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485C7AB5-238F-49E6-B47B-A13B61C10C04}"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BN207" i="46" s="1"/>
  <c r="EB207" i="46"/>
  <c r="BM207" i="46" s="1"/>
  <c r="EA207" i="46"/>
  <c r="BL207" i="46" s="1"/>
  <c r="DZ207" i="46"/>
  <c r="BK207" i="46" s="1"/>
  <c r="DY207" i="46"/>
  <c r="BJ207" i="46" s="1"/>
  <c r="DX207" i="46"/>
  <c r="BI207" i="46" s="1"/>
  <c r="DW207" i="46"/>
  <c r="BH207" i="46" s="1"/>
  <c r="DV207" i="46"/>
  <c r="BG207" i="46" s="1"/>
  <c r="DU207" i="46"/>
  <c r="BF207" i="46" s="1"/>
  <c r="DT207" i="46"/>
  <c r="BE207" i="46" s="1"/>
  <c r="DS207" i="46"/>
  <c r="BD207" i="46" s="1"/>
  <c r="DR207" i="46"/>
  <c r="BC207" i="46" s="1"/>
  <c r="DQ207" i="46"/>
  <c r="BB207" i="46" s="1"/>
  <c r="DP207" i="46"/>
  <c r="BA207" i="46" s="1"/>
  <c r="DO207" i="46"/>
  <c r="AZ207" i="46" s="1"/>
  <c r="DN207" i="46"/>
  <c r="AY207" i="46" s="1"/>
  <c r="DM207" i="46"/>
  <c r="AX207" i="46" s="1"/>
  <c r="DL207" i="46"/>
  <c r="AW207" i="46" s="1"/>
  <c r="DK207" i="46"/>
  <c r="AV207" i="46" s="1"/>
  <c r="DJ207" i="46"/>
  <c r="AU207" i="46" s="1"/>
  <c r="DI207" i="46"/>
  <c r="AT207" i="46" s="1"/>
  <c r="DH207" i="46"/>
  <c r="AS207" i="46" s="1"/>
  <c r="DG207" i="46"/>
  <c r="DF207" i="46"/>
  <c r="AQ207" i="46" s="1"/>
  <c r="DE207" i="46"/>
  <c r="AP207" i="46" s="1"/>
  <c r="DD207" i="46"/>
  <c r="AO207" i="46" s="1"/>
  <c r="DC207" i="46"/>
  <c r="AN207" i="46" s="1"/>
  <c r="DB207" i="46"/>
  <c r="AM207" i="46" s="1"/>
  <c r="DA207" i="46"/>
  <c r="AL207" i="46" s="1"/>
  <c r="CZ207" i="46"/>
  <c r="AK207" i="46" s="1"/>
  <c r="CY207" i="46"/>
  <c r="AJ207" i="46" s="1"/>
  <c r="CX207" i="46"/>
  <c r="AI207" i="46" s="1"/>
  <c r="CW207" i="46"/>
  <c r="AH207" i="46" s="1"/>
  <c r="CV207" i="46"/>
  <c r="AG207" i="46" s="1"/>
  <c r="CU207" i="46"/>
  <c r="AF207" i="46" s="1"/>
  <c r="CT207" i="46"/>
  <c r="AE207" i="46" s="1"/>
  <c r="CS207" i="46"/>
  <c r="AD207" i="46" s="1"/>
  <c r="CR207" i="46"/>
  <c r="AC207" i="46" s="1"/>
  <c r="CQ207" i="46"/>
  <c r="AB207" i="46" s="1"/>
  <c r="CP207" i="46"/>
  <c r="AA207" i="46" s="1"/>
  <c r="CO207" i="46"/>
  <c r="Z207" i="46" s="1"/>
  <c r="CN207" i="46"/>
  <c r="Y207" i="46" s="1"/>
  <c r="CM207" i="46"/>
  <c r="X207" i="46" s="1"/>
  <c r="CL207" i="46"/>
  <c r="W207" i="46" s="1"/>
  <c r="CK207" i="46"/>
  <c r="V207" i="46" s="1"/>
  <c r="CJ207" i="46"/>
  <c r="U207" i="46" s="1"/>
  <c r="CI207" i="46"/>
  <c r="T207" i="46" s="1"/>
  <c r="CH207" i="46"/>
  <c r="S207" i="46" s="1"/>
  <c r="CG207" i="46"/>
  <c r="R207" i="46" s="1"/>
  <c r="CF207" i="46"/>
  <c r="Q207" i="46" s="1"/>
  <c r="CE207" i="46"/>
  <c r="P207" i="46" s="1"/>
  <c r="CD207" i="46"/>
  <c r="O207" i="46" s="1"/>
  <c r="CC207" i="46"/>
  <c r="CB207" i="46"/>
  <c r="M207" i="46" s="1"/>
  <c r="CA207" i="46"/>
  <c r="L207" i="46" s="1"/>
  <c r="BZ207" i="46"/>
  <c r="K207" i="46" s="1"/>
  <c r="BY207" i="46"/>
  <c r="J207" i="46" s="1"/>
  <c r="BX207" i="46"/>
  <c r="I207" i="46" s="1"/>
  <c r="BW207" i="46"/>
  <c r="H207" i="46" s="1"/>
  <c r="BV207" i="46"/>
  <c r="G207" i="46" s="1"/>
  <c r="BU207" i="46"/>
  <c r="F207" i="46" s="1"/>
  <c r="BT207" i="46"/>
  <c r="E207" i="46" s="1"/>
  <c r="BS207" i="46"/>
  <c r="D207" i="46" s="1"/>
  <c r="B207" i="46"/>
  <c r="B207" i="44" s="1"/>
  <c r="A207" i="46"/>
  <c r="C207" i="46" s="1"/>
  <c r="C207" i="44" s="1"/>
  <c r="EF206" i="46"/>
  <c r="BQ206" i="46" s="1"/>
  <c r="EE206" i="46"/>
  <c r="ED206" i="46"/>
  <c r="BO206" i="46" s="1"/>
  <c r="EC206" i="46"/>
  <c r="BN206" i="46" s="1"/>
  <c r="EB206" i="46"/>
  <c r="BM206" i="46" s="1"/>
  <c r="EA206" i="46"/>
  <c r="DZ206" i="46"/>
  <c r="DY206" i="46"/>
  <c r="DX206" i="46"/>
  <c r="BI206" i="46" s="1"/>
  <c r="DW206" i="46"/>
  <c r="DV206" i="46"/>
  <c r="BG206" i="46" s="1"/>
  <c r="DU206" i="46"/>
  <c r="DT206" i="46"/>
  <c r="BE206" i="46" s="1"/>
  <c r="DS206" i="46"/>
  <c r="BD206" i="46" s="1"/>
  <c r="DR206" i="46"/>
  <c r="BC206" i="46" s="1"/>
  <c r="DQ206" i="46"/>
  <c r="BB206" i="46" s="1"/>
  <c r="DP206" i="46"/>
  <c r="BA206" i="46" s="1"/>
  <c r="DO206" i="46"/>
  <c r="DN206" i="46"/>
  <c r="AY206" i="46" s="1"/>
  <c r="DM206" i="46"/>
  <c r="DL206" i="46"/>
  <c r="AW206" i="46" s="1"/>
  <c r="DK206" i="46"/>
  <c r="AV206" i="46" s="1"/>
  <c r="DJ206" i="46"/>
  <c r="DI206" i="46"/>
  <c r="DH206" i="46"/>
  <c r="AS206" i="46" s="1"/>
  <c r="DG206" i="46"/>
  <c r="DF206" i="46"/>
  <c r="AQ206" i="46" s="1"/>
  <c r="DE206" i="46"/>
  <c r="AP206" i="46" s="1"/>
  <c r="DD206" i="46"/>
  <c r="AO206" i="46" s="1"/>
  <c r="DC206" i="46"/>
  <c r="AN206" i="46" s="1"/>
  <c r="DB206" i="46"/>
  <c r="DA206" i="46"/>
  <c r="AL206" i="46" s="1"/>
  <c r="CZ206" i="46"/>
  <c r="AK206" i="46" s="1"/>
  <c r="CY206" i="46"/>
  <c r="CX206" i="46"/>
  <c r="AI206" i="46" s="1"/>
  <c r="CW206" i="46"/>
  <c r="AH206" i="46" s="1"/>
  <c r="CV206" i="46"/>
  <c r="AG206" i="46" s="1"/>
  <c r="CU206" i="46"/>
  <c r="AF206" i="46" s="1"/>
  <c r="CT206" i="46"/>
  <c r="AE206" i="46" s="1"/>
  <c r="CS206" i="46"/>
  <c r="CR206" i="46"/>
  <c r="AC206" i="46" s="1"/>
  <c r="CQ206" i="46"/>
  <c r="CP206" i="46"/>
  <c r="AA206" i="46" s="1"/>
  <c r="CO206" i="46"/>
  <c r="Z206" i="46" s="1"/>
  <c r="CN206" i="46"/>
  <c r="Y206" i="46" s="1"/>
  <c r="CM206" i="46"/>
  <c r="CL206" i="46"/>
  <c r="W206" i="46" s="1"/>
  <c r="CK206" i="46"/>
  <c r="CJ206" i="46"/>
  <c r="U206" i="46" s="1"/>
  <c r="CI206" i="46"/>
  <c r="CH206" i="46"/>
  <c r="S206" i="46" s="1"/>
  <c r="CG206" i="46"/>
  <c r="R206" i="46" s="1"/>
  <c r="CF206" i="46"/>
  <c r="Q206" i="46" s="1"/>
  <c r="CE206" i="46"/>
  <c r="P206" i="46" s="1"/>
  <c r="CD206" i="46"/>
  <c r="O206" i="46" s="1"/>
  <c r="CC206" i="46"/>
  <c r="N206" i="46" s="1"/>
  <c r="CB206" i="46"/>
  <c r="M206" i="46" s="1"/>
  <c r="CA206" i="46"/>
  <c r="BZ206" i="46"/>
  <c r="K206" i="46" s="1"/>
  <c r="BY206" i="46"/>
  <c r="BX206" i="46"/>
  <c r="I206" i="46" s="1"/>
  <c r="BW206" i="46"/>
  <c r="H206" i="46" s="1"/>
  <c r="BV206" i="46"/>
  <c r="BU206" i="46"/>
  <c r="BT206" i="46"/>
  <c r="E206" i="46" s="1"/>
  <c r="BS206" i="46"/>
  <c r="B206" i="46"/>
  <c r="B206" i="44" s="1"/>
  <c r="A206" i="46"/>
  <c r="EF205" i="46"/>
  <c r="EE205" i="46"/>
  <c r="BP205" i="46" s="1"/>
  <c r="ED205" i="46"/>
  <c r="EC205" i="46"/>
  <c r="BN205" i="46" s="1"/>
  <c r="EB205" i="46"/>
  <c r="BM205" i="46" s="1"/>
  <c r="EA205" i="46"/>
  <c r="BL205" i="46" s="1"/>
  <c r="DZ205" i="46"/>
  <c r="BK205" i="46" s="1"/>
  <c r="DY205" i="46"/>
  <c r="DX205" i="46"/>
  <c r="BI205" i="46" s="1"/>
  <c r="DW205" i="46"/>
  <c r="DV205" i="46"/>
  <c r="DU205" i="46"/>
  <c r="BF205" i="46" s="1"/>
  <c r="DT205" i="46"/>
  <c r="BE205" i="46" s="1"/>
  <c r="DS205" i="46"/>
  <c r="BD205" i="46" s="1"/>
  <c r="DR205" i="46"/>
  <c r="BC205" i="46" s="1"/>
  <c r="DQ205" i="46"/>
  <c r="DP205" i="46"/>
  <c r="DO205" i="46"/>
  <c r="AZ205" i="46" s="1"/>
  <c r="DN205" i="46"/>
  <c r="DM205" i="46"/>
  <c r="AX205" i="46" s="1"/>
  <c r="DL205" i="46"/>
  <c r="AW205" i="46" s="1"/>
  <c r="DK205" i="46"/>
  <c r="AV205" i="46" s="1"/>
  <c r="DJ205" i="46"/>
  <c r="AU205" i="46" s="1"/>
  <c r="DI205" i="46"/>
  <c r="DH205" i="46"/>
  <c r="AS205" i="46" s="1"/>
  <c r="DG205" i="46"/>
  <c r="DF205" i="46"/>
  <c r="AQ205" i="46" s="1"/>
  <c r="DE205" i="46"/>
  <c r="DD205" i="46"/>
  <c r="AO205" i="46" s="1"/>
  <c r="DC205" i="46"/>
  <c r="AN205" i="46" s="1"/>
  <c r="DB205" i="46"/>
  <c r="AM205" i="46" s="1"/>
  <c r="DA205" i="46"/>
  <c r="CZ205" i="46"/>
  <c r="AK205" i="46" s="1"/>
  <c r="CY205" i="46"/>
  <c r="CX205" i="46"/>
  <c r="CW205" i="46"/>
  <c r="CV205" i="46"/>
  <c r="AG205" i="46" s="1"/>
  <c r="CU205" i="46"/>
  <c r="AF205" i="46" s="1"/>
  <c r="CT205" i="46"/>
  <c r="AE205" i="46" s="1"/>
  <c r="CS205" i="46"/>
  <c r="CR205" i="46"/>
  <c r="AC205" i="46" s="1"/>
  <c r="CQ205" i="46"/>
  <c r="AB205" i="46" s="1"/>
  <c r="CP205" i="46"/>
  <c r="CO205" i="46"/>
  <c r="Z205" i="46" s="1"/>
  <c r="CN205" i="46"/>
  <c r="Y205" i="46" s="1"/>
  <c r="CM205" i="46"/>
  <c r="X205" i="46" s="1"/>
  <c r="CL205" i="46"/>
  <c r="W205" i="46" s="1"/>
  <c r="CK205" i="46"/>
  <c r="CJ205" i="46"/>
  <c r="U205" i="46" s="1"/>
  <c r="CI205" i="46"/>
  <c r="T205" i="46" s="1"/>
  <c r="CH205" i="46"/>
  <c r="CG205" i="46"/>
  <c r="CF205" i="46"/>
  <c r="Q205" i="46" s="1"/>
  <c r="CE205" i="46"/>
  <c r="P205" i="46" s="1"/>
  <c r="CD205" i="46"/>
  <c r="O205" i="46" s="1"/>
  <c r="CC205" i="46"/>
  <c r="CB205" i="46"/>
  <c r="CA205" i="46"/>
  <c r="L205" i="46" s="1"/>
  <c r="BZ205" i="46"/>
  <c r="BY205" i="46"/>
  <c r="J205" i="46" s="1"/>
  <c r="BX205" i="46"/>
  <c r="I205" i="46" s="1"/>
  <c r="BW205" i="46"/>
  <c r="H205" i="46" s="1"/>
  <c r="BV205" i="46"/>
  <c r="G205" i="46" s="1"/>
  <c r="BU205" i="46"/>
  <c r="BT205" i="46"/>
  <c r="E205" i="46" s="1"/>
  <c r="BS205" i="46"/>
  <c r="B205" i="46"/>
  <c r="B205" i="44" s="1"/>
  <c r="A205" i="46"/>
  <c r="C205" i="46" s="1"/>
  <c r="C205" i="44" s="1"/>
  <c r="EF204" i="46"/>
  <c r="BQ204" i="46" s="1"/>
  <c r="EE204" i="46"/>
  <c r="BP204" i="46" s="1"/>
  <c r="ED204" i="46"/>
  <c r="BO204" i="44" s="1"/>
  <c r="EC204" i="46"/>
  <c r="EB204" i="46"/>
  <c r="BM204" i="44" s="1"/>
  <c r="EA204" i="46"/>
  <c r="DZ204" i="46"/>
  <c r="DY204" i="46"/>
  <c r="BJ204" i="46" s="1"/>
  <c r="DX204" i="46"/>
  <c r="BI204" i="46" s="1"/>
  <c r="DW204" i="46"/>
  <c r="BH204" i="46" s="1"/>
  <c r="DV204" i="46"/>
  <c r="BG204" i="46" s="1"/>
  <c r="DU204" i="46"/>
  <c r="BF204" i="46" s="1"/>
  <c r="DT204" i="46"/>
  <c r="BE204" i="46" s="1"/>
  <c r="DS204" i="46"/>
  <c r="DR204" i="46"/>
  <c r="DQ204" i="46"/>
  <c r="BB204" i="46" s="1"/>
  <c r="DP204" i="46"/>
  <c r="BA204" i="46" s="1"/>
  <c r="DO204" i="46"/>
  <c r="AZ204" i="46" s="1"/>
  <c r="DN204" i="46"/>
  <c r="AY204" i="46" s="1"/>
  <c r="DM204" i="46"/>
  <c r="AX204" i="46" s="1"/>
  <c r="DL204" i="46"/>
  <c r="AW204" i="46" s="1"/>
  <c r="DK204" i="46"/>
  <c r="DJ204" i="46"/>
  <c r="DI204" i="46"/>
  <c r="AT204" i="46" s="1"/>
  <c r="DH204" i="46"/>
  <c r="AS204" i="46" s="1"/>
  <c r="DG204" i="46"/>
  <c r="AR204" i="46" s="1"/>
  <c r="DF204" i="46"/>
  <c r="AQ204" i="46" s="1"/>
  <c r="DE204" i="46"/>
  <c r="AP204" i="46" s="1"/>
  <c r="DD204" i="46"/>
  <c r="AO204" i="46" s="1"/>
  <c r="DC204" i="46"/>
  <c r="DB204" i="46"/>
  <c r="AM204" i="46" s="1"/>
  <c r="DA204" i="46"/>
  <c r="AL204" i="46" s="1"/>
  <c r="CZ204" i="46"/>
  <c r="AK204" i="46" s="1"/>
  <c r="CY204" i="46"/>
  <c r="AJ204" i="46" s="1"/>
  <c r="CX204" i="46"/>
  <c r="AI204" i="46" s="1"/>
  <c r="CW204" i="46"/>
  <c r="AH204" i="46" s="1"/>
  <c r="CV204" i="46"/>
  <c r="AG204" i="46" s="1"/>
  <c r="CU204" i="46"/>
  <c r="CT204" i="46"/>
  <c r="CS204" i="46"/>
  <c r="AD204" i="46" s="1"/>
  <c r="CR204" i="46"/>
  <c r="AC204" i="46" s="1"/>
  <c r="CQ204" i="46"/>
  <c r="AB204" i="46" s="1"/>
  <c r="CP204" i="46"/>
  <c r="AA204" i="46" s="1"/>
  <c r="CO204" i="46"/>
  <c r="Z204" i="46" s="1"/>
  <c r="CN204" i="46"/>
  <c r="Y204" i="46" s="1"/>
  <c r="CM204" i="46"/>
  <c r="CL204" i="46"/>
  <c r="CK204" i="46"/>
  <c r="V204" i="46" s="1"/>
  <c r="CJ204" i="46"/>
  <c r="U204" i="46" s="1"/>
  <c r="CI204" i="46"/>
  <c r="T204" i="46" s="1"/>
  <c r="CH204" i="46"/>
  <c r="S204" i="46" s="1"/>
  <c r="CG204" i="46"/>
  <c r="R204" i="46" s="1"/>
  <c r="CF204" i="46"/>
  <c r="Q204" i="46" s="1"/>
  <c r="CE204" i="46"/>
  <c r="CD204" i="46"/>
  <c r="CC204" i="46"/>
  <c r="N204" i="46" s="1"/>
  <c r="CB204" i="46"/>
  <c r="M204" i="46" s="1"/>
  <c r="CA204" i="46"/>
  <c r="L204" i="46" s="1"/>
  <c r="BZ204" i="46"/>
  <c r="K204" i="46" s="1"/>
  <c r="BY204" i="46"/>
  <c r="J204" i="46" s="1"/>
  <c r="BX204" i="46"/>
  <c r="I204" i="46" s="1"/>
  <c r="BW204" i="46"/>
  <c r="BV204" i="46"/>
  <c r="BU204" i="46"/>
  <c r="F204" i="46" s="1"/>
  <c r="BT204" i="46"/>
  <c r="E204" i="46" s="1"/>
  <c r="BS204" i="46"/>
  <c r="D204" i="46" s="1"/>
  <c r="BO204" i="46"/>
  <c r="BN204" i="46"/>
  <c r="BM204" i="46"/>
  <c r="B204" i="46"/>
  <c r="B204" i="44" s="1"/>
  <c r="A204" i="46"/>
  <c r="A204" i="44" s="1"/>
  <c r="EF203" i="46"/>
  <c r="BQ203" i="46" s="1"/>
  <c r="EE203" i="46"/>
  <c r="BP203" i="46" s="1"/>
  <c r="ED203" i="46"/>
  <c r="BO203" i="44" s="1"/>
  <c r="EC203" i="46"/>
  <c r="BN203" i="44" s="1"/>
  <c r="EB203" i="46"/>
  <c r="BM203" i="44" s="1"/>
  <c r="EA203" i="46"/>
  <c r="BL203" i="46" s="1"/>
  <c r="DZ203" i="46"/>
  <c r="DY203" i="46"/>
  <c r="DX203" i="46"/>
  <c r="BI203" i="46" s="1"/>
  <c r="DW203" i="46"/>
  <c r="BH203" i="46" s="1"/>
  <c r="DV203" i="46"/>
  <c r="BG203" i="46" s="1"/>
  <c r="DU203" i="46"/>
  <c r="BF203" i="46" s="1"/>
  <c r="DT203" i="46"/>
  <c r="DS203" i="46"/>
  <c r="DR203" i="46"/>
  <c r="BC203" i="46" s="1"/>
  <c r="DQ203" i="46"/>
  <c r="DP203" i="46"/>
  <c r="DO203" i="46"/>
  <c r="AZ203" i="46" s="1"/>
  <c r="DN203" i="46"/>
  <c r="AY203" i="46" s="1"/>
  <c r="DM203" i="46"/>
  <c r="AX203" i="46" s="1"/>
  <c r="DL203" i="46"/>
  <c r="DK203" i="46"/>
  <c r="AV203" i="46" s="1"/>
  <c r="DJ203" i="46"/>
  <c r="DI203" i="46"/>
  <c r="DH203" i="46"/>
  <c r="AS203" i="46" s="1"/>
  <c r="DG203" i="46"/>
  <c r="AR203" i="46" s="1"/>
  <c r="DF203" i="46"/>
  <c r="AQ203" i="46" s="1"/>
  <c r="DE203" i="46"/>
  <c r="AP203" i="46" s="1"/>
  <c r="DD203" i="46"/>
  <c r="DC203" i="46"/>
  <c r="AN203" i="46" s="1"/>
  <c r="DB203" i="46"/>
  <c r="AM203" i="46" s="1"/>
  <c r="DA203" i="46"/>
  <c r="AL203" i="46" s="1"/>
  <c r="CZ203" i="46"/>
  <c r="AK203" i="46" s="1"/>
  <c r="CY203" i="46"/>
  <c r="AJ203" i="46" s="1"/>
  <c r="CX203" i="46"/>
  <c r="AI203" i="46" s="1"/>
  <c r="CW203" i="46"/>
  <c r="AH203" i="46" s="1"/>
  <c r="CV203" i="46"/>
  <c r="CU203" i="46"/>
  <c r="AF203" i="46" s="1"/>
  <c r="CT203" i="46"/>
  <c r="AE203" i="46" s="1"/>
  <c r="CS203" i="46"/>
  <c r="AD203" i="46" s="1"/>
  <c r="CR203" i="46"/>
  <c r="CQ203" i="46"/>
  <c r="AB203" i="46" s="1"/>
  <c r="CP203" i="46"/>
  <c r="AA203" i="46" s="1"/>
  <c r="CO203" i="46"/>
  <c r="Z203" i="46" s="1"/>
  <c r="CN203" i="46"/>
  <c r="CM203" i="46"/>
  <c r="X203" i="46" s="1"/>
  <c r="CL203" i="46"/>
  <c r="CK203" i="46"/>
  <c r="CJ203" i="46"/>
  <c r="U203" i="46" s="1"/>
  <c r="CI203" i="46"/>
  <c r="T203" i="46" s="1"/>
  <c r="CH203" i="46"/>
  <c r="S203" i="46" s="1"/>
  <c r="CG203" i="46"/>
  <c r="R203" i="46" s="1"/>
  <c r="CF203" i="46"/>
  <c r="CE203" i="46"/>
  <c r="CD203" i="46"/>
  <c r="O203" i="46" s="1"/>
  <c r="CC203" i="46"/>
  <c r="CB203" i="46"/>
  <c r="M203" i="46" s="1"/>
  <c r="CA203" i="46"/>
  <c r="L203" i="46" s="1"/>
  <c r="BZ203" i="46"/>
  <c r="K203" i="46" s="1"/>
  <c r="BY203" i="46"/>
  <c r="J203" i="46" s="1"/>
  <c r="BX203" i="46"/>
  <c r="BW203" i="46"/>
  <c r="H203" i="46" s="1"/>
  <c r="BV203" i="46"/>
  <c r="BU203" i="46"/>
  <c r="F203" i="46" s="1"/>
  <c r="BT203" i="46"/>
  <c r="BS203" i="46"/>
  <c r="D203" i="46" s="1"/>
  <c r="BO203" i="46"/>
  <c r="BN203" i="46"/>
  <c r="BM203" i="46"/>
  <c r="B203" i="46"/>
  <c r="A203" i="46"/>
  <c r="A203" i="44" s="1"/>
  <c r="EF202" i="46"/>
  <c r="EE202" i="46"/>
  <c r="ED202" i="46"/>
  <c r="BO202" i="46" s="1"/>
  <c r="EC202" i="46"/>
  <c r="BN202" i="46" s="1"/>
  <c r="EB202" i="46"/>
  <c r="BM202" i="46" s="1"/>
  <c r="EA202" i="46"/>
  <c r="BL202" i="46" s="1"/>
  <c r="DZ202" i="46"/>
  <c r="BK202" i="46" s="1"/>
  <c r="DY202" i="46"/>
  <c r="BJ202" i="46" s="1"/>
  <c r="DX202" i="46"/>
  <c r="DW202" i="46"/>
  <c r="DV202" i="46"/>
  <c r="BG202" i="46" s="1"/>
  <c r="DU202" i="46"/>
  <c r="BF202" i="46" s="1"/>
  <c r="DT202" i="46"/>
  <c r="BE202" i="46" s="1"/>
  <c r="DS202" i="46"/>
  <c r="BD202" i="46" s="1"/>
  <c r="DR202" i="46"/>
  <c r="DQ202" i="46"/>
  <c r="BB202" i="46" s="1"/>
  <c r="DP202" i="46"/>
  <c r="BA202" i="46" s="1"/>
  <c r="DO202" i="46"/>
  <c r="DN202" i="46"/>
  <c r="AY202" i="46" s="1"/>
  <c r="DM202" i="46"/>
  <c r="AX202" i="46" s="1"/>
  <c r="DL202" i="46"/>
  <c r="AW202" i="46" s="1"/>
  <c r="DK202" i="46"/>
  <c r="AV202" i="46" s="1"/>
  <c r="DJ202" i="46"/>
  <c r="AU202" i="46" s="1"/>
  <c r="DI202" i="46"/>
  <c r="DH202" i="46"/>
  <c r="DG202" i="46"/>
  <c r="DF202" i="46"/>
  <c r="AQ202" i="46" s="1"/>
  <c r="DE202" i="46"/>
  <c r="AP202" i="46" s="1"/>
  <c r="DD202" i="46"/>
  <c r="AO202" i="46" s="1"/>
  <c r="DC202" i="46"/>
  <c r="AN202" i="46" s="1"/>
  <c r="DB202" i="46"/>
  <c r="DA202" i="46"/>
  <c r="CZ202" i="46"/>
  <c r="CY202" i="46"/>
  <c r="CX202" i="46"/>
  <c r="AI202" i="46" s="1"/>
  <c r="CW202" i="46"/>
  <c r="AH202" i="46" s="1"/>
  <c r="CV202" i="46"/>
  <c r="AG202" i="46" s="1"/>
  <c r="CU202" i="46"/>
  <c r="AF202" i="46" s="1"/>
  <c r="CT202" i="46"/>
  <c r="AE202" i="46" s="1"/>
  <c r="CS202" i="46"/>
  <c r="CR202" i="46"/>
  <c r="CQ202" i="46"/>
  <c r="CP202" i="46"/>
  <c r="AA202" i="46" s="1"/>
  <c r="CO202" i="46"/>
  <c r="Z202" i="46" s="1"/>
  <c r="CN202" i="46"/>
  <c r="Y202" i="46" s="1"/>
  <c r="CM202" i="46"/>
  <c r="X202" i="46" s="1"/>
  <c r="CL202" i="46"/>
  <c r="W202" i="46" s="1"/>
  <c r="CK202" i="46"/>
  <c r="V202" i="46" s="1"/>
  <c r="CJ202" i="46"/>
  <c r="U202" i="46" s="1"/>
  <c r="CI202" i="46"/>
  <c r="CH202" i="46"/>
  <c r="S202" i="46" s="1"/>
  <c r="CG202" i="46"/>
  <c r="R202" i="46" s="1"/>
  <c r="CF202" i="46"/>
  <c r="Q202" i="46" s="1"/>
  <c r="CE202" i="46"/>
  <c r="P202" i="46" s="1"/>
  <c r="CD202" i="46"/>
  <c r="O202" i="46" s="1"/>
  <c r="CC202" i="46"/>
  <c r="N202" i="46" s="1"/>
  <c r="CB202" i="46"/>
  <c r="M202" i="46" s="1"/>
  <c r="CA202" i="46"/>
  <c r="BZ202" i="46"/>
  <c r="K202" i="46" s="1"/>
  <c r="BY202" i="46"/>
  <c r="J202" i="46" s="1"/>
  <c r="BX202" i="46"/>
  <c r="I202" i="46" s="1"/>
  <c r="BW202" i="46"/>
  <c r="BV202" i="46"/>
  <c r="G202" i="46" s="1"/>
  <c r="BU202" i="46"/>
  <c r="F202" i="46" s="1"/>
  <c r="BT202" i="46"/>
  <c r="BS202" i="46"/>
  <c r="B202" i="46"/>
  <c r="B202" i="44" s="1"/>
  <c r="A202" i="46"/>
  <c r="A202" i="44" s="1"/>
  <c r="EF201" i="46"/>
  <c r="EE201" i="46"/>
  <c r="BP201" i="46" s="1"/>
  <c r="ED201" i="46"/>
  <c r="BO201" i="44" s="1"/>
  <c r="EC201" i="46"/>
  <c r="BN201" i="46" s="1"/>
  <c r="EB201" i="46"/>
  <c r="EA201" i="46"/>
  <c r="BL201" i="46" s="1"/>
  <c r="DZ201" i="46"/>
  <c r="BK201" i="46" s="1"/>
  <c r="DY201" i="46"/>
  <c r="BJ201" i="46" s="1"/>
  <c r="DX201" i="46"/>
  <c r="DW201" i="46"/>
  <c r="BH201" i="46" s="1"/>
  <c r="DV201" i="46"/>
  <c r="BG201" i="46" s="1"/>
  <c r="DU201" i="46"/>
  <c r="BF201" i="46" s="1"/>
  <c r="DT201" i="46"/>
  <c r="DS201" i="46"/>
  <c r="BD201" i="46" s="1"/>
  <c r="DR201" i="46"/>
  <c r="BC201" i="46" s="1"/>
  <c r="DQ201" i="46"/>
  <c r="BB201" i="46" s="1"/>
  <c r="DP201" i="46"/>
  <c r="BA201" i="46" s="1"/>
  <c r="DO201" i="46"/>
  <c r="AZ201" i="46" s="1"/>
  <c r="DN201" i="46"/>
  <c r="AY201" i="46" s="1"/>
  <c r="DM201" i="46"/>
  <c r="AX201" i="46" s="1"/>
  <c r="DL201" i="46"/>
  <c r="DK201" i="46"/>
  <c r="AV201" i="46" s="1"/>
  <c r="DJ201" i="46"/>
  <c r="AU201" i="46" s="1"/>
  <c r="DI201" i="46"/>
  <c r="AT201" i="46" s="1"/>
  <c r="DH201" i="46"/>
  <c r="AS201" i="46" s="1"/>
  <c r="DG201" i="46"/>
  <c r="AR201" i="46" s="1"/>
  <c r="DF201" i="46"/>
  <c r="AQ201" i="46" s="1"/>
  <c r="DE201" i="46"/>
  <c r="AP201" i="46" s="1"/>
  <c r="DD201" i="46"/>
  <c r="DC201" i="46"/>
  <c r="DB201" i="46"/>
  <c r="AM201" i="46" s="1"/>
  <c r="DA201" i="46"/>
  <c r="AL201" i="46" s="1"/>
  <c r="CZ201" i="46"/>
  <c r="CY201" i="46"/>
  <c r="AJ201" i="46" s="1"/>
  <c r="CX201" i="46"/>
  <c r="AI201" i="46" s="1"/>
  <c r="CW201" i="46"/>
  <c r="CV201" i="46"/>
  <c r="CU201" i="46"/>
  <c r="AF201" i="46" s="1"/>
  <c r="CT201" i="46"/>
  <c r="AE201" i="46" s="1"/>
  <c r="CS201" i="46"/>
  <c r="AD201" i="46" s="1"/>
  <c r="CR201" i="46"/>
  <c r="CQ201" i="46"/>
  <c r="AB201" i="46" s="1"/>
  <c r="CP201" i="46"/>
  <c r="AA201" i="46" s="1"/>
  <c r="CO201" i="46"/>
  <c r="CN201" i="46"/>
  <c r="CM201" i="46"/>
  <c r="X201" i="46" s="1"/>
  <c r="CL201" i="46"/>
  <c r="W201" i="46" s="1"/>
  <c r="CK201" i="46"/>
  <c r="V201" i="46" s="1"/>
  <c r="CJ201" i="46"/>
  <c r="U201" i="46" s="1"/>
  <c r="CI201" i="46"/>
  <c r="T201" i="46" s="1"/>
  <c r="CH201" i="46"/>
  <c r="S201" i="46" s="1"/>
  <c r="CG201" i="46"/>
  <c r="R201" i="46" s="1"/>
  <c r="CF201" i="46"/>
  <c r="CE201" i="46"/>
  <c r="CD201" i="46"/>
  <c r="O201" i="46" s="1"/>
  <c r="CC201" i="46"/>
  <c r="N201" i="46" s="1"/>
  <c r="CB201" i="46"/>
  <c r="M201" i="46" s="1"/>
  <c r="CA201" i="46"/>
  <c r="L201" i="46" s="1"/>
  <c r="BZ201" i="46"/>
  <c r="K201" i="46" s="1"/>
  <c r="BY201" i="46"/>
  <c r="J201" i="46" s="1"/>
  <c r="BX201" i="46"/>
  <c r="BW201" i="46"/>
  <c r="H201" i="46" s="1"/>
  <c r="BV201" i="46"/>
  <c r="G201" i="46" s="1"/>
  <c r="BU201" i="46"/>
  <c r="F201" i="46" s="1"/>
  <c r="BT201" i="46"/>
  <c r="BS201" i="46"/>
  <c r="D201" i="46" s="1"/>
  <c r="BO201" i="46"/>
  <c r="B201" i="46"/>
  <c r="B201" i="44" s="1"/>
  <c r="A201" i="46"/>
  <c r="EF200" i="46"/>
  <c r="BQ200" i="46" s="1"/>
  <c r="EE200" i="46"/>
  <c r="BP200" i="46" s="1"/>
  <c r="ED200" i="46"/>
  <c r="EC200" i="46"/>
  <c r="BN200" i="46" s="1"/>
  <c r="EB200" i="46"/>
  <c r="BM200" i="46" s="1"/>
  <c r="EA200" i="46"/>
  <c r="BL200" i="46" s="1"/>
  <c r="DZ200" i="46"/>
  <c r="DY200" i="46"/>
  <c r="DX200" i="46"/>
  <c r="DW200" i="46"/>
  <c r="BH200" i="46" s="1"/>
  <c r="DV200" i="46"/>
  <c r="DU200" i="46"/>
  <c r="BF200" i="46" s="1"/>
  <c r="DT200" i="46"/>
  <c r="BE200" i="46" s="1"/>
  <c r="DS200" i="46"/>
  <c r="BD200" i="46" s="1"/>
  <c r="DR200" i="46"/>
  <c r="BC200" i="46" s="1"/>
  <c r="DQ200" i="46"/>
  <c r="DP200" i="46"/>
  <c r="BA200" i="46" s="1"/>
  <c r="DO200" i="46"/>
  <c r="AZ200" i="46" s="1"/>
  <c r="DN200" i="46"/>
  <c r="DM200" i="46"/>
  <c r="AX200" i="46" s="1"/>
  <c r="DL200" i="46"/>
  <c r="AW200" i="46" s="1"/>
  <c r="DK200" i="46"/>
  <c r="AV200" i="46" s="1"/>
  <c r="DJ200" i="46"/>
  <c r="DI200" i="46"/>
  <c r="DH200" i="46"/>
  <c r="AS200" i="46" s="1"/>
  <c r="DG200" i="46"/>
  <c r="AR200" i="46" s="1"/>
  <c r="DF200" i="46"/>
  <c r="DE200" i="46"/>
  <c r="AP200" i="46" s="1"/>
  <c r="DD200" i="46"/>
  <c r="AO200" i="46" s="1"/>
  <c r="DC200" i="46"/>
  <c r="AN200" i="46" s="1"/>
  <c r="DB200" i="46"/>
  <c r="AM200" i="46" s="1"/>
  <c r="DA200" i="46"/>
  <c r="CZ200" i="46"/>
  <c r="AK200" i="46" s="1"/>
  <c r="CY200" i="46"/>
  <c r="AJ200" i="46" s="1"/>
  <c r="CX200" i="46"/>
  <c r="CW200" i="46"/>
  <c r="AH200" i="46" s="1"/>
  <c r="CV200" i="46"/>
  <c r="AG200" i="46" s="1"/>
  <c r="CU200" i="46"/>
  <c r="AF200" i="46" s="1"/>
  <c r="CT200" i="46"/>
  <c r="AE200" i="46" s="1"/>
  <c r="CS200" i="46"/>
  <c r="CR200" i="46"/>
  <c r="AC200" i="46" s="1"/>
  <c r="CQ200" i="46"/>
  <c r="AB200" i="46" s="1"/>
  <c r="CP200" i="46"/>
  <c r="CO200" i="46"/>
  <c r="Z200" i="46" s="1"/>
  <c r="CN200" i="46"/>
  <c r="Y200" i="46" s="1"/>
  <c r="CM200" i="46"/>
  <c r="CL200" i="46"/>
  <c r="W200" i="46" s="1"/>
  <c r="CK200" i="46"/>
  <c r="CJ200" i="46"/>
  <c r="CI200" i="46"/>
  <c r="T200" i="46" s="1"/>
  <c r="CH200" i="46"/>
  <c r="CG200" i="46"/>
  <c r="R200" i="46" s="1"/>
  <c r="CF200" i="46"/>
  <c r="Q200" i="46" s="1"/>
  <c r="CE200" i="46"/>
  <c r="CD200" i="46"/>
  <c r="CC200" i="46"/>
  <c r="N200" i="46" s="1"/>
  <c r="CB200" i="46"/>
  <c r="M200" i="46" s="1"/>
  <c r="CA200" i="46"/>
  <c r="L200" i="46" s="1"/>
  <c r="BZ200" i="46"/>
  <c r="BY200" i="46"/>
  <c r="J200" i="46" s="1"/>
  <c r="BX200" i="46"/>
  <c r="I200" i="46" s="1"/>
  <c r="BW200" i="46"/>
  <c r="H200" i="46" s="1"/>
  <c r="BV200" i="46"/>
  <c r="BU200" i="46"/>
  <c r="BT200" i="46"/>
  <c r="E200" i="46" s="1"/>
  <c r="BS200" i="46"/>
  <c r="D200" i="46" s="1"/>
  <c r="B200" i="46"/>
  <c r="B200" i="44" s="1"/>
  <c r="A200" i="46"/>
  <c r="A200" i="44" s="1"/>
  <c r="EF199" i="46"/>
  <c r="BQ199" i="46" s="1"/>
  <c r="EE199" i="46"/>
  <c r="BP199" i="46" s="1"/>
  <c r="ED199" i="46"/>
  <c r="BO199" i="46" s="1"/>
  <c r="EC199" i="46"/>
  <c r="EB199" i="46"/>
  <c r="BM199" i="46" s="1"/>
  <c r="EA199" i="46"/>
  <c r="BL199" i="46" s="1"/>
  <c r="DZ199" i="46"/>
  <c r="BK199" i="46" s="1"/>
  <c r="DY199" i="46"/>
  <c r="BJ199" i="46" s="1"/>
  <c r="DX199" i="46"/>
  <c r="BI199" i="46" s="1"/>
  <c r="DW199" i="46"/>
  <c r="BH199" i="46" s="1"/>
  <c r="DV199" i="46"/>
  <c r="BG199" i="46" s="1"/>
  <c r="DU199" i="46"/>
  <c r="DT199" i="46"/>
  <c r="BE199" i="46" s="1"/>
  <c r="DS199" i="46"/>
  <c r="BD199" i="46" s="1"/>
  <c r="DR199" i="46"/>
  <c r="BC199" i="46" s="1"/>
  <c r="DQ199" i="46"/>
  <c r="BB199" i="46" s="1"/>
  <c r="DP199" i="46"/>
  <c r="BA199" i="46" s="1"/>
  <c r="DO199" i="46"/>
  <c r="AZ199" i="46" s="1"/>
  <c r="DN199" i="46"/>
  <c r="AY199" i="46" s="1"/>
  <c r="DM199" i="46"/>
  <c r="AX199" i="46" s="1"/>
  <c r="DL199" i="46"/>
  <c r="AW199" i="46" s="1"/>
  <c r="DK199" i="46"/>
  <c r="AV199" i="46" s="1"/>
  <c r="DJ199" i="46"/>
  <c r="AU199" i="46" s="1"/>
  <c r="DI199" i="46"/>
  <c r="AT199" i="46" s="1"/>
  <c r="DH199" i="46"/>
  <c r="AS199" i="46" s="1"/>
  <c r="DG199" i="46"/>
  <c r="AR199" i="46" s="1"/>
  <c r="DF199" i="46"/>
  <c r="DE199" i="46"/>
  <c r="DD199" i="46"/>
  <c r="DC199" i="46"/>
  <c r="AN199" i="46" s="1"/>
  <c r="DB199" i="46"/>
  <c r="AM199" i="46" s="1"/>
  <c r="DA199" i="46"/>
  <c r="AL199" i="46" s="1"/>
  <c r="CZ199" i="46"/>
  <c r="AK199" i="46" s="1"/>
  <c r="CY199" i="46"/>
  <c r="AJ199" i="46" s="1"/>
  <c r="CX199" i="46"/>
  <c r="AI199" i="46" s="1"/>
  <c r="CW199" i="46"/>
  <c r="CV199" i="46"/>
  <c r="AG199" i="46" s="1"/>
  <c r="CU199" i="46"/>
  <c r="AF199" i="46" s="1"/>
  <c r="CT199" i="46"/>
  <c r="AE199" i="46" s="1"/>
  <c r="CS199" i="46"/>
  <c r="AD199" i="46" s="1"/>
  <c r="CR199" i="46"/>
  <c r="AC199" i="46" s="1"/>
  <c r="CQ199" i="46"/>
  <c r="AB199" i="46" s="1"/>
  <c r="CP199" i="46"/>
  <c r="AA199" i="46" s="1"/>
  <c r="CO199" i="46"/>
  <c r="CN199" i="46"/>
  <c r="Y199" i="46" s="1"/>
  <c r="CM199" i="46"/>
  <c r="X199" i="46" s="1"/>
  <c r="CL199" i="46"/>
  <c r="W199" i="46" s="1"/>
  <c r="CK199" i="46"/>
  <c r="V199" i="46" s="1"/>
  <c r="CJ199" i="46"/>
  <c r="CI199" i="46"/>
  <c r="T199" i="46" s="1"/>
  <c r="CH199" i="46"/>
  <c r="S199" i="46" s="1"/>
  <c r="CG199" i="46"/>
  <c r="CF199" i="46"/>
  <c r="CE199" i="46"/>
  <c r="P199" i="46" s="1"/>
  <c r="CD199" i="46"/>
  <c r="O199" i="46" s="1"/>
  <c r="CC199" i="46"/>
  <c r="N199" i="46" s="1"/>
  <c r="CB199" i="46"/>
  <c r="M199" i="46" s="1"/>
  <c r="CA199" i="46"/>
  <c r="L199" i="46" s="1"/>
  <c r="BZ199" i="46"/>
  <c r="K199" i="46" s="1"/>
  <c r="BY199" i="46"/>
  <c r="BX199" i="46"/>
  <c r="BW199" i="46"/>
  <c r="H199" i="46" s="1"/>
  <c r="BV199" i="46"/>
  <c r="G199" i="46" s="1"/>
  <c r="BU199" i="46"/>
  <c r="F199" i="46" s="1"/>
  <c r="BT199" i="46"/>
  <c r="E199" i="46" s="1"/>
  <c r="BS199" i="46"/>
  <c r="D199" i="46" s="1"/>
  <c r="B199" i="46"/>
  <c r="B199" i="44" s="1"/>
  <c r="A199" i="46"/>
  <c r="C199" i="46" s="1"/>
  <c r="C199" i="44" s="1"/>
  <c r="EF198" i="46"/>
  <c r="BQ198" i="46" s="1"/>
  <c r="EE198" i="46"/>
  <c r="BP198" i="46" s="1"/>
  <c r="ED198" i="46"/>
  <c r="BO198" i="44" s="1"/>
  <c r="EC198" i="46"/>
  <c r="BN198" i="46" s="1"/>
  <c r="EB198" i="46"/>
  <c r="EA198" i="46"/>
  <c r="DZ198" i="46"/>
  <c r="DY198" i="46"/>
  <c r="DX198" i="46"/>
  <c r="DW198" i="46"/>
  <c r="BH198" i="46" s="1"/>
  <c r="DV198" i="46"/>
  <c r="DU198" i="46"/>
  <c r="BF198" i="44" s="1"/>
  <c r="DT198" i="46"/>
  <c r="BE198" i="46" s="1"/>
  <c r="DS198" i="46"/>
  <c r="BD198" i="46" s="1"/>
  <c r="DR198" i="46"/>
  <c r="DQ198" i="46"/>
  <c r="DP198" i="46"/>
  <c r="BA198" i="46" s="1"/>
  <c r="DO198" i="46"/>
  <c r="AZ198" i="46" s="1"/>
  <c r="DN198" i="46"/>
  <c r="AY198" i="46" s="1"/>
  <c r="DM198" i="46"/>
  <c r="AX198" i="46" s="1"/>
  <c r="DL198" i="46"/>
  <c r="AW198" i="46" s="1"/>
  <c r="DK198" i="46"/>
  <c r="AV198" i="46" s="1"/>
  <c r="DJ198" i="46"/>
  <c r="DI198" i="46"/>
  <c r="AT198" i="46" s="1"/>
  <c r="DH198" i="46"/>
  <c r="AS198" i="46" s="1"/>
  <c r="DG198" i="46"/>
  <c r="AR198" i="46" s="1"/>
  <c r="DF198" i="46"/>
  <c r="AQ198" i="46" s="1"/>
  <c r="DE198" i="46"/>
  <c r="AP198" i="46" s="1"/>
  <c r="DD198" i="46"/>
  <c r="AO198" i="46" s="1"/>
  <c r="DC198" i="46"/>
  <c r="AN198" i="46" s="1"/>
  <c r="DB198" i="46"/>
  <c r="DA198" i="46"/>
  <c r="CZ198" i="46"/>
  <c r="CY198" i="46"/>
  <c r="AJ198" i="46" s="1"/>
  <c r="CX198" i="46"/>
  <c r="CW198" i="46"/>
  <c r="AH198" i="46" s="1"/>
  <c r="CV198" i="46"/>
  <c r="AG198" i="46" s="1"/>
  <c r="CU198" i="46"/>
  <c r="AF198" i="46" s="1"/>
  <c r="CT198" i="46"/>
  <c r="CS198" i="46"/>
  <c r="CR198" i="46"/>
  <c r="CQ198" i="46"/>
  <c r="AB198" i="46" s="1"/>
  <c r="CP198" i="46"/>
  <c r="CO198" i="46"/>
  <c r="Z198" i="46" s="1"/>
  <c r="CN198" i="46"/>
  <c r="CM198" i="46"/>
  <c r="X198" i="46" s="1"/>
  <c r="CL198" i="46"/>
  <c r="CK198" i="46"/>
  <c r="CJ198" i="46"/>
  <c r="CI198" i="46"/>
  <c r="T198" i="46" s="1"/>
  <c r="CH198" i="46"/>
  <c r="S198" i="46" s="1"/>
  <c r="CG198" i="46"/>
  <c r="R198" i="46" s="1"/>
  <c r="CF198" i="46"/>
  <c r="Q198" i="46" s="1"/>
  <c r="CE198" i="46"/>
  <c r="P198" i="46" s="1"/>
  <c r="CD198" i="46"/>
  <c r="CC198" i="46"/>
  <c r="N198" i="46" s="1"/>
  <c r="CB198" i="46"/>
  <c r="M198" i="46" s="1"/>
  <c r="CA198" i="46"/>
  <c r="L198" i="46" s="1"/>
  <c r="BZ198" i="46"/>
  <c r="K198" i="46" s="1"/>
  <c r="BY198" i="46"/>
  <c r="J198" i="46" s="1"/>
  <c r="BX198" i="46"/>
  <c r="I198" i="46" s="1"/>
  <c r="BW198" i="46"/>
  <c r="H198" i="46" s="1"/>
  <c r="BV198" i="46"/>
  <c r="BU198" i="46"/>
  <c r="BT198" i="46"/>
  <c r="E198" i="46" s="1"/>
  <c r="BS198" i="46"/>
  <c r="D198" i="46" s="1"/>
  <c r="BO198" i="46"/>
  <c r="BF198" i="46"/>
  <c r="B198" i="46"/>
  <c r="A198" i="46"/>
  <c r="EF197" i="46"/>
  <c r="EE197" i="46"/>
  <c r="ED197" i="46"/>
  <c r="BO197" i="44" s="1"/>
  <c r="EC197" i="46"/>
  <c r="BN197" i="44" s="1"/>
  <c r="EB197" i="46"/>
  <c r="EA197" i="46"/>
  <c r="BL197" i="46" s="1"/>
  <c r="DZ197" i="46"/>
  <c r="BK197" i="46" s="1"/>
  <c r="DY197" i="46"/>
  <c r="DX197" i="46"/>
  <c r="BI197" i="46" s="1"/>
  <c r="DW197" i="46"/>
  <c r="DV197" i="46"/>
  <c r="BG197" i="46" s="1"/>
  <c r="DU197" i="46"/>
  <c r="BF197" i="46" s="1"/>
  <c r="DT197" i="46"/>
  <c r="DS197" i="46"/>
  <c r="BD197" i="46" s="1"/>
  <c r="DR197" i="46"/>
  <c r="BC197" i="46" s="1"/>
  <c r="DQ197" i="46"/>
  <c r="BB197" i="46" s="1"/>
  <c r="DP197" i="46"/>
  <c r="DO197" i="46"/>
  <c r="DN197" i="46"/>
  <c r="DM197" i="46"/>
  <c r="AX197" i="46" s="1"/>
  <c r="DL197" i="46"/>
  <c r="DK197" i="46"/>
  <c r="AV197" i="46" s="1"/>
  <c r="DJ197" i="46"/>
  <c r="AU197" i="46" s="1"/>
  <c r="DI197" i="46"/>
  <c r="AT197" i="46" s="1"/>
  <c r="DH197" i="46"/>
  <c r="AS197" i="46" s="1"/>
  <c r="DG197" i="46"/>
  <c r="DF197" i="46"/>
  <c r="AQ197" i="46" s="1"/>
  <c r="DE197" i="46"/>
  <c r="AP197" i="46" s="1"/>
  <c r="DD197" i="46"/>
  <c r="DC197" i="46"/>
  <c r="AN197" i="46" s="1"/>
  <c r="DB197" i="46"/>
  <c r="AM197" i="46" s="1"/>
  <c r="DA197" i="46"/>
  <c r="AL197" i="46" s="1"/>
  <c r="CZ197" i="46"/>
  <c r="AK197" i="46" s="1"/>
  <c r="CY197" i="46"/>
  <c r="CX197" i="46"/>
  <c r="AI197" i="46" s="1"/>
  <c r="CW197" i="46"/>
  <c r="AH197" i="46" s="1"/>
  <c r="CV197" i="46"/>
  <c r="CU197" i="46"/>
  <c r="AF197" i="46" s="1"/>
  <c r="CT197" i="46"/>
  <c r="AE197" i="46" s="1"/>
  <c r="CS197" i="46"/>
  <c r="AD197" i="46" s="1"/>
  <c r="CR197" i="46"/>
  <c r="AC197" i="46" s="1"/>
  <c r="CQ197" i="46"/>
  <c r="AB197" i="46" s="1"/>
  <c r="CP197" i="46"/>
  <c r="CO197" i="46"/>
  <c r="Z197" i="46" s="1"/>
  <c r="CN197" i="46"/>
  <c r="CM197" i="46"/>
  <c r="X197" i="46" s="1"/>
  <c r="CL197" i="46"/>
  <c r="W197" i="46" s="1"/>
  <c r="CK197" i="46"/>
  <c r="CJ197" i="46"/>
  <c r="U197" i="46" s="1"/>
  <c r="CI197" i="46"/>
  <c r="CH197" i="46"/>
  <c r="S197" i="46" s="1"/>
  <c r="CG197" i="46"/>
  <c r="R197" i="46" s="1"/>
  <c r="CF197" i="46"/>
  <c r="CE197" i="46"/>
  <c r="P197" i="46" s="1"/>
  <c r="CD197" i="46"/>
  <c r="CC197" i="46"/>
  <c r="N197" i="46" s="1"/>
  <c r="CB197" i="46"/>
  <c r="CA197" i="46"/>
  <c r="BZ197" i="46"/>
  <c r="K197" i="46" s="1"/>
  <c r="BY197" i="46"/>
  <c r="J197" i="46" s="1"/>
  <c r="BX197" i="46"/>
  <c r="BW197" i="46"/>
  <c r="H197" i="46" s="1"/>
  <c r="BV197" i="46"/>
  <c r="G197" i="46" s="1"/>
  <c r="BU197" i="46"/>
  <c r="BT197" i="46"/>
  <c r="E197" i="46" s="1"/>
  <c r="BS197" i="46"/>
  <c r="BO197" i="46"/>
  <c r="BN197" i="46"/>
  <c r="B197" i="46"/>
  <c r="B197" i="44" s="1"/>
  <c r="A197" i="46"/>
  <c r="C197" i="46" s="1"/>
  <c r="C197" i="44" s="1"/>
  <c r="EF196" i="46"/>
  <c r="BQ196" i="46" s="1"/>
  <c r="EE196" i="46"/>
  <c r="BP196" i="46" s="1"/>
  <c r="ED196" i="46"/>
  <c r="EC196" i="46"/>
  <c r="EB196" i="46"/>
  <c r="EA196" i="46"/>
  <c r="BL196" i="46" s="1"/>
  <c r="DZ196" i="46"/>
  <c r="DY196" i="46"/>
  <c r="BJ196" i="46" s="1"/>
  <c r="DX196" i="46"/>
  <c r="BI196" i="46" s="1"/>
  <c r="DW196" i="46"/>
  <c r="DV196" i="46"/>
  <c r="DU196" i="46"/>
  <c r="BF196" i="46" s="1"/>
  <c r="DT196" i="46"/>
  <c r="BE196" i="46" s="1"/>
  <c r="DS196" i="46"/>
  <c r="BD196" i="46" s="1"/>
  <c r="DR196" i="46"/>
  <c r="BC196" i="46" s="1"/>
  <c r="DQ196" i="46"/>
  <c r="BB196" i="46" s="1"/>
  <c r="DP196" i="46"/>
  <c r="DO196" i="46"/>
  <c r="DN196" i="46"/>
  <c r="DM196" i="46"/>
  <c r="DL196" i="46"/>
  <c r="DK196" i="46"/>
  <c r="AV196" i="46" s="1"/>
  <c r="DJ196" i="46"/>
  <c r="AU196" i="46" s="1"/>
  <c r="DI196" i="46"/>
  <c r="AT196" i="46" s="1"/>
  <c r="DH196" i="46"/>
  <c r="AS196" i="46" s="1"/>
  <c r="DG196" i="46"/>
  <c r="AR196" i="46" s="1"/>
  <c r="DF196" i="46"/>
  <c r="DE196" i="46"/>
  <c r="DD196" i="46"/>
  <c r="DC196" i="46"/>
  <c r="AN196" i="46" s="1"/>
  <c r="DB196" i="46"/>
  <c r="DA196" i="46"/>
  <c r="AL196" i="46" s="1"/>
  <c r="CZ196" i="46"/>
  <c r="CY196" i="46"/>
  <c r="AJ196" i="46" s="1"/>
  <c r="CX196" i="46"/>
  <c r="CW196" i="46"/>
  <c r="CV196" i="46"/>
  <c r="AG196" i="46" s="1"/>
  <c r="CU196" i="46"/>
  <c r="AF196" i="46" s="1"/>
  <c r="CT196" i="46"/>
  <c r="CS196" i="46"/>
  <c r="AD196" i="46" s="1"/>
  <c r="CR196" i="46"/>
  <c r="AC196" i="46" s="1"/>
  <c r="CQ196" i="46"/>
  <c r="CP196" i="46"/>
  <c r="CO196" i="46"/>
  <c r="CN196" i="46"/>
  <c r="Y196" i="46" s="1"/>
  <c r="CM196" i="46"/>
  <c r="X196" i="46" s="1"/>
  <c r="CL196" i="46"/>
  <c r="W196" i="46" s="1"/>
  <c r="CK196" i="46"/>
  <c r="V196" i="46" s="1"/>
  <c r="CJ196" i="46"/>
  <c r="U196" i="46" s="1"/>
  <c r="CI196" i="46"/>
  <c r="T196" i="46" s="1"/>
  <c r="CH196" i="46"/>
  <c r="CG196" i="46"/>
  <c r="CF196" i="46"/>
  <c r="Q196" i="46" s="1"/>
  <c r="CE196" i="46"/>
  <c r="P196" i="46" s="1"/>
  <c r="CD196" i="46"/>
  <c r="O196" i="46" s="1"/>
  <c r="CC196" i="46"/>
  <c r="N196" i="46" s="1"/>
  <c r="CB196" i="46"/>
  <c r="CA196" i="46"/>
  <c r="BZ196" i="46"/>
  <c r="BY196" i="46"/>
  <c r="BX196" i="46"/>
  <c r="I196" i="46" s="1"/>
  <c r="BW196" i="46"/>
  <c r="H196" i="46" s="1"/>
  <c r="BV196" i="46"/>
  <c r="BU196" i="46"/>
  <c r="F196" i="46" s="1"/>
  <c r="BT196" i="46"/>
  <c r="E196" i="46" s="1"/>
  <c r="BS196" i="46"/>
  <c r="D196" i="46" s="1"/>
  <c r="B196" i="46"/>
  <c r="B196" i="44" s="1"/>
  <c r="A196" i="46"/>
  <c r="A196" i="44" s="1"/>
  <c r="EF195" i="46"/>
  <c r="BQ195" i="46" s="1"/>
  <c r="EE195" i="46"/>
  <c r="BP195" i="46" s="1"/>
  <c r="ED195" i="46"/>
  <c r="BO195" i="46" s="1"/>
  <c r="EC195" i="46"/>
  <c r="BN195" i="46" s="1"/>
  <c r="EB195" i="46"/>
  <c r="BM195" i="46" s="1"/>
  <c r="EA195" i="46"/>
  <c r="BL195" i="46" s="1"/>
  <c r="DZ195" i="46"/>
  <c r="DY195" i="46"/>
  <c r="DX195" i="46"/>
  <c r="BI195" i="46" s="1"/>
  <c r="DW195" i="46"/>
  <c r="BH195" i="46" s="1"/>
  <c r="DV195" i="46"/>
  <c r="BG195" i="46" s="1"/>
  <c r="DU195" i="46"/>
  <c r="BF195" i="46" s="1"/>
  <c r="DT195" i="46"/>
  <c r="BE195" i="46" s="1"/>
  <c r="DS195" i="46"/>
  <c r="DR195" i="46"/>
  <c r="DQ195" i="46"/>
  <c r="DP195" i="46"/>
  <c r="DO195" i="46"/>
  <c r="AZ195" i="46" s="1"/>
  <c r="DN195" i="46"/>
  <c r="DM195" i="46"/>
  <c r="AX195" i="46" s="1"/>
  <c r="DL195" i="46"/>
  <c r="DK195" i="46"/>
  <c r="DJ195" i="46"/>
  <c r="DI195" i="46"/>
  <c r="DH195" i="46"/>
  <c r="AS195" i="46" s="1"/>
  <c r="DG195" i="46"/>
  <c r="AR195" i="46" s="1"/>
  <c r="DF195" i="46"/>
  <c r="DE195" i="46"/>
  <c r="AP195" i="46" s="1"/>
  <c r="DD195" i="46"/>
  <c r="AO195" i="46" s="1"/>
  <c r="DC195" i="46"/>
  <c r="AN195" i="46" s="1"/>
  <c r="DB195" i="46"/>
  <c r="DA195" i="46"/>
  <c r="CZ195" i="46"/>
  <c r="CY195" i="46"/>
  <c r="AJ195" i="46" s="1"/>
  <c r="CX195" i="46"/>
  <c r="AI195" i="46" s="1"/>
  <c r="CW195" i="46"/>
  <c r="AH195" i="46" s="1"/>
  <c r="CV195" i="46"/>
  <c r="CU195" i="46"/>
  <c r="AF195" i="46" s="1"/>
  <c r="CT195" i="46"/>
  <c r="CS195" i="46"/>
  <c r="CR195" i="46"/>
  <c r="AC195" i="46" s="1"/>
  <c r="CQ195" i="46"/>
  <c r="AB195" i="46" s="1"/>
  <c r="CP195" i="46"/>
  <c r="AA195" i="46" s="1"/>
  <c r="CO195" i="46"/>
  <c r="Z195" i="46" s="1"/>
  <c r="CN195" i="46"/>
  <c r="Y195" i="46" s="1"/>
  <c r="CM195" i="46"/>
  <c r="CL195" i="46"/>
  <c r="CK195" i="46"/>
  <c r="CJ195" i="46"/>
  <c r="U195" i="46" s="1"/>
  <c r="CI195" i="46"/>
  <c r="T195" i="46" s="1"/>
  <c r="CH195" i="46"/>
  <c r="CG195" i="46"/>
  <c r="R195" i="46" s="1"/>
  <c r="CF195" i="46"/>
  <c r="Q195" i="46" s="1"/>
  <c r="CE195" i="46"/>
  <c r="CD195" i="46"/>
  <c r="CC195" i="46"/>
  <c r="N195" i="46" s="1"/>
  <c r="CB195" i="46"/>
  <c r="M195" i="46" s="1"/>
  <c r="CA195" i="46"/>
  <c r="L195" i="46" s="1"/>
  <c r="BZ195" i="46"/>
  <c r="BY195" i="46"/>
  <c r="J195" i="46" s="1"/>
  <c r="BX195" i="46"/>
  <c r="I195" i="46" s="1"/>
  <c r="BW195" i="46"/>
  <c r="H195" i="46" s="1"/>
  <c r="BV195" i="46"/>
  <c r="BU195" i="46"/>
  <c r="BT195" i="46"/>
  <c r="BS195" i="46"/>
  <c r="D195" i="46" s="1"/>
  <c r="B195" i="46"/>
  <c r="B195" i="44" s="1"/>
  <c r="A195" i="46"/>
  <c r="C195" i="46" s="1"/>
  <c r="C195" i="44" s="1"/>
  <c r="EF194" i="46"/>
  <c r="BQ194" i="46" s="1"/>
  <c r="EE194" i="46"/>
  <c r="BP194" i="46" s="1"/>
  <c r="ED194" i="46"/>
  <c r="BO194" i="46" s="1"/>
  <c r="EC194" i="46"/>
  <c r="EB194" i="46"/>
  <c r="EA194" i="46"/>
  <c r="BL194" i="46" s="1"/>
  <c r="DZ194" i="46"/>
  <c r="DY194" i="46"/>
  <c r="BJ194" i="46" s="1"/>
  <c r="DX194" i="46"/>
  <c r="BI194" i="46" s="1"/>
  <c r="DW194" i="46"/>
  <c r="BH194" i="46" s="1"/>
  <c r="DV194" i="46"/>
  <c r="DU194" i="46"/>
  <c r="DT194" i="46"/>
  <c r="BE194" i="46" s="1"/>
  <c r="DS194" i="46"/>
  <c r="BD194" i="46" s="1"/>
  <c r="DR194" i="46"/>
  <c r="DQ194" i="46"/>
  <c r="BB194" i="46" s="1"/>
  <c r="DP194" i="46"/>
  <c r="BA194" i="46" s="1"/>
  <c r="DO194" i="46"/>
  <c r="DN194" i="46"/>
  <c r="AY194" i="46" s="1"/>
  <c r="DM194" i="46"/>
  <c r="DL194" i="46"/>
  <c r="DK194" i="46"/>
  <c r="AV194" i="46" s="1"/>
  <c r="DJ194" i="46"/>
  <c r="DI194" i="46"/>
  <c r="AT194" i="46" s="1"/>
  <c r="DH194" i="46"/>
  <c r="AS194" i="46" s="1"/>
  <c r="DG194" i="46"/>
  <c r="AR194" i="46" s="1"/>
  <c r="DF194" i="46"/>
  <c r="DE194" i="46"/>
  <c r="DD194" i="46"/>
  <c r="AO194" i="46" s="1"/>
  <c r="DC194" i="46"/>
  <c r="AN194" i="46" s="1"/>
  <c r="DB194" i="46"/>
  <c r="DA194" i="46"/>
  <c r="AL194" i="46" s="1"/>
  <c r="CZ194" i="46"/>
  <c r="CY194" i="46"/>
  <c r="AJ194" i="46" s="1"/>
  <c r="CX194" i="46"/>
  <c r="AI194" i="46" s="1"/>
  <c r="CW194" i="46"/>
  <c r="AH194" i="46" s="1"/>
  <c r="CV194" i="46"/>
  <c r="AG194" i="46" s="1"/>
  <c r="CU194" i="46"/>
  <c r="AF194" i="46" s="1"/>
  <c r="CT194" i="46"/>
  <c r="CS194" i="46"/>
  <c r="AD194" i="46" s="1"/>
  <c r="CR194" i="46"/>
  <c r="CQ194" i="46"/>
  <c r="AB194" i="46" s="1"/>
  <c r="CP194" i="46"/>
  <c r="AA194" i="46" s="1"/>
  <c r="CO194" i="46"/>
  <c r="CN194" i="46"/>
  <c r="CM194" i="46"/>
  <c r="X194" i="46" s="1"/>
  <c r="CL194" i="46"/>
  <c r="CK194" i="46"/>
  <c r="V194" i="46" s="1"/>
  <c r="CJ194" i="46"/>
  <c r="U194" i="46" s="1"/>
  <c r="CI194" i="46"/>
  <c r="T194" i="46" s="1"/>
  <c r="CH194" i="46"/>
  <c r="S194" i="46" s="1"/>
  <c r="CG194" i="46"/>
  <c r="CF194" i="46"/>
  <c r="CE194" i="46"/>
  <c r="P194" i="46" s="1"/>
  <c r="CD194" i="46"/>
  <c r="CC194" i="46"/>
  <c r="N194" i="46" s="1"/>
  <c r="CB194" i="46"/>
  <c r="M194" i="46" s="1"/>
  <c r="CA194" i="46"/>
  <c r="BZ194" i="46"/>
  <c r="BY194" i="46"/>
  <c r="BX194" i="46"/>
  <c r="I194" i="46" s="1"/>
  <c r="BW194" i="46"/>
  <c r="H194" i="46" s="1"/>
  <c r="BV194" i="46"/>
  <c r="BU194" i="46"/>
  <c r="F194" i="46" s="1"/>
  <c r="BT194" i="46"/>
  <c r="E194" i="46" s="1"/>
  <c r="BS194" i="46"/>
  <c r="D194" i="46" s="1"/>
  <c r="B194" i="46"/>
  <c r="B194" i="44" s="1"/>
  <c r="A194" i="46"/>
  <c r="C194" i="46" s="1"/>
  <c r="C194" i="44" s="1"/>
  <c r="EF193" i="46"/>
  <c r="BQ193" i="46" s="1"/>
  <c r="EE193" i="46"/>
  <c r="BP193" i="46" s="1"/>
  <c r="ED193" i="46"/>
  <c r="BO193" i="46" s="1"/>
  <c r="EC193" i="46"/>
  <c r="BN193" i="46" s="1"/>
  <c r="EB193" i="46"/>
  <c r="BM193" i="46" s="1"/>
  <c r="EA193" i="46"/>
  <c r="BL193" i="46" s="1"/>
  <c r="DZ193" i="46"/>
  <c r="BK193" i="46" s="1"/>
  <c r="DY193" i="46"/>
  <c r="DX193" i="46"/>
  <c r="BI193" i="46" s="1"/>
  <c r="DW193" i="46"/>
  <c r="BH193" i="46" s="1"/>
  <c r="DV193" i="46"/>
  <c r="BG193" i="46" s="1"/>
  <c r="DU193" i="46"/>
  <c r="BF193" i="46" s="1"/>
  <c r="DT193" i="46"/>
  <c r="DS193" i="46"/>
  <c r="BD193" i="46" s="1"/>
  <c r="DR193" i="46"/>
  <c r="BC193" i="46" s="1"/>
  <c r="DQ193" i="46"/>
  <c r="DP193" i="46"/>
  <c r="DO193" i="46"/>
  <c r="AZ193" i="46" s="1"/>
  <c r="DN193" i="46"/>
  <c r="DM193" i="46"/>
  <c r="AX193" i="46" s="1"/>
  <c r="DL193" i="46"/>
  <c r="AW193" i="46" s="1"/>
  <c r="DK193" i="46"/>
  <c r="AV193" i="46" s="1"/>
  <c r="DJ193" i="46"/>
  <c r="AU193" i="46" s="1"/>
  <c r="DI193" i="46"/>
  <c r="AT193" i="46" s="1"/>
  <c r="DH193" i="46"/>
  <c r="DG193" i="46"/>
  <c r="AR193" i="46" s="1"/>
  <c r="DF193" i="46"/>
  <c r="DE193" i="46"/>
  <c r="AP193" i="46" s="1"/>
  <c r="DD193" i="46"/>
  <c r="DC193" i="46"/>
  <c r="AN193" i="46" s="1"/>
  <c r="DB193" i="46"/>
  <c r="AM193" i="46" s="1"/>
  <c r="DA193" i="46"/>
  <c r="CZ193" i="46"/>
  <c r="AK193" i="46" s="1"/>
  <c r="CY193" i="46"/>
  <c r="AJ193" i="46" s="1"/>
  <c r="CX193" i="46"/>
  <c r="AI193" i="46" s="1"/>
  <c r="CW193" i="46"/>
  <c r="AH193" i="46" s="1"/>
  <c r="CV193" i="46"/>
  <c r="AG193" i="46" s="1"/>
  <c r="CU193" i="46"/>
  <c r="AF193" i="46" s="1"/>
  <c r="CT193" i="46"/>
  <c r="AE193" i="46" s="1"/>
  <c r="CS193" i="46"/>
  <c r="CR193" i="46"/>
  <c r="AC193" i="46" s="1"/>
  <c r="CQ193" i="46"/>
  <c r="AB193" i="46" s="1"/>
  <c r="CP193" i="46"/>
  <c r="AA193" i="46" s="1"/>
  <c r="CO193" i="46"/>
  <c r="Z193" i="46" s="1"/>
  <c r="CN193" i="46"/>
  <c r="Y193" i="46" s="1"/>
  <c r="CM193" i="46"/>
  <c r="X193" i="46" s="1"/>
  <c r="CL193" i="46"/>
  <c r="W193" i="46" s="1"/>
  <c r="CK193" i="46"/>
  <c r="CJ193" i="46"/>
  <c r="U193" i="46" s="1"/>
  <c r="CI193" i="46"/>
  <c r="T193" i="46" s="1"/>
  <c r="CH193" i="46"/>
  <c r="CG193" i="46"/>
  <c r="R193" i="46" s="1"/>
  <c r="CF193" i="46"/>
  <c r="CE193" i="46"/>
  <c r="P193" i="46" s="1"/>
  <c r="CD193" i="46"/>
  <c r="O193" i="46" s="1"/>
  <c r="CC193" i="46"/>
  <c r="N193" i="46" s="1"/>
  <c r="CB193" i="46"/>
  <c r="M193" i="46" s="1"/>
  <c r="CA193" i="46"/>
  <c r="L193" i="46" s="1"/>
  <c r="BZ193" i="46"/>
  <c r="BY193" i="46"/>
  <c r="J193" i="46" s="1"/>
  <c r="BX193" i="46"/>
  <c r="I193" i="46" s="1"/>
  <c r="BW193" i="46"/>
  <c r="H193" i="46" s="1"/>
  <c r="BV193" i="46"/>
  <c r="G193" i="46" s="1"/>
  <c r="BU193" i="46"/>
  <c r="BT193" i="46"/>
  <c r="BS193" i="46"/>
  <c r="D193" i="46" s="1"/>
  <c r="B193" i="46"/>
  <c r="B193" i="44" s="1"/>
  <c r="A193" i="46"/>
  <c r="C193" i="46" s="1"/>
  <c r="C193" i="44" s="1"/>
  <c r="EF192" i="46"/>
  <c r="EE192" i="46"/>
  <c r="BP192" i="46" s="1"/>
  <c r="ED192" i="46"/>
  <c r="EC192" i="46"/>
  <c r="EB192" i="46"/>
  <c r="BM192" i="46" s="1"/>
  <c r="EA192" i="46"/>
  <c r="BL192" i="46" s="1"/>
  <c r="DZ192" i="46"/>
  <c r="DY192" i="46"/>
  <c r="BJ192" i="46" s="1"/>
  <c r="DX192" i="46"/>
  <c r="BI192" i="46" s="1"/>
  <c r="DW192" i="46"/>
  <c r="BH192" i="46" s="1"/>
  <c r="DV192" i="46"/>
  <c r="BG192" i="44" s="1"/>
  <c r="DU192" i="46"/>
  <c r="BF192" i="46" s="1"/>
  <c r="DT192" i="46"/>
  <c r="BE192" i="46" s="1"/>
  <c r="DS192" i="46"/>
  <c r="BD192" i="46" s="1"/>
  <c r="DR192" i="46"/>
  <c r="BC192" i="46" s="1"/>
  <c r="DQ192" i="46"/>
  <c r="BB192" i="46" s="1"/>
  <c r="DP192" i="46"/>
  <c r="BA192" i="46" s="1"/>
  <c r="DO192" i="46"/>
  <c r="AZ192" i="46" s="1"/>
  <c r="DN192" i="46"/>
  <c r="DM192" i="46"/>
  <c r="DL192" i="46"/>
  <c r="AW192" i="46" s="1"/>
  <c r="DK192" i="46"/>
  <c r="AV192" i="46" s="1"/>
  <c r="DJ192" i="46"/>
  <c r="AU192" i="46" s="1"/>
  <c r="DI192" i="46"/>
  <c r="AT192" i="46" s="1"/>
  <c r="DH192" i="46"/>
  <c r="DG192" i="46"/>
  <c r="AR192" i="46" s="1"/>
  <c r="DF192" i="46"/>
  <c r="DE192" i="46"/>
  <c r="DD192" i="46"/>
  <c r="DC192" i="46"/>
  <c r="AN192" i="46" s="1"/>
  <c r="DB192" i="46"/>
  <c r="DA192" i="46"/>
  <c r="AL192" i="46" s="1"/>
  <c r="CZ192" i="46"/>
  <c r="AK192" i="46" s="1"/>
  <c r="CY192" i="46"/>
  <c r="AJ192" i="46" s="1"/>
  <c r="CX192" i="46"/>
  <c r="CW192" i="46"/>
  <c r="CV192" i="46"/>
  <c r="AG192" i="46" s="1"/>
  <c r="CU192" i="46"/>
  <c r="AF192" i="46" s="1"/>
  <c r="CT192" i="46"/>
  <c r="CS192" i="46"/>
  <c r="AD192" i="46" s="1"/>
  <c r="CR192" i="46"/>
  <c r="CQ192" i="46"/>
  <c r="AB192" i="46" s="1"/>
  <c r="CP192" i="46"/>
  <c r="CO192" i="46"/>
  <c r="Z192" i="46" s="1"/>
  <c r="CN192" i="46"/>
  <c r="Y192" i="46" s="1"/>
  <c r="CM192" i="46"/>
  <c r="X192" i="46" s="1"/>
  <c r="CL192" i="46"/>
  <c r="W192" i="46" s="1"/>
  <c r="CK192" i="46"/>
  <c r="V192" i="46" s="1"/>
  <c r="CJ192" i="46"/>
  <c r="U192" i="46" s="1"/>
  <c r="CI192" i="46"/>
  <c r="CH192" i="46"/>
  <c r="CG192" i="46"/>
  <c r="CF192" i="46"/>
  <c r="CE192" i="46"/>
  <c r="P192" i="46" s="1"/>
  <c r="CD192" i="46"/>
  <c r="O192" i="46" s="1"/>
  <c r="CC192" i="46"/>
  <c r="N192" i="46" s="1"/>
  <c r="CB192" i="46"/>
  <c r="M192" i="46" s="1"/>
  <c r="CA192" i="46"/>
  <c r="L192" i="46" s="1"/>
  <c r="BZ192" i="46"/>
  <c r="BY192" i="46"/>
  <c r="BX192" i="46"/>
  <c r="I192" i="46" s="1"/>
  <c r="BW192" i="46"/>
  <c r="H192" i="46" s="1"/>
  <c r="BV192" i="46"/>
  <c r="BU192" i="46"/>
  <c r="F192" i="46" s="1"/>
  <c r="BT192" i="46"/>
  <c r="BS192" i="46"/>
  <c r="D192" i="46" s="1"/>
  <c r="BG192" i="46"/>
  <c r="B192" i="46"/>
  <c r="B192" i="44" s="1"/>
  <c r="A192" i="46"/>
  <c r="A192" i="44" s="1"/>
  <c r="EF191" i="46"/>
  <c r="BQ191" i="46" s="1"/>
  <c r="EE191" i="46"/>
  <c r="BP191" i="46" s="1"/>
  <c r="ED191" i="46"/>
  <c r="BO191" i="46" s="1"/>
  <c r="EC191" i="46"/>
  <c r="BN191" i="46" s="1"/>
  <c r="EB191" i="46"/>
  <c r="EA191" i="46"/>
  <c r="DZ191" i="46"/>
  <c r="DY191" i="46"/>
  <c r="BJ191" i="46" s="1"/>
  <c r="DX191" i="46"/>
  <c r="BI191" i="46" s="1"/>
  <c r="DW191" i="46"/>
  <c r="DV191" i="46"/>
  <c r="BG191" i="46" s="1"/>
  <c r="DU191" i="46"/>
  <c r="DT191" i="46"/>
  <c r="BE191" i="46" s="1"/>
  <c r="DS191" i="46"/>
  <c r="DR191" i="46"/>
  <c r="DQ191" i="46"/>
  <c r="BB191" i="46" s="1"/>
  <c r="DP191" i="46"/>
  <c r="BA191" i="46" s="1"/>
  <c r="DO191" i="46"/>
  <c r="DN191" i="46"/>
  <c r="AY191" i="46" s="1"/>
  <c r="DM191" i="46"/>
  <c r="DL191" i="46"/>
  <c r="AW191" i="46" s="1"/>
  <c r="DK191" i="46"/>
  <c r="DJ191" i="46"/>
  <c r="AU191" i="46" s="1"/>
  <c r="DI191" i="46"/>
  <c r="AT191" i="46" s="1"/>
  <c r="DH191" i="46"/>
  <c r="AS191" i="46" s="1"/>
  <c r="DG191" i="46"/>
  <c r="AR191" i="46" s="1"/>
  <c r="DF191" i="46"/>
  <c r="AQ191" i="46" s="1"/>
  <c r="DE191" i="46"/>
  <c r="AP191" i="46" s="1"/>
  <c r="DD191" i="46"/>
  <c r="DC191" i="46"/>
  <c r="DB191" i="46"/>
  <c r="DA191" i="46"/>
  <c r="AL191" i="46" s="1"/>
  <c r="CZ191" i="46"/>
  <c r="AK191" i="46" s="1"/>
  <c r="CY191" i="46"/>
  <c r="AJ191" i="46" s="1"/>
  <c r="CX191" i="46"/>
  <c r="AI191" i="46" s="1"/>
  <c r="CW191" i="46"/>
  <c r="AH191" i="46" s="1"/>
  <c r="CV191" i="46"/>
  <c r="AG191" i="46" s="1"/>
  <c r="CU191" i="46"/>
  <c r="CT191" i="46"/>
  <c r="CS191" i="46"/>
  <c r="AD191" i="46" s="1"/>
  <c r="CR191" i="46"/>
  <c r="AC191" i="46" s="1"/>
  <c r="CQ191" i="46"/>
  <c r="CP191" i="46"/>
  <c r="AA191" i="46" s="1"/>
  <c r="CO191" i="46"/>
  <c r="CN191" i="46"/>
  <c r="Y191" i="46" s="1"/>
  <c r="CM191" i="46"/>
  <c r="CL191" i="46"/>
  <c r="CK191" i="46"/>
  <c r="V191" i="46" s="1"/>
  <c r="CJ191" i="46"/>
  <c r="U191" i="46" s="1"/>
  <c r="CI191" i="46"/>
  <c r="CH191" i="46"/>
  <c r="S191" i="46" s="1"/>
  <c r="CG191" i="46"/>
  <c r="CF191" i="46"/>
  <c r="Q191" i="46" s="1"/>
  <c r="CE191" i="46"/>
  <c r="CD191" i="46"/>
  <c r="O191" i="46" s="1"/>
  <c r="CC191" i="46"/>
  <c r="N191" i="46" s="1"/>
  <c r="CB191" i="46"/>
  <c r="M191" i="46" s="1"/>
  <c r="CA191" i="46"/>
  <c r="L191" i="46" s="1"/>
  <c r="BZ191" i="46"/>
  <c r="K191" i="46" s="1"/>
  <c r="BY191" i="46"/>
  <c r="BX191" i="46"/>
  <c r="I191" i="46" s="1"/>
  <c r="BW191" i="46"/>
  <c r="BV191" i="46"/>
  <c r="BU191" i="46"/>
  <c r="F191" i="46" s="1"/>
  <c r="BT191" i="46"/>
  <c r="E191" i="46" s="1"/>
  <c r="BS191" i="46"/>
  <c r="D191" i="46" s="1"/>
  <c r="B191" i="46"/>
  <c r="B191" i="44" s="1"/>
  <c r="A191" i="46"/>
  <c r="EF190" i="46"/>
  <c r="BQ190" i="46" s="1"/>
  <c r="EE190" i="46"/>
  <c r="BP190" i="46" s="1"/>
  <c r="ED190" i="46"/>
  <c r="BO190" i="44" s="1"/>
  <c r="EC190" i="46"/>
  <c r="BN190" i="46" s="1"/>
  <c r="EB190" i="46"/>
  <c r="BM190" i="46" s="1"/>
  <c r="EA190" i="46"/>
  <c r="DZ190" i="46"/>
  <c r="BK190" i="46" s="1"/>
  <c r="DY190" i="46"/>
  <c r="BJ190" i="46" s="1"/>
  <c r="DX190" i="46"/>
  <c r="BI190" i="46" s="1"/>
  <c r="DW190" i="46"/>
  <c r="BH190" i="46" s="1"/>
  <c r="DV190" i="46"/>
  <c r="BG190" i="46" s="1"/>
  <c r="DU190" i="46"/>
  <c r="BF190" i="46" s="1"/>
  <c r="DT190" i="46"/>
  <c r="BE190" i="46" s="1"/>
  <c r="DS190" i="46"/>
  <c r="DR190" i="46"/>
  <c r="BC190" i="46" s="1"/>
  <c r="DQ190" i="46"/>
  <c r="BB190" i="46" s="1"/>
  <c r="DP190" i="46"/>
  <c r="BA190" i="46" s="1"/>
  <c r="DO190" i="46"/>
  <c r="AZ190" i="46" s="1"/>
  <c r="DN190" i="46"/>
  <c r="DM190" i="46"/>
  <c r="DL190" i="46"/>
  <c r="AW190" i="46" s="1"/>
  <c r="DK190" i="46"/>
  <c r="DJ190" i="46"/>
  <c r="AU190" i="46" s="1"/>
  <c r="DI190" i="46"/>
  <c r="DH190" i="46"/>
  <c r="AS190" i="46" s="1"/>
  <c r="DG190" i="46"/>
  <c r="AR190" i="46" s="1"/>
  <c r="DF190" i="46"/>
  <c r="DE190" i="46"/>
  <c r="AP190" i="46" s="1"/>
  <c r="DD190" i="46"/>
  <c r="AO190" i="46" s="1"/>
  <c r="DC190" i="46"/>
  <c r="DB190" i="46"/>
  <c r="AM190" i="46" s="1"/>
  <c r="DA190" i="46"/>
  <c r="AL190" i="46" s="1"/>
  <c r="CZ190" i="46"/>
  <c r="CY190" i="46"/>
  <c r="CX190" i="46"/>
  <c r="AI190" i="46" s="1"/>
  <c r="CW190" i="46"/>
  <c r="CV190" i="46"/>
  <c r="AG190" i="46" s="1"/>
  <c r="CU190" i="46"/>
  <c r="CT190" i="46"/>
  <c r="AE190" i="46" s="1"/>
  <c r="CS190" i="46"/>
  <c r="AD190" i="46" s="1"/>
  <c r="CR190" i="46"/>
  <c r="CQ190" i="46"/>
  <c r="AB190" i="46" s="1"/>
  <c r="CP190" i="46"/>
  <c r="CO190" i="46"/>
  <c r="Z190" i="46" s="1"/>
  <c r="CN190" i="46"/>
  <c r="Y190" i="46" s="1"/>
  <c r="CM190" i="46"/>
  <c r="CL190" i="46"/>
  <c r="W190" i="46" s="1"/>
  <c r="CK190" i="46"/>
  <c r="V190" i="46" s="1"/>
  <c r="CJ190" i="46"/>
  <c r="U190" i="46" s="1"/>
  <c r="CI190" i="46"/>
  <c r="CH190" i="46"/>
  <c r="CG190" i="46"/>
  <c r="CF190" i="46"/>
  <c r="Q190" i="46" s="1"/>
  <c r="CE190" i="46"/>
  <c r="CD190" i="46"/>
  <c r="O190" i="46" s="1"/>
  <c r="CC190" i="46"/>
  <c r="N190" i="46" s="1"/>
  <c r="CB190" i="46"/>
  <c r="M190" i="46" s="1"/>
  <c r="CA190" i="46"/>
  <c r="BZ190" i="46"/>
  <c r="K190" i="46" s="1"/>
  <c r="BY190" i="46"/>
  <c r="J190" i="46" s="1"/>
  <c r="BX190" i="46"/>
  <c r="I190" i="46" s="1"/>
  <c r="BW190" i="46"/>
  <c r="BV190" i="46"/>
  <c r="G190" i="46" s="1"/>
  <c r="BU190" i="46"/>
  <c r="F190" i="46" s="1"/>
  <c r="BT190" i="46"/>
  <c r="E190" i="46" s="1"/>
  <c r="BS190" i="46"/>
  <c r="D190" i="46" s="1"/>
  <c r="BO190" i="46"/>
  <c r="B190" i="46"/>
  <c r="B190" i="44" s="1"/>
  <c r="A190" i="46"/>
  <c r="A190" i="44" s="1"/>
  <c r="EF189" i="46"/>
  <c r="BQ189" i="46" s="1"/>
  <c r="EE189" i="46"/>
  <c r="BP189" i="46" s="1"/>
  <c r="ED189" i="46"/>
  <c r="BO189" i="46" s="1"/>
  <c r="EC189" i="46"/>
  <c r="EB189" i="46"/>
  <c r="EA189" i="46"/>
  <c r="BL189" i="46" s="1"/>
  <c r="DZ189" i="46"/>
  <c r="DY189" i="46"/>
  <c r="BJ189" i="46" s="1"/>
  <c r="DX189" i="46"/>
  <c r="DW189" i="46"/>
  <c r="BH189" i="46" s="1"/>
  <c r="DV189" i="46"/>
  <c r="BG189" i="46" s="1"/>
  <c r="DU189" i="46"/>
  <c r="BF189" i="46" s="1"/>
  <c r="DT189" i="46"/>
  <c r="DS189" i="46"/>
  <c r="DR189" i="46"/>
  <c r="DQ189" i="46"/>
  <c r="BB189" i="46" s="1"/>
  <c r="DP189" i="46"/>
  <c r="BA189" i="46" s="1"/>
  <c r="DO189" i="46"/>
  <c r="AZ189" i="46" s="1"/>
  <c r="DN189" i="46"/>
  <c r="DM189" i="46"/>
  <c r="AX189" i="46" s="1"/>
  <c r="DL189" i="46"/>
  <c r="DK189" i="46"/>
  <c r="DJ189" i="46"/>
  <c r="AU189" i="46" s="1"/>
  <c r="DI189" i="46"/>
  <c r="AT189" i="46" s="1"/>
  <c r="DH189" i="46"/>
  <c r="AS189" i="46" s="1"/>
  <c r="DG189" i="46"/>
  <c r="AR189" i="46" s="1"/>
  <c r="DF189" i="46"/>
  <c r="DE189" i="46"/>
  <c r="AP189" i="46" s="1"/>
  <c r="DD189" i="46"/>
  <c r="DC189" i="46"/>
  <c r="DB189" i="46"/>
  <c r="AM189" i="46" s="1"/>
  <c r="DA189" i="46"/>
  <c r="AL189" i="46" s="1"/>
  <c r="CZ189" i="46"/>
  <c r="CY189" i="46"/>
  <c r="AJ189" i="46" s="1"/>
  <c r="CX189" i="46"/>
  <c r="AI189" i="46" s="1"/>
  <c r="CW189" i="46"/>
  <c r="CV189" i="46"/>
  <c r="CU189" i="46"/>
  <c r="CT189" i="46"/>
  <c r="AE189" i="46" s="1"/>
  <c r="CS189" i="46"/>
  <c r="AD189" i="46" s="1"/>
  <c r="CR189" i="46"/>
  <c r="CQ189" i="46"/>
  <c r="AB189" i="46" s="1"/>
  <c r="CP189" i="46"/>
  <c r="AA189" i="46" s="1"/>
  <c r="CO189" i="46"/>
  <c r="Z189" i="46" s="1"/>
  <c r="CN189" i="46"/>
  <c r="CM189" i="46"/>
  <c r="CL189" i="46"/>
  <c r="CK189" i="46"/>
  <c r="V189" i="46" s="1"/>
  <c r="CJ189" i="46"/>
  <c r="U189" i="46" s="1"/>
  <c r="CI189" i="46"/>
  <c r="T189" i="46" s="1"/>
  <c r="CH189" i="46"/>
  <c r="S189" i="46" s="1"/>
  <c r="CG189" i="46"/>
  <c r="R189" i="46" s="1"/>
  <c r="CF189" i="46"/>
  <c r="CE189" i="46"/>
  <c r="P189" i="46" s="1"/>
  <c r="CD189" i="46"/>
  <c r="O189" i="46" s="1"/>
  <c r="CC189" i="46"/>
  <c r="N189" i="46" s="1"/>
  <c r="CB189" i="46"/>
  <c r="M189" i="46" s="1"/>
  <c r="CA189" i="46"/>
  <c r="L189" i="46" s="1"/>
  <c r="BZ189" i="46"/>
  <c r="BY189" i="46"/>
  <c r="J189" i="46" s="1"/>
  <c r="BX189" i="46"/>
  <c r="BW189" i="46"/>
  <c r="BV189" i="46"/>
  <c r="G189" i="46" s="1"/>
  <c r="BU189" i="46"/>
  <c r="F189" i="46" s="1"/>
  <c r="BT189" i="46"/>
  <c r="E189" i="46" s="1"/>
  <c r="BS189" i="46"/>
  <c r="D189" i="46" s="1"/>
  <c r="AY189" i="46"/>
  <c r="B189" i="46"/>
  <c r="B189" i="44" s="1"/>
  <c r="A189" i="46"/>
  <c r="C189" i="46" s="1"/>
  <c r="C189" i="44" s="1"/>
  <c r="EF188" i="46"/>
  <c r="EE188" i="46"/>
  <c r="ED188" i="46"/>
  <c r="BO188" i="44" s="1"/>
  <c r="EC188" i="46"/>
  <c r="BN188" i="46" s="1"/>
  <c r="EB188" i="46"/>
  <c r="BM188" i="46" s="1"/>
  <c r="EA188" i="46"/>
  <c r="BL188" i="46" s="1"/>
  <c r="DZ188" i="46"/>
  <c r="BK188" i="46" s="1"/>
  <c r="DY188" i="46"/>
  <c r="DX188" i="46"/>
  <c r="DW188" i="46"/>
  <c r="DV188" i="46"/>
  <c r="BG188" i="46" s="1"/>
  <c r="DU188" i="46"/>
  <c r="DT188" i="46"/>
  <c r="BE188" i="46" s="1"/>
  <c r="DS188" i="46"/>
  <c r="BD188" i="46" s="1"/>
  <c r="DR188" i="46"/>
  <c r="BC188" i="46" s="1"/>
  <c r="DQ188" i="46"/>
  <c r="DP188" i="46"/>
  <c r="DO188" i="46"/>
  <c r="AZ188" i="46" s="1"/>
  <c r="DN188" i="46"/>
  <c r="AY188" i="46" s="1"/>
  <c r="DM188" i="46"/>
  <c r="DL188" i="46"/>
  <c r="AW188" i="46" s="1"/>
  <c r="DK188" i="46"/>
  <c r="DJ188" i="46"/>
  <c r="DI188" i="46"/>
  <c r="DH188" i="46"/>
  <c r="AS188" i="46" s="1"/>
  <c r="DG188" i="46"/>
  <c r="AR188" i="46" s="1"/>
  <c r="DF188" i="46"/>
  <c r="AQ188" i="46" s="1"/>
  <c r="DE188" i="46"/>
  <c r="AP188" i="46" s="1"/>
  <c r="DD188" i="46"/>
  <c r="AO188" i="46" s="1"/>
  <c r="DC188" i="46"/>
  <c r="AN188" i="46" s="1"/>
  <c r="DB188" i="46"/>
  <c r="AM188" i="46" s="1"/>
  <c r="DA188" i="46"/>
  <c r="CZ188" i="46"/>
  <c r="CY188" i="46"/>
  <c r="CX188" i="46"/>
  <c r="AI188" i="46" s="1"/>
  <c r="CW188" i="46"/>
  <c r="AH188" i="46" s="1"/>
  <c r="CV188" i="46"/>
  <c r="AG188" i="46" s="1"/>
  <c r="CU188" i="46"/>
  <c r="AF188" i="46" s="1"/>
  <c r="CT188" i="46"/>
  <c r="AE188" i="46" s="1"/>
  <c r="CS188" i="46"/>
  <c r="CR188" i="46"/>
  <c r="CQ188" i="46"/>
  <c r="AB188" i="46" s="1"/>
  <c r="CP188" i="46"/>
  <c r="AA188" i="46" s="1"/>
  <c r="CO188" i="46"/>
  <c r="Z188" i="46" s="1"/>
  <c r="CN188" i="46"/>
  <c r="Y188" i="46" s="1"/>
  <c r="CM188" i="46"/>
  <c r="X188" i="46" s="1"/>
  <c r="CL188" i="46"/>
  <c r="CK188" i="46"/>
  <c r="CJ188" i="46"/>
  <c r="U188" i="46" s="1"/>
  <c r="CI188" i="46"/>
  <c r="CH188" i="46"/>
  <c r="S188" i="46" s="1"/>
  <c r="CG188" i="46"/>
  <c r="CF188" i="46"/>
  <c r="Q188" i="46" s="1"/>
  <c r="CE188" i="46"/>
  <c r="CD188" i="46"/>
  <c r="CC188" i="46"/>
  <c r="CB188" i="46"/>
  <c r="CA188" i="46"/>
  <c r="L188" i="46" s="1"/>
  <c r="BZ188" i="46"/>
  <c r="K188" i="46" s="1"/>
  <c r="BY188" i="46"/>
  <c r="J188" i="46" s="1"/>
  <c r="BX188" i="46"/>
  <c r="I188" i="46" s="1"/>
  <c r="BW188" i="46"/>
  <c r="H188" i="46" s="1"/>
  <c r="BV188" i="46"/>
  <c r="G188" i="46" s="1"/>
  <c r="BU188" i="46"/>
  <c r="BT188" i="46"/>
  <c r="BS188" i="46"/>
  <c r="D188" i="46" s="1"/>
  <c r="BO188" i="46"/>
  <c r="B188" i="46"/>
  <c r="B188" i="44" s="1"/>
  <c r="A188" i="46"/>
  <c r="A188" i="44" s="1"/>
  <c r="EF187" i="46"/>
  <c r="BQ187" i="46" s="1"/>
  <c r="EE187" i="46"/>
  <c r="ED187" i="46"/>
  <c r="BO187" i="46" s="1"/>
  <c r="EC187" i="46"/>
  <c r="EB187" i="46"/>
  <c r="BM187" i="46" s="1"/>
  <c r="EA187" i="46"/>
  <c r="BL187" i="46" s="1"/>
  <c r="DZ187" i="46"/>
  <c r="BK187" i="46" s="1"/>
  <c r="DY187" i="46"/>
  <c r="BJ187" i="46" s="1"/>
  <c r="DX187" i="46"/>
  <c r="BI187" i="46" s="1"/>
  <c r="DW187" i="46"/>
  <c r="BH187" i="46" s="1"/>
  <c r="DV187" i="46"/>
  <c r="BG187" i="46" s="1"/>
  <c r="DU187" i="46"/>
  <c r="DT187" i="46"/>
  <c r="DS187" i="46"/>
  <c r="BD187" i="46" s="1"/>
  <c r="DR187" i="46"/>
  <c r="BC187" i="46" s="1"/>
  <c r="DQ187" i="46"/>
  <c r="BB187" i="46" s="1"/>
  <c r="DP187" i="46"/>
  <c r="BA187" i="46" s="1"/>
  <c r="DO187" i="46"/>
  <c r="AZ187" i="46" s="1"/>
  <c r="DN187" i="46"/>
  <c r="AY187" i="46" s="1"/>
  <c r="DM187" i="46"/>
  <c r="DL187" i="46"/>
  <c r="AW187" i="46" s="1"/>
  <c r="DK187" i="46"/>
  <c r="AV187" i="46" s="1"/>
  <c r="DJ187" i="46"/>
  <c r="DI187" i="46"/>
  <c r="AT187" i="46" s="1"/>
  <c r="DH187" i="46"/>
  <c r="AS187" i="46" s="1"/>
  <c r="DG187" i="46"/>
  <c r="AR187" i="46" s="1"/>
  <c r="DF187" i="46"/>
  <c r="AQ187" i="46" s="1"/>
  <c r="DE187" i="46"/>
  <c r="AP187" i="46" s="1"/>
  <c r="DD187" i="46"/>
  <c r="AO187" i="46" s="1"/>
  <c r="DC187" i="46"/>
  <c r="AN187" i="46" s="1"/>
  <c r="DB187" i="46"/>
  <c r="AM187" i="46" s="1"/>
  <c r="DA187" i="46"/>
  <c r="AL187" i="46" s="1"/>
  <c r="CZ187" i="46"/>
  <c r="CY187" i="46"/>
  <c r="AJ187" i="46" s="1"/>
  <c r="CX187" i="46"/>
  <c r="AI187" i="46" s="1"/>
  <c r="CW187" i="46"/>
  <c r="CV187" i="46"/>
  <c r="AG187" i="46" s="1"/>
  <c r="CU187" i="46"/>
  <c r="AF187" i="46" s="1"/>
  <c r="CT187" i="46"/>
  <c r="AE187" i="46" s="1"/>
  <c r="CS187" i="46"/>
  <c r="AD187" i="46" s="1"/>
  <c r="CR187" i="46"/>
  <c r="AC187" i="46" s="1"/>
  <c r="CQ187" i="46"/>
  <c r="AB187" i="46" s="1"/>
  <c r="CP187" i="46"/>
  <c r="AA187" i="46" s="1"/>
  <c r="CO187" i="46"/>
  <c r="CN187" i="46"/>
  <c r="Y187" i="46" s="1"/>
  <c r="CM187" i="46"/>
  <c r="X187" i="46" s="1"/>
  <c r="CL187" i="46"/>
  <c r="CK187" i="46"/>
  <c r="V187" i="46" s="1"/>
  <c r="CJ187" i="46"/>
  <c r="U187" i="46" s="1"/>
  <c r="CI187" i="46"/>
  <c r="T187" i="46" s="1"/>
  <c r="CH187" i="46"/>
  <c r="S187" i="46" s="1"/>
  <c r="CG187" i="46"/>
  <c r="R187" i="46" s="1"/>
  <c r="CF187" i="46"/>
  <c r="Q187" i="46" s="1"/>
  <c r="CE187" i="46"/>
  <c r="P187" i="46" s="1"/>
  <c r="CD187" i="46"/>
  <c r="CC187" i="46"/>
  <c r="N187" i="46" s="1"/>
  <c r="CB187" i="46"/>
  <c r="M187" i="46" s="1"/>
  <c r="CA187" i="46"/>
  <c r="L187" i="46" s="1"/>
  <c r="BZ187" i="46"/>
  <c r="K187" i="46" s="1"/>
  <c r="BY187" i="46"/>
  <c r="BX187" i="46"/>
  <c r="I187" i="46" s="1"/>
  <c r="BW187" i="46"/>
  <c r="H187" i="46" s="1"/>
  <c r="BV187" i="46"/>
  <c r="G187" i="46" s="1"/>
  <c r="BU187" i="46"/>
  <c r="F187" i="46" s="1"/>
  <c r="BT187" i="46"/>
  <c r="BS187" i="46"/>
  <c r="B187" i="46"/>
  <c r="B187" i="44" s="1"/>
  <c r="A187" i="46"/>
  <c r="C187" i="46" s="1"/>
  <c r="C187" i="44" s="1"/>
  <c r="EF186" i="46"/>
  <c r="BQ186" i="46" s="1"/>
  <c r="EE186" i="46"/>
  <c r="BP186" i="46" s="1"/>
  <c r="ED186" i="46"/>
  <c r="BO186" i="44" s="1"/>
  <c r="EC186" i="46"/>
  <c r="BN186" i="44" s="1"/>
  <c r="EB186" i="46"/>
  <c r="EA186" i="46"/>
  <c r="BL186" i="46" s="1"/>
  <c r="DZ186" i="46"/>
  <c r="DY186" i="46"/>
  <c r="DX186" i="46"/>
  <c r="BI186" i="46" s="1"/>
  <c r="DW186" i="46"/>
  <c r="BH186" i="46" s="1"/>
  <c r="DV186" i="46"/>
  <c r="BG186" i="46" s="1"/>
  <c r="DU186" i="46"/>
  <c r="BF186" i="46" s="1"/>
  <c r="DT186" i="46"/>
  <c r="DS186" i="46"/>
  <c r="BD186" i="46" s="1"/>
  <c r="DR186" i="46"/>
  <c r="BC186" i="46" s="1"/>
  <c r="DQ186" i="46"/>
  <c r="DP186" i="46"/>
  <c r="DO186" i="46"/>
  <c r="AZ186" i="46" s="1"/>
  <c r="DN186" i="46"/>
  <c r="AY186" i="46" s="1"/>
  <c r="DM186" i="46"/>
  <c r="AX186" i="46" s="1"/>
  <c r="DL186" i="46"/>
  <c r="AW186" i="46" s="1"/>
  <c r="DK186" i="46"/>
  <c r="AV186" i="46" s="1"/>
  <c r="DJ186" i="46"/>
  <c r="AU186" i="46" s="1"/>
  <c r="DI186" i="46"/>
  <c r="DH186" i="46"/>
  <c r="DG186" i="46"/>
  <c r="AR186" i="46" s="1"/>
  <c r="DF186" i="46"/>
  <c r="AQ186" i="46" s="1"/>
  <c r="DE186" i="46"/>
  <c r="AP186" i="46" s="1"/>
  <c r="DD186" i="46"/>
  <c r="AO186" i="46" s="1"/>
  <c r="DC186" i="46"/>
  <c r="AN186" i="46" s="1"/>
  <c r="DB186" i="46"/>
  <c r="AM186" i="46" s="1"/>
  <c r="DA186" i="46"/>
  <c r="AL186" i="46" s="1"/>
  <c r="CZ186" i="46"/>
  <c r="AK186" i="46" s="1"/>
  <c r="CY186" i="46"/>
  <c r="AJ186" i="46" s="1"/>
  <c r="CX186" i="46"/>
  <c r="AI186" i="46" s="1"/>
  <c r="CW186" i="46"/>
  <c r="AH186" i="46" s="1"/>
  <c r="CV186" i="46"/>
  <c r="CU186" i="46"/>
  <c r="AF186" i="46" s="1"/>
  <c r="CT186" i="46"/>
  <c r="AE186" i="46" s="1"/>
  <c r="CS186" i="46"/>
  <c r="AD186" i="46" s="1"/>
  <c r="CR186" i="46"/>
  <c r="AC186" i="46" s="1"/>
  <c r="CQ186" i="46"/>
  <c r="AB186" i="46" s="1"/>
  <c r="CP186" i="46"/>
  <c r="AA186" i="46" s="1"/>
  <c r="CO186" i="46"/>
  <c r="Z186" i="46" s="1"/>
  <c r="CN186" i="46"/>
  <c r="Y186" i="46" s="1"/>
  <c r="CM186" i="46"/>
  <c r="X186" i="46" s="1"/>
  <c r="CL186" i="46"/>
  <c r="W186" i="46" s="1"/>
  <c r="CK186" i="46"/>
  <c r="CJ186" i="46"/>
  <c r="CI186" i="46"/>
  <c r="T186" i="46" s="1"/>
  <c r="CH186" i="46"/>
  <c r="S186" i="46" s="1"/>
  <c r="CG186" i="46"/>
  <c r="R186" i="46" s="1"/>
  <c r="CF186" i="46"/>
  <c r="Q186" i="46" s="1"/>
  <c r="CE186" i="46"/>
  <c r="P186" i="46" s="1"/>
  <c r="CD186" i="46"/>
  <c r="O186" i="46" s="1"/>
  <c r="CC186" i="46"/>
  <c r="CB186" i="46"/>
  <c r="M186" i="46" s="1"/>
  <c r="CA186" i="46"/>
  <c r="L186" i="46" s="1"/>
  <c r="BZ186" i="46"/>
  <c r="K186" i="46" s="1"/>
  <c r="BY186" i="46"/>
  <c r="J186" i="46" s="1"/>
  <c r="BX186" i="46"/>
  <c r="I186" i="46" s="1"/>
  <c r="BW186" i="46"/>
  <c r="H186" i="46" s="1"/>
  <c r="BV186" i="46"/>
  <c r="G186" i="46" s="1"/>
  <c r="BU186" i="46"/>
  <c r="BT186" i="46"/>
  <c r="E186" i="46" s="1"/>
  <c r="BS186" i="46"/>
  <c r="D186" i="46" s="1"/>
  <c r="BO186" i="46"/>
  <c r="BN186" i="46"/>
  <c r="B186" i="46"/>
  <c r="A186" i="46"/>
  <c r="C186" i="46" s="1"/>
  <c r="C186" i="44" s="1"/>
  <c r="EF185" i="46"/>
  <c r="BQ185" i="46" s="1"/>
  <c r="EE185" i="46"/>
  <c r="BP185" i="46" s="1"/>
  <c r="ED185" i="46"/>
  <c r="BO185" i="46" s="1"/>
  <c r="EC185" i="46"/>
  <c r="BN185" i="46" s="1"/>
  <c r="EB185" i="46"/>
  <c r="EA185" i="46"/>
  <c r="BL185" i="46" s="1"/>
  <c r="DZ185" i="46"/>
  <c r="DY185" i="46"/>
  <c r="DX185" i="46"/>
  <c r="BI185" i="46" s="1"/>
  <c r="DW185" i="46"/>
  <c r="DV185" i="46"/>
  <c r="BG185" i="46" s="1"/>
  <c r="DU185" i="46"/>
  <c r="BF185" i="46" s="1"/>
  <c r="DT185" i="46"/>
  <c r="DS185" i="46"/>
  <c r="BD185" i="46" s="1"/>
  <c r="DR185" i="46"/>
  <c r="BC185" i="46" s="1"/>
  <c r="DQ185" i="46"/>
  <c r="BB185" i="46" s="1"/>
  <c r="DP185" i="46"/>
  <c r="BA185" i="46" s="1"/>
  <c r="DO185" i="46"/>
  <c r="AZ185" i="46" s="1"/>
  <c r="DN185" i="46"/>
  <c r="AY185" i="46" s="1"/>
  <c r="DM185" i="46"/>
  <c r="AX185" i="46" s="1"/>
  <c r="DL185" i="46"/>
  <c r="DK185" i="46"/>
  <c r="AV185" i="46" s="1"/>
  <c r="DJ185" i="46"/>
  <c r="AU185" i="46" s="1"/>
  <c r="DI185" i="46"/>
  <c r="AT185" i="46" s="1"/>
  <c r="DH185" i="46"/>
  <c r="AS185" i="46" s="1"/>
  <c r="DG185" i="46"/>
  <c r="DF185" i="46"/>
  <c r="DE185" i="46"/>
  <c r="AP185" i="46" s="1"/>
  <c r="DD185" i="46"/>
  <c r="DC185" i="46"/>
  <c r="AN185" i="46" s="1"/>
  <c r="DB185" i="46"/>
  <c r="AM185" i="46" s="1"/>
  <c r="DA185" i="46"/>
  <c r="AL185" i="46" s="1"/>
  <c r="CZ185" i="46"/>
  <c r="AK185" i="46" s="1"/>
  <c r="CY185" i="46"/>
  <c r="CX185" i="46"/>
  <c r="AI185" i="46" s="1"/>
  <c r="CW185" i="46"/>
  <c r="AH185" i="46" s="1"/>
  <c r="CV185" i="46"/>
  <c r="CU185" i="46"/>
  <c r="AF185" i="46" s="1"/>
  <c r="CT185" i="46"/>
  <c r="CS185" i="46"/>
  <c r="CR185" i="46"/>
  <c r="AC185" i="46" s="1"/>
  <c r="CQ185" i="46"/>
  <c r="AB185" i="46" s="1"/>
  <c r="CP185" i="46"/>
  <c r="AA185" i="46" s="1"/>
  <c r="CO185" i="46"/>
  <c r="Z185" i="46" s="1"/>
  <c r="CN185" i="46"/>
  <c r="CM185" i="46"/>
  <c r="X185" i="46" s="1"/>
  <c r="CL185" i="46"/>
  <c r="W185" i="46" s="1"/>
  <c r="CK185" i="46"/>
  <c r="CJ185" i="46"/>
  <c r="U185" i="46" s="1"/>
  <c r="CI185" i="46"/>
  <c r="CH185" i="46"/>
  <c r="S185" i="46" s="1"/>
  <c r="CG185" i="46"/>
  <c r="R185" i="46" s="1"/>
  <c r="CF185" i="46"/>
  <c r="CE185" i="46"/>
  <c r="P185" i="46" s="1"/>
  <c r="CD185" i="46"/>
  <c r="O185" i="46" s="1"/>
  <c r="CC185" i="46"/>
  <c r="N185" i="46" s="1"/>
  <c r="CB185" i="46"/>
  <c r="CA185" i="46"/>
  <c r="BZ185" i="46"/>
  <c r="K185" i="46" s="1"/>
  <c r="BY185" i="46"/>
  <c r="J185" i="46" s="1"/>
  <c r="BX185" i="46"/>
  <c r="BW185" i="46"/>
  <c r="H185" i="46" s="1"/>
  <c r="BV185" i="46"/>
  <c r="G185" i="46" s="1"/>
  <c r="BU185" i="46"/>
  <c r="F185" i="46" s="1"/>
  <c r="BT185" i="46"/>
  <c r="BS185" i="46"/>
  <c r="B185" i="46"/>
  <c r="B185" i="44" s="1"/>
  <c r="A185" i="46"/>
  <c r="C185" i="46" s="1"/>
  <c r="C185" i="44" s="1"/>
  <c r="EF184" i="46"/>
  <c r="BQ184" i="46" s="1"/>
  <c r="EE184" i="46"/>
  <c r="BP184" i="46" s="1"/>
  <c r="ED184" i="46"/>
  <c r="EC184" i="46"/>
  <c r="EB184" i="46"/>
  <c r="BM184" i="46" s="1"/>
  <c r="EA184" i="46"/>
  <c r="BL184" i="46" s="1"/>
  <c r="DZ184" i="46"/>
  <c r="BK184" i="46" s="1"/>
  <c r="DY184" i="46"/>
  <c r="BJ184" i="46" s="1"/>
  <c r="DX184" i="46"/>
  <c r="BI184" i="46" s="1"/>
  <c r="DW184" i="46"/>
  <c r="BH184" i="46" s="1"/>
  <c r="DV184" i="46"/>
  <c r="DU184" i="46"/>
  <c r="DT184" i="46"/>
  <c r="BE184" i="46" s="1"/>
  <c r="DS184" i="46"/>
  <c r="DR184" i="46"/>
  <c r="DQ184" i="46"/>
  <c r="BB184" i="46" s="1"/>
  <c r="DP184" i="46"/>
  <c r="BA184" i="46" s="1"/>
  <c r="DO184" i="46"/>
  <c r="AZ184" i="46" s="1"/>
  <c r="DN184" i="46"/>
  <c r="AY184" i="46" s="1"/>
  <c r="DM184" i="46"/>
  <c r="DL184" i="46"/>
  <c r="DK184" i="46"/>
  <c r="DJ184" i="46"/>
  <c r="AU184" i="46" s="1"/>
  <c r="DI184" i="46"/>
  <c r="AT184" i="46" s="1"/>
  <c r="DH184" i="46"/>
  <c r="DG184" i="46"/>
  <c r="AR184" i="46" s="1"/>
  <c r="DF184" i="46"/>
  <c r="DE184" i="46"/>
  <c r="DD184" i="46"/>
  <c r="AO184" i="46" s="1"/>
  <c r="DC184" i="46"/>
  <c r="DB184" i="46"/>
  <c r="AM184" i="46" s="1"/>
  <c r="DA184" i="46"/>
  <c r="AL184" i="46" s="1"/>
  <c r="CZ184" i="46"/>
  <c r="AK184" i="46" s="1"/>
  <c r="CY184" i="46"/>
  <c r="AJ184" i="46" s="1"/>
  <c r="CX184" i="46"/>
  <c r="AI184" i="46" s="1"/>
  <c r="CW184" i="46"/>
  <c r="CV184" i="46"/>
  <c r="AG184" i="46" s="1"/>
  <c r="CU184" i="46"/>
  <c r="CT184" i="46"/>
  <c r="CS184" i="46"/>
  <c r="AD184" i="46" s="1"/>
  <c r="CR184" i="46"/>
  <c r="AC184" i="46" s="1"/>
  <c r="CQ184" i="46"/>
  <c r="AB184" i="46" s="1"/>
  <c r="CP184" i="46"/>
  <c r="AA184" i="46" s="1"/>
  <c r="CO184" i="46"/>
  <c r="CN184" i="46"/>
  <c r="Y184" i="46" s="1"/>
  <c r="CM184" i="46"/>
  <c r="X184" i="46" s="1"/>
  <c r="CL184" i="46"/>
  <c r="W184" i="46" s="1"/>
  <c r="CK184" i="46"/>
  <c r="V184" i="46" s="1"/>
  <c r="CJ184" i="46"/>
  <c r="CI184" i="46"/>
  <c r="T184" i="46" s="1"/>
  <c r="CH184" i="46"/>
  <c r="S184" i="46" s="1"/>
  <c r="CG184" i="46"/>
  <c r="CF184" i="46"/>
  <c r="Q184" i="46" s="1"/>
  <c r="CE184" i="46"/>
  <c r="CD184" i="46"/>
  <c r="O184" i="46" s="1"/>
  <c r="CC184" i="46"/>
  <c r="N184" i="46" s="1"/>
  <c r="CB184" i="46"/>
  <c r="CA184" i="46"/>
  <c r="L184" i="46" s="1"/>
  <c r="BZ184" i="46"/>
  <c r="K184" i="46" s="1"/>
  <c r="BY184" i="46"/>
  <c r="BX184" i="46"/>
  <c r="I184" i="46" s="1"/>
  <c r="BW184" i="46"/>
  <c r="H184" i="46" s="1"/>
  <c r="BV184" i="46"/>
  <c r="BU184" i="46"/>
  <c r="F184" i="46" s="1"/>
  <c r="BT184" i="46"/>
  <c r="E184" i="46" s="1"/>
  <c r="BS184" i="46"/>
  <c r="D184" i="46" s="1"/>
  <c r="BO184" i="46"/>
  <c r="B184" i="46"/>
  <c r="B184" i="44" s="1"/>
  <c r="A184" i="46"/>
  <c r="A184" i="44" s="1"/>
  <c r="EF183" i="46"/>
  <c r="EE183" i="46"/>
  <c r="BP183" i="46" s="1"/>
  <c r="ED183" i="46"/>
  <c r="BO183" i="46" s="1"/>
  <c r="EC183" i="46"/>
  <c r="EB183" i="46"/>
  <c r="BM183" i="46" s="1"/>
  <c r="EA183" i="46"/>
  <c r="BL183" i="46" s="1"/>
  <c r="DZ183" i="46"/>
  <c r="BK183" i="46" s="1"/>
  <c r="DY183" i="46"/>
  <c r="DX183" i="46"/>
  <c r="DW183" i="46"/>
  <c r="BH183" i="46" s="1"/>
  <c r="DV183" i="46"/>
  <c r="BG183" i="46" s="1"/>
  <c r="DU183" i="46"/>
  <c r="BF183" i="46" s="1"/>
  <c r="DT183" i="46"/>
  <c r="BE183" i="46" s="1"/>
  <c r="DS183" i="46"/>
  <c r="BD183" i="46" s="1"/>
  <c r="DR183" i="46"/>
  <c r="BC183" i="46" s="1"/>
  <c r="DQ183" i="46"/>
  <c r="BB183" i="46" s="1"/>
  <c r="DP183" i="46"/>
  <c r="DO183" i="46"/>
  <c r="AZ183" i="46" s="1"/>
  <c r="DN183" i="46"/>
  <c r="AY183" i="46" s="1"/>
  <c r="DM183" i="46"/>
  <c r="AX183" i="46" s="1"/>
  <c r="DL183" i="46"/>
  <c r="AW183" i="46" s="1"/>
  <c r="DK183" i="46"/>
  <c r="AV183" i="46" s="1"/>
  <c r="DJ183" i="46"/>
  <c r="AU183" i="46" s="1"/>
  <c r="DI183" i="46"/>
  <c r="AT183" i="46" s="1"/>
  <c r="DH183" i="46"/>
  <c r="DG183" i="46"/>
  <c r="AR183" i="46" s="1"/>
  <c r="DF183" i="46"/>
  <c r="AQ183" i="46" s="1"/>
  <c r="DE183" i="46"/>
  <c r="DD183" i="46"/>
  <c r="AO183" i="46" s="1"/>
  <c r="DC183" i="46"/>
  <c r="AN183" i="46" s="1"/>
  <c r="DB183" i="46"/>
  <c r="AM183" i="46" s="1"/>
  <c r="DA183" i="46"/>
  <c r="AL183" i="46" s="1"/>
  <c r="CZ183" i="46"/>
  <c r="CY183" i="46"/>
  <c r="AJ183" i="46" s="1"/>
  <c r="CX183" i="46"/>
  <c r="AI183" i="46" s="1"/>
  <c r="CW183" i="46"/>
  <c r="CV183" i="46"/>
  <c r="AG183" i="46" s="1"/>
  <c r="CU183" i="46"/>
  <c r="AF183" i="46" s="1"/>
  <c r="CT183" i="46"/>
  <c r="AE183" i="46" s="1"/>
  <c r="CS183" i="46"/>
  <c r="CR183" i="46"/>
  <c r="CQ183" i="46"/>
  <c r="AB183" i="46" s="1"/>
  <c r="CP183" i="46"/>
  <c r="AA183" i="46" s="1"/>
  <c r="CO183" i="46"/>
  <c r="Z183" i="46" s="1"/>
  <c r="CN183" i="46"/>
  <c r="Y183" i="46" s="1"/>
  <c r="CM183" i="46"/>
  <c r="X183" i="46" s="1"/>
  <c r="CL183" i="46"/>
  <c r="W183" i="46" s="1"/>
  <c r="CK183" i="46"/>
  <c r="V183" i="46" s="1"/>
  <c r="CJ183" i="46"/>
  <c r="CI183" i="46"/>
  <c r="T183" i="46" s="1"/>
  <c r="CH183" i="46"/>
  <c r="S183" i="46" s="1"/>
  <c r="CG183" i="46"/>
  <c r="R183" i="46" s="1"/>
  <c r="CF183" i="46"/>
  <c r="Q183" i="46" s="1"/>
  <c r="CE183" i="46"/>
  <c r="P183" i="46" s="1"/>
  <c r="CD183" i="46"/>
  <c r="O183" i="46" s="1"/>
  <c r="CC183" i="46"/>
  <c r="N183" i="46" s="1"/>
  <c r="CB183" i="46"/>
  <c r="M183" i="46" s="1"/>
  <c r="CA183" i="46"/>
  <c r="L183" i="46" s="1"/>
  <c r="BZ183" i="46"/>
  <c r="K183" i="46" s="1"/>
  <c r="BY183" i="46"/>
  <c r="J183" i="46" s="1"/>
  <c r="BX183" i="46"/>
  <c r="I183" i="46" s="1"/>
  <c r="BW183" i="46"/>
  <c r="H183" i="46" s="1"/>
  <c r="BV183" i="46"/>
  <c r="G183" i="46" s="1"/>
  <c r="BU183" i="46"/>
  <c r="F183" i="46" s="1"/>
  <c r="BT183" i="46"/>
  <c r="E183" i="46" s="1"/>
  <c r="BS183" i="46"/>
  <c r="B183" i="46"/>
  <c r="B183" i="44" s="1"/>
  <c r="A183" i="46"/>
  <c r="A183" i="44" s="1"/>
  <c r="EF182" i="46"/>
  <c r="EE182" i="46"/>
  <c r="BP182" i="46" s="1"/>
  <c r="ED182" i="46"/>
  <c r="BO182" i="46" s="1"/>
  <c r="EC182" i="46"/>
  <c r="BN182" i="46" s="1"/>
  <c r="EB182" i="46"/>
  <c r="BM182" i="46" s="1"/>
  <c r="EA182" i="46"/>
  <c r="BL182" i="46" s="1"/>
  <c r="DZ182" i="46"/>
  <c r="BK182" i="46" s="1"/>
  <c r="DY182" i="46"/>
  <c r="BJ182" i="46" s="1"/>
  <c r="DX182" i="46"/>
  <c r="BI182" i="46" s="1"/>
  <c r="DW182" i="46"/>
  <c r="BH182" i="46" s="1"/>
  <c r="DV182" i="46"/>
  <c r="BG182" i="46" s="1"/>
  <c r="DU182" i="46"/>
  <c r="DT182" i="46"/>
  <c r="BE182" i="46" s="1"/>
  <c r="DS182" i="46"/>
  <c r="BD182" i="46" s="1"/>
  <c r="DR182" i="46"/>
  <c r="BC182" i="46" s="1"/>
  <c r="DQ182" i="46"/>
  <c r="BB182" i="46" s="1"/>
  <c r="DP182" i="46"/>
  <c r="DO182" i="46"/>
  <c r="DN182" i="46"/>
  <c r="AY182" i="46" s="1"/>
  <c r="DM182" i="46"/>
  <c r="DL182" i="46"/>
  <c r="DK182" i="46"/>
  <c r="AV182" i="46" s="1"/>
  <c r="DJ182" i="46"/>
  <c r="AU182" i="46" s="1"/>
  <c r="DI182" i="46"/>
  <c r="AT182" i="46" s="1"/>
  <c r="DH182" i="46"/>
  <c r="AS182" i="46" s="1"/>
  <c r="DG182" i="46"/>
  <c r="AR182" i="46" s="1"/>
  <c r="DF182" i="46"/>
  <c r="DE182" i="46"/>
  <c r="AP182" i="46" s="1"/>
  <c r="DD182" i="46"/>
  <c r="DC182" i="46"/>
  <c r="AN182" i="46" s="1"/>
  <c r="DB182" i="46"/>
  <c r="AM182" i="46" s="1"/>
  <c r="DA182" i="46"/>
  <c r="AL182" i="46" s="1"/>
  <c r="CZ182" i="46"/>
  <c r="AK182" i="46" s="1"/>
  <c r="CY182" i="46"/>
  <c r="CX182" i="46"/>
  <c r="AI182" i="46" s="1"/>
  <c r="CW182" i="46"/>
  <c r="CV182" i="46"/>
  <c r="AG182" i="46" s="1"/>
  <c r="CU182" i="46"/>
  <c r="AF182" i="46" s="1"/>
  <c r="CT182" i="46"/>
  <c r="AE182" i="46" s="1"/>
  <c r="CS182" i="46"/>
  <c r="AD182" i="46" s="1"/>
  <c r="CR182" i="46"/>
  <c r="CQ182" i="46"/>
  <c r="AB182" i="46" s="1"/>
  <c r="CP182" i="46"/>
  <c r="AA182" i="46" s="1"/>
  <c r="CO182" i="46"/>
  <c r="Z182" i="46" s="1"/>
  <c r="CN182" i="46"/>
  <c r="CM182" i="46"/>
  <c r="CL182" i="46"/>
  <c r="W182" i="46" s="1"/>
  <c r="CK182" i="46"/>
  <c r="V182" i="46" s="1"/>
  <c r="CJ182" i="46"/>
  <c r="CI182" i="46"/>
  <c r="T182" i="46" s="1"/>
  <c r="CH182" i="46"/>
  <c r="S182" i="46" s="1"/>
  <c r="CG182" i="46"/>
  <c r="R182" i="46" s="1"/>
  <c r="CF182" i="46"/>
  <c r="Q182" i="46" s="1"/>
  <c r="CE182" i="46"/>
  <c r="P182" i="46" s="1"/>
  <c r="CD182" i="46"/>
  <c r="O182" i="46" s="1"/>
  <c r="CC182" i="46"/>
  <c r="N182" i="46" s="1"/>
  <c r="CB182" i="46"/>
  <c r="M182" i="46" s="1"/>
  <c r="CA182" i="46"/>
  <c r="L182" i="46" s="1"/>
  <c r="BZ182" i="46"/>
  <c r="K182" i="46" s="1"/>
  <c r="BY182" i="46"/>
  <c r="J182" i="46" s="1"/>
  <c r="BX182" i="46"/>
  <c r="BW182" i="46"/>
  <c r="H182" i="46" s="1"/>
  <c r="BV182" i="46"/>
  <c r="G182" i="46" s="1"/>
  <c r="BU182" i="46"/>
  <c r="F182" i="46" s="1"/>
  <c r="BT182" i="46"/>
  <c r="E182" i="46" s="1"/>
  <c r="BS182" i="46"/>
  <c r="D182" i="46" s="1"/>
  <c r="B182" i="46"/>
  <c r="B182" i="44" s="1"/>
  <c r="A182" i="46"/>
  <c r="A182" i="44" s="1"/>
  <c r="EF181" i="46"/>
  <c r="EE181" i="46"/>
  <c r="BP181" i="46" s="1"/>
  <c r="ED181" i="46"/>
  <c r="BO181" i="46" s="1"/>
  <c r="EC181" i="46"/>
  <c r="EB181" i="46"/>
  <c r="BM181" i="46" s="1"/>
  <c r="EA181" i="46"/>
  <c r="BL181" i="46" s="1"/>
  <c r="DZ181" i="46"/>
  <c r="BK181" i="46" s="1"/>
  <c r="DY181" i="46"/>
  <c r="BJ181" i="46" s="1"/>
  <c r="DX181" i="46"/>
  <c r="DW181" i="46"/>
  <c r="DV181" i="46"/>
  <c r="BG181" i="46" s="1"/>
  <c r="DU181" i="46"/>
  <c r="BF181" i="46" s="1"/>
  <c r="DT181" i="46"/>
  <c r="BE181" i="46" s="1"/>
  <c r="DS181" i="46"/>
  <c r="BD181" i="46" s="1"/>
  <c r="DR181" i="46"/>
  <c r="BC181" i="46" s="1"/>
  <c r="DQ181" i="46"/>
  <c r="DP181" i="46"/>
  <c r="DO181" i="46"/>
  <c r="AZ181" i="46" s="1"/>
  <c r="DN181" i="46"/>
  <c r="AY181" i="46" s="1"/>
  <c r="DM181" i="46"/>
  <c r="AX181" i="46" s="1"/>
  <c r="DL181" i="46"/>
  <c r="AW181" i="46" s="1"/>
  <c r="DK181" i="46"/>
  <c r="AV181" i="46" s="1"/>
  <c r="DJ181" i="46"/>
  <c r="AU181" i="46" s="1"/>
  <c r="DI181" i="46"/>
  <c r="DH181" i="46"/>
  <c r="DG181" i="46"/>
  <c r="AR181" i="46" s="1"/>
  <c r="DF181" i="46"/>
  <c r="AQ181" i="46" s="1"/>
  <c r="DE181" i="46"/>
  <c r="AP181" i="46" s="1"/>
  <c r="DD181" i="46"/>
  <c r="AO181" i="46" s="1"/>
  <c r="DC181" i="46"/>
  <c r="AN181" i="46" s="1"/>
  <c r="DB181" i="46"/>
  <c r="AM181" i="46" s="1"/>
  <c r="DA181" i="46"/>
  <c r="CZ181" i="46"/>
  <c r="CY181" i="46"/>
  <c r="AJ181" i="46" s="1"/>
  <c r="CX181" i="46"/>
  <c r="AI181" i="46" s="1"/>
  <c r="CW181" i="46"/>
  <c r="CV181" i="46"/>
  <c r="AG181" i="46" s="1"/>
  <c r="CU181" i="46"/>
  <c r="AF181" i="46" s="1"/>
  <c r="CT181" i="46"/>
  <c r="AE181" i="46" s="1"/>
  <c r="CS181" i="46"/>
  <c r="CR181" i="46"/>
  <c r="CQ181" i="46"/>
  <c r="AB181" i="46" s="1"/>
  <c r="CP181" i="46"/>
  <c r="AA181" i="46" s="1"/>
  <c r="CO181" i="46"/>
  <c r="Z181" i="46" s="1"/>
  <c r="CN181" i="46"/>
  <c r="Y181" i="46" s="1"/>
  <c r="CM181" i="46"/>
  <c r="X181" i="46" s="1"/>
  <c r="CL181" i="46"/>
  <c r="W181" i="46" s="1"/>
  <c r="CK181" i="46"/>
  <c r="V181" i="46" s="1"/>
  <c r="CJ181" i="46"/>
  <c r="U181" i="46" s="1"/>
  <c r="CI181" i="46"/>
  <c r="CH181" i="46"/>
  <c r="S181" i="46" s="1"/>
  <c r="CG181" i="46"/>
  <c r="R181" i="46" s="1"/>
  <c r="CF181" i="46"/>
  <c r="CE181" i="46"/>
  <c r="P181" i="46" s="1"/>
  <c r="CD181" i="46"/>
  <c r="O181" i="46" s="1"/>
  <c r="CC181" i="46"/>
  <c r="CB181" i="46"/>
  <c r="M181" i="46" s="1"/>
  <c r="CA181" i="46"/>
  <c r="L181" i="46" s="1"/>
  <c r="BZ181" i="46"/>
  <c r="K181" i="46" s="1"/>
  <c r="BY181" i="46"/>
  <c r="BX181" i="46"/>
  <c r="I181" i="46" s="1"/>
  <c r="BW181" i="46"/>
  <c r="BV181" i="46"/>
  <c r="G181" i="46" s="1"/>
  <c r="BU181" i="46"/>
  <c r="F181" i="46" s="1"/>
  <c r="BT181" i="46"/>
  <c r="E181" i="46" s="1"/>
  <c r="BS181" i="46"/>
  <c r="D181" i="46" s="1"/>
  <c r="B181" i="46"/>
  <c r="B181" i="44" s="1"/>
  <c r="A181" i="46"/>
  <c r="C181" i="46" s="1"/>
  <c r="C181" i="44" s="1"/>
  <c r="EF180" i="46"/>
  <c r="BQ180" i="46" s="1"/>
  <c r="EE180" i="46"/>
  <c r="BP180" i="46" s="1"/>
  <c r="ED180" i="46"/>
  <c r="BO180" i="44" s="1"/>
  <c r="EC180" i="46"/>
  <c r="BN180" i="44" s="1"/>
  <c r="EB180" i="46"/>
  <c r="BM180" i="44" s="1"/>
  <c r="EA180" i="46"/>
  <c r="BL180" i="46" s="1"/>
  <c r="DZ180" i="46"/>
  <c r="BK180" i="46" s="1"/>
  <c r="DY180" i="46"/>
  <c r="BJ180" i="46" s="1"/>
  <c r="DX180" i="46"/>
  <c r="DW180" i="46"/>
  <c r="BH180" i="46" s="1"/>
  <c r="DV180" i="46"/>
  <c r="DU180" i="46"/>
  <c r="DT180" i="46"/>
  <c r="BE180" i="46" s="1"/>
  <c r="DS180" i="46"/>
  <c r="DR180" i="46"/>
  <c r="BC180" i="46" s="1"/>
  <c r="DQ180" i="46"/>
  <c r="DP180" i="46"/>
  <c r="DO180" i="46"/>
  <c r="AZ180" i="46" s="1"/>
  <c r="DN180" i="46"/>
  <c r="DM180" i="46"/>
  <c r="AX180" i="46" s="1"/>
  <c r="DL180" i="46"/>
  <c r="DK180" i="46"/>
  <c r="AV180" i="46" s="1"/>
  <c r="DJ180" i="46"/>
  <c r="AU180" i="46" s="1"/>
  <c r="DI180" i="46"/>
  <c r="AT180" i="46" s="1"/>
  <c r="DH180" i="46"/>
  <c r="AS180" i="46" s="1"/>
  <c r="DG180" i="46"/>
  <c r="AR180" i="46" s="1"/>
  <c r="DF180" i="46"/>
  <c r="DE180" i="46"/>
  <c r="AP180" i="46" s="1"/>
  <c r="DD180" i="46"/>
  <c r="AO180" i="46" s="1"/>
  <c r="DC180" i="46"/>
  <c r="AN180" i="46" s="1"/>
  <c r="DB180" i="46"/>
  <c r="AM180" i="46" s="1"/>
  <c r="DA180" i="46"/>
  <c r="AL180" i="46" s="1"/>
  <c r="CZ180" i="46"/>
  <c r="AK180" i="46" s="1"/>
  <c r="CY180" i="46"/>
  <c r="AJ180" i="46" s="1"/>
  <c r="CX180" i="46"/>
  <c r="CW180" i="46"/>
  <c r="AH180" i="46" s="1"/>
  <c r="CV180" i="46"/>
  <c r="CU180" i="46"/>
  <c r="AF180" i="46" s="1"/>
  <c r="CT180" i="46"/>
  <c r="AE180" i="46" s="1"/>
  <c r="CS180" i="46"/>
  <c r="CR180" i="46"/>
  <c r="CQ180" i="46"/>
  <c r="AB180" i="46" s="1"/>
  <c r="CP180" i="46"/>
  <c r="CO180" i="46"/>
  <c r="CN180" i="46"/>
  <c r="CM180" i="46"/>
  <c r="CL180" i="46"/>
  <c r="W180" i="46" s="1"/>
  <c r="CK180" i="46"/>
  <c r="CJ180" i="46"/>
  <c r="CI180" i="46"/>
  <c r="T180" i="46" s="1"/>
  <c r="CH180" i="46"/>
  <c r="CG180" i="46"/>
  <c r="R180" i="46" s="1"/>
  <c r="CF180" i="46"/>
  <c r="CE180" i="46"/>
  <c r="CD180" i="46"/>
  <c r="O180" i="46" s="1"/>
  <c r="CC180" i="46"/>
  <c r="N180" i="46" s="1"/>
  <c r="CB180" i="46"/>
  <c r="CA180" i="46"/>
  <c r="L180" i="46" s="1"/>
  <c r="BZ180" i="46"/>
  <c r="BY180" i="46"/>
  <c r="J180" i="46" s="1"/>
  <c r="BX180" i="46"/>
  <c r="BW180" i="46"/>
  <c r="H180" i="46" s="1"/>
  <c r="BV180" i="46"/>
  <c r="G180" i="46" s="1"/>
  <c r="BU180" i="46"/>
  <c r="F180" i="46" s="1"/>
  <c r="BT180" i="46"/>
  <c r="BS180" i="46"/>
  <c r="D180" i="46" s="1"/>
  <c r="BO180" i="46"/>
  <c r="BN180" i="46"/>
  <c r="BM180" i="46"/>
  <c r="B180" i="46"/>
  <c r="B180" i="44" s="1"/>
  <c r="A180" i="46"/>
  <c r="A180" i="44" s="1"/>
  <c r="EF179" i="46"/>
  <c r="EE179" i="46"/>
  <c r="ED179" i="46"/>
  <c r="BO179" i="46" s="1"/>
  <c r="EC179" i="46"/>
  <c r="BN179" i="46" s="1"/>
  <c r="EB179" i="46"/>
  <c r="BM179" i="46" s="1"/>
  <c r="EA179" i="46"/>
  <c r="BL179" i="46" s="1"/>
  <c r="DZ179" i="46"/>
  <c r="DY179" i="46"/>
  <c r="BJ179" i="46" s="1"/>
  <c r="DX179" i="46"/>
  <c r="DW179" i="46"/>
  <c r="DV179" i="46"/>
  <c r="BG179" i="46" s="1"/>
  <c r="DU179" i="46"/>
  <c r="DT179" i="46"/>
  <c r="BE179" i="46" s="1"/>
  <c r="DS179" i="46"/>
  <c r="DR179" i="46"/>
  <c r="BC179" i="46" s="1"/>
  <c r="DQ179" i="46"/>
  <c r="BB179" i="46" s="1"/>
  <c r="DP179" i="46"/>
  <c r="DO179" i="46"/>
  <c r="AZ179" i="46" s="1"/>
  <c r="DN179" i="46"/>
  <c r="DM179" i="46"/>
  <c r="AX179" i="46" s="1"/>
  <c r="DL179" i="46"/>
  <c r="DK179" i="46"/>
  <c r="DJ179" i="46"/>
  <c r="AU179" i="46" s="1"/>
  <c r="DI179" i="46"/>
  <c r="AT179" i="46" s="1"/>
  <c r="DH179" i="46"/>
  <c r="DG179" i="46"/>
  <c r="DF179" i="46"/>
  <c r="AQ179" i="46" s="1"/>
  <c r="DE179" i="46"/>
  <c r="AP179" i="46" s="1"/>
  <c r="DD179" i="46"/>
  <c r="DC179" i="46"/>
  <c r="AN179" i="46" s="1"/>
  <c r="DB179" i="46"/>
  <c r="AM179" i="46" s="1"/>
  <c r="DA179" i="46"/>
  <c r="AL179" i="46" s="1"/>
  <c r="CZ179" i="46"/>
  <c r="CY179" i="46"/>
  <c r="CX179" i="46"/>
  <c r="AI179" i="46" s="1"/>
  <c r="CW179" i="46"/>
  <c r="CV179" i="46"/>
  <c r="AG179" i="46" s="1"/>
  <c r="CU179" i="46"/>
  <c r="CT179" i="46"/>
  <c r="AE179" i="46" s="1"/>
  <c r="CS179" i="46"/>
  <c r="AD179" i="46" s="1"/>
  <c r="CR179" i="46"/>
  <c r="CQ179" i="46"/>
  <c r="AB179" i="46" s="1"/>
  <c r="CP179" i="46"/>
  <c r="CO179" i="46"/>
  <c r="Z179" i="46" s="1"/>
  <c r="CN179" i="46"/>
  <c r="Y179" i="46" s="1"/>
  <c r="CM179" i="46"/>
  <c r="X179" i="46" s="1"/>
  <c r="CL179" i="46"/>
  <c r="CK179" i="46"/>
  <c r="V179" i="46" s="1"/>
  <c r="CJ179" i="46"/>
  <c r="CI179" i="46"/>
  <c r="T179" i="46" s="1"/>
  <c r="CH179" i="46"/>
  <c r="S179" i="46" s="1"/>
  <c r="CG179" i="46"/>
  <c r="CF179" i="46"/>
  <c r="Q179" i="46" s="1"/>
  <c r="CE179" i="46"/>
  <c r="CD179" i="46"/>
  <c r="O179" i="46" s="1"/>
  <c r="CC179" i="46"/>
  <c r="N179" i="46" s="1"/>
  <c r="CB179" i="46"/>
  <c r="CA179" i="46"/>
  <c r="L179" i="46" s="1"/>
  <c r="BZ179" i="46"/>
  <c r="K179" i="46" s="1"/>
  <c r="BY179" i="46"/>
  <c r="J179" i="46" s="1"/>
  <c r="BX179" i="46"/>
  <c r="BW179" i="46"/>
  <c r="BV179" i="46"/>
  <c r="G179" i="46" s="1"/>
  <c r="BU179" i="46"/>
  <c r="F179" i="46" s="1"/>
  <c r="BT179" i="46"/>
  <c r="BS179" i="46"/>
  <c r="B179" i="46"/>
  <c r="A179" i="46"/>
  <c r="A179" i="44" s="1"/>
  <c r="EF178" i="46"/>
  <c r="BQ178" i="46" s="1"/>
  <c r="EE178" i="46"/>
  <c r="BP178" i="46" s="1"/>
  <c r="ED178" i="46"/>
  <c r="BO178" i="44" s="1"/>
  <c r="EC178" i="46"/>
  <c r="BN178" i="44" s="1"/>
  <c r="EB178" i="46"/>
  <c r="BM178" i="46" s="1"/>
  <c r="EA178" i="46"/>
  <c r="BL178" i="46" s="1"/>
  <c r="DZ178" i="46"/>
  <c r="BK178" i="46" s="1"/>
  <c r="DY178" i="46"/>
  <c r="DX178" i="46"/>
  <c r="BI178" i="46" s="1"/>
  <c r="DW178" i="46"/>
  <c r="DV178" i="46"/>
  <c r="BG178" i="46" s="1"/>
  <c r="DU178" i="46"/>
  <c r="BF178" i="46" s="1"/>
  <c r="DT178" i="46"/>
  <c r="BE178" i="46" s="1"/>
  <c r="DS178" i="46"/>
  <c r="BD178" i="46" s="1"/>
  <c r="DR178" i="46"/>
  <c r="BC178" i="46" s="1"/>
  <c r="DQ178" i="46"/>
  <c r="DP178" i="46"/>
  <c r="BA178" i="46" s="1"/>
  <c r="DO178" i="46"/>
  <c r="DN178" i="46"/>
  <c r="AY178" i="46" s="1"/>
  <c r="DM178" i="46"/>
  <c r="AX178" i="46" s="1"/>
  <c r="DL178" i="46"/>
  <c r="AW178" i="46" s="1"/>
  <c r="DK178" i="46"/>
  <c r="AV178" i="46" s="1"/>
  <c r="DJ178" i="46"/>
  <c r="AU178" i="46" s="1"/>
  <c r="DI178" i="46"/>
  <c r="DH178" i="46"/>
  <c r="AS178" i="46" s="1"/>
  <c r="DG178" i="46"/>
  <c r="AR178" i="46" s="1"/>
  <c r="DF178" i="46"/>
  <c r="AQ178" i="46" s="1"/>
  <c r="DE178" i="46"/>
  <c r="AP178" i="46" s="1"/>
  <c r="DD178" i="46"/>
  <c r="DC178" i="46"/>
  <c r="AN178" i="46" s="1"/>
  <c r="DB178" i="46"/>
  <c r="AM178" i="46" s="1"/>
  <c r="DA178" i="46"/>
  <c r="CZ178" i="46"/>
  <c r="AK178" i="46" s="1"/>
  <c r="CY178" i="46"/>
  <c r="AJ178" i="46" s="1"/>
  <c r="CX178" i="46"/>
  <c r="AI178" i="46" s="1"/>
  <c r="CW178" i="46"/>
  <c r="AH178" i="46" s="1"/>
  <c r="CV178" i="46"/>
  <c r="AG178" i="46" s="1"/>
  <c r="CU178" i="46"/>
  <c r="AF178" i="46" s="1"/>
  <c r="CT178" i="46"/>
  <c r="AE178" i="46" s="1"/>
  <c r="CS178" i="46"/>
  <c r="CR178" i="46"/>
  <c r="AC178" i="46" s="1"/>
  <c r="CQ178" i="46"/>
  <c r="AB178" i="46" s="1"/>
  <c r="CP178" i="46"/>
  <c r="AA178" i="46" s="1"/>
  <c r="CO178" i="46"/>
  <c r="Z178" i="46" s="1"/>
  <c r="CN178" i="46"/>
  <c r="Y178" i="46" s="1"/>
  <c r="CM178" i="46"/>
  <c r="CL178" i="46"/>
  <c r="W178" i="46" s="1"/>
  <c r="CK178" i="46"/>
  <c r="CJ178" i="46"/>
  <c r="U178" i="46" s="1"/>
  <c r="CI178" i="46"/>
  <c r="CH178" i="46"/>
  <c r="S178" i="46" s="1"/>
  <c r="CG178" i="46"/>
  <c r="R178" i="46" s="1"/>
  <c r="CF178" i="46"/>
  <c r="CE178" i="46"/>
  <c r="CD178" i="46"/>
  <c r="CC178" i="46"/>
  <c r="CB178" i="46"/>
  <c r="CA178" i="46"/>
  <c r="L178" i="46" s="1"/>
  <c r="BZ178" i="46"/>
  <c r="K178" i="46" s="1"/>
  <c r="BY178" i="46"/>
  <c r="J178" i="46" s="1"/>
  <c r="BX178" i="46"/>
  <c r="BW178" i="46"/>
  <c r="BV178" i="46"/>
  <c r="G178" i="46" s="1"/>
  <c r="BU178" i="46"/>
  <c r="BT178" i="46"/>
  <c r="E178" i="46" s="1"/>
  <c r="BS178" i="46"/>
  <c r="BO178" i="46"/>
  <c r="BN178" i="46"/>
  <c r="B178" i="46"/>
  <c r="B178" i="44" s="1"/>
  <c r="A178" i="46"/>
  <c r="C178" i="46" s="1"/>
  <c r="C178" i="44" s="1"/>
  <c r="EF177" i="46"/>
  <c r="BQ177" i="46" s="1"/>
  <c r="EE177" i="46"/>
  <c r="ED177" i="46"/>
  <c r="BO177" i="46" s="1"/>
  <c r="EC177" i="46"/>
  <c r="BN177" i="46" s="1"/>
  <c r="EB177" i="46"/>
  <c r="EA177" i="46"/>
  <c r="BL177" i="46" s="1"/>
  <c r="DZ177" i="46"/>
  <c r="BK177" i="46" s="1"/>
  <c r="DY177" i="46"/>
  <c r="DX177" i="46"/>
  <c r="DW177" i="46"/>
  <c r="DV177" i="46"/>
  <c r="BG177" i="46" s="1"/>
  <c r="DU177" i="46"/>
  <c r="BF177" i="46" s="1"/>
  <c r="DT177" i="46"/>
  <c r="BE177" i="46" s="1"/>
  <c r="DS177" i="46"/>
  <c r="BD177" i="46" s="1"/>
  <c r="DR177" i="46"/>
  <c r="DQ177" i="46"/>
  <c r="DP177" i="46"/>
  <c r="DO177" i="46"/>
  <c r="DN177" i="46"/>
  <c r="AY177" i="46" s="1"/>
  <c r="DM177" i="46"/>
  <c r="DL177" i="46"/>
  <c r="AW177" i="46" s="1"/>
  <c r="DK177" i="46"/>
  <c r="AV177" i="46" s="1"/>
  <c r="DJ177" i="46"/>
  <c r="DI177" i="46"/>
  <c r="DH177" i="46"/>
  <c r="DG177" i="46"/>
  <c r="DF177" i="46"/>
  <c r="AQ177" i="46" s="1"/>
  <c r="DE177" i="46"/>
  <c r="AP177" i="46" s="1"/>
  <c r="DD177" i="46"/>
  <c r="AO177" i="46" s="1"/>
  <c r="DC177" i="46"/>
  <c r="AN177" i="46" s="1"/>
  <c r="DB177" i="46"/>
  <c r="AM177" i="46" s="1"/>
  <c r="DA177" i="46"/>
  <c r="AL177" i="46" s="1"/>
  <c r="CZ177" i="46"/>
  <c r="CY177" i="46"/>
  <c r="CX177" i="46"/>
  <c r="AI177" i="46" s="1"/>
  <c r="CW177" i="46"/>
  <c r="AH177" i="46" s="1"/>
  <c r="CV177" i="46"/>
  <c r="AG177" i="46" s="1"/>
  <c r="CU177" i="46"/>
  <c r="AF177" i="46" s="1"/>
  <c r="CT177" i="46"/>
  <c r="AE177" i="46" s="1"/>
  <c r="CS177" i="46"/>
  <c r="AD177" i="46" s="1"/>
  <c r="CR177" i="46"/>
  <c r="CQ177" i="46"/>
  <c r="CP177" i="46"/>
  <c r="AA177" i="46" s="1"/>
  <c r="CO177" i="46"/>
  <c r="CN177" i="46"/>
  <c r="Y177" i="46" s="1"/>
  <c r="CM177" i="46"/>
  <c r="X177" i="46" s="1"/>
  <c r="CL177" i="46"/>
  <c r="W177" i="46" s="1"/>
  <c r="CK177" i="46"/>
  <c r="CJ177" i="46"/>
  <c r="U177" i="46" s="1"/>
  <c r="CI177" i="46"/>
  <c r="CH177" i="46"/>
  <c r="S177" i="46" s="1"/>
  <c r="CG177" i="46"/>
  <c r="CF177" i="46"/>
  <c r="Q177" i="46" s="1"/>
  <c r="CE177" i="46"/>
  <c r="P177" i="46" s="1"/>
  <c r="CD177" i="46"/>
  <c r="CC177" i="46"/>
  <c r="CB177" i="46"/>
  <c r="M177" i="46" s="1"/>
  <c r="CA177" i="46"/>
  <c r="BZ177" i="46"/>
  <c r="BY177" i="46"/>
  <c r="BX177" i="46"/>
  <c r="I177" i="46" s="1"/>
  <c r="BW177" i="46"/>
  <c r="H177" i="46" s="1"/>
  <c r="BV177" i="46"/>
  <c r="G177" i="46" s="1"/>
  <c r="BU177" i="46"/>
  <c r="BT177" i="46"/>
  <c r="E177" i="46" s="1"/>
  <c r="BS177" i="46"/>
  <c r="B177" i="46"/>
  <c r="B177" i="44" s="1"/>
  <c r="A177" i="46"/>
  <c r="EF176" i="46"/>
  <c r="BQ176" i="46" s="1"/>
  <c r="EE176" i="46"/>
  <c r="BP176" i="46" s="1"/>
  <c r="ED176" i="46"/>
  <c r="BO176" i="44" s="1"/>
  <c r="EC176" i="46"/>
  <c r="BN176" i="44" s="1"/>
  <c r="EB176" i="46"/>
  <c r="EA176" i="46"/>
  <c r="BL176" i="46" s="1"/>
  <c r="DZ176" i="46"/>
  <c r="DY176" i="46"/>
  <c r="DX176" i="46"/>
  <c r="BI176" i="46" s="1"/>
  <c r="DW176" i="46"/>
  <c r="BH176" i="46" s="1"/>
  <c r="DV176" i="46"/>
  <c r="BG176" i="46" s="1"/>
  <c r="DU176" i="46"/>
  <c r="BF176" i="46" s="1"/>
  <c r="DT176" i="46"/>
  <c r="BE176" i="46" s="1"/>
  <c r="DS176" i="46"/>
  <c r="BD176" i="46" s="1"/>
  <c r="DR176" i="46"/>
  <c r="BC176" i="46" s="1"/>
  <c r="DQ176" i="46"/>
  <c r="DP176" i="46"/>
  <c r="BA176" i="46" s="1"/>
  <c r="DO176" i="46"/>
  <c r="DN176" i="46"/>
  <c r="AY176" i="46" s="1"/>
  <c r="DM176" i="46"/>
  <c r="DL176" i="46"/>
  <c r="DK176" i="46"/>
  <c r="AV176" i="46" s="1"/>
  <c r="DJ176" i="46"/>
  <c r="AU176" i="46" s="1"/>
  <c r="DI176" i="46"/>
  <c r="AT176" i="46" s="1"/>
  <c r="DH176" i="46"/>
  <c r="AS176" i="46" s="1"/>
  <c r="DG176" i="46"/>
  <c r="AR176" i="46" s="1"/>
  <c r="DF176" i="46"/>
  <c r="AQ176" i="46" s="1"/>
  <c r="DE176" i="46"/>
  <c r="DD176" i="46"/>
  <c r="AO176" i="46" s="1"/>
  <c r="DC176" i="46"/>
  <c r="AN176" i="46" s="1"/>
  <c r="DB176" i="46"/>
  <c r="DA176" i="46"/>
  <c r="CZ176" i="46"/>
  <c r="CY176" i="46"/>
  <c r="CX176" i="46"/>
  <c r="CW176" i="46"/>
  <c r="CV176" i="46"/>
  <c r="CU176" i="46"/>
  <c r="AF176" i="46" s="1"/>
  <c r="CT176" i="46"/>
  <c r="AE176" i="46" s="1"/>
  <c r="CS176" i="46"/>
  <c r="CR176" i="46"/>
  <c r="AC176" i="46" s="1"/>
  <c r="CQ176" i="46"/>
  <c r="CP176" i="46"/>
  <c r="AA176" i="46" s="1"/>
  <c r="CO176" i="46"/>
  <c r="CN176" i="46"/>
  <c r="Y176" i="46" s="1"/>
  <c r="CM176" i="46"/>
  <c r="X176" i="46" s="1"/>
  <c r="CL176" i="46"/>
  <c r="W176" i="46" s="1"/>
  <c r="CK176" i="46"/>
  <c r="CJ176" i="46"/>
  <c r="U176" i="46" s="1"/>
  <c r="CI176" i="46"/>
  <c r="T176" i="46" s="1"/>
  <c r="CH176" i="46"/>
  <c r="S176" i="46" s="1"/>
  <c r="CG176" i="46"/>
  <c r="R176" i="46" s="1"/>
  <c r="CF176" i="46"/>
  <c r="CE176" i="46"/>
  <c r="P176" i="46" s="1"/>
  <c r="CD176" i="46"/>
  <c r="CC176" i="46"/>
  <c r="CB176" i="46"/>
  <c r="M176" i="46" s="1"/>
  <c r="CA176" i="46"/>
  <c r="BZ176" i="46"/>
  <c r="BY176" i="46"/>
  <c r="J176" i="46" s="1"/>
  <c r="BX176" i="46"/>
  <c r="I176" i="46" s="1"/>
  <c r="BW176" i="46"/>
  <c r="H176" i="46" s="1"/>
  <c r="BV176" i="46"/>
  <c r="G176" i="46" s="1"/>
  <c r="BU176" i="46"/>
  <c r="BT176" i="46"/>
  <c r="E176" i="46" s="1"/>
  <c r="BS176" i="46"/>
  <c r="D176" i="46" s="1"/>
  <c r="BO176" i="46"/>
  <c r="BN176" i="46"/>
  <c r="BM176" i="46"/>
  <c r="B176" i="46"/>
  <c r="B176" i="44" s="1"/>
  <c r="A176" i="46"/>
  <c r="C176" i="46" s="1"/>
  <c r="C176" i="44" s="1"/>
  <c r="EF175" i="46"/>
  <c r="BQ175" i="46" s="1"/>
  <c r="EE175" i="46"/>
  <c r="BP175" i="46" s="1"/>
  <c r="ED175" i="46"/>
  <c r="BO175" i="46" s="1"/>
  <c r="EC175" i="46"/>
  <c r="BN175" i="46" s="1"/>
  <c r="EB175" i="46"/>
  <c r="EA175" i="46"/>
  <c r="DZ175" i="46"/>
  <c r="DY175" i="46"/>
  <c r="BJ175" i="46" s="1"/>
  <c r="DX175" i="46"/>
  <c r="DW175" i="46"/>
  <c r="BH175" i="46" s="1"/>
  <c r="DV175" i="46"/>
  <c r="DU175" i="46"/>
  <c r="BF175" i="46" s="1"/>
  <c r="DT175" i="46"/>
  <c r="DS175" i="46"/>
  <c r="BD175" i="46" s="1"/>
  <c r="DR175" i="46"/>
  <c r="DQ175" i="46"/>
  <c r="BB175" i="46" s="1"/>
  <c r="DP175" i="46"/>
  <c r="DO175" i="46"/>
  <c r="AZ175" i="46" s="1"/>
  <c r="DN175" i="46"/>
  <c r="AY175" i="46" s="1"/>
  <c r="DM175" i="46"/>
  <c r="AX175" i="46" s="1"/>
  <c r="DL175" i="46"/>
  <c r="AW175" i="46" s="1"/>
  <c r="DK175" i="46"/>
  <c r="AV175" i="46" s="1"/>
  <c r="DJ175" i="46"/>
  <c r="DI175" i="46"/>
  <c r="AT175" i="46" s="1"/>
  <c r="DH175" i="46"/>
  <c r="AS175" i="46" s="1"/>
  <c r="DG175" i="46"/>
  <c r="AR175" i="46" s="1"/>
  <c r="DF175" i="46"/>
  <c r="AQ175" i="46" s="1"/>
  <c r="DE175" i="46"/>
  <c r="AP175" i="46" s="1"/>
  <c r="DD175" i="46"/>
  <c r="DC175" i="46"/>
  <c r="AN175" i="46" s="1"/>
  <c r="DB175" i="46"/>
  <c r="DA175" i="46"/>
  <c r="AL175" i="46" s="1"/>
  <c r="CZ175" i="46"/>
  <c r="AK175" i="46" s="1"/>
  <c r="CY175" i="46"/>
  <c r="CX175" i="46"/>
  <c r="AI175" i="46" s="1"/>
  <c r="CW175" i="46"/>
  <c r="AH175" i="46" s="1"/>
  <c r="CV175" i="46"/>
  <c r="CU175" i="46"/>
  <c r="AF175" i="46" s="1"/>
  <c r="CT175" i="46"/>
  <c r="CS175" i="46"/>
  <c r="AD175" i="46" s="1"/>
  <c r="CR175" i="46"/>
  <c r="CQ175" i="46"/>
  <c r="AB175" i="46" s="1"/>
  <c r="CP175" i="46"/>
  <c r="AA175" i="46" s="1"/>
  <c r="CO175" i="46"/>
  <c r="Z175" i="46" s="1"/>
  <c r="CN175" i="46"/>
  <c r="Y175" i="46" s="1"/>
  <c r="CM175" i="46"/>
  <c r="X175" i="46" s="1"/>
  <c r="CL175" i="46"/>
  <c r="CK175" i="46"/>
  <c r="CJ175" i="46"/>
  <c r="U175" i="46" s="1"/>
  <c r="CI175" i="46"/>
  <c r="T175" i="46" s="1"/>
  <c r="CH175" i="46"/>
  <c r="CG175" i="46"/>
  <c r="R175" i="46" s="1"/>
  <c r="CF175" i="46"/>
  <c r="CE175" i="46"/>
  <c r="P175" i="46" s="1"/>
  <c r="CD175" i="46"/>
  <c r="CC175" i="46"/>
  <c r="N175" i="46" s="1"/>
  <c r="CB175" i="46"/>
  <c r="CA175" i="46"/>
  <c r="BZ175" i="46"/>
  <c r="K175" i="46" s="1"/>
  <c r="BY175" i="46"/>
  <c r="J175" i="46" s="1"/>
  <c r="BX175" i="46"/>
  <c r="BW175" i="46"/>
  <c r="BV175" i="46"/>
  <c r="BU175" i="46"/>
  <c r="F175" i="46" s="1"/>
  <c r="BT175" i="46"/>
  <c r="E175" i="46" s="1"/>
  <c r="BS175" i="46"/>
  <c r="D175" i="46" s="1"/>
  <c r="B175" i="46"/>
  <c r="B175" i="44" s="1"/>
  <c r="A175" i="46"/>
  <c r="C175" i="46" s="1"/>
  <c r="C175" i="44" s="1"/>
  <c r="EF174" i="46"/>
  <c r="BQ174" i="46" s="1"/>
  <c r="EE174" i="46"/>
  <c r="BP174" i="46" s="1"/>
  <c r="ED174" i="46"/>
  <c r="BO174" i="46" s="1"/>
  <c r="EC174" i="46"/>
  <c r="EB174" i="46"/>
  <c r="BM174" i="46" s="1"/>
  <c r="EA174" i="46"/>
  <c r="DZ174" i="46"/>
  <c r="DY174" i="46"/>
  <c r="DX174" i="46"/>
  <c r="DW174" i="46"/>
  <c r="DV174" i="46"/>
  <c r="BG174" i="44" s="1"/>
  <c r="DU174" i="46"/>
  <c r="BF174" i="46" s="1"/>
  <c r="DT174" i="46"/>
  <c r="DS174" i="46"/>
  <c r="BD174" i="46" s="1"/>
  <c r="DR174" i="46"/>
  <c r="BC174" i="46" s="1"/>
  <c r="DQ174" i="46"/>
  <c r="DP174" i="46"/>
  <c r="BA174" i="46" s="1"/>
  <c r="DO174" i="46"/>
  <c r="AZ174" i="46" s="1"/>
  <c r="DN174" i="46"/>
  <c r="AY174" i="46" s="1"/>
  <c r="DM174" i="46"/>
  <c r="AX174" i="46" s="1"/>
  <c r="DL174" i="46"/>
  <c r="DK174" i="46"/>
  <c r="DJ174" i="46"/>
  <c r="DI174" i="46"/>
  <c r="DH174" i="46"/>
  <c r="DG174" i="46"/>
  <c r="AR174" i="46" s="1"/>
  <c r="DF174" i="46"/>
  <c r="AQ174" i="46" s="1"/>
  <c r="DE174" i="46"/>
  <c r="DD174" i="46"/>
  <c r="DC174" i="46"/>
  <c r="DB174" i="46"/>
  <c r="AM174" i="46" s="1"/>
  <c r="DA174" i="46"/>
  <c r="CZ174" i="46"/>
  <c r="CY174" i="46"/>
  <c r="CX174" i="46"/>
  <c r="AI174" i="46" s="1"/>
  <c r="CW174" i="46"/>
  <c r="CV174" i="46"/>
  <c r="CU174" i="46"/>
  <c r="AF174" i="46" s="1"/>
  <c r="CT174" i="46"/>
  <c r="AE174" i="46" s="1"/>
  <c r="CS174" i="46"/>
  <c r="CR174" i="46"/>
  <c r="CQ174" i="46"/>
  <c r="AB174" i="46" s="1"/>
  <c r="CP174" i="46"/>
  <c r="CO174" i="46"/>
  <c r="Z174" i="46" s="1"/>
  <c r="CN174" i="46"/>
  <c r="CM174" i="46"/>
  <c r="CL174" i="46"/>
  <c r="CK174" i="46"/>
  <c r="CJ174" i="46"/>
  <c r="CI174" i="46"/>
  <c r="CH174" i="46"/>
  <c r="CG174" i="46"/>
  <c r="R174" i="46" s="1"/>
  <c r="CF174" i="46"/>
  <c r="CE174" i="46"/>
  <c r="CD174" i="46"/>
  <c r="CC174" i="46"/>
  <c r="CB174" i="46"/>
  <c r="M174" i="46" s="1"/>
  <c r="CA174" i="46"/>
  <c r="BZ174" i="46"/>
  <c r="K174" i="46" s="1"/>
  <c r="BY174" i="46"/>
  <c r="J174" i="46" s="1"/>
  <c r="BX174" i="46"/>
  <c r="BW174" i="46"/>
  <c r="BV174" i="46"/>
  <c r="G174" i="46" s="1"/>
  <c r="BU174" i="46"/>
  <c r="BT174" i="46"/>
  <c r="BS174" i="46"/>
  <c r="D174" i="46" s="1"/>
  <c r="BG174" i="46"/>
  <c r="B174" i="46"/>
  <c r="B174" i="44" s="1"/>
  <c r="A174" i="46"/>
  <c r="C174" i="46" s="1"/>
  <c r="C174" i="44" s="1"/>
  <c r="EF173" i="46"/>
  <c r="EE173" i="46"/>
  <c r="ED173" i="46"/>
  <c r="BO173" i="46" s="1"/>
  <c r="EC173" i="46"/>
  <c r="BN173" i="46" s="1"/>
  <c r="EB173" i="46"/>
  <c r="BM173" i="46" s="1"/>
  <c r="EA173" i="46"/>
  <c r="DZ173" i="46"/>
  <c r="DY173" i="46"/>
  <c r="BJ173" i="46" s="1"/>
  <c r="DX173" i="46"/>
  <c r="DW173" i="46"/>
  <c r="DV173" i="46"/>
  <c r="BG173" i="46" s="1"/>
  <c r="DU173" i="46"/>
  <c r="DT173" i="46"/>
  <c r="DS173" i="46"/>
  <c r="DR173" i="46"/>
  <c r="BC173" i="46" s="1"/>
  <c r="DQ173" i="46"/>
  <c r="BB173" i="46" s="1"/>
  <c r="DP173" i="46"/>
  <c r="BA173" i="46" s="1"/>
  <c r="DO173" i="46"/>
  <c r="AZ173" i="46" s="1"/>
  <c r="DN173" i="46"/>
  <c r="DM173" i="46"/>
  <c r="DL173" i="46"/>
  <c r="AW173" i="46" s="1"/>
  <c r="DK173" i="46"/>
  <c r="DJ173" i="46"/>
  <c r="AU173" i="46" s="1"/>
  <c r="DI173" i="46"/>
  <c r="DH173" i="46"/>
  <c r="AS173" i="46" s="1"/>
  <c r="DG173" i="46"/>
  <c r="AR173" i="46" s="1"/>
  <c r="DF173" i="46"/>
  <c r="AQ173" i="46" s="1"/>
  <c r="DE173" i="46"/>
  <c r="AP173" i="46" s="1"/>
  <c r="DD173" i="46"/>
  <c r="AO173" i="46" s="1"/>
  <c r="DC173" i="46"/>
  <c r="DB173" i="46"/>
  <c r="DA173" i="46"/>
  <c r="CZ173" i="46"/>
  <c r="CY173" i="46"/>
  <c r="CX173" i="46"/>
  <c r="AI173" i="46" s="1"/>
  <c r="CW173" i="46"/>
  <c r="CV173" i="46"/>
  <c r="CU173" i="46"/>
  <c r="CT173" i="46"/>
  <c r="AE173" i="46" s="1"/>
  <c r="CS173" i="46"/>
  <c r="CR173" i="46"/>
  <c r="CQ173" i="46"/>
  <c r="AB173" i="46" s="1"/>
  <c r="CP173" i="46"/>
  <c r="CO173" i="46"/>
  <c r="CN173" i="46"/>
  <c r="Y173" i="46" s="1"/>
  <c r="CM173" i="46"/>
  <c r="CL173" i="46"/>
  <c r="W173" i="46" s="1"/>
  <c r="CK173" i="46"/>
  <c r="V173" i="46" s="1"/>
  <c r="CJ173" i="46"/>
  <c r="U173" i="46" s="1"/>
  <c r="CI173" i="46"/>
  <c r="T173" i="46" s="1"/>
  <c r="CH173" i="46"/>
  <c r="CG173" i="46"/>
  <c r="R173" i="46" s="1"/>
  <c r="CF173" i="46"/>
  <c r="Q173" i="46" s="1"/>
  <c r="CE173" i="46"/>
  <c r="CD173" i="46"/>
  <c r="O173" i="46" s="1"/>
  <c r="CC173" i="46"/>
  <c r="N173" i="46" s="1"/>
  <c r="CB173" i="46"/>
  <c r="CA173" i="46"/>
  <c r="BZ173" i="46"/>
  <c r="K173" i="46" s="1"/>
  <c r="BY173" i="46"/>
  <c r="BX173" i="46"/>
  <c r="BW173" i="46"/>
  <c r="BV173" i="46"/>
  <c r="G173" i="46" s="1"/>
  <c r="BU173" i="46"/>
  <c r="BT173" i="46"/>
  <c r="BS173" i="46"/>
  <c r="B173" i="46"/>
  <c r="B173" i="44" s="1"/>
  <c r="A173" i="46"/>
  <c r="A173" i="44" s="1"/>
  <c r="EF172" i="46"/>
  <c r="BQ172" i="46" s="1"/>
  <c r="EE172" i="46"/>
  <c r="BP172" i="46" s="1"/>
  <c r="ED172" i="46"/>
  <c r="BO172" i="44" s="1"/>
  <c r="EC172" i="46"/>
  <c r="BN172" i="46" s="1"/>
  <c r="EB172" i="46"/>
  <c r="EA172" i="46"/>
  <c r="BL172" i="46" s="1"/>
  <c r="DZ172" i="46"/>
  <c r="BK172" i="46" s="1"/>
  <c r="DY172" i="46"/>
  <c r="BJ172" i="46" s="1"/>
  <c r="DX172" i="46"/>
  <c r="BI172" i="46" s="1"/>
  <c r="DW172" i="46"/>
  <c r="BH172" i="46" s="1"/>
  <c r="DV172" i="46"/>
  <c r="DU172" i="46"/>
  <c r="BF172" i="46" s="1"/>
  <c r="DT172" i="46"/>
  <c r="DS172" i="46"/>
  <c r="BD172" i="46" s="1"/>
  <c r="DR172" i="46"/>
  <c r="BC172" i="46" s="1"/>
  <c r="DQ172" i="46"/>
  <c r="BB172" i="46" s="1"/>
  <c r="DP172" i="46"/>
  <c r="BA172" i="46" s="1"/>
  <c r="DO172" i="46"/>
  <c r="AZ172" i="46" s="1"/>
  <c r="DN172" i="46"/>
  <c r="AY172" i="46" s="1"/>
  <c r="DM172" i="46"/>
  <c r="AX172" i="46" s="1"/>
  <c r="DL172" i="46"/>
  <c r="AW172" i="46" s="1"/>
  <c r="DK172" i="46"/>
  <c r="AV172" i="46" s="1"/>
  <c r="DJ172" i="46"/>
  <c r="DI172" i="46"/>
  <c r="AT172" i="46" s="1"/>
  <c r="DH172" i="46"/>
  <c r="DG172" i="46"/>
  <c r="AR172" i="46" s="1"/>
  <c r="DF172" i="46"/>
  <c r="DE172" i="46"/>
  <c r="DD172" i="46"/>
  <c r="DC172" i="46"/>
  <c r="AN172" i="46" s="1"/>
  <c r="DB172" i="46"/>
  <c r="DA172" i="46"/>
  <c r="AL172" i="46" s="1"/>
  <c r="CZ172" i="46"/>
  <c r="CY172" i="46"/>
  <c r="AJ172" i="46" s="1"/>
  <c r="CX172" i="46"/>
  <c r="CW172" i="46"/>
  <c r="AH172" i="46" s="1"/>
  <c r="CV172" i="46"/>
  <c r="CU172" i="46"/>
  <c r="CT172" i="46"/>
  <c r="CS172" i="46"/>
  <c r="CR172" i="46"/>
  <c r="AC172" i="46" s="1"/>
  <c r="CQ172" i="46"/>
  <c r="AB172" i="46" s="1"/>
  <c r="CP172" i="46"/>
  <c r="CO172" i="46"/>
  <c r="CN172" i="46"/>
  <c r="CM172" i="46"/>
  <c r="X172" i="46" s="1"/>
  <c r="CL172" i="46"/>
  <c r="CK172" i="46"/>
  <c r="V172" i="46" s="1"/>
  <c r="CJ172" i="46"/>
  <c r="U172" i="46" s="1"/>
  <c r="CI172" i="46"/>
  <c r="T172" i="46" s="1"/>
  <c r="CH172" i="46"/>
  <c r="S172" i="46" s="1"/>
  <c r="CG172" i="46"/>
  <c r="R172" i="46" s="1"/>
  <c r="CF172" i="46"/>
  <c r="CE172" i="46"/>
  <c r="CD172" i="46"/>
  <c r="O172" i="46" s="1"/>
  <c r="CC172" i="46"/>
  <c r="CB172" i="46"/>
  <c r="CA172" i="46"/>
  <c r="L172" i="46" s="1"/>
  <c r="BZ172" i="46"/>
  <c r="BY172" i="46"/>
  <c r="J172" i="46" s="1"/>
  <c r="BX172" i="46"/>
  <c r="BW172" i="46"/>
  <c r="H172" i="46" s="1"/>
  <c r="BV172" i="46"/>
  <c r="BU172" i="46"/>
  <c r="BT172" i="46"/>
  <c r="BS172" i="46"/>
  <c r="D172" i="46" s="1"/>
  <c r="BO172" i="46"/>
  <c r="B172" i="46"/>
  <c r="B172" i="44" s="1"/>
  <c r="A172" i="46"/>
  <c r="C172" i="46" s="1"/>
  <c r="C172" i="44" s="1"/>
  <c r="EF171" i="46"/>
  <c r="BQ171" i="46" s="1"/>
  <c r="EE171" i="46"/>
  <c r="ED171" i="46"/>
  <c r="BO171" i="44" s="1"/>
  <c r="EC171" i="46"/>
  <c r="BN171" i="46" s="1"/>
  <c r="EB171" i="46"/>
  <c r="BM171" i="46" s="1"/>
  <c r="EA171" i="46"/>
  <c r="DZ171" i="46"/>
  <c r="DY171" i="46"/>
  <c r="BJ171" i="46" s="1"/>
  <c r="DX171" i="46"/>
  <c r="BI171" i="46" s="1"/>
  <c r="DW171" i="46"/>
  <c r="DV171" i="46"/>
  <c r="BG171" i="46" s="1"/>
  <c r="DU171" i="46"/>
  <c r="DT171" i="46"/>
  <c r="DS171" i="46"/>
  <c r="BD171" i="46" s="1"/>
  <c r="DR171" i="46"/>
  <c r="DQ171" i="46"/>
  <c r="DP171" i="46"/>
  <c r="BA171" i="46" s="1"/>
  <c r="DO171" i="46"/>
  <c r="DN171" i="46"/>
  <c r="AY171" i="46" s="1"/>
  <c r="DM171" i="46"/>
  <c r="AX171" i="46" s="1"/>
  <c r="DL171" i="46"/>
  <c r="AW171" i="46" s="1"/>
  <c r="DK171" i="46"/>
  <c r="AV171" i="46" s="1"/>
  <c r="DJ171" i="46"/>
  <c r="AU171" i="46" s="1"/>
  <c r="DI171" i="46"/>
  <c r="DH171" i="46"/>
  <c r="DG171" i="46"/>
  <c r="DF171" i="46"/>
  <c r="AQ171" i="46" s="1"/>
  <c r="DE171" i="46"/>
  <c r="DD171" i="46"/>
  <c r="AO171" i="46" s="1"/>
  <c r="DC171" i="46"/>
  <c r="AN171" i="46" s="1"/>
  <c r="DB171" i="46"/>
  <c r="DA171" i="46"/>
  <c r="CZ171" i="46"/>
  <c r="AK171" i="46" s="1"/>
  <c r="CY171" i="46"/>
  <c r="CX171" i="46"/>
  <c r="AI171" i="46" s="1"/>
  <c r="CW171" i="46"/>
  <c r="AH171" i="46" s="1"/>
  <c r="CV171" i="46"/>
  <c r="CU171" i="46"/>
  <c r="CT171" i="46"/>
  <c r="AE171" i="46" s="1"/>
  <c r="CS171" i="46"/>
  <c r="AD171" i="46" s="1"/>
  <c r="CR171" i="46"/>
  <c r="CQ171" i="46"/>
  <c r="CP171" i="46"/>
  <c r="AA171" i="46" s="1"/>
  <c r="CO171" i="46"/>
  <c r="Z171" i="44" s="1"/>
  <c r="CN171" i="46"/>
  <c r="CM171" i="46"/>
  <c r="CL171" i="46"/>
  <c r="CK171" i="46"/>
  <c r="V171" i="46" s="1"/>
  <c r="CJ171" i="46"/>
  <c r="CI171" i="46"/>
  <c r="CH171" i="46"/>
  <c r="CG171" i="46"/>
  <c r="CF171" i="46"/>
  <c r="Q171" i="46" s="1"/>
  <c r="CE171" i="46"/>
  <c r="CD171" i="46"/>
  <c r="CC171" i="46"/>
  <c r="CB171" i="46"/>
  <c r="M171" i="46" s="1"/>
  <c r="CA171" i="46"/>
  <c r="BZ171" i="46"/>
  <c r="K171" i="46" s="1"/>
  <c r="BY171" i="46"/>
  <c r="J171" i="46" s="1"/>
  <c r="BX171" i="46"/>
  <c r="BW171" i="46"/>
  <c r="H171" i="46" s="1"/>
  <c r="BV171" i="46"/>
  <c r="G171" i="46" s="1"/>
  <c r="BU171" i="46"/>
  <c r="BT171" i="46"/>
  <c r="BS171" i="46"/>
  <c r="BO171" i="46"/>
  <c r="Z171" i="46"/>
  <c r="B171" i="46"/>
  <c r="A171" i="46"/>
  <c r="C171" i="46" s="1"/>
  <c r="C171" i="44" s="1"/>
  <c r="EF170" i="46"/>
  <c r="BQ170" i="46" s="1"/>
  <c r="EE170" i="46"/>
  <c r="BP170" i="46" s="1"/>
  <c r="ED170" i="46"/>
  <c r="BO170" i="44" s="1"/>
  <c r="EC170" i="46"/>
  <c r="EB170" i="46"/>
  <c r="BM170" i="46" s="1"/>
  <c r="EA170" i="46"/>
  <c r="BL170" i="46" s="1"/>
  <c r="DZ170" i="46"/>
  <c r="DY170" i="46"/>
  <c r="DX170" i="46"/>
  <c r="DW170" i="46"/>
  <c r="DV170" i="46"/>
  <c r="DU170" i="46"/>
  <c r="BF170" i="46" s="1"/>
  <c r="DT170" i="46"/>
  <c r="DS170" i="46"/>
  <c r="BD170" i="46" s="1"/>
  <c r="DR170" i="46"/>
  <c r="DQ170" i="46"/>
  <c r="BB170" i="46" s="1"/>
  <c r="DP170" i="46"/>
  <c r="DO170" i="46"/>
  <c r="DN170" i="46"/>
  <c r="AY170" i="46" s="1"/>
  <c r="DM170" i="46"/>
  <c r="DL170" i="46"/>
  <c r="DK170" i="46"/>
  <c r="AV170" i="46" s="1"/>
  <c r="DJ170" i="46"/>
  <c r="DI170" i="46"/>
  <c r="AT170" i="46" s="1"/>
  <c r="DH170" i="46"/>
  <c r="DG170" i="46"/>
  <c r="AR170" i="46" s="1"/>
  <c r="DF170" i="46"/>
  <c r="DE170" i="46"/>
  <c r="DD170" i="46"/>
  <c r="AO170" i="46" s="1"/>
  <c r="DC170" i="46"/>
  <c r="AN170" i="46" s="1"/>
  <c r="DB170" i="46"/>
  <c r="DA170" i="46"/>
  <c r="AL170" i="46" s="1"/>
  <c r="CZ170" i="46"/>
  <c r="CY170" i="46"/>
  <c r="CX170" i="46"/>
  <c r="AI170" i="46" s="1"/>
  <c r="CW170" i="46"/>
  <c r="CV170" i="46"/>
  <c r="AG170" i="46" s="1"/>
  <c r="CU170" i="46"/>
  <c r="AF170" i="46" s="1"/>
  <c r="CT170" i="46"/>
  <c r="CS170" i="46"/>
  <c r="AD170" i="46" s="1"/>
  <c r="CR170" i="46"/>
  <c r="CQ170" i="46"/>
  <c r="CP170" i="46"/>
  <c r="AA170" i="46" s="1"/>
  <c r="CO170" i="46"/>
  <c r="CN170" i="46"/>
  <c r="CM170" i="46"/>
  <c r="CL170" i="46"/>
  <c r="CK170" i="46"/>
  <c r="CJ170" i="46"/>
  <c r="CI170" i="46"/>
  <c r="CH170" i="46"/>
  <c r="S170" i="46" s="1"/>
  <c r="CG170" i="46"/>
  <c r="R170" i="46" s="1"/>
  <c r="CF170" i="46"/>
  <c r="Q170" i="46" s="1"/>
  <c r="CE170" i="46"/>
  <c r="CD170" i="46"/>
  <c r="CC170" i="46"/>
  <c r="CB170" i="46"/>
  <c r="M170" i="46" s="1"/>
  <c r="CA170" i="46"/>
  <c r="L170" i="46" s="1"/>
  <c r="BZ170" i="46"/>
  <c r="K170" i="46" s="1"/>
  <c r="BY170" i="46"/>
  <c r="J170" i="46" s="1"/>
  <c r="BX170" i="46"/>
  <c r="BW170" i="46"/>
  <c r="BV170" i="46"/>
  <c r="BU170" i="46"/>
  <c r="F170" i="46" s="1"/>
  <c r="BT170" i="46"/>
  <c r="BS170" i="46"/>
  <c r="D170" i="46" s="1"/>
  <c r="BO170" i="46"/>
  <c r="B170" i="46"/>
  <c r="B170" i="44" s="1"/>
  <c r="A170" i="46"/>
  <c r="C170" i="46" s="1"/>
  <c r="C170" i="44" s="1"/>
  <c r="EF169" i="46"/>
  <c r="BQ169" i="46" s="1"/>
  <c r="EE169" i="46"/>
  <c r="ED169" i="46"/>
  <c r="BO169" i="46" s="1"/>
  <c r="EC169" i="46"/>
  <c r="EB169" i="46"/>
  <c r="EA169" i="46"/>
  <c r="DZ169" i="46"/>
  <c r="DY169" i="46"/>
  <c r="BJ169" i="46" s="1"/>
  <c r="DX169" i="46"/>
  <c r="BI169" i="46" s="1"/>
  <c r="DW169" i="46"/>
  <c r="DV169" i="46"/>
  <c r="DU169" i="46"/>
  <c r="DT169" i="46"/>
  <c r="BE169" i="46" s="1"/>
  <c r="DS169" i="46"/>
  <c r="DR169" i="46"/>
  <c r="BC169" i="46" s="1"/>
  <c r="DQ169" i="46"/>
  <c r="BB169" i="46" s="1"/>
  <c r="DP169" i="46"/>
  <c r="BA169" i="46" s="1"/>
  <c r="DO169" i="46"/>
  <c r="AZ169" i="46" s="1"/>
  <c r="DN169" i="46"/>
  <c r="DM169" i="46"/>
  <c r="DL169" i="46"/>
  <c r="AW169" i="46" s="1"/>
  <c r="DK169" i="46"/>
  <c r="AV169" i="46" s="1"/>
  <c r="DJ169" i="46"/>
  <c r="AU169" i="46" s="1"/>
  <c r="DI169" i="46"/>
  <c r="DH169" i="46"/>
  <c r="AS169" i="46" s="1"/>
  <c r="DG169" i="46"/>
  <c r="AR169" i="46" s="1"/>
  <c r="DF169" i="46"/>
  <c r="AQ169" i="46" s="1"/>
  <c r="DE169" i="46"/>
  <c r="DD169" i="46"/>
  <c r="DC169" i="46"/>
  <c r="DB169" i="46"/>
  <c r="DA169" i="46"/>
  <c r="CZ169" i="46"/>
  <c r="CY169" i="46"/>
  <c r="AJ169" i="46" s="1"/>
  <c r="CX169" i="46"/>
  <c r="AI169" i="46" s="1"/>
  <c r="CW169" i="46"/>
  <c r="CV169" i="46"/>
  <c r="CU169" i="46"/>
  <c r="AF169" i="46" s="1"/>
  <c r="CT169" i="46"/>
  <c r="CS169" i="46"/>
  <c r="CR169" i="46"/>
  <c r="AC169" i="46" s="1"/>
  <c r="CQ169" i="46"/>
  <c r="AB169" i="46" s="1"/>
  <c r="CP169" i="46"/>
  <c r="AA169" i="46" s="1"/>
  <c r="CO169" i="46"/>
  <c r="CN169" i="46"/>
  <c r="CM169" i="46"/>
  <c r="X169" i="46" s="1"/>
  <c r="CL169" i="46"/>
  <c r="W169" i="46" s="1"/>
  <c r="CK169" i="46"/>
  <c r="CJ169" i="46"/>
  <c r="U169" i="46" s="1"/>
  <c r="CI169" i="46"/>
  <c r="T169" i="46" s="1"/>
  <c r="CH169" i="46"/>
  <c r="S169" i="46" s="1"/>
  <c r="CG169" i="46"/>
  <c r="R169" i="46" s="1"/>
  <c r="CF169" i="46"/>
  <c r="CE169" i="46"/>
  <c r="P169" i="46" s="1"/>
  <c r="CD169" i="46"/>
  <c r="CC169" i="46"/>
  <c r="CB169" i="46"/>
  <c r="CA169" i="46"/>
  <c r="L169" i="46" s="1"/>
  <c r="BZ169" i="46"/>
  <c r="K169" i="46" s="1"/>
  <c r="BY169" i="46"/>
  <c r="BX169" i="46"/>
  <c r="I169" i="46" s="1"/>
  <c r="BW169" i="46"/>
  <c r="H169" i="46" s="1"/>
  <c r="BV169" i="46"/>
  <c r="BU169" i="46"/>
  <c r="BT169" i="46"/>
  <c r="E169" i="46" s="1"/>
  <c r="BS169" i="46"/>
  <c r="D169" i="46" s="1"/>
  <c r="B169" i="46"/>
  <c r="B169" i="44" s="1"/>
  <c r="A169" i="46"/>
  <c r="EF168" i="46"/>
  <c r="EE168" i="46"/>
  <c r="BP168" i="46" s="1"/>
  <c r="ED168" i="46"/>
  <c r="EC168" i="46"/>
  <c r="BN168" i="46" s="1"/>
  <c r="EB168" i="46"/>
  <c r="BM168" i="46" s="1"/>
  <c r="EA168" i="46"/>
  <c r="BL168" i="46" s="1"/>
  <c r="DZ168" i="46"/>
  <c r="DY168" i="46"/>
  <c r="DX168" i="46"/>
  <c r="BI168" i="46" s="1"/>
  <c r="DW168" i="46"/>
  <c r="DV168" i="46"/>
  <c r="DU168" i="46"/>
  <c r="BF168" i="46" s="1"/>
  <c r="DT168" i="46"/>
  <c r="BE168" i="46" s="1"/>
  <c r="DS168" i="46"/>
  <c r="BD168" i="46" s="1"/>
  <c r="DR168" i="46"/>
  <c r="BC168" i="46" s="1"/>
  <c r="DQ168" i="46"/>
  <c r="BB168" i="46" s="1"/>
  <c r="DP168" i="46"/>
  <c r="BA168" i="46" s="1"/>
  <c r="DO168" i="46"/>
  <c r="AZ168" i="46" s="1"/>
  <c r="DN168" i="46"/>
  <c r="DM168" i="46"/>
  <c r="DL168" i="46"/>
  <c r="AW168" i="46" s="1"/>
  <c r="DK168" i="46"/>
  <c r="DJ168" i="46"/>
  <c r="AU168" i="46" s="1"/>
  <c r="DI168" i="46"/>
  <c r="AT168" i="46" s="1"/>
  <c r="DH168" i="46"/>
  <c r="DG168" i="46"/>
  <c r="DF168" i="46"/>
  <c r="DE168" i="46"/>
  <c r="AP168" i="46" s="1"/>
  <c r="DD168" i="46"/>
  <c r="AO168" i="46" s="1"/>
  <c r="DC168" i="46"/>
  <c r="AN168" i="46" s="1"/>
  <c r="DB168" i="46"/>
  <c r="DA168" i="46"/>
  <c r="CZ168" i="46"/>
  <c r="AK168" i="46" s="1"/>
  <c r="CY168" i="46"/>
  <c r="AJ168" i="46" s="1"/>
  <c r="CX168" i="46"/>
  <c r="CW168" i="46"/>
  <c r="CV168" i="46"/>
  <c r="AG168" i="46" s="1"/>
  <c r="CU168" i="46"/>
  <c r="CT168" i="46"/>
  <c r="AE168" i="46" s="1"/>
  <c r="CS168" i="46"/>
  <c r="AD168" i="46" s="1"/>
  <c r="CR168" i="46"/>
  <c r="CQ168" i="46"/>
  <c r="CP168" i="46"/>
  <c r="CO168" i="46"/>
  <c r="Z168" i="46" s="1"/>
  <c r="CN168" i="46"/>
  <c r="Y168" i="46" s="1"/>
  <c r="CM168" i="46"/>
  <c r="X168" i="46" s="1"/>
  <c r="CL168" i="46"/>
  <c r="W168" i="46" s="1"/>
  <c r="CK168" i="46"/>
  <c r="CJ168" i="46"/>
  <c r="U168" i="46" s="1"/>
  <c r="CI168" i="46"/>
  <c r="CH168" i="46"/>
  <c r="CG168" i="46"/>
  <c r="CF168" i="46"/>
  <c r="CE168" i="46"/>
  <c r="P168" i="46" s="1"/>
  <c r="CD168" i="46"/>
  <c r="O168" i="46" s="1"/>
  <c r="CC168" i="46"/>
  <c r="N168" i="46" s="1"/>
  <c r="CB168" i="46"/>
  <c r="CA168" i="46"/>
  <c r="L168" i="46" s="1"/>
  <c r="BZ168" i="46"/>
  <c r="BY168" i="46"/>
  <c r="J168" i="46" s="1"/>
  <c r="BX168" i="46"/>
  <c r="I168" i="46" s="1"/>
  <c r="BW168" i="46"/>
  <c r="H168" i="46" s="1"/>
  <c r="BV168" i="46"/>
  <c r="BU168" i="46"/>
  <c r="BT168" i="46"/>
  <c r="E168" i="46" s="1"/>
  <c r="BS168" i="46"/>
  <c r="D168" i="46" s="1"/>
  <c r="B168" i="46"/>
  <c r="B168" i="44" s="1"/>
  <c r="A168" i="46"/>
  <c r="C168" i="46" s="1"/>
  <c r="C168" i="44" s="1"/>
  <c r="EF167" i="46"/>
  <c r="BQ167" i="46" s="1"/>
  <c r="EE167" i="46"/>
  <c r="ED167" i="46"/>
  <c r="BO167" i="46" s="1"/>
  <c r="EC167" i="46"/>
  <c r="EB167" i="46"/>
  <c r="EA167" i="46"/>
  <c r="BL167" i="46" s="1"/>
  <c r="DZ167" i="46"/>
  <c r="DY167" i="46"/>
  <c r="BJ167" i="46" s="1"/>
  <c r="DX167" i="46"/>
  <c r="DW167" i="46"/>
  <c r="DV167" i="46"/>
  <c r="BG167" i="46" s="1"/>
  <c r="DU167" i="46"/>
  <c r="DT167" i="46"/>
  <c r="DS167" i="46"/>
  <c r="BD167" i="46" s="1"/>
  <c r="DR167" i="46"/>
  <c r="DQ167" i="46"/>
  <c r="DP167" i="46"/>
  <c r="BA167" i="46" s="1"/>
  <c r="DO167" i="46"/>
  <c r="DN167" i="46"/>
  <c r="DM167" i="46"/>
  <c r="DL167" i="46"/>
  <c r="DK167" i="46"/>
  <c r="AV167" i="46" s="1"/>
  <c r="DJ167" i="46"/>
  <c r="DI167" i="46"/>
  <c r="DH167" i="46"/>
  <c r="AS167" i="46" s="1"/>
  <c r="DG167" i="46"/>
  <c r="DF167" i="46"/>
  <c r="AQ167" i="46" s="1"/>
  <c r="DE167" i="46"/>
  <c r="DD167" i="46"/>
  <c r="DC167" i="46"/>
  <c r="DB167" i="46"/>
  <c r="DA167" i="46"/>
  <c r="CZ167" i="46"/>
  <c r="AK167" i="46" s="1"/>
  <c r="CY167" i="46"/>
  <c r="CX167" i="46"/>
  <c r="CW167" i="46"/>
  <c r="CV167" i="46"/>
  <c r="CU167" i="46"/>
  <c r="AF167" i="46" s="1"/>
  <c r="CT167" i="46"/>
  <c r="AE167" i="46" s="1"/>
  <c r="CS167" i="46"/>
  <c r="CR167" i="46"/>
  <c r="CQ167" i="46"/>
  <c r="CP167" i="46"/>
  <c r="CO167" i="46"/>
  <c r="Z167" i="46" s="1"/>
  <c r="CN167" i="46"/>
  <c r="CM167" i="46"/>
  <c r="X167" i="46" s="1"/>
  <c r="CL167" i="46"/>
  <c r="W167" i="46" s="1"/>
  <c r="CK167" i="46"/>
  <c r="CJ167" i="46"/>
  <c r="U167" i="46" s="1"/>
  <c r="CI167" i="46"/>
  <c r="CH167" i="46"/>
  <c r="CG167" i="46"/>
  <c r="CF167" i="46"/>
  <c r="CE167" i="46"/>
  <c r="P167" i="46" s="1"/>
  <c r="CD167" i="46"/>
  <c r="CC167" i="46"/>
  <c r="CB167" i="46"/>
  <c r="M167" i="46" s="1"/>
  <c r="CA167" i="46"/>
  <c r="BZ167" i="46"/>
  <c r="K167" i="46" s="1"/>
  <c r="BY167" i="46"/>
  <c r="J167" i="46" s="1"/>
  <c r="BX167" i="46"/>
  <c r="I167" i="46" s="1"/>
  <c r="BW167" i="46"/>
  <c r="BV167" i="46"/>
  <c r="BU167" i="46"/>
  <c r="F167" i="46" s="1"/>
  <c r="BT167" i="46"/>
  <c r="E167" i="46" s="1"/>
  <c r="BS167" i="46"/>
  <c r="B167" i="46"/>
  <c r="B167" i="44" s="1"/>
  <c r="A167" i="46"/>
  <c r="EF166" i="46"/>
  <c r="EE166" i="46"/>
  <c r="BP166" i="46" s="1"/>
  <c r="ED166" i="46"/>
  <c r="BO166" i="44" s="1"/>
  <c r="EC166" i="46"/>
  <c r="EB166" i="46"/>
  <c r="BM166" i="46" s="1"/>
  <c r="EA166" i="46"/>
  <c r="DZ166" i="46"/>
  <c r="BK166" i="46" s="1"/>
  <c r="DY166" i="46"/>
  <c r="BJ166" i="46" s="1"/>
  <c r="DX166" i="46"/>
  <c r="DW166" i="46"/>
  <c r="BH166" i="46" s="1"/>
  <c r="DV166" i="46"/>
  <c r="DU166" i="46"/>
  <c r="BF166" i="46" s="1"/>
  <c r="DT166" i="46"/>
  <c r="BE166" i="46" s="1"/>
  <c r="DS166" i="46"/>
  <c r="BD166" i="46" s="1"/>
  <c r="DR166" i="46"/>
  <c r="BC166" i="46" s="1"/>
  <c r="DQ166" i="46"/>
  <c r="DP166" i="46"/>
  <c r="DO166" i="46"/>
  <c r="AZ166" i="46" s="1"/>
  <c r="DN166" i="46"/>
  <c r="DM166" i="46"/>
  <c r="AX166" i="46" s="1"/>
  <c r="DL166" i="46"/>
  <c r="AW166" i="46" s="1"/>
  <c r="DK166" i="46"/>
  <c r="AV166" i="46" s="1"/>
  <c r="DJ166" i="46"/>
  <c r="DI166" i="46"/>
  <c r="DH166" i="46"/>
  <c r="DG166" i="46"/>
  <c r="AR166" i="46" s="1"/>
  <c r="DF166" i="46"/>
  <c r="DE166" i="46"/>
  <c r="DD166" i="46"/>
  <c r="DC166" i="46"/>
  <c r="DB166" i="46"/>
  <c r="AM166" i="46" s="1"/>
  <c r="DA166" i="46"/>
  <c r="CZ166" i="46"/>
  <c r="CY166" i="46"/>
  <c r="AJ166" i="46" s="1"/>
  <c r="CX166" i="46"/>
  <c r="CW166" i="46"/>
  <c r="CV166" i="46"/>
  <c r="CU166" i="46"/>
  <c r="AF166" i="46" s="1"/>
  <c r="CT166" i="46"/>
  <c r="CS166" i="46"/>
  <c r="CR166" i="46"/>
  <c r="CQ166" i="46"/>
  <c r="CP166" i="46"/>
  <c r="CO166" i="46"/>
  <c r="CN166" i="46"/>
  <c r="Y166" i="46" s="1"/>
  <c r="CM166" i="46"/>
  <c r="X166" i="46" s="1"/>
  <c r="CL166" i="46"/>
  <c r="W166" i="46" s="1"/>
  <c r="CK166" i="46"/>
  <c r="V166" i="46" s="1"/>
  <c r="CJ166" i="46"/>
  <c r="U166" i="46" s="1"/>
  <c r="CI166" i="46"/>
  <c r="T166" i="46" s="1"/>
  <c r="CH166" i="46"/>
  <c r="CG166" i="46"/>
  <c r="CF166" i="46"/>
  <c r="Q166" i="46" s="1"/>
  <c r="CE166" i="46"/>
  <c r="P166" i="46" s="1"/>
  <c r="CD166" i="46"/>
  <c r="O166" i="46" s="1"/>
  <c r="CC166" i="46"/>
  <c r="CB166" i="46"/>
  <c r="CA166" i="46"/>
  <c r="BZ166" i="46"/>
  <c r="BY166" i="46"/>
  <c r="J166" i="46" s="1"/>
  <c r="BX166" i="46"/>
  <c r="I166" i="46" s="1"/>
  <c r="BW166" i="46"/>
  <c r="BV166" i="46"/>
  <c r="BU166" i="46"/>
  <c r="BT166" i="46"/>
  <c r="BS166" i="46"/>
  <c r="D166" i="46" s="1"/>
  <c r="BO166" i="46"/>
  <c r="B166" i="46"/>
  <c r="B166" i="44" s="1"/>
  <c r="A166" i="46"/>
  <c r="EF165" i="46"/>
  <c r="BQ165" i="46" s="1"/>
  <c r="EE165" i="46"/>
  <c r="BP165" i="46" s="1"/>
  <c r="ED165" i="46"/>
  <c r="EC165" i="46"/>
  <c r="EB165" i="46"/>
  <c r="BM165" i="46" s="1"/>
  <c r="EA165" i="46"/>
  <c r="DZ165" i="46"/>
  <c r="DY165" i="46"/>
  <c r="DX165" i="46"/>
  <c r="BI165" i="46" s="1"/>
  <c r="DW165" i="46"/>
  <c r="DV165" i="46"/>
  <c r="DU165" i="46"/>
  <c r="DT165" i="46"/>
  <c r="DS165" i="46"/>
  <c r="DR165" i="46"/>
  <c r="BC165" i="46" s="1"/>
  <c r="DQ165" i="46"/>
  <c r="BB165" i="46" s="1"/>
  <c r="DP165" i="46"/>
  <c r="DO165" i="46"/>
  <c r="AZ165" i="46" s="1"/>
  <c r="DN165" i="46"/>
  <c r="DM165" i="46"/>
  <c r="AX165" i="46" s="1"/>
  <c r="DL165" i="46"/>
  <c r="DK165" i="46"/>
  <c r="DJ165" i="46"/>
  <c r="DI165" i="46"/>
  <c r="AT165" i="46" s="1"/>
  <c r="DH165" i="46"/>
  <c r="DG165" i="46"/>
  <c r="DF165" i="46"/>
  <c r="DE165" i="46"/>
  <c r="AP165" i="46" s="1"/>
  <c r="DD165" i="46"/>
  <c r="DC165" i="46"/>
  <c r="DB165" i="46"/>
  <c r="DA165" i="46"/>
  <c r="AL165" i="46" s="1"/>
  <c r="CZ165" i="46"/>
  <c r="CY165" i="46"/>
  <c r="CX165" i="46"/>
  <c r="CW165" i="46"/>
  <c r="CV165" i="46"/>
  <c r="CU165" i="46"/>
  <c r="CT165" i="46"/>
  <c r="AE165" i="46" s="1"/>
  <c r="CS165" i="46"/>
  <c r="AD165" i="46" s="1"/>
  <c r="CR165" i="46"/>
  <c r="AC165" i="46" s="1"/>
  <c r="CQ165" i="46"/>
  <c r="AB165" i="46" s="1"/>
  <c r="CP165" i="46"/>
  <c r="CO165" i="46"/>
  <c r="Z165" i="46" s="1"/>
  <c r="CN165" i="46"/>
  <c r="Y165" i="46" s="1"/>
  <c r="CM165" i="46"/>
  <c r="CL165" i="46"/>
  <c r="CK165" i="46"/>
  <c r="CJ165" i="46"/>
  <c r="U165" i="46" s="1"/>
  <c r="CI165" i="46"/>
  <c r="T165" i="46" s="1"/>
  <c r="CH165" i="46"/>
  <c r="CG165" i="46"/>
  <c r="CF165" i="46"/>
  <c r="CE165" i="46"/>
  <c r="CD165" i="46"/>
  <c r="CC165" i="46"/>
  <c r="N165" i="46" s="1"/>
  <c r="CB165" i="46"/>
  <c r="CA165" i="46"/>
  <c r="L165" i="46" s="1"/>
  <c r="BZ165" i="46"/>
  <c r="K165" i="46" s="1"/>
  <c r="BY165" i="46"/>
  <c r="BX165" i="46"/>
  <c r="BW165" i="46"/>
  <c r="BV165" i="46"/>
  <c r="G165" i="46" s="1"/>
  <c r="BU165" i="46"/>
  <c r="F165" i="46" s="1"/>
  <c r="BT165" i="46"/>
  <c r="E165" i="46" s="1"/>
  <c r="BS165" i="46"/>
  <c r="B165" i="46"/>
  <c r="B165" i="44" s="1"/>
  <c r="A165" i="46"/>
  <c r="C165" i="46" s="1"/>
  <c r="C165" i="44" s="1"/>
  <c r="EF164" i="46"/>
  <c r="BQ164" i="46" s="1"/>
  <c r="EE164" i="46"/>
  <c r="ED164" i="46"/>
  <c r="BO164" i="46" s="1"/>
  <c r="EC164" i="46"/>
  <c r="EB164" i="46"/>
  <c r="BM164" i="46" s="1"/>
  <c r="EA164" i="46"/>
  <c r="BL164" i="46" s="1"/>
  <c r="DZ164" i="46"/>
  <c r="DY164" i="46"/>
  <c r="BJ164" i="46" s="1"/>
  <c r="DX164" i="46"/>
  <c r="BI164" i="46" s="1"/>
  <c r="DW164" i="46"/>
  <c r="DV164" i="46"/>
  <c r="DU164" i="46"/>
  <c r="BF164" i="46" s="1"/>
  <c r="DT164" i="46"/>
  <c r="BE164" i="46" s="1"/>
  <c r="DS164" i="46"/>
  <c r="DR164" i="46"/>
  <c r="DQ164" i="46"/>
  <c r="DP164" i="46"/>
  <c r="DO164" i="46"/>
  <c r="DN164" i="46"/>
  <c r="DM164" i="46"/>
  <c r="AX164" i="46" s="1"/>
  <c r="DL164" i="46"/>
  <c r="AW164" i="46" s="1"/>
  <c r="DK164" i="46"/>
  <c r="AV164" i="46" s="1"/>
  <c r="DJ164" i="46"/>
  <c r="AU164" i="46" s="1"/>
  <c r="DI164" i="46"/>
  <c r="DH164" i="46"/>
  <c r="AS164" i="46" s="1"/>
  <c r="DG164" i="46"/>
  <c r="DF164" i="46"/>
  <c r="DE164" i="46"/>
  <c r="DD164" i="46"/>
  <c r="AO164" i="46" s="1"/>
  <c r="DC164" i="46"/>
  <c r="AN164" i="46" s="1"/>
  <c r="DB164" i="46"/>
  <c r="AM164" i="46" s="1"/>
  <c r="DA164" i="46"/>
  <c r="CZ164" i="46"/>
  <c r="CY164" i="46"/>
  <c r="CX164" i="46"/>
  <c r="CW164" i="46"/>
  <c r="AH164" i="46" s="1"/>
  <c r="CV164" i="46"/>
  <c r="AG164" i="46" s="1"/>
  <c r="CU164" i="46"/>
  <c r="AF164" i="46" s="1"/>
  <c r="CT164" i="46"/>
  <c r="AE164" i="46" s="1"/>
  <c r="CS164" i="46"/>
  <c r="CR164" i="46"/>
  <c r="CQ164" i="46"/>
  <c r="CP164" i="46"/>
  <c r="AA164" i="46" s="1"/>
  <c r="CO164" i="46"/>
  <c r="Z164" i="46" s="1"/>
  <c r="CN164" i="46"/>
  <c r="Y164" i="46" s="1"/>
  <c r="CM164" i="46"/>
  <c r="CL164" i="46"/>
  <c r="CK164" i="46"/>
  <c r="V164" i="46" s="1"/>
  <c r="CJ164" i="46"/>
  <c r="CI164" i="46"/>
  <c r="T164" i="46" s="1"/>
  <c r="CH164" i="46"/>
  <c r="CG164" i="46"/>
  <c r="R164" i="46" s="1"/>
  <c r="CF164" i="46"/>
  <c r="Q164" i="46" s="1"/>
  <c r="CE164" i="46"/>
  <c r="P164" i="46" s="1"/>
  <c r="CD164" i="46"/>
  <c r="O164" i="46" s="1"/>
  <c r="CC164" i="46"/>
  <c r="CB164" i="46"/>
  <c r="M164" i="46" s="1"/>
  <c r="CA164" i="46"/>
  <c r="L164" i="46" s="1"/>
  <c r="BZ164" i="46"/>
  <c r="BY164" i="46"/>
  <c r="BX164" i="46"/>
  <c r="I164" i="46" s="1"/>
  <c r="BW164" i="46"/>
  <c r="BV164" i="46"/>
  <c r="BU164" i="46"/>
  <c r="BT164" i="46"/>
  <c r="E164" i="46" s="1"/>
  <c r="BS164" i="46"/>
  <c r="B164" i="46"/>
  <c r="B164" i="44" s="1"/>
  <c r="A164" i="46"/>
  <c r="EF163" i="46"/>
  <c r="EE163" i="46"/>
  <c r="ED163" i="46"/>
  <c r="EC163" i="46"/>
  <c r="BN163" i="46" s="1"/>
  <c r="EB163" i="46"/>
  <c r="BM163" i="46" s="1"/>
  <c r="EA163" i="46"/>
  <c r="DZ163" i="46"/>
  <c r="BK163" i="46" s="1"/>
  <c r="DY163" i="46"/>
  <c r="BJ163" i="46" s="1"/>
  <c r="DX163" i="46"/>
  <c r="DW163" i="46"/>
  <c r="DV163" i="46"/>
  <c r="DU163" i="46"/>
  <c r="BF163" i="46" s="1"/>
  <c r="DT163" i="46"/>
  <c r="DS163" i="46"/>
  <c r="BD163" i="46" s="1"/>
  <c r="DR163" i="46"/>
  <c r="BC163" i="46" s="1"/>
  <c r="DQ163" i="46"/>
  <c r="BB163" i="46" s="1"/>
  <c r="DP163" i="46"/>
  <c r="DO163" i="46"/>
  <c r="AZ163" i="46" s="1"/>
  <c r="DN163" i="46"/>
  <c r="DM163" i="46"/>
  <c r="DL163" i="46"/>
  <c r="AW163" i="46" s="1"/>
  <c r="DK163" i="46"/>
  <c r="AV163" i="46" s="1"/>
  <c r="DJ163" i="46"/>
  <c r="DI163" i="46"/>
  <c r="DH163" i="46"/>
  <c r="DG163" i="46"/>
  <c r="AR163" i="46" s="1"/>
  <c r="DF163" i="46"/>
  <c r="AQ163" i="46" s="1"/>
  <c r="DE163" i="46"/>
  <c r="DD163" i="46"/>
  <c r="AO163" i="46" s="1"/>
  <c r="DC163" i="46"/>
  <c r="DB163" i="46"/>
  <c r="AM163" i="46" s="1"/>
  <c r="DA163" i="46"/>
  <c r="CZ163" i="46"/>
  <c r="CY163" i="46"/>
  <c r="AJ163" i="46" s="1"/>
  <c r="CX163" i="46"/>
  <c r="CW163" i="46"/>
  <c r="AH163" i="46" s="1"/>
  <c r="CV163" i="46"/>
  <c r="CU163" i="46"/>
  <c r="CT163" i="46"/>
  <c r="CS163" i="46"/>
  <c r="CR163" i="46"/>
  <c r="CQ163" i="46"/>
  <c r="CP163" i="46"/>
  <c r="CO163" i="46"/>
  <c r="CN163" i="46"/>
  <c r="CM163" i="46"/>
  <c r="X163" i="46" s="1"/>
  <c r="CL163" i="46"/>
  <c r="CK163" i="46"/>
  <c r="V163" i="46" s="1"/>
  <c r="CJ163" i="46"/>
  <c r="CI163" i="46"/>
  <c r="CH163" i="46"/>
  <c r="CG163" i="46"/>
  <c r="CF163" i="46"/>
  <c r="Q163" i="46" s="1"/>
  <c r="CE163" i="46"/>
  <c r="P163" i="46" s="1"/>
  <c r="CD163" i="46"/>
  <c r="CC163" i="46"/>
  <c r="N163" i="46" s="1"/>
  <c r="CB163" i="46"/>
  <c r="CA163" i="46"/>
  <c r="L163" i="46" s="1"/>
  <c r="BZ163" i="46"/>
  <c r="BY163" i="46"/>
  <c r="J163" i="46" s="1"/>
  <c r="BX163" i="46"/>
  <c r="BW163" i="46"/>
  <c r="BV163" i="46"/>
  <c r="G163" i="46" s="1"/>
  <c r="BU163" i="46"/>
  <c r="F163" i="46" s="1"/>
  <c r="BT163" i="46"/>
  <c r="BS163" i="46"/>
  <c r="D163" i="46" s="1"/>
  <c r="B163" i="46"/>
  <c r="B163" i="44" s="1"/>
  <c r="A163" i="46"/>
  <c r="A163" i="44" s="1"/>
  <c r="EF162" i="46"/>
  <c r="BQ162" i="46" s="1"/>
  <c r="EE162" i="46"/>
  <c r="BP162" i="46" s="1"/>
  <c r="ED162" i="46"/>
  <c r="EC162" i="46"/>
  <c r="BN162" i="46" s="1"/>
  <c r="EB162" i="46"/>
  <c r="EA162" i="46"/>
  <c r="DZ162" i="46"/>
  <c r="DY162" i="46"/>
  <c r="BJ162" i="46" s="1"/>
  <c r="DX162" i="46"/>
  <c r="BI162" i="46" s="1"/>
  <c r="DW162" i="46"/>
  <c r="DV162" i="46"/>
  <c r="DU162" i="46"/>
  <c r="DT162" i="46"/>
  <c r="DS162" i="46"/>
  <c r="BD162" i="46" s="1"/>
  <c r="DR162" i="46"/>
  <c r="DQ162" i="46"/>
  <c r="DP162" i="46"/>
  <c r="DO162" i="46"/>
  <c r="DN162" i="46"/>
  <c r="AY162" i="44" s="1"/>
  <c r="DM162" i="46"/>
  <c r="DL162" i="46"/>
  <c r="DK162" i="46"/>
  <c r="AV162" i="46" s="1"/>
  <c r="DJ162" i="46"/>
  <c r="DI162" i="46"/>
  <c r="DH162" i="46"/>
  <c r="DG162" i="46"/>
  <c r="AR162" i="46" s="1"/>
  <c r="DF162" i="46"/>
  <c r="AQ162" i="46" s="1"/>
  <c r="DE162" i="46"/>
  <c r="AP162" i="46" s="1"/>
  <c r="DD162" i="46"/>
  <c r="DC162" i="46"/>
  <c r="DB162" i="46"/>
  <c r="AM162" i="46" s="1"/>
  <c r="DA162" i="46"/>
  <c r="CZ162" i="46"/>
  <c r="AK162" i="46" s="1"/>
  <c r="CY162" i="46"/>
  <c r="AJ162" i="46" s="1"/>
  <c r="CX162" i="46"/>
  <c r="CW162" i="46"/>
  <c r="AH162" i="46" s="1"/>
  <c r="CV162" i="46"/>
  <c r="CU162" i="46"/>
  <c r="CT162" i="46"/>
  <c r="CS162" i="46"/>
  <c r="CR162" i="46"/>
  <c r="CQ162" i="46"/>
  <c r="CP162" i="46"/>
  <c r="CO162" i="46"/>
  <c r="Z162" i="46" s="1"/>
  <c r="CN162" i="46"/>
  <c r="CM162" i="46"/>
  <c r="CL162" i="46"/>
  <c r="W162" i="46" s="1"/>
  <c r="CK162" i="46"/>
  <c r="V162" i="46" s="1"/>
  <c r="CJ162" i="46"/>
  <c r="U162" i="46" s="1"/>
  <c r="CI162" i="46"/>
  <c r="CH162" i="46"/>
  <c r="CG162" i="46"/>
  <c r="R162" i="46" s="1"/>
  <c r="CF162" i="46"/>
  <c r="CE162" i="46"/>
  <c r="P162" i="46" s="1"/>
  <c r="CD162" i="46"/>
  <c r="CC162" i="46"/>
  <c r="N162" i="46" s="1"/>
  <c r="CB162" i="46"/>
  <c r="CA162" i="46"/>
  <c r="L162" i="46" s="1"/>
  <c r="BZ162" i="46"/>
  <c r="BY162" i="46"/>
  <c r="J162" i="46" s="1"/>
  <c r="BX162" i="46"/>
  <c r="BW162" i="46"/>
  <c r="BV162" i="46"/>
  <c r="G162" i="46" s="1"/>
  <c r="BU162" i="46"/>
  <c r="BT162" i="46"/>
  <c r="BS162" i="46"/>
  <c r="AY162" i="46"/>
  <c r="B162" i="46"/>
  <c r="B162" i="44" s="1"/>
  <c r="A162" i="46"/>
  <c r="C162" i="46" s="1"/>
  <c r="C162" i="44" s="1"/>
  <c r="EF161" i="46"/>
  <c r="BQ161" i="46" s="1"/>
  <c r="EE161" i="46"/>
  <c r="ED161" i="46"/>
  <c r="BO161" i="44" s="1"/>
  <c r="EC161" i="46"/>
  <c r="EB161" i="46"/>
  <c r="BM161" i="46" s="1"/>
  <c r="EA161" i="46"/>
  <c r="DZ161" i="46"/>
  <c r="BK161" i="46" s="1"/>
  <c r="DY161" i="46"/>
  <c r="BJ161" i="46" s="1"/>
  <c r="DX161" i="46"/>
  <c r="DW161" i="46"/>
  <c r="DV161" i="46"/>
  <c r="DU161" i="46"/>
  <c r="BF161" i="46" s="1"/>
  <c r="DT161" i="46"/>
  <c r="DS161" i="46"/>
  <c r="DR161" i="46"/>
  <c r="DQ161" i="46"/>
  <c r="BB161" i="46" s="1"/>
  <c r="DP161" i="46"/>
  <c r="BA161" i="46" s="1"/>
  <c r="DO161" i="46"/>
  <c r="DN161" i="46"/>
  <c r="DM161" i="46"/>
  <c r="AX161" i="46" s="1"/>
  <c r="DL161" i="46"/>
  <c r="DK161" i="46"/>
  <c r="AV161" i="46" s="1"/>
  <c r="DJ161" i="46"/>
  <c r="DI161" i="46"/>
  <c r="AT161" i="46" s="1"/>
  <c r="DH161" i="46"/>
  <c r="AS161" i="46" s="1"/>
  <c r="DG161" i="46"/>
  <c r="AR161" i="46" s="1"/>
  <c r="DF161" i="46"/>
  <c r="DE161" i="46"/>
  <c r="AP161" i="46" s="1"/>
  <c r="DD161" i="46"/>
  <c r="DC161" i="46"/>
  <c r="AN161" i="46" s="1"/>
  <c r="DB161" i="46"/>
  <c r="DA161" i="46"/>
  <c r="AL161" i="46" s="1"/>
  <c r="CZ161" i="46"/>
  <c r="CY161" i="46"/>
  <c r="CX161" i="46"/>
  <c r="AI161" i="46" s="1"/>
  <c r="CW161" i="46"/>
  <c r="AH161" i="46" s="1"/>
  <c r="CV161" i="46"/>
  <c r="CU161" i="46"/>
  <c r="AF161" i="46" s="1"/>
  <c r="CT161" i="46"/>
  <c r="AE161" i="46" s="1"/>
  <c r="CS161" i="46"/>
  <c r="AD161" i="46" s="1"/>
  <c r="CR161" i="46"/>
  <c r="CQ161" i="46"/>
  <c r="CP161" i="46"/>
  <c r="CO161" i="46"/>
  <c r="Z161" i="46" s="1"/>
  <c r="CN161" i="46"/>
  <c r="CM161" i="46"/>
  <c r="CL161" i="46"/>
  <c r="W161" i="46" s="1"/>
  <c r="CK161" i="46"/>
  <c r="V161" i="46" s="1"/>
  <c r="CJ161" i="46"/>
  <c r="U161" i="46" s="1"/>
  <c r="CI161" i="46"/>
  <c r="CH161" i="46"/>
  <c r="CG161" i="46"/>
  <c r="R161" i="46" s="1"/>
  <c r="CF161" i="46"/>
  <c r="Q161" i="46" s="1"/>
  <c r="CE161" i="46"/>
  <c r="CD161" i="46"/>
  <c r="O161" i="46" s="1"/>
  <c r="CC161" i="46"/>
  <c r="N161" i="46" s="1"/>
  <c r="CB161" i="46"/>
  <c r="CA161" i="46"/>
  <c r="BZ161" i="46"/>
  <c r="BY161" i="46"/>
  <c r="J161" i="46" s="1"/>
  <c r="BX161" i="46"/>
  <c r="I161" i="46" s="1"/>
  <c r="BW161" i="46"/>
  <c r="BV161" i="46"/>
  <c r="BU161" i="46"/>
  <c r="F161" i="46" s="1"/>
  <c r="BT161" i="46"/>
  <c r="BS161" i="46"/>
  <c r="BO161" i="46"/>
  <c r="B161" i="46"/>
  <c r="B161" i="44" s="1"/>
  <c r="A161" i="46"/>
  <c r="A161" i="44" s="1"/>
  <c r="EF160" i="46"/>
  <c r="EE160" i="46"/>
  <c r="BP160" i="46" s="1"/>
  <c r="ED160" i="46"/>
  <c r="BO160" i="44" s="1"/>
  <c r="EC160" i="46"/>
  <c r="BN160" i="44" s="1"/>
  <c r="EB160" i="46"/>
  <c r="BM160" i="44" s="1"/>
  <c r="EA160" i="46"/>
  <c r="DZ160" i="46"/>
  <c r="BK160" i="46" s="1"/>
  <c r="DY160" i="46"/>
  <c r="DX160" i="46"/>
  <c r="BI160" i="46" s="1"/>
  <c r="DW160" i="46"/>
  <c r="DV160" i="46"/>
  <c r="DU160" i="46"/>
  <c r="BF160" i="46" s="1"/>
  <c r="DT160" i="46"/>
  <c r="BE160" i="46" s="1"/>
  <c r="DS160" i="46"/>
  <c r="BD160" i="46" s="1"/>
  <c r="DR160" i="46"/>
  <c r="DQ160" i="46"/>
  <c r="DP160" i="46"/>
  <c r="DO160" i="46"/>
  <c r="DN160" i="46"/>
  <c r="DM160" i="46"/>
  <c r="AX160" i="46" s="1"/>
  <c r="DL160" i="46"/>
  <c r="AW160" i="46" s="1"/>
  <c r="DK160" i="46"/>
  <c r="DJ160" i="46"/>
  <c r="AU160" i="46" s="1"/>
  <c r="DI160" i="46"/>
  <c r="AT160" i="46" s="1"/>
  <c r="DH160" i="46"/>
  <c r="AS160" i="46" s="1"/>
  <c r="DG160" i="46"/>
  <c r="AR160" i="46" s="1"/>
  <c r="DF160" i="46"/>
  <c r="DE160" i="46"/>
  <c r="DD160" i="46"/>
  <c r="AO160" i="46" s="1"/>
  <c r="DC160" i="46"/>
  <c r="AN160" i="46" s="1"/>
  <c r="DB160" i="46"/>
  <c r="DA160" i="46"/>
  <c r="AL160" i="46" s="1"/>
  <c r="CZ160" i="46"/>
  <c r="CY160" i="46"/>
  <c r="AJ160" i="46" s="1"/>
  <c r="CX160" i="46"/>
  <c r="CW160" i="46"/>
  <c r="AH160" i="46" s="1"/>
  <c r="CV160" i="46"/>
  <c r="AG160" i="46" s="1"/>
  <c r="CU160" i="46"/>
  <c r="CT160" i="46"/>
  <c r="AE160" i="46" s="1"/>
  <c r="CS160" i="46"/>
  <c r="CR160" i="46"/>
  <c r="CQ160" i="46"/>
  <c r="AB160" i="46" s="1"/>
  <c r="CP160" i="46"/>
  <c r="CO160" i="46"/>
  <c r="Z160" i="46" s="1"/>
  <c r="CN160" i="46"/>
  <c r="Y160" i="46" s="1"/>
  <c r="CM160" i="46"/>
  <c r="CL160" i="46"/>
  <c r="W160" i="46" s="1"/>
  <c r="CK160" i="46"/>
  <c r="CJ160" i="46"/>
  <c r="U160" i="46" s="1"/>
  <c r="CI160" i="46"/>
  <c r="T160" i="46" s="1"/>
  <c r="CH160" i="46"/>
  <c r="CG160" i="46"/>
  <c r="R160" i="46" s="1"/>
  <c r="CF160" i="46"/>
  <c r="Q160" i="46" s="1"/>
  <c r="CE160" i="46"/>
  <c r="CD160" i="46"/>
  <c r="CC160" i="46"/>
  <c r="N160" i="46" s="1"/>
  <c r="CB160" i="46"/>
  <c r="CA160" i="46"/>
  <c r="L160" i="46" s="1"/>
  <c r="BZ160" i="46"/>
  <c r="BY160" i="46"/>
  <c r="BX160" i="46"/>
  <c r="I160" i="46" s="1"/>
  <c r="BW160" i="46"/>
  <c r="BV160" i="46"/>
  <c r="G160" i="46" s="1"/>
  <c r="BU160" i="46"/>
  <c r="BT160" i="46"/>
  <c r="E160" i="46" s="1"/>
  <c r="BS160" i="46"/>
  <c r="D160" i="46" s="1"/>
  <c r="B160" i="46"/>
  <c r="B160" i="44" s="1"/>
  <c r="A160" i="46"/>
  <c r="A160" i="44" s="1"/>
  <c r="EF159" i="46"/>
  <c r="EE159" i="46"/>
  <c r="BP159" i="46" s="1"/>
  <c r="ED159" i="46"/>
  <c r="BO159" i="46" s="1"/>
  <c r="EC159" i="46"/>
  <c r="BN159" i="46" s="1"/>
  <c r="EB159" i="46"/>
  <c r="BM159" i="46" s="1"/>
  <c r="EA159" i="46"/>
  <c r="DZ159" i="46"/>
  <c r="DY159" i="46"/>
  <c r="BJ159" i="46" s="1"/>
  <c r="DX159" i="46"/>
  <c r="BI159" i="46" s="1"/>
  <c r="DW159" i="46"/>
  <c r="BH159" i="46" s="1"/>
  <c r="DV159" i="46"/>
  <c r="DU159" i="46"/>
  <c r="BF159" i="46" s="1"/>
  <c r="DT159" i="46"/>
  <c r="BE159" i="46" s="1"/>
  <c r="DS159" i="46"/>
  <c r="DR159" i="46"/>
  <c r="DQ159" i="46"/>
  <c r="DP159" i="46"/>
  <c r="BA159" i="46" s="1"/>
  <c r="DO159" i="46"/>
  <c r="DN159" i="46"/>
  <c r="AY159" i="46" s="1"/>
  <c r="DM159" i="46"/>
  <c r="AX159" i="46" s="1"/>
  <c r="DL159" i="46"/>
  <c r="AW159" i="46" s="1"/>
  <c r="DK159" i="46"/>
  <c r="DJ159" i="46"/>
  <c r="DI159" i="46"/>
  <c r="DH159" i="46"/>
  <c r="DG159" i="46"/>
  <c r="AR159" i="46" s="1"/>
  <c r="DF159" i="46"/>
  <c r="DE159" i="46"/>
  <c r="AP159" i="46" s="1"/>
  <c r="DD159" i="46"/>
  <c r="AO159" i="46" s="1"/>
  <c r="DC159" i="46"/>
  <c r="AN159" i="46" s="1"/>
  <c r="DB159" i="46"/>
  <c r="AM159" i="46" s="1"/>
  <c r="DA159" i="46"/>
  <c r="AL159" i="46" s="1"/>
  <c r="CZ159" i="46"/>
  <c r="CY159" i="46"/>
  <c r="CX159" i="46"/>
  <c r="AI159" i="46" s="1"/>
  <c r="CW159" i="46"/>
  <c r="AH159" i="46" s="1"/>
  <c r="CV159" i="46"/>
  <c r="AG159" i="46" s="1"/>
  <c r="CU159" i="46"/>
  <c r="CT159" i="46"/>
  <c r="CS159" i="46"/>
  <c r="CR159" i="46"/>
  <c r="AC159" i="46" s="1"/>
  <c r="CQ159" i="46"/>
  <c r="CP159" i="46"/>
  <c r="AA159" i="46" s="1"/>
  <c r="CO159" i="46"/>
  <c r="Z159" i="46" s="1"/>
  <c r="CN159" i="46"/>
  <c r="Y159" i="46" s="1"/>
  <c r="CM159" i="46"/>
  <c r="CL159" i="46"/>
  <c r="W159" i="46" s="1"/>
  <c r="CK159" i="46"/>
  <c r="V159" i="46" s="1"/>
  <c r="CJ159" i="46"/>
  <c r="U159" i="46" s="1"/>
  <c r="CI159" i="46"/>
  <c r="CH159" i="46"/>
  <c r="CG159" i="46"/>
  <c r="R159" i="46" s="1"/>
  <c r="CF159" i="46"/>
  <c r="CE159" i="46"/>
  <c r="CD159" i="46"/>
  <c r="CC159" i="46"/>
  <c r="N159" i="46" s="1"/>
  <c r="CB159" i="46"/>
  <c r="CA159" i="46"/>
  <c r="BZ159" i="46"/>
  <c r="K159" i="46" s="1"/>
  <c r="BY159" i="46"/>
  <c r="J159" i="46" s="1"/>
  <c r="BX159" i="46"/>
  <c r="BW159" i="46"/>
  <c r="BV159" i="46"/>
  <c r="BU159" i="46"/>
  <c r="F159" i="46" s="1"/>
  <c r="BT159" i="46"/>
  <c r="BS159" i="46"/>
  <c r="D159" i="46" s="1"/>
  <c r="B159" i="46"/>
  <c r="B159" i="44" s="1"/>
  <c r="A159" i="46"/>
  <c r="A159" i="44" s="1"/>
  <c r="EF158" i="46"/>
  <c r="EE158" i="46"/>
  <c r="BP158" i="46" s="1"/>
  <c r="ED158" i="46"/>
  <c r="EC158" i="46"/>
  <c r="EB158" i="46"/>
  <c r="BM158" i="46" s="1"/>
  <c r="EA158" i="46"/>
  <c r="BL158" i="46" s="1"/>
  <c r="DZ158" i="46"/>
  <c r="BK158" i="46" s="1"/>
  <c r="DY158" i="46"/>
  <c r="DX158" i="46"/>
  <c r="BI158" i="46" s="1"/>
  <c r="DW158" i="46"/>
  <c r="BH158" i="46" s="1"/>
  <c r="DV158" i="46"/>
  <c r="DU158" i="46"/>
  <c r="BF158" i="46" s="1"/>
  <c r="DT158" i="46"/>
  <c r="DS158" i="46"/>
  <c r="DR158" i="46"/>
  <c r="DQ158" i="46"/>
  <c r="DP158" i="46"/>
  <c r="BA158" i="46" s="1"/>
  <c r="DO158" i="46"/>
  <c r="AZ158" i="46" s="1"/>
  <c r="DN158" i="46"/>
  <c r="AY158" i="46" s="1"/>
  <c r="DM158" i="46"/>
  <c r="AX158" i="46" s="1"/>
  <c r="DL158" i="46"/>
  <c r="DK158" i="46"/>
  <c r="AV158" i="46" s="1"/>
  <c r="DJ158" i="46"/>
  <c r="AU158" i="46" s="1"/>
  <c r="DI158" i="46"/>
  <c r="DH158" i="46"/>
  <c r="DG158" i="46"/>
  <c r="DF158" i="46"/>
  <c r="AQ158" i="46" s="1"/>
  <c r="DE158" i="46"/>
  <c r="AP158" i="46" s="1"/>
  <c r="DD158" i="46"/>
  <c r="AO158" i="46" s="1"/>
  <c r="DC158" i="46"/>
  <c r="DB158" i="46"/>
  <c r="AM158" i="46" s="1"/>
  <c r="DA158" i="46"/>
  <c r="CZ158" i="46"/>
  <c r="AK158" i="46" s="1"/>
  <c r="CY158" i="46"/>
  <c r="CX158" i="46"/>
  <c r="CW158" i="46"/>
  <c r="AH158" i="46" s="1"/>
  <c r="CV158" i="46"/>
  <c r="AG158" i="46" s="1"/>
  <c r="CU158" i="46"/>
  <c r="CT158" i="46"/>
  <c r="CS158" i="46"/>
  <c r="CR158" i="46"/>
  <c r="CQ158" i="46"/>
  <c r="CP158" i="46"/>
  <c r="CO158" i="46"/>
  <c r="CN158" i="46"/>
  <c r="CM158" i="46"/>
  <c r="CL158" i="46"/>
  <c r="W158" i="46" s="1"/>
  <c r="CK158" i="46"/>
  <c r="CJ158" i="46"/>
  <c r="CI158" i="46"/>
  <c r="CH158" i="46"/>
  <c r="CG158" i="46"/>
  <c r="R158" i="46" s="1"/>
  <c r="CF158" i="46"/>
  <c r="CE158" i="46"/>
  <c r="CD158" i="46"/>
  <c r="O158" i="46" s="1"/>
  <c r="CC158" i="46"/>
  <c r="CB158" i="46"/>
  <c r="M158" i="46" s="1"/>
  <c r="CA158" i="46"/>
  <c r="BZ158" i="46"/>
  <c r="BY158" i="46"/>
  <c r="J158" i="46" s="1"/>
  <c r="BX158" i="46"/>
  <c r="I158" i="46" s="1"/>
  <c r="BW158" i="46"/>
  <c r="BV158" i="46"/>
  <c r="G158" i="46" s="1"/>
  <c r="BU158" i="46"/>
  <c r="BT158" i="46"/>
  <c r="BS158" i="46"/>
  <c r="B158" i="46"/>
  <c r="B158" i="44" s="1"/>
  <c r="A158" i="46"/>
  <c r="C158" i="46" s="1"/>
  <c r="C158" i="44" s="1"/>
  <c r="EF157" i="46"/>
  <c r="EE157" i="46"/>
  <c r="ED157" i="46"/>
  <c r="BO157" i="46" s="1"/>
  <c r="EC157" i="46"/>
  <c r="BN157" i="46" s="1"/>
  <c r="EB157" i="46"/>
  <c r="BM157" i="46" s="1"/>
  <c r="EA157" i="46"/>
  <c r="DZ157" i="46"/>
  <c r="BK157" i="46" s="1"/>
  <c r="DY157" i="46"/>
  <c r="DX157" i="46"/>
  <c r="BI157" i="46" s="1"/>
  <c r="DW157" i="46"/>
  <c r="BH157" i="46" s="1"/>
  <c r="DV157" i="46"/>
  <c r="DU157" i="46"/>
  <c r="BF157" i="46" s="1"/>
  <c r="DT157" i="46"/>
  <c r="BE157" i="46" s="1"/>
  <c r="DS157" i="46"/>
  <c r="DR157" i="46"/>
  <c r="DQ157" i="46"/>
  <c r="BB157" i="46" s="1"/>
  <c r="DP157" i="46"/>
  <c r="BA157" i="46" s="1"/>
  <c r="DO157" i="46"/>
  <c r="DN157" i="46"/>
  <c r="AY157" i="46" s="1"/>
  <c r="DM157" i="46"/>
  <c r="AX157" i="46" s="1"/>
  <c r="DL157" i="46"/>
  <c r="DK157" i="46"/>
  <c r="DJ157" i="46"/>
  <c r="DI157" i="46"/>
  <c r="AT157" i="46" s="1"/>
  <c r="DH157" i="46"/>
  <c r="DG157" i="46"/>
  <c r="AR157" i="46" s="1"/>
  <c r="DF157" i="46"/>
  <c r="DE157" i="46"/>
  <c r="AP157" i="46" s="1"/>
  <c r="DD157" i="46"/>
  <c r="DC157" i="46"/>
  <c r="AN157" i="46" s="1"/>
  <c r="DB157" i="46"/>
  <c r="DA157" i="46"/>
  <c r="CZ157" i="46"/>
  <c r="CY157" i="46"/>
  <c r="CX157" i="46"/>
  <c r="CW157" i="46"/>
  <c r="AH157" i="46" s="1"/>
  <c r="CV157" i="46"/>
  <c r="AG157" i="46" s="1"/>
  <c r="CU157" i="46"/>
  <c r="CT157" i="46"/>
  <c r="AE157" i="46" s="1"/>
  <c r="CS157" i="46"/>
  <c r="AD157" i="46" s="1"/>
  <c r="CR157" i="46"/>
  <c r="AC157" i="46" s="1"/>
  <c r="CQ157" i="46"/>
  <c r="CP157" i="46"/>
  <c r="AA157" i="46" s="1"/>
  <c r="CO157" i="46"/>
  <c r="Z157" i="46" s="1"/>
  <c r="CN157" i="46"/>
  <c r="Y157" i="46" s="1"/>
  <c r="CM157" i="46"/>
  <c r="X157" i="46" s="1"/>
  <c r="CL157" i="46"/>
  <c r="W157" i="46" s="1"/>
  <c r="CK157" i="46"/>
  <c r="V157" i="46" s="1"/>
  <c r="CJ157" i="46"/>
  <c r="U157" i="46" s="1"/>
  <c r="CI157" i="46"/>
  <c r="T157" i="46" s="1"/>
  <c r="CH157" i="46"/>
  <c r="CG157" i="46"/>
  <c r="R157" i="46" s="1"/>
  <c r="CF157" i="46"/>
  <c r="CE157" i="46"/>
  <c r="CD157" i="46"/>
  <c r="O157" i="46" s="1"/>
  <c r="CC157" i="46"/>
  <c r="CB157" i="46"/>
  <c r="CA157" i="46"/>
  <c r="BZ157" i="46"/>
  <c r="K157" i="46" s="1"/>
  <c r="BY157" i="46"/>
  <c r="J157" i="46" s="1"/>
  <c r="BX157" i="46"/>
  <c r="I157" i="46" s="1"/>
  <c r="BW157" i="46"/>
  <c r="BV157" i="46"/>
  <c r="BU157" i="46"/>
  <c r="F157" i="46" s="1"/>
  <c r="BT157" i="46"/>
  <c r="BS157" i="46"/>
  <c r="D157" i="46" s="1"/>
  <c r="B157" i="46"/>
  <c r="B157" i="44" s="1"/>
  <c r="A157" i="46"/>
  <c r="C157" i="46" s="1"/>
  <c r="C157" i="44" s="1"/>
  <c r="EF156" i="46"/>
  <c r="BQ156" i="46" s="1"/>
  <c r="EE156" i="46"/>
  <c r="ED156" i="46"/>
  <c r="BO156" i="44" s="1"/>
  <c r="EC156" i="46"/>
  <c r="BN156" i="46" s="1"/>
  <c r="EB156" i="46"/>
  <c r="BM156" i="46" s="1"/>
  <c r="EA156" i="46"/>
  <c r="BL156" i="46" s="1"/>
  <c r="DZ156" i="46"/>
  <c r="DY156" i="46"/>
  <c r="BJ156" i="46" s="1"/>
  <c r="DX156" i="46"/>
  <c r="DW156" i="46"/>
  <c r="BH156" i="46" s="1"/>
  <c r="DV156" i="46"/>
  <c r="BG156" i="46" s="1"/>
  <c r="DU156" i="46"/>
  <c r="BF156" i="46" s="1"/>
  <c r="DT156" i="46"/>
  <c r="BE156" i="46" s="1"/>
  <c r="DS156" i="46"/>
  <c r="DR156" i="46"/>
  <c r="BC156" i="46" s="1"/>
  <c r="DQ156" i="46"/>
  <c r="BB156" i="46" s="1"/>
  <c r="DP156" i="46"/>
  <c r="BA156" i="46" s="1"/>
  <c r="DO156" i="46"/>
  <c r="DN156" i="46"/>
  <c r="AY156" i="46" s="1"/>
  <c r="DM156" i="46"/>
  <c r="AX156" i="46" s="1"/>
  <c r="DL156" i="46"/>
  <c r="AW156" i="46" s="1"/>
  <c r="DK156" i="46"/>
  <c r="DJ156" i="46"/>
  <c r="DI156" i="46"/>
  <c r="AT156" i="46" s="1"/>
  <c r="DH156" i="46"/>
  <c r="AS156" i="46" s="1"/>
  <c r="DG156" i="46"/>
  <c r="DF156" i="46"/>
  <c r="AQ156" i="46" s="1"/>
  <c r="DE156" i="46"/>
  <c r="DD156" i="46"/>
  <c r="AO156" i="46" s="1"/>
  <c r="DC156" i="46"/>
  <c r="AN156" i="46" s="1"/>
  <c r="DB156" i="46"/>
  <c r="AM156" i="46" s="1"/>
  <c r="DA156" i="46"/>
  <c r="CZ156" i="46"/>
  <c r="AK156" i="46" s="1"/>
  <c r="CY156" i="46"/>
  <c r="CX156" i="46"/>
  <c r="AI156" i="46" s="1"/>
  <c r="CW156" i="46"/>
  <c r="AH156" i="46" s="1"/>
  <c r="CV156" i="46"/>
  <c r="AG156" i="46" s="1"/>
  <c r="CU156" i="46"/>
  <c r="CT156" i="46"/>
  <c r="AE156" i="46" s="1"/>
  <c r="CS156" i="46"/>
  <c r="AD156" i="46" s="1"/>
  <c r="CR156" i="46"/>
  <c r="CQ156" i="46"/>
  <c r="AB156" i="46" s="1"/>
  <c r="CP156" i="46"/>
  <c r="AA156" i="46" s="1"/>
  <c r="CO156" i="46"/>
  <c r="CN156" i="46"/>
  <c r="Y156" i="46" s="1"/>
  <c r="CM156" i="46"/>
  <c r="CL156" i="46"/>
  <c r="W156" i="46" s="1"/>
  <c r="CK156" i="46"/>
  <c r="CJ156" i="46"/>
  <c r="U156" i="46" s="1"/>
  <c r="CI156" i="46"/>
  <c r="CH156" i="46"/>
  <c r="S156" i="46" s="1"/>
  <c r="CG156" i="46"/>
  <c r="R156" i="46" s="1"/>
  <c r="CF156" i="46"/>
  <c r="Q156" i="46" s="1"/>
  <c r="CE156" i="46"/>
  <c r="CD156" i="46"/>
  <c r="CC156" i="46"/>
  <c r="N156" i="46" s="1"/>
  <c r="CB156" i="46"/>
  <c r="CA156" i="46"/>
  <c r="L156" i="46" s="1"/>
  <c r="BZ156" i="46"/>
  <c r="K156" i="46" s="1"/>
  <c r="BY156" i="46"/>
  <c r="J156" i="46" s="1"/>
  <c r="BX156" i="46"/>
  <c r="I156" i="46" s="1"/>
  <c r="BW156" i="46"/>
  <c r="BV156" i="46"/>
  <c r="G156" i="46" s="1"/>
  <c r="BU156" i="46"/>
  <c r="BT156" i="46"/>
  <c r="BS156" i="46"/>
  <c r="BO156" i="46"/>
  <c r="B156" i="46"/>
  <c r="B156" i="44" s="1"/>
  <c r="A156" i="46"/>
  <c r="C156" i="46" s="1"/>
  <c r="C156" i="44" s="1"/>
  <c r="EF155" i="46"/>
  <c r="BQ155" i="46" s="1"/>
  <c r="EE155" i="46"/>
  <c r="ED155" i="46"/>
  <c r="BO155" i="46" s="1"/>
  <c r="EC155" i="46"/>
  <c r="BN155" i="46" s="1"/>
  <c r="EB155" i="46"/>
  <c r="BM155" i="46" s="1"/>
  <c r="EA155" i="46"/>
  <c r="BL155" i="46" s="1"/>
  <c r="DZ155" i="46"/>
  <c r="DY155" i="46"/>
  <c r="BJ155" i="46" s="1"/>
  <c r="DX155" i="46"/>
  <c r="DW155" i="46"/>
  <c r="DV155" i="46"/>
  <c r="BG155" i="46" s="1"/>
  <c r="DU155" i="46"/>
  <c r="BF155" i="46" s="1"/>
  <c r="DT155" i="46"/>
  <c r="DS155" i="46"/>
  <c r="BD155" i="46" s="1"/>
  <c r="DR155" i="46"/>
  <c r="BC155" i="46" s="1"/>
  <c r="DQ155" i="46"/>
  <c r="BB155" i="46" s="1"/>
  <c r="DP155" i="46"/>
  <c r="BA155" i="46" s="1"/>
  <c r="DO155" i="46"/>
  <c r="DN155" i="46"/>
  <c r="AY155" i="46" s="1"/>
  <c r="DM155" i="46"/>
  <c r="AX155" i="46" s="1"/>
  <c r="DL155" i="46"/>
  <c r="DK155" i="46"/>
  <c r="AV155" i="46" s="1"/>
  <c r="DJ155" i="46"/>
  <c r="DI155" i="46"/>
  <c r="AT155" i="46" s="1"/>
  <c r="DH155" i="46"/>
  <c r="DG155" i="46"/>
  <c r="AR155" i="46" s="1"/>
  <c r="DF155" i="46"/>
  <c r="DE155" i="46"/>
  <c r="AP155" i="46" s="1"/>
  <c r="DD155" i="46"/>
  <c r="AO155" i="46" s="1"/>
  <c r="DC155" i="46"/>
  <c r="AN155" i="46" s="1"/>
  <c r="DB155" i="46"/>
  <c r="AM155" i="46" s="1"/>
  <c r="DA155" i="46"/>
  <c r="AL155" i="46" s="1"/>
  <c r="CZ155" i="46"/>
  <c r="AK155" i="46" s="1"/>
  <c r="CY155" i="46"/>
  <c r="CX155" i="46"/>
  <c r="AI155" i="46" s="1"/>
  <c r="CW155" i="46"/>
  <c r="CV155" i="46"/>
  <c r="CU155" i="46"/>
  <c r="AF155" i="46" s="1"/>
  <c r="CT155" i="46"/>
  <c r="AE155" i="46" s="1"/>
  <c r="CS155" i="46"/>
  <c r="AD155" i="46" s="1"/>
  <c r="CR155" i="46"/>
  <c r="AC155" i="46" s="1"/>
  <c r="CQ155" i="46"/>
  <c r="AB155" i="46" s="1"/>
  <c r="CP155" i="46"/>
  <c r="CO155" i="46"/>
  <c r="Z155" i="46" s="1"/>
  <c r="CN155" i="46"/>
  <c r="CM155" i="46"/>
  <c r="X155" i="46" s="1"/>
  <c r="CL155" i="46"/>
  <c r="W155" i="46" s="1"/>
  <c r="CK155" i="46"/>
  <c r="V155" i="46" s="1"/>
  <c r="CJ155" i="46"/>
  <c r="U155" i="46" s="1"/>
  <c r="CI155" i="46"/>
  <c r="CH155" i="46"/>
  <c r="S155" i="46" s="1"/>
  <c r="CG155" i="46"/>
  <c r="CF155" i="46"/>
  <c r="CE155" i="46"/>
  <c r="P155" i="46" s="1"/>
  <c r="CD155" i="46"/>
  <c r="O155" i="46" s="1"/>
  <c r="CC155" i="46"/>
  <c r="N155" i="46" s="1"/>
  <c r="CB155" i="46"/>
  <c r="CA155" i="46"/>
  <c r="BZ155" i="46"/>
  <c r="K155" i="46" s="1"/>
  <c r="BY155" i="46"/>
  <c r="J155" i="46" s="1"/>
  <c r="BX155" i="46"/>
  <c r="BW155" i="46"/>
  <c r="H155" i="46" s="1"/>
  <c r="BV155" i="46"/>
  <c r="G155" i="46" s="1"/>
  <c r="BU155" i="46"/>
  <c r="F155" i="46" s="1"/>
  <c r="BT155" i="46"/>
  <c r="BS155" i="46"/>
  <c r="D155" i="46" s="1"/>
  <c r="B155" i="46"/>
  <c r="B155" i="44" s="1"/>
  <c r="A155" i="46"/>
  <c r="A155" i="44" s="1"/>
  <c r="EF154" i="46"/>
  <c r="BQ154" i="46" s="1"/>
  <c r="EE154" i="46"/>
  <c r="ED154" i="46"/>
  <c r="BO154" i="44" s="1"/>
  <c r="EC154" i="46"/>
  <c r="EB154" i="46"/>
  <c r="BM154" i="46" s="1"/>
  <c r="EA154" i="46"/>
  <c r="DZ154" i="46"/>
  <c r="DY154" i="46"/>
  <c r="BJ154" i="46" s="1"/>
  <c r="DX154" i="46"/>
  <c r="DW154" i="46"/>
  <c r="BH154" i="46" s="1"/>
  <c r="DV154" i="46"/>
  <c r="DU154" i="46"/>
  <c r="DT154" i="46"/>
  <c r="DS154" i="46"/>
  <c r="BD154" i="46" s="1"/>
  <c r="DR154" i="46"/>
  <c r="DQ154" i="46"/>
  <c r="BB154" i="46" s="1"/>
  <c r="DP154" i="46"/>
  <c r="BA154" i="46" s="1"/>
  <c r="DO154" i="46"/>
  <c r="AZ154" i="46" s="1"/>
  <c r="DN154" i="46"/>
  <c r="AY154" i="46" s="1"/>
  <c r="DM154" i="46"/>
  <c r="AX154" i="46" s="1"/>
  <c r="DL154" i="46"/>
  <c r="DK154" i="46"/>
  <c r="DJ154" i="46"/>
  <c r="DI154" i="46"/>
  <c r="DH154" i="46"/>
  <c r="DG154" i="46"/>
  <c r="AR154" i="46" s="1"/>
  <c r="DF154" i="46"/>
  <c r="AQ154" i="46" s="1"/>
  <c r="DE154" i="46"/>
  <c r="AP154" i="46" s="1"/>
  <c r="DD154" i="46"/>
  <c r="DC154" i="46"/>
  <c r="DB154" i="46"/>
  <c r="DA154" i="46"/>
  <c r="AL154" i="46" s="1"/>
  <c r="CZ154" i="46"/>
  <c r="AK154" i="46" s="1"/>
  <c r="CY154" i="46"/>
  <c r="CX154" i="46"/>
  <c r="AI154" i="46" s="1"/>
  <c r="CW154" i="46"/>
  <c r="CV154" i="46"/>
  <c r="AG154" i="46" s="1"/>
  <c r="CU154" i="46"/>
  <c r="CT154" i="46"/>
  <c r="CS154" i="46"/>
  <c r="AD154" i="46" s="1"/>
  <c r="CR154" i="46"/>
  <c r="CQ154" i="46"/>
  <c r="AB154" i="46" s="1"/>
  <c r="CP154" i="46"/>
  <c r="AA154" i="46" s="1"/>
  <c r="CO154" i="46"/>
  <c r="Z154" i="44" s="1"/>
  <c r="CN154" i="46"/>
  <c r="CM154" i="46"/>
  <c r="CL154" i="46"/>
  <c r="CK154" i="46"/>
  <c r="CJ154" i="46"/>
  <c r="CI154" i="46"/>
  <c r="CH154" i="46"/>
  <c r="S154" i="46" s="1"/>
  <c r="CG154" i="46"/>
  <c r="R154" i="46" s="1"/>
  <c r="CF154" i="46"/>
  <c r="Q154" i="46" s="1"/>
  <c r="CE154" i="46"/>
  <c r="CD154" i="46"/>
  <c r="CC154" i="46"/>
  <c r="CB154" i="46"/>
  <c r="CA154" i="46"/>
  <c r="BZ154" i="46"/>
  <c r="K154" i="46" s="1"/>
  <c r="BY154" i="46"/>
  <c r="J154" i="46" s="1"/>
  <c r="BX154" i="46"/>
  <c r="I154" i="46" s="1"/>
  <c r="BW154" i="46"/>
  <c r="BV154" i="46"/>
  <c r="BU154" i="46"/>
  <c r="F154" i="46" s="1"/>
  <c r="BT154" i="46"/>
  <c r="BS154" i="46"/>
  <c r="D154" i="46" s="1"/>
  <c r="BO154" i="46"/>
  <c r="Z154" i="46"/>
  <c r="B154" i="46"/>
  <c r="B154" i="44" s="1"/>
  <c r="A154" i="46"/>
  <c r="A154" i="44" s="1"/>
  <c r="EF153" i="46"/>
  <c r="BQ153" i="46" s="1"/>
  <c r="EE153" i="46"/>
  <c r="ED153" i="46"/>
  <c r="EC153" i="46"/>
  <c r="EB153" i="46"/>
  <c r="BM153" i="46" s="1"/>
  <c r="EA153" i="46"/>
  <c r="DZ153" i="46"/>
  <c r="DY153" i="46"/>
  <c r="DX153" i="46"/>
  <c r="BI153" i="46" s="1"/>
  <c r="DW153" i="46"/>
  <c r="DV153" i="46"/>
  <c r="DU153" i="46"/>
  <c r="DT153" i="46"/>
  <c r="BE153" i="46" s="1"/>
  <c r="DS153" i="46"/>
  <c r="DR153" i="46"/>
  <c r="BC153" i="46" s="1"/>
  <c r="DQ153" i="46"/>
  <c r="DP153" i="46"/>
  <c r="DO153" i="46"/>
  <c r="DN153" i="46"/>
  <c r="AY153" i="46" s="1"/>
  <c r="DM153" i="46"/>
  <c r="DL153" i="46"/>
  <c r="AW153" i="46" s="1"/>
  <c r="DK153" i="46"/>
  <c r="DJ153" i="46"/>
  <c r="DI153" i="46"/>
  <c r="AT153" i="46" s="1"/>
  <c r="DH153" i="46"/>
  <c r="DG153" i="46"/>
  <c r="AR153" i="46" s="1"/>
  <c r="DF153" i="46"/>
  <c r="DE153" i="46"/>
  <c r="DD153" i="46"/>
  <c r="DC153" i="46"/>
  <c r="DB153" i="46"/>
  <c r="AM153" i="46" s="1"/>
  <c r="DA153" i="46"/>
  <c r="AL153" i="46" s="1"/>
  <c r="CZ153" i="46"/>
  <c r="CY153" i="46"/>
  <c r="CX153" i="46"/>
  <c r="CW153" i="46"/>
  <c r="CV153" i="46"/>
  <c r="AG153" i="46" s="1"/>
  <c r="CU153" i="46"/>
  <c r="CT153" i="46"/>
  <c r="AE153" i="46" s="1"/>
  <c r="CS153" i="46"/>
  <c r="CR153" i="46"/>
  <c r="AC153" i="46" s="1"/>
  <c r="CQ153" i="46"/>
  <c r="AB153" i="46" s="1"/>
  <c r="CP153" i="46"/>
  <c r="CO153" i="46"/>
  <c r="Z153" i="46" s="1"/>
  <c r="CN153" i="46"/>
  <c r="Y153" i="46" s="1"/>
  <c r="CM153" i="46"/>
  <c r="CL153" i="46"/>
  <c r="CK153" i="46"/>
  <c r="V153" i="46" s="1"/>
  <c r="CJ153" i="46"/>
  <c r="U153" i="46" s="1"/>
  <c r="CI153" i="46"/>
  <c r="T153" i="46" s="1"/>
  <c r="CH153" i="46"/>
  <c r="S153" i="46" s="1"/>
  <c r="CG153" i="46"/>
  <c r="R153" i="46" s="1"/>
  <c r="CF153" i="46"/>
  <c r="Q153" i="46" s="1"/>
  <c r="CE153" i="46"/>
  <c r="CD153" i="46"/>
  <c r="CC153" i="46"/>
  <c r="CB153" i="46"/>
  <c r="M153" i="46" s="1"/>
  <c r="CA153" i="46"/>
  <c r="BZ153" i="46"/>
  <c r="K153" i="46" s="1"/>
  <c r="BY153" i="46"/>
  <c r="BX153" i="46"/>
  <c r="I153" i="46" s="1"/>
  <c r="BW153" i="46"/>
  <c r="BV153" i="46"/>
  <c r="G153" i="46" s="1"/>
  <c r="BU153" i="46"/>
  <c r="F153" i="46" s="1"/>
  <c r="BT153" i="46"/>
  <c r="BS153" i="46"/>
  <c r="D153" i="46" s="1"/>
  <c r="B153" i="46"/>
  <c r="B153" i="44" s="1"/>
  <c r="A153" i="46"/>
  <c r="A153" i="44" s="1"/>
  <c r="EF152" i="46"/>
  <c r="BQ152" i="46" s="1"/>
  <c r="EE152" i="46"/>
  <c r="BP152" i="46" s="1"/>
  <c r="ED152" i="46"/>
  <c r="BO152" i="44" s="1"/>
  <c r="EC152" i="46"/>
  <c r="BN152" i="46" s="1"/>
  <c r="EB152" i="46"/>
  <c r="EA152" i="46"/>
  <c r="BL152" i="46" s="1"/>
  <c r="DZ152" i="46"/>
  <c r="DY152" i="46"/>
  <c r="DX152" i="46"/>
  <c r="BI152" i="46" s="1"/>
  <c r="DW152" i="46"/>
  <c r="BH152" i="46" s="1"/>
  <c r="DV152" i="46"/>
  <c r="DU152" i="46"/>
  <c r="BF152" i="46" s="1"/>
  <c r="DT152" i="46"/>
  <c r="BE152" i="46" s="1"/>
  <c r="DS152" i="46"/>
  <c r="DR152" i="46"/>
  <c r="DQ152" i="46"/>
  <c r="DP152" i="46"/>
  <c r="DO152" i="46"/>
  <c r="AZ152" i="46" s="1"/>
  <c r="DN152" i="46"/>
  <c r="AY152" i="46" s="1"/>
  <c r="DM152" i="46"/>
  <c r="DL152" i="46"/>
  <c r="AW152" i="46" s="1"/>
  <c r="DK152" i="46"/>
  <c r="AV152" i="46" s="1"/>
  <c r="DJ152" i="46"/>
  <c r="DI152" i="46"/>
  <c r="DH152" i="46"/>
  <c r="AS152" i="46" s="1"/>
  <c r="DG152" i="46"/>
  <c r="AR152" i="46" s="1"/>
  <c r="DF152" i="46"/>
  <c r="AQ152" i="46" s="1"/>
  <c r="DE152" i="46"/>
  <c r="DD152" i="46"/>
  <c r="AO152" i="46" s="1"/>
  <c r="DC152" i="46"/>
  <c r="AN152" i="46" s="1"/>
  <c r="DB152" i="46"/>
  <c r="DA152" i="46"/>
  <c r="CZ152" i="46"/>
  <c r="CY152" i="46"/>
  <c r="AJ152" i="46" s="1"/>
  <c r="CX152" i="46"/>
  <c r="CW152" i="46"/>
  <c r="AH152" i="46" s="1"/>
  <c r="CV152" i="46"/>
  <c r="AG152" i="46" s="1"/>
  <c r="CU152" i="46"/>
  <c r="AF152" i="46" s="1"/>
  <c r="CT152" i="46"/>
  <c r="CS152" i="46"/>
  <c r="CR152" i="46"/>
  <c r="AC152" i="46" s="1"/>
  <c r="CQ152" i="46"/>
  <c r="AB152" i="46" s="1"/>
  <c r="CP152" i="46"/>
  <c r="CO152" i="46"/>
  <c r="Z152" i="46" s="1"/>
  <c r="CN152" i="46"/>
  <c r="CM152" i="46"/>
  <c r="X152" i="46" s="1"/>
  <c r="CL152" i="46"/>
  <c r="W152" i="46" s="1"/>
  <c r="CK152" i="46"/>
  <c r="CJ152" i="46"/>
  <c r="U152" i="46" s="1"/>
  <c r="CI152" i="46"/>
  <c r="T152" i="46" s="1"/>
  <c r="CH152" i="46"/>
  <c r="CG152" i="46"/>
  <c r="R152" i="46" s="1"/>
  <c r="CF152" i="46"/>
  <c r="CE152" i="46"/>
  <c r="P152" i="46" s="1"/>
  <c r="CD152" i="46"/>
  <c r="O152" i="46" s="1"/>
  <c r="CC152" i="46"/>
  <c r="CB152" i="46"/>
  <c r="M152" i="46" s="1"/>
  <c r="CA152" i="46"/>
  <c r="L152" i="46" s="1"/>
  <c r="BZ152" i="46"/>
  <c r="BY152" i="46"/>
  <c r="J152" i="46" s="1"/>
  <c r="BX152" i="46"/>
  <c r="I152" i="46" s="1"/>
  <c r="BW152" i="46"/>
  <c r="BV152" i="46"/>
  <c r="BU152" i="46"/>
  <c r="BT152" i="46"/>
  <c r="E152" i="46" s="1"/>
  <c r="BS152" i="46"/>
  <c r="D152" i="46" s="1"/>
  <c r="BO152" i="46"/>
  <c r="B152" i="46"/>
  <c r="B152" i="44" s="1"/>
  <c r="A152" i="46"/>
  <c r="A152" i="44" s="1"/>
  <c r="EF151" i="46"/>
  <c r="BQ151" i="46" s="1"/>
  <c r="EE151" i="46"/>
  <c r="BP151" i="46" s="1"/>
  <c r="ED151" i="46"/>
  <c r="BO151" i="46" s="1"/>
  <c r="EC151" i="46"/>
  <c r="BN151" i="46" s="1"/>
  <c r="EB151" i="46"/>
  <c r="EA151" i="46"/>
  <c r="DZ151" i="46"/>
  <c r="DY151" i="46"/>
  <c r="BJ151" i="46" s="1"/>
  <c r="DX151" i="46"/>
  <c r="DW151" i="46"/>
  <c r="DV151" i="46"/>
  <c r="BG151" i="44" s="1"/>
  <c r="DU151" i="46"/>
  <c r="BF151" i="46" s="1"/>
  <c r="DT151" i="46"/>
  <c r="BE151" i="46" s="1"/>
  <c r="DS151" i="46"/>
  <c r="DR151" i="46"/>
  <c r="BC151" i="46" s="1"/>
  <c r="DQ151" i="46"/>
  <c r="BB151" i="46" s="1"/>
  <c r="DP151" i="46"/>
  <c r="BA151" i="46" s="1"/>
  <c r="DO151" i="46"/>
  <c r="AZ151" i="46" s="1"/>
  <c r="DN151" i="46"/>
  <c r="DM151" i="46"/>
  <c r="DL151" i="46"/>
  <c r="AW151" i="46" s="1"/>
  <c r="DK151" i="46"/>
  <c r="DJ151" i="46"/>
  <c r="AU151" i="46" s="1"/>
  <c r="DI151" i="46"/>
  <c r="AT151" i="46" s="1"/>
  <c r="DH151" i="46"/>
  <c r="AS151" i="46" s="1"/>
  <c r="DG151" i="46"/>
  <c r="DF151" i="46"/>
  <c r="AQ151" i="46" s="1"/>
  <c r="DE151" i="46"/>
  <c r="AP151" i="46" s="1"/>
  <c r="DD151" i="46"/>
  <c r="DC151" i="46"/>
  <c r="DB151" i="46"/>
  <c r="AM151" i="46" s="1"/>
  <c r="DA151" i="46"/>
  <c r="AL151" i="46" s="1"/>
  <c r="CZ151" i="46"/>
  <c r="AK151" i="46" s="1"/>
  <c r="CY151" i="46"/>
  <c r="CX151" i="46"/>
  <c r="AI151" i="46" s="1"/>
  <c r="CW151" i="46"/>
  <c r="AH151" i="46" s="1"/>
  <c r="CV151" i="46"/>
  <c r="CU151" i="46"/>
  <c r="AF151" i="46" s="1"/>
  <c r="CT151" i="46"/>
  <c r="CS151" i="46"/>
  <c r="AD151" i="46" s="1"/>
  <c r="CR151" i="46"/>
  <c r="CQ151" i="46"/>
  <c r="CP151" i="46"/>
  <c r="CO151" i="46"/>
  <c r="Z151" i="46" s="1"/>
  <c r="CN151" i="46"/>
  <c r="Y151" i="46" s="1"/>
  <c r="CM151" i="46"/>
  <c r="CL151" i="46"/>
  <c r="W151" i="46" s="1"/>
  <c r="CK151" i="46"/>
  <c r="V151" i="46" s="1"/>
  <c r="CJ151" i="46"/>
  <c r="CI151" i="46"/>
  <c r="CH151" i="46"/>
  <c r="CG151" i="46"/>
  <c r="CF151" i="46"/>
  <c r="Q151" i="46" s="1"/>
  <c r="CE151" i="46"/>
  <c r="P151" i="46" s="1"/>
  <c r="CD151" i="46"/>
  <c r="CC151" i="46"/>
  <c r="N151" i="46" s="1"/>
  <c r="CB151" i="46"/>
  <c r="M151" i="46" s="1"/>
  <c r="CA151" i="46"/>
  <c r="L151" i="46" s="1"/>
  <c r="BZ151" i="46"/>
  <c r="K151" i="46" s="1"/>
  <c r="BY151" i="46"/>
  <c r="J151" i="46" s="1"/>
  <c r="BX151" i="46"/>
  <c r="BW151" i="46"/>
  <c r="BV151" i="46"/>
  <c r="G151" i="46" s="1"/>
  <c r="BU151" i="46"/>
  <c r="F151" i="46" s="1"/>
  <c r="BT151" i="46"/>
  <c r="E151" i="46" s="1"/>
  <c r="BS151" i="46"/>
  <c r="BG151" i="46"/>
  <c r="B151" i="46"/>
  <c r="B151" i="44" s="1"/>
  <c r="A151" i="46"/>
  <c r="A151" i="44" s="1"/>
  <c r="EF150" i="46"/>
  <c r="EE150" i="46"/>
  <c r="BP150" i="46" s="1"/>
  <c r="ED150" i="46"/>
  <c r="BO150" i="46" s="1"/>
  <c r="EC150" i="46"/>
  <c r="BN150" i="46" s="1"/>
  <c r="EB150" i="46"/>
  <c r="BM150" i="46" s="1"/>
  <c r="EA150" i="46"/>
  <c r="BL150" i="46" s="1"/>
  <c r="DZ150" i="46"/>
  <c r="BK150" i="46" s="1"/>
  <c r="DY150" i="46"/>
  <c r="DX150" i="46"/>
  <c r="DW150" i="46"/>
  <c r="DV150" i="46"/>
  <c r="BG150" i="46" s="1"/>
  <c r="DU150" i="46"/>
  <c r="DT150" i="46"/>
  <c r="DS150" i="46"/>
  <c r="BD150" i="46" s="1"/>
  <c r="DR150" i="46"/>
  <c r="BC150" i="46" s="1"/>
  <c r="DQ150" i="46"/>
  <c r="DP150" i="46"/>
  <c r="DO150" i="46"/>
  <c r="DN150" i="46"/>
  <c r="AY150" i="46" s="1"/>
  <c r="DM150" i="46"/>
  <c r="DL150" i="46"/>
  <c r="DK150" i="46"/>
  <c r="DJ150" i="46"/>
  <c r="AU150" i="46" s="1"/>
  <c r="DI150" i="46"/>
  <c r="DH150" i="46"/>
  <c r="AS150" i="46" s="1"/>
  <c r="DG150" i="46"/>
  <c r="DF150" i="46"/>
  <c r="AQ150" i="46" s="1"/>
  <c r="DE150" i="46"/>
  <c r="AP150" i="46" s="1"/>
  <c r="DD150" i="46"/>
  <c r="DC150" i="46"/>
  <c r="AN150" i="46" s="1"/>
  <c r="DB150" i="46"/>
  <c r="DA150" i="46"/>
  <c r="CZ150" i="46"/>
  <c r="CY150" i="46"/>
  <c r="CX150" i="46"/>
  <c r="AI150" i="46" s="1"/>
  <c r="CW150" i="46"/>
  <c r="AH150" i="46" s="1"/>
  <c r="CV150" i="46"/>
  <c r="CU150" i="46"/>
  <c r="CT150" i="46"/>
  <c r="AE150" i="46" s="1"/>
  <c r="CS150" i="46"/>
  <c r="CR150" i="46"/>
  <c r="CQ150" i="46"/>
  <c r="AB150" i="46" s="1"/>
  <c r="CP150" i="46"/>
  <c r="AA150" i="46" s="1"/>
  <c r="CO150" i="46"/>
  <c r="CN150" i="46"/>
  <c r="CM150" i="46"/>
  <c r="X150" i="46" s="1"/>
  <c r="CL150" i="46"/>
  <c r="W150" i="46" s="1"/>
  <c r="CK150" i="46"/>
  <c r="CJ150" i="46"/>
  <c r="CI150" i="46"/>
  <c r="T150" i="46" s="1"/>
  <c r="CH150" i="46"/>
  <c r="S150" i="46" s="1"/>
  <c r="CG150" i="46"/>
  <c r="CF150" i="46"/>
  <c r="Q150" i="46" s="1"/>
  <c r="CE150" i="46"/>
  <c r="P150" i="46" s="1"/>
  <c r="CD150" i="46"/>
  <c r="CC150" i="46"/>
  <c r="CB150" i="46"/>
  <c r="M150" i="46" s="1"/>
  <c r="CA150" i="46"/>
  <c r="L150" i="46" s="1"/>
  <c r="BZ150" i="46"/>
  <c r="K150" i="46" s="1"/>
  <c r="BY150" i="46"/>
  <c r="J150" i="46" s="1"/>
  <c r="BX150" i="46"/>
  <c r="I150" i="46" s="1"/>
  <c r="BW150" i="46"/>
  <c r="BV150" i="46"/>
  <c r="G150" i="46" s="1"/>
  <c r="BU150" i="46"/>
  <c r="BT150" i="46"/>
  <c r="BS150" i="46"/>
  <c r="B150" i="46"/>
  <c r="B150" i="44" s="1"/>
  <c r="A150" i="46"/>
  <c r="C150" i="46" s="1"/>
  <c r="C150" i="44" s="1"/>
  <c r="EF149" i="46"/>
  <c r="EE149" i="46"/>
  <c r="ED149" i="46"/>
  <c r="BO149" i="46" s="1"/>
  <c r="EC149" i="46"/>
  <c r="BN149" i="46" s="1"/>
  <c r="EB149" i="46"/>
  <c r="EA149" i="46"/>
  <c r="DZ149" i="46"/>
  <c r="BK149" i="46" s="1"/>
  <c r="DY149" i="46"/>
  <c r="BJ149" i="46" s="1"/>
  <c r="DX149" i="46"/>
  <c r="DW149" i="46"/>
  <c r="DV149" i="46"/>
  <c r="BG149" i="46" s="1"/>
  <c r="DU149" i="46"/>
  <c r="BF149" i="46" s="1"/>
  <c r="DT149" i="46"/>
  <c r="DS149" i="46"/>
  <c r="DR149" i="46"/>
  <c r="BC149" i="46" s="1"/>
  <c r="DQ149" i="46"/>
  <c r="BB149" i="46" s="1"/>
  <c r="DP149" i="46"/>
  <c r="DO149" i="46"/>
  <c r="DN149" i="46"/>
  <c r="AY149" i="46" s="1"/>
  <c r="DM149" i="46"/>
  <c r="AX149" i="46" s="1"/>
  <c r="DL149" i="46"/>
  <c r="DK149" i="46"/>
  <c r="DJ149" i="46"/>
  <c r="AU149" i="46" s="1"/>
  <c r="DI149" i="46"/>
  <c r="AT149" i="46" s="1"/>
  <c r="DH149" i="46"/>
  <c r="DG149" i="46"/>
  <c r="DF149" i="46"/>
  <c r="DE149" i="46"/>
  <c r="AP149" i="46" s="1"/>
  <c r="DD149" i="46"/>
  <c r="DC149" i="46"/>
  <c r="DB149" i="46"/>
  <c r="DA149" i="46"/>
  <c r="AL149" i="46" s="1"/>
  <c r="CZ149" i="46"/>
  <c r="CY149" i="46"/>
  <c r="AJ149" i="46" s="1"/>
  <c r="CX149" i="46"/>
  <c r="AI149" i="46" s="1"/>
  <c r="CW149" i="46"/>
  <c r="AH149" i="46" s="1"/>
  <c r="CV149" i="46"/>
  <c r="AG149" i="46" s="1"/>
  <c r="CU149" i="46"/>
  <c r="CT149" i="46"/>
  <c r="AE149" i="46" s="1"/>
  <c r="CS149" i="46"/>
  <c r="CR149" i="46"/>
  <c r="CQ149" i="46"/>
  <c r="CP149" i="46"/>
  <c r="AA149" i="46" s="1"/>
  <c r="CO149" i="46"/>
  <c r="Z149" i="46" s="1"/>
  <c r="CN149" i="46"/>
  <c r="CM149" i="46"/>
  <c r="CL149" i="46"/>
  <c r="W149" i="46" s="1"/>
  <c r="CK149" i="46"/>
  <c r="V149" i="46" s="1"/>
  <c r="CJ149" i="46"/>
  <c r="U149" i="46" s="1"/>
  <c r="CI149" i="46"/>
  <c r="T149" i="46" s="1"/>
  <c r="CH149" i="46"/>
  <c r="S149" i="46" s="1"/>
  <c r="CG149" i="46"/>
  <c r="R149" i="46" s="1"/>
  <c r="CF149" i="46"/>
  <c r="Q149" i="46" s="1"/>
  <c r="CE149" i="46"/>
  <c r="CD149" i="46"/>
  <c r="O149" i="46" s="1"/>
  <c r="CC149" i="46"/>
  <c r="CB149" i="46"/>
  <c r="CA149" i="46"/>
  <c r="BZ149" i="46"/>
  <c r="K149" i="46" s="1"/>
  <c r="BY149" i="46"/>
  <c r="J149" i="46" s="1"/>
  <c r="BX149" i="46"/>
  <c r="BW149" i="46"/>
  <c r="BV149" i="46"/>
  <c r="G149" i="46" s="1"/>
  <c r="BU149" i="46"/>
  <c r="BT149" i="46"/>
  <c r="BS149" i="46"/>
  <c r="B149" i="46"/>
  <c r="B149" i="44" s="1"/>
  <c r="A149" i="46"/>
  <c r="A147" i="27" s="1"/>
  <c r="EF148" i="46"/>
  <c r="EE148" i="46"/>
  <c r="ED148" i="46"/>
  <c r="BO148" i="44" s="1"/>
  <c r="EC148" i="46"/>
  <c r="BN148" i="46" s="1"/>
  <c r="EB148" i="46"/>
  <c r="BM148" i="46" s="1"/>
  <c r="EA148" i="46"/>
  <c r="BL148" i="46" s="1"/>
  <c r="DZ148" i="46"/>
  <c r="DY148" i="46"/>
  <c r="DX148" i="46"/>
  <c r="BI148" i="46" s="1"/>
  <c r="DW148" i="46"/>
  <c r="BH148" i="46" s="1"/>
  <c r="DV148" i="46"/>
  <c r="DU148" i="46"/>
  <c r="BF148" i="46" s="1"/>
  <c r="DT148" i="46"/>
  <c r="DS148" i="46"/>
  <c r="DR148" i="46"/>
  <c r="BC148" i="46" s="1"/>
  <c r="DQ148" i="46"/>
  <c r="BB148" i="46" s="1"/>
  <c r="DP148" i="46"/>
  <c r="DO148" i="46"/>
  <c r="AZ148" i="46" s="1"/>
  <c r="DN148" i="46"/>
  <c r="DM148" i="46"/>
  <c r="DL148" i="46"/>
  <c r="DK148" i="46"/>
  <c r="DJ148" i="46"/>
  <c r="AU148" i="46" s="1"/>
  <c r="DI148" i="46"/>
  <c r="AT148" i="46" s="1"/>
  <c r="DH148" i="46"/>
  <c r="DG148" i="46"/>
  <c r="DF148" i="46"/>
  <c r="DE148" i="46"/>
  <c r="DD148" i="46"/>
  <c r="DC148" i="46"/>
  <c r="DB148" i="46"/>
  <c r="AM148" i="46" s="1"/>
  <c r="DA148" i="46"/>
  <c r="AL148" i="46" s="1"/>
  <c r="CZ148" i="46"/>
  <c r="CY148" i="46"/>
  <c r="CX148" i="46"/>
  <c r="AI148" i="46" s="1"/>
  <c r="CW148" i="46"/>
  <c r="AH148" i="46" s="1"/>
  <c r="CV148" i="46"/>
  <c r="CU148" i="46"/>
  <c r="CT148" i="46"/>
  <c r="AE148" i="46" s="1"/>
  <c r="CS148" i="46"/>
  <c r="AD148" i="46" s="1"/>
  <c r="CR148" i="46"/>
  <c r="CQ148" i="46"/>
  <c r="CP148" i="46"/>
  <c r="CO148" i="46"/>
  <c r="Z148" i="46" s="1"/>
  <c r="CN148" i="46"/>
  <c r="Y148" i="46" s="1"/>
  <c r="CM148" i="46"/>
  <c r="CL148" i="46"/>
  <c r="W148" i="46" s="1"/>
  <c r="CK148" i="46"/>
  <c r="V148" i="46" s="1"/>
  <c r="CJ148" i="46"/>
  <c r="U148" i="46" s="1"/>
  <c r="CI148" i="46"/>
  <c r="CH148" i="46"/>
  <c r="S148" i="46" s="1"/>
  <c r="CG148" i="46"/>
  <c r="CF148" i="46"/>
  <c r="CE148" i="46"/>
  <c r="CD148" i="46"/>
  <c r="CC148" i="46"/>
  <c r="N148" i="46" s="1"/>
  <c r="CB148" i="46"/>
  <c r="M148" i="46" s="1"/>
  <c r="CA148" i="46"/>
  <c r="BZ148" i="46"/>
  <c r="BY148" i="46"/>
  <c r="J148" i="46" s="1"/>
  <c r="BX148" i="46"/>
  <c r="BW148" i="46"/>
  <c r="BV148" i="46"/>
  <c r="G148" i="46" s="1"/>
  <c r="BU148" i="46"/>
  <c r="F148" i="46" s="1"/>
  <c r="BT148" i="46"/>
  <c r="BS148" i="46"/>
  <c r="BO148" i="46"/>
  <c r="B148" i="46"/>
  <c r="B148" i="44" s="1"/>
  <c r="A148" i="46"/>
  <c r="C148" i="46" s="1"/>
  <c r="C148" i="44" s="1"/>
  <c r="EF147" i="46"/>
  <c r="EE147" i="46"/>
  <c r="BP147" i="46" s="1"/>
  <c r="ED147" i="46"/>
  <c r="BO147" i="46" s="1"/>
  <c r="EC147" i="46"/>
  <c r="EB147" i="46"/>
  <c r="BM147" i="46" s="1"/>
  <c r="EA147" i="46"/>
  <c r="BL147" i="46" s="1"/>
  <c r="DZ147" i="46"/>
  <c r="BK147" i="46" s="1"/>
  <c r="DY147" i="46"/>
  <c r="DX147" i="46"/>
  <c r="DW147" i="46"/>
  <c r="BH147" i="46" s="1"/>
  <c r="DV147" i="46"/>
  <c r="BG147" i="46" s="1"/>
  <c r="DU147" i="46"/>
  <c r="BF147" i="46" s="1"/>
  <c r="DT147" i="46"/>
  <c r="DS147" i="46"/>
  <c r="BD147" i="46" s="1"/>
  <c r="DR147" i="46"/>
  <c r="DQ147" i="46"/>
  <c r="DP147" i="46"/>
  <c r="DO147" i="46"/>
  <c r="DN147" i="46"/>
  <c r="AY147" i="46" s="1"/>
  <c r="DM147" i="46"/>
  <c r="AX147" i="46" s="1"/>
  <c r="DL147" i="46"/>
  <c r="AW147" i="46" s="1"/>
  <c r="DK147" i="46"/>
  <c r="AV147" i="46" s="1"/>
  <c r="DJ147" i="46"/>
  <c r="DI147" i="46"/>
  <c r="AT147" i="46" s="1"/>
  <c r="DH147" i="46"/>
  <c r="DG147" i="46"/>
  <c r="AR147" i="46" s="1"/>
  <c r="DF147" i="46"/>
  <c r="AQ147" i="46" s="1"/>
  <c r="DE147" i="46"/>
  <c r="DD147" i="46"/>
  <c r="DC147" i="46"/>
  <c r="AN147" i="46" s="1"/>
  <c r="DB147" i="46"/>
  <c r="DA147" i="46"/>
  <c r="CZ147" i="46"/>
  <c r="CY147" i="46"/>
  <c r="AJ147" i="46" s="1"/>
  <c r="CX147" i="46"/>
  <c r="AI147" i="46" s="1"/>
  <c r="CW147" i="46"/>
  <c r="AH147" i="46" s="1"/>
  <c r="CV147" i="46"/>
  <c r="CU147" i="46"/>
  <c r="CT147" i="46"/>
  <c r="AE147" i="46" s="1"/>
  <c r="CS147" i="46"/>
  <c r="CR147" i="46"/>
  <c r="CQ147" i="46"/>
  <c r="AB147" i="46" s="1"/>
  <c r="CP147" i="46"/>
  <c r="AA147" i="46" s="1"/>
  <c r="CO147" i="46"/>
  <c r="CN147" i="46"/>
  <c r="Y147" i="46" s="1"/>
  <c r="CM147" i="46"/>
  <c r="X147" i="46" s="1"/>
  <c r="CL147" i="46"/>
  <c r="CK147" i="46"/>
  <c r="CJ147" i="46"/>
  <c r="CI147" i="46"/>
  <c r="T147" i="46" s="1"/>
  <c r="CH147" i="46"/>
  <c r="S147" i="46" s="1"/>
  <c r="CG147" i="46"/>
  <c r="R147" i="46" s="1"/>
  <c r="CF147" i="46"/>
  <c r="CE147" i="46"/>
  <c r="P147" i="46" s="1"/>
  <c r="CD147" i="46"/>
  <c r="O147" i="46" s="1"/>
  <c r="CC147" i="46"/>
  <c r="CB147" i="46"/>
  <c r="CA147" i="46"/>
  <c r="L147" i="46" s="1"/>
  <c r="BZ147" i="46"/>
  <c r="K147" i="46" s="1"/>
  <c r="BY147" i="46"/>
  <c r="BX147" i="46"/>
  <c r="I147" i="46" s="1"/>
  <c r="BW147" i="46"/>
  <c r="H147" i="46" s="1"/>
  <c r="BV147" i="46"/>
  <c r="BU147" i="46"/>
  <c r="F147" i="46" s="1"/>
  <c r="BT147" i="46"/>
  <c r="BS147" i="46"/>
  <c r="B147" i="46"/>
  <c r="B147" i="44" s="1"/>
  <c r="A147" i="46"/>
  <c r="A145" i="27" s="1"/>
  <c r="EF146" i="46"/>
  <c r="EE146" i="46"/>
  <c r="ED146" i="46"/>
  <c r="EC146" i="46"/>
  <c r="BN146" i="46" s="1"/>
  <c r="EB146" i="46"/>
  <c r="EA146" i="46"/>
  <c r="DZ146" i="46"/>
  <c r="DY146" i="46"/>
  <c r="DX146" i="46"/>
  <c r="BI146" i="46" s="1"/>
  <c r="DW146" i="46"/>
  <c r="BH146" i="46" s="1"/>
  <c r="DV146" i="46"/>
  <c r="BG146" i="46" s="1"/>
  <c r="DU146" i="46"/>
  <c r="BF146" i="46" s="1"/>
  <c r="DT146" i="46"/>
  <c r="DS146" i="46"/>
  <c r="BD146" i="46" s="1"/>
  <c r="DR146" i="46"/>
  <c r="DQ146" i="46"/>
  <c r="BB146" i="46" s="1"/>
  <c r="DP146" i="46"/>
  <c r="DO146" i="46"/>
  <c r="AZ146" i="46" s="1"/>
  <c r="DN146" i="46"/>
  <c r="AY146" i="46" s="1"/>
  <c r="DM146" i="46"/>
  <c r="AX146" i="46" s="1"/>
  <c r="DL146" i="46"/>
  <c r="DK146" i="46"/>
  <c r="DJ146" i="46"/>
  <c r="DI146" i="46"/>
  <c r="DH146" i="46"/>
  <c r="AS146" i="46" s="1"/>
  <c r="DG146" i="46"/>
  <c r="AR146" i="46" s="1"/>
  <c r="DF146" i="46"/>
  <c r="AQ146" i="46" s="1"/>
  <c r="DE146" i="46"/>
  <c r="DD146" i="46"/>
  <c r="AO146" i="46" s="1"/>
  <c r="DC146" i="46"/>
  <c r="AN146" i="46" s="1"/>
  <c r="DB146" i="46"/>
  <c r="DA146" i="46"/>
  <c r="CZ146" i="46"/>
  <c r="AK146" i="46" s="1"/>
  <c r="CY146" i="46"/>
  <c r="CX146" i="46"/>
  <c r="CW146" i="46"/>
  <c r="CV146" i="46"/>
  <c r="AG146" i="46" s="1"/>
  <c r="CU146" i="46"/>
  <c r="AF146" i="46" s="1"/>
  <c r="CT146" i="46"/>
  <c r="CS146" i="46"/>
  <c r="CR146" i="46"/>
  <c r="CQ146" i="46"/>
  <c r="AB146" i="46" s="1"/>
  <c r="CP146" i="46"/>
  <c r="CO146" i="46"/>
  <c r="CN146" i="46"/>
  <c r="CM146" i="46"/>
  <c r="CL146" i="46"/>
  <c r="CK146" i="46"/>
  <c r="CJ146" i="46"/>
  <c r="CI146" i="46"/>
  <c r="T146" i="46" s="1"/>
  <c r="CH146" i="46"/>
  <c r="S146" i="46" s="1"/>
  <c r="CG146" i="46"/>
  <c r="R146" i="46" s="1"/>
  <c r="CF146" i="46"/>
  <c r="CE146" i="46"/>
  <c r="P146" i="46" s="1"/>
  <c r="CD146" i="46"/>
  <c r="CC146" i="46"/>
  <c r="N146" i="46" s="1"/>
  <c r="CB146" i="46"/>
  <c r="CA146" i="46"/>
  <c r="L146" i="46" s="1"/>
  <c r="BZ146" i="46"/>
  <c r="K146" i="46" s="1"/>
  <c r="BY146" i="46"/>
  <c r="BX146" i="46"/>
  <c r="BW146" i="46"/>
  <c r="H146" i="46" s="1"/>
  <c r="BV146" i="46"/>
  <c r="BU146" i="46"/>
  <c r="BT146" i="46"/>
  <c r="E146" i="46" s="1"/>
  <c r="BS146" i="46"/>
  <c r="D146" i="46" s="1"/>
  <c r="B146" i="46"/>
  <c r="B146" i="44" s="1"/>
  <c r="A146" i="46"/>
  <c r="A144" i="27" s="1"/>
  <c r="EF145" i="46"/>
  <c r="EE145" i="46"/>
  <c r="BP145" i="46" s="1"/>
  <c r="ED145" i="46"/>
  <c r="BO145" i="44" s="1"/>
  <c r="EC145" i="46"/>
  <c r="BN145" i="44" s="1"/>
  <c r="EB145" i="46"/>
  <c r="BM145" i="44" s="1"/>
  <c r="EA145" i="46"/>
  <c r="DZ145" i="46"/>
  <c r="BK145" i="46" s="1"/>
  <c r="DY145" i="46"/>
  <c r="DX145" i="46"/>
  <c r="DW145" i="46"/>
  <c r="BH145" i="46" s="1"/>
  <c r="DV145" i="46"/>
  <c r="BG145" i="46" s="1"/>
  <c r="DU145" i="46"/>
  <c r="DT145" i="46"/>
  <c r="BE145" i="46" s="1"/>
  <c r="DS145" i="46"/>
  <c r="DR145" i="46"/>
  <c r="BC145" i="46" s="1"/>
  <c r="DQ145" i="46"/>
  <c r="DP145" i="46"/>
  <c r="DO145" i="46"/>
  <c r="AZ145" i="46" s="1"/>
  <c r="DN145" i="46"/>
  <c r="DM145" i="46"/>
  <c r="DL145" i="46"/>
  <c r="DK145" i="46"/>
  <c r="DJ145" i="46"/>
  <c r="AU145" i="46" s="1"/>
  <c r="DI145" i="46"/>
  <c r="AT145" i="46" s="1"/>
  <c r="DH145" i="46"/>
  <c r="DG145" i="46"/>
  <c r="AR145" i="46" s="1"/>
  <c r="DF145" i="46"/>
  <c r="DE145" i="46"/>
  <c r="DD145" i="46"/>
  <c r="DC145" i="46"/>
  <c r="DB145" i="46"/>
  <c r="DA145" i="46"/>
  <c r="CZ145" i="46"/>
  <c r="CY145" i="46"/>
  <c r="AJ145" i="46" s="1"/>
  <c r="CX145" i="46"/>
  <c r="AI145" i="46" s="1"/>
  <c r="CW145" i="46"/>
  <c r="CV145" i="46"/>
  <c r="CU145" i="46"/>
  <c r="CT145" i="46"/>
  <c r="CS145" i="46"/>
  <c r="CR145" i="46"/>
  <c r="CQ145" i="46"/>
  <c r="AB145" i="46" s="1"/>
  <c r="CP145" i="46"/>
  <c r="AA145" i="46" s="1"/>
  <c r="CO145" i="46"/>
  <c r="CN145" i="46"/>
  <c r="Y145" i="46" s="1"/>
  <c r="CM145" i="46"/>
  <c r="CL145" i="46"/>
  <c r="W145" i="46" s="1"/>
  <c r="CK145" i="46"/>
  <c r="CJ145" i="46"/>
  <c r="CI145" i="46"/>
  <c r="T145" i="46" s="1"/>
  <c r="CH145" i="46"/>
  <c r="CG145" i="46"/>
  <c r="R145" i="46" s="1"/>
  <c r="CF145" i="46"/>
  <c r="CE145" i="46"/>
  <c r="CD145" i="46"/>
  <c r="O145" i="46" s="1"/>
  <c r="CC145" i="46"/>
  <c r="CB145" i="46"/>
  <c r="M145" i="46" s="1"/>
  <c r="CA145" i="46"/>
  <c r="L145" i="46" s="1"/>
  <c r="BZ145" i="46"/>
  <c r="BY145" i="46"/>
  <c r="BX145" i="46"/>
  <c r="I145" i="46" s="1"/>
  <c r="BW145" i="46"/>
  <c r="BV145" i="46"/>
  <c r="BU145" i="46"/>
  <c r="BT145" i="46"/>
  <c r="BS145" i="46"/>
  <c r="D145" i="46" s="1"/>
  <c r="BO145" i="46"/>
  <c r="BN145" i="46"/>
  <c r="BM145" i="46"/>
  <c r="B145" i="46"/>
  <c r="B145" i="44" s="1"/>
  <c r="A145" i="46"/>
  <c r="A143" i="27" s="1"/>
  <c r="EF144" i="46"/>
  <c r="EE144" i="46"/>
  <c r="ED144" i="46"/>
  <c r="EC144" i="46"/>
  <c r="BN144" i="46" s="1"/>
  <c r="EB144" i="46"/>
  <c r="BM144" i="46" s="1"/>
  <c r="EA144" i="46"/>
  <c r="DZ144" i="46"/>
  <c r="BK144" i="46" s="1"/>
  <c r="DY144" i="46"/>
  <c r="DX144" i="46"/>
  <c r="BI144" i="46" s="1"/>
  <c r="DW144" i="46"/>
  <c r="DV144" i="46"/>
  <c r="BG144" i="44" s="1"/>
  <c r="DU144" i="46"/>
  <c r="DT144" i="46"/>
  <c r="BE144" i="46" s="1"/>
  <c r="DS144" i="46"/>
  <c r="DR144" i="46"/>
  <c r="BC144" i="46" s="1"/>
  <c r="DQ144" i="46"/>
  <c r="BB144" i="46" s="1"/>
  <c r="DP144" i="46"/>
  <c r="DO144" i="46"/>
  <c r="DN144" i="46"/>
  <c r="AY144" i="46" s="1"/>
  <c r="DM144" i="46"/>
  <c r="DL144" i="46"/>
  <c r="AW144" i="46" s="1"/>
  <c r="DK144" i="46"/>
  <c r="DJ144" i="46"/>
  <c r="AU144" i="46" s="1"/>
  <c r="DI144" i="46"/>
  <c r="AT144" i="46" s="1"/>
  <c r="DH144" i="46"/>
  <c r="DG144" i="46"/>
  <c r="DF144" i="46"/>
  <c r="AQ144" i="46" s="1"/>
  <c r="DE144" i="46"/>
  <c r="AP144" i="46" s="1"/>
  <c r="DD144" i="46"/>
  <c r="AO144" i="46" s="1"/>
  <c r="DC144" i="46"/>
  <c r="AN144" i="46" s="1"/>
  <c r="DB144" i="46"/>
  <c r="AM144" i="46" s="1"/>
  <c r="DA144" i="46"/>
  <c r="AL144" i="46" s="1"/>
  <c r="CZ144" i="46"/>
  <c r="CY144" i="46"/>
  <c r="CX144" i="46"/>
  <c r="CW144" i="46"/>
  <c r="AH144" i="46" s="1"/>
  <c r="CV144" i="46"/>
  <c r="CU144" i="46"/>
  <c r="CT144" i="46"/>
  <c r="AE144" i="46" s="1"/>
  <c r="CS144" i="46"/>
  <c r="AD144" i="46" s="1"/>
  <c r="CR144" i="46"/>
  <c r="CQ144" i="46"/>
  <c r="CP144" i="46"/>
  <c r="AA144" i="46" s="1"/>
  <c r="CO144" i="46"/>
  <c r="CN144" i="46"/>
  <c r="Y144" i="46" s="1"/>
  <c r="CM144" i="46"/>
  <c r="CL144" i="46"/>
  <c r="W144" i="46" s="1"/>
  <c r="CK144" i="46"/>
  <c r="CJ144" i="46"/>
  <c r="U144" i="46" s="1"/>
  <c r="CI144" i="46"/>
  <c r="CH144" i="46"/>
  <c r="S144" i="46" s="1"/>
  <c r="CG144" i="46"/>
  <c r="CF144" i="46"/>
  <c r="Q144" i="46" s="1"/>
  <c r="CE144" i="46"/>
  <c r="CD144" i="46"/>
  <c r="O144" i="46" s="1"/>
  <c r="CC144" i="46"/>
  <c r="CB144" i="46"/>
  <c r="CA144" i="46"/>
  <c r="BZ144" i="46"/>
  <c r="K144" i="46" s="1"/>
  <c r="BY144" i="46"/>
  <c r="J144" i="46" s="1"/>
  <c r="BX144" i="46"/>
  <c r="BW144" i="46"/>
  <c r="BV144" i="46"/>
  <c r="G144" i="46" s="1"/>
  <c r="BU144" i="46"/>
  <c r="F144" i="46" s="1"/>
  <c r="BT144" i="46"/>
  <c r="BS144" i="46"/>
  <c r="D144" i="46" s="1"/>
  <c r="BG144" i="46"/>
  <c r="B144" i="46"/>
  <c r="B144" i="44" s="1"/>
  <c r="A144" i="46"/>
  <c r="A142" i="27" s="1"/>
  <c r="EF143" i="46"/>
  <c r="EE143" i="46"/>
  <c r="BP143" i="46" s="1"/>
  <c r="ED143" i="46"/>
  <c r="BO143" i="44" s="1"/>
  <c r="EC143" i="46"/>
  <c r="BN143" i="44" s="1"/>
  <c r="EB143" i="46"/>
  <c r="EA143" i="46"/>
  <c r="DZ143" i="46"/>
  <c r="BK143" i="46" s="1"/>
  <c r="DY143" i="46"/>
  <c r="BJ143" i="46" s="1"/>
  <c r="DX143" i="46"/>
  <c r="DW143" i="46"/>
  <c r="BH143" i="46" s="1"/>
  <c r="DV143" i="46"/>
  <c r="BG143" i="46" s="1"/>
  <c r="DU143" i="46"/>
  <c r="DT143" i="46"/>
  <c r="DS143" i="46"/>
  <c r="BD143" i="46" s="1"/>
  <c r="DR143" i="46"/>
  <c r="BC143" i="46" s="1"/>
  <c r="DQ143" i="46"/>
  <c r="DP143" i="46"/>
  <c r="DO143" i="46"/>
  <c r="AZ143" i="46" s="1"/>
  <c r="DN143" i="46"/>
  <c r="AY143" i="46" s="1"/>
  <c r="DM143" i="46"/>
  <c r="DL143" i="46"/>
  <c r="DK143" i="46"/>
  <c r="AV143" i="46" s="1"/>
  <c r="DJ143" i="46"/>
  <c r="AU143" i="46" s="1"/>
  <c r="DI143" i="46"/>
  <c r="DH143" i="46"/>
  <c r="DG143" i="46"/>
  <c r="AR143" i="46" s="1"/>
  <c r="DF143" i="46"/>
  <c r="DE143" i="46"/>
  <c r="DD143" i="46"/>
  <c r="AO143" i="46" s="1"/>
  <c r="DC143" i="46"/>
  <c r="AN143" i="46" s="1"/>
  <c r="DB143" i="46"/>
  <c r="AM143" i="46" s="1"/>
  <c r="DA143" i="46"/>
  <c r="CZ143" i="46"/>
  <c r="CY143" i="46"/>
  <c r="AJ143" i="46" s="1"/>
  <c r="CX143" i="46"/>
  <c r="CW143" i="46"/>
  <c r="CV143" i="46"/>
  <c r="AG143" i="46" s="1"/>
  <c r="CU143" i="46"/>
  <c r="AF143" i="46" s="1"/>
  <c r="CT143" i="46"/>
  <c r="AE143" i="46" s="1"/>
  <c r="CS143" i="46"/>
  <c r="AD143" i="46" s="1"/>
  <c r="CR143" i="46"/>
  <c r="CQ143" i="46"/>
  <c r="AB143" i="46" s="1"/>
  <c r="CP143" i="46"/>
  <c r="AA143" i="46" s="1"/>
  <c r="CO143" i="46"/>
  <c r="Z143" i="46" s="1"/>
  <c r="CN143" i="46"/>
  <c r="CM143" i="46"/>
  <c r="X143" i="46" s="1"/>
  <c r="CL143" i="46"/>
  <c r="W143" i="46" s="1"/>
  <c r="CK143" i="46"/>
  <c r="V143" i="46" s="1"/>
  <c r="CJ143" i="46"/>
  <c r="CI143" i="46"/>
  <c r="T143" i="46" s="1"/>
  <c r="CH143" i="46"/>
  <c r="S143" i="46" s="1"/>
  <c r="CG143" i="46"/>
  <c r="CF143" i="46"/>
  <c r="CE143" i="46"/>
  <c r="P143" i="46" s="1"/>
  <c r="CD143" i="46"/>
  <c r="O143" i="46" s="1"/>
  <c r="CC143" i="46"/>
  <c r="CB143" i="46"/>
  <c r="CA143" i="46"/>
  <c r="BZ143" i="46"/>
  <c r="BY143" i="46"/>
  <c r="J143" i="46" s="1"/>
  <c r="BX143" i="46"/>
  <c r="BW143" i="46"/>
  <c r="H143" i="46" s="1"/>
  <c r="BV143" i="46"/>
  <c r="G143" i="46" s="1"/>
  <c r="BU143" i="46"/>
  <c r="BT143" i="46"/>
  <c r="BS143" i="46"/>
  <c r="D143" i="46" s="1"/>
  <c r="BO143" i="46"/>
  <c r="BN143" i="46"/>
  <c r="B143" i="46"/>
  <c r="B143" i="44" s="1"/>
  <c r="A143" i="46"/>
  <c r="A141" i="27" s="1"/>
  <c r="EF142" i="46"/>
  <c r="BQ142" i="46" s="1"/>
  <c r="EE142" i="46"/>
  <c r="BP142" i="46" s="1"/>
  <c r="ED142" i="46"/>
  <c r="BO142" i="44" s="1"/>
  <c r="EC142" i="46"/>
  <c r="BN142" i="44" s="1"/>
  <c r="EB142" i="46"/>
  <c r="BM142" i="44" s="1"/>
  <c r="EA142" i="46"/>
  <c r="BL142" i="44" s="1"/>
  <c r="DZ142" i="46"/>
  <c r="DY142" i="46"/>
  <c r="BJ142" i="46" s="1"/>
  <c r="DX142" i="46"/>
  <c r="BI142" i="46" s="1"/>
  <c r="DW142" i="46"/>
  <c r="DV142" i="46"/>
  <c r="DU142" i="46"/>
  <c r="BF142" i="46" s="1"/>
  <c r="DT142" i="46"/>
  <c r="DS142" i="46"/>
  <c r="BD142" i="46" s="1"/>
  <c r="DR142" i="46"/>
  <c r="DQ142" i="46"/>
  <c r="BB142" i="46" s="1"/>
  <c r="DP142" i="46"/>
  <c r="BA142" i="46" s="1"/>
  <c r="DO142" i="46"/>
  <c r="DN142" i="46"/>
  <c r="AY142" i="46" s="1"/>
  <c r="DM142" i="46"/>
  <c r="AX142" i="46" s="1"/>
  <c r="DL142" i="46"/>
  <c r="AW142" i="46" s="1"/>
  <c r="DK142" i="46"/>
  <c r="DJ142" i="46"/>
  <c r="DI142" i="46"/>
  <c r="DH142" i="46"/>
  <c r="AS142" i="46" s="1"/>
  <c r="DG142" i="46"/>
  <c r="DF142" i="46"/>
  <c r="DE142" i="46"/>
  <c r="DD142" i="46"/>
  <c r="DC142" i="46"/>
  <c r="DB142" i="46"/>
  <c r="DA142" i="46"/>
  <c r="AL142" i="46" s="1"/>
  <c r="CZ142" i="46"/>
  <c r="CY142" i="46"/>
  <c r="AJ142" i="46" s="1"/>
  <c r="CX142" i="46"/>
  <c r="CW142" i="46"/>
  <c r="AH142" i="46" s="1"/>
  <c r="CV142" i="46"/>
  <c r="AG142" i="46" s="1"/>
  <c r="CU142" i="46"/>
  <c r="CT142" i="46"/>
  <c r="CS142" i="46"/>
  <c r="AD142" i="46" s="1"/>
  <c r="CR142" i="46"/>
  <c r="CQ142" i="46"/>
  <c r="AB142" i="46" s="1"/>
  <c r="CP142" i="46"/>
  <c r="AA142" i="46" s="1"/>
  <c r="CO142" i="46"/>
  <c r="Z142" i="46" s="1"/>
  <c r="CN142" i="46"/>
  <c r="Y142" i="46" s="1"/>
  <c r="CM142" i="46"/>
  <c r="X142" i="46" s="1"/>
  <c r="CL142" i="46"/>
  <c r="CK142" i="46"/>
  <c r="CJ142" i="46"/>
  <c r="CI142" i="46"/>
  <c r="CH142" i="46"/>
  <c r="S142" i="46" s="1"/>
  <c r="CG142" i="46"/>
  <c r="R142" i="46" s="1"/>
  <c r="CF142" i="46"/>
  <c r="Q142" i="46" s="1"/>
  <c r="CE142" i="46"/>
  <c r="CD142" i="46"/>
  <c r="O142" i="46" s="1"/>
  <c r="CC142" i="46"/>
  <c r="N142" i="46" s="1"/>
  <c r="CB142" i="46"/>
  <c r="CA142" i="46"/>
  <c r="L142" i="46" s="1"/>
  <c r="BZ142" i="46"/>
  <c r="BY142" i="46"/>
  <c r="J142" i="46" s="1"/>
  <c r="BX142" i="46"/>
  <c r="BW142" i="46"/>
  <c r="BV142" i="46"/>
  <c r="BU142" i="46"/>
  <c r="F142" i="46" s="1"/>
  <c r="BT142" i="46"/>
  <c r="BS142" i="46"/>
  <c r="BO142" i="46"/>
  <c r="BN142" i="46"/>
  <c r="B142" i="46"/>
  <c r="B142" i="44" s="1"/>
  <c r="A142" i="46"/>
  <c r="A140" i="27" s="1"/>
  <c r="EF141" i="46"/>
  <c r="EE141" i="46"/>
  <c r="ED141" i="46"/>
  <c r="EC141" i="46"/>
  <c r="BN141" i="46" s="1"/>
  <c r="EB141" i="46"/>
  <c r="BM141" i="46" s="1"/>
  <c r="EA141" i="46"/>
  <c r="DZ141" i="46"/>
  <c r="DY141" i="46"/>
  <c r="DX141" i="46"/>
  <c r="DW141" i="46"/>
  <c r="BH141" i="46" s="1"/>
  <c r="DV141" i="46"/>
  <c r="BG141" i="46" s="1"/>
  <c r="DU141" i="46"/>
  <c r="BF141" i="46" s="1"/>
  <c r="DT141" i="46"/>
  <c r="BE141" i="46" s="1"/>
  <c r="DS141" i="46"/>
  <c r="DR141" i="46"/>
  <c r="DQ141" i="46"/>
  <c r="BB141" i="46" s="1"/>
  <c r="DP141" i="46"/>
  <c r="DO141" i="46"/>
  <c r="DN141" i="46"/>
  <c r="AY141" i="46" s="1"/>
  <c r="DM141" i="46"/>
  <c r="AX141" i="46" s="1"/>
  <c r="DL141" i="46"/>
  <c r="AW141" i="46" s="1"/>
  <c r="DK141" i="46"/>
  <c r="AV141" i="46" s="1"/>
  <c r="DJ141" i="46"/>
  <c r="DI141" i="46"/>
  <c r="DH141" i="46"/>
  <c r="DG141" i="46"/>
  <c r="DF141" i="46"/>
  <c r="AQ141" i="44" s="1"/>
  <c r="DE141" i="46"/>
  <c r="AP141" i="46" s="1"/>
  <c r="DD141" i="46"/>
  <c r="DC141" i="46"/>
  <c r="DB141" i="46"/>
  <c r="DA141" i="46"/>
  <c r="AL141" i="46" s="1"/>
  <c r="CZ141" i="46"/>
  <c r="CY141" i="46"/>
  <c r="CX141" i="46"/>
  <c r="CW141" i="46"/>
  <c r="AH141" i="46" s="1"/>
  <c r="CV141" i="46"/>
  <c r="AG141" i="46" s="1"/>
  <c r="CU141" i="46"/>
  <c r="CT141" i="46"/>
  <c r="CS141" i="46"/>
  <c r="AD141" i="46" s="1"/>
  <c r="CR141" i="46"/>
  <c r="CQ141" i="46"/>
  <c r="CP141" i="46"/>
  <c r="AA141" i="46" s="1"/>
  <c r="CO141" i="46"/>
  <c r="CN141" i="46"/>
  <c r="CM141" i="46"/>
  <c r="X141" i="46" s="1"/>
  <c r="CL141" i="46"/>
  <c r="CK141" i="46"/>
  <c r="V141" i="46" s="1"/>
  <c r="CJ141" i="46"/>
  <c r="CI141" i="46"/>
  <c r="CH141" i="46"/>
  <c r="CG141" i="46"/>
  <c r="R141" i="46" s="1"/>
  <c r="CF141" i="46"/>
  <c r="Q141" i="46" s="1"/>
  <c r="CE141" i="46"/>
  <c r="CD141" i="46"/>
  <c r="O141" i="46" s="1"/>
  <c r="CC141" i="46"/>
  <c r="CB141" i="46"/>
  <c r="CA141" i="46"/>
  <c r="L141" i="46" s="1"/>
  <c r="BZ141" i="46"/>
  <c r="BY141" i="46"/>
  <c r="J141" i="46" s="1"/>
  <c r="BX141" i="46"/>
  <c r="I141" i="46" s="1"/>
  <c r="BW141" i="46"/>
  <c r="BV141" i="46"/>
  <c r="G141" i="46" s="1"/>
  <c r="BU141" i="46"/>
  <c r="F141" i="46" s="1"/>
  <c r="BT141" i="46"/>
  <c r="BS141" i="46"/>
  <c r="D141" i="46" s="1"/>
  <c r="AQ141" i="46"/>
  <c r="B141" i="46"/>
  <c r="B141" i="44" s="1"/>
  <c r="A141" i="46"/>
  <c r="A139" i="27" s="1"/>
  <c r="EF140" i="46"/>
  <c r="BQ140" i="46" s="1"/>
  <c r="EE140" i="46"/>
  <c r="ED140" i="46"/>
  <c r="BO140" i="46" s="1"/>
  <c r="EC140" i="46"/>
  <c r="EB140" i="46"/>
  <c r="EA140" i="46"/>
  <c r="DZ140" i="46"/>
  <c r="BK140" i="46" s="1"/>
  <c r="DY140" i="46"/>
  <c r="BJ140" i="46" s="1"/>
  <c r="DX140" i="46"/>
  <c r="DW140" i="46"/>
  <c r="DV140" i="46"/>
  <c r="DU140" i="46"/>
  <c r="DT140" i="46"/>
  <c r="BE140" i="46" s="1"/>
  <c r="DS140" i="46"/>
  <c r="DR140" i="46"/>
  <c r="BC140" i="46" s="1"/>
  <c r="DQ140" i="46"/>
  <c r="DP140" i="46"/>
  <c r="DO140" i="46"/>
  <c r="AZ140" i="46" s="1"/>
  <c r="DN140" i="46"/>
  <c r="AY140" i="46" s="1"/>
  <c r="DM140" i="46"/>
  <c r="DL140" i="46"/>
  <c r="DK140" i="46"/>
  <c r="AV140" i="46" s="1"/>
  <c r="DJ140" i="46"/>
  <c r="DI140" i="46"/>
  <c r="AT140" i="46" s="1"/>
  <c r="DH140" i="46"/>
  <c r="DG140" i="46"/>
  <c r="DF140" i="46"/>
  <c r="AQ140" i="46" s="1"/>
  <c r="DE140" i="46"/>
  <c r="DD140" i="46"/>
  <c r="DC140" i="46"/>
  <c r="AN140" i="46" s="1"/>
  <c r="DB140" i="46"/>
  <c r="AM140" i="46" s="1"/>
  <c r="DA140" i="46"/>
  <c r="AL140" i="46" s="1"/>
  <c r="CZ140" i="46"/>
  <c r="CY140" i="46"/>
  <c r="CX140" i="46"/>
  <c r="AI140" i="46" s="1"/>
  <c r="CW140" i="46"/>
  <c r="CV140" i="46"/>
  <c r="AG140" i="46" s="1"/>
  <c r="CU140" i="46"/>
  <c r="CT140" i="46"/>
  <c r="AE140" i="46" s="1"/>
  <c r="CS140" i="46"/>
  <c r="AD140" i="46" s="1"/>
  <c r="CR140" i="46"/>
  <c r="AC140" i="46" s="1"/>
  <c r="CQ140" i="46"/>
  <c r="AB140" i="46" s="1"/>
  <c r="CP140" i="46"/>
  <c r="AA140" i="46" s="1"/>
  <c r="CO140" i="46"/>
  <c r="CN140" i="46"/>
  <c r="CM140" i="46"/>
  <c r="CL140" i="46"/>
  <c r="W140" i="46" s="1"/>
  <c r="CK140" i="46"/>
  <c r="CJ140" i="46"/>
  <c r="CI140" i="46"/>
  <c r="CH140" i="46"/>
  <c r="S140" i="46" s="1"/>
  <c r="CG140" i="46"/>
  <c r="CF140" i="46"/>
  <c r="CE140" i="46"/>
  <c r="P140" i="46" s="1"/>
  <c r="CD140" i="46"/>
  <c r="CC140" i="46"/>
  <c r="N140" i="46" s="1"/>
  <c r="CB140" i="46"/>
  <c r="M140" i="46" s="1"/>
  <c r="CA140" i="46"/>
  <c r="BZ140" i="46"/>
  <c r="BY140" i="46"/>
  <c r="BX140" i="46"/>
  <c r="BW140" i="46"/>
  <c r="H140" i="46" s="1"/>
  <c r="BV140" i="46"/>
  <c r="G140" i="46" s="1"/>
  <c r="BU140" i="46"/>
  <c r="F140" i="46" s="1"/>
  <c r="BT140" i="46"/>
  <c r="BS140" i="46"/>
  <c r="B140" i="46"/>
  <c r="B140" i="44" s="1"/>
  <c r="A140" i="46"/>
  <c r="A138" i="27" s="1"/>
  <c r="EF139" i="46"/>
  <c r="EE139" i="46"/>
  <c r="BP139" i="46" s="1"/>
  <c r="ED139" i="46"/>
  <c r="BO139" i="46" s="1"/>
  <c r="EC139" i="46"/>
  <c r="BN139" i="46" s="1"/>
  <c r="EB139" i="46"/>
  <c r="EA139" i="46"/>
  <c r="BL139" i="46" s="1"/>
  <c r="DZ139" i="46"/>
  <c r="BK139" i="46" s="1"/>
  <c r="DY139" i="46"/>
  <c r="DX139" i="46"/>
  <c r="BI139" i="46" s="1"/>
  <c r="DW139" i="46"/>
  <c r="BH139" i="46" s="1"/>
  <c r="DV139" i="46"/>
  <c r="BG139" i="46" s="1"/>
  <c r="DU139" i="46"/>
  <c r="BF139" i="46" s="1"/>
  <c r="DT139" i="46"/>
  <c r="DS139" i="46"/>
  <c r="BD139" i="46" s="1"/>
  <c r="DR139" i="46"/>
  <c r="BC139" i="46" s="1"/>
  <c r="DQ139" i="46"/>
  <c r="DP139" i="46"/>
  <c r="BA139" i="46" s="1"/>
  <c r="DO139" i="46"/>
  <c r="AZ139" i="46" s="1"/>
  <c r="DN139" i="46"/>
  <c r="DM139" i="46"/>
  <c r="AX139" i="46" s="1"/>
  <c r="DL139" i="46"/>
  <c r="DK139" i="46"/>
  <c r="DJ139" i="46"/>
  <c r="AU139" i="46" s="1"/>
  <c r="DI139" i="46"/>
  <c r="DH139" i="46"/>
  <c r="DG139" i="46"/>
  <c r="AR139" i="46" s="1"/>
  <c r="DF139" i="46"/>
  <c r="AQ139" i="46" s="1"/>
  <c r="DE139" i="46"/>
  <c r="AP139" i="46" s="1"/>
  <c r="DD139" i="46"/>
  <c r="AO139" i="46" s="1"/>
  <c r="DC139" i="46"/>
  <c r="DB139" i="46"/>
  <c r="DA139" i="46"/>
  <c r="CZ139" i="46"/>
  <c r="CY139" i="46"/>
  <c r="CX139" i="46"/>
  <c r="AI139" i="46" s="1"/>
  <c r="CW139" i="46"/>
  <c r="AH139" i="46" s="1"/>
  <c r="CV139" i="46"/>
  <c r="CU139" i="46"/>
  <c r="CT139" i="46"/>
  <c r="AE139" i="46" s="1"/>
  <c r="CS139" i="46"/>
  <c r="CR139" i="46"/>
  <c r="AC139" i="46" s="1"/>
  <c r="CQ139" i="46"/>
  <c r="AB139" i="46" s="1"/>
  <c r="CP139" i="46"/>
  <c r="AA139" i="46" s="1"/>
  <c r="CO139" i="46"/>
  <c r="CN139" i="46"/>
  <c r="CM139" i="46"/>
  <c r="X139" i="46" s="1"/>
  <c r="CL139" i="46"/>
  <c r="W139" i="46" s="1"/>
  <c r="CK139" i="46"/>
  <c r="CJ139" i="46"/>
  <c r="CI139" i="46"/>
  <c r="T139" i="46" s="1"/>
  <c r="CH139" i="46"/>
  <c r="S139" i="46" s="1"/>
  <c r="CG139" i="46"/>
  <c r="CF139" i="46"/>
  <c r="CE139" i="46"/>
  <c r="CD139" i="46"/>
  <c r="O139" i="46" s="1"/>
  <c r="CC139" i="46"/>
  <c r="CB139" i="46"/>
  <c r="M139" i="46" s="1"/>
  <c r="CA139" i="46"/>
  <c r="BZ139" i="46"/>
  <c r="K139" i="46" s="1"/>
  <c r="BY139" i="46"/>
  <c r="J139" i="46" s="1"/>
  <c r="BX139" i="46"/>
  <c r="BW139" i="46"/>
  <c r="BV139" i="46"/>
  <c r="G139" i="46" s="1"/>
  <c r="BU139" i="46"/>
  <c r="BT139" i="46"/>
  <c r="E139" i="46" s="1"/>
  <c r="BS139" i="46"/>
  <c r="D139" i="46" s="1"/>
  <c r="B139" i="46"/>
  <c r="B139" i="44" s="1"/>
  <c r="A139" i="46"/>
  <c r="A137" i="27" s="1"/>
  <c r="EF138" i="46"/>
  <c r="EE138" i="46"/>
  <c r="BP138" i="46" s="1"/>
  <c r="ED138" i="46"/>
  <c r="EC138" i="46"/>
  <c r="EB138" i="46"/>
  <c r="BM138" i="46" s="1"/>
  <c r="EA138" i="46"/>
  <c r="DZ138" i="46"/>
  <c r="BK138" i="46" s="1"/>
  <c r="DY138" i="46"/>
  <c r="DX138" i="46"/>
  <c r="DW138" i="46"/>
  <c r="DV138" i="46"/>
  <c r="BG138" i="46" s="1"/>
  <c r="DU138" i="46"/>
  <c r="DT138" i="46"/>
  <c r="DS138" i="46"/>
  <c r="BD138" i="46" s="1"/>
  <c r="DR138" i="46"/>
  <c r="BC138" i="46" s="1"/>
  <c r="DQ138" i="46"/>
  <c r="BB138" i="46" s="1"/>
  <c r="DP138" i="46"/>
  <c r="DO138" i="46"/>
  <c r="DN138" i="46"/>
  <c r="AY138" i="46" s="1"/>
  <c r="DM138" i="46"/>
  <c r="DL138" i="46"/>
  <c r="AW138" i="46" s="1"/>
  <c r="DK138" i="46"/>
  <c r="AV138" i="46" s="1"/>
  <c r="DJ138" i="46"/>
  <c r="AU138" i="46" s="1"/>
  <c r="DI138" i="46"/>
  <c r="AT138" i="46" s="1"/>
  <c r="DH138" i="46"/>
  <c r="DG138" i="46"/>
  <c r="DF138" i="46"/>
  <c r="AQ138" i="46" s="1"/>
  <c r="DE138" i="46"/>
  <c r="DD138" i="46"/>
  <c r="DC138" i="46"/>
  <c r="AN138" i="46" s="1"/>
  <c r="DB138" i="46"/>
  <c r="AM138" i="46" s="1"/>
  <c r="DA138" i="46"/>
  <c r="AL138" i="46" s="1"/>
  <c r="CZ138" i="46"/>
  <c r="CY138" i="46"/>
  <c r="CX138" i="46"/>
  <c r="AI138" i="46" s="1"/>
  <c r="CW138" i="46"/>
  <c r="CV138" i="46"/>
  <c r="CU138" i="46"/>
  <c r="CT138" i="46"/>
  <c r="AE138" i="46" s="1"/>
  <c r="CS138" i="46"/>
  <c r="AD138" i="46" s="1"/>
  <c r="CR138" i="46"/>
  <c r="CQ138" i="46"/>
  <c r="CP138" i="46"/>
  <c r="AA138" i="46" s="1"/>
  <c r="CO138" i="46"/>
  <c r="CN138" i="46"/>
  <c r="CM138" i="46"/>
  <c r="X138" i="46" s="1"/>
  <c r="CL138" i="46"/>
  <c r="CK138" i="46"/>
  <c r="V138" i="46" s="1"/>
  <c r="CJ138" i="46"/>
  <c r="CI138" i="46"/>
  <c r="CH138" i="46"/>
  <c r="CG138" i="46"/>
  <c r="CF138" i="46"/>
  <c r="CE138" i="46"/>
  <c r="P138" i="46" s="1"/>
  <c r="CD138" i="46"/>
  <c r="O138" i="46" s="1"/>
  <c r="CC138" i="46"/>
  <c r="CB138" i="46"/>
  <c r="M138" i="46" s="1"/>
  <c r="CA138" i="46"/>
  <c r="BZ138" i="46"/>
  <c r="K138" i="46" s="1"/>
  <c r="BY138" i="46"/>
  <c r="BX138" i="46"/>
  <c r="I138" i="46" s="1"/>
  <c r="BW138" i="46"/>
  <c r="H138" i="46" s="1"/>
  <c r="BV138" i="46"/>
  <c r="G138" i="46" s="1"/>
  <c r="BU138" i="46"/>
  <c r="F138" i="46" s="1"/>
  <c r="BT138" i="46"/>
  <c r="BS138" i="46"/>
  <c r="D138" i="46" s="1"/>
  <c r="B138" i="46"/>
  <c r="B138" i="44" s="1"/>
  <c r="A138" i="46"/>
  <c r="A136" i="27" s="1"/>
  <c r="EF137" i="46"/>
  <c r="BQ137" i="46" s="1"/>
  <c r="EE137" i="46"/>
  <c r="BP137" i="46" s="1"/>
  <c r="ED137" i="46"/>
  <c r="BO137" i="44" s="1"/>
  <c r="EC137" i="46"/>
  <c r="BN137" i="44" s="1"/>
  <c r="EB137" i="46"/>
  <c r="BM137" i="44" s="1"/>
  <c r="EA137" i="46"/>
  <c r="DZ137" i="46"/>
  <c r="DY137" i="46"/>
  <c r="DX137" i="46"/>
  <c r="DW137" i="46"/>
  <c r="BH137" i="46" s="1"/>
  <c r="DV137" i="46"/>
  <c r="BG137" i="46" s="1"/>
  <c r="DU137" i="46"/>
  <c r="DT137" i="46"/>
  <c r="DS137" i="46"/>
  <c r="BD137" i="44" s="1"/>
  <c r="DR137" i="46"/>
  <c r="BC137" i="46" s="1"/>
  <c r="DQ137" i="46"/>
  <c r="DP137" i="46"/>
  <c r="DO137" i="46"/>
  <c r="AZ137" i="46" s="1"/>
  <c r="DN137" i="46"/>
  <c r="AY137" i="46" s="1"/>
  <c r="DM137" i="46"/>
  <c r="AX137" i="46" s="1"/>
  <c r="DL137" i="46"/>
  <c r="DK137" i="46"/>
  <c r="DJ137" i="46"/>
  <c r="AU137" i="46" s="1"/>
  <c r="DI137" i="46"/>
  <c r="DH137" i="46"/>
  <c r="AS137" i="46" s="1"/>
  <c r="DG137" i="46"/>
  <c r="DF137" i="46"/>
  <c r="DE137" i="46"/>
  <c r="DD137" i="46"/>
  <c r="DC137" i="46"/>
  <c r="AN137" i="46" s="1"/>
  <c r="DB137" i="46"/>
  <c r="AM137" i="46" s="1"/>
  <c r="DA137" i="46"/>
  <c r="CZ137" i="46"/>
  <c r="AK137" i="46" s="1"/>
  <c r="CY137" i="46"/>
  <c r="AJ137" i="46" s="1"/>
  <c r="CX137" i="46"/>
  <c r="AI137" i="46" s="1"/>
  <c r="CW137" i="46"/>
  <c r="AH137" i="46" s="1"/>
  <c r="CV137" i="46"/>
  <c r="CU137" i="46"/>
  <c r="CT137" i="46"/>
  <c r="AE137" i="46" s="1"/>
  <c r="CS137" i="46"/>
  <c r="CR137" i="46"/>
  <c r="CQ137" i="46"/>
  <c r="AB137" i="46" s="1"/>
  <c r="CP137" i="46"/>
  <c r="AA137" i="46" s="1"/>
  <c r="CO137" i="46"/>
  <c r="Z137" i="46" s="1"/>
  <c r="CN137" i="46"/>
  <c r="Y137" i="46" s="1"/>
  <c r="CM137" i="46"/>
  <c r="CL137" i="46"/>
  <c r="W137" i="46" s="1"/>
  <c r="CK137" i="46"/>
  <c r="CJ137" i="46"/>
  <c r="U137" i="46" s="1"/>
  <c r="CI137" i="46"/>
  <c r="T137" i="46" s="1"/>
  <c r="CH137" i="46"/>
  <c r="S137" i="46" s="1"/>
  <c r="CG137" i="46"/>
  <c r="R137" i="46" s="1"/>
  <c r="CF137" i="46"/>
  <c r="CE137" i="46"/>
  <c r="CD137" i="46"/>
  <c r="O137" i="46" s="1"/>
  <c r="CC137" i="46"/>
  <c r="CB137" i="46"/>
  <c r="M137" i="46" s="1"/>
  <c r="CA137" i="46"/>
  <c r="BZ137" i="46"/>
  <c r="K137" i="46" s="1"/>
  <c r="BY137" i="46"/>
  <c r="J137" i="46" s="1"/>
  <c r="BX137" i="46"/>
  <c r="BW137" i="46"/>
  <c r="H137" i="46" s="1"/>
  <c r="BV137" i="46"/>
  <c r="G137" i="46" s="1"/>
  <c r="BU137" i="46"/>
  <c r="BT137" i="46"/>
  <c r="E137" i="46" s="1"/>
  <c r="BS137" i="46"/>
  <c r="D137" i="46" s="1"/>
  <c r="BO137" i="46"/>
  <c r="BN137" i="46"/>
  <c r="BM137" i="46"/>
  <c r="BD137" i="46"/>
  <c r="B137" i="46"/>
  <c r="B137" i="44" s="1"/>
  <c r="A137" i="46"/>
  <c r="A135" i="27" s="1"/>
  <c r="EF136" i="46"/>
  <c r="EE136" i="46"/>
  <c r="BP136" i="46" s="1"/>
  <c r="ED136" i="46"/>
  <c r="BO136" i="46" s="1"/>
  <c r="EC136" i="46"/>
  <c r="BN136" i="46" s="1"/>
  <c r="EB136" i="46"/>
  <c r="EA136" i="46"/>
  <c r="DZ136" i="46"/>
  <c r="BK136" i="46" s="1"/>
  <c r="DY136" i="46"/>
  <c r="DX136" i="46"/>
  <c r="BI136" i="46" s="1"/>
  <c r="DW136" i="46"/>
  <c r="BH136" i="46" s="1"/>
  <c r="DV136" i="46"/>
  <c r="BG136" i="46" s="1"/>
  <c r="DU136" i="46"/>
  <c r="DT136" i="46"/>
  <c r="DS136" i="46"/>
  <c r="DR136" i="46"/>
  <c r="BC136" i="46" s="1"/>
  <c r="DQ136" i="46"/>
  <c r="DP136" i="46"/>
  <c r="DO136" i="46"/>
  <c r="AZ136" i="46" s="1"/>
  <c r="DN136" i="46"/>
  <c r="DM136" i="46"/>
  <c r="DL136" i="46"/>
  <c r="AW136" i="46" s="1"/>
  <c r="DK136" i="46"/>
  <c r="DJ136" i="46"/>
  <c r="AU136" i="46" s="1"/>
  <c r="DI136" i="46"/>
  <c r="DH136" i="46"/>
  <c r="AS136" i="46" s="1"/>
  <c r="DG136" i="46"/>
  <c r="AR136" i="46" s="1"/>
  <c r="DF136" i="46"/>
  <c r="AQ136" i="46" s="1"/>
  <c r="DE136" i="46"/>
  <c r="DD136" i="46"/>
  <c r="DC136" i="46"/>
  <c r="DB136" i="46"/>
  <c r="DA136" i="46"/>
  <c r="CZ136" i="46"/>
  <c r="CY136" i="46"/>
  <c r="AJ136" i="46" s="1"/>
  <c r="CX136" i="46"/>
  <c r="AI136" i="46" s="1"/>
  <c r="CW136" i="46"/>
  <c r="CV136" i="46"/>
  <c r="CU136" i="46"/>
  <c r="AF136" i="46" s="1"/>
  <c r="CT136" i="46"/>
  <c r="AE136" i="46" s="1"/>
  <c r="CS136" i="46"/>
  <c r="CR136" i="46"/>
  <c r="CQ136" i="46"/>
  <c r="CP136" i="46"/>
  <c r="AA136" i="46" s="1"/>
  <c r="CO136" i="46"/>
  <c r="CN136" i="46"/>
  <c r="CM136" i="46"/>
  <c r="CL136" i="46"/>
  <c r="W136" i="46" s="1"/>
  <c r="CK136" i="46"/>
  <c r="CJ136" i="46"/>
  <c r="U136" i="46" s="1"/>
  <c r="CI136" i="46"/>
  <c r="CH136" i="46"/>
  <c r="S136" i="46" s="1"/>
  <c r="CG136" i="46"/>
  <c r="R136" i="46" s="1"/>
  <c r="CF136" i="46"/>
  <c r="CE136" i="46"/>
  <c r="CD136" i="46"/>
  <c r="CC136" i="46"/>
  <c r="CB136" i="46"/>
  <c r="M136" i="46" s="1"/>
  <c r="CA136" i="46"/>
  <c r="BZ136" i="46"/>
  <c r="K136" i="46" s="1"/>
  <c r="BY136" i="46"/>
  <c r="BX136" i="46"/>
  <c r="BW136" i="46"/>
  <c r="BV136" i="46"/>
  <c r="BU136" i="46"/>
  <c r="BT136" i="46"/>
  <c r="E136" i="46" s="1"/>
  <c r="BS136" i="46"/>
  <c r="D136" i="46" s="1"/>
  <c r="B136" i="46"/>
  <c r="B136" i="44" s="1"/>
  <c r="A136" i="46"/>
  <c r="C136" i="46" s="1"/>
  <c r="C136" i="44" s="1"/>
  <c r="EF135" i="46"/>
  <c r="BQ135" i="46" s="1"/>
  <c r="EE135" i="46"/>
  <c r="ED135" i="46"/>
  <c r="BO135" i="46" s="1"/>
  <c r="EC135" i="46"/>
  <c r="EB135" i="46"/>
  <c r="BM135" i="46" s="1"/>
  <c r="EA135" i="46"/>
  <c r="BL135" i="46" s="1"/>
  <c r="DZ135" i="46"/>
  <c r="BK135" i="46" s="1"/>
  <c r="DY135" i="46"/>
  <c r="DX135" i="46"/>
  <c r="DW135" i="46"/>
  <c r="DV135" i="46"/>
  <c r="BG135" i="46" s="1"/>
  <c r="DU135" i="46"/>
  <c r="DT135" i="46"/>
  <c r="DS135" i="46"/>
  <c r="BD135" i="46" s="1"/>
  <c r="DR135" i="46"/>
  <c r="BC135" i="46" s="1"/>
  <c r="DQ135" i="46"/>
  <c r="DP135" i="46"/>
  <c r="DO135" i="46"/>
  <c r="DN135" i="46"/>
  <c r="DM135" i="46"/>
  <c r="DL135" i="46"/>
  <c r="DK135" i="46"/>
  <c r="DJ135" i="46"/>
  <c r="AU135" i="46" s="1"/>
  <c r="DI135" i="46"/>
  <c r="AT135" i="46" s="1"/>
  <c r="DH135" i="46"/>
  <c r="DG135" i="46"/>
  <c r="DF135" i="46"/>
  <c r="AQ135" i="46" s="1"/>
  <c r="DE135" i="46"/>
  <c r="DD135" i="46"/>
  <c r="DC135" i="46"/>
  <c r="AN135" i="46" s="1"/>
  <c r="DB135" i="46"/>
  <c r="AM135" i="46" s="1"/>
  <c r="DA135" i="46"/>
  <c r="CZ135" i="46"/>
  <c r="AK135" i="46" s="1"/>
  <c r="CY135" i="46"/>
  <c r="CX135" i="46"/>
  <c r="AI135" i="46" s="1"/>
  <c r="CW135" i="46"/>
  <c r="CV135" i="46"/>
  <c r="AG135" i="46" s="1"/>
  <c r="CU135" i="46"/>
  <c r="AF135" i="46" s="1"/>
  <c r="CT135" i="46"/>
  <c r="AE135" i="46" s="1"/>
  <c r="CS135" i="46"/>
  <c r="CR135" i="46"/>
  <c r="CQ135" i="46"/>
  <c r="CP135" i="46"/>
  <c r="CO135" i="46"/>
  <c r="CN135" i="46"/>
  <c r="CM135" i="46"/>
  <c r="X135" i="46" s="1"/>
  <c r="CL135" i="46"/>
  <c r="W135" i="46" s="1"/>
  <c r="CK135" i="46"/>
  <c r="V135" i="46" s="1"/>
  <c r="CJ135" i="46"/>
  <c r="CI135" i="46"/>
  <c r="T135" i="46" s="1"/>
  <c r="CH135" i="46"/>
  <c r="S135" i="46" s="1"/>
  <c r="CG135" i="46"/>
  <c r="CF135" i="46"/>
  <c r="Q135" i="46" s="1"/>
  <c r="CE135" i="46"/>
  <c r="P135" i="46" s="1"/>
  <c r="CD135" i="46"/>
  <c r="O135" i="46" s="1"/>
  <c r="CC135" i="46"/>
  <c r="CB135" i="46"/>
  <c r="M135" i="46" s="1"/>
  <c r="CA135" i="46"/>
  <c r="BZ135" i="46"/>
  <c r="BY135" i="46"/>
  <c r="BX135" i="46"/>
  <c r="BW135" i="46"/>
  <c r="H135" i="46" s="1"/>
  <c r="BV135" i="46"/>
  <c r="G135" i="46" s="1"/>
  <c r="BU135" i="46"/>
  <c r="F135" i="46" s="1"/>
  <c r="BT135" i="46"/>
  <c r="BS135" i="46"/>
  <c r="B135" i="46"/>
  <c r="B135" i="44" s="1"/>
  <c r="A135" i="46"/>
  <c r="A133" i="27" s="1"/>
  <c r="EF134" i="46"/>
  <c r="EE134" i="46"/>
  <c r="BP134" i="46" s="1"/>
  <c r="ED134" i="46"/>
  <c r="BO134" i="46" s="1"/>
  <c r="EC134" i="46"/>
  <c r="EB134" i="46"/>
  <c r="EA134" i="46"/>
  <c r="DZ134" i="46"/>
  <c r="BK134" i="46" s="1"/>
  <c r="DY134" i="46"/>
  <c r="DX134" i="46"/>
  <c r="DW134" i="46"/>
  <c r="DV134" i="46"/>
  <c r="BG134" i="46" s="1"/>
  <c r="DU134" i="46"/>
  <c r="DT134" i="46"/>
  <c r="DS134" i="46"/>
  <c r="DR134" i="46"/>
  <c r="BC134" i="46" s="1"/>
  <c r="DQ134" i="46"/>
  <c r="DP134" i="46"/>
  <c r="BA134" i="46" s="1"/>
  <c r="DO134" i="46"/>
  <c r="AZ134" i="46" s="1"/>
  <c r="DN134" i="46"/>
  <c r="AY134" i="46" s="1"/>
  <c r="DM134" i="46"/>
  <c r="AX134" i="46" s="1"/>
  <c r="DL134" i="46"/>
  <c r="DK134" i="46"/>
  <c r="DJ134" i="46"/>
  <c r="DI134" i="46"/>
  <c r="DH134" i="46"/>
  <c r="AS134" i="46" s="1"/>
  <c r="DG134" i="46"/>
  <c r="AR134" i="46" s="1"/>
  <c r="DF134" i="46"/>
  <c r="AQ134" i="46" s="1"/>
  <c r="DE134" i="46"/>
  <c r="DD134" i="46"/>
  <c r="DC134" i="46"/>
  <c r="DB134" i="46"/>
  <c r="AM134" i="46" s="1"/>
  <c r="DA134" i="46"/>
  <c r="CZ134" i="46"/>
  <c r="CY134" i="46"/>
  <c r="AJ134" i="46" s="1"/>
  <c r="CX134" i="46"/>
  <c r="CW134" i="46"/>
  <c r="CV134" i="46"/>
  <c r="CU134" i="46"/>
  <c r="AF134" i="46" s="1"/>
  <c r="CT134" i="46"/>
  <c r="AE134" i="46" s="1"/>
  <c r="CS134" i="46"/>
  <c r="CR134" i="46"/>
  <c r="AC134" i="46" s="1"/>
  <c r="CQ134" i="46"/>
  <c r="AB134" i="46" s="1"/>
  <c r="CP134" i="46"/>
  <c r="AA134" i="46" s="1"/>
  <c r="CO134" i="46"/>
  <c r="Z134" i="46" s="1"/>
  <c r="CN134" i="46"/>
  <c r="Y134" i="46" s="1"/>
  <c r="CM134" i="46"/>
  <c r="CL134" i="46"/>
  <c r="W134" i="46" s="1"/>
  <c r="CK134" i="46"/>
  <c r="CJ134" i="46"/>
  <c r="U134" i="46" s="1"/>
  <c r="CI134" i="46"/>
  <c r="T134" i="46" s="1"/>
  <c r="CH134" i="46"/>
  <c r="S134" i="46" s="1"/>
  <c r="CG134" i="46"/>
  <c r="CF134" i="46"/>
  <c r="Q134" i="46" s="1"/>
  <c r="CE134" i="46"/>
  <c r="CD134" i="46"/>
  <c r="O134" i="46" s="1"/>
  <c r="CC134" i="46"/>
  <c r="CB134" i="46"/>
  <c r="M134" i="46" s="1"/>
  <c r="CA134" i="46"/>
  <c r="L134" i="46" s="1"/>
  <c r="BZ134" i="46"/>
  <c r="K134" i="46" s="1"/>
  <c r="BY134" i="46"/>
  <c r="BX134" i="46"/>
  <c r="BW134" i="46"/>
  <c r="BV134" i="46"/>
  <c r="G134" i="46" s="1"/>
  <c r="BU134" i="46"/>
  <c r="BT134" i="46"/>
  <c r="BS134" i="46"/>
  <c r="D134" i="46" s="1"/>
  <c r="B134" i="46"/>
  <c r="B134" i="44" s="1"/>
  <c r="A134" i="46"/>
  <c r="A132" i="27" s="1"/>
  <c r="EF133" i="46"/>
  <c r="EE133" i="46"/>
  <c r="BP133" i="46" s="1"/>
  <c r="ED133" i="46"/>
  <c r="BO133" i="44" s="1"/>
  <c r="EC133" i="46"/>
  <c r="EB133" i="46"/>
  <c r="EA133" i="46"/>
  <c r="DZ133" i="46"/>
  <c r="BK133" i="46" s="1"/>
  <c r="DY133" i="46"/>
  <c r="BJ133" i="46" s="1"/>
  <c r="DX133" i="46"/>
  <c r="BI133" i="46" s="1"/>
  <c r="DW133" i="46"/>
  <c r="DV133" i="46"/>
  <c r="BG133" i="46" s="1"/>
  <c r="DU133" i="46"/>
  <c r="DT133" i="46"/>
  <c r="BE133" i="46" s="1"/>
  <c r="DS133" i="46"/>
  <c r="DR133" i="46"/>
  <c r="DQ133" i="46"/>
  <c r="DP133" i="46"/>
  <c r="DO133" i="46"/>
  <c r="DN133" i="46"/>
  <c r="AY133" i="46" s="1"/>
  <c r="DM133" i="46"/>
  <c r="DL133" i="46"/>
  <c r="AW133" i="46" s="1"/>
  <c r="DK133" i="46"/>
  <c r="AV133" i="46" s="1"/>
  <c r="DJ133" i="46"/>
  <c r="AU133" i="46" s="1"/>
  <c r="DI133" i="46"/>
  <c r="DH133" i="46"/>
  <c r="AS133" i="46" s="1"/>
  <c r="DG133" i="46"/>
  <c r="DF133" i="46"/>
  <c r="AQ133" i="46" s="1"/>
  <c r="DE133" i="46"/>
  <c r="DD133" i="46"/>
  <c r="AO133" i="46" s="1"/>
  <c r="DC133" i="46"/>
  <c r="DB133" i="46"/>
  <c r="AM133" i="46" s="1"/>
  <c r="DA133" i="46"/>
  <c r="AL133" i="46" s="1"/>
  <c r="CZ133" i="46"/>
  <c r="CY133" i="46"/>
  <c r="CX133" i="46"/>
  <c r="CW133" i="46"/>
  <c r="CV133" i="46"/>
  <c r="AG133" i="46" s="1"/>
  <c r="CU133" i="46"/>
  <c r="AF133" i="46" s="1"/>
  <c r="CT133" i="46"/>
  <c r="AE133" i="46" s="1"/>
  <c r="CS133" i="46"/>
  <c r="CR133" i="46"/>
  <c r="AC133" i="46" s="1"/>
  <c r="CQ133" i="46"/>
  <c r="CP133" i="46"/>
  <c r="AA133" i="46" s="1"/>
  <c r="CO133" i="46"/>
  <c r="CN133" i="46"/>
  <c r="CM133" i="46"/>
  <c r="X133" i="46" s="1"/>
  <c r="CL133" i="46"/>
  <c r="W133" i="46" s="1"/>
  <c r="CK133" i="46"/>
  <c r="V133" i="46" s="1"/>
  <c r="CJ133" i="46"/>
  <c r="CI133" i="46"/>
  <c r="CH133" i="46"/>
  <c r="S133" i="46" s="1"/>
  <c r="CG133" i="46"/>
  <c r="CF133" i="46"/>
  <c r="CE133" i="46"/>
  <c r="CD133" i="46"/>
  <c r="O133" i="46" s="1"/>
  <c r="CC133" i="46"/>
  <c r="CB133" i="46"/>
  <c r="CA133" i="46"/>
  <c r="L133" i="46" s="1"/>
  <c r="BZ133" i="46"/>
  <c r="BY133" i="46"/>
  <c r="BX133" i="46"/>
  <c r="I133" i="46" s="1"/>
  <c r="BW133" i="46"/>
  <c r="H133" i="46" s="1"/>
  <c r="BV133" i="46"/>
  <c r="G133" i="46" s="1"/>
  <c r="BU133" i="46"/>
  <c r="BT133" i="46"/>
  <c r="E133" i="46" s="1"/>
  <c r="BS133" i="46"/>
  <c r="BO133" i="46"/>
  <c r="B133" i="46"/>
  <c r="B133" i="44" s="1"/>
  <c r="A133" i="46"/>
  <c r="A131" i="27" s="1"/>
  <c r="EF132" i="46"/>
  <c r="BQ132" i="46" s="1"/>
  <c r="EE132" i="46"/>
  <c r="BP132" i="46" s="1"/>
  <c r="ED132" i="46"/>
  <c r="BO132" i="46" s="1"/>
  <c r="EC132" i="46"/>
  <c r="EB132" i="46"/>
  <c r="EA132" i="46"/>
  <c r="BL132" i="46" s="1"/>
  <c r="DZ132" i="46"/>
  <c r="DY132" i="46"/>
  <c r="BJ132" i="46" s="1"/>
  <c r="DX132" i="46"/>
  <c r="BI132" i="46" s="1"/>
  <c r="DW132" i="46"/>
  <c r="BH132" i="46" s="1"/>
  <c r="DV132" i="46"/>
  <c r="DU132" i="46"/>
  <c r="DT132" i="46"/>
  <c r="DS132" i="46"/>
  <c r="DR132" i="46"/>
  <c r="DQ132" i="46"/>
  <c r="DP132" i="46"/>
  <c r="BA132" i="46" s="1"/>
  <c r="DO132" i="46"/>
  <c r="AZ132" i="46" s="1"/>
  <c r="DN132" i="46"/>
  <c r="AY132" i="46" s="1"/>
  <c r="DM132" i="46"/>
  <c r="DL132" i="46"/>
  <c r="DK132" i="46"/>
  <c r="AV132" i="46" s="1"/>
  <c r="DJ132" i="46"/>
  <c r="DI132" i="46"/>
  <c r="DH132" i="46"/>
  <c r="AS132" i="46" s="1"/>
  <c r="DG132" i="46"/>
  <c r="AR132" i="46" s="1"/>
  <c r="DF132" i="46"/>
  <c r="DE132" i="46"/>
  <c r="DD132" i="46"/>
  <c r="DC132" i="46"/>
  <c r="AN132" i="46" s="1"/>
  <c r="DB132" i="46"/>
  <c r="DA132" i="46"/>
  <c r="CZ132" i="46"/>
  <c r="CY132" i="46"/>
  <c r="AJ132" i="46" s="1"/>
  <c r="CX132" i="46"/>
  <c r="CW132" i="46"/>
  <c r="AH132" i="46" s="1"/>
  <c r="CV132" i="46"/>
  <c r="CU132" i="46"/>
  <c r="AF132" i="46" s="1"/>
  <c r="CT132" i="46"/>
  <c r="CS132" i="46"/>
  <c r="AD132" i="46" s="1"/>
  <c r="CR132" i="46"/>
  <c r="CQ132" i="46"/>
  <c r="AB132" i="46" s="1"/>
  <c r="CP132" i="46"/>
  <c r="CO132" i="46"/>
  <c r="CN132" i="46"/>
  <c r="Y132" i="46" s="1"/>
  <c r="CM132" i="46"/>
  <c r="X132" i="46" s="1"/>
  <c r="CL132" i="46"/>
  <c r="CK132" i="46"/>
  <c r="V132" i="46" s="1"/>
  <c r="CJ132" i="46"/>
  <c r="CI132" i="46"/>
  <c r="CH132" i="46"/>
  <c r="CG132" i="46"/>
  <c r="CF132" i="46"/>
  <c r="Q132" i="46" s="1"/>
  <c r="CE132" i="46"/>
  <c r="P132" i="46" s="1"/>
  <c r="CD132" i="46"/>
  <c r="CC132" i="46"/>
  <c r="CB132" i="46"/>
  <c r="M132" i="46" s="1"/>
  <c r="CA132" i="46"/>
  <c r="L132" i="46" s="1"/>
  <c r="BZ132" i="46"/>
  <c r="BY132" i="46"/>
  <c r="BX132" i="46"/>
  <c r="BW132" i="46"/>
  <c r="H132" i="46" s="1"/>
  <c r="BV132" i="46"/>
  <c r="BU132" i="46"/>
  <c r="F132" i="46" s="1"/>
  <c r="BT132" i="46"/>
  <c r="BS132" i="46"/>
  <c r="D132" i="46" s="1"/>
  <c r="B132" i="46"/>
  <c r="B132" i="44" s="1"/>
  <c r="A132" i="46"/>
  <c r="A130" i="27" s="1"/>
  <c r="EF131" i="46"/>
  <c r="BQ131" i="46" s="1"/>
  <c r="EE131" i="46"/>
  <c r="BP131" i="46" s="1"/>
  <c r="ED131" i="46"/>
  <c r="BO131" i="44" s="1"/>
  <c r="EC131" i="46"/>
  <c r="BN131" i="46" s="1"/>
  <c r="EB131" i="46"/>
  <c r="EA131" i="46"/>
  <c r="DZ131" i="46"/>
  <c r="DY131" i="46"/>
  <c r="DX131" i="46"/>
  <c r="BI131" i="46" s="1"/>
  <c r="DW131" i="46"/>
  <c r="BH131" i="46" s="1"/>
  <c r="DV131" i="46"/>
  <c r="DU131" i="46"/>
  <c r="BF131" i="46" s="1"/>
  <c r="DT131" i="46"/>
  <c r="BE131" i="46" s="1"/>
  <c r="DS131" i="46"/>
  <c r="BD131" i="46" s="1"/>
  <c r="DR131" i="46"/>
  <c r="DQ131" i="46"/>
  <c r="DP131" i="46"/>
  <c r="DO131" i="46"/>
  <c r="AZ131" i="46" s="1"/>
  <c r="DN131" i="46"/>
  <c r="DM131" i="46"/>
  <c r="AX131" i="46" s="1"/>
  <c r="DL131" i="46"/>
  <c r="AW131" i="46" s="1"/>
  <c r="DK131" i="46"/>
  <c r="AV131" i="46" s="1"/>
  <c r="DJ131" i="46"/>
  <c r="DI131" i="46"/>
  <c r="DH131" i="46"/>
  <c r="DG131" i="46"/>
  <c r="AR131" i="46" s="1"/>
  <c r="DF131" i="46"/>
  <c r="DE131" i="46"/>
  <c r="AP131" i="46" s="1"/>
  <c r="DD131" i="46"/>
  <c r="DC131" i="46"/>
  <c r="AN131" i="46" s="1"/>
  <c r="DB131" i="46"/>
  <c r="AM131" i="46" s="1"/>
  <c r="DA131" i="46"/>
  <c r="CZ131" i="46"/>
  <c r="CY131" i="46"/>
  <c r="AJ131" i="46" s="1"/>
  <c r="CX131" i="46"/>
  <c r="CW131" i="46"/>
  <c r="CV131" i="46"/>
  <c r="AG131" i="46" s="1"/>
  <c r="CU131" i="46"/>
  <c r="CT131" i="46"/>
  <c r="CS131" i="46"/>
  <c r="CR131" i="46"/>
  <c r="AC131" i="46" s="1"/>
  <c r="CQ131" i="46"/>
  <c r="AB131" i="46" s="1"/>
  <c r="CP131" i="46"/>
  <c r="CO131" i="46"/>
  <c r="Z131" i="46" s="1"/>
  <c r="CN131" i="46"/>
  <c r="CM131" i="46"/>
  <c r="X131" i="46" s="1"/>
  <c r="CL131" i="46"/>
  <c r="W131" i="46" s="1"/>
  <c r="CK131" i="46"/>
  <c r="CJ131" i="46"/>
  <c r="U131" i="46" s="1"/>
  <c r="CI131" i="46"/>
  <c r="CH131" i="46"/>
  <c r="CG131" i="46"/>
  <c r="R131" i="46" s="1"/>
  <c r="CF131" i="46"/>
  <c r="CE131" i="46"/>
  <c r="P131" i="46" s="1"/>
  <c r="CD131" i="46"/>
  <c r="CC131" i="46"/>
  <c r="CB131" i="46"/>
  <c r="CA131" i="46"/>
  <c r="L131" i="46" s="1"/>
  <c r="BZ131" i="46"/>
  <c r="BY131" i="46"/>
  <c r="J131" i="46" s="1"/>
  <c r="BX131" i="46"/>
  <c r="I131" i="46" s="1"/>
  <c r="BW131" i="46"/>
  <c r="H131" i="46" s="1"/>
  <c r="BV131" i="46"/>
  <c r="G131" i="46" s="1"/>
  <c r="BU131" i="46"/>
  <c r="BT131" i="46"/>
  <c r="BS131" i="46"/>
  <c r="D131" i="46" s="1"/>
  <c r="BO131" i="46"/>
  <c r="B131" i="46"/>
  <c r="B131" i="44" s="1"/>
  <c r="A131" i="46"/>
  <c r="A129" i="27" s="1"/>
  <c r="EF130" i="46"/>
  <c r="BQ130" i="46" s="1"/>
  <c r="EE130" i="46"/>
  <c r="ED130" i="46"/>
  <c r="BO130" i="44" s="1"/>
  <c r="EC130" i="46"/>
  <c r="BN130" i="46" s="1"/>
  <c r="EB130" i="46"/>
  <c r="BM130" i="46" s="1"/>
  <c r="EA130" i="46"/>
  <c r="DZ130" i="46"/>
  <c r="BK130" i="46" s="1"/>
  <c r="DY130" i="46"/>
  <c r="DX130" i="46"/>
  <c r="BI130" i="46" s="1"/>
  <c r="DW130" i="46"/>
  <c r="DV130" i="46"/>
  <c r="DU130" i="46"/>
  <c r="DT130" i="46"/>
  <c r="BE130" i="46" s="1"/>
  <c r="DS130" i="46"/>
  <c r="DR130" i="46"/>
  <c r="DQ130" i="46"/>
  <c r="BB130" i="46" s="1"/>
  <c r="DP130" i="46"/>
  <c r="BA130" i="46" s="1"/>
  <c r="DO130" i="46"/>
  <c r="AZ130" i="46" s="1"/>
  <c r="DN130" i="46"/>
  <c r="AY130" i="46" s="1"/>
  <c r="DM130" i="46"/>
  <c r="AX130" i="46" s="1"/>
  <c r="DL130" i="46"/>
  <c r="AW130" i="46" s="1"/>
  <c r="DK130" i="46"/>
  <c r="DJ130" i="46"/>
  <c r="DI130" i="46"/>
  <c r="DH130" i="46"/>
  <c r="AS130" i="46" s="1"/>
  <c r="DG130" i="46"/>
  <c r="AR130" i="46" s="1"/>
  <c r="DF130" i="46"/>
  <c r="AQ130" i="46" s="1"/>
  <c r="DE130" i="46"/>
  <c r="DD130" i="46"/>
  <c r="AO130" i="46" s="1"/>
  <c r="DC130" i="46"/>
  <c r="DB130" i="46"/>
  <c r="DA130" i="46"/>
  <c r="AL130" i="46" s="1"/>
  <c r="CZ130" i="46"/>
  <c r="AK130" i="46" s="1"/>
  <c r="CY130" i="46"/>
  <c r="CX130" i="46"/>
  <c r="CW130" i="46"/>
  <c r="CV130" i="46"/>
  <c r="AG130" i="46" s="1"/>
  <c r="CU130" i="46"/>
  <c r="CT130" i="46"/>
  <c r="AE130" i="46" s="1"/>
  <c r="CS130" i="46"/>
  <c r="AD130" i="46" s="1"/>
  <c r="CR130" i="46"/>
  <c r="AC130" i="46" s="1"/>
  <c r="CQ130" i="46"/>
  <c r="CP130" i="46"/>
  <c r="CO130" i="46"/>
  <c r="CN130" i="46"/>
  <c r="Y130" i="46" s="1"/>
  <c r="CM130" i="46"/>
  <c r="CL130" i="46"/>
  <c r="CK130" i="46"/>
  <c r="V130" i="46" s="1"/>
  <c r="CJ130" i="46"/>
  <c r="U130" i="46" s="1"/>
  <c r="CI130" i="46"/>
  <c r="T130" i="46" s="1"/>
  <c r="CH130" i="46"/>
  <c r="CG130" i="46"/>
  <c r="R130" i="46" s="1"/>
  <c r="CF130" i="46"/>
  <c r="Q130" i="46" s="1"/>
  <c r="CE130" i="46"/>
  <c r="CD130" i="46"/>
  <c r="CC130" i="46"/>
  <c r="N130" i="46" s="1"/>
  <c r="CB130" i="46"/>
  <c r="M130" i="46" s="1"/>
  <c r="CA130" i="46"/>
  <c r="BZ130" i="46"/>
  <c r="BY130" i="46"/>
  <c r="J130" i="46" s="1"/>
  <c r="BX130" i="46"/>
  <c r="BW130" i="46"/>
  <c r="BV130" i="46"/>
  <c r="BU130" i="46"/>
  <c r="F130" i="46" s="1"/>
  <c r="BT130" i="46"/>
  <c r="BS130" i="46"/>
  <c r="BO130" i="46"/>
  <c r="B130" i="46"/>
  <c r="B130" i="44" s="1"/>
  <c r="A130" i="46"/>
  <c r="A128" i="27" s="1"/>
  <c r="EF129" i="46"/>
  <c r="EE129" i="46"/>
  <c r="BP129" i="46" s="1"/>
  <c r="ED129" i="46"/>
  <c r="BO129" i="44" s="1"/>
  <c r="EC129" i="46"/>
  <c r="BN129" i="46" s="1"/>
  <c r="EB129" i="46"/>
  <c r="BM129" i="46" s="1"/>
  <c r="EA129" i="46"/>
  <c r="BL129" i="46" s="1"/>
  <c r="DZ129" i="46"/>
  <c r="DY129" i="46"/>
  <c r="BJ129" i="46" s="1"/>
  <c r="DX129" i="46"/>
  <c r="DW129" i="46"/>
  <c r="BH129" i="46" s="1"/>
  <c r="DV129" i="46"/>
  <c r="DU129" i="46"/>
  <c r="BF129" i="46" s="1"/>
  <c r="DT129" i="46"/>
  <c r="DS129" i="46"/>
  <c r="DR129" i="46"/>
  <c r="DQ129" i="46"/>
  <c r="DP129" i="46"/>
  <c r="DO129" i="46"/>
  <c r="AZ129" i="46" s="1"/>
  <c r="DN129" i="46"/>
  <c r="AY129" i="46" s="1"/>
  <c r="DM129" i="46"/>
  <c r="DL129" i="46"/>
  <c r="DK129" i="46"/>
  <c r="AV129" i="46" s="1"/>
  <c r="DJ129" i="46"/>
  <c r="DI129" i="46"/>
  <c r="AT129" i="46" s="1"/>
  <c r="DH129" i="46"/>
  <c r="DG129" i="46"/>
  <c r="AR129" i="46" s="1"/>
  <c r="DF129" i="46"/>
  <c r="DE129" i="46"/>
  <c r="AP129" i="46" s="1"/>
  <c r="DD129" i="46"/>
  <c r="AO129" i="46" s="1"/>
  <c r="DC129" i="46"/>
  <c r="AN129" i="46" s="1"/>
  <c r="DB129" i="46"/>
  <c r="DA129" i="46"/>
  <c r="AL129" i="46" s="1"/>
  <c r="CZ129" i="46"/>
  <c r="CY129" i="46"/>
  <c r="CX129" i="46"/>
  <c r="AI129" i="46" s="1"/>
  <c r="CW129" i="46"/>
  <c r="CV129" i="46"/>
  <c r="AG129" i="46" s="1"/>
  <c r="CU129" i="46"/>
  <c r="AF129" i="46" s="1"/>
  <c r="CT129" i="46"/>
  <c r="CS129" i="46"/>
  <c r="AD129" i="46" s="1"/>
  <c r="CR129" i="46"/>
  <c r="CQ129" i="46"/>
  <c r="AB129" i="46" s="1"/>
  <c r="CP129" i="46"/>
  <c r="AA129" i="46" s="1"/>
  <c r="CO129" i="46"/>
  <c r="CN129" i="46"/>
  <c r="CM129" i="46"/>
  <c r="CL129" i="46"/>
  <c r="W129" i="46" s="1"/>
  <c r="CK129" i="46"/>
  <c r="V129" i="46" s="1"/>
  <c r="CJ129" i="46"/>
  <c r="CI129" i="46"/>
  <c r="CH129" i="46"/>
  <c r="CG129" i="46"/>
  <c r="R129" i="46" s="1"/>
  <c r="CF129" i="46"/>
  <c r="CE129" i="46"/>
  <c r="P129" i="46" s="1"/>
  <c r="CD129" i="46"/>
  <c r="CC129" i="46"/>
  <c r="N129" i="46" s="1"/>
  <c r="CB129" i="46"/>
  <c r="CA129" i="46"/>
  <c r="L129" i="46" s="1"/>
  <c r="BZ129" i="46"/>
  <c r="BY129" i="46"/>
  <c r="J129" i="46" s="1"/>
  <c r="BX129" i="46"/>
  <c r="BW129" i="46"/>
  <c r="BV129" i="46"/>
  <c r="BU129" i="46"/>
  <c r="F129" i="46" s="1"/>
  <c r="BT129" i="46"/>
  <c r="BS129" i="46"/>
  <c r="D129" i="46" s="1"/>
  <c r="BO129" i="46"/>
  <c r="B129" i="46"/>
  <c r="B129" i="44" s="1"/>
  <c r="A129" i="46"/>
  <c r="A127" i="27" s="1"/>
  <c r="EF128" i="46"/>
  <c r="EE128" i="46"/>
  <c r="ED128" i="46"/>
  <c r="BO128" i="46" s="1"/>
  <c r="EC128" i="46"/>
  <c r="EB128" i="46"/>
  <c r="BM128" i="46" s="1"/>
  <c r="EA128" i="46"/>
  <c r="DZ128" i="46"/>
  <c r="DY128" i="46"/>
  <c r="DX128" i="46"/>
  <c r="BI128" i="46" s="1"/>
  <c r="DW128" i="46"/>
  <c r="DV128" i="46"/>
  <c r="DU128" i="46"/>
  <c r="DT128" i="46"/>
  <c r="BE128" i="46" s="1"/>
  <c r="DS128" i="46"/>
  <c r="DR128" i="46"/>
  <c r="DQ128" i="46"/>
  <c r="BB128" i="46" s="1"/>
  <c r="DP128" i="46"/>
  <c r="DO128" i="46"/>
  <c r="DN128" i="46"/>
  <c r="AY128" i="46" s="1"/>
  <c r="DM128" i="46"/>
  <c r="DL128" i="46"/>
  <c r="DK128" i="46"/>
  <c r="AV128" i="46" s="1"/>
  <c r="DJ128" i="46"/>
  <c r="DI128" i="46"/>
  <c r="AT128" i="46" s="1"/>
  <c r="DH128" i="46"/>
  <c r="AS128" i="46" s="1"/>
  <c r="DG128" i="46"/>
  <c r="DF128" i="46"/>
  <c r="DE128" i="46"/>
  <c r="DD128" i="46"/>
  <c r="AO128" i="46" s="1"/>
  <c r="DC128" i="46"/>
  <c r="DB128" i="46"/>
  <c r="AM128" i="46" s="1"/>
  <c r="DA128" i="46"/>
  <c r="CZ128" i="46"/>
  <c r="CY128" i="46"/>
  <c r="AJ128" i="46" s="1"/>
  <c r="CX128" i="46"/>
  <c r="CW128" i="46"/>
  <c r="CV128" i="46"/>
  <c r="CU128" i="46"/>
  <c r="CT128" i="46"/>
  <c r="CS128" i="46"/>
  <c r="AD128" i="46" s="1"/>
  <c r="CR128" i="46"/>
  <c r="CQ128" i="46"/>
  <c r="CP128" i="46"/>
  <c r="CO128" i="46"/>
  <c r="CN128" i="46"/>
  <c r="CM128" i="46"/>
  <c r="X128" i="46" s="1"/>
  <c r="CL128" i="46"/>
  <c r="W128" i="46" s="1"/>
  <c r="CK128" i="46"/>
  <c r="CJ128" i="46"/>
  <c r="U128" i="46" s="1"/>
  <c r="CI128" i="46"/>
  <c r="CH128" i="46"/>
  <c r="S128" i="46" s="1"/>
  <c r="CG128" i="46"/>
  <c r="CF128" i="46"/>
  <c r="Q128" i="46" s="1"/>
  <c r="CE128" i="46"/>
  <c r="P128" i="46" s="1"/>
  <c r="CD128" i="46"/>
  <c r="CC128" i="46"/>
  <c r="N128" i="46" s="1"/>
  <c r="CB128" i="46"/>
  <c r="CA128" i="46"/>
  <c r="L128" i="46" s="1"/>
  <c r="BZ128" i="46"/>
  <c r="BY128" i="46"/>
  <c r="BX128" i="46"/>
  <c r="I128" i="46" s="1"/>
  <c r="BW128" i="46"/>
  <c r="H128" i="46" s="1"/>
  <c r="BV128" i="46"/>
  <c r="BU128" i="46"/>
  <c r="BT128" i="46"/>
  <c r="E128" i="46" s="1"/>
  <c r="BS128" i="46"/>
  <c r="D128" i="46" s="1"/>
  <c r="B128" i="46"/>
  <c r="B128" i="44" s="1"/>
  <c r="A128" i="46"/>
  <c r="A126" i="27" s="1"/>
  <c r="EF127" i="46"/>
  <c r="EE127" i="46"/>
  <c r="ED127" i="46"/>
  <c r="BO127" i="44" s="1"/>
  <c r="EC127" i="46"/>
  <c r="BN127" i="44" s="1"/>
  <c r="EB127" i="46"/>
  <c r="EA127" i="46"/>
  <c r="DZ127" i="46"/>
  <c r="BK127" i="46" s="1"/>
  <c r="DY127" i="46"/>
  <c r="DX127" i="46"/>
  <c r="DW127" i="46"/>
  <c r="DV127" i="46"/>
  <c r="BG127" i="46" s="1"/>
  <c r="DU127" i="46"/>
  <c r="BF127" i="46" s="1"/>
  <c r="DT127" i="46"/>
  <c r="BE127" i="46" s="1"/>
  <c r="DS127" i="46"/>
  <c r="DR127" i="46"/>
  <c r="DQ127" i="46"/>
  <c r="DP127" i="46"/>
  <c r="BA127" i="46" s="1"/>
  <c r="DO127" i="46"/>
  <c r="DN127" i="46"/>
  <c r="DM127" i="46"/>
  <c r="DL127" i="46"/>
  <c r="DK127" i="46"/>
  <c r="AV127" i="46" s="1"/>
  <c r="DJ127" i="46"/>
  <c r="AU127" i="46" s="1"/>
  <c r="DI127" i="46"/>
  <c r="DH127" i="46"/>
  <c r="DG127" i="46"/>
  <c r="AR127" i="46" s="1"/>
  <c r="DF127" i="46"/>
  <c r="AQ127" i="46" s="1"/>
  <c r="DE127" i="46"/>
  <c r="DD127" i="46"/>
  <c r="AO127" i="44" s="1"/>
  <c r="DC127" i="46"/>
  <c r="AN127" i="46" s="1"/>
  <c r="DB127" i="46"/>
  <c r="AM127" i="46" s="1"/>
  <c r="DA127" i="46"/>
  <c r="CZ127" i="46"/>
  <c r="CY127" i="46"/>
  <c r="AJ127" i="46" s="1"/>
  <c r="CX127" i="46"/>
  <c r="AI127" i="46" s="1"/>
  <c r="CW127" i="46"/>
  <c r="AH127" i="46" s="1"/>
  <c r="CV127" i="46"/>
  <c r="CU127" i="46"/>
  <c r="AF127" i="46" s="1"/>
  <c r="CT127" i="46"/>
  <c r="CS127" i="46"/>
  <c r="CR127" i="46"/>
  <c r="AC127" i="46" s="1"/>
  <c r="CQ127" i="46"/>
  <c r="CP127" i="46"/>
  <c r="CO127" i="46"/>
  <c r="CN127" i="46"/>
  <c r="Y127" i="46" s="1"/>
  <c r="CM127" i="46"/>
  <c r="CL127" i="46"/>
  <c r="CK127" i="46"/>
  <c r="CJ127" i="46"/>
  <c r="CI127" i="46"/>
  <c r="CH127" i="46"/>
  <c r="CG127" i="46"/>
  <c r="CF127" i="46"/>
  <c r="CE127" i="46"/>
  <c r="CD127" i="46"/>
  <c r="O127" i="46" s="1"/>
  <c r="CC127" i="46"/>
  <c r="CB127" i="46"/>
  <c r="CA127" i="46"/>
  <c r="BZ127" i="46"/>
  <c r="K127" i="46" s="1"/>
  <c r="BY127" i="46"/>
  <c r="BX127" i="46"/>
  <c r="BW127" i="46"/>
  <c r="BV127" i="46"/>
  <c r="G127" i="46" s="1"/>
  <c r="BU127" i="46"/>
  <c r="BT127" i="46"/>
  <c r="BS127" i="46"/>
  <c r="D127" i="46" s="1"/>
  <c r="BO127" i="46"/>
  <c r="AO127" i="46"/>
  <c r="B127" i="46"/>
  <c r="B127" i="44" s="1"/>
  <c r="A127" i="46"/>
  <c r="A125" i="27" s="1"/>
  <c r="EF126" i="46"/>
  <c r="EE126" i="46"/>
  <c r="ED126" i="46"/>
  <c r="BO126" i="46" s="1"/>
  <c r="EC126" i="46"/>
  <c r="EB126" i="46"/>
  <c r="EA126" i="46"/>
  <c r="DZ126" i="46"/>
  <c r="DY126" i="46"/>
  <c r="DX126" i="46"/>
  <c r="DW126" i="46"/>
  <c r="DV126" i="46"/>
  <c r="BG126" i="46" s="1"/>
  <c r="DU126" i="46"/>
  <c r="BF126" i="46" s="1"/>
  <c r="DT126" i="46"/>
  <c r="BE126" i="46" s="1"/>
  <c r="DS126" i="46"/>
  <c r="DR126" i="46"/>
  <c r="DQ126" i="46"/>
  <c r="DP126" i="46"/>
  <c r="DO126" i="46"/>
  <c r="AZ126" i="46" s="1"/>
  <c r="DN126" i="46"/>
  <c r="DM126" i="46"/>
  <c r="AX126" i="46" s="1"/>
  <c r="DL126" i="46"/>
  <c r="AW126" i="46" s="1"/>
  <c r="DK126" i="46"/>
  <c r="DJ126" i="46"/>
  <c r="DI126" i="46"/>
  <c r="AT126" i="46" s="1"/>
  <c r="DH126" i="46"/>
  <c r="DG126" i="46"/>
  <c r="DF126" i="46"/>
  <c r="AQ126" i="46" s="1"/>
  <c r="DE126" i="46"/>
  <c r="DD126" i="46"/>
  <c r="AO126" i="46" s="1"/>
  <c r="DC126" i="46"/>
  <c r="AN126" i="46" s="1"/>
  <c r="DB126" i="46"/>
  <c r="DA126" i="46"/>
  <c r="AL126" i="46" s="1"/>
  <c r="CZ126" i="46"/>
  <c r="CY126" i="46"/>
  <c r="CX126" i="46"/>
  <c r="CW126" i="46"/>
  <c r="CV126" i="46"/>
  <c r="AG126" i="46" s="1"/>
  <c r="CU126" i="46"/>
  <c r="CT126" i="46"/>
  <c r="CS126" i="46"/>
  <c r="AD126" i="46" s="1"/>
  <c r="CR126" i="46"/>
  <c r="CQ126" i="46"/>
  <c r="CP126" i="46"/>
  <c r="AA126" i="46" s="1"/>
  <c r="CO126" i="46"/>
  <c r="Z126" i="46" s="1"/>
  <c r="CN126" i="46"/>
  <c r="CM126" i="46"/>
  <c r="X126" i="46" s="1"/>
  <c r="CL126" i="46"/>
  <c r="W126" i="46" s="1"/>
  <c r="CK126" i="46"/>
  <c r="CJ126" i="46"/>
  <c r="CI126" i="46"/>
  <c r="CH126" i="46"/>
  <c r="S126" i="46" s="1"/>
  <c r="CG126" i="46"/>
  <c r="CF126" i="46"/>
  <c r="CE126" i="46"/>
  <c r="P126" i="46" s="1"/>
  <c r="CD126" i="46"/>
  <c r="CC126" i="46"/>
  <c r="N126" i="46" s="1"/>
  <c r="CB126" i="46"/>
  <c r="CA126" i="46"/>
  <c r="L126" i="46" s="1"/>
  <c r="BZ126" i="46"/>
  <c r="K126" i="46" s="1"/>
  <c r="BY126" i="46"/>
  <c r="BX126" i="46"/>
  <c r="BW126" i="46"/>
  <c r="BV126" i="46"/>
  <c r="BU126" i="46"/>
  <c r="F126" i="46" s="1"/>
  <c r="BT126" i="46"/>
  <c r="BS126" i="46"/>
  <c r="D126" i="46" s="1"/>
  <c r="B126" i="46"/>
  <c r="B126" i="44" s="1"/>
  <c r="A126" i="46"/>
  <c r="A124" i="27" s="1"/>
  <c r="EF125" i="46"/>
  <c r="BQ125" i="46" s="1"/>
  <c r="EE125" i="46"/>
  <c r="ED125" i="46"/>
  <c r="EC125" i="46"/>
  <c r="EB125" i="46"/>
  <c r="EA125" i="46"/>
  <c r="DZ125" i="46"/>
  <c r="DY125" i="46"/>
  <c r="DX125" i="46"/>
  <c r="BI125" i="46" s="1"/>
  <c r="DW125" i="46"/>
  <c r="DV125" i="46"/>
  <c r="BG125" i="44" s="1"/>
  <c r="DU125" i="46"/>
  <c r="BF125" i="44" s="1"/>
  <c r="DT125" i="46"/>
  <c r="DS125" i="46"/>
  <c r="DR125" i="46"/>
  <c r="DQ125" i="46"/>
  <c r="BB125" i="46" s="1"/>
  <c r="DP125" i="46"/>
  <c r="DO125" i="46"/>
  <c r="AZ125" i="46" s="1"/>
  <c r="DN125" i="46"/>
  <c r="DM125" i="46"/>
  <c r="AX125" i="46" s="1"/>
  <c r="DL125" i="46"/>
  <c r="DK125" i="46"/>
  <c r="AV125" i="46" s="1"/>
  <c r="DJ125" i="46"/>
  <c r="AU125" i="46" s="1"/>
  <c r="DI125" i="46"/>
  <c r="DH125" i="46"/>
  <c r="AS125" i="46" s="1"/>
  <c r="DG125" i="46"/>
  <c r="AR125" i="46" s="1"/>
  <c r="DF125" i="46"/>
  <c r="DE125" i="46"/>
  <c r="AP125" i="46" s="1"/>
  <c r="DD125" i="46"/>
  <c r="DC125" i="46"/>
  <c r="AN125" i="46" s="1"/>
  <c r="DB125" i="46"/>
  <c r="DA125" i="46"/>
  <c r="AL125" i="46" s="1"/>
  <c r="CZ125" i="46"/>
  <c r="CY125" i="46"/>
  <c r="CX125" i="46"/>
  <c r="CW125" i="46"/>
  <c r="CV125" i="46"/>
  <c r="CU125" i="46"/>
  <c r="CT125" i="46"/>
  <c r="AE125" i="46" s="1"/>
  <c r="CS125" i="46"/>
  <c r="CR125" i="46"/>
  <c r="CQ125" i="46"/>
  <c r="AB125" i="46" s="1"/>
  <c r="CP125" i="46"/>
  <c r="AA125" i="46" s="1"/>
  <c r="CO125" i="46"/>
  <c r="Z125" i="46" s="1"/>
  <c r="CN125" i="46"/>
  <c r="CM125" i="46"/>
  <c r="X125" i="46" s="1"/>
  <c r="CL125" i="46"/>
  <c r="W125" i="46" s="1"/>
  <c r="CK125" i="46"/>
  <c r="V125" i="46" s="1"/>
  <c r="CJ125" i="46"/>
  <c r="U125" i="46" s="1"/>
  <c r="CI125" i="46"/>
  <c r="CH125" i="46"/>
  <c r="S125" i="46" s="1"/>
  <c r="CG125" i="46"/>
  <c r="CF125" i="46"/>
  <c r="CE125" i="46"/>
  <c r="P125" i="46" s="1"/>
  <c r="CD125" i="46"/>
  <c r="O125" i="46" s="1"/>
  <c r="CC125" i="46"/>
  <c r="CB125" i="46"/>
  <c r="M125" i="46" s="1"/>
  <c r="CA125" i="46"/>
  <c r="BZ125" i="46"/>
  <c r="BY125" i="46"/>
  <c r="BX125" i="46"/>
  <c r="BW125" i="46"/>
  <c r="BV125" i="46"/>
  <c r="G125" i="46" s="1"/>
  <c r="BU125" i="46"/>
  <c r="BT125" i="46"/>
  <c r="BS125" i="46"/>
  <c r="B125" i="46"/>
  <c r="B125" i="44" s="1"/>
  <c r="A125" i="46"/>
  <c r="A123" i="27" s="1"/>
  <c r="EF124" i="46"/>
  <c r="EE124" i="46"/>
  <c r="ED124" i="46"/>
  <c r="BO124" i="44" s="1"/>
  <c r="EC124" i="46"/>
  <c r="BN124" i="46" s="1"/>
  <c r="EB124" i="46"/>
  <c r="BM124" i="46" s="1"/>
  <c r="EA124" i="46"/>
  <c r="DZ124" i="46"/>
  <c r="DY124" i="46"/>
  <c r="DX124" i="46"/>
  <c r="BI124" i="46" s="1"/>
  <c r="DW124" i="46"/>
  <c r="DV124" i="46"/>
  <c r="DU124" i="46"/>
  <c r="BF124" i="46" s="1"/>
  <c r="DT124" i="46"/>
  <c r="DS124" i="46"/>
  <c r="DR124" i="46"/>
  <c r="DQ124" i="46"/>
  <c r="DP124" i="46"/>
  <c r="DO124" i="46"/>
  <c r="DN124" i="46"/>
  <c r="DM124" i="46"/>
  <c r="DL124" i="46"/>
  <c r="DK124" i="46"/>
  <c r="AV124" i="46" s="1"/>
  <c r="DJ124" i="46"/>
  <c r="DI124" i="46"/>
  <c r="DH124" i="46"/>
  <c r="AS124" i="46" s="1"/>
  <c r="DG124" i="46"/>
  <c r="DF124" i="46"/>
  <c r="DE124" i="46"/>
  <c r="DD124" i="46"/>
  <c r="DC124" i="46"/>
  <c r="AN124" i="46" s="1"/>
  <c r="DB124" i="46"/>
  <c r="DA124" i="46"/>
  <c r="AL124" i="46" s="1"/>
  <c r="CZ124" i="46"/>
  <c r="AK124" i="46" s="1"/>
  <c r="CY124" i="46"/>
  <c r="CX124" i="46"/>
  <c r="CW124" i="46"/>
  <c r="CV124" i="46"/>
  <c r="CU124" i="46"/>
  <c r="AF124" i="46" s="1"/>
  <c r="CT124" i="46"/>
  <c r="CS124" i="46"/>
  <c r="CR124" i="46"/>
  <c r="AC124" i="46" s="1"/>
  <c r="CQ124" i="46"/>
  <c r="CP124" i="46"/>
  <c r="AA124" i="46" s="1"/>
  <c r="CO124" i="46"/>
  <c r="CN124" i="46"/>
  <c r="Y124" i="46" s="1"/>
  <c r="CM124" i="46"/>
  <c r="CL124" i="46"/>
  <c r="CK124" i="46"/>
  <c r="V124" i="46" s="1"/>
  <c r="CJ124" i="46"/>
  <c r="CI124" i="46"/>
  <c r="T124" i="46" s="1"/>
  <c r="CH124" i="46"/>
  <c r="S124" i="46" s="1"/>
  <c r="CG124" i="46"/>
  <c r="CF124" i="46"/>
  <c r="CE124" i="46"/>
  <c r="CD124" i="46"/>
  <c r="CC124" i="46"/>
  <c r="CB124" i="46"/>
  <c r="M124" i="46" s="1"/>
  <c r="CA124" i="46"/>
  <c r="L124" i="46" s="1"/>
  <c r="BZ124" i="46"/>
  <c r="BY124" i="46"/>
  <c r="J124" i="46" s="1"/>
  <c r="BX124" i="46"/>
  <c r="BW124" i="46"/>
  <c r="BV124" i="46"/>
  <c r="BU124" i="46"/>
  <c r="F124" i="46" s="1"/>
  <c r="BT124" i="46"/>
  <c r="BS124" i="46"/>
  <c r="D124" i="46" s="1"/>
  <c r="BO124" i="46"/>
  <c r="B124" i="46"/>
  <c r="B124" i="44" s="1"/>
  <c r="A124" i="46"/>
  <c r="A122" i="27" s="1"/>
  <c r="EF123" i="46"/>
  <c r="EE123" i="46"/>
  <c r="ED123" i="46"/>
  <c r="BO123" i="44" s="1"/>
  <c r="EC123" i="46"/>
  <c r="BN123" i="44" s="1"/>
  <c r="EB123" i="46"/>
  <c r="BM123" i="44" s="1"/>
  <c r="EA123" i="46"/>
  <c r="DZ123" i="46"/>
  <c r="DY123" i="46"/>
  <c r="BJ123" i="46" s="1"/>
  <c r="DX123" i="46"/>
  <c r="BI123" i="46" s="1"/>
  <c r="DW123" i="46"/>
  <c r="DV123" i="46"/>
  <c r="DU123" i="46"/>
  <c r="BF123" i="46" s="1"/>
  <c r="DT123" i="46"/>
  <c r="BE123" i="46" s="1"/>
  <c r="DS123" i="46"/>
  <c r="DR123" i="46"/>
  <c r="DQ123" i="46"/>
  <c r="DP123" i="46"/>
  <c r="BA123" i="46" s="1"/>
  <c r="DO123" i="46"/>
  <c r="DN123" i="46"/>
  <c r="DM123" i="46"/>
  <c r="DL123" i="46"/>
  <c r="AW123" i="46" s="1"/>
  <c r="DK123" i="46"/>
  <c r="DJ123" i="46"/>
  <c r="DI123" i="46"/>
  <c r="DH123" i="46"/>
  <c r="AS123" i="46" s="1"/>
  <c r="DG123" i="46"/>
  <c r="DF123" i="46"/>
  <c r="DE123" i="46"/>
  <c r="DD123" i="46"/>
  <c r="AO123" i="46" s="1"/>
  <c r="DC123" i="46"/>
  <c r="AN123" i="46" s="1"/>
  <c r="DB123" i="46"/>
  <c r="DA123" i="46"/>
  <c r="AL123" i="46" s="1"/>
  <c r="CZ123" i="46"/>
  <c r="AK123" i="46" s="1"/>
  <c r="CY123" i="46"/>
  <c r="CX123" i="46"/>
  <c r="CW123" i="46"/>
  <c r="CV123" i="46"/>
  <c r="CU123" i="46"/>
  <c r="CT123" i="46"/>
  <c r="CS123" i="46"/>
  <c r="CR123" i="46"/>
  <c r="AC123" i="46" s="1"/>
  <c r="CQ123" i="46"/>
  <c r="CP123" i="46"/>
  <c r="AA123" i="46" s="1"/>
  <c r="CO123" i="46"/>
  <c r="Z123" i="46" s="1"/>
  <c r="CN123" i="46"/>
  <c r="CM123" i="46"/>
  <c r="X123" i="46" s="1"/>
  <c r="CL123" i="46"/>
  <c r="CK123" i="46"/>
  <c r="CJ123" i="46"/>
  <c r="CI123" i="46"/>
  <c r="CH123" i="46"/>
  <c r="S123" i="46" s="1"/>
  <c r="CG123" i="46"/>
  <c r="R123" i="46" s="1"/>
  <c r="CF123" i="46"/>
  <c r="Q123" i="46" s="1"/>
  <c r="CE123" i="46"/>
  <c r="CD123" i="46"/>
  <c r="CC123" i="46"/>
  <c r="CB123" i="46"/>
  <c r="CA123" i="46"/>
  <c r="BZ123" i="46"/>
  <c r="K123" i="46" s="1"/>
  <c r="BY123" i="46"/>
  <c r="J123" i="46" s="1"/>
  <c r="BX123" i="46"/>
  <c r="I123" i="46" s="1"/>
  <c r="BW123" i="46"/>
  <c r="H123" i="46" s="1"/>
  <c r="BV123" i="46"/>
  <c r="BU123" i="46"/>
  <c r="BT123" i="46"/>
  <c r="BS123" i="46"/>
  <c r="B123" i="46"/>
  <c r="B123" i="44" s="1"/>
  <c r="A123" i="46"/>
  <c r="A121" i="27" s="1"/>
  <c r="EF122" i="46"/>
  <c r="EE122" i="46"/>
  <c r="BP122" i="46" s="1"/>
  <c r="ED122" i="46"/>
  <c r="EC122" i="46"/>
  <c r="EB122" i="46"/>
  <c r="EA122" i="46"/>
  <c r="DZ122" i="46"/>
  <c r="DY122" i="46"/>
  <c r="BJ122" i="46" s="1"/>
  <c r="DX122" i="46"/>
  <c r="DW122" i="46"/>
  <c r="BH122" i="46" s="1"/>
  <c r="DV122" i="46"/>
  <c r="DU122" i="46"/>
  <c r="BF122" i="46" s="1"/>
  <c r="DT122" i="46"/>
  <c r="DS122" i="46"/>
  <c r="BD122" i="46" s="1"/>
  <c r="DR122" i="46"/>
  <c r="DQ122" i="46"/>
  <c r="DP122" i="46"/>
  <c r="DO122" i="46"/>
  <c r="DN122" i="46"/>
  <c r="DM122" i="46"/>
  <c r="AX122" i="46" s="1"/>
  <c r="DL122" i="46"/>
  <c r="AW122" i="46" s="1"/>
  <c r="DK122" i="46"/>
  <c r="AV122" i="46" s="1"/>
  <c r="DJ122" i="46"/>
  <c r="AU122" i="46" s="1"/>
  <c r="DI122" i="46"/>
  <c r="AT122" i="46" s="1"/>
  <c r="DH122" i="46"/>
  <c r="AS122" i="46" s="1"/>
  <c r="DG122" i="46"/>
  <c r="AR122" i="46" s="1"/>
  <c r="DF122" i="46"/>
  <c r="DE122" i="46"/>
  <c r="DD122" i="46"/>
  <c r="AO122" i="46" s="1"/>
  <c r="DC122" i="46"/>
  <c r="DB122" i="46"/>
  <c r="DA122" i="46"/>
  <c r="AL122" i="46" s="1"/>
  <c r="CZ122" i="46"/>
  <c r="AK122" i="46" s="1"/>
  <c r="CY122" i="46"/>
  <c r="AJ122" i="46" s="1"/>
  <c r="CX122" i="46"/>
  <c r="AI122" i="46" s="1"/>
  <c r="CW122" i="46"/>
  <c r="CV122" i="46"/>
  <c r="CU122" i="46"/>
  <c r="CT122" i="46"/>
  <c r="AE122" i="46" s="1"/>
  <c r="CS122" i="46"/>
  <c r="AD122" i="46" s="1"/>
  <c r="CR122" i="46"/>
  <c r="CQ122" i="46"/>
  <c r="CP122" i="46"/>
  <c r="AA122" i="46" s="1"/>
  <c r="CO122" i="46"/>
  <c r="CN122" i="46"/>
  <c r="Y122" i="46" s="1"/>
  <c r="CM122" i="46"/>
  <c r="X122" i="46" s="1"/>
  <c r="CL122" i="46"/>
  <c r="W122" i="46" s="1"/>
  <c r="CK122" i="46"/>
  <c r="CJ122" i="46"/>
  <c r="CI122" i="46"/>
  <c r="T122" i="46" s="1"/>
  <c r="CH122" i="46"/>
  <c r="S122" i="46" s="1"/>
  <c r="CG122" i="46"/>
  <c r="CF122" i="46"/>
  <c r="Q122" i="46" s="1"/>
  <c r="CE122" i="46"/>
  <c r="CD122" i="46"/>
  <c r="O122" i="46" s="1"/>
  <c r="CC122" i="46"/>
  <c r="N122" i="46" s="1"/>
  <c r="CB122" i="46"/>
  <c r="CA122" i="46"/>
  <c r="L122" i="46" s="1"/>
  <c r="BZ122" i="46"/>
  <c r="K122" i="46" s="1"/>
  <c r="BY122" i="46"/>
  <c r="BX122" i="46"/>
  <c r="I122" i="46" s="1"/>
  <c r="BW122" i="46"/>
  <c r="BV122" i="46"/>
  <c r="G122" i="46" s="1"/>
  <c r="BU122" i="46"/>
  <c r="BT122" i="46"/>
  <c r="BS122" i="46"/>
  <c r="B122" i="46"/>
  <c r="B122" i="44" s="1"/>
  <c r="A122" i="46"/>
  <c r="A120" i="27" s="1"/>
  <c r="EF121" i="46"/>
  <c r="BQ121" i="46" s="1"/>
  <c r="EE121" i="46"/>
  <c r="BP121" i="46" s="1"/>
  <c r="ED121" i="46"/>
  <c r="EC121" i="46"/>
  <c r="BN121" i="46" s="1"/>
  <c r="EB121" i="46"/>
  <c r="BM121" i="46" s="1"/>
  <c r="EA121" i="46"/>
  <c r="DZ121" i="46"/>
  <c r="DY121" i="46"/>
  <c r="BJ121" i="46" s="1"/>
  <c r="DX121" i="46"/>
  <c r="BI121" i="46" s="1"/>
  <c r="DW121" i="46"/>
  <c r="DV121" i="46"/>
  <c r="BG121" i="46" s="1"/>
  <c r="DU121" i="46"/>
  <c r="DT121" i="46"/>
  <c r="BE121" i="46" s="1"/>
  <c r="DS121" i="46"/>
  <c r="DR121" i="46"/>
  <c r="DQ121" i="46"/>
  <c r="DP121" i="46"/>
  <c r="BA121" i="46" s="1"/>
  <c r="DO121" i="46"/>
  <c r="AZ121" i="46" s="1"/>
  <c r="DN121" i="46"/>
  <c r="DM121" i="46"/>
  <c r="DL121" i="46"/>
  <c r="DK121" i="46"/>
  <c r="DJ121" i="46"/>
  <c r="DI121" i="46"/>
  <c r="AT121" i="46" s="1"/>
  <c r="DH121" i="46"/>
  <c r="AS121" i="46" s="1"/>
  <c r="DG121" i="46"/>
  <c r="AR121" i="46" s="1"/>
  <c r="DF121" i="46"/>
  <c r="DE121" i="46"/>
  <c r="DD121" i="46"/>
  <c r="DC121" i="46"/>
  <c r="DB121" i="46"/>
  <c r="DA121" i="46"/>
  <c r="CZ121" i="46"/>
  <c r="AK121" i="46" s="1"/>
  <c r="CY121" i="46"/>
  <c r="CX121" i="46"/>
  <c r="AI121" i="46" s="1"/>
  <c r="CW121" i="46"/>
  <c r="CV121" i="46"/>
  <c r="CU121" i="46"/>
  <c r="AF121" i="46" s="1"/>
  <c r="CT121" i="46"/>
  <c r="CS121" i="46"/>
  <c r="CR121" i="46"/>
  <c r="AC121" i="46" s="1"/>
  <c r="CQ121" i="46"/>
  <c r="AB121" i="46" s="1"/>
  <c r="CP121" i="46"/>
  <c r="CO121" i="46"/>
  <c r="CN121" i="46"/>
  <c r="CM121" i="46"/>
  <c r="X121" i="46" s="1"/>
  <c r="CL121" i="46"/>
  <c r="CK121" i="46"/>
  <c r="CJ121" i="46"/>
  <c r="U121" i="46" s="1"/>
  <c r="CI121" i="46"/>
  <c r="T121" i="46" s="1"/>
  <c r="CH121" i="46"/>
  <c r="CG121" i="46"/>
  <c r="R121" i="46" s="1"/>
  <c r="CF121" i="46"/>
  <c r="Q121" i="46" s="1"/>
  <c r="CE121" i="46"/>
  <c r="P121" i="46" s="1"/>
  <c r="CD121" i="46"/>
  <c r="CC121" i="46"/>
  <c r="N121" i="46" s="1"/>
  <c r="CB121" i="46"/>
  <c r="CA121" i="46"/>
  <c r="BZ121" i="46"/>
  <c r="BY121" i="46"/>
  <c r="BX121" i="46"/>
  <c r="BW121" i="46"/>
  <c r="BV121" i="46"/>
  <c r="BU121" i="46"/>
  <c r="BT121" i="46"/>
  <c r="BS121" i="46"/>
  <c r="D121" i="46" s="1"/>
  <c r="B121" i="46"/>
  <c r="B121" i="44" s="1"/>
  <c r="A121" i="46"/>
  <c r="A119" i="27" s="1"/>
  <c r="EF120" i="46"/>
  <c r="EE120" i="46"/>
  <c r="BP120" i="46" s="1"/>
  <c r="ED120" i="46"/>
  <c r="EC120" i="46"/>
  <c r="EB120" i="46"/>
  <c r="BM120" i="46" s="1"/>
  <c r="EA120" i="46"/>
  <c r="DZ120" i="46"/>
  <c r="BK120" i="46" s="1"/>
  <c r="DY120" i="46"/>
  <c r="DX120" i="46"/>
  <c r="DW120" i="46"/>
  <c r="DV120" i="46"/>
  <c r="DU120" i="46"/>
  <c r="BF120" i="46" s="1"/>
  <c r="DT120" i="46"/>
  <c r="BE120" i="46" s="1"/>
  <c r="DS120" i="46"/>
  <c r="BD120" i="46" s="1"/>
  <c r="DR120" i="46"/>
  <c r="BC120" i="46" s="1"/>
  <c r="DQ120" i="46"/>
  <c r="BB120" i="46" s="1"/>
  <c r="DP120" i="46"/>
  <c r="DO120" i="46"/>
  <c r="DN120" i="46"/>
  <c r="DM120" i="46"/>
  <c r="AX120" i="46" s="1"/>
  <c r="DL120" i="46"/>
  <c r="DK120" i="46"/>
  <c r="AV120" i="46" s="1"/>
  <c r="DJ120" i="46"/>
  <c r="DI120" i="46"/>
  <c r="DH120" i="46"/>
  <c r="AS120" i="46" s="1"/>
  <c r="DG120" i="46"/>
  <c r="AR120" i="46" s="1"/>
  <c r="DF120" i="46"/>
  <c r="DE120" i="46"/>
  <c r="DD120" i="46"/>
  <c r="AO120" i="46" s="1"/>
  <c r="DC120" i="46"/>
  <c r="DB120" i="46"/>
  <c r="DA120" i="46"/>
  <c r="AL120" i="46" s="1"/>
  <c r="CZ120" i="46"/>
  <c r="CY120" i="46"/>
  <c r="AJ120" i="46" s="1"/>
  <c r="CX120" i="46"/>
  <c r="CW120" i="46"/>
  <c r="AH120" i="46" s="1"/>
  <c r="CV120" i="46"/>
  <c r="CU120" i="46"/>
  <c r="AF120" i="46" s="1"/>
  <c r="CT120" i="46"/>
  <c r="CS120" i="46"/>
  <c r="CR120" i="46"/>
  <c r="CQ120" i="46"/>
  <c r="AB120" i="46" s="1"/>
  <c r="CP120" i="46"/>
  <c r="CO120" i="46"/>
  <c r="Z120" i="46" s="1"/>
  <c r="CN120" i="46"/>
  <c r="CM120" i="46"/>
  <c r="X120" i="46" s="1"/>
  <c r="CL120" i="46"/>
  <c r="CK120" i="46"/>
  <c r="CJ120" i="46"/>
  <c r="CI120" i="46"/>
  <c r="T120" i="46" s="1"/>
  <c r="CH120" i="46"/>
  <c r="CG120" i="46"/>
  <c r="CF120" i="46"/>
  <c r="CE120" i="46"/>
  <c r="CD120" i="46"/>
  <c r="O120" i="46" s="1"/>
  <c r="CC120" i="46"/>
  <c r="CB120" i="46"/>
  <c r="M120" i="46" s="1"/>
  <c r="CA120" i="46"/>
  <c r="L120" i="46" s="1"/>
  <c r="BZ120" i="46"/>
  <c r="BY120" i="46"/>
  <c r="BX120" i="46"/>
  <c r="I120" i="46" s="1"/>
  <c r="BW120" i="46"/>
  <c r="H120" i="46" s="1"/>
  <c r="BV120" i="46"/>
  <c r="BU120" i="46"/>
  <c r="BT120" i="46"/>
  <c r="BS120" i="46"/>
  <c r="D120" i="46" s="1"/>
  <c r="B120" i="46"/>
  <c r="B120" i="44" s="1"/>
  <c r="A120" i="46"/>
  <c r="A118" i="27" s="1"/>
  <c r="EF119" i="46"/>
  <c r="BQ119" i="46" s="1"/>
  <c r="EE119" i="46"/>
  <c r="BP119" i="46" s="1"/>
  <c r="ED119" i="46"/>
  <c r="BO119" i="46" s="1"/>
  <c r="EC119" i="46"/>
  <c r="BN119" i="46" s="1"/>
  <c r="EB119" i="46"/>
  <c r="EA119" i="46"/>
  <c r="DZ119" i="46"/>
  <c r="BK119" i="46" s="1"/>
  <c r="DY119" i="46"/>
  <c r="DX119" i="46"/>
  <c r="BI119" i="46" s="1"/>
  <c r="DW119" i="46"/>
  <c r="DV119" i="46"/>
  <c r="DU119" i="46"/>
  <c r="DT119" i="46"/>
  <c r="DS119" i="46"/>
  <c r="BD119" i="46" s="1"/>
  <c r="DR119" i="46"/>
  <c r="BC119" i="46" s="1"/>
  <c r="DQ119" i="46"/>
  <c r="DP119" i="46"/>
  <c r="DO119" i="46"/>
  <c r="AZ119" i="46" s="1"/>
  <c r="DN119" i="46"/>
  <c r="AY119" i="46" s="1"/>
  <c r="DM119" i="46"/>
  <c r="DL119" i="46"/>
  <c r="DK119" i="46"/>
  <c r="AV119" i="46" s="1"/>
  <c r="DJ119" i="46"/>
  <c r="AU119" i="46" s="1"/>
  <c r="DI119" i="46"/>
  <c r="DH119" i="46"/>
  <c r="AS119" i="46" s="1"/>
  <c r="DG119" i="46"/>
  <c r="AR119" i="46" s="1"/>
  <c r="DF119" i="46"/>
  <c r="AQ119" i="46" s="1"/>
  <c r="DE119" i="46"/>
  <c r="AP119" i="46" s="1"/>
  <c r="DD119" i="46"/>
  <c r="AO119" i="46" s="1"/>
  <c r="DC119" i="46"/>
  <c r="AN119" i="46" s="1"/>
  <c r="DB119" i="46"/>
  <c r="AM119" i="46" s="1"/>
  <c r="DA119" i="46"/>
  <c r="CZ119" i="46"/>
  <c r="AK119" i="46" s="1"/>
  <c r="CY119" i="46"/>
  <c r="CX119" i="46"/>
  <c r="CW119" i="46"/>
  <c r="AH119" i="46" s="1"/>
  <c r="CV119" i="46"/>
  <c r="CU119" i="46"/>
  <c r="AF119" i="46" s="1"/>
  <c r="CT119" i="46"/>
  <c r="AE119" i="46" s="1"/>
  <c r="CS119" i="46"/>
  <c r="CR119" i="46"/>
  <c r="AC119" i="46" s="1"/>
  <c r="CQ119" i="46"/>
  <c r="AB119" i="46" s="1"/>
  <c r="CP119" i="46"/>
  <c r="CO119" i="46"/>
  <c r="Z119" i="46" s="1"/>
  <c r="CN119" i="46"/>
  <c r="CM119" i="46"/>
  <c r="CL119" i="46"/>
  <c r="W119" i="46" s="1"/>
  <c r="CK119" i="46"/>
  <c r="V119" i="46" s="1"/>
  <c r="CJ119" i="46"/>
  <c r="CI119" i="46"/>
  <c r="T119" i="46" s="1"/>
  <c r="CH119" i="46"/>
  <c r="S119" i="46" s="1"/>
  <c r="CG119" i="46"/>
  <c r="R119" i="46" s="1"/>
  <c r="CF119" i="46"/>
  <c r="CE119" i="46"/>
  <c r="CD119" i="46"/>
  <c r="O119" i="46" s="1"/>
  <c r="CC119" i="46"/>
  <c r="N119" i="46" s="1"/>
  <c r="CB119" i="46"/>
  <c r="M119" i="46" s="1"/>
  <c r="CA119" i="46"/>
  <c r="L119" i="46" s="1"/>
  <c r="BZ119" i="46"/>
  <c r="K119" i="46" s="1"/>
  <c r="BY119" i="46"/>
  <c r="BX119" i="46"/>
  <c r="BW119" i="46"/>
  <c r="H119" i="46" s="1"/>
  <c r="BV119" i="46"/>
  <c r="G119" i="46" s="1"/>
  <c r="BU119" i="46"/>
  <c r="BT119" i="46"/>
  <c r="E119" i="46" s="1"/>
  <c r="BS119" i="46"/>
  <c r="B119" i="46"/>
  <c r="B119" i="44" s="1"/>
  <c r="A119" i="46"/>
  <c r="A117" i="27" s="1"/>
  <c r="EF118" i="46"/>
  <c r="BQ118" i="46" s="1"/>
  <c r="EE118" i="46"/>
  <c r="BP118" i="46" s="1"/>
  <c r="ED118" i="46"/>
  <c r="EC118" i="46"/>
  <c r="EB118" i="46"/>
  <c r="BM118" i="46" s="1"/>
  <c r="EA118" i="46"/>
  <c r="BL118" i="46" s="1"/>
  <c r="DZ118" i="46"/>
  <c r="BK118" i="46" s="1"/>
  <c r="DY118" i="46"/>
  <c r="BJ118" i="46" s="1"/>
  <c r="DX118" i="46"/>
  <c r="DW118" i="46"/>
  <c r="DV118" i="46"/>
  <c r="DU118" i="46"/>
  <c r="DT118" i="46"/>
  <c r="BE118" i="46" s="1"/>
  <c r="DS118" i="46"/>
  <c r="BD118" i="46" s="1"/>
  <c r="DR118" i="46"/>
  <c r="BC118" i="46" s="1"/>
  <c r="DQ118" i="46"/>
  <c r="BB118" i="46" s="1"/>
  <c r="DP118" i="46"/>
  <c r="DO118" i="46"/>
  <c r="AZ118" i="46" s="1"/>
  <c r="DN118" i="46"/>
  <c r="DM118" i="46"/>
  <c r="AX118" i="46" s="1"/>
  <c r="DL118" i="46"/>
  <c r="AW118" i="46" s="1"/>
  <c r="DK118" i="46"/>
  <c r="AV118" i="46" s="1"/>
  <c r="DJ118" i="46"/>
  <c r="AU118" i="46" s="1"/>
  <c r="DI118" i="46"/>
  <c r="AT118" i="46" s="1"/>
  <c r="DH118" i="46"/>
  <c r="DG118" i="46"/>
  <c r="AR118" i="46" s="1"/>
  <c r="DF118" i="46"/>
  <c r="DE118" i="46"/>
  <c r="DD118" i="46"/>
  <c r="AO118" i="46" s="1"/>
  <c r="DC118" i="46"/>
  <c r="DB118" i="46"/>
  <c r="AM118" i="46" s="1"/>
  <c r="DA118" i="46"/>
  <c r="AL118" i="46" s="1"/>
  <c r="CZ118" i="46"/>
  <c r="CY118" i="46"/>
  <c r="CX118" i="46"/>
  <c r="CW118" i="46"/>
  <c r="AH118" i="46" s="1"/>
  <c r="CV118" i="46"/>
  <c r="AG118" i="46" s="1"/>
  <c r="CU118" i="46"/>
  <c r="AF118" i="46" s="1"/>
  <c r="CT118" i="46"/>
  <c r="AE118" i="46" s="1"/>
  <c r="CS118" i="46"/>
  <c r="AD118" i="46" s="1"/>
  <c r="CR118" i="46"/>
  <c r="CQ118" i="46"/>
  <c r="AB118" i="46" s="1"/>
  <c r="CP118" i="46"/>
  <c r="CO118" i="46"/>
  <c r="CN118" i="46"/>
  <c r="CM118" i="46"/>
  <c r="X118" i="46" s="1"/>
  <c r="CL118" i="46"/>
  <c r="CK118" i="46"/>
  <c r="V118" i="46" s="1"/>
  <c r="CJ118" i="46"/>
  <c r="CI118" i="46"/>
  <c r="T118" i="46" s="1"/>
  <c r="CH118" i="46"/>
  <c r="CG118" i="46"/>
  <c r="CF118" i="46"/>
  <c r="Q118" i="46" s="1"/>
  <c r="CE118" i="46"/>
  <c r="CD118" i="46"/>
  <c r="O118" i="46" s="1"/>
  <c r="CC118" i="46"/>
  <c r="CB118" i="46"/>
  <c r="M118" i="46" s="1"/>
  <c r="CA118" i="46"/>
  <c r="BZ118" i="46"/>
  <c r="BY118" i="46"/>
  <c r="J118" i="46" s="1"/>
  <c r="BX118" i="46"/>
  <c r="I118" i="46" s="1"/>
  <c r="BW118" i="46"/>
  <c r="H118" i="46" s="1"/>
  <c r="BV118" i="46"/>
  <c r="BU118" i="46"/>
  <c r="BT118" i="46"/>
  <c r="E118" i="46" s="1"/>
  <c r="BS118" i="46"/>
  <c r="B118" i="46"/>
  <c r="B118" i="44" s="1"/>
  <c r="A118" i="46"/>
  <c r="A116" i="27" s="1"/>
  <c r="EF117" i="46"/>
  <c r="EE117" i="46"/>
  <c r="BP117" i="46" s="1"/>
  <c r="ED117" i="46"/>
  <c r="BO117" i="44" s="1"/>
  <c r="EC117" i="46"/>
  <c r="BN117" i="44" s="1"/>
  <c r="EB117" i="46"/>
  <c r="EA117" i="46"/>
  <c r="BL117" i="46" s="1"/>
  <c r="DZ117" i="46"/>
  <c r="DY117" i="46"/>
  <c r="BJ117" i="46" s="1"/>
  <c r="DX117" i="46"/>
  <c r="BI117" i="46" s="1"/>
  <c r="DW117" i="46"/>
  <c r="BH117" i="46" s="1"/>
  <c r="DV117" i="46"/>
  <c r="DU117" i="46"/>
  <c r="DT117" i="46"/>
  <c r="DS117" i="46"/>
  <c r="BD117" i="46" s="1"/>
  <c r="DR117" i="46"/>
  <c r="DQ117" i="46"/>
  <c r="BB117" i="46" s="1"/>
  <c r="DP117" i="46"/>
  <c r="BA117" i="46" s="1"/>
  <c r="DO117" i="46"/>
  <c r="DN117" i="46"/>
  <c r="AY117" i="46" s="1"/>
  <c r="DM117" i="46"/>
  <c r="DL117" i="46"/>
  <c r="DK117" i="46"/>
  <c r="DJ117" i="46"/>
  <c r="DI117" i="46"/>
  <c r="AT117" i="46" s="1"/>
  <c r="DH117" i="46"/>
  <c r="DG117" i="46"/>
  <c r="DF117" i="46"/>
  <c r="AQ117" i="46" s="1"/>
  <c r="DE117" i="46"/>
  <c r="DD117" i="46"/>
  <c r="DC117" i="46"/>
  <c r="DB117" i="46"/>
  <c r="DA117" i="46"/>
  <c r="CZ117" i="46"/>
  <c r="AK117" i="46" s="1"/>
  <c r="CY117" i="46"/>
  <c r="AJ117" i="46" s="1"/>
  <c r="CX117" i="46"/>
  <c r="CW117" i="46"/>
  <c r="CV117" i="46"/>
  <c r="AG117" i="46" s="1"/>
  <c r="CU117" i="46"/>
  <c r="CT117" i="46"/>
  <c r="CS117" i="46"/>
  <c r="AD117" i="46" s="1"/>
  <c r="CR117" i="46"/>
  <c r="AC117" i="46" s="1"/>
  <c r="CQ117" i="46"/>
  <c r="AB117" i="46" s="1"/>
  <c r="CP117" i="46"/>
  <c r="AA117" i="46" s="1"/>
  <c r="CO117" i="46"/>
  <c r="CN117" i="46"/>
  <c r="Y117" i="46" s="1"/>
  <c r="CM117" i="46"/>
  <c r="X117" i="46" s="1"/>
  <c r="CL117" i="46"/>
  <c r="CK117" i="46"/>
  <c r="CJ117" i="46"/>
  <c r="CI117" i="46"/>
  <c r="T117" i="46" s="1"/>
  <c r="CH117" i="46"/>
  <c r="CG117" i="46"/>
  <c r="CF117" i="46"/>
  <c r="Q117" i="46" s="1"/>
  <c r="CE117" i="46"/>
  <c r="CD117" i="46"/>
  <c r="CC117" i="46"/>
  <c r="N117" i="46" s="1"/>
  <c r="CB117" i="46"/>
  <c r="M117" i="46" s="1"/>
  <c r="CA117" i="46"/>
  <c r="BZ117" i="46"/>
  <c r="K117" i="46" s="1"/>
  <c r="BY117" i="46"/>
  <c r="BX117" i="46"/>
  <c r="I117" i="46" s="1"/>
  <c r="BW117" i="46"/>
  <c r="BV117" i="46"/>
  <c r="BU117" i="46"/>
  <c r="BT117" i="46"/>
  <c r="E117" i="46" s="1"/>
  <c r="BS117" i="46"/>
  <c r="B117" i="46"/>
  <c r="B117" i="44" s="1"/>
  <c r="A117" i="46"/>
  <c r="A115" i="27" s="1"/>
  <c r="EF116" i="46"/>
  <c r="BQ116" i="46" s="1"/>
  <c r="EE116" i="46"/>
  <c r="BP116" i="46" s="1"/>
  <c r="ED116" i="46"/>
  <c r="BO116" i="46" s="1"/>
  <c r="EC116" i="46"/>
  <c r="EB116" i="46"/>
  <c r="BM116" i="46" s="1"/>
  <c r="EA116" i="46"/>
  <c r="BL116" i="46" s="1"/>
  <c r="DZ116" i="46"/>
  <c r="DY116" i="46"/>
  <c r="BJ116" i="46" s="1"/>
  <c r="DX116" i="46"/>
  <c r="BI116" i="46" s="1"/>
  <c r="DW116" i="46"/>
  <c r="DV116" i="46"/>
  <c r="BG116" i="46" s="1"/>
  <c r="DU116" i="46"/>
  <c r="BF116" i="46" s="1"/>
  <c r="DT116" i="46"/>
  <c r="BE116" i="46" s="1"/>
  <c r="DS116" i="46"/>
  <c r="DR116" i="46"/>
  <c r="DQ116" i="46"/>
  <c r="BB116" i="46" s="1"/>
  <c r="DP116" i="46"/>
  <c r="BA116" i="46" s="1"/>
  <c r="DO116" i="46"/>
  <c r="AZ116" i="46" s="1"/>
  <c r="DN116" i="46"/>
  <c r="DM116" i="46"/>
  <c r="DL116" i="46"/>
  <c r="DK116" i="46"/>
  <c r="DJ116" i="46"/>
  <c r="DI116" i="46"/>
  <c r="AT116" i="46" s="1"/>
  <c r="DH116" i="46"/>
  <c r="AS116" i="46" s="1"/>
  <c r="DG116" i="46"/>
  <c r="AR116" i="46" s="1"/>
  <c r="DF116" i="46"/>
  <c r="AQ116" i="46" s="1"/>
  <c r="DE116" i="46"/>
  <c r="DD116" i="46"/>
  <c r="AO116" i="46" s="1"/>
  <c r="DC116" i="46"/>
  <c r="DB116" i="46"/>
  <c r="DA116" i="46"/>
  <c r="AL116" i="46" s="1"/>
  <c r="CZ116" i="46"/>
  <c r="AK116" i="46" s="1"/>
  <c r="CY116" i="46"/>
  <c r="CX116" i="46"/>
  <c r="AI116" i="46" s="1"/>
  <c r="CW116" i="46"/>
  <c r="CV116" i="46"/>
  <c r="AG116" i="46" s="1"/>
  <c r="CU116" i="46"/>
  <c r="CT116" i="46"/>
  <c r="CS116" i="46"/>
  <c r="CR116" i="46"/>
  <c r="AC116" i="46" s="1"/>
  <c r="CQ116" i="46"/>
  <c r="AB116" i="46" s="1"/>
  <c r="CP116" i="46"/>
  <c r="CO116" i="46"/>
  <c r="Z116" i="46" s="1"/>
  <c r="CN116" i="46"/>
  <c r="Y116" i="46" s="1"/>
  <c r="CM116" i="46"/>
  <c r="CL116" i="46"/>
  <c r="CK116" i="46"/>
  <c r="V116" i="46" s="1"/>
  <c r="CJ116" i="46"/>
  <c r="U116" i="46" s="1"/>
  <c r="CI116" i="46"/>
  <c r="CH116" i="46"/>
  <c r="S116" i="46" s="1"/>
  <c r="CG116" i="46"/>
  <c r="CF116" i="46"/>
  <c r="Q116" i="46" s="1"/>
  <c r="CE116" i="46"/>
  <c r="P116" i="46" s="1"/>
  <c r="CD116" i="46"/>
  <c r="O116" i="46" s="1"/>
  <c r="CC116" i="46"/>
  <c r="N116" i="46" s="1"/>
  <c r="CB116" i="46"/>
  <c r="M116" i="46" s="1"/>
  <c r="CA116" i="46"/>
  <c r="BZ116" i="46"/>
  <c r="K116" i="46" s="1"/>
  <c r="BY116" i="46"/>
  <c r="BX116" i="46"/>
  <c r="BW116" i="46"/>
  <c r="H116" i="46" s="1"/>
  <c r="BV116" i="46"/>
  <c r="BU116" i="46"/>
  <c r="BT116" i="46"/>
  <c r="E116" i="46" s="1"/>
  <c r="BS116" i="46"/>
  <c r="B116" i="46"/>
  <c r="B116" i="44" s="1"/>
  <c r="A116" i="46"/>
  <c r="A114" i="27" s="1"/>
  <c r="EF115" i="46"/>
  <c r="BQ115" i="46" s="1"/>
  <c r="EE115" i="46"/>
  <c r="ED115" i="46"/>
  <c r="BO115" i="44" s="1"/>
  <c r="EC115" i="46"/>
  <c r="BN115" i="44" s="1"/>
  <c r="EB115" i="46"/>
  <c r="EA115" i="46"/>
  <c r="DZ115" i="46"/>
  <c r="BK115" i="46" s="1"/>
  <c r="DY115" i="46"/>
  <c r="BJ115" i="46" s="1"/>
  <c r="DX115" i="46"/>
  <c r="DW115" i="46"/>
  <c r="DV115" i="46"/>
  <c r="DU115" i="46"/>
  <c r="BF115" i="46" s="1"/>
  <c r="DT115" i="46"/>
  <c r="DS115" i="46"/>
  <c r="DR115" i="46"/>
  <c r="BC115" i="46" s="1"/>
  <c r="DQ115" i="46"/>
  <c r="BB115" i="46" s="1"/>
  <c r="DP115" i="46"/>
  <c r="DO115" i="46"/>
  <c r="AZ115" i="46" s="1"/>
  <c r="DN115" i="46"/>
  <c r="DM115" i="46"/>
  <c r="AX115" i="46" s="1"/>
  <c r="DL115" i="46"/>
  <c r="DK115" i="46"/>
  <c r="AV115" i="46" s="1"/>
  <c r="DJ115" i="46"/>
  <c r="AU115" i="46" s="1"/>
  <c r="DI115" i="46"/>
  <c r="AT115" i="46" s="1"/>
  <c r="DH115" i="46"/>
  <c r="AS115" i="46" s="1"/>
  <c r="DG115" i="46"/>
  <c r="DF115" i="46"/>
  <c r="AQ115" i="46" s="1"/>
  <c r="DE115" i="46"/>
  <c r="AP115" i="46" s="1"/>
  <c r="DD115" i="46"/>
  <c r="DC115" i="46"/>
  <c r="AN115" i="46" s="1"/>
  <c r="DB115" i="46"/>
  <c r="AM115" i="46" s="1"/>
  <c r="DA115" i="46"/>
  <c r="AL115" i="46" s="1"/>
  <c r="CZ115" i="46"/>
  <c r="CY115" i="46"/>
  <c r="AJ115" i="46" s="1"/>
  <c r="CX115" i="46"/>
  <c r="AI115" i="46" s="1"/>
  <c r="CW115" i="46"/>
  <c r="CV115" i="46"/>
  <c r="CU115" i="46"/>
  <c r="CT115" i="46"/>
  <c r="AE115" i="46" s="1"/>
  <c r="CS115" i="46"/>
  <c r="AD115" i="46" s="1"/>
  <c r="CR115" i="46"/>
  <c r="AC115" i="46" s="1"/>
  <c r="CQ115" i="46"/>
  <c r="CP115" i="46"/>
  <c r="CO115" i="46"/>
  <c r="CN115" i="46"/>
  <c r="CM115" i="46"/>
  <c r="X115" i="46" s="1"/>
  <c r="CL115" i="46"/>
  <c r="W115" i="46" s="1"/>
  <c r="CK115" i="46"/>
  <c r="V115" i="46" s="1"/>
  <c r="CJ115" i="46"/>
  <c r="CI115" i="46"/>
  <c r="T115" i="46" s="1"/>
  <c r="CH115" i="46"/>
  <c r="CG115" i="46"/>
  <c r="R115" i="46" s="1"/>
  <c r="CF115" i="46"/>
  <c r="CE115" i="46"/>
  <c r="P115" i="46" s="1"/>
  <c r="CD115" i="46"/>
  <c r="CC115" i="46"/>
  <c r="CB115" i="46"/>
  <c r="CA115" i="46"/>
  <c r="BZ115" i="46"/>
  <c r="BY115" i="46"/>
  <c r="J115" i="46" s="1"/>
  <c r="BX115" i="46"/>
  <c r="BW115" i="46"/>
  <c r="H115" i="46" s="1"/>
  <c r="BV115" i="46"/>
  <c r="G115" i="46" s="1"/>
  <c r="BU115" i="46"/>
  <c r="F115" i="46" s="1"/>
  <c r="BT115" i="46"/>
  <c r="E115" i="46" s="1"/>
  <c r="BS115" i="46"/>
  <c r="D115" i="46" s="1"/>
  <c r="BO115" i="46"/>
  <c r="BN115" i="46"/>
  <c r="B115" i="46"/>
  <c r="B115" i="44" s="1"/>
  <c r="A115" i="46"/>
  <c r="A113" i="27" s="1"/>
  <c r="EF114" i="46"/>
  <c r="BQ114" i="46" s="1"/>
  <c r="EE114" i="46"/>
  <c r="ED114" i="46"/>
  <c r="EC114" i="46"/>
  <c r="BN114" i="46" s="1"/>
  <c r="EB114" i="46"/>
  <c r="BM114" i="46" s="1"/>
  <c r="EA114" i="46"/>
  <c r="BL114" i="46" s="1"/>
  <c r="DZ114" i="46"/>
  <c r="DY114" i="46"/>
  <c r="BJ114" i="46" s="1"/>
  <c r="DX114" i="46"/>
  <c r="BI114" i="46" s="1"/>
  <c r="DW114" i="46"/>
  <c r="BH114" i="46" s="1"/>
  <c r="DV114" i="46"/>
  <c r="DU114" i="46"/>
  <c r="DT114" i="46"/>
  <c r="DS114" i="46"/>
  <c r="BD114" i="46" s="1"/>
  <c r="DR114" i="46"/>
  <c r="DQ114" i="46"/>
  <c r="DP114" i="46"/>
  <c r="BA114" i="46" s="1"/>
  <c r="DO114" i="46"/>
  <c r="DN114" i="46"/>
  <c r="DM114" i="46"/>
  <c r="DL114" i="46"/>
  <c r="DK114" i="46"/>
  <c r="AV114" i="46" s="1"/>
  <c r="DJ114" i="46"/>
  <c r="DI114" i="46"/>
  <c r="AT114" i="46" s="1"/>
  <c r="DH114" i="46"/>
  <c r="AS114" i="46" s="1"/>
  <c r="DG114" i="46"/>
  <c r="AR114" i="46" s="1"/>
  <c r="DF114" i="46"/>
  <c r="DE114" i="46"/>
  <c r="DD114" i="46"/>
  <c r="DC114" i="46"/>
  <c r="DB114" i="46"/>
  <c r="DA114" i="46"/>
  <c r="CZ114" i="46"/>
  <c r="AK114" i="46" s="1"/>
  <c r="CY114" i="46"/>
  <c r="CX114" i="46"/>
  <c r="CW114" i="46"/>
  <c r="CV114" i="46"/>
  <c r="CU114" i="46"/>
  <c r="AF114" i="46" s="1"/>
  <c r="CT114" i="46"/>
  <c r="CS114" i="46"/>
  <c r="CR114" i="46"/>
  <c r="AC114" i="46" s="1"/>
  <c r="CQ114" i="46"/>
  <c r="CP114" i="46"/>
  <c r="CO114" i="46"/>
  <c r="Z114" i="46" s="1"/>
  <c r="CN114" i="46"/>
  <c r="CM114" i="46"/>
  <c r="X114" i="46" s="1"/>
  <c r="CL114" i="46"/>
  <c r="CK114" i="46"/>
  <c r="V114" i="46" s="1"/>
  <c r="CJ114" i="46"/>
  <c r="U114" i="46" s="1"/>
  <c r="CI114" i="46"/>
  <c r="T114" i="46" s="1"/>
  <c r="CH114" i="46"/>
  <c r="CG114" i="46"/>
  <c r="CF114" i="46"/>
  <c r="CE114" i="46"/>
  <c r="P114" i="46" s="1"/>
  <c r="CD114" i="46"/>
  <c r="CC114" i="46"/>
  <c r="N114" i="46" s="1"/>
  <c r="CB114" i="46"/>
  <c r="M114" i="46" s="1"/>
  <c r="CA114" i="46"/>
  <c r="BZ114" i="46"/>
  <c r="BY114" i="46"/>
  <c r="BX114" i="46"/>
  <c r="BW114" i="46"/>
  <c r="BV114" i="46"/>
  <c r="BU114" i="46"/>
  <c r="F114" i="46" s="1"/>
  <c r="BT114" i="46"/>
  <c r="BS114" i="46"/>
  <c r="B114" i="46"/>
  <c r="B114" i="44" s="1"/>
  <c r="A114" i="46"/>
  <c r="EF113" i="46"/>
  <c r="EE113" i="46"/>
  <c r="ED113" i="46"/>
  <c r="BO113" i="44" s="1"/>
  <c r="EC113" i="46"/>
  <c r="BN113" i="46" s="1"/>
  <c r="EB113" i="46"/>
  <c r="BM113" i="46" s="1"/>
  <c r="EA113" i="46"/>
  <c r="BL113" i="46" s="1"/>
  <c r="DZ113" i="46"/>
  <c r="BK113" i="46" s="1"/>
  <c r="DY113" i="46"/>
  <c r="DX113" i="46"/>
  <c r="DW113" i="46"/>
  <c r="DV113" i="46"/>
  <c r="BG113" i="46" s="1"/>
  <c r="DU113" i="46"/>
  <c r="DT113" i="46"/>
  <c r="BE113" i="46" s="1"/>
  <c r="DS113" i="46"/>
  <c r="DR113" i="46"/>
  <c r="BC113" i="46" s="1"/>
  <c r="DQ113" i="46"/>
  <c r="DP113" i="46"/>
  <c r="DO113" i="46"/>
  <c r="DN113" i="46"/>
  <c r="AY113" i="46" s="1"/>
  <c r="DM113" i="46"/>
  <c r="AX113" i="46" s="1"/>
  <c r="DL113" i="46"/>
  <c r="AW113" i="46" s="1"/>
  <c r="DK113" i="46"/>
  <c r="DJ113" i="46"/>
  <c r="DI113" i="46"/>
  <c r="AT113" i="46" s="1"/>
  <c r="DH113" i="46"/>
  <c r="AS113" i="46" s="1"/>
  <c r="DG113" i="46"/>
  <c r="AR113" i="46" s="1"/>
  <c r="DF113" i="46"/>
  <c r="AQ113" i="46" s="1"/>
  <c r="DE113" i="46"/>
  <c r="AP113" i="46" s="1"/>
  <c r="DD113" i="46"/>
  <c r="DC113" i="46"/>
  <c r="AN113" i="46" s="1"/>
  <c r="DB113" i="46"/>
  <c r="DA113" i="46"/>
  <c r="CZ113" i="46"/>
  <c r="CY113" i="46"/>
  <c r="AJ113" i="46" s="1"/>
  <c r="CX113" i="46"/>
  <c r="AI113" i="46" s="1"/>
  <c r="CW113" i="46"/>
  <c r="AH113" i="46" s="1"/>
  <c r="CV113" i="46"/>
  <c r="AG113" i="46" s="1"/>
  <c r="CU113" i="46"/>
  <c r="AF113" i="46" s="1"/>
  <c r="CT113" i="46"/>
  <c r="AE113" i="46" s="1"/>
  <c r="CS113" i="46"/>
  <c r="CR113" i="46"/>
  <c r="CQ113" i="46"/>
  <c r="CP113" i="46"/>
  <c r="AA113" i="46" s="1"/>
  <c r="CO113" i="46"/>
  <c r="Z113" i="46" s="1"/>
  <c r="CN113" i="46"/>
  <c r="Y113" i="46" s="1"/>
  <c r="CM113" i="46"/>
  <c r="CL113" i="46"/>
  <c r="CK113" i="46"/>
  <c r="V113" i="46" s="1"/>
  <c r="CJ113" i="46"/>
  <c r="CI113" i="46"/>
  <c r="CH113" i="46"/>
  <c r="S113" i="46" s="1"/>
  <c r="CG113" i="46"/>
  <c r="R113" i="46" s="1"/>
  <c r="CF113" i="46"/>
  <c r="Q113" i="46" s="1"/>
  <c r="CE113" i="46"/>
  <c r="CD113" i="46"/>
  <c r="O113" i="46" s="1"/>
  <c r="CC113" i="46"/>
  <c r="CB113" i="46"/>
  <c r="CA113" i="46"/>
  <c r="BZ113" i="46"/>
  <c r="K113" i="46" s="1"/>
  <c r="BY113" i="46"/>
  <c r="BX113" i="46"/>
  <c r="BW113" i="46"/>
  <c r="BV113" i="46"/>
  <c r="BU113" i="46"/>
  <c r="BT113" i="46"/>
  <c r="BS113" i="46"/>
  <c r="D113" i="46" s="1"/>
  <c r="BO113" i="46"/>
  <c r="B113" i="46"/>
  <c r="B113" i="44" s="1"/>
  <c r="A113" i="46"/>
  <c r="A111" i="27" s="1"/>
  <c r="EF112" i="46"/>
  <c r="BQ112" i="46" s="1"/>
  <c r="EE112" i="46"/>
  <c r="ED112" i="46"/>
  <c r="EC112" i="46"/>
  <c r="EB112" i="46"/>
  <c r="BM112" i="46" s="1"/>
  <c r="EA112" i="46"/>
  <c r="DZ112" i="46"/>
  <c r="BK112" i="46" s="1"/>
  <c r="DY112" i="46"/>
  <c r="BJ112" i="46" s="1"/>
  <c r="DX112" i="46"/>
  <c r="BI112" i="46" s="1"/>
  <c r="DW112" i="46"/>
  <c r="DV112" i="46"/>
  <c r="BG112" i="46" s="1"/>
  <c r="DU112" i="46"/>
  <c r="DT112" i="46"/>
  <c r="BE112" i="46" s="1"/>
  <c r="DS112" i="46"/>
  <c r="DR112" i="46"/>
  <c r="BC112" i="46" s="1"/>
  <c r="DQ112" i="46"/>
  <c r="BB112" i="46" s="1"/>
  <c r="DP112" i="46"/>
  <c r="DO112" i="46"/>
  <c r="DN112" i="46"/>
  <c r="DM112" i="46"/>
  <c r="DL112" i="46"/>
  <c r="DK112" i="46"/>
  <c r="DJ112" i="46"/>
  <c r="AU112" i="46" s="1"/>
  <c r="DI112" i="46"/>
  <c r="AT112" i="46" s="1"/>
  <c r="DH112" i="46"/>
  <c r="AS112" i="46" s="1"/>
  <c r="DG112" i="46"/>
  <c r="DF112" i="46"/>
  <c r="AQ112" i="46" s="1"/>
  <c r="DE112" i="46"/>
  <c r="DD112" i="46"/>
  <c r="AO112" i="46" s="1"/>
  <c r="DC112" i="46"/>
  <c r="DB112" i="46"/>
  <c r="AM112" i="46" s="1"/>
  <c r="DA112" i="46"/>
  <c r="CZ112" i="46"/>
  <c r="AK112" i="46" s="1"/>
  <c r="CY112" i="46"/>
  <c r="CX112" i="46"/>
  <c r="CW112" i="46"/>
  <c r="CV112" i="46"/>
  <c r="CU112" i="46"/>
  <c r="CT112" i="46"/>
  <c r="CS112" i="46"/>
  <c r="AD112" i="46" s="1"/>
  <c r="CR112" i="46"/>
  <c r="CQ112" i="46"/>
  <c r="AB112" i="46" s="1"/>
  <c r="CP112" i="46"/>
  <c r="AA112" i="46" s="1"/>
  <c r="CO112" i="46"/>
  <c r="CN112" i="46"/>
  <c r="CM112" i="46"/>
  <c r="CL112" i="46"/>
  <c r="W112" i="46" s="1"/>
  <c r="CK112" i="46"/>
  <c r="V112" i="46" s="1"/>
  <c r="CJ112" i="46"/>
  <c r="U112" i="46" s="1"/>
  <c r="CI112" i="46"/>
  <c r="CH112" i="46"/>
  <c r="CG112" i="46"/>
  <c r="R112" i="46" s="1"/>
  <c r="CF112" i="46"/>
  <c r="Q112" i="46" s="1"/>
  <c r="CE112" i="46"/>
  <c r="CD112" i="46"/>
  <c r="CC112" i="46"/>
  <c r="N112" i="46" s="1"/>
  <c r="CB112" i="46"/>
  <c r="M112" i="46" s="1"/>
  <c r="CA112" i="46"/>
  <c r="BZ112" i="46"/>
  <c r="K112" i="46" s="1"/>
  <c r="BY112" i="46"/>
  <c r="BX112" i="46"/>
  <c r="I112" i="46" s="1"/>
  <c r="BW112" i="46"/>
  <c r="BV112" i="46"/>
  <c r="BU112" i="46"/>
  <c r="F112" i="46" s="1"/>
  <c r="BT112" i="46"/>
  <c r="E112" i="46" s="1"/>
  <c r="BS112" i="46"/>
  <c r="B112" i="46"/>
  <c r="B112" i="44" s="1"/>
  <c r="A112" i="46"/>
  <c r="A110" i="27" s="1"/>
  <c r="EF111" i="46"/>
  <c r="BQ111" i="46" s="1"/>
  <c r="EE111" i="46"/>
  <c r="BP111" i="46" s="1"/>
  <c r="ED111" i="46"/>
  <c r="EC111" i="46"/>
  <c r="BN111" i="46" s="1"/>
  <c r="EB111" i="46"/>
  <c r="BM111" i="46" s="1"/>
  <c r="EA111" i="46"/>
  <c r="BL111" i="46" s="1"/>
  <c r="DZ111" i="46"/>
  <c r="DY111" i="46"/>
  <c r="DX111" i="46"/>
  <c r="BI111" i="46" s="1"/>
  <c r="DW111" i="46"/>
  <c r="BH111" i="46" s="1"/>
  <c r="DV111" i="46"/>
  <c r="BG111" i="46" s="1"/>
  <c r="DU111" i="46"/>
  <c r="BF111" i="46" s="1"/>
  <c r="DT111" i="46"/>
  <c r="DS111" i="46"/>
  <c r="DR111" i="46"/>
  <c r="DQ111" i="46"/>
  <c r="DP111" i="46"/>
  <c r="DO111" i="46"/>
  <c r="AZ111" i="46" s="1"/>
  <c r="DN111" i="46"/>
  <c r="DM111" i="46"/>
  <c r="AX111" i="46" s="1"/>
  <c r="DL111" i="46"/>
  <c r="DK111" i="46"/>
  <c r="DJ111" i="46"/>
  <c r="DI111" i="46"/>
  <c r="DH111" i="46"/>
  <c r="AS111" i="46" s="1"/>
  <c r="DG111" i="46"/>
  <c r="AR111" i="46" s="1"/>
  <c r="DF111" i="46"/>
  <c r="DE111" i="46"/>
  <c r="AP111" i="46" s="1"/>
  <c r="DD111" i="46"/>
  <c r="AO111" i="46" s="1"/>
  <c r="DC111" i="46"/>
  <c r="DB111" i="46"/>
  <c r="AM111" i="46" s="1"/>
  <c r="DA111" i="46"/>
  <c r="AL111" i="46" s="1"/>
  <c r="CZ111" i="46"/>
  <c r="AK111" i="46" s="1"/>
  <c r="CY111" i="46"/>
  <c r="AJ111" i="46" s="1"/>
  <c r="CX111" i="46"/>
  <c r="AI111" i="46" s="1"/>
  <c r="CW111" i="46"/>
  <c r="AH111" i="46" s="1"/>
  <c r="CV111" i="46"/>
  <c r="AG111" i="46" s="1"/>
  <c r="CU111" i="46"/>
  <c r="CT111" i="46"/>
  <c r="AE111" i="46" s="1"/>
  <c r="CS111" i="46"/>
  <c r="CR111" i="46"/>
  <c r="AC111" i="46" s="1"/>
  <c r="CQ111" i="46"/>
  <c r="AB111" i="46" s="1"/>
  <c r="CP111" i="46"/>
  <c r="AA111" i="46" s="1"/>
  <c r="CO111" i="46"/>
  <c r="Z111" i="46" s="1"/>
  <c r="CN111" i="46"/>
  <c r="CM111" i="46"/>
  <c r="CL111" i="46"/>
  <c r="CK111" i="46"/>
  <c r="CJ111" i="46"/>
  <c r="CI111" i="46"/>
  <c r="T111" i="46" s="1"/>
  <c r="CH111" i="46"/>
  <c r="S111" i="46" s="1"/>
  <c r="CG111" i="46"/>
  <c r="R111" i="46" s="1"/>
  <c r="CF111" i="46"/>
  <c r="CE111" i="46"/>
  <c r="CD111" i="46"/>
  <c r="O111" i="46" s="1"/>
  <c r="CC111" i="46"/>
  <c r="N111" i="46" s="1"/>
  <c r="CB111" i="46"/>
  <c r="M111" i="46" s="1"/>
  <c r="CA111" i="46"/>
  <c r="L111" i="46" s="1"/>
  <c r="BZ111" i="46"/>
  <c r="K111" i="46" s="1"/>
  <c r="BY111" i="46"/>
  <c r="J111" i="46" s="1"/>
  <c r="BX111" i="46"/>
  <c r="I111" i="46" s="1"/>
  <c r="BW111" i="46"/>
  <c r="BV111" i="46"/>
  <c r="G111" i="46" s="1"/>
  <c r="BU111" i="46"/>
  <c r="BT111" i="46"/>
  <c r="E111" i="46" s="1"/>
  <c r="BS111" i="46"/>
  <c r="D111" i="46" s="1"/>
  <c r="B111" i="46"/>
  <c r="B111" i="44" s="1"/>
  <c r="A111" i="46"/>
  <c r="A109" i="27" s="1"/>
  <c r="EF110" i="46"/>
  <c r="BQ110" i="46" s="1"/>
  <c r="EE110" i="46"/>
  <c r="ED110" i="46"/>
  <c r="BO110" i="46" s="1"/>
  <c r="EC110" i="46"/>
  <c r="EB110" i="46"/>
  <c r="BM110" i="46" s="1"/>
  <c r="EA110" i="46"/>
  <c r="DZ110" i="46"/>
  <c r="DY110" i="46"/>
  <c r="DX110" i="46"/>
  <c r="BI110" i="46" s="1"/>
  <c r="DW110" i="46"/>
  <c r="DV110" i="46"/>
  <c r="DU110" i="46"/>
  <c r="DT110" i="46"/>
  <c r="BE110" i="46" s="1"/>
  <c r="DS110" i="46"/>
  <c r="DR110" i="46"/>
  <c r="DQ110" i="46"/>
  <c r="BB110" i="46" s="1"/>
  <c r="DP110" i="46"/>
  <c r="BA110" i="46" s="1"/>
  <c r="DO110" i="46"/>
  <c r="DN110" i="46"/>
  <c r="DM110" i="46"/>
  <c r="DL110" i="46"/>
  <c r="DK110" i="46"/>
  <c r="DJ110" i="46"/>
  <c r="DI110" i="46"/>
  <c r="AT110" i="46" s="1"/>
  <c r="DH110" i="46"/>
  <c r="DG110" i="46"/>
  <c r="AR110" i="46" s="1"/>
  <c r="DF110" i="46"/>
  <c r="AQ110" i="46" s="1"/>
  <c r="DE110" i="46"/>
  <c r="AP110" i="46" s="1"/>
  <c r="DD110" i="46"/>
  <c r="DC110" i="46"/>
  <c r="DB110" i="46"/>
  <c r="DA110" i="46"/>
  <c r="AL110" i="46" s="1"/>
  <c r="CZ110" i="46"/>
  <c r="CY110" i="46"/>
  <c r="CX110" i="46"/>
  <c r="AI110" i="46" s="1"/>
  <c r="CW110" i="46"/>
  <c r="CV110" i="46"/>
  <c r="AG110" i="46" s="1"/>
  <c r="CU110" i="46"/>
  <c r="CT110" i="46"/>
  <c r="AE110" i="46" s="1"/>
  <c r="CS110" i="46"/>
  <c r="AD110" i="46" s="1"/>
  <c r="CR110" i="46"/>
  <c r="CQ110" i="46"/>
  <c r="CP110" i="46"/>
  <c r="CO110" i="46"/>
  <c r="CN110" i="46"/>
  <c r="Y110" i="46" s="1"/>
  <c r="CM110" i="46"/>
  <c r="CL110" i="46"/>
  <c r="W110" i="46" s="1"/>
  <c r="CK110" i="46"/>
  <c r="V110" i="46" s="1"/>
  <c r="CJ110" i="46"/>
  <c r="U110" i="46" s="1"/>
  <c r="CI110" i="46"/>
  <c r="CH110" i="46"/>
  <c r="CG110" i="46"/>
  <c r="CF110" i="46"/>
  <c r="CE110" i="46"/>
  <c r="CD110" i="46"/>
  <c r="O110" i="46" s="1"/>
  <c r="CC110" i="46"/>
  <c r="N110" i="46" s="1"/>
  <c r="CB110" i="46"/>
  <c r="M110" i="46" s="1"/>
  <c r="CA110" i="46"/>
  <c r="BZ110" i="46"/>
  <c r="K110" i="46" s="1"/>
  <c r="BY110" i="46"/>
  <c r="BX110" i="46"/>
  <c r="BW110" i="46"/>
  <c r="BV110" i="46"/>
  <c r="G110" i="46" s="1"/>
  <c r="BU110" i="46"/>
  <c r="F110" i="46" s="1"/>
  <c r="BT110" i="46"/>
  <c r="E110" i="46" s="1"/>
  <c r="BS110" i="46"/>
  <c r="D110" i="46" s="1"/>
  <c r="B110" i="46"/>
  <c r="B110" i="44" s="1"/>
  <c r="A110" i="46"/>
  <c r="A108" i="27" s="1"/>
  <c r="EF109" i="46"/>
  <c r="EE109" i="46"/>
  <c r="ED109" i="46"/>
  <c r="BO109" i="44" s="1"/>
  <c r="EC109" i="46"/>
  <c r="BN109" i="46" s="1"/>
  <c r="EB109" i="46"/>
  <c r="BM109" i="46" s="1"/>
  <c r="EA109" i="46"/>
  <c r="DZ109" i="46"/>
  <c r="BK109" i="46" s="1"/>
  <c r="DY109" i="46"/>
  <c r="DX109" i="46"/>
  <c r="BI109" i="46" s="1"/>
  <c r="DW109" i="46"/>
  <c r="DV109" i="46"/>
  <c r="BG109" i="46" s="1"/>
  <c r="DU109" i="46"/>
  <c r="BF109" i="46" s="1"/>
  <c r="DT109" i="46"/>
  <c r="BE109" i="46" s="1"/>
  <c r="DS109" i="46"/>
  <c r="DR109" i="46"/>
  <c r="DQ109" i="46"/>
  <c r="DP109" i="46"/>
  <c r="BA109" i="46" s="1"/>
  <c r="DO109" i="46"/>
  <c r="DN109" i="46"/>
  <c r="AY109" i="46" s="1"/>
  <c r="DM109" i="46"/>
  <c r="AX109" i="46" s="1"/>
  <c r="DL109" i="46"/>
  <c r="AW109" i="46" s="1"/>
  <c r="DK109" i="46"/>
  <c r="AV109" i="46" s="1"/>
  <c r="DJ109" i="46"/>
  <c r="DI109" i="46"/>
  <c r="DH109" i="46"/>
  <c r="AS109" i="46" s="1"/>
  <c r="DG109" i="46"/>
  <c r="DF109" i="46"/>
  <c r="AQ109" i="46" s="1"/>
  <c r="DE109" i="46"/>
  <c r="AP109" i="46" s="1"/>
  <c r="DD109" i="46"/>
  <c r="DC109" i="46"/>
  <c r="DB109" i="46"/>
  <c r="AM109" i="46" s="1"/>
  <c r="DA109" i="46"/>
  <c r="CZ109" i="46"/>
  <c r="AK109" i="46" s="1"/>
  <c r="CY109" i="46"/>
  <c r="CX109" i="46"/>
  <c r="CW109" i="46"/>
  <c r="AH109" i="46" s="1"/>
  <c r="CV109" i="46"/>
  <c r="AG109" i="46" s="1"/>
  <c r="CU109" i="46"/>
  <c r="AF109" i="46" s="1"/>
  <c r="CT109" i="46"/>
  <c r="CS109" i="46"/>
  <c r="CR109" i="46"/>
  <c r="AC109" i="46" s="1"/>
  <c r="CQ109" i="46"/>
  <c r="CP109" i="46"/>
  <c r="CO109" i="46"/>
  <c r="Z109" i="46" s="1"/>
  <c r="CN109" i="46"/>
  <c r="Y109" i="46" s="1"/>
  <c r="CM109" i="46"/>
  <c r="CL109" i="46"/>
  <c r="W109" i="46" s="1"/>
  <c r="CK109" i="46"/>
  <c r="CJ109" i="46"/>
  <c r="CI109" i="46"/>
  <c r="CH109" i="46"/>
  <c r="S109" i="46" s="1"/>
  <c r="CG109" i="46"/>
  <c r="R109" i="46" s="1"/>
  <c r="CF109" i="46"/>
  <c r="Q109" i="46" s="1"/>
  <c r="CE109" i="46"/>
  <c r="CD109" i="46"/>
  <c r="O109" i="46" s="1"/>
  <c r="CC109" i="46"/>
  <c r="CB109" i="46"/>
  <c r="M109" i="46" s="1"/>
  <c r="CA109" i="46"/>
  <c r="BZ109" i="46"/>
  <c r="BY109" i="46"/>
  <c r="J109" i="46" s="1"/>
  <c r="BX109" i="46"/>
  <c r="I109" i="46" s="1"/>
  <c r="BW109" i="46"/>
  <c r="BV109" i="46"/>
  <c r="BU109" i="46"/>
  <c r="F109" i="46" s="1"/>
  <c r="BT109" i="46"/>
  <c r="BS109" i="46"/>
  <c r="BO109" i="46"/>
  <c r="B109" i="46"/>
  <c r="B109" i="44" s="1"/>
  <c r="A109" i="46"/>
  <c r="A107" i="27" s="1"/>
  <c r="EF108" i="46"/>
  <c r="BQ108" i="46" s="1"/>
  <c r="EE108" i="46"/>
  <c r="ED108" i="46"/>
  <c r="BO108" i="44" s="1"/>
  <c r="EC108" i="46"/>
  <c r="BN108" i="46" s="1"/>
  <c r="EB108" i="46"/>
  <c r="BM108" i="46" s="1"/>
  <c r="EA108" i="46"/>
  <c r="BL108" i="46" s="1"/>
  <c r="DZ108" i="46"/>
  <c r="BK108" i="46" s="1"/>
  <c r="DY108" i="46"/>
  <c r="DX108" i="46"/>
  <c r="DW108" i="46"/>
  <c r="BH108" i="46" s="1"/>
  <c r="DV108" i="46"/>
  <c r="DU108" i="46"/>
  <c r="BF108" i="46" s="1"/>
  <c r="DT108" i="46"/>
  <c r="BE108" i="46" s="1"/>
  <c r="DS108" i="46"/>
  <c r="BD108" i="46" s="1"/>
  <c r="DR108" i="46"/>
  <c r="BC108" i="46" s="1"/>
  <c r="DQ108" i="46"/>
  <c r="BB108" i="46" s="1"/>
  <c r="DP108" i="46"/>
  <c r="DO108" i="46"/>
  <c r="DN108" i="46"/>
  <c r="AY108" i="46" s="1"/>
  <c r="DM108" i="46"/>
  <c r="AX108" i="46" s="1"/>
  <c r="DL108" i="46"/>
  <c r="AW108" i="46" s="1"/>
  <c r="DK108" i="46"/>
  <c r="AV108" i="46" s="1"/>
  <c r="DJ108" i="46"/>
  <c r="AU108" i="46" s="1"/>
  <c r="DI108" i="46"/>
  <c r="AT108" i="46" s="1"/>
  <c r="DH108" i="46"/>
  <c r="DG108" i="46"/>
  <c r="DF108" i="46"/>
  <c r="DE108" i="46"/>
  <c r="DD108" i="46"/>
  <c r="AO108" i="46" s="1"/>
  <c r="DC108" i="46"/>
  <c r="AN108" i="46" s="1"/>
  <c r="DB108" i="46"/>
  <c r="AM108" i="46" s="1"/>
  <c r="DA108" i="46"/>
  <c r="CZ108" i="46"/>
  <c r="CY108" i="46"/>
  <c r="CX108" i="46"/>
  <c r="CW108" i="46"/>
  <c r="AH108" i="46" s="1"/>
  <c r="CV108" i="46"/>
  <c r="AG108" i="46" s="1"/>
  <c r="CU108" i="46"/>
  <c r="AF108" i="46" s="1"/>
  <c r="CT108" i="46"/>
  <c r="AE108" i="46" s="1"/>
  <c r="CS108" i="46"/>
  <c r="CR108" i="46"/>
  <c r="CQ108" i="46"/>
  <c r="CP108" i="46"/>
  <c r="CO108" i="46"/>
  <c r="CN108" i="46"/>
  <c r="Y108" i="46" s="1"/>
  <c r="CM108" i="46"/>
  <c r="X108" i="46" s="1"/>
  <c r="CL108" i="46"/>
  <c r="W108" i="46" s="1"/>
  <c r="CK108" i="46"/>
  <c r="V108" i="46" s="1"/>
  <c r="CJ108" i="46"/>
  <c r="CI108" i="46"/>
  <c r="T108" i="46" s="1"/>
  <c r="CH108" i="46"/>
  <c r="CG108" i="46"/>
  <c r="R108" i="46" s="1"/>
  <c r="CF108" i="46"/>
  <c r="Q108" i="46" s="1"/>
  <c r="CE108" i="46"/>
  <c r="P108" i="46" s="1"/>
  <c r="CD108" i="46"/>
  <c r="O108" i="46" s="1"/>
  <c r="CC108" i="46"/>
  <c r="CB108" i="46"/>
  <c r="CA108" i="46"/>
  <c r="BZ108" i="46"/>
  <c r="BY108" i="46"/>
  <c r="BX108" i="46"/>
  <c r="I108" i="46" s="1"/>
  <c r="BW108" i="46"/>
  <c r="H108" i="46" s="1"/>
  <c r="BV108" i="46"/>
  <c r="G108" i="46" s="1"/>
  <c r="BU108" i="46"/>
  <c r="F108" i="46" s="1"/>
  <c r="BT108" i="46"/>
  <c r="BS108" i="46"/>
  <c r="D108" i="46" s="1"/>
  <c r="BO108" i="46"/>
  <c r="B108" i="46"/>
  <c r="B108" i="44" s="1"/>
  <c r="A108" i="46"/>
  <c r="A106" i="27" s="1"/>
  <c r="EF107" i="46"/>
  <c r="BQ107" i="46" s="1"/>
  <c r="EE107" i="46"/>
  <c r="BP107" i="46" s="1"/>
  <c r="ED107" i="46"/>
  <c r="BO107" i="46" s="1"/>
  <c r="EC107" i="46"/>
  <c r="EB107" i="46"/>
  <c r="BM107" i="46" s="1"/>
  <c r="EA107" i="46"/>
  <c r="DZ107" i="46"/>
  <c r="BK107" i="46" s="1"/>
  <c r="DY107" i="46"/>
  <c r="DX107" i="46"/>
  <c r="DW107" i="46"/>
  <c r="DV107" i="46"/>
  <c r="DU107" i="46"/>
  <c r="DT107" i="46"/>
  <c r="DS107" i="46"/>
  <c r="DR107" i="46"/>
  <c r="DQ107" i="46"/>
  <c r="DP107" i="46"/>
  <c r="DO107" i="46"/>
  <c r="AZ107" i="46" s="1"/>
  <c r="DN107" i="46"/>
  <c r="DM107" i="46"/>
  <c r="DL107" i="46"/>
  <c r="AW107" i="46" s="1"/>
  <c r="DK107" i="46"/>
  <c r="AV107" i="46" s="1"/>
  <c r="DJ107" i="46"/>
  <c r="DI107" i="46"/>
  <c r="DH107" i="46"/>
  <c r="AS107" i="46" s="1"/>
  <c r="DG107" i="46"/>
  <c r="AR107" i="46" s="1"/>
  <c r="DF107" i="46"/>
  <c r="AQ107" i="46" s="1"/>
  <c r="DE107" i="46"/>
  <c r="AP107" i="46" s="1"/>
  <c r="DD107" i="46"/>
  <c r="AO107" i="46" s="1"/>
  <c r="DC107" i="46"/>
  <c r="DB107" i="46"/>
  <c r="AM107" i="46" s="1"/>
  <c r="DA107" i="46"/>
  <c r="CZ107" i="46"/>
  <c r="AK107" i="46" s="1"/>
  <c r="CY107" i="46"/>
  <c r="AJ107" i="46" s="1"/>
  <c r="CX107" i="46"/>
  <c r="CW107" i="46"/>
  <c r="CV107" i="46"/>
  <c r="CU107" i="46"/>
  <c r="CT107" i="46"/>
  <c r="CS107" i="46"/>
  <c r="CR107" i="46"/>
  <c r="AC107" i="46" s="1"/>
  <c r="CQ107" i="46"/>
  <c r="AB107" i="46" s="1"/>
  <c r="CP107" i="46"/>
  <c r="AA107" i="46" s="1"/>
  <c r="CO107" i="46"/>
  <c r="Z107" i="46" s="1"/>
  <c r="CN107" i="46"/>
  <c r="Y107" i="46" s="1"/>
  <c r="CM107" i="46"/>
  <c r="CL107" i="46"/>
  <c r="CK107" i="46"/>
  <c r="CJ107" i="46"/>
  <c r="CI107" i="46"/>
  <c r="T107" i="46" s="1"/>
  <c r="CH107" i="46"/>
  <c r="S107" i="46" s="1"/>
  <c r="CG107" i="46"/>
  <c r="CF107" i="46"/>
  <c r="Q107" i="46" s="1"/>
  <c r="CE107" i="46"/>
  <c r="P107" i="46" s="1"/>
  <c r="CD107" i="46"/>
  <c r="O107" i="46" s="1"/>
  <c r="CC107" i="46"/>
  <c r="CB107" i="46"/>
  <c r="M107" i="46" s="1"/>
  <c r="CA107" i="46"/>
  <c r="BZ107" i="46"/>
  <c r="BY107" i="46"/>
  <c r="BX107" i="46"/>
  <c r="BW107" i="46"/>
  <c r="H107" i="46" s="1"/>
  <c r="BV107" i="46"/>
  <c r="BU107" i="46"/>
  <c r="BT107" i="46"/>
  <c r="E107" i="46" s="1"/>
  <c r="BS107" i="46"/>
  <c r="D107" i="46" s="1"/>
  <c r="B107" i="46"/>
  <c r="B107" i="44" s="1"/>
  <c r="A107" i="46"/>
  <c r="A105" i="27" s="1"/>
  <c r="EF106" i="46"/>
  <c r="EE106" i="46"/>
  <c r="ED106" i="46"/>
  <c r="EC106" i="46"/>
  <c r="EB106" i="46"/>
  <c r="EA106" i="46"/>
  <c r="BL106" i="46" s="1"/>
  <c r="DZ106" i="46"/>
  <c r="BK106" i="46" s="1"/>
  <c r="DY106" i="46"/>
  <c r="DX106" i="46"/>
  <c r="DW106" i="46"/>
  <c r="DV106" i="46"/>
  <c r="BG106" i="46" s="1"/>
  <c r="DU106" i="46"/>
  <c r="DT106" i="46"/>
  <c r="BE106" i="46" s="1"/>
  <c r="DS106" i="46"/>
  <c r="DR106" i="46"/>
  <c r="DQ106" i="46"/>
  <c r="BB106" i="46" s="1"/>
  <c r="DP106" i="46"/>
  <c r="BA106" i="46" s="1"/>
  <c r="DO106" i="46"/>
  <c r="AZ106" i="46" s="1"/>
  <c r="DN106" i="46"/>
  <c r="DM106" i="46"/>
  <c r="DL106" i="46"/>
  <c r="AW106" i="46" s="1"/>
  <c r="DK106" i="46"/>
  <c r="AV106" i="46" s="1"/>
  <c r="DJ106" i="46"/>
  <c r="AU106" i="46" s="1"/>
  <c r="DI106" i="46"/>
  <c r="DH106" i="46"/>
  <c r="DG106" i="46"/>
  <c r="DF106" i="46"/>
  <c r="AQ106" i="46" s="1"/>
  <c r="DE106" i="46"/>
  <c r="DD106" i="46"/>
  <c r="DC106" i="46"/>
  <c r="AN106" i="46" s="1"/>
  <c r="DB106" i="46"/>
  <c r="AM106" i="46" s="1"/>
  <c r="DA106" i="46"/>
  <c r="CZ106" i="46"/>
  <c r="CY106" i="46"/>
  <c r="CX106" i="46"/>
  <c r="AI106" i="46" s="1"/>
  <c r="CW106" i="46"/>
  <c r="CV106" i="46"/>
  <c r="AG106" i="46" s="1"/>
  <c r="CU106" i="46"/>
  <c r="AF106" i="46" s="1"/>
  <c r="CT106" i="46"/>
  <c r="CS106" i="46"/>
  <c r="CR106" i="46"/>
  <c r="CQ106" i="46"/>
  <c r="CP106" i="46"/>
  <c r="AA106" i="46" s="1"/>
  <c r="CO106" i="46"/>
  <c r="CN106" i="46"/>
  <c r="CM106" i="46"/>
  <c r="CL106" i="46"/>
  <c r="W106" i="46" s="1"/>
  <c r="CK106" i="46"/>
  <c r="CJ106" i="46"/>
  <c r="CI106" i="46"/>
  <c r="CH106" i="46"/>
  <c r="CG106" i="46"/>
  <c r="CF106" i="46"/>
  <c r="CE106" i="46"/>
  <c r="P106" i="46" s="1"/>
  <c r="CD106" i="46"/>
  <c r="O106" i="46" s="1"/>
  <c r="CC106" i="46"/>
  <c r="N106" i="46" s="1"/>
  <c r="CB106" i="46"/>
  <c r="M106" i="46" s="1"/>
  <c r="CA106" i="46"/>
  <c r="BZ106" i="46"/>
  <c r="K106" i="46" s="1"/>
  <c r="BY106" i="46"/>
  <c r="BX106" i="46"/>
  <c r="I106" i="46" s="1"/>
  <c r="BW106" i="46"/>
  <c r="BV106" i="46"/>
  <c r="G106" i="46" s="1"/>
  <c r="BU106" i="46"/>
  <c r="BT106" i="46"/>
  <c r="BS106" i="46"/>
  <c r="B106" i="46"/>
  <c r="B106" i="44" s="1"/>
  <c r="A106" i="46"/>
  <c r="A104" i="27" s="1"/>
  <c r="EF105" i="46"/>
  <c r="EE105" i="46"/>
  <c r="BP105" i="46" s="1"/>
  <c r="ED105" i="46"/>
  <c r="BO105" i="44" s="1"/>
  <c r="EC105" i="46"/>
  <c r="EB105" i="46"/>
  <c r="BM105" i="46" s="1"/>
  <c r="EA105" i="46"/>
  <c r="DZ105" i="46"/>
  <c r="BK105" i="46" s="1"/>
  <c r="DY105" i="46"/>
  <c r="DX105" i="46"/>
  <c r="DW105" i="46"/>
  <c r="BH105" i="46" s="1"/>
  <c r="DV105" i="46"/>
  <c r="BG105" i="46" s="1"/>
  <c r="DU105" i="46"/>
  <c r="BF105" i="46" s="1"/>
  <c r="DT105" i="46"/>
  <c r="DS105" i="46"/>
  <c r="DR105" i="46"/>
  <c r="DQ105" i="46"/>
  <c r="DP105" i="46"/>
  <c r="DO105" i="46"/>
  <c r="AZ105" i="46" s="1"/>
  <c r="DN105" i="46"/>
  <c r="DM105" i="46"/>
  <c r="DL105" i="46"/>
  <c r="DK105" i="46"/>
  <c r="DJ105" i="46"/>
  <c r="AU105" i="46" s="1"/>
  <c r="DI105" i="46"/>
  <c r="DH105" i="46"/>
  <c r="DG105" i="46"/>
  <c r="AR105" i="46" s="1"/>
  <c r="DF105" i="46"/>
  <c r="AQ105" i="46" s="1"/>
  <c r="DE105" i="46"/>
  <c r="AP105" i="46" s="1"/>
  <c r="DD105" i="46"/>
  <c r="DC105" i="46"/>
  <c r="AN105" i="46" s="1"/>
  <c r="DB105" i="46"/>
  <c r="AM105" i="46" s="1"/>
  <c r="DA105" i="46"/>
  <c r="CZ105" i="46"/>
  <c r="CY105" i="46"/>
  <c r="AJ105" i="46" s="1"/>
  <c r="CX105" i="46"/>
  <c r="CW105" i="46"/>
  <c r="CV105" i="46"/>
  <c r="AG105" i="46" s="1"/>
  <c r="CU105" i="46"/>
  <c r="CT105" i="46"/>
  <c r="AE105" i="46" s="1"/>
  <c r="CS105" i="46"/>
  <c r="CR105" i="46"/>
  <c r="CQ105" i="46"/>
  <c r="CP105" i="46"/>
  <c r="AA105" i="46" s="1"/>
  <c r="CO105" i="46"/>
  <c r="CN105" i="46"/>
  <c r="CM105" i="46"/>
  <c r="CL105" i="46"/>
  <c r="CK105" i="46"/>
  <c r="CJ105" i="46"/>
  <c r="U105" i="46" s="1"/>
  <c r="CI105" i="46"/>
  <c r="T105" i="46" s="1"/>
  <c r="CH105" i="46"/>
  <c r="S105" i="46" s="1"/>
  <c r="CG105" i="46"/>
  <c r="R105" i="46" s="1"/>
  <c r="CF105" i="46"/>
  <c r="CE105" i="46"/>
  <c r="P105" i="46" s="1"/>
  <c r="CD105" i="46"/>
  <c r="O105" i="46" s="1"/>
  <c r="CC105" i="46"/>
  <c r="CB105" i="46"/>
  <c r="M105" i="46" s="1"/>
  <c r="CA105" i="46"/>
  <c r="L105" i="46" s="1"/>
  <c r="BZ105" i="46"/>
  <c r="K105" i="46" s="1"/>
  <c r="BY105" i="46"/>
  <c r="BX105" i="46"/>
  <c r="BW105" i="46"/>
  <c r="BV105" i="46"/>
  <c r="BU105" i="46"/>
  <c r="BT105" i="46"/>
  <c r="BS105" i="46"/>
  <c r="BO105" i="46"/>
  <c r="B105" i="46"/>
  <c r="B105" i="44" s="1"/>
  <c r="A105" i="46"/>
  <c r="EF104" i="46"/>
  <c r="BQ104" i="46" s="1"/>
  <c r="EE104" i="46"/>
  <c r="ED104" i="46"/>
  <c r="EC104" i="46"/>
  <c r="EB104" i="46"/>
  <c r="EA104" i="46"/>
  <c r="DZ104" i="46"/>
  <c r="BK104" i="46" s="1"/>
  <c r="DY104" i="46"/>
  <c r="BJ104" i="46" s="1"/>
  <c r="DX104" i="46"/>
  <c r="DW104" i="46"/>
  <c r="BH104" i="46" s="1"/>
  <c r="DV104" i="46"/>
  <c r="DU104" i="46"/>
  <c r="DT104" i="46"/>
  <c r="BE104" i="46" s="1"/>
  <c r="DS104" i="46"/>
  <c r="BD104" i="46" s="1"/>
  <c r="DR104" i="46"/>
  <c r="DQ104" i="46"/>
  <c r="BB104" i="46" s="1"/>
  <c r="DP104" i="46"/>
  <c r="DO104" i="46"/>
  <c r="DN104" i="46"/>
  <c r="DM104" i="46"/>
  <c r="DL104" i="46"/>
  <c r="AW104" i="46" s="1"/>
  <c r="DK104" i="46"/>
  <c r="AV104" i="46" s="1"/>
  <c r="DJ104" i="46"/>
  <c r="DI104" i="46"/>
  <c r="AT104" i="46" s="1"/>
  <c r="DH104" i="46"/>
  <c r="DG104" i="46"/>
  <c r="DF104" i="46"/>
  <c r="DE104" i="46"/>
  <c r="DD104" i="46"/>
  <c r="DC104" i="46"/>
  <c r="AN104" i="46" s="1"/>
  <c r="DB104" i="46"/>
  <c r="DA104" i="46"/>
  <c r="CZ104" i="46"/>
  <c r="AK104" i="46" s="1"/>
  <c r="CY104" i="46"/>
  <c r="AJ104" i="46" s="1"/>
  <c r="CX104" i="46"/>
  <c r="CW104" i="46"/>
  <c r="CV104" i="46"/>
  <c r="AG104" i="46" s="1"/>
  <c r="CU104" i="46"/>
  <c r="CT104" i="46"/>
  <c r="AE104" i="46" s="1"/>
  <c r="CS104" i="46"/>
  <c r="AD104" i="46" s="1"/>
  <c r="CR104" i="46"/>
  <c r="CQ104" i="46"/>
  <c r="CP104" i="46"/>
  <c r="CO104" i="46"/>
  <c r="CN104" i="46"/>
  <c r="Y104" i="46" s="1"/>
  <c r="CM104" i="46"/>
  <c r="CL104" i="46"/>
  <c r="CK104" i="46"/>
  <c r="CJ104" i="46"/>
  <c r="CI104" i="46"/>
  <c r="T104" i="46" s="1"/>
  <c r="CH104" i="46"/>
  <c r="CG104" i="46"/>
  <c r="CF104" i="46"/>
  <c r="Q104" i="46" s="1"/>
  <c r="CE104" i="46"/>
  <c r="P104" i="46" s="1"/>
  <c r="CD104" i="46"/>
  <c r="O104" i="46" s="1"/>
  <c r="CC104" i="46"/>
  <c r="CB104" i="46"/>
  <c r="M104" i="46" s="1"/>
  <c r="CA104" i="46"/>
  <c r="BZ104" i="46"/>
  <c r="BY104" i="46"/>
  <c r="BX104" i="46"/>
  <c r="I104" i="46" s="1"/>
  <c r="BW104" i="46"/>
  <c r="BV104" i="46"/>
  <c r="BU104" i="46"/>
  <c r="BT104" i="46"/>
  <c r="BS104" i="46"/>
  <c r="D104" i="46" s="1"/>
  <c r="B104" i="46"/>
  <c r="B104" i="44" s="1"/>
  <c r="A104" i="46"/>
  <c r="A102" i="27" s="1"/>
  <c r="EF103" i="46"/>
  <c r="EE103" i="46"/>
  <c r="BP103" i="46" s="1"/>
  <c r="ED103" i="46"/>
  <c r="EC103" i="46"/>
  <c r="BN103" i="46" s="1"/>
  <c r="EB103" i="46"/>
  <c r="EA103" i="46"/>
  <c r="DZ103" i="46"/>
  <c r="BK103" i="46" s="1"/>
  <c r="DY103" i="46"/>
  <c r="DX103" i="46"/>
  <c r="DW103" i="46"/>
  <c r="BH103" i="46" s="1"/>
  <c r="DV103" i="46"/>
  <c r="DU103" i="46"/>
  <c r="DT103" i="46"/>
  <c r="DS103" i="46"/>
  <c r="DR103" i="46"/>
  <c r="BC103" i="46" s="1"/>
  <c r="DQ103" i="46"/>
  <c r="DP103" i="46"/>
  <c r="DO103" i="46"/>
  <c r="DN103" i="46"/>
  <c r="DM103" i="46"/>
  <c r="AX103" i="46" s="1"/>
  <c r="DL103" i="46"/>
  <c r="AW103" i="46" s="1"/>
  <c r="DK103" i="46"/>
  <c r="DJ103" i="46"/>
  <c r="AU103" i="46" s="1"/>
  <c r="DI103" i="46"/>
  <c r="DH103" i="46"/>
  <c r="AS103" i="46" s="1"/>
  <c r="DG103" i="46"/>
  <c r="DF103" i="46"/>
  <c r="AQ103" i="46" s="1"/>
  <c r="DE103" i="46"/>
  <c r="AP103" i="46" s="1"/>
  <c r="DD103" i="46"/>
  <c r="DC103" i="46"/>
  <c r="DB103" i="46"/>
  <c r="AM103" i="46" s="1"/>
  <c r="DA103" i="46"/>
  <c r="CZ103" i="46"/>
  <c r="AK103" i="46" s="1"/>
  <c r="CY103" i="46"/>
  <c r="AJ103" i="46" s="1"/>
  <c r="CX103" i="46"/>
  <c r="CW103" i="46"/>
  <c r="CV103" i="46"/>
  <c r="CU103" i="46"/>
  <c r="CT103" i="46"/>
  <c r="CS103" i="46"/>
  <c r="CR103" i="46"/>
  <c r="CQ103" i="46"/>
  <c r="AB103" i="46" s="1"/>
  <c r="CP103" i="46"/>
  <c r="CO103" i="46"/>
  <c r="Z103" i="46" s="1"/>
  <c r="CN103" i="46"/>
  <c r="CM103" i="46"/>
  <c r="CL103" i="46"/>
  <c r="CK103" i="46"/>
  <c r="CJ103" i="46"/>
  <c r="U103" i="46" s="1"/>
  <c r="CI103" i="46"/>
  <c r="T103" i="46" s="1"/>
  <c r="CH103" i="46"/>
  <c r="CG103" i="46"/>
  <c r="R103" i="46" s="1"/>
  <c r="CF103" i="46"/>
  <c r="CE103" i="46"/>
  <c r="CD103" i="46"/>
  <c r="CC103" i="46"/>
  <c r="CB103" i="46"/>
  <c r="M103" i="46" s="1"/>
  <c r="CA103" i="46"/>
  <c r="BZ103" i="46"/>
  <c r="K103" i="46" s="1"/>
  <c r="BY103" i="46"/>
  <c r="J103" i="46" s="1"/>
  <c r="BX103" i="46"/>
  <c r="I103" i="46" s="1"/>
  <c r="BW103" i="46"/>
  <c r="BV103" i="46"/>
  <c r="BU103" i="46"/>
  <c r="F103" i="46" s="1"/>
  <c r="BT103" i="46"/>
  <c r="BS103" i="46"/>
  <c r="D103" i="46" s="1"/>
  <c r="B103" i="46"/>
  <c r="B103" i="44" s="1"/>
  <c r="A103" i="46"/>
  <c r="EF102" i="46"/>
  <c r="EE102" i="46"/>
  <c r="ED102" i="46"/>
  <c r="EC102" i="46"/>
  <c r="EB102" i="46"/>
  <c r="BM102" i="46" s="1"/>
  <c r="EA102" i="46"/>
  <c r="DZ102" i="46"/>
  <c r="BK102" i="46" s="1"/>
  <c r="DY102" i="46"/>
  <c r="BJ102" i="46" s="1"/>
  <c r="DX102" i="46"/>
  <c r="DW102" i="46"/>
  <c r="DV102" i="46"/>
  <c r="DU102" i="46"/>
  <c r="BF102" i="46" s="1"/>
  <c r="DT102" i="46"/>
  <c r="BE102" i="46" s="1"/>
  <c r="DS102" i="46"/>
  <c r="BD102" i="46" s="1"/>
  <c r="DR102" i="46"/>
  <c r="DQ102" i="46"/>
  <c r="BB102" i="46" s="1"/>
  <c r="DP102" i="46"/>
  <c r="DO102" i="46"/>
  <c r="DN102" i="46"/>
  <c r="DM102" i="46"/>
  <c r="DL102" i="46"/>
  <c r="DK102" i="46"/>
  <c r="AV102" i="46" s="1"/>
  <c r="DJ102" i="46"/>
  <c r="DI102" i="46"/>
  <c r="DH102" i="46"/>
  <c r="DG102" i="46"/>
  <c r="DF102" i="46"/>
  <c r="DE102" i="46"/>
  <c r="AP102" i="46" s="1"/>
  <c r="DD102" i="46"/>
  <c r="AO102" i="46" s="1"/>
  <c r="DC102" i="46"/>
  <c r="AN102" i="46" s="1"/>
  <c r="DB102" i="46"/>
  <c r="DA102" i="46"/>
  <c r="AL102" i="46" s="1"/>
  <c r="CZ102" i="46"/>
  <c r="AK102" i="46" s="1"/>
  <c r="CY102" i="46"/>
  <c r="CX102" i="46"/>
  <c r="CW102" i="46"/>
  <c r="CV102" i="46"/>
  <c r="AG102" i="46" s="1"/>
  <c r="CU102" i="46"/>
  <c r="CT102" i="46"/>
  <c r="CS102" i="46"/>
  <c r="AD102" i="46" s="1"/>
  <c r="CR102" i="46"/>
  <c r="AC102" i="46" s="1"/>
  <c r="CQ102" i="46"/>
  <c r="CP102" i="46"/>
  <c r="CO102" i="46"/>
  <c r="CN102" i="46"/>
  <c r="Y102" i="46" s="1"/>
  <c r="CM102" i="46"/>
  <c r="CL102" i="46"/>
  <c r="CK102" i="46"/>
  <c r="CJ102" i="46"/>
  <c r="CI102" i="46"/>
  <c r="CH102" i="46"/>
  <c r="CG102" i="46"/>
  <c r="CF102" i="46"/>
  <c r="Q102" i="46" s="1"/>
  <c r="CE102" i="46"/>
  <c r="P102" i="46" s="1"/>
  <c r="CD102" i="46"/>
  <c r="CC102" i="46"/>
  <c r="N102" i="46" s="1"/>
  <c r="CB102" i="46"/>
  <c r="CA102" i="46"/>
  <c r="BZ102" i="46"/>
  <c r="BY102" i="46"/>
  <c r="BX102" i="46"/>
  <c r="BW102" i="46"/>
  <c r="H102" i="46" s="1"/>
  <c r="BV102" i="46"/>
  <c r="BU102" i="46"/>
  <c r="F102" i="46" s="1"/>
  <c r="BT102" i="46"/>
  <c r="E102" i="46" s="1"/>
  <c r="BS102" i="46"/>
  <c r="B102" i="46"/>
  <c r="B102" i="44" s="1"/>
  <c r="A102" i="46"/>
  <c r="A100" i="27" s="1"/>
  <c r="EF101" i="46"/>
  <c r="BQ101" i="46" s="1"/>
  <c r="EE101" i="46"/>
  <c r="BP101" i="46" s="1"/>
  <c r="ED101" i="46"/>
  <c r="BO101" i="44" s="1"/>
  <c r="EC101" i="46"/>
  <c r="EB101" i="46"/>
  <c r="EA101" i="46"/>
  <c r="BL101" i="46" s="1"/>
  <c r="DZ101" i="46"/>
  <c r="DY101" i="46"/>
  <c r="DX101" i="46"/>
  <c r="BI101" i="46" s="1"/>
  <c r="DW101" i="46"/>
  <c r="DV101" i="46"/>
  <c r="DU101" i="46"/>
  <c r="DT101" i="46"/>
  <c r="BE101" i="46" s="1"/>
  <c r="DS101" i="46"/>
  <c r="BD101" i="46" s="1"/>
  <c r="DR101" i="46"/>
  <c r="DQ101" i="46"/>
  <c r="BB101" i="46" s="1"/>
  <c r="DP101" i="46"/>
  <c r="BA101" i="46" s="1"/>
  <c r="DO101" i="46"/>
  <c r="AZ101" i="46" s="1"/>
  <c r="DN101" i="46"/>
  <c r="DM101" i="46"/>
  <c r="DL101" i="46"/>
  <c r="AW101" i="46" s="1"/>
  <c r="DK101" i="46"/>
  <c r="AV101" i="46" s="1"/>
  <c r="DJ101" i="46"/>
  <c r="DI101" i="46"/>
  <c r="AT101" i="46" s="1"/>
  <c r="DH101" i="46"/>
  <c r="AS101" i="46" s="1"/>
  <c r="DG101" i="46"/>
  <c r="DF101" i="46"/>
  <c r="AQ101" i="46" s="1"/>
  <c r="DE101" i="46"/>
  <c r="DD101" i="46"/>
  <c r="DC101" i="46"/>
  <c r="AN101" i="46" s="1"/>
  <c r="DB101" i="46"/>
  <c r="DA101" i="46"/>
  <c r="CZ101" i="46"/>
  <c r="CY101" i="46"/>
  <c r="AJ101" i="46" s="1"/>
  <c r="CX101" i="46"/>
  <c r="CW101" i="46"/>
  <c r="CV101" i="46"/>
  <c r="CU101" i="46"/>
  <c r="AF101" i="46" s="1"/>
  <c r="CT101" i="46"/>
  <c r="CS101" i="46"/>
  <c r="AD101" i="46" s="1"/>
  <c r="CR101" i="46"/>
  <c r="AC101" i="46" s="1"/>
  <c r="CQ101" i="46"/>
  <c r="AB101" i="46" s="1"/>
  <c r="CP101" i="46"/>
  <c r="AA101" i="46" s="1"/>
  <c r="CO101" i="46"/>
  <c r="CN101" i="46"/>
  <c r="CM101" i="46"/>
  <c r="CL101" i="46"/>
  <c r="CK101" i="46"/>
  <c r="CJ101" i="46"/>
  <c r="U101" i="46" s="1"/>
  <c r="CI101" i="46"/>
  <c r="CH101" i="46"/>
  <c r="CG101" i="46"/>
  <c r="R101" i="46" s="1"/>
  <c r="CF101" i="46"/>
  <c r="CE101" i="46"/>
  <c r="P101" i="46" s="1"/>
  <c r="CD101" i="46"/>
  <c r="CC101" i="46"/>
  <c r="CB101" i="46"/>
  <c r="M101" i="46" s="1"/>
  <c r="CA101" i="46"/>
  <c r="L101" i="46" s="1"/>
  <c r="BZ101" i="46"/>
  <c r="K101" i="46" s="1"/>
  <c r="BY101" i="46"/>
  <c r="J101" i="46" s="1"/>
  <c r="BX101" i="46"/>
  <c r="BW101" i="46"/>
  <c r="BV101" i="46"/>
  <c r="BU101" i="46"/>
  <c r="BT101" i="46"/>
  <c r="E101" i="46" s="1"/>
  <c r="BS101" i="46"/>
  <c r="B101" i="46"/>
  <c r="B101" i="44" s="1"/>
  <c r="A101" i="46"/>
  <c r="A99" i="27" s="1"/>
  <c r="EF100" i="46"/>
  <c r="EE100" i="46"/>
  <c r="ED100" i="46"/>
  <c r="EC100" i="46"/>
  <c r="BN100" i="46" s="1"/>
  <c r="EB100" i="46"/>
  <c r="BM100" i="46" s="1"/>
  <c r="EA100" i="46"/>
  <c r="BL100" i="46" s="1"/>
  <c r="DZ100" i="46"/>
  <c r="DY100" i="46"/>
  <c r="DX100" i="46"/>
  <c r="BI100" i="46" s="1"/>
  <c r="DW100" i="46"/>
  <c r="DV100" i="46"/>
  <c r="DU100" i="46"/>
  <c r="DT100" i="46"/>
  <c r="BE100" i="46" s="1"/>
  <c r="DS100" i="46"/>
  <c r="DR100" i="46"/>
  <c r="BC100" i="46" s="1"/>
  <c r="DQ100" i="46"/>
  <c r="DP100" i="46"/>
  <c r="DO100" i="46"/>
  <c r="DN100" i="46"/>
  <c r="DM100" i="46"/>
  <c r="AX100" i="46" s="1"/>
  <c r="DL100" i="46"/>
  <c r="AW100" i="46" s="1"/>
  <c r="DK100" i="46"/>
  <c r="DJ100" i="46"/>
  <c r="DI100" i="46"/>
  <c r="DH100" i="46"/>
  <c r="AS100" i="46" s="1"/>
  <c r="DG100" i="46"/>
  <c r="DF100" i="46"/>
  <c r="DE100" i="46"/>
  <c r="DD100" i="46"/>
  <c r="DC100" i="46"/>
  <c r="DB100" i="46"/>
  <c r="AM100" i="46" s="1"/>
  <c r="DA100" i="46"/>
  <c r="CZ100" i="46"/>
  <c r="AK100" i="46" s="1"/>
  <c r="CY100" i="46"/>
  <c r="CX100" i="46"/>
  <c r="AI100" i="46" s="1"/>
  <c r="CW100" i="46"/>
  <c r="CV100" i="46"/>
  <c r="CU100" i="46"/>
  <c r="CT100" i="46"/>
  <c r="AE100" i="46" s="1"/>
  <c r="CS100" i="46"/>
  <c r="CR100" i="46"/>
  <c r="CQ100" i="46"/>
  <c r="CP100" i="46"/>
  <c r="CO100" i="46"/>
  <c r="Z100" i="46" s="1"/>
  <c r="CN100" i="46"/>
  <c r="Y100" i="46" s="1"/>
  <c r="CM100" i="46"/>
  <c r="CL100" i="46"/>
  <c r="W100" i="46" s="1"/>
  <c r="CK100" i="46"/>
  <c r="V100" i="46" s="1"/>
  <c r="CJ100" i="46"/>
  <c r="U100" i="46" s="1"/>
  <c r="CI100" i="46"/>
  <c r="CH100" i="46"/>
  <c r="S100" i="46" s="1"/>
  <c r="CG100" i="46"/>
  <c r="R100" i="46" s="1"/>
  <c r="CF100" i="46"/>
  <c r="CE100" i="46"/>
  <c r="P100" i="46" s="1"/>
  <c r="CD100" i="46"/>
  <c r="O100" i="46" s="1"/>
  <c r="CC100" i="46"/>
  <c r="CB100" i="46"/>
  <c r="M100" i="46" s="1"/>
  <c r="CA100" i="46"/>
  <c r="BZ100" i="46"/>
  <c r="K100" i="46" s="1"/>
  <c r="BY100" i="46"/>
  <c r="BX100" i="46"/>
  <c r="BW100" i="46"/>
  <c r="BV100" i="46"/>
  <c r="G100" i="46" s="1"/>
  <c r="BU100" i="46"/>
  <c r="F100" i="46" s="1"/>
  <c r="BT100" i="46"/>
  <c r="E100" i="46" s="1"/>
  <c r="BS100" i="46"/>
  <c r="B100" i="46"/>
  <c r="B100" i="44" s="1"/>
  <c r="A100" i="46"/>
  <c r="A98" i="27" s="1"/>
  <c r="EF99" i="46"/>
  <c r="EE99" i="46"/>
  <c r="ED99" i="46"/>
  <c r="BO99" i="44" s="1"/>
  <c r="EC99" i="46"/>
  <c r="BN99" i="44" s="1"/>
  <c r="EB99" i="46"/>
  <c r="EA99" i="46"/>
  <c r="DZ99" i="46"/>
  <c r="DY99" i="46"/>
  <c r="DX99" i="46"/>
  <c r="DW99" i="46"/>
  <c r="BH99" i="46" s="1"/>
  <c r="DV99" i="46"/>
  <c r="BG99" i="46" s="1"/>
  <c r="DU99" i="46"/>
  <c r="BF99" i="46" s="1"/>
  <c r="DT99" i="46"/>
  <c r="DS99" i="46"/>
  <c r="DR99" i="46"/>
  <c r="DQ99" i="46"/>
  <c r="BB99" i="46" s="1"/>
  <c r="DP99" i="46"/>
  <c r="DO99" i="46"/>
  <c r="DN99" i="46"/>
  <c r="AY99" i="46" s="1"/>
  <c r="DM99" i="46"/>
  <c r="DL99" i="46"/>
  <c r="DK99" i="46"/>
  <c r="DJ99" i="46"/>
  <c r="DI99" i="46"/>
  <c r="AT99" i="46" s="1"/>
  <c r="DH99" i="46"/>
  <c r="AS99" i="46" s="1"/>
  <c r="DG99" i="46"/>
  <c r="AR99" i="46" s="1"/>
  <c r="DF99" i="46"/>
  <c r="AQ99" i="46" s="1"/>
  <c r="DE99" i="46"/>
  <c r="DD99" i="46"/>
  <c r="DC99" i="46"/>
  <c r="DB99" i="46"/>
  <c r="DA99" i="46"/>
  <c r="AL99" i="46" s="1"/>
  <c r="CZ99" i="46"/>
  <c r="CY99" i="46"/>
  <c r="CX99" i="46"/>
  <c r="CW99" i="46"/>
  <c r="AH99" i="46" s="1"/>
  <c r="CV99" i="46"/>
  <c r="CU99" i="46"/>
  <c r="CT99" i="46"/>
  <c r="AE99" i="46" s="1"/>
  <c r="CS99" i="46"/>
  <c r="CR99" i="46"/>
  <c r="CQ99" i="46"/>
  <c r="AB99" i="46" s="1"/>
  <c r="CP99" i="46"/>
  <c r="AA99" i="46" s="1"/>
  <c r="CO99" i="46"/>
  <c r="CN99" i="46"/>
  <c r="CM99" i="46"/>
  <c r="CL99" i="46"/>
  <c r="CK99" i="46"/>
  <c r="CJ99" i="46"/>
  <c r="CI99" i="46"/>
  <c r="T99" i="46" s="1"/>
  <c r="CH99" i="46"/>
  <c r="CG99" i="46"/>
  <c r="R99" i="46" s="1"/>
  <c r="CF99" i="46"/>
  <c r="CE99" i="46"/>
  <c r="CD99" i="46"/>
  <c r="CC99" i="46"/>
  <c r="N99" i="46" s="1"/>
  <c r="CB99" i="46"/>
  <c r="M99" i="46" s="1"/>
  <c r="CA99" i="46"/>
  <c r="BZ99" i="46"/>
  <c r="BY99" i="46"/>
  <c r="BX99" i="46"/>
  <c r="BW99" i="46"/>
  <c r="BV99" i="46"/>
  <c r="BU99" i="46"/>
  <c r="F99" i="46" s="1"/>
  <c r="BT99" i="46"/>
  <c r="BS99" i="46"/>
  <c r="D99" i="46" s="1"/>
  <c r="BO99" i="46"/>
  <c r="B99" i="46"/>
  <c r="B99" i="44" s="1"/>
  <c r="A99" i="46"/>
  <c r="A97" i="27" s="1"/>
  <c r="EF98" i="46"/>
  <c r="BQ98" i="46" s="1"/>
  <c r="EE98" i="46"/>
  <c r="BP98" i="46" s="1"/>
  <c r="ED98" i="46"/>
  <c r="BO98" i="44" s="1"/>
  <c r="EC98" i="46"/>
  <c r="EB98" i="46"/>
  <c r="BM98" i="46" s="1"/>
  <c r="EA98" i="46"/>
  <c r="DZ98" i="46"/>
  <c r="BK98" i="46" s="1"/>
  <c r="DY98" i="46"/>
  <c r="DX98" i="46"/>
  <c r="DW98" i="46"/>
  <c r="BH98" i="46" s="1"/>
  <c r="DV98" i="46"/>
  <c r="BG98" i="46" s="1"/>
  <c r="DU98" i="46"/>
  <c r="DT98" i="46"/>
  <c r="BE98" i="46" s="1"/>
  <c r="DS98" i="46"/>
  <c r="BD98" i="46" s="1"/>
  <c r="DR98" i="46"/>
  <c r="BC98" i="46" s="1"/>
  <c r="DQ98" i="46"/>
  <c r="DP98" i="46"/>
  <c r="DO98" i="46"/>
  <c r="DN98" i="46"/>
  <c r="DM98" i="46"/>
  <c r="DL98" i="46"/>
  <c r="DK98" i="46"/>
  <c r="DJ98" i="46"/>
  <c r="AU98" i="46" s="1"/>
  <c r="DI98" i="46"/>
  <c r="DH98" i="46"/>
  <c r="DG98" i="46"/>
  <c r="AR98" i="46" s="1"/>
  <c r="DF98" i="46"/>
  <c r="AQ98" i="46" s="1"/>
  <c r="DE98" i="46"/>
  <c r="DD98" i="46"/>
  <c r="DC98" i="46"/>
  <c r="AN98" i="46" s="1"/>
  <c r="DB98" i="46"/>
  <c r="AM98" i="46" s="1"/>
  <c r="DA98" i="46"/>
  <c r="CZ98" i="46"/>
  <c r="CY98" i="46"/>
  <c r="AJ98" i="46" s="1"/>
  <c r="CX98" i="46"/>
  <c r="AI98" i="46" s="1"/>
  <c r="CW98" i="46"/>
  <c r="AH98" i="46" s="1"/>
  <c r="CV98" i="46"/>
  <c r="CU98" i="46"/>
  <c r="CT98" i="46"/>
  <c r="AE98" i="46" s="1"/>
  <c r="CS98" i="46"/>
  <c r="CR98" i="46"/>
  <c r="CQ98" i="46"/>
  <c r="CP98" i="46"/>
  <c r="CO98" i="46"/>
  <c r="Z98" i="46" s="1"/>
  <c r="CN98" i="46"/>
  <c r="Y98" i="46" s="1"/>
  <c r="CM98" i="46"/>
  <c r="CL98" i="46"/>
  <c r="CK98" i="46"/>
  <c r="CJ98" i="46"/>
  <c r="U98" i="46" s="1"/>
  <c r="CI98" i="46"/>
  <c r="CH98" i="46"/>
  <c r="CG98" i="46"/>
  <c r="CF98" i="46"/>
  <c r="CE98" i="46"/>
  <c r="CD98" i="46"/>
  <c r="O98" i="46" s="1"/>
  <c r="CC98" i="46"/>
  <c r="CB98" i="46"/>
  <c r="CA98" i="46"/>
  <c r="L98" i="46" s="1"/>
  <c r="BZ98" i="46"/>
  <c r="K98" i="46" s="1"/>
  <c r="BY98" i="46"/>
  <c r="J98" i="46" s="1"/>
  <c r="BX98" i="46"/>
  <c r="I98" i="46" s="1"/>
  <c r="BW98" i="46"/>
  <c r="H98" i="46" s="1"/>
  <c r="BV98" i="46"/>
  <c r="BU98" i="46"/>
  <c r="BT98" i="46"/>
  <c r="E98" i="46" s="1"/>
  <c r="BS98" i="46"/>
  <c r="D98" i="46" s="1"/>
  <c r="BO98" i="46"/>
  <c r="B98" i="46"/>
  <c r="B98" i="44" s="1"/>
  <c r="A98" i="46"/>
  <c r="EF97" i="46"/>
  <c r="BQ97" i="46" s="1"/>
  <c r="EE97" i="46"/>
  <c r="ED97" i="46"/>
  <c r="EC97" i="46"/>
  <c r="EB97" i="46"/>
  <c r="EA97" i="46"/>
  <c r="DZ97" i="46"/>
  <c r="BK97" i="46" s="1"/>
  <c r="DY97" i="46"/>
  <c r="BJ97" i="46" s="1"/>
  <c r="DX97" i="46"/>
  <c r="DW97" i="46"/>
  <c r="DV97" i="46"/>
  <c r="BG97" i="44" s="1"/>
  <c r="DU97" i="46"/>
  <c r="BF97" i="46" s="1"/>
  <c r="DT97" i="46"/>
  <c r="DS97" i="46"/>
  <c r="DR97" i="46"/>
  <c r="DQ97" i="46"/>
  <c r="BB97" i="46" s="1"/>
  <c r="DP97" i="46"/>
  <c r="DO97" i="46"/>
  <c r="DN97" i="46"/>
  <c r="DM97" i="46"/>
  <c r="DL97" i="46"/>
  <c r="AW97" i="46" s="1"/>
  <c r="DK97" i="46"/>
  <c r="AV97" i="46" s="1"/>
  <c r="DJ97" i="46"/>
  <c r="DI97" i="46"/>
  <c r="AT97" i="46" s="1"/>
  <c r="DH97" i="46"/>
  <c r="AS97" i="46" s="1"/>
  <c r="DG97" i="46"/>
  <c r="DF97" i="46"/>
  <c r="DE97" i="46"/>
  <c r="DD97" i="46"/>
  <c r="DC97" i="46"/>
  <c r="DB97" i="46"/>
  <c r="DA97" i="46"/>
  <c r="CZ97" i="46"/>
  <c r="CY97" i="46"/>
  <c r="CX97" i="46"/>
  <c r="CW97" i="46"/>
  <c r="CV97" i="46"/>
  <c r="CU97" i="46"/>
  <c r="AF97" i="46" s="1"/>
  <c r="CT97" i="46"/>
  <c r="CS97" i="46"/>
  <c r="CR97" i="46"/>
  <c r="CQ97" i="46"/>
  <c r="CP97" i="46"/>
  <c r="CO97" i="46"/>
  <c r="CN97" i="46"/>
  <c r="Y97" i="46" s="1"/>
  <c r="CM97" i="46"/>
  <c r="X97" i="46" s="1"/>
  <c r="CL97" i="46"/>
  <c r="W97" i="46" s="1"/>
  <c r="CK97" i="46"/>
  <c r="V97" i="46" s="1"/>
  <c r="CJ97" i="46"/>
  <c r="CI97" i="46"/>
  <c r="CH97" i="46"/>
  <c r="CG97" i="46"/>
  <c r="CF97" i="46"/>
  <c r="Q97" i="46" s="1"/>
  <c r="CE97" i="46"/>
  <c r="CD97" i="46"/>
  <c r="O97" i="46" s="1"/>
  <c r="CC97" i="46"/>
  <c r="N97" i="46" s="1"/>
  <c r="CB97" i="46"/>
  <c r="CA97" i="46"/>
  <c r="BZ97" i="46"/>
  <c r="K97" i="46" s="1"/>
  <c r="BY97" i="46"/>
  <c r="BX97" i="46"/>
  <c r="BW97" i="46"/>
  <c r="H97" i="46" s="1"/>
  <c r="BV97" i="46"/>
  <c r="BU97" i="46"/>
  <c r="F97" i="46" s="1"/>
  <c r="BT97" i="46"/>
  <c r="BS97" i="46"/>
  <c r="BG97" i="46"/>
  <c r="B97" i="46"/>
  <c r="B97" i="44" s="1"/>
  <c r="A97" i="46"/>
  <c r="A95" i="27" s="1"/>
  <c r="EF96" i="46"/>
  <c r="EE96" i="46"/>
  <c r="ED96" i="46"/>
  <c r="EC96" i="46"/>
  <c r="BN96" i="46" s="1"/>
  <c r="EB96" i="46"/>
  <c r="EA96" i="46"/>
  <c r="DZ96" i="46"/>
  <c r="DY96" i="46"/>
  <c r="BJ96" i="46" s="1"/>
  <c r="DX96" i="46"/>
  <c r="DW96" i="46"/>
  <c r="BH96" i="46" s="1"/>
  <c r="DV96" i="46"/>
  <c r="BG96" i="46" s="1"/>
  <c r="DU96" i="46"/>
  <c r="BF96" i="46" s="1"/>
  <c r="DT96" i="46"/>
  <c r="DS96" i="46"/>
  <c r="DR96" i="46"/>
  <c r="DQ96" i="46"/>
  <c r="BB96" i="46" s="1"/>
  <c r="DP96" i="46"/>
  <c r="BA96" i="46" s="1"/>
  <c r="DO96" i="46"/>
  <c r="DN96" i="46"/>
  <c r="AY96" i="46" s="1"/>
  <c r="DM96" i="46"/>
  <c r="DL96" i="46"/>
  <c r="AW96" i="46" s="1"/>
  <c r="DK96" i="46"/>
  <c r="DJ96" i="46"/>
  <c r="DI96" i="46"/>
  <c r="AT96" i="46" s="1"/>
  <c r="DH96" i="46"/>
  <c r="DG96" i="46"/>
  <c r="DF96" i="46"/>
  <c r="AQ96" i="46" s="1"/>
  <c r="DE96" i="46"/>
  <c r="DD96" i="46"/>
  <c r="AO96" i="46" s="1"/>
  <c r="DC96" i="46"/>
  <c r="DB96" i="46"/>
  <c r="DA96" i="46"/>
  <c r="AL96" i="46" s="1"/>
  <c r="CZ96" i="46"/>
  <c r="CY96" i="46"/>
  <c r="AJ96" i="46" s="1"/>
  <c r="CX96" i="46"/>
  <c r="AI96" i="46" s="1"/>
  <c r="CW96" i="46"/>
  <c r="AH96" i="46" s="1"/>
  <c r="CV96" i="46"/>
  <c r="CU96" i="46"/>
  <c r="CT96" i="46"/>
  <c r="CS96" i="46"/>
  <c r="CR96" i="46"/>
  <c r="CQ96" i="46"/>
  <c r="AB96" i="46" s="1"/>
  <c r="CP96" i="46"/>
  <c r="AA96" i="46" s="1"/>
  <c r="CO96" i="46"/>
  <c r="Z96" i="46" s="1"/>
  <c r="CN96" i="46"/>
  <c r="CM96" i="46"/>
  <c r="CL96" i="46"/>
  <c r="CK96" i="46"/>
  <c r="CJ96" i="46"/>
  <c r="CI96" i="46"/>
  <c r="T96" i="46" s="1"/>
  <c r="CH96" i="46"/>
  <c r="S96" i="46" s="1"/>
  <c r="CG96" i="46"/>
  <c r="CF96" i="46"/>
  <c r="CE96" i="46"/>
  <c r="CD96" i="46"/>
  <c r="CC96" i="46"/>
  <c r="CB96" i="46"/>
  <c r="CA96" i="46"/>
  <c r="BZ96" i="46"/>
  <c r="K96" i="46" s="1"/>
  <c r="BY96" i="46"/>
  <c r="BX96" i="46"/>
  <c r="BW96" i="46"/>
  <c r="BV96" i="46"/>
  <c r="G96" i="46" s="1"/>
  <c r="BU96" i="46"/>
  <c r="BT96" i="46"/>
  <c r="BS96" i="46"/>
  <c r="D96" i="46" s="1"/>
  <c r="B96" i="46"/>
  <c r="B96" i="44" s="1"/>
  <c r="A96" i="46"/>
  <c r="A94" i="27" s="1"/>
  <c r="EF95" i="46"/>
  <c r="BQ95" i="46" s="1"/>
  <c r="EE95" i="46"/>
  <c r="ED95" i="46"/>
  <c r="BO95" i="46" s="1"/>
  <c r="EC95" i="46"/>
  <c r="BN95" i="46" s="1"/>
  <c r="EB95" i="46"/>
  <c r="EA95" i="46"/>
  <c r="DZ95" i="46"/>
  <c r="DY95" i="46"/>
  <c r="BJ95" i="46" s="1"/>
  <c r="DX95" i="46"/>
  <c r="BI95" i="46" s="1"/>
  <c r="DW95" i="46"/>
  <c r="DV95" i="46"/>
  <c r="DU95" i="46"/>
  <c r="BF95" i="46" s="1"/>
  <c r="DT95" i="46"/>
  <c r="BE95" i="46" s="1"/>
  <c r="DS95" i="46"/>
  <c r="BD95" i="46" s="1"/>
  <c r="DR95" i="46"/>
  <c r="DQ95" i="46"/>
  <c r="DP95" i="46"/>
  <c r="BA95" i="46" s="1"/>
  <c r="DO95" i="46"/>
  <c r="DN95" i="46"/>
  <c r="DM95" i="46"/>
  <c r="AX95" i="46" s="1"/>
  <c r="DL95" i="46"/>
  <c r="AW95" i="46" s="1"/>
  <c r="DK95" i="46"/>
  <c r="AV95" i="46" s="1"/>
  <c r="DJ95" i="46"/>
  <c r="AU95" i="46" s="1"/>
  <c r="DI95" i="46"/>
  <c r="DH95" i="46"/>
  <c r="AS95" i="46" s="1"/>
  <c r="DG95" i="46"/>
  <c r="DF95" i="46"/>
  <c r="DE95" i="46"/>
  <c r="AP95" i="46" s="1"/>
  <c r="DD95" i="46"/>
  <c r="DC95" i="46"/>
  <c r="DB95" i="46"/>
  <c r="DA95" i="46"/>
  <c r="AL95" i="46" s="1"/>
  <c r="CZ95" i="46"/>
  <c r="CY95" i="46"/>
  <c r="CX95" i="46"/>
  <c r="CW95" i="46"/>
  <c r="CV95" i="46"/>
  <c r="AG95" i="46" s="1"/>
  <c r="CU95" i="46"/>
  <c r="AF95" i="46" s="1"/>
  <c r="CT95" i="46"/>
  <c r="AE95" i="46" s="1"/>
  <c r="CS95" i="46"/>
  <c r="AD95" i="46" s="1"/>
  <c r="CR95" i="46"/>
  <c r="AC95" i="46" s="1"/>
  <c r="CQ95" i="46"/>
  <c r="CP95" i="46"/>
  <c r="AA95" i="46" s="1"/>
  <c r="CO95" i="46"/>
  <c r="CN95" i="46"/>
  <c r="CM95" i="46"/>
  <c r="CL95" i="46"/>
  <c r="CK95" i="46"/>
  <c r="CJ95" i="46"/>
  <c r="U95" i="46" s="1"/>
  <c r="CI95" i="46"/>
  <c r="CH95" i="46"/>
  <c r="S95" i="46" s="1"/>
  <c r="CG95" i="46"/>
  <c r="CF95" i="46"/>
  <c r="Q95" i="46" s="1"/>
  <c r="CE95" i="46"/>
  <c r="CD95" i="46"/>
  <c r="CC95" i="46"/>
  <c r="N95" i="46" s="1"/>
  <c r="CB95" i="46"/>
  <c r="M95" i="46" s="1"/>
  <c r="CA95" i="46"/>
  <c r="BZ95" i="46"/>
  <c r="K95" i="46" s="1"/>
  <c r="BY95" i="46"/>
  <c r="BX95" i="46"/>
  <c r="I95" i="46" s="1"/>
  <c r="BW95" i="46"/>
  <c r="H95" i="46" s="1"/>
  <c r="BV95" i="46"/>
  <c r="G95" i="46" s="1"/>
  <c r="BU95" i="46"/>
  <c r="BT95" i="46"/>
  <c r="BS95" i="46"/>
  <c r="B95" i="46"/>
  <c r="B95" i="44" s="1"/>
  <c r="A95" i="46"/>
  <c r="A93" i="27" s="1"/>
  <c r="EF94" i="46"/>
  <c r="BQ94" i="46" s="1"/>
  <c r="EE94" i="46"/>
  <c r="ED94" i="46"/>
  <c r="BO94" i="44" s="1"/>
  <c r="EC94" i="46"/>
  <c r="BN94" i="46" s="1"/>
  <c r="EB94" i="46"/>
  <c r="BM94" i="46" s="1"/>
  <c r="EA94" i="46"/>
  <c r="BL94" i="46" s="1"/>
  <c r="DZ94" i="46"/>
  <c r="DY94" i="46"/>
  <c r="BJ94" i="46" s="1"/>
  <c r="DX94" i="46"/>
  <c r="BI94" i="46" s="1"/>
  <c r="DW94" i="46"/>
  <c r="DV94" i="46"/>
  <c r="BG94" i="46" s="1"/>
  <c r="DU94" i="46"/>
  <c r="DT94" i="46"/>
  <c r="DS94" i="46"/>
  <c r="BD94" i="46" s="1"/>
  <c r="DR94" i="46"/>
  <c r="DQ94" i="46"/>
  <c r="BB94" i="46" s="1"/>
  <c r="DP94" i="46"/>
  <c r="BA94" i="46" s="1"/>
  <c r="DO94" i="46"/>
  <c r="DN94" i="46"/>
  <c r="DM94" i="46"/>
  <c r="AX94" i="46" s="1"/>
  <c r="DL94" i="46"/>
  <c r="DK94" i="46"/>
  <c r="AV94" i="46" s="1"/>
  <c r="DJ94" i="46"/>
  <c r="DI94" i="46"/>
  <c r="AT94" i="46" s="1"/>
  <c r="DH94" i="46"/>
  <c r="DG94" i="46"/>
  <c r="AR94" i="46" s="1"/>
  <c r="DF94" i="46"/>
  <c r="AQ94" i="46" s="1"/>
  <c r="DE94" i="46"/>
  <c r="AP94" i="46" s="1"/>
  <c r="DD94" i="46"/>
  <c r="DC94" i="46"/>
  <c r="AN94" i="46" s="1"/>
  <c r="DB94" i="46"/>
  <c r="DA94" i="46"/>
  <c r="AL94" i="46" s="1"/>
  <c r="CZ94" i="46"/>
  <c r="CY94" i="46"/>
  <c r="CX94" i="46"/>
  <c r="AI94" i="46" s="1"/>
  <c r="CW94" i="46"/>
  <c r="CV94" i="46"/>
  <c r="AG94" i="46" s="1"/>
  <c r="CU94" i="46"/>
  <c r="AF94" i="46" s="1"/>
  <c r="CT94" i="46"/>
  <c r="CS94" i="46"/>
  <c r="AD94" i="46" s="1"/>
  <c r="CR94" i="46"/>
  <c r="AC94" i="46" s="1"/>
  <c r="CQ94" i="46"/>
  <c r="AB94" i="46" s="1"/>
  <c r="CP94" i="46"/>
  <c r="AA94" i="46" s="1"/>
  <c r="CO94" i="46"/>
  <c r="Z94" i="46" s="1"/>
  <c r="CN94" i="46"/>
  <c r="Y94" i="46" s="1"/>
  <c r="CM94" i="46"/>
  <c r="X94" i="46" s="1"/>
  <c r="CL94" i="46"/>
  <c r="CK94" i="46"/>
  <c r="CJ94" i="46"/>
  <c r="U94" i="46" s="1"/>
  <c r="CI94" i="46"/>
  <c r="T94" i="46" s="1"/>
  <c r="CH94" i="46"/>
  <c r="S94" i="46" s="1"/>
  <c r="CG94" i="46"/>
  <c r="CF94" i="46"/>
  <c r="Q94" i="46" s="1"/>
  <c r="CE94" i="46"/>
  <c r="P94" i="46" s="1"/>
  <c r="CD94" i="46"/>
  <c r="CC94" i="46"/>
  <c r="N94" i="46" s="1"/>
  <c r="CB94" i="46"/>
  <c r="CA94" i="46"/>
  <c r="BZ94" i="46"/>
  <c r="BY94" i="46"/>
  <c r="J94" i="46" s="1"/>
  <c r="BX94" i="46"/>
  <c r="BW94" i="46"/>
  <c r="H94" i="46" s="1"/>
  <c r="BV94" i="46"/>
  <c r="BU94" i="46"/>
  <c r="F94" i="46" s="1"/>
  <c r="BT94" i="46"/>
  <c r="E94" i="46" s="1"/>
  <c r="BS94" i="46"/>
  <c r="B94" i="46"/>
  <c r="B94" i="44" s="1"/>
  <c r="A94" i="46"/>
  <c r="A92" i="27" s="1"/>
  <c r="EF93" i="46"/>
  <c r="EE93" i="46"/>
  <c r="BP93" i="46" s="1"/>
  <c r="ED93" i="46"/>
  <c r="EC93" i="46"/>
  <c r="BN93" i="46" s="1"/>
  <c r="EB93" i="46"/>
  <c r="BM93" i="46" s="1"/>
  <c r="EA93" i="46"/>
  <c r="DZ93" i="46"/>
  <c r="DY93" i="46"/>
  <c r="DX93" i="46"/>
  <c r="DW93" i="46"/>
  <c r="BH93" i="46" s="1"/>
  <c r="DV93" i="46"/>
  <c r="BG93" i="46" s="1"/>
  <c r="DU93" i="46"/>
  <c r="DT93" i="46"/>
  <c r="DS93" i="46"/>
  <c r="DR93" i="46"/>
  <c r="BC93" i="46" s="1"/>
  <c r="DQ93" i="46"/>
  <c r="DP93" i="46"/>
  <c r="DO93" i="46"/>
  <c r="DN93" i="46"/>
  <c r="DM93" i="46"/>
  <c r="AX93" i="46" s="1"/>
  <c r="DL93" i="46"/>
  <c r="AW93" i="46" s="1"/>
  <c r="DK93" i="46"/>
  <c r="AV93" i="46" s="1"/>
  <c r="DJ93" i="46"/>
  <c r="DI93" i="46"/>
  <c r="DH93" i="46"/>
  <c r="DG93" i="46"/>
  <c r="DF93" i="46"/>
  <c r="DE93" i="46"/>
  <c r="AP93" i="46" s="1"/>
  <c r="DD93" i="46"/>
  <c r="DC93" i="46"/>
  <c r="AN93" i="46" s="1"/>
  <c r="DB93" i="46"/>
  <c r="DA93" i="46"/>
  <c r="CZ93" i="46"/>
  <c r="CY93" i="46"/>
  <c r="CX93" i="46"/>
  <c r="AI93" i="46" s="1"/>
  <c r="CW93" i="46"/>
  <c r="AH93" i="46" s="1"/>
  <c r="CV93" i="46"/>
  <c r="CU93" i="46"/>
  <c r="CT93" i="46"/>
  <c r="CS93" i="46"/>
  <c r="CR93" i="46"/>
  <c r="CQ93" i="46"/>
  <c r="CP93" i="46"/>
  <c r="AA93" i="46" s="1"/>
  <c r="CO93" i="46"/>
  <c r="Z93" i="46" s="1"/>
  <c r="CN93" i="46"/>
  <c r="CM93" i="46"/>
  <c r="CL93" i="46"/>
  <c r="CK93" i="46"/>
  <c r="CJ93" i="46"/>
  <c r="CI93" i="46"/>
  <c r="T93" i="46" s="1"/>
  <c r="CH93" i="46"/>
  <c r="S93" i="46" s="1"/>
  <c r="CG93" i="46"/>
  <c r="R93" i="46" s="1"/>
  <c r="CF93" i="46"/>
  <c r="Q93" i="46" s="1"/>
  <c r="CE93" i="46"/>
  <c r="P93" i="46" s="1"/>
  <c r="CD93" i="46"/>
  <c r="CC93" i="46"/>
  <c r="CB93" i="46"/>
  <c r="CA93" i="46"/>
  <c r="BZ93" i="46"/>
  <c r="BY93" i="46"/>
  <c r="J93" i="46" s="1"/>
  <c r="BX93" i="46"/>
  <c r="BW93" i="46"/>
  <c r="BV93" i="46"/>
  <c r="BU93" i="46"/>
  <c r="BT93" i="46"/>
  <c r="BS93" i="46"/>
  <c r="B93" i="46"/>
  <c r="B93" i="44" s="1"/>
  <c r="A93" i="46"/>
  <c r="A91" i="27" s="1"/>
  <c r="EF92" i="46"/>
  <c r="BQ92" i="46" s="1"/>
  <c r="EE92" i="46"/>
  <c r="ED92" i="46"/>
  <c r="EC92" i="46"/>
  <c r="BN92" i="46" s="1"/>
  <c r="EB92" i="46"/>
  <c r="EA92" i="46"/>
  <c r="DZ92" i="46"/>
  <c r="DY92" i="46"/>
  <c r="DX92" i="46"/>
  <c r="BI92" i="46" s="1"/>
  <c r="DW92" i="46"/>
  <c r="BH92" i="46" s="1"/>
  <c r="DV92" i="46"/>
  <c r="DU92" i="46"/>
  <c r="BF92" i="46" s="1"/>
  <c r="DT92" i="46"/>
  <c r="DS92" i="46"/>
  <c r="DR92" i="46"/>
  <c r="BC92" i="46" s="1"/>
  <c r="DQ92" i="46"/>
  <c r="BB92" i="46" s="1"/>
  <c r="DP92" i="46"/>
  <c r="BA92" i="46" s="1"/>
  <c r="DO92" i="46"/>
  <c r="AZ92" i="46" s="1"/>
  <c r="DN92" i="46"/>
  <c r="AY92" i="46" s="1"/>
  <c r="DM92" i="46"/>
  <c r="AX92" i="46" s="1"/>
  <c r="DL92" i="46"/>
  <c r="DK92" i="46"/>
  <c r="DJ92" i="46"/>
  <c r="AU92" i="46" s="1"/>
  <c r="DI92" i="46"/>
  <c r="DH92" i="46"/>
  <c r="DG92" i="46"/>
  <c r="DF92" i="46"/>
  <c r="DE92" i="46"/>
  <c r="AP92" i="46" s="1"/>
  <c r="DD92" i="46"/>
  <c r="DC92" i="46"/>
  <c r="DB92" i="46"/>
  <c r="DA92" i="46"/>
  <c r="AL92" i="46" s="1"/>
  <c r="CZ92" i="46"/>
  <c r="CY92" i="46"/>
  <c r="AJ92" i="46" s="1"/>
  <c r="CX92" i="46"/>
  <c r="CW92" i="46"/>
  <c r="AH92" i="46" s="1"/>
  <c r="CV92" i="46"/>
  <c r="CU92" i="46"/>
  <c r="CT92" i="46"/>
  <c r="CS92" i="46"/>
  <c r="CR92" i="46"/>
  <c r="CQ92" i="46"/>
  <c r="CP92" i="46"/>
  <c r="AA92" i="46" s="1"/>
  <c r="CO92" i="46"/>
  <c r="Z92" i="46" s="1"/>
  <c r="CN92" i="46"/>
  <c r="CM92" i="46"/>
  <c r="CL92" i="46"/>
  <c r="W92" i="46" s="1"/>
  <c r="CK92" i="46"/>
  <c r="V92" i="46" s="1"/>
  <c r="CJ92" i="46"/>
  <c r="CI92" i="46"/>
  <c r="T92" i="46" s="1"/>
  <c r="CH92" i="46"/>
  <c r="CG92" i="46"/>
  <c r="R92" i="46" s="1"/>
  <c r="CF92" i="46"/>
  <c r="CE92" i="46"/>
  <c r="CD92" i="46"/>
  <c r="CC92" i="46"/>
  <c r="CB92" i="46"/>
  <c r="M92" i="46" s="1"/>
  <c r="CA92" i="46"/>
  <c r="L92" i="46" s="1"/>
  <c r="BZ92" i="46"/>
  <c r="BY92" i="46"/>
  <c r="J92" i="46" s="1"/>
  <c r="BX92" i="46"/>
  <c r="BW92" i="46"/>
  <c r="H92" i="46" s="1"/>
  <c r="BV92" i="46"/>
  <c r="BU92" i="46"/>
  <c r="BT92" i="46"/>
  <c r="BS92" i="46"/>
  <c r="B92" i="46"/>
  <c r="B92" i="44" s="1"/>
  <c r="A92" i="46"/>
  <c r="A90" i="27" s="1"/>
  <c r="EF91" i="46"/>
  <c r="BQ91" i="46" s="1"/>
  <c r="EE91" i="46"/>
  <c r="ED91" i="46"/>
  <c r="BO91" i="44" s="1"/>
  <c r="EC91" i="46"/>
  <c r="BN91" i="44" s="1"/>
  <c r="EB91" i="46"/>
  <c r="BM91" i="46" s="1"/>
  <c r="EA91" i="46"/>
  <c r="DZ91" i="46"/>
  <c r="DY91" i="46"/>
  <c r="BJ91" i="46" s="1"/>
  <c r="DX91" i="46"/>
  <c r="DW91" i="46"/>
  <c r="DV91" i="46"/>
  <c r="DU91" i="46"/>
  <c r="DT91" i="46"/>
  <c r="BE91" i="46" s="1"/>
  <c r="DS91" i="46"/>
  <c r="BD91" i="46" s="1"/>
  <c r="DR91" i="46"/>
  <c r="DQ91" i="46"/>
  <c r="DP91" i="46"/>
  <c r="DO91" i="46"/>
  <c r="DN91" i="46"/>
  <c r="AY91" i="46" s="1"/>
  <c r="DM91" i="46"/>
  <c r="AX91" i="46" s="1"/>
  <c r="DL91" i="46"/>
  <c r="AW91" i="46" s="1"/>
  <c r="DK91" i="46"/>
  <c r="DJ91" i="46"/>
  <c r="AU91" i="46" s="1"/>
  <c r="DI91" i="46"/>
  <c r="DH91" i="46"/>
  <c r="DG91" i="46"/>
  <c r="DF91" i="46"/>
  <c r="AQ91" i="46" s="1"/>
  <c r="DE91" i="46"/>
  <c r="DD91" i="46"/>
  <c r="DC91" i="46"/>
  <c r="AN91" i="46" s="1"/>
  <c r="DB91" i="46"/>
  <c r="DA91" i="46"/>
  <c r="CZ91" i="46"/>
  <c r="CY91" i="46"/>
  <c r="CX91" i="46"/>
  <c r="CW91" i="46"/>
  <c r="AH91" i="46" s="1"/>
  <c r="CV91" i="46"/>
  <c r="AG91" i="46" s="1"/>
  <c r="CU91" i="46"/>
  <c r="AF91" i="46" s="1"/>
  <c r="CT91" i="46"/>
  <c r="AE91" i="46" s="1"/>
  <c r="CS91" i="46"/>
  <c r="CR91" i="46"/>
  <c r="CQ91" i="46"/>
  <c r="CP91" i="46"/>
  <c r="CO91" i="46"/>
  <c r="Z91" i="46" s="1"/>
  <c r="CN91" i="46"/>
  <c r="Y91" i="46" s="1"/>
  <c r="CM91" i="46"/>
  <c r="X91" i="46" s="1"/>
  <c r="CL91" i="46"/>
  <c r="CK91" i="46"/>
  <c r="V91" i="46" s="1"/>
  <c r="CJ91" i="46"/>
  <c r="CI91" i="46"/>
  <c r="CH91" i="46"/>
  <c r="S91" i="46" s="1"/>
  <c r="CG91" i="46"/>
  <c r="CF91" i="46"/>
  <c r="CE91" i="46"/>
  <c r="CD91" i="46"/>
  <c r="CC91" i="46"/>
  <c r="CB91" i="46"/>
  <c r="CA91" i="46"/>
  <c r="BZ91" i="46"/>
  <c r="K91" i="46" s="1"/>
  <c r="BY91" i="46"/>
  <c r="J91" i="46" s="1"/>
  <c r="BX91" i="46"/>
  <c r="I91" i="46" s="1"/>
  <c r="BW91" i="46"/>
  <c r="BV91" i="46"/>
  <c r="BU91" i="46"/>
  <c r="F91" i="46" s="1"/>
  <c r="BT91" i="46"/>
  <c r="BS91" i="46"/>
  <c r="BO91" i="46"/>
  <c r="BN91" i="46"/>
  <c r="B91" i="46"/>
  <c r="B91" i="44" s="1"/>
  <c r="A91" i="46"/>
  <c r="A89" i="27" s="1"/>
  <c r="EF90" i="46"/>
  <c r="EE90" i="46"/>
  <c r="BP90" i="46" s="1"/>
  <c r="ED90" i="46"/>
  <c r="EC90" i="46"/>
  <c r="BN90" i="46" s="1"/>
  <c r="EB90" i="46"/>
  <c r="BM90" i="46" s="1"/>
  <c r="EA90" i="46"/>
  <c r="BL90" i="46" s="1"/>
  <c r="DZ90" i="46"/>
  <c r="DY90" i="46"/>
  <c r="BJ90" i="46" s="1"/>
  <c r="DX90" i="46"/>
  <c r="DW90" i="46"/>
  <c r="BH90" i="46" s="1"/>
  <c r="DV90" i="46"/>
  <c r="DU90" i="46"/>
  <c r="DT90" i="46"/>
  <c r="BE90" i="46" s="1"/>
  <c r="DS90" i="46"/>
  <c r="DR90" i="46"/>
  <c r="DQ90" i="46"/>
  <c r="BB90" i="46" s="1"/>
  <c r="DP90" i="46"/>
  <c r="DO90" i="46"/>
  <c r="AZ90" i="46" s="1"/>
  <c r="DN90" i="46"/>
  <c r="DM90" i="46"/>
  <c r="DL90" i="46"/>
  <c r="DK90" i="46"/>
  <c r="AV90" i="46" s="1"/>
  <c r="DJ90" i="46"/>
  <c r="AU90" i="46" s="1"/>
  <c r="DI90" i="46"/>
  <c r="DH90" i="46"/>
  <c r="DG90" i="46"/>
  <c r="AR90" i="46" s="1"/>
  <c r="DF90" i="46"/>
  <c r="DE90" i="46"/>
  <c r="AP90" i="46" s="1"/>
  <c r="DD90" i="46"/>
  <c r="AO90" i="46" s="1"/>
  <c r="DC90" i="46"/>
  <c r="DB90" i="46"/>
  <c r="DA90" i="46"/>
  <c r="AL90" i="46" s="1"/>
  <c r="CZ90" i="46"/>
  <c r="AK90" i="46" s="1"/>
  <c r="CY90" i="46"/>
  <c r="AJ90" i="46" s="1"/>
  <c r="CX90" i="46"/>
  <c r="CW90" i="46"/>
  <c r="AH90" i="46" s="1"/>
  <c r="CV90" i="46"/>
  <c r="AG90" i="46" s="1"/>
  <c r="CU90" i="46"/>
  <c r="CT90" i="46"/>
  <c r="CS90" i="46"/>
  <c r="CR90" i="46"/>
  <c r="CQ90" i="46"/>
  <c r="AB90" i="46" s="1"/>
  <c r="CP90" i="46"/>
  <c r="CO90" i="46"/>
  <c r="CN90" i="46"/>
  <c r="Y90" i="46" s="1"/>
  <c r="CM90" i="46"/>
  <c r="X90" i="46" s="1"/>
  <c r="CL90" i="46"/>
  <c r="W90" i="46" s="1"/>
  <c r="CK90" i="46"/>
  <c r="V90" i="46" s="1"/>
  <c r="CJ90" i="46"/>
  <c r="CI90" i="46"/>
  <c r="T90" i="46" s="1"/>
  <c r="CH90" i="46"/>
  <c r="CG90" i="46"/>
  <c r="CF90" i="46"/>
  <c r="CE90" i="46"/>
  <c r="P90" i="46" s="1"/>
  <c r="CD90" i="46"/>
  <c r="O90" i="46" s="1"/>
  <c r="CC90" i="46"/>
  <c r="N90" i="46" s="1"/>
  <c r="CB90" i="46"/>
  <c r="CA90" i="46"/>
  <c r="L90" i="46" s="1"/>
  <c r="BZ90" i="46"/>
  <c r="BY90" i="46"/>
  <c r="J90" i="46" s="1"/>
  <c r="BX90" i="46"/>
  <c r="I90" i="46" s="1"/>
  <c r="BW90" i="46"/>
  <c r="BV90" i="46"/>
  <c r="G90" i="46" s="1"/>
  <c r="BU90" i="46"/>
  <c r="BT90" i="46"/>
  <c r="BS90" i="46"/>
  <c r="D90" i="46" s="1"/>
  <c r="B90" i="46"/>
  <c r="B90" i="44" s="1"/>
  <c r="A90" i="46"/>
  <c r="A88" i="27" s="1"/>
  <c r="EF89" i="46"/>
  <c r="EE89" i="46"/>
  <c r="BP89" i="46" s="1"/>
  <c r="ED89" i="46"/>
  <c r="BO89" i="44" s="1"/>
  <c r="EC89" i="46"/>
  <c r="BN89" i="44" s="1"/>
  <c r="EB89" i="46"/>
  <c r="BM89" i="44" s="1"/>
  <c r="EA89" i="46"/>
  <c r="DZ89" i="46"/>
  <c r="DY89" i="46"/>
  <c r="DX89" i="46"/>
  <c r="DW89" i="46"/>
  <c r="BH89" i="46" s="1"/>
  <c r="DV89" i="46"/>
  <c r="DU89" i="46"/>
  <c r="BF89" i="46" s="1"/>
  <c r="DT89" i="46"/>
  <c r="DS89" i="46"/>
  <c r="BD89" i="46" s="1"/>
  <c r="DR89" i="46"/>
  <c r="DQ89" i="46"/>
  <c r="DP89" i="46"/>
  <c r="BA89" i="46" s="1"/>
  <c r="DO89" i="46"/>
  <c r="AZ89" i="46" s="1"/>
  <c r="DN89" i="46"/>
  <c r="AY89" i="46" s="1"/>
  <c r="DM89" i="46"/>
  <c r="DL89" i="46"/>
  <c r="AW89" i="46" s="1"/>
  <c r="DK89" i="46"/>
  <c r="DJ89" i="46"/>
  <c r="DI89" i="46"/>
  <c r="AT89" i="46" s="1"/>
  <c r="DH89" i="46"/>
  <c r="AS89" i="46" s="1"/>
  <c r="DG89" i="46"/>
  <c r="AR89" i="46" s="1"/>
  <c r="DF89" i="46"/>
  <c r="AQ89" i="46" s="1"/>
  <c r="DE89" i="46"/>
  <c r="AP89" i="46" s="1"/>
  <c r="DD89" i="46"/>
  <c r="AO89" i="46" s="1"/>
  <c r="DC89" i="46"/>
  <c r="AN89" i="46" s="1"/>
  <c r="DB89" i="46"/>
  <c r="DA89" i="46"/>
  <c r="CZ89" i="46"/>
  <c r="AK89" i="46" s="1"/>
  <c r="CY89" i="46"/>
  <c r="CX89" i="46"/>
  <c r="CW89" i="46"/>
  <c r="AH89" i="46" s="1"/>
  <c r="CV89" i="46"/>
  <c r="CU89" i="46"/>
  <c r="CT89" i="46"/>
  <c r="CS89" i="46"/>
  <c r="AD89" i="46" s="1"/>
  <c r="CR89" i="46"/>
  <c r="CQ89" i="46"/>
  <c r="CP89" i="46"/>
  <c r="AA89" i="46" s="1"/>
  <c r="CO89" i="46"/>
  <c r="CN89" i="46"/>
  <c r="CM89" i="46"/>
  <c r="X89" i="46" s="1"/>
  <c r="CL89" i="46"/>
  <c r="CK89" i="46"/>
  <c r="CJ89" i="46"/>
  <c r="U89" i="46" s="1"/>
  <c r="CI89" i="46"/>
  <c r="T89" i="46" s="1"/>
  <c r="CH89" i="46"/>
  <c r="S89" i="46" s="1"/>
  <c r="CG89" i="46"/>
  <c r="R89" i="46" s="1"/>
  <c r="CF89" i="46"/>
  <c r="CE89" i="46"/>
  <c r="CD89" i="46"/>
  <c r="CC89" i="46"/>
  <c r="CB89" i="46"/>
  <c r="M89" i="46" s="1"/>
  <c r="CA89" i="46"/>
  <c r="L89" i="46" s="1"/>
  <c r="BZ89" i="46"/>
  <c r="BY89" i="46"/>
  <c r="BX89" i="46"/>
  <c r="BW89" i="46"/>
  <c r="BV89" i="46"/>
  <c r="BU89" i="46"/>
  <c r="BT89" i="46"/>
  <c r="BS89" i="46"/>
  <c r="D89" i="46" s="1"/>
  <c r="BO89" i="46"/>
  <c r="B89" i="46"/>
  <c r="B89" i="44" s="1"/>
  <c r="A89" i="46"/>
  <c r="A87" i="27" s="1"/>
  <c r="EF88" i="46"/>
  <c r="EE88" i="46"/>
  <c r="BP88" i="46" s="1"/>
  <c r="ED88" i="46"/>
  <c r="EC88" i="46"/>
  <c r="BN88" i="46" s="1"/>
  <c r="EB88" i="46"/>
  <c r="EA88" i="46"/>
  <c r="DZ88" i="46"/>
  <c r="DY88" i="46"/>
  <c r="DX88" i="46"/>
  <c r="DW88" i="46"/>
  <c r="DV88" i="46"/>
  <c r="DU88" i="46"/>
  <c r="DT88" i="46"/>
  <c r="BE88" i="46" s="1"/>
  <c r="DS88" i="46"/>
  <c r="DR88" i="46"/>
  <c r="DQ88" i="46"/>
  <c r="DP88" i="46"/>
  <c r="BA88" i="46" s="1"/>
  <c r="DO88" i="46"/>
  <c r="DN88" i="46"/>
  <c r="DM88" i="46"/>
  <c r="DL88" i="46"/>
  <c r="AW88" i="46" s="1"/>
  <c r="DK88" i="46"/>
  <c r="DJ88" i="46"/>
  <c r="DI88" i="46"/>
  <c r="DH88" i="46"/>
  <c r="DG88" i="46"/>
  <c r="AR88" i="46" s="1"/>
  <c r="DF88" i="46"/>
  <c r="AQ88" i="46" s="1"/>
  <c r="DE88" i="46"/>
  <c r="DD88" i="46"/>
  <c r="AO88" i="46" s="1"/>
  <c r="DC88" i="46"/>
  <c r="AN88" i="46" s="1"/>
  <c r="DB88" i="46"/>
  <c r="DA88" i="46"/>
  <c r="CZ88" i="46"/>
  <c r="CY88" i="46"/>
  <c r="CX88" i="46"/>
  <c r="AI88" i="46" s="1"/>
  <c r="CW88" i="46"/>
  <c r="CV88" i="46"/>
  <c r="AG88" i="46" s="1"/>
  <c r="CU88" i="46"/>
  <c r="CT88" i="46"/>
  <c r="CS88" i="46"/>
  <c r="CR88" i="46"/>
  <c r="CQ88" i="46"/>
  <c r="AB88" i="46" s="1"/>
  <c r="CP88" i="46"/>
  <c r="CO88" i="46"/>
  <c r="CN88" i="46"/>
  <c r="Y88" i="46" s="1"/>
  <c r="CM88" i="46"/>
  <c r="CL88" i="46"/>
  <c r="W88" i="46" s="1"/>
  <c r="CK88" i="46"/>
  <c r="CJ88" i="46"/>
  <c r="CI88" i="46"/>
  <c r="CH88" i="46"/>
  <c r="S88" i="46" s="1"/>
  <c r="CG88" i="46"/>
  <c r="R88" i="46" s="1"/>
  <c r="CF88" i="46"/>
  <c r="CE88" i="46"/>
  <c r="CD88" i="46"/>
  <c r="CC88" i="46"/>
  <c r="CB88" i="46"/>
  <c r="M88" i="46" s="1"/>
  <c r="CA88" i="46"/>
  <c r="BZ88" i="46"/>
  <c r="BY88" i="46"/>
  <c r="J88" i="46" s="1"/>
  <c r="BX88" i="46"/>
  <c r="I88" i="46" s="1"/>
  <c r="BW88" i="46"/>
  <c r="BV88" i="46"/>
  <c r="BU88" i="46"/>
  <c r="BT88" i="46"/>
  <c r="E88" i="46" s="1"/>
  <c r="BS88" i="46"/>
  <c r="D88" i="46" s="1"/>
  <c r="B88" i="46"/>
  <c r="B88" i="44" s="1"/>
  <c r="A88" i="46"/>
  <c r="A86" i="27" s="1"/>
  <c r="EF87" i="46"/>
  <c r="BQ87" i="46" s="1"/>
  <c r="EE87" i="46"/>
  <c r="BP87" i="46" s="1"/>
  <c r="ED87" i="46"/>
  <c r="EC87" i="46"/>
  <c r="BN87" i="46" s="1"/>
  <c r="EB87" i="46"/>
  <c r="BM87" i="46" s="1"/>
  <c r="EA87" i="46"/>
  <c r="DZ87" i="46"/>
  <c r="BK87" i="46" s="1"/>
  <c r="DY87" i="46"/>
  <c r="BJ87" i="46" s="1"/>
  <c r="DX87" i="46"/>
  <c r="DW87" i="46"/>
  <c r="BH87" i="46" s="1"/>
  <c r="DV87" i="46"/>
  <c r="BG87" i="46" s="1"/>
  <c r="DU87" i="46"/>
  <c r="BF87" i="46" s="1"/>
  <c r="DT87" i="46"/>
  <c r="DS87" i="46"/>
  <c r="BD87" i="46" s="1"/>
  <c r="DR87" i="46"/>
  <c r="BC87" i="46" s="1"/>
  <c r="DQ87" i="46"/>
  <c r="DP87" i="46"/>
  <c r="BA87" i="46" s="1"/>
  <c r="DO87" i="46"/>
  <c r="DN87" i="46"/>
  <c r="DM87" i="46"/>
  <c r="AX87" i="46" s="1"/>
  <c r="DL87" i="46"/>
  <c r="DK87" i="46"/>
  <c r="AV87" i="46" s="1"/>
  <c r="DJ87" i="46"/>
  <c r="AU87" i="46" s="1"/>
  <c r="DI87" i="46"/>
  <c r="AT87" i="46" s="1"/>
  <c r="DH87" i="46"/>
  <c r="AS87" i="46" s="1"/>
  <c r="DG87" i="46"/>
  <c r="DF87" i="46"/>
  <c r="AQ87" i="46" s="1"/>
  <c r="DE87" i="46"/>
  <c r="AP87" i="46" s="1"/>
  <c r="DD87" i="46"/>
  <c r="DC87" i="46"/>
  <c r="DB87" i="46"/>
  <c r="AM87" i="46" s="1"/>
  <c r="DA87" i="46"/>
  <c r="AL87" i="46" s="1"/>
  <c r="CZ87" i="46"/>
  <c r="AK87" i="46" s="1"/>
  <c r="CY87" i="46"/>
  <c r="CX87" i="46"/>
  <c r="AI87" i="46" s="1"/>
  <c r="CW87" i="46"/>
  <c r="AH87" i="46" s="1"/>
  <c r="CV87" i="46"/>
  <c r="CU87" i="46"/>
  <c r="CT87" i="46"/>
  <c r="AE87" i="46" s="1"/>
  <c r="CS87" i="46"/>
  <c r="CR87" i="46"/>
  <c r="AC87" i="46" s="1"/>
  <c r="CQ87" i="46"/>
  <c r="CP87" i="46"/>
  <c r="AA87" i="46" s="1"/>
  <c r="CO87" i="46"/>
  <c r="Z87" i="46" s="1"/>
  <c r="CN87" i="46"/>
  <c r="CM87" i="46"/>
  <c r="CL87" i="46"/>
  <c r="W87" i="46" s="1"/>
  <c r="CK87" i="46"/>
  <c r="V87" i="46" s="1"/>
  <c r="CJ87" i="46"/>
  <c r="U87" i="46" s="1"/>
  <c r="CI87" i="46"/>
  <c r="T87" i="46" s="1"/>
  <c r="CH87" i="46"/>
  <c r="S87" i="46" s="1"/>
  <c r="CG87" i="46"/>
  <c r="R87" i="46" s="1"/>
  <c r="CF87" i="46"/>
  <c r="CE87" i="46"/>
  <c r="CD87" i="46"/>
  <c r="CC87" i="46"/>
  <c r="CB87" i="46"/>
  <c r="M87" i="46" s="1"/>
  <c r="CA87" i="46"/>
  <c r="BZ87" i="46"/>
  <c r="K87" i="46" s="1"/>
  <c r="BY87" i="46"/>
  <c r="J87" i="46" s="1"/>
  <c r="BX87" i="46"/>
  <c r="I87" i="46" s="1"/>
  <c r="BW87" i="46"/>
  <c r="H87" i="46" s="1"/>
  <c r="BV87" i="46"/>
  <c r="G87" i="46" s="1"/>
  <c r="BU87" i="46"/>
  <c r="F87" i="46" s="1"/>
  <c r="BT87" i="46"/>
  <c r="E87" i="46" s="1"/>
  <c r="BS87" i="46"/>
  <c r="B87" i="46"/>
  <c r="B87" i="44" s="1"/>
  <c r="A87" i="46"/>
  <c r="A85" i="27" s="1"/>
  <c r="EF86" i="46"/>
  <c r="EE86" i="46"/>
  <c r="ED86" i="46"/>
  <c r="BO86" i="46" s="1"/>
  <c r="EC86" i="46"/>
  <c r="BN86" i="46" s="1"/>
  <c r="EB86" i="46"/>
  <c r="BM86" i="46" s="1"/>
  <c r="EA86" i="46"/>
  <c r="DZ86" i="46"/>
  <c r="BK86" i="46" s="1"/>
  <c r="DY86" i="46"/>
  <c r="DX86" i="46"/>
  <c r="DW86" i="46"/>
  <c r="BH86" i="46" s="1"/>
  <c r="DV86" i="46"/>
  <c r="BG86" i="46" s="1"/>
  <c r="DU86" i="46"/>
  <c r="BF86" i="46" s="1"/>
  <c r="DT86" i="46"/>
  <c r="DS86" i="46"/>
  <c r="DR86" i="46"/>
  <c r="BC86" i="46" s="1"/>
  <c r="DQ86" i="46"/>
  <c r="DP86" i="46"/>
  <c r="DO86" i="46"/>
  <c r="DN86" i="46"/>
  <c r="DM86" i="46"/>
  <c r="DL86" i="46"/>
  <c r="AW86" i="46" s="1"/>
  <c r="DK86" i="46"/>
  <c r="DJ86" i="46"/>
  <c r="AU86" i="46" s="1"/>
  <c r="DI86" i="46"/>
  <c r="DH86" i="46"/>
  <c r="DG86" i="46"/>
  <c r="AR86" i="46" s="1"/>
  <c r="DF86" i="46"/>
  <c r="AQ86" i="46" s="1"/>
  <c r="DE86" i="46"/>
  <c r="AP86" i="46" s="1"/>
  <c r="DD86" i="46"/>
  <c r="AO86" i="46" s="1"/>
  <c r="DC86" i="46"/>
  <c r="AN86" i="46" s="1"/>
  <c r="DB86" i="46"/>
  <c r="AM86" i="46" s="1"/>
  <c r="DA86" i="46"/>
  <c r="CZ86" i="46"/>
  <c r="CY86" i="46"/>
  <c r="CX86" i="46"/>
  <c r="CW86" i="46"/>
  <c r="CV86" i="46"/>
  <c r="CU86" i="46"/>
  <c r="CT86" i="46"/>
  <c r="AE86" i="46" s="1"/>
  <c r="CS86" i="46"/>
  <c r="CR86" i="46"/>
  <c r="CQ86" i="46"/>
  <c r="AB86" i="46" s="1"/>
  <c r="CP86" i="46"/>
  <c r="AA86" i="46" s="1"/>
  <c r="CO86" i="46"/>
  <c r="Z86" i="46" s="1"/>
  <c r="CN86" i="46"/>
  <c r="Y86" i="46" s="1"/>
  <c r="CM86" i="46"/>
  <c r="CL86" i="46"/>
  <c r="W86" i="46" s="1"/>
  <c r="CK86" i="46"/>
  <c r="CJ86" i="46"/>
  <c r="U86" i="46" s="1"/>
  <c r="CI86" i="46"/>
  <c r="CH86" i="46"/>
  <c r="S86" i="46" s="1"/>
  <c r="CG86" i="46"/>
  <c r="CF86" i="46"/>
  <c r="Q86" i="46" s="1"/>
  <c r="CE86" i="46"/>
  <c r="CD86" i="46"/>
  <c r="O86" i="46" s="1"/>
  <c r="CC86" i="46"/>
  <c r="CB86" i="46"/>
  <c r="CA86" i="46"/>
  <c r="BZ86" i="46"/>
  <c r="K86" i="46" s="1"/>
  <c r="BY86" i="46"/>
  <c r="J86" i="46" s="1"/>
  <c r="BX86" i="46"/>
  <c r="I86" i="46" s="1"/>
  <c r="BW86" i="46"/>
  <c r="H86" i="46" s="1"/>
  <c r="BV86" i="46"/>
  <c r="G86" i="46" s="1"/>
  <c r="BU86" i="46"/>
  <c r="BT86" i="46"/>
  <c r="BS86" i="46"/>
  <c r="D86" i="46" s="1"/>
  <c r="B86" i="46"/>
  <c r="B86" i="44" s="1"/>
  <c r="A86" i="46"/>
  <c r="A84" i="27" s="1"/>
  <c r="EF85" i="46"/>
  <c r="EE85" i="46"/>
  <c r="BP85" i="46" s="1"/>
  <c r="ED85" i="46"/>
  <c r="EC85" i="46"/>
  <c r="BN85" i="46" s="1"/>
  <c r="EB85" i="46"/>
  <c r="BM85" i="46" s="1"/>
  <c r="EA85" i="46"/>
  <c r="DZ85" i="46"/>
  <c r="BK85" i="46" s="1"/>
  <c r="DY85" i="46"/>
  <c r="DX85" i="46"/>
  <c r="BI85" i="46" s="1"/>
  <c r="DW85" i="46"/>
  <c r="BH85" i="46" s="1"/>
  <c r="DV85" i="46"/>
  <c r="DU85" i="46"/>
  <c r="BF85" i="46" s="1"/>
  <c r="DT85" i="46"/>
  <c r="DS85" i="46"/>
  <c r="BD85" i="46" s="1"/>
  <c r="DR85" i="46"/>
  <c r="DQ85" i="46"/>
  <c r="DP85" i="46"/>
  <c r="DO85" i="46"/>
  <c r="AZ85" i="46" s="1"/>
  <c r="DN85" i="46"/>
  <c r="AY85" i="44" s="1"/>
  <c r="DM85" i="46"/>
  <c r="DL85" i="46"/>
  <c r="AW85" i="46" s="1"/>
  <c r="DK85" i="46"/>
  <c r="AV85" i="46" s="1"/>
  <c r="DJ85" i="46"/>
  <c r="DI85" i="46"/>
  <c r="AT85" i="46" s="1"/>
  <c r="DH85" i="46"/>
  <c r="AS85" i="46" s="1"/>
  <c r="DG85" i="46"/>
  <c r="AR85" i="46" s="1"/>
  <c r="DF85" i="46"/>
  <c r="DE85" i="46"/>
  <c r="DD85" i="46"/>
  <c r="DC85" i="46"/>
  <c r="AN85" i="46" s="1"/>
  <c r="DB85" i="46"/>
  <c r="AM85" i="46" s="1"/>
  <c r="DA85" i="46"/>
  <c r="CZ85" i="46"/>
  <c r="CY85" i="46"/>
  <c r="AJ85" i="46" s="1"/>
  <c r="CX85" i="46"/>
  <c r="CW85" i="46"/>
  <c r="CV85" i="46"/>
  <c r="CU85" i="46"/>
  <c r="AF85" i="46" s="1"/>
  <c r="CT85" i="46"/>
  <c r="AE85" i="46" s="1"/>
  <c r="CS85" i="46"/>
  <c r="AD85" i="46" s="1"/>
  <c r="CR85" i="46"/>
  <c r="CQ85" i="46"/>
  <c r="AB85" i="46" s="1"/>
  <c r="CP85" i="46"/>
  <c r="CO85" i="46"/>
  <c r="CN85" i="46"/>
  <c r="Y85" i="46" s="1"/>
  <c r="CM85" i="46"/>
  <c r="CL85" i="46"/>
  <c r="W85" i="46" s="1"/>
  <c r="CK85" i="46"/>
  <c r="V85" i="46" s="1"/>
  <c r="CJ85" i="46"/>
  <c r="CI85" i="46"/>
  <c r="T85" i="46" s="1"/>
  <c r="CH85" i="46"/>
  <c r="CG85" i="46"/>
  <c r="R85" i="46" s="1"/>
  <c r="CF85" i="46"/>
  <c r="Q85" i="46" s="1"/>
  <c r="CE85" i="46"/>
  <c r="CD85" i="46"/>
  <c r="O85" i="46" s="1"/>
  <c r="CC85" i="46"/>
  <c r="CB85" i="46"/>
  <c r="M85" i="46" s="1"/>
  <c r="CA85" i="46"/>
  <c r="L85" i="46" s="1"/>
  <c r="BZ85" i="46"/>
  <c r="BY85" i="46"/>
  <c r="BX85" i="46"/>
  <c r="BW85" i="46"/>
  <c r="H85" i="46" s="1"/>
  <c r="BV85" i="46"/>
  <c r="BU85" i="46"/>
  <c r="BT85" i="46"/>
  <c r="BS85" i="46"/>
  <c r="D85" i="46" s="1"/>
  <c r="B85" i="46"/>
  <c r="B85" i="44" s="1"/>
  <c r="A85" i="46"/>
  <c r="A83" i="27" s="1"/>
  <c r="EF84" i="46"/>
  <c r="EE84" i="46"/>
  <c r="BP84" i="46" s="1"/>
  <c r="ED84" i="46"/>
  <c r="EC84" i="46"/>
  <c r="BN84" i="46" s="1"/>
  <c r="EB84" i="46"/>
  <c r="BM84" i="46" s="1"/>
  <c r="EA84" i="46"/>
  <c r="BL84" i="46" s="1"/>
  <c r="DZ84" i="46"/>
  <c r="DY84" i="46"/>
  <c r="DX84" i="46"/>
  <c r="DW84" i="46"/>
  <c r="DV84" i="46"/>
  <c r="BG84" i="46" s="1"/>
  <c r="DU84" i="46"/>
  <c r="DT84" i="46"/>
  <c r="BE84" i="46" s="1"/>
  <c r="DS84" i="46"/>
  <c r="BD84" i="46" s="1"/>
  <c r="DR84" i="46"/>
  <c r="BC84" i="46" s="1"/>
  <c r="DQ84" i="46"/>
  <c r="DP84" i="46"/>
  <c r="BA84" i="46" s="1"/>
  <c r="DO84" i="46"/>
  <c r="AZ84" i="46" s="1"/>
  <c r="DN84" i="46"/>
  <c r="DM84" i="46"/>
  <c r="DL84" i="46"/>
  <c r="AW84" i="46" s="1"/>
  <c r="DK84" i="46"/>
  <c r="AV84" i="46" s="1"/>
  <c r="DJ84" i="46"/>
  <c r="DI84" i="46"/>
  <c r="AT84" i="46" s="1"/>
  <c r="DH84" i="46"/>
  <c r="AS84" i="46" s="1"/>
  <c r="DG84" i="46"/>
  <c r="AR84" i="46" s="1"/>
  <c r="DF84" i="46"/>
  <c r="AQ84" i="46" s="1"/>
  <c r="DE84" i="46"/>
  <c r="DD84" i="46"/>
  <c r="AO84" i="46" s="1"/>
  <c r="DC84" i="46"/>
  <c r="AN84" i="46" s="1"/>
  <c r="DB84" i="46"/>
  <c r="DA84" i="46"/>
  <c r="CZ84" i="46"/>
  <c r="AK84" i="46" s="1"/>
  <c r="CY84" i="46"/>
  <c r="AJ84" i="46" s="1"/>
  <c r="CX84" i="46"/>
  <c r="CW84" i="46"/>
  <c r="CV84" i="46"/>
  <c r="AG84" i="46" s="1"/>
  <c r="CU84" i="46"/>
  <c r="AF84" i="46" s="1"/>
  <c r="CT84" i="46"/>
  <c r="CS84" i="46"/>
  <c r="CR84" i="46"/>
  <c r="AC84" i="46" s="1"/>
  <c r="CQ84" i="46"/>
  <c r="AB84" i="46" s="1"/>
  <c r="CP84" i="46"/>
  <c r="AA84" i="46" s="1"/>
  <c r="CO84" i="46"/>
  <c r="Z84" i="46" s="1"/>
  <c r="CN84" i="46"/>
  <c r="Y84" i="46" s="1"/>
  <c r="CM84" i="46"/>
  <c r="X84" i="46" s="1"/>
  <c r="CL84" i="46"/>
  <c r="W84" i="46" s="1"/>
  <c r="CK84" i="46"/>
  <c r="CJ84" i="46"/>
  <c r="CI84" i="46"/>
  <c r="T84" i="46" s="1"/>
  <c r="CH84" i="46"/>
  <c r="CG84" i="46"/>
  <c r="R84" i="46" s="1"/>
  <c r="CF84" i="46"/>
  <c r="Q84" i="46" s="1"/>
  <c r="CE84" i="46"/>
  <c r="P84" i="46" s="1"/>
  <c r="CD84" i="46"/>
  <c r="O84" i="46" s="1"/>
  <c r="CC84" i="46"/>
  <c r="N84" i="46" s="1"/>
  <c r="CB84" i="46"/>
  <c r="CA84" i="46"/>
  <c r="BZ84" i="46"/>
  <c r="K84" i="46" s="1"/>
  <c r="BY84" i="46"/>
  <c r="BX84" i="46"/>
  <c r="I84" i="46" s="1"/>
  <c r="BW84" i="46"/>
  <c r="H84" i="46" s="1"/>
  <c r="BV84" i="46"/>
  <c r="BU84" i="46"/>
  <c r="F84" i="46" s="1"/>
  <c r="BT84" i="46"/>
  <c r="E84" i="46" s="1"/>
  <c r="BS84" i="46"/>
  <c r="D84" i="46" s="1"/>
  <c r="B84" i="46"/>
  <c r="B84" i="44" s="1"/>
  <c r="A84" i="46"/>
  <c r="C84" i="46" s="1"/>
  <c r="C84" i="44" s="1"/>
  <c r="EF83" i="46"/>
  <c r="BQ83" i="46" s="1"/>
  <c r="EE83" i="46"/>
  <c r="ED83" i="46"/>
  <c r="BO83" i="44" s="1"/>
  <c r="EC83" i="46"/>
  <c r="BN83" i="44" s="1"/>
  <c r="EB83" i="46"/>
  <c r="BM83" i="46" s="1"/>
  <c r="EA83" i="46"/>
  <c r="DZ83" i="46"/>
  <c r="BK83" i="46" s="1"/>
  <c r="DY83" i="46"/>
  <c r="DX83" i="46"/>
  <c r="BI83" i="46" s="1"/>
  <c r="DW83" i="46"/>
  <c r="DV83" i="46"/>
  <c r="DU83" i="46"/>
  <c r="BF83" i="46" s="1"/>
  <c r="DT83" i="46"/>
  <c r="BE83" i="46" s="1"/>
  <c r="DS83" i="46"/>
  <c r="DR83" i="46"/>
  <c r="BC83" i="46" s="1"/>
  <c r="DQ83" i="46"/>
  <c r="DP83" i="46"/>
  <c r="BA83" i="46" s="1"/>
  <c r="DO83" i="46"/>
  <c r="DN83" i="46"/>
  <c r="DM83" i="46"/>
  <c r="AX83" i="46" s="1"/>
  <c r="DL83" i="46"/>
  <c r="AW83" i="46" s="1"/>
  <c r="DK83" i="46"/>
  <c r="AV83" i="46" s="1"/>
  <c r="DJ83" i="46"/>
  <c r="AU83" i="46" s="1"/>
  <c r="DI83" i="46"/>
  <c r="DH83" i="46"/>
  <c r="AS83" i="46" s="1"/>
  <c r="DG83" i="46"/>
  <c r="DF83" i="46"/>
  <c r="AQ83" i="46" s="1"/>
  <c r="DE83" i="46"/>
  <c r="DD83" i="46"/>
  <c r="DC83" i="46"/>
  <c r="DB83" i="46"/>
  <c r="DA83" i="46"/>
  <c r="CZ83" i="46"/>
  <c r="AK83" i="46" s="1"/>
  <c r="CY83" i="46"/>
  <c r="CX83" i="46"/>
  <c r="CW83" i="46"/>
  <c r="CV83" i="46"/>
  <c r="AG83" i="46" s="1"/>
  <c r="CU83" i="46"/>
  <c r="CT83" i="46"/>
  <c r="AE83" i="46" s="1"/>
  <c r="CS83" i="46"/>
  <c r="CR83" i="46"/>
  <c r="AC83" i="46" s="1"/>
  <c r="CQ83" i="46"/>
  <c r="CP83" i="46"/>
  <c r="CO83" i="46"/>
  <c r="Z83" i="46" s="1"/>
  <c r="CN83" i="46"/>
  <c r="Y83" i="46" s="1"/>
  <c r="CM83" i="46"/>
  <c r="CL83" i="46"/>
  <c r="W83" i="46" s="1"/>
  <c r="CK83" i="46"/>
  <c r="CJ83" i="46"/>
  <c r="U83" i="46" s="1"/>
  <c r="CI83" i="46"/>
  <c r="CH83" i="46"/>
  <c r="CG83" i="46"/>
  <c r="CF83" i="46"/>
  <c r="CE83" i="46"/>
  <c r="P83" i="46" s="1"/>
  <c r="CD83" i="46"/>
  <c r="CC83" i="46"/>
  <c r="CB83" i="46"/>
  <c r="M83" i="46" s="1"/>
  <c r="CA83" i="46"/>
  <c r="BZ83" i="46"/>
  <c r="K83" i="46" s="1"/>
  <c r="BY83" i="46"/>
  <c r="J83" i="46" s="1"/>
  <c r="BX83" i="46"/>
  <c r="I83" i="46" s="1"/>
  <c r="BW83" i="46"/>
  <c r="BV83" i="46"/>
  <c r="BU83" i="46"/>
  <c r="F83" i="46" s="1"/>
  <c r="BT83" i="46"/>
  <c r="E83" i="46" s="1"/>
  <c r="BS83" i="46"/>
  <c r="BO83" i="46"/>
  <c r="B83" i="46"/>
  <c r="B83" i="44" s="1"/>
  <c r="A83" i="46"/>
  <c r="A83" i="44" s="1"/>
  <c r="EF82" i="46"/>
  <c r="EE82" i="46"/>
  <c r="ED82" i="46"/>
  <c r="BO82" i="46" s="1"/>
  <c r="EC82" i="46"/>
  <c r="EB82" i="46"/>
  <c r="EA82" i="46"/>
  <c r="DZ82" i="46"/>
  <c r="BK82" i="46" s="1"/>
  <c r="DY82" i="46"/>
  <c r="DX82" i="46"/>
  <c r="BI82" i="46" s="1"/>
  <c r="DW82" i="46"/>
  <c r="DV82" i="46"/>
  <c r="BG82" i="46" s="1"/>
  <c r="DU82" i="46"/>
  <c r="DT82" i="46"/>
  <c r="DS82" i="46"/>
  <c r="BD82" i="46" s="1"/>
  <c r="DR82" i="46"/>
  <c r="BC82" i="46" s="1"/>
  <c r="DQ82" i="46"/>
  <c r="DP82" i="46"/>
  <c r="DO82" i="46"/>
  <c r="DN82" i="46"/>
  <c r="AY82" i="46" s="1"/>
  <c r="DM82" i="46"/>
  <c r="DL82" i="46"/>
  <c r="DK82" i="46"/>
  <c r="AV82" i="46" s="1"/>
  <c r="DJ82" i="46"/>
  <c r="AU82" i="46" s="1"/>
  <c r="DI82" i="46"/>
  <c r="DH82" i="46"/>
  <c r="AS82" i="46" s="1"/>
  <c r="DG82" i="46"/>
  <c r="AR82" i="46" s="1"/>
  <c r="DF82" i="46"/>
  <c r="AQ82" i="46" s="1"/>
  <c r="DE82" i="46"/>
  <c r="DD82" i="46"/>
  <c r="DC82" i="46"/>
  <c r="DB82" i="46"/>
  <c r="DA82" i="46"/>
  <c r="CZ82" i="46"/>
  <c r="CY82" i="46"/>
  <c r="CX82" i="46"/>
  <c r="AI82" i="46" s="1"/>
  <c r="CW82" i="46"/>
  <c r="CV82" i="46"/>
  <c r="AG82" i="46" s="1"/>
  <c r="CU82" i="46"/>
  <c r="CT82" i="46"/>
  <c r="AE82" i="46" s="1"/>
  <c r="CS82" i="46"/>
  <c r="AD82" i="46" s="1"/>
  <c r="CR82" i="46"/>
  <c r="AC82" i="46" s="1"/>
  <c r="CQ82" i="46"/>
  <c r="CP82" i="46"/>
  <c r="AA82" i="46" s="1"/>
  <c r="CO82" i="46"/>
  <c r="CN82" i="46"/>
  <c r="CM82" i="46"/>
  <c r="X82" i="46" s="1"/>
  <c r="CL82" i="46"/>
  <c r="CK82" i="46"/>
  <c r="CJ82" i="46"/>
  <c r="U82" i="46" s="1"/>
  <c r="CI82" i="46"/>
  <c r="CH82" i="46"/>
  <c r="CG82" i="46"/>
  <c r="CF82" i="46"/>
  <c r="CE82" i="46"/>
  <c r="CD82" i="46"/>
  <c r="O82" i="46" s="1"/>
  <c r="CC82" i="46"/>
  <c r="N82" i="46" s="1"/>
  <c r="CB82" i="46"/>
  <c r="M82" i="46" s="1"/>
  <c r="CA82" i="46"/>
  <c r="BZ82" i="46"/>
  <c r="BY82" i="46"/>
  <c r="BX82" i="46"/>
  <c r="BW82" i="46"/>
  <c r="H82" i="46" s="1"/>
  <c r="BV82" i="46"/>
  <c r="G82" i="46" s="1"/>
  <c r="BU82" i="46"/>
  <c r="BT82" i="46"/>
  <c r="E82" i="46" s="1"/>
  <c r="BS82" i="46"/>
  <c r="D82" i="46" s="1"/>
  <c r="B82" i="46"/>
  <c r="B82" i="44" s="1"/>
  <c r="A82" i="46"/>
  <c r="A80" i="27" s="1"/>
  <c r="EF81" i="46"/>
  <c r="EE81" i="46"/>
  <c r="ED81" i="46"/>
  <c r="BO81" i="44" s="1"/>
  <c r="EC81" i="46"/>
  <c r="BN81" i="44" s="1"/>
  <c r="EB81" i="46"/>
  <c r="BM81" i="44" s="1"/>
  <c r="EA81" i="46"/>
  <c r="DZ81" i="46"/>
  <c r="BK81" i="46" s="1"/>
  <c r="DY81" i="46"/>
  <c r="DX81" i="46"/>
  <c r="BI81" i="46" s="1"/>
  <c r="DW81" i="46"/>
  <c r="BH81" i="46" s="1"/>
  <c r="DV81" i="46"/>
  <c r="DU81" i="46"/>
  <c r="BF81" i="46" s="1"/>
  <c r="DT81" i="46"/>
  <c r="DS81" i="46"/>
  <c r="BD81" i="46" s="1"/>
  <c r="DR81" i="46"/>
  <c r="DQ81" i="46"/>
  <c r="DP81" i="46"/>
  <c r="DO81" i="46"/>
  <c r="AZ81" i="46" s="1"/>
  <c r="DN81" i="46"/>
  <c r="DM81" i="46"/>
  <c r="DL81" i="46"/>
  <c r="AW81" i="46" s="1"/>
  <c r="DK81" i="46"/>
  <c r="DJ81" i="46"/>
  <c r="DI81" i="46"/>
  <c r="DH81" i="46"/>
  <c r="DG81" i="46"/>
  <c r="DF81" i="46"/>
  <c r="AQ81" i="46" s="1"/>
  <c r="DE81" i="46"/>
  <c r="DD81" i="46"/>
  <c r="DC81" i="46"/>
  <c r="DB81" i="46"/>
  <c r="AM81" i="46" s="1"/>
  <c r="DA81" i="46"/>
  <c r="CZ81" i="46"/>
  <c r="CY81" i="46"/>
  <c r="CX81" i="46"/>
  <c r="AI81" i="46" s="1"/>
  <c r="CW81" i="46"/>
  <c r="CV81" i="46"/>
  <c r="AG81" i="46" s="1"/>
  <c r="CU81" i="46"/>
  <c r="CT81" i="46"/>
  <c r="CS81" i="46"/>
  <c r="CR81" i="46"/>
  <c r="CQ81" i="46"/>
  <c r="AB81" i="46" s="1"/>
  <c r="CP81" i="46"/>
  <c r="CO81" i="46"/>
  <c r="Z81" i="46" s="1"/>
  <c r="CN81" i="46"/>
  <c r="Y81" i="46" s="1"/>
  <c r="CM81" i="46"/>
  <c r="CL81" i="46"/>
  <c r="CK81" i="46"/>
  <c r="CJ81" i="46"/>
  <c r="U81" i="46" s="1"/>
  <c r="CI81" i="46"/>
  <c r="T81" i="46" s="1"/>
  <c r="CH81" i="46"/>
  <c r="S81" i="46" s="1"/>
  <c r="CG81" i="46"/>
  <c r="CF81" i="46"/>
  <c r="Q81" i="46" s="1"/>
  <c r="CE81" i="46"/>
  <c r="CD81" i="46"/>
  <c r="CC81" i="46"/>
  <c r="CB81" i="46"/>
  <c r="CA81" i="46"/>
  <c r="L81" i="46" s="1"/>
  <c r="BZ81" i="46"/>
  <c r="BY81" i="46"/>
  <c r="BX81" i="46"/>
  <c r="BW81" i="46"/>
  <c r="BV81" i="46"/>
  <c r="G81" i="46" s="1"/>
  <c r="BU81" i="46"/>
  <c r="BT81" i="46"/>
  <c r="BS81" i="46"/>
  <c r="BO81" i="46"/>
  <c r="BN81" i="46"/>
  <c r="BM81" i="46"/>
  <c r="B81" i="46"/>
  <c r="B81" i="44" s="1"/>
  <c r="A81" i="46"/>
  <c r="EF80" i="46"/>
  <c r="EE80" i="46"/>
  <c r="BP80" i="46" s="1"/>
  <c r="ED80" i="46"/>
  <c r="BO80" i="46" s="1"/>
  <c r="EC80" i="46"/>
  <c r="BN80" i="46" s="1"/>
  <c r="EB80" i="46"/>
  <c r="EA80" i="46"/>
  <c r="BL80" i="46" s="1"/>
  <c r="DZ80" i="46"/>
  <c r="DY80" i="46"/>
  <c r="DX80" i="46"/>
  <c r="DW80" i="46"/>
  <c r="DV80" i="46"/>
  <c r="DU80" i="46"/>
  <c r="DT80" i="46"/>
  <c r="DS80" i="46"/>
  <c r="BD80" i="46" s="1"/>
  <c r="DR80" i="46"/>
  <c r="DQ80" i="46"/>
  <c r="DP80" i="46"/>
  <c r="DO80" i="46"/>
  <c r="DN80" i="46"/>
  <c r="AY80" i="46" s="1"/>
  <c r="DM80" i="46"/>
  <c r="DL80" i="46"/>
  <c r="AW80" i="46" s="1"/>
  <c r="DK80" i="46"/>
  <c r="AV80" i="46" s="1"/>
  <c r="DJ80" i="46"/>
  <c r="AU80" i="46" s="1"/>
  <c r="DI80" i="46"/>
  <c r="DH80" i="46"/>
  <c r="DG80" i="46"/>
  <c r="DF80" i="46"/>
  <c r="DE80" i="46"/>
  <c r="DD80" i="46"/>
  <c r="DC80" i="46"/>
  <c r="DB80" i="46"/>
  <c r="DA80" i="46"/>
  <c r="CZ80" i="46"/>
  <c r="CY80" i="46"/>
  <c r="CX80" i="46"/>
  <c r="AI80" i="46" s="1"/>
  <c r="CW80" i="46"/>
  <c r="CV80" i="46"/>
  <c r="CU80" i="46"/>
  <c r="CT80" i="46"/>
  <c r="CS80" i="46"/>
  <c r="CR80" i="46"/>
  <c r="CQ80" i="46"/>
  <c r="CP80" i="46"/>
  <c r="CO80" i="46"/>
  <c r="Z80" i="46" s="1"/>
  <c r="CN80" i="46"/>
  <c r="CM80" i="46"/>
  <c r="X80" i="46" s="1"/>
  <c r="CL80" i="46"/>
  <c r="CK80" i="46"/>
  <c r="CJ80" i="46"/>
  <c r="CI80" i="46"/>
  <c r="T80" i="46" s="1"/>
  <c r="CH80" i="46"/>
  <c r="S80" i="46" s="1"/>
  <c r="CG80" i="46"/>
  <c r="CF80" i="46"/>
  <c r="CE80" i="46"/>
  <c r="CD80" i="46"/>
  <c r="O80" i="46" s="1"/>
  <c r="CC80" i="46"/>
  <c r="CB80" i="46"/>
  <c r="CA80" i="46"/>
  <c r="BZ80" i="46"/>
  <c r="K80" i="46" s="1"/>
  <c r="BY80" i="46"/>
  <c r="BX80" i="46"/>
  <c r="BW80" i="46"/>
  <c r="H80" i="46" s="1"/>
  <c r="BV80" i="46"/>
  <c r="BU80" i="46"/>
  <c r="BT80" i="46"/>
  <c r="BS80" i="46"/>
  <c r="B80" i="46"/>
  <c r="B80" i="44" s="1"/>
  <c r="A80" i="46"/>
  <c r="EF79" i="46"/>
  <c r="EE79" i="46"/>
  <c r="BP79" i="46" s="1"/>
  <c r="ED79" i="46"/>
  <c r="BO79" i="46" s="1"/>
  <c r="EC79" i="46"/>
  <c r="BN79" i="46" s="1"/>
  <c r="EB79" i="46"/>
  <c r="EA79" i="46"/>
  <c r="DZ79" i="46"/>
  <c r="BK79" i="46" s="1"/>
  <c r="DY79" i="46"/>
  <c r="BJ79" i="46" s="1"/>
  <c r="DX79" i="46"/>
  <c r="DW79" i="46"/>
  <c r="DV79" i="46"/>
  <c r="DU79" i="46"/>
  <c r="DT79" i="46"/>
  <c r="DS79" i="46"/>
  <c r="DR79" i="46"/>
  <c r="BC79" i="46" s="1"/>
  <c r="DQ79" i="46"/>
  <c r="BB79" i="46" s="1"/>
  <c r="DP79" i="46"/>
  <c r="DO79" i="46"/>
  <c r="AZ79" i="46" s="1"/>
  <c r="DN79" i="46"/>
  <c r="AY79" i="46" s="1"/>
  <c r="DM79" i="46"/>
  <c r="DL79" i="46"/>
  <c r="DK79" i="46"/>
  <c r="AV79" i="46" s="1"/>
  <c r="DJ79" i="46"/>
  <c r="DI79" i="46"/>
  <c r="AT79" i="46" s="1"/>
  <c r="DH79" i="46"/>
  <c r="DG79" i="46"/>
  <c r="AR79" i="46" s="1"/>
  <c r="DF79" i="46"/>
  <c r="DE79" i="46"/>
  <c r="AP79" i="46" s="1"/>
  <c r="DD79" i="46"/>
  <c r="DC79" i="46"/>
  <c r="DB79" i="46"/>
  <c r="DA79" i="46"/>
  <c r="CZ79" i="46"/>
  <c r="CY79" i="46"/>
  <c r="CX79" i="46"/>
  <c r="AI79" i="46" s="1"/>
  <c r="CW79" i="46"/>
  <c r="CV79" i="46"/>
  <c r="CU79" i="46"/>
  <c r="CT79" i="46"/>
  <c r="AE79" i="46" s="1"/>
  <c r="CS79" i="46"/>
  <c r="AD79" i="46" s="1"/>
  <c r="CR79" i="46"/>
  <c r="CQ79" i="46"/>
  <c r="CP79" i="46"/>
  <c r="CO79" i="46"/>
  <c r="CN79" i="46"/>
  <c r="CM79" i="46"/>
  <c r="CL79" i="46"/>
  <c r="CK79" i="46"/>
  <c r="V79" i="46" s="1"/>
  <c r="CJ79" i="46"/>
  <c r="CI79" i="46"/>
  <c r="T79" i="46" s="1"/>
  <c r="CH79" i="46"/>
  <c r="CG79" i="46"/>
  <c r="CF79" i="46"/>
  <c r="CE79" i="46"/>
  <c r="P79" i="46" s="1"/>
  <c r="CD79" i="46"/>
  <c r="O79" i="46" s="1"/>
  <c r="CC79" i="46"/>
  <c r="N79" i="46" s="1"/>
  <c r="CB79" i="46"/>
  <c r="CA79" i="46"/>
  <c r="BZ79" i="46"/>
  <c r="BY79" i="46"/>
  <c r="J79" i="46" s="1"/>
  <c r="BX79" i="46"/>
  <c r="BW79" i="46"/>
  <c r="BV79" i="46"/>
  <c r="BU79" i="46"/>
  <c r="BT79" i="46"/>
  <c r="BS79" i="46"/>
  <c r="D79" i="46" s="1"/>
  <c r="B79" i="46"/>
  <c r="B79" i="44" s="1"/>
  <c r="A79" i="46"/>
  <c r="A79" i="44" s="1"/>
  <c r="EF78" i="46"/>
  <c r="BQ78" i="46" s="1"/>
  <c r="EE78" i="46"/>
  <c r="ED78" i="46"/>
  <c r="BO78" i="44" s="1"/>
  <c r="EC78" i="46"/>
  <c r="BN78" i="46" s="1"/>
  <c r="EB78" i="46"/>
  <c r="EA78" i="46"/>
  <c r="DZ78" i="46"/>
  <c r="BK78" i="46" s="1"/>
  <c r="DY78" i="46"/>
  <c r="DX78" i="46"/>
  <c r="DW78" i="46"/>
  <c r="BH78" i="46" s="1"/>
  <c r="DV78" i="46"/>
  <c r="DU78" i="46"/>
  <c r="DT78" i="46"/>
  <c r="DS78" i="46"/>
  <c r="BD78" i="46" s="1"/>
  <c r="DR78" i="46"/>
  <c r="DQ78" i="46"/>
  <c r="DP78" i="46"/>
  <c r="DO78" i="46"/>
  <c r="DN78" i="46"/>
  <c r="AY78" i="46" s="1"/>
  <c r="DM78" i="46"/>
  <c r="DL78" i="46"/>
  <c r="DK78" i="46"/>
  <c r="AV78" i="46" s="1"/>
  <c r="DJ78" i="46"/>
  <c r="AU78" i="46" s="1"/>
  <c r="DI78" i="46"/>
  <c r="DH78" i="46"/>
  <c r="AS78" i="46" s="1"/>
  <c r="DG78" i="46"/>
  <c r="AR78" i="46" s="1"/>
  <c r="DF78" i="46"/>
  <c r="DE78" i="46"/>
  <c r="AP78" i="46" s="1"/>
  <c r="DD78" i="46"/>
  <c r="DC78" i="46"/>
  <c r="AN78" i="46" s="1"/>
  <c r="DB78" i="46"/>
  <c r="DA78" i="46"/>
  <c r="CZ78" i="46"/>
  <c r="CY78" i="46"/>
  <c r="AJ78" i="46" s="1"/>
  <c r="CX78" i="46"/>
  <c r="AI78" i="46" s="1"/>
  <c r="CW78" i="46"/>
  <c r="CV78" i="46"/>
  <c r="AG78" i="46" s="1"/>
  <c r="CU78" i="46"/>
  <c r="CT78" i="46"/>
  <c r="CS78" i="46"/>
  <c r="CR78" i="46"/>
  <c r="AC78" i="46" s="1"/>
  <c r="CQ78" i="46"/>
  <c r="AB78" i="46" s="1"/>
  <c r="CP78" i="46"/>
  <c r="CO78" i="46"/>
  <c r="Z78" i="46" s="1"/>
  <c r="CN78" i="46"/>
  <c r="CM78" i="46"/>
  <c r="X78" i="46" s="1"/>
  <c r="CL78" i="46"/>
  <c r="W78" i="46" s="1"/>
  <c r="CK78" i="46"/>
  <c r="CJ78" i="46"/>
  <c r="CI78" i="46"/>
  <c r="CH78" i="46"/>
  <c r="CG78" i="46"/>
  <c r="CF78" i="46"/>
  <c r="CE78" i="46"/>
  <c r="CD78" i="46"/>
  <c r="CC78" i="46"/>
  <c r="CB78" i="46"/>
  <c r="M78" i="46" s="1"/>
  <c r="CA78" i="46"/>
  <c r="BZ78" i="46"/>
  <c r="K78" i="46" s="1"/>
  <c r="BY78" i="46"/>
  <c r="BX78" i="46"/>
  <c r="BW78" i="46"/>
  <c r="BV78" i="46"/>
  <c r="BU78" i="46"/>
  <c r="BT78" i="46"/>
  <c r="E78" i="46" s="1"/>
  <c r="BS78" i="46"/>
  <c r="B78" i="46"/>
  <c r="B78" i="44" s="1"/>
  <c r="A78" i="46"/>
  <c r="C78" i="46" s="1"/>
  <c r="C78" i="44" s="1"/>
  <c r="EF77" i="46"/>
  <c r="BQ77" i="46" s="1"/>
  <c r="EE77" i="46"/>
  <c r="BP77" i="46" s="1"/>
  <c r="ED77" i="46"/>
  <c r="BO77" i="44" s="1"/>
  <c r="EC77" i="46"/>
  <c r="BN77" i="46" s="1"/>
  <c r="EB77" i="46"/>
  <c r="EA77" i="46"/>
  <c r="BL77" i="46" s="1"/>
  <c r="DZ77" i="46"/>
  <c r="DY77" i="46"/>
  <c r="DX77" i="46"/>
  <c r="DW77" i="46"/>
  <c r="DV77" i="46"/>
  <c r="DU77" i="46"/>
  <c r="BF77" i="46" s="1"/>
  <c r="DT77" i="46"/>
  <c r="BE77" i="46" s="1"/>
  <c r="DS77" i="46"/>
  <c r="BD77" i="46" s="1"/>
  <c r="DR77" i="46"/>
  <c r="BC77" i="46" s="1"/>
  <c r="DQ77" i="46"/>
  <c r="DP77" i="46"/>
  <c r="DO77" i="46"/>
  <c r="DN77" i="46"/>
  <c r="DM77" i="46"/>
  <c r="DL77" i="46"/>
  <c r="DK77" i="46"/>
  <c r="DJ77" i="46"/>
  <c r="DI77" i="46"/>
  <c r="DH77" i="46"/>
  <c r="DG77" i="46"/>
  <c r="DF77" i="46"/>
  <c r="DE77" i="46"/>
  <c r="AP77" i="46" s="1"/>
  <c r="DD77" i="46"/>
  <c r="DC77" i="46"/>
  <c r="DB77" i="46"/>
  <c r="AM77" i="46" s="1"/>
  <c r="DA77" i="46"/>
  <c r="CZ77" i="46"/>
  <c r="AK77" i="46" s="1"/>
  <c r="CY77" i="46"/>
  <c r="AJ77" i="46" s="1"/>
  <c r="CX77" i="46"/>
  <c r="CW77" i="46"/>
  <c r="AH77" i="46" s="1"/>
  <c r="CV77" i="46"/>
  <c r="CU77" i="46"/>
  <c r="AF77" i="46" s="1"/>
  <c r="CT77" i="46"/>
  <c r="CS77" i="46"/>
  <c r="CR77" i="46"/>
  <c r="CQ77" i="46"/>
  <c r="CP77" i="46"/>
  <c r="CO77" i="46"/>
  <c r="CN77" i="46"/>
  <c r="CM77" i="46"/>
  <c r="X77" i="46" s="1"/>
  <c r="CL77" i="46"/>
  <c r="W77" i="46" s="1"/>
  <c r="CK77" i="46"/>
  <c r="V77" i="46" s="1"/>
  <c r="CJ77" i="46"/>
  <c r="U77" i="46" s="1"/>
  <c r="CI77" i="46"/>
  <c r="CH77" i="46"/>
  <c r="CG77" i="46"/>
  <c r="CF77" i="46"/>
  <c r="CE77" i="46"/>
  <c r="CD77" i="46"/>
  <c r="O77" i="46" s="1"/>
  <c r="CC77" i="46"/>
  <c r="CB77" i="46"/>
  <c r="CA77" i="46"/>
  <c r="BZ77" i="46"/>
  <c r="BY77" i="46"/>
  <c r="J77" i="46" s="1"/>
  <c r="BX77" i="46"/>
  <c r="I77" i="46" s="1"/>
  <c r="BW77" i="46"/>
  <c r="H77" i="46" s="1"/>
  <c r="BV77" i="46"/>
  <c r="BU77" i="46"/>
  <c r="BT77" i="46"/>
  <c r="BS77" i="46"/>
  <c r="D77" i="46" s="1"/>
  <c r="BO77" i="46"/>
  <c r="B77" i="46"/>
  <c r="B77" i="44" s="1"/>
  <c r="A77" i="46"/>
  <c r="A75" i="27" s="1"/>
  <c r="EF76" i="46"/>
  <c r="BQ76" i="46" s="1"/>
  <c r="EE76" i="46"/>
  <c r="BP76" i="46" s="1"/>
  <c r="ED76" i="46"/>
  <c r="EC76" i="46"/>
  <c r="BN76" i="46" s="1"/>
  <c r="EB76" i="46"/>
  <c r="EA76" i="46"/>
  <c r="DZ76" i="46"/>
  <c r="DY76" i="46"/>
  <c r="DX76" i="46"/>
  <c r="DW76" i="46"/>
  <c r="BH76" i="46" s="1"/>
  <c r="DV76" i="46"/>
  <c r="BG76" i="46" s="1"/>
  <c r="DU76" i="46"/>
  <c r="DT76" i="46"/>
  <c r="BE76" i="46" s="1"/>
  <c r="DS76" i="46"/>
  <c r="BD76" i="46" s="1"/>
  <c r="DR76" i="46"/>
  <c r="DQ76" i="46"/>
  <c r="BB76" i="46" s="1"/>
  <c r="DP76" i="46"/>
  <c r="DO76" i="46"/>
  <c r="AZ76" i="46" s="1"/>
  <c r="DN76" i="46"/>
  <c r="DM76" i="46"/>
  <c r="AX76" i="46" s="1"/>
  <c r="DL76" i="46"/>
  <c r="DK76" i="46"/>
  <c r="AV76" i="46" s="1"/>
  <c r="DJ76" i="46"/>
  <c r="DI76" i="46"/>
  <c r="DH76" i="46"/>
  <c r="DG76" i="46"/>
  <c r="AR76" i="46" s="1"/>
  <c r="DF76" i="46"/>
  <c r="AQ76" i="46" s="1"/>
  <c r="DE76" i="46"/>
  <c r="AP76" i="46" s="1"/>
  <c r="DD76" i="46"/>
  <c r="DC76" i="46"/>
  <c r="DB76" i="46"/>
  <c r="DA76" i="46"/>
  <c r="AL76" i="46" s="1"/>
  <c r="CZ76" i="46"/>
  <c r="CY76" i="46"/>
  <c r="CX76" i="46"/>
  <c r="CW76" i="46"/>
  <c r="CV76" i="46"/>
  <c r="AG76" i="46" s="1"/>
  <c r="CU76" i="46"/>
  <c r="CT76" i="46"/>
  <c r="CS76" i="46"/>
  <c r="CR76" i="46"/>
  <c r="CQ76" i="46"/>
  <c r="AB76" i="46" s="1"/>
  <c r="CP76" i="46"/>
  <c r="CO76" i="46"/>
  <c r="Z76" i="46" s="1"/>
  <c r="CN76" i="46"/>
  <c r="CM76" i="46"/>
  <c r="X76" i="46" s="1"/>
  <c r="CL76" i="46"/>
  <c r="CK76" i="46"/>
  <c r="CJ76" i="46"/>
  <c r="CI76" i="46"/>
  <c r="T76" i="46" s="1"/>
  <c r="CH76" i="46"/>
  <c r="CG76" i="46"/>
  <c r="CF76" i="46"/>
  <c r="Q76" i="46" s="1"/>
  <c r="CE76" i="46"/>
  <c r="CD76" i="46"/>
  <c r="CC76" i="46"/>
  <c r="CB76" i="46"/>
  <c r="M76" i="46" s="1"/>
  <c r="CA76" i="46"/>
  <c r="BZ76" i="46"/>
  <c r="BY76" i="46"/>
  <c r="BX76" i="46"/>
  <c r="BW76" i="46"/>
  <c r="BV76" i="46"/>
  <c r="BU76" i="46"/>
  <c r="BT76" i="46"/>
  <c r="BS76" i="46"/>
  <c r="D76" i="46" s="1"/>
  <c r="B76" i="46"/>
  <c r="B76" i="44" s="1"/>
  <c r="A76" i="46"/>
  <c r="A74" i="27" s="1"/>
  <c r="EF75" i="46"/>
  <c r="EE75" i="46"/>
  <c r="ED75" i="46"/>
  <c r="BO75" i="44" s="1"/>
  <c r="EC75" i="46"/>
  <c r="BN75" i="44" s="1"/>
  <c r="EB75" i="46"/>
  <c r="EA75" i="46"/>
  <c r="BL75" i="46" s="1"/>
  <c r="DZ75" i="46"/>
  <c r="BK75" i="46" s="1"/>
  <c r="DY75" i="46"/>
  <c r="DX75" i="46"/>
  <c r="DW75" i="46"/>
  <c r="DV75" i="46"/>
  <c r="BG75" i="46" s="1"/>
  <c r="DU75" i="46"/>
  <c r="BF75" i="46" s="1"/>
  <c r="DT75" i="46"/>
  <c r="DS75" i="46"/>
  <c r="DR75" i="46"/>
  <c r="DQ75" i="46"/>
  <c r="BB75" i="46" s="1"/>
  <c r="DP75" i="46"/>
  <c r="DO75" i="46"/>
  <c r="DN75" i="46"/>
  <c r="AY75" i="46" s="1"/>
  <c r="DM75" i="46"/>
  <c r="AX75" i="46" s="1"/>
  <c r="DL75" i="46"/>
  <c r="DK75" i="46"/>
  <c r="AV75" i="46" s="1"/>
  <c r="DJ75" i="46"/>
  <c r="DI75" i="46"/>
  <c r="AT75" i="46" s="1"/>
  <c r="DH75" i="46"/>
  <c r="DG75" i="46"/>
  <c r="DF75" i="46"/>
  <c r="AQ75" i="46" s="1"/>
  <c r="DE75" i="46"/>
  <c r="DD75" i="46"/>
  <c r="DC75" i="46"/>
  <c r="DB75" i="46"/>
  <c r="DA75" i="46"/>
  <c r="CZ75" i="46"/>
  <c r="CY75" i="46"/>
  <c r="CX75" i="46"/>
  <c r="AI75" i="46" s="1"/>
  <c r="CW75" i="46"/>
  <c r="AH75" i="46" s="1"/>
  <c r="CV75" i="46"/>
  <c r="CU75" i="46"/>
  <c r="CT75" i="46"/>
  <c r="CS75" i="46"/>
  <c r="CR75" i="46"/>
  <c r="CQ75" i="46"/>
  <c r="CP75" i="46"/>
  <c r="AA75" i="46" s="1"/>
  <c r="CO75" i="46"/>
  <c r="CN75" i="46"/>
  <c r="CM75" i="46"/>
  <c r="X75" i="46" s="1"/>
  <c r="CL75" i="46"/>
  <c r="CK75" i="46"/>
  <c r="V75" i="46" s="1"/>
  <c r="CJ75" i="46"/>
  <c r="CI75" i="46"/>
  <c r="CH75" i="46"/>
  <c r="S75" i="46" s="1"/>
  <c r="CG75" i="46"/>
  <c r="R75" i="46" s="1"/>
  <c r="CF75" i="46"/>
  <c r="CE75" i="46"/>
  <c r="P75" i="46" s="1"/>
  <c r="CD75" i="46"/>
  <c r="CC75" i="46"/>
  <c r="N75" i="46" s="1"/>
  <c r="CB75" i="46"/>
  <c r="CA75" i="46"/>
  <c r="BZ75" i="46"/>
  <c r="K75" i="46" s="1"/>
  <c r="BY75" i="46"/>
  <c r="BX75" i="46"/>
  <c r="I75" i="46" s="1"/>
  <c r="BW75" i="46"/>
  <c r="H75" i="46" s="1"/>
  <c r="BV75" i="46"/>
  <c r="BU75" i="46"/>
  <c r="BT75" i="46"/>
  <c r="BS75" i="46"/>
  <c r="BO75" i="46"/>
  <c r="BN75" i="46"/>
  <c r="B75" i="46"/>
  <c r="B75" i="44" s="1"/>
  <c r="A75" i="46"/>
  <c r="A73" i="27" s="1"/>
  <c r="EF74" i="46"/>
  <c r="EE74" i="46"/>
  <c r="ED74" i="46"/>
  <c r="EC74" i="46"/>
  <c r="EB74" i="46"/>
  <c r="EA74" i="46"/>
  <c r="BL74" i="46" s="1"/>
  <c r="DZ74" i="46"/>
  <c r="DY74" i="46"/>
  <c r="DX74" i="46"/>
  <c r="BI74" i="46" s="1"/>
  <c r="DW74" i="46"/>
  <c r="BH74" i="46" s="1"/>
  <c r="DV74" i="46"/>
  <c r="DU74" i="46"/>
  <c r="DT74" i="46"/>
  <c r="DS74" i="46"/>
  <c r="DR74" i="46"/>
  <c r="DQ74" i="46"/>
  <c r="DP74" i="46"/>
  <c r="DO74" i="46"/>
  <c r="AZ74" i="46" s="1"/>
  <c r="DN74" i="46"/>
  <c r="DM74" i="46"/>
  <c r="DL74" i="46"/>
  <c r="DK74" i="46"/>
  <c r="AV74" i="46" s="1"/>
  <c r="DJ74" i="46"/>
  <c r="AU74" i="46" s="1"/>
  <c r="DI74" i="46"/>
  <c r="AT74" i="46" s="1"/>
  <c r="DH74" i="46"/>
  <c r="DG74" i="46"/>
  <c r="DF74" i="46"/>
  <c r="DE74" i="46"/>
  <c r="DD74" i="46"/>
  <c r="DC74" i="46"/>
  <c r="DB74" i="46"/>
  <c r="DA74" i="46"/>
  <c r="AL74" i="46" s="1"/>
  <c r="CZ74" i="46"/>
  <c r="CY74" i="46"/>
  <c r="CX74" i="46"/>
  <c r="CW74" i="46"/>
  <c r="CV74" i="46"/>
  <c r="CU74" i="46"/>
  <c r="CT74" i="46"/>
  <c r="CS74" i="46"/>
  <c r="CR74" i="46"/>
  <c r="CQ74" i="46"/>
  <c r="AB74" i="46" s="1"/>
  <c r="CP74" i="46"/>
  <c r="CO74" i="46"/>
  <c r="CN74" i="46"/>
  <c r="CM74" i="46"/>
  <c r="CL74" i="46"/>
  <c r="CK74" i="46"/>
  <c r="CJ74" i="46"/>
  <c r="CI74" i="46"/>
  <c r="CH74" i="46"/>
  <c r="CG74" i="46"/>
  <c r="CF74" i="46"/>
  <c r="CE74" i="46"/>
  <c r="CD74" i="46"/>
  <c r="CC74" i="46"/>
  <c r="CB74" i="46"/>
  <c r="CA74" i="46"/>
  <c r="L74" i="46" s="1"/>
  <c r="BZ74" i="46"/>
  <c r="BY74" i="46"/>
  <c r="BX74" i="46"/>
  <c r="BW74" i="46"/>
  <c r="BV74" i="46"/>
  <c r="BU74" i="46"/>
  <c r="F74" i="46" s="1"/>
  <c r="BT74" i="46"/>
  <c r="BS74" i="46"/>
  <c r="B74" i="46"/>
  <c r="B74" i="44" s="1"/>
  <c r="A74" i="46"/>
  <c r="EF73" i="46"/>
  <c r="EE73" i="46"/>
  <c r="ED73" i="46"/>
  <c r="BO73" i="44" s="1"/>
  <c r="EC73" i="46"/>
  <c r="BN73" i="44" s="1"/>
  <c r="EB73" i="46"/>
  <c r="BM73" i="46" s="1"/>
  <c r="EA73" i="46"/>
  <c r="BL73" i="46" s="1"/>
  <c r="DZ73" i="46"/>
  <c r="DY73" i="46"/>
  <c r="BJ73" i="46" s="1"/>
  <c r="DX73" i="46"/>
  <c r="DW73" i="46"/>
  <c r="BH73" i="46" s="1"/>
  <c r="DV73" i="46"/>
  <c r="DU73" i="46"/>
  <c r="DT73" i="46"/>
  <c r="DS73" i="46"/>
  <c r="DR73" i="46"/>
  <c r="DQ73" i="46"/>
  <c r="DP73" i="46"/>
  <c r="DO73" i="46"/>
  <c r="DN73" i="46"/>
  <c r="DM73" i="46"/>
  <c r="AX73" i="46" s="1"/>
  <c r="DL73" i="46"/>
  <c r="DK73" i="46"/>
  <c r="AV73" i="46" s="1"/>
  <c r="DJ73" i="46"/>
  <c r="DI73" i="46"/>
  <c r="DH73" i="46"/>
  <c r="DG73" i="46"/>
  <c r="DF73" i="46"/>
  <c r="DE73" i="46"/>
  <c r="DD73" i="46"/>
  <c r="DC73" i="46"/>
  <c r="AN73" i="46" s="1"/>
  <c r="DB73" i="46"/>
  <c r="DA73" i="46"/>
  <c r="AL73" i="46" s="1"/>
  <c r="CZ73" i="46"/>
  <c r="CY73" i="46"/>
  <c r="CX73" i="46"/>
  <c r="CW73" i="46"/>
  <c r="AH73" i="46" s="1"/>
  <c r="CV73" i="46"/>
  <c r="CU73" i="46"/>
  <c r="AF73" i="46" s="1"/>
  <c r="CT73" i="46"/>
  <c r="CS73" i="46"/>
  <c r="CR73" i="46"/>
  <c r="CQ73" i="46"/>
  <c r="CP73" i="46"/>
  <c r="CO73" i="46"/>
  <c r="Z73" i="46" s="1"/>
  <c r="CN73" i="46"/>
  <c r="CM73" i="46"/>
  <c r="CL73" i="46"/>
  <c r="W73" i="46" s="1"/>
  <c r="CK73" i="46"/>
  <c r="CJ73" i="46"/>
  <c r="CI73" i="46"/>
  <c r="CH73" i="46"/>
  <c r="S73" i="46" s="1"/>
  <c r="CG73" i="46"/>
  <c r="CF73" i="46"/>
  <c r="CE73" i="46"/>
  <c r="P73" i="46" s="1"/>
  <c r="CD73" i="46"/>
  <c r="CC73" i="46"/>
  <c r="CB73" i="46"/>
  <c r="CA73" i="46"/>
  <c r="BZ73" i="46"/>
  <c r="BY73" i="46"/>
  <c r="J73" i="46" s="1"/>
  <c r="BX73" i="46"/>
  <c r="BW73" i="46"/>
  <c r="H73" i="46" s="1"/>
  <c r="BV73" i="46"/>
  <c r="BU73" i="46"/>
  <c r="F73" i="46" s="1"/>
  <c r="BT73" i="46"/>
  <c r="BS73" i="46"/>
  <c r="BO73" i="46"/>
  <c r="BN73" i="46"/>
  <c r="B73" i="46"/>
  <c r="B73" i="44" s="1"/>
  <c r="A73" i="46"/>
  <c r="A71" i="27" s="1"/>
  <c r="EF72" i="46"/>
  <c r="EE72" i="46"/>
  <c r="ED72" i="46"/>
  <c r="EC72" i="46"/>
  <c r="EB72" i="46"/>
  <c r="EA72" i="46"/>
  <c r="BL72" i="46" s="1"/>
  <c r="DZ72" i="46"/>
  <c r="DY72" i="46"/>
  <c r="DX72" i="46"/>
  <c r="DW72" i="46"/>
  <c r="DV72" i="46"/>
  <c r="BG72" i="46" s="1"/>
  <c r="DU72" i="46"/>
  <c r="DT72" i="46"/>
  <c r="BE72" i="46" s="1"/>
  <c r="DS72" i="46"/>
  <c r="DR72" i="46"/>
  <c r="DQ72" i="46"/>
  <c r="BB72" i="46" s="1"/>
  <c r="DP72" i="46"/>
  <c r="DO72" i="46"/>
  <c r="DN72" i="46"/>
  <c r="DM72" i="46"/>
  <c r="DL72" i="46"/>
  <c r="DK72" i="46"/>
  <c r="AV72" i="46" s="1"/>
  <c r="DJ72" i="46"/>
  <c r="DI72" i="46"/>
  <c r="AT72" i="46" s="1"/>
  <c r="DH72" i="46"/>
  <c r="DG72" i="46"/>
  <c r="DF72" i="46"/>
  <c r="DE72" i="46"/>
  <c r="DD72" i="46"/>
  <c r="DC72" i="46"/>
  <c r="AN72" i="46" s="1"/>
  <c r="DB72" i="46"/>
  <c r="AM72" i="46" s="1"/>
  <c r="DA72" i="46"/>
  <c r="CZ72" i="46"/>
  <c r="CY72" i="46"/>
  <c r="CX72" i="46"/>
  <c r="AI72" i="46" s="1"/>
  <c r="CW72" i="46"/>
  <c r="CV72" i="46"/>
  <c r="AG72" i="46" s="1"/>
  <c r="CU72" i="46"/>
  <c r="CT72" i="46"/>
  <c r="CS72" i="46"/>
  <c r="CR72" i="46"/>
  <c r="CQ72" i="46"/>
  <c r="AB72" i="46" s="1"/>
  <c r="CP72" i="46"/>
  <c r="AA72" i="46" s="1"/>
  <c r="CO72" i="46"/>
  <c r="CN72" i="46"/>
  <c r="CM72" i="46"/>
  <c r="X72" i="46" s="1"/>
  <c r="CL72" i="46"/>
  <c r="CK72" i="46"/>
  <c r="V72" i="46" s="1"/>
  <c r="CJ72" i="46"/>
  <c r="CI72" i="46"/>
  <c r="CH72" i="46"/>
  <c r="S72" i="46" s="1"/>
  <c r="CG72" i="46"/>
  <c r="CF72" i="46"/>
  <c r="CE72" i="46"/>
  <c r="CD72" i="46"/>
  <c r="O72" i="46" s="1"/>
  <c r="CC72" i="46"/>
  <c r="N72" i="46" s="1"/>
  <c r="CB72" i="46"/>
  <c r="CA72" i="46"/>
  <c r="BZ72" i="46"/>
  <c r="K72" i="46" s="1"/>
  <c r="BY72" i="46"/>
  <c r="BX72" i="46"/>
  <c r="BW72" i="46"/>
  <c r="BV72" i="46"/>
  <c r="BU72" i="46"/>
  <c r="F72" i="46" s="1"/>
  <c r="BT72" i="46"/>
  <c r="BS72" i="46"/>
  <c r="B72" i="46"/>
  <c r="B72" i="44" s="1"/>
  <c r="A72" i="46"/>
  <c r="A70" i="27" s="1"/>
  <c r="EF71" i="46"/>
  <c r="EE71" i="46"/>
  <c r="ED71" i="46"/>
  <c r="EC71" i="46"/>
  <c r="EB71" i="46"/>
  <c r="EA71" i="46"/>
  <c r="DZ71" i="46"/>
  <c r="DY71" i="46"/>
  <c r="DX71" i="46"/>
  <c r="DW71" i="46"/>
  <c r="BH71" i="46" s="1"/>
  <c r="DV71" i="46"/>
  <c r="BG71" i="46" s="1"/>
  <c r="DU71" i="46"/>
  <c r="BF71" i="46" s="1"/>
  <c r="DT71" i="46"/>
  <c r="DS71" i="46"/>
  <c r="DR71" i="46"/>
  <c r="DQ71" i="46"/>
  <c r="BB71" i="46" s="1"/>
  <c r="DP71" i="46"/>
  <c r="DO71" i="46"/>
  <c r="DN71" i="46"/>
  <c r="DM71" i="46"/>
  <c r="AX71" i="46" s="1"/>
  <c r="DL71" i="46"/>
  <c r="AW71" i="46" s="1"/>
  <c r="DK71" i="46"/>
  <c r="DJ71" i="46"/>
  <c r="DI71" i="46"/>
  <c r="AT71" i="46" s="1"/>
  <c r="DH71" i="46"/>
  <c r="AS71" i="46" s="1"/>
  <c r="DG71" i="46"/>
  <c r="AR71" i="46" s="1"/>
  <c r="DF71" i="46"/>
  <c r="DE71" i="46"/>
  <c r="AP71" i="46" s="1"/>
  <c r="DD71" i="46"/>
  <c r="DC71" i="46"/>
  <c r="DB71" i="46"/>
  <c r="DA71" i="46"/>
  <c r="CZ71" i="46"/>
  <c r="CY71" i="46"/>
  <c r="AJ71" i="46" s="1"/>
  <c r="CX71" i="46"/>
  <c r="CW71" i="46"/>
  <c r="CV71" i="46"/>
  <c r="CU71" i="46"/>
  <c r="CT71" i="46"/>
  <c r="CS71" i="46"/>
  <c r="CR71" i="46"/>
  <c r="CQ71" i="46"/>
  <c r="CP71" i="46"/>
  <c r="AA71" i="46" s="1"/>
  <c r="CO71" i="46"/>
  <c r="Z71" i="46" s="1"/>
  <c r="CN71" i="46"/>
  <c r="CM71" i="46"/>
  <c r="CL71" i="46"/>
  <c r="CK71" i="46"/>
  <c r="CJ71" i="46"/>
  <c r="U71" i="46" s="1"/>
  <c r="CI71" i="46"/>
  <c r="T71" i="46" s="1"/>
  <c r="CH71" i="46"/>
  <c r="CG71" i="46"/>
  <c r="R71" i="46" s="1"/>
  <c r="CF71" i="46"/>
  <c r="CE71" i="46"/>
  <c r="CD71" i="46"/>
  <c r="CC71" i="46"/>
  <c r="N71" i="46" s="1"/>
  <c r="CB71" i="46"/>
  <c r="CA71" i="46"/>
  <c r="L71" i="46" s="1"/>
  <c r="BZ71" i="46"/>
  <c r="BY71" i="46"/>
  <c r="BX71" i="46"/>
  <c r="BW71" i="46"/>
  <c r="BV71" i="46"/>
  <c r="BU71" i="46"/>
  <c r="BT71" i="46"/>
  <c r="BS71" i="46"/>
  <c r="B71" i="46"/>
  <c r="B71" i="44" s="1"/>
  <c r="A71" i="46"/>
  <c r="A69" i="27" s="1"/>
  <c r="EF70" i="46"/>
  <c r="EE70" i="46"/>
  <c r="ED70" i="46"/>
  <c r="BO70" i="44" s="1"/>
  <c r="EC70" i="46"/>
  <c r="EB70" i="46"/>
  <c r="EA70" i="46"/>
  <c r="DZ70" i="46"/>
  <c r="BK70" i="46" s="1"/>
  <c r="DY70" i="46"/>
  <c r="BJ70" i="46" s="1"/>
  <c r="DX70" i="46"/>
  <c r="DW70" i="46"/>
  <c r="DV70" i="46"/>
  <c r="BG70" i="46" s="1"/>
  <c r="DU70" i="46"/>
  <c r="DT70" i="46"/>
  <c r="DS70" i="46"/>
  <c r="BD70" i="46" s="1"/>
  <c r="DR70" i="46"/>
  <c r="DQ70" i="46"/>
  <c r="BB70" i="46" s="1"/>
  <c r="DP70" i="46"/>
  <c r="DO70" i="46"/>
  <c r="DN70" i="46"/>
  <c r="AY70" i="46" s="1"/>
  <c r="DM70" i="46"/>
  <c r="AX70" i="46" s="1"/>
  <c r="DL70" i="46"/>
  <c r="DK70" i="46"/>
  <c r="DJ70" i="46"/>
  <c r="DI70" i="46"/>
  <c r="DH70" i="46"/>
  <c r="DG70" i="46"/>
  <c r="DF70" i="46"/>
  <c r="AQ70" i="46" s="1"/>
  <c r="DE70" i="46"/>
  <c r="DD70" i="46"/>
  <c r="AO70" i="46" s="1"/>
  <c r="DC70" i="46"/>
  <c r="AN70" i="46" s="1"/>
  <c r="DB70" i="46"/>
  <c r="DA70" i="46"/>
  <c r="AL70" i="46" s="1"/>
  <c r="CZ70" i="46"/>
  <c r="CY70" i="46"/>
  <c r="CX70" i="46"/>
  <c r="CW70" i="46"/>
  <c r="CV70" i="46"/>
  <c r="CU70" i="46"/>
  <c r="AF70" i="46" s="1"/>
  <c r="CT70" i="46"/>
  <c r="CS70" i="46"/>
  <c r="AD70" i="46" s="1"/>
  <c r="CR70" i="46"/>
  <c r="CQ70" i="46"/>
  <c r="CP70" i="46"/>
  <c r="AA70" i="46" s="1"/>
  <c r="CO70" i="46"/>
  <c r="CN70" i="46"/>
  <c r="CM70" i="46"/>
  <c r="X70" i="46" s="1"/>
  <c r="CL70" i="46"/>
  <c r="CK70" i="46"/>
  <c r="CJ70" i="46"/>
  <c r="CI70" i="46"/>
  <c r="CH70" i="46"/>
  <c r="S70" i="46" s="1"/>
  <c r="CG70" i="46"/>
  <c r="R70" i="46" s="1"/>
  <c r="CF70" i="46"/>
  <c r="CE70" i="46"/>
  <c r="P70" i="46" s="1"/>
  <c r="CD70" i="46"/>
  <c r="CC70" i="46"/>
  <c r="N70" i="46" s="1"/>
  <c r="CB70" i="46"/>
  <c r="CA70" i="46"/>
  <c r="BZ70" i="46"/>
  <c r="BY70" i="46"/>
  <c r="J70" i="46" s="1"/>
  <c r="BX70" i="46"/>
  <c r="BW70" i="46"/>
  <c r="BV70" i="46"/>
  <c r="BU70" i="46"/>
  <c r="BT70" i="46"/>
  <c r="BS70" i="46"/>
  <c r="BO70" i="46"/>
  <c r="B70" i="46"/>
  <c r="B70" i="44" s="1"/>
  <c r="A70" i="46"/>
  <c r="A68" i="27" s="1"/>
  <c r="EF69" i="46"/>
  <c r="BQ69" i="46" s="1"/>
  <c r="EE69" i="46"/>
  <c r="BP69" i="46" s="1"/>
  <c r="ED69" i="46"/>
  <c r="BO69" i="44" s="1"/>
  <c r="EC69" i="46"/>
  <c r="EB69" i="46"/>
  <c r="EA69" i="46"/>
  <c r="BL69" i="46" s="1"/>
  <c r="DZ69" i="46"/>
  <c r="DY69" i="46"/>
  <c r="DX69" i="46"/>
  <c r="BI69" i="46" s="1"/>
  <c r="DW69" i="46"/>
  <c r="DV69" i="46"/>
  <c r="DU69" i="46"/>
  <c r="DT69" i="46"/>
  <c r="DS69" i="46"/>
  <c r="DR69" i="46"/>
  <c r="DQ69" i="46"/>
  <c r="DP69" i="46"/>
  <c r="DO69" i="46"/>
  <c r="DN69" i="46"/>
  <c r="AY69" i="46" s="1"/>
  <c r="DM69" i="46"/>
  <c r="DL69" i="46"/>
  <c r="DK69" i="46"/>
  <c r="DJ69" i="46"/>
  <c r="DI69" i="46"/>
  <c r="DH69" i="46"/>
  <c r="AS69" i="46" s="1"/>
  <c r="DG69" i="46"/>
  <c r="DF69" i="46"/>
  <c r="AQ69" i="46" s="1"/>
  <c r="DE69" i="46"/>
  <c r="DD69" i="46"/>
  <c r="DC69" i="46"/>
  <c r="AN69" i="46" s="1"/>
  <c r="DB69" i="46"/>
  <c r="DA69" i="46"/>
  <c r="CZ69" i="46"/>
  <c r="AK69" i="46" s="1"/>
  <c r="CY69" i="46"/>
  <c r="CX69" i="46"/>
  <c r="AI69" i="46" s="1"/>
  <c r="CW69" i="46"/>
  <c r="CV69" i="46"/>
  <c r="CU69" i="46"/>
  <c r="AF69" i="46" s="1"/>
  <c r="CT69" i="46"/>
  <c r="CS69" i="46"/>
  <c r="CR69" i="46"/>
  <c r="AC69" i="46" s="1"/>
  <c r="CQ69" i="46"/>
  <c r="AB69" i="46" s="1"/>
  <c r="CP69" i="46"/>
  <c r="AA69" i="46" s="1"/>
  <c r="CO69" i="46"/>
  <c r="CN69" i="46"/>
  <c r="CM69" i="46"/>
  <c r="X69" i="46" s="1"/>
  <c r="CL69" i="46"/>
  <c r="W69" i="46" s="1"/>
  <c r="CK69" i="46"/>
  <c r="CJ69" i="46"/>
  <c r="CI69" i="46"/>
  <c r="CH69" i="46"/>
  <c r="S69" i="46" s="1"/>
  <c r="CG69" i="46"/>
  <c r="CF69" i="46"/>
  <c r="CE69" i="46"/>
  <c r="CD69" i="46"/>
  <c r="CC69" i="46"/>
  <c r="N69" i="46" s="1"/>
  <c r="CB69" i="46"/>
  <c r="CA69" i="46"/>
  <c r="BZ69" i="46"/>
  <c r="BY69" i="46"/>
  <c r="BX69" i="46"/>
  <c r="BW69" i="46"/>
  <c r="H69" i="46" s="1"/>
  <c r="BV69" i="46"/>
  <c r="BU69" i="46"/>
  <c r="F69" i="46" s="1"/>
  <c r="BT69" i="46"/>
  <c r="E69" i="46" s="1"/>
  <c r="BS69" i="46"/>
  <c r="BO69" i="46"/>
  <c r="B69" i="46"/>
  <c r="B69" i="44" s="1"/>
  <c r="A69" i="46"/>
  <c r="EF68" i="46"/>
  <c r="EE68" i="46"/>
  <c r="ED68" i="46"/>
  <c r="EC68" i="46"/>
  <c r="EB68" i="46"/>
  <c r="EA68" i="46"/>
  <c r="BL68" i="46" s="1"/>
  <c r="DZ68" i="46"/>
  <c r="DY68" i="46"/>
  <c r="DX68" i="46"/>
  <c r="DW68" i="46"/>
  <c r="BH68" i="46" s="1"/>
  <c r="DV68" i="46"/>
  <c r="BG68" i="46" s="1"/>
  <c r="DU68" i="46"/>
  <c r="BF68" i="46" s="1"/>
  <c r="DT68" i="46"/>
  <c r="DS68" i="46"/>
  <c r="DR68" i="46"/>
  <c r="DQ68" i="46"/>
  <c r="DP68" i="46"/>
  <c r="DO68" i="46"/>
  <c r="AZ68" i="46" s="1"/>
  <c r="DN68" i="46"/>
  <c r="DM68" i="46"/>
  <c r="DL68" i="46"/>
  <c r="DK68" i="46"/>
  <c r="AV68" i="46" s="1"/>
  <c r="DJ68" i="46"/>
  <c r="DI68" i="46"/>
  <c r="DH68" i="46"/>
  <c r="DG68" i="46"/>
  <c r="DF68" i="46"/>
  <c r="DE68" i="46"/>
  <c r="DD68" i="46"/>
  <c r="DC68" i="46"/>
  <c r="DB68" i="46"/>
  <c r="DA68" i="46"/>
  <c r="CZ68" i="46"/>
  <c r="CY68" i="46"/>
  <c r="CX68" i="46"/>
  <c r="CW68" i="46"/>
  <c r="CV68" i="46"/>
  <c r="CU68" i="46"/>
  <c r="AF68" i="46" s="1"/>
  <c r="CT68" i="46"/>
  <c r="CS68" i="46"/>
  <c r="CR68" i="46"/>
  <c r="CQ68" i="46"/>
  <c r="AB68" i="46" s="1"/>
  <c r="CP68" i="46"/>
  <c r="CO68" i="46"/>
  <c r="Z68" i="46" s="1"/>
  <c r="CN68" i="46"/>
  <c r="CM68" i="46"/>
  <c r="CL68" i="46"/>
  <c r="CK68" i="46"/>
  <c r="CJ68" i="46"/>
  <c r="CI68" i="46"/>
  <c r="CH68" i="46"/>
  <c r="CG68" i="46"/>
  <c r="R68" i="46" s="1"/>
  <c r="CF68" i="46"/>
  <c r="CE68" i="46"/>
  <c r="CD68" i="46"/>
  <c r="CC68" i="46"/>
  <c r="CB68" i="46"/>
  <c r="CA68" i="46"/>
  <c r="BZ68" i="46"/>
  <c r="K68" i="46" s="1"/>
  <c r="BY68" i="46"/>
  <c r="J68" i="46" s="1"/>
  <c r="BX68" i="46"/>
  <c r="BW68" i="46"/>
  <c r="H68" i="46" s="1"/>
  <c r="BV68" i="46"/>
  <c r="BU68" i="46"/>
  <c r="BT68" i="46"/>
  <c r="BS68" i="46"/>
  <c r="B68" i="46"/>
  <c r="B68" i="44" s="1"/>
  <c r="A68" i="46"/>
  <c r="A68" i="44" s="1"/>
  <c r="EF67" i="46"/>
  <c r="EE67" i="46"/>
  <c r="ED67" i="46"/>
  <c r="BO67" i="44" s="1"/>
  <c r="EC67" i="46"/>
  <c r="BN67" i="44" s="1"/>
  <c r="EB67" i="46"/>
  <c r="BM67" i="44" s="1"/>
  <c r="EA67" i="46"/>
  <c r="BL67" i="46" s="1"/>
  <c r="DZ67" i="46"/>
  <c r="DY67" i="46"/>
  <c r="BJ67" i="46" s="1"/>
  <c r="DX67" i="46"/>
  <c r="DW67" i="46"/>
  <c r="BH67" i="46" s="1"/>
  <c r="DV67" i="46"/>
  <c r="DU67" i="46"/>
  <c r="DT67" i="46"/>
  <c r="BE67" i="46" s="1"/>
  <c r="DS67" i="46"/>
  <c r="DR67" i="46"/>
  <c r="DQ67" i="46"/>
  <c r="DP67" i="46"/>
  <c r="DO67" i="46"/>
  <c r="DN67" i="46"/>
  <c r="DM67" i="46"/>
  <c r="AX67" i="46" s="1"/>
  <c r="DL67" i="46"/>
  <c r="AW67" i="46" s="1"/>
  <c r="DK67" i="46"/>
  <c r="AV67" i="46" s="1"/>
  <c r="DJ67" i="46"/>
  <c r="DI67" i="46"/>
  <c r="AT67" i="46" s="1"/>
  <c r="DH67" i="46"/>
  <c r="DG67" i="46"/>
  <c r="DF67" i="46"/>
  <c r="AQ67" i="46" s="1"/>
  <c r="DE67" i="46"/>
  <c r="AP67" i="46" s="1"/>
  <c r="DD67" i="46"/>
  <c r="AO67" i="46" s="1"/>
  <c r="DC67" i="46"/>
  <c r="AN67" i="46" s="1"/>
  <c r="DB67" i="46"/>
  <c r="DA67" i="46"/>
  <c r="CZ67" i="46"/>
  <c r="CY67" i="46"/>
  <c r="CX67" i="46"/>
  <c r="CW67" i="46"/>
  <c r="AH67" i="46" s="1"/>
  <c r="CV67" i="46"/>
  <c r="AG67" i="46" s="1"/>
  <c r="CU67" i="46"/>
  <c r="CT67" i="46"/>
  <c r="CS67" i="46"/>
  <c r="CR67" i="46"/>
  <c r="CQ67" i="46"/>
  <c r="CP67" i="46"/>
  <c r="CO67" i="46"/>
  <c r="Z67" i="46" s="1"/>
  <c r="CN67" i="46"/>
  <c r="Y67" i="46" s="1"/>
  <c r="CM67" i="46"/>
  <c r="CL67" i="46"/>
  <c r="W67" i="46" s="1"/>
  <c r="CK67" i="46"/>
  <c r="V67" i="46" s="1"/>
  <c r="CJ67" i="46"/>
  <c r="CI67" i="46"/>
  <c r="CH67" i="46"/>
  <c r="CG67" i="46"/>
  <c r="R67" i="46" s="1"/>
  <c r="CF67" i="46"/>
  <c r="Q67" i="46" s="1"/>
  <c r="CE67" i="46"/>
  <c r="CD67" i="46"/>
  <c r="CC67" i="46"/>
  <c r="N67" i="46" s="1"/>
  <c r="CB67" i="46"/>
  <c r="CA67" i="46"/>
  <c r="L67" i="46" s="1"/>
  <c r="BZ67" i="46"/>
  <c r="BY67" i="46"/>
  <c r="J67" i="46" s="1"/>
  <c r="BX67" i="46"/>
  <c r="I67" i="46" s="1"/>
  <c r="BW67" i="46"/>
  <c r="BV67" i="46"/>
  <c r="BU67" i="46"/>
  <c r="BT67" i="46"/>
  <c r="BS67" i="46"/>
  <c r="D67" i="46" s="1"/>
  <c r="BO67" i="46"/>
  <c r="BN67" i="46"/>
  <c r="BM67" i="46"/>
  <c r="B67" i="46"/>
  <c r="B67" i="44" s="1"/>
  <c r="A67" i="46"/>
  <c r="A65" i="27" s="1"/>
  <c r="EF66" i="46"/>
  <c r="BQ66" i="46" s="1"/>
  <c r="EE66" i="46"/>
  <c r="ED66" i="46"/>
  <c r="BO66" i="46" s="1"/>
  <c r="EC66" i="46"/>
  <c r="BN66" i="46" s="1"/>
  <c r="EB66" i="46"/>
  <c r="EA66" i="46"/>
  <c r="BL66" i="46" s="1"/>
  <c r="DZ66" i="46"/>
  <c r="DY66" i="46"/>
  <c r="DX66" i="46"/>
  <c r="DW66" i="46"/>
  <c r="DV66" i="46"/>
  <c r="BG66" i="46" s="1"/>
  <c r="DU66" i="46"/>
  <c r="DT66" i="46"/>
  <c r="DS66" i="46"/>
  <c r="BD66" i="46" s="1"/>
  <c r="DR66" i="46"/>
  <c r="DQ66" i="46"/>
  <c r="DP66" i="46"/>
  <c r="DO66" i="46"/>
  <c r="DN66" i="46"/>
  <c r="DM66" i="46"/>
  <c r="DL66" i="46"/>
  <c r="DK66" i="46"/>
  <c r="AV66" i="46" s="1"/>
  <c r="DJ66" i="46"/>
  <c r="AU66" i="46" s="1"/>
  <c r="DI66" i="46"/>
  <c r="AT66" i="46" s="1"/>
  <c r="DH66" i="46"/>
  <c r="AS66" i="46" s="1"/>
  <c r="DG66" i="46"/>
  <c r="DF66" i="46"/>
  <c r="DE66" i="46"/>
  <c r="DD66" i="46"/>
  <c r="DC66" i="46"/>
  <c r="AN66" i="46" s="1"/>
  <c r="DB66" i="46"/>
  <c r="DA66" i="46"/>
  <c r="CZ66" i="46"/>
  <c r="AK66" i="46" s="1"/>
  <c r="CY66" i="46"/>
  <c r="CX66" i="46"/>
  <c r="AI66" i="46" s="1"/>
  <c r="CW66" i="46"/>
  <c r="CV66" i="46"/>
  <c r="CU66" i="46"/>
  <c r="AF66" i="46" s="1"/>
  <c r="CT66" i="46"/>
  <c r="AE66" i="46" s="1"/>
  <c r="CS66" i="46"/>
  <c r="AD66" i="46" s="1"/>
  <c r="CR66" i="46"/>
  <c r="AC66" i="46" s="1"/>
  <c r="CQ66" i="46"/>
  <c r="CP66" i="46"/>
  <c r="CO66" i="46"/>
  <c r="CN66" i="46"/>
  <c r="CM66" i="46"/>
  <c r="X66" i="46" s="1"/>
  <c r="CL66" i="46"/>
  <c r="CK66" i="46"/>
  <c r="CJ66" i="46"/>
  <c r="U66" i="46" s="1"/>
  <c r="CI66" i="46"/>
  <c r="CH66" i="46"/>
  <c r="CG66" i="46"/>
  <c r="CF66" i="46"/>
  <c r="CE66" i="46"/>
  <c r="CD66" i="46"/>
  <c r="CC66" i="46"/>
  <c r="CB66" i="46"/>
  <c r="M66" i="46" s="1"/>
  <c r="CA66" i="46"/>
  <c r="BZ66" i="46"/>
  <c r="K66" i="46" s="1"/>
  <c r="BY66" i="46"/>
  <c r="BX66" i="46"/>
  <c r="BW66" i="46"/>
  <c r="BV66" i="46"/>
  <c r="BU66" i="46"/>
  <c r="BT66" i="46"/>
  <c r="E66" i="46" s="1"/>
  <c r="BS66" i="46"/>
  <c r="D66" i="46" s="1"/>
  <c r="B66" i="46"/>
  <c r="B66" i="44" s="1"/>
  <c r="A66" i="46"/>
  <c r="A64" i="27" s="1"/>
  <c r="EF65" i="46"/>
  <c r="BQ65" i="46" s="1"/>
  <c r="EE65" i="46"/>
  <c r="ED65" i="46"/>
  <c r="BO65" i="46" s="1"/>
  <c r="EC65" i="46"/>
  <c r="EB65" i="46"/>
  <c r="BM65" i="46" s="1"/>
  <c r="EA65" i="46"/>
  <c r="DZ65" i="46"/>
  <c r="DY65" i="46"/>
  <c r="DX65" i="46"/>
  <c r="DW65" i="46"/>
  <c r="BH65" i="46" s="1"/>
  <c r="DV65" i="46"/>
  <c r="BG65" i="46" s="1"/>
  <c r="DU65" i="46"/>
  <c r="DT65" i="46"/>
  <c r="BE65" i="46" s="1"/>
  <c r="DS65" i="46"/>
  <c r="DR65" i="46"/>
  <c r="DQ65" i="46"/>
  <c r="DP65" i="46"/>
  <c r="BA65" i="46" s="1"/>
  <c r="DO65" i="46"/>
  <c r="AZ65" i="46" s="1"/>
  <c r="DN65" i="46"/>
  <c r="AY65" i="46" s="1"/>
  <c r="DM65" i="46"/>
  <c r="DL65" i="46"/>
  <c r="AW65" i="46" s="1"/>
  <c r="DK65" i="46"/>
  <c r="DJ65" i="46"/>
  <c r="AU65" i="46" s="1"/>
  <c r="DI65" i="46"/>
  <c r="DH65" i="46"/>
  <c r="DG65" i="46"/>
  <c r="AR65" i="46" s="1"/>
  <c r="DF65" i="46"/>
  <c r="AQ65" i="46" s="1"/>
  <c r="DE65" i="46"/>
  <c r="DD65" i="46"/>
  <c r="AO65" i="46" s="1"/>
  <c r="DC65" i="46"/>
  <c r="DB65" i="46"/>
  <c r="DA65" i="46"/>
  <c r="CZ65" i="46"/>
  <c r="CY65" i="46"/>
  <c r="CX65" i="46"/>
  <c r="AI65" i="46" s="1"/>
  <c r="CW65" i="46"/>
  <c r="AH65" i="46" s="1"/>
  <c r="CV65" i="46"/>
  <c r="AG65" i="46" s="1"/>
  <c r="CU65" i="46"/>
  <c r="CT65" i="46"/>
  <c r="CS65" i="46"/>
  <c r="CR65" i="46"/>
  <c r="CQ65" i="46"/>
  <c r="CP65" i="46"/>
  <c r="AA65" i="46" s="1"/>
  <c r="CO65" i="46"/>
  <c r="Z65" i="46" s="1"/>
  <c r="CN65" i="46"/>
  <c r="CM65" i="46"/>
  <c r="CL65" i="46"/>
  <c r="CK65" i="46"/>
  <c r="CJ65" i="46"/>
  <c r="CI65" i="46"/>
  <c r="T65" i="46" s="1"/>
  <c r="CH65" i="46"/>
  <c r="S65" i="46" s="1"/>
  <c r="CG65" i="46"/>
  <c r="CF65" i="46"/>
  <c r="Q65" i="46" s="1"/>
  <c r="CE65" i="46"/>
  <c r="CD65" i="46"/>
  <c r="O65" i="46" s="1"/>
  <c r="CC65" i="46"/>
  <c r="CB65" i="46"/>
  <c r="CA65" i="46"/>
  <c r="L65" i="46" s="1"/>
  <c r="BZ65" i="46"/>
  <c r="K65" i="46" s="1"/>
  <c r="BY65" i="46"/>
  <c r="BX65" i="46"/>
  <c r="I65" i="46" s="1"/>
  <c r="BW65" i="46"/>
  <c r="BV65" i="46"/>
  <c r="BU65" i="46"/>
  <c r="F65" i="46" s="1"/>
  <c r="BT65" i="46"/>
  <c r="E65" i="46" s="1"/>
  <c r="BS65" i="46"/>
  <c r="B65" i="46"/>
  <c r="B65" i="44" s="1"/>
  <c r="A65" i="46"/>
  <c r="C65" i="46" s="1"/>
  <c r="C65" i="44" s="1"/>
  <c r="EF64" i="46"/>
  <c r="BQ64" i="46" s="1"/>
  <c r="EE64" i="46"/>
  <c r="ED64" i="46"/>
  <c r="BO64" i="46" s="1"/>
  <c r="EC64" i="46"/>
  <c r="EB64" i="46"/>
  <c r="EA64" i="46"/>
  <c r="DZ64" i="46"/>
  <c r="DY64" i="46"/>
  <c r="DX64" i="46"/>
  <c r="BI64" i="46" s="1"/>
  <c r="DW64" i="46"/>
  <c r="DV64" i="46"/>
  <c r="DU64" i="46"/>
  <c r="DT64" i="46"/>
  <c r="BE64" i="46" s="1"/>
  <c r="DS64" i="46"/>
  <c r="DR64" i="46"/>
  <c r="BC64" i="46" s="1"/>
  <c r="DQ64" i="46"/>
  <c r="BB64" i="46" s="1"/>
  <c r="DP64" i="46"/>
  <c r="BA64" i="46" s="1"/>
  <c r="DO64" i="46"/>
  <c r="DN64" i="46"/>
  <c r="DM64" i="46"/>
  <c r="DL64" i="46"/>
  <c r="DK64" i="46"/>
  <c r="DJ64" i="46"/>
  <c r="AU64" i="46" s="1"/>
  <c r="DI64" i="46"/>
  <c r="AT64" i="46" s="1"/>
  <c r="DH64" i="46"/>
  <c r="AS64" i="46" s="1"/>
  <c r="DG64" i="46"/>
  <c r="DF64" i="46"/>
  <c r="AQ64" i="46" s="1"/>
  <c r="DE64" i="46"/>
  <c r="DD64" i="46"/>
  <c r="DC64" i="46"/>
  <c r="DB64" i="46"/>
  <c r="DA64" i="46"/>
  <c r="CZ64" i="46"/>
  <c r="CY64" i="46"/>
  <c r="CX64" i="46"/>
  <c r="AI64" i="46" s="1"/>
  <c r="CW64" i="46"/>
  <c r="CV64" i="46"/>
  <c r="CU64" i="46"/>
  <c r="CT64" i="46"/>
  <c r="CS64" i="46"/>
  <c r="CR64" i="46"/>
  <c r="CQ64" i="46"/>
  <c r="CP64" i="46"/>
  <c r="CO64" i="46"/>
  <c r="CN64" i="46"/>
  <c r="Y64" i="46" s="1"/>
  <c r="CM64" i="46"/>
  <c r="CL64" i="46"/>
  <c r="W64" i="46" s="1"/>
  <c r="CK64" i="46"/>
  <c r="V64" i="46" s="1"/>
  <c r="CJ64" i="46"/>
  <c r="U64" i="46" s="1"/>
  <c r="CI64" i="46"/>
  <c r="CH64" i="46"/>
  <c r="CG64" i="46"/>
  <c r="CF64" i="46"/>
  <c r="Q64" i="46" s="1"/>
  <c r="CE64" i="46"/>
  <c r="CD64" i="46"/>
  <c r="O64" i="46" s="1"/>
  <c r="CC64" i="46"/>
  <c r="N64" i="46" s="1"/>
  <c r="CB64" i="46"/>
  <c r="M64" i="46" s="1"/>
  <c r="CA64" i="46"/>
  <c r="BZ64" i="46"/>
  <c r="K64" i="46" s="1"/>
  <c r="BY64" i="46"/>
  <c r="J64" i="46" s="1"/>
  <c r="BX64" i="46"/>
  <c r="BW64" i="46"/>
  <c r="BV64" i="46"/>
  <c r="BU64" i="46"/>
  <c r="BT64" i="46"/>
  <c r="BS64" i="46"/>
  <c r="B64" i="46"/>
  <c r="B64" i="44" s="1"/>
  <c r="A64" i="46"/>
  <c r="A62" i="27" s="1"/>
  <c r="EF63" i="46"/>
  <c r="EE63" i="46"/>
  <c r="ED63" i="46"/>
  <c r="BO63" i="44" s="1"/>
  <c r="EC63" i="46"/>
  <c r="BN63" i="44" s="1"/>
  <c r="EB63" i="46"/>
  <c r="BM63" i="44" s="1"/>
  <c r="EA63" i="46"/>
  <c r="DZ63" i="46"/>
  <c r="DY63" i="46"/>
  <c r="DX63" i="46"/>
  <c r="DW63" i="46"/>
  <c r="BH63" i="46" s="1"/>
  <c r="DV63" i="46"/>
  <c r="DU63" i="46"/>
  <c r="DT63" i="46"/>
  <c r="BE63" i="46" s="1"/>
  <c r="DS63" i="46"/>
  <c r="BD63" i="46" s="1"/>
  <c r="DR63" i="46"/>
  <c r="DQ63" i="46"/>
  <c r="BB63" i="46" s="1"/>
  <c r="DP63" i="46"/>
  <c r="DO63" i="46"/>
  <c r="AZ63" i="46" s="1"/>
  <c r="DN63" i="46"/>
  <c r="DM63" i="46"/>
  <c r="AX63" i="46" s="1"/>
  <c r="DL63" i="46"/>
  <c r="DK63" i="46"/>
  <c r="DJ63" i="46"/>
  <c r="DI63" i="46"/>
  <c r="DH63" i="46"/>
  <c r="DG63" i="46"/>
  <c r="AR63" i="46" s="1"/>
  <c r="DF63" i="46"/>
  <c r="DE63" i="46"/>
  <c r="AP63" i="46" s="1"/>
  <c r="DD63" i="46"/>
  <c r="AO63" i="46" s="1"/>
  <c r="DC63" i="46"/>
  <c r="AN63" i="46" s="1"/>
  <c r="DB63" i="46"/>
  <c r="AM63" i="46" s="1"/>
  <c r="DA63" i="46"/>
  <c r="CZ63" i="46"/>
  <c r="CY63" i="46"/>
  <c r="AJ63" i="46" s="1"/>
  <c r="CX63" i="46"/>
  <c r="CW63" i="46"/>
  <c r="CV63" i="46"/>
  <c r="AG63" i="46" s="1"/>
  <c r="CU63" i="46"/>
  <c r="CT63" i="46"/>
  <c r="AE63" i="46" s="1"/>
  <c r="CS63" i="46"/>
  <c r="CR63" i="46"/>
  <c r="CQ63" i="46"/>
  <c r="CP63" i="46"/>
  <c r="CO63" i="46"/>
  <c r="CN63" i="46"/>
  <c r="CM63" i="46"/>
  <c r="CL63" i="46"/>
  <c r="W63" i="46" s="1"/>
  <c r="CK63" i="46"/>
  <c r="CJ63" i="46"/>
  <c r="CI63" i="46"/>
  <c r="T63" i="46" s="1"/>
  <c r="CH63" i="46"/>
  <c r="CG63" i="46"/>
  <c r="CF63" i="46"/>
  <c r="Q63" i="46" s="1"/>
  <c r="CE63" i="46"/>
  <c r="CD63" i="46"/>
  <c r="CC63" i="46"/>
  <c r="CB63" i="46"/>
  <c r="CA63" i="46"/>
  <c r="L63" i="46" s="1"/>
  <c r="BZ63" i="46"/>
  <c r="K63" i="46" s="1"/>
  <c r="BY63" i="46"/>
  <c r="J63" i="46" s="1"/>
  <c r="BX63" i="46"/>
  <c r="I63" i="46" s="1"/>
  <c r="BW63" i="46"/>
  <c r="BV63" i="46"/>
  <c r="G63" i="46" s="1"/>
  <c r="BU63" i="46"/>
  <c r="BT63" i="46"/>
  <c r="BS63" i="46"/>
  <c r="D63" i="46" s="1"/>
  <c r="BO63" i="46"/>
  <c r="BN63" i="46"/>
  <c r="BM63" i="46"/>
  <c r="B63" i="46"/>
  <c r="B63" i="44" s="1"/>
  <c r="A63" i="46"/>
  <c r="A63" i="44" s="1"/>
  <c r="EF62" i="46"/>
  <c r="EE62" i="46"/>
  <c r="ED62" i="46"/>
  <c r="EC62" i="46"/>
  <c r="EB62" i="46"/>
  <c r="EA62" i="46"/>
  <c r="BL62" i="46" s="1"/>
  <c r="DZ62" i="46"/>
  <c r="DY62" i="46"/>
  <c r="BJ62" i="46" s="1"/>
  <c r="DX62" i="46"/>
  <c r="DW62" i="46"/>
  <c r="DV62" i="46"/>
  <c r="DU62" i="46"/>
  <c r="BF62" i="46" s="1"/>
  <c r="DT62" i="46"/>
  <c r="BE62" i="46" s="1"/>
  <c r="DS62" i="46"/>
  <c r="BD62" i="46" s="1"/>
  <c r="DR62" i="46"/>
  <c r="DQ62" i="46"/>
  <c r="DP62" i="46"/>
  <c r="DO62" i="46"/>
  <c r="DN62" i="46"/>
  <c r="DM62" i="46"/>
  <c r="AX62" i="46" s="1"/>
  <c r="DL62" i="46"/>
  <c r="AW62" i="46" s="1"/>
  <c r="DK62" i="46"/>
  <c r="AV62" i="46" s="1"/>
  <c r="DJ62" i="46"/>
  <c r="DI62" i="46"/>
  <c r="DH62" i="46"/>
  <c r="DG62" i="46"/>
  <c r="DF62" i="46"/>
  <c r="DE62" i="46"/>
  <c r="DD62" i="46"/>
  <c r="DC62" i="46"/>
  <c r="AN62" i="46" s="1"/>
  <c r="DB62" i="46"/>
  <c r="AM62" i="46" s="1"/>
  <c r="DA62" i="46"/>
  <c r="CZ62" i="46"/>
  <c r="CY62" i="46"/>
  <c r="CX62" i="46"/>
  <c r="CW62" i="46"/>
  <c r="CV62" i="46"/>
  <c r="AG62" i="46" s="1"/>
  <c r="CU62" i="46"/>
  <c r="AF62" i="46" s="1"/>
  <c r="CT62" i="46"/>
  <c r="CS62" i="46"/>
  <c r="AD62" i="46" s="1"/>
  <c r="CR62" i="46"/>
  <c r="CQ62" i="46"/>
  <c r="CP62" i="46"/>
  <c r="CO62" i="46"/>
  <c r="CN62" i="46"/>
  <c r="CM62" i="46"/>
  <c r="X62" i="46" s="1"/>
  <c r="CL62" i="46"/>
  <c r="CK62" i="46"/>
  <c r="CJ62" i="46"/>
  <c r="CI62" i="46"/>
  <c r="CH62" i="46"/>
  <c r="CG62" i="46"/>
  <c r="R62" i="46" s="1"/>
  <c r="CF62" i="46"/>
  <c r="Q62" i="46" s="1"/>
  <c r="CE62" i="46"/>
  <c r="P62" i="46" s="1"/>
  <c r="CD62" i="46"/>
  <c r="CC62" i="46"/>
  <c r="CB62" i="46"/>
  <c r="CA62" i="46"/>
  <c r="BZ62" i="46"/>
  <c r="BY62" i="46"/>
  <c r="BX62" i="46"/>
  <c r="BW62" i="46"/>
  <c r="H62" i="46" s="1"/>
  <c r="BV62" i="46"/>
  <c r="BU62" i="46"/>
  <c r="BT62" i="46"/>
  <c r="BS62" i="46"/>
  <c r="B62" i="46"/>
  <c r="B62" i="44" s="1"/>
  <c r="A62" i="46"/>
  <c r="A60" i="27" s="1"/>
  <c r="EF61" i="46"/>
  <c r="EE61" i="46"/>
  <c r="ED61" i="46"/>
  <c r="BO61" i="44" s="1"/>
  <c r="EC61" i="46"/>
  <c r="BN61" i="44" s="1"/>
  <c r="EB61" i="46"/>
  <c r="EA61" i="46"/>
  <c r="DZ61" i="46"/>
  <c r="BK61" i="46" s="1"/>
  <c r="DY61" i="46"/>
  <c r="DX61" i="46"/>
  <c r="BI61" i="46" s="1"/>
  <c r="DW61" i="46"/>
  <c r="BH61" i="46" s="1"/>
  <c r="DV61" i="46"/>
  <c r="DU61" i="46"/>
  <c r="DT61" i="46"/>
  <c r="DS61" i="46"/>
  <c r="DR61" i="46"/>
  <c r="BC61" i="46" s="1"/>
  <c r="DQ61" i="46"/>
  <c r="BB61" i="46" s="1"/>
  <c r="DP61" i="46"/>
  <c r="BA61" i="46" s="1"/>
  <c r="DO61" i="46"/>
  <c r="AZ61" i="46" s="1"/>
  <c r="DN61" i="46"/>
  <c r="DM61" i="46"/>
  <c r="DL61" i="46"/>
  <c r="DK61" i="46"/>
  <c r="DJ61" i="46"/>
  <c r="AU61" i="46" s="1"/>
  <c r="DI61" i="46"/>
  <c r="AT61" i="46" s="1"/>
  <c r="DH61" i="46"/>
  <c r="AS61" i="46" s="1"/>
  <c r="DG61" i="46"/>
  <c r="AR61" i="46" s="1"/>
  <c r="DF61" i="46"/>
  <c r="DE61" i="46"/>
  <c r="AP61" i="46" s="1"/>
  <c r="DD61" i="46"/>
  <c r="DC61" i="46"/>
  <c r="DB61" i="46"/>
  <c r="AM61" i="46" s="1"/>
  <c r="DA61" i="46"/>
  <c r="CZ61" i="46"/>
  <c r="CY61" i="46"/>
  <c r="AJ61" i="46" s="1"/>
  <c r="CX61" i="46"/>
  <c r="CW61" i="46"/>
  <c r="CV61" i="46"/>
  <c r="AG61" i="46" s="1"/>
  <c r="CU61" i="46"/>
  <c r="CT61" i="46"/>
  <c r="AE61" i="46" s="1"/>
  <c r="CS61" i="46"/>
  <c r="CR61" i="46"/>
  <c r="CQ61" i="46"/>
  <c r="CP61" i="46"/>
  <c r="CO61" i="46"/>
  <c r="CN61" i="46"/>
  <c r="CM61" i="46"/>
  <c r="CL61" i="46"/>
  <c r="W61" i="46" s="1"/>
  <c r="CK61" i="46"/>
  <c r="V61" i="46" s="1"/>
  <c r="CJ61" i="46"/>
  <c r="CI61" i="46"/>
  <c r="T61" i="46" s="1"/>
  <c r="CH61" i="46"/>
  <c r="CG61" i="46"/>
  <c r="CF61" i="46"/>
  <c r="CE61" i="46"/>
  <c r="CD61" i="46"/>
  <c r="O61" i="46" s="1"/>
  <c r="CC61" i="46"/>
  <c r="N61" i="46" s="1"/>
  <c r="CB61" i="46"/>
  <c r="M61" i="46" s="1"/>
  <c r="CA61" i="46"/>
  <c r="BZ61" i="46"/>
  <c r="BY61" i="46"/>
  <c r="BX61" i="46"/>
  <c r="BW61" i="46"/>
  <c r="BV61" i="46"/>
  <c r="G61" i="46" s="1"/>
  <c r="BU61" i="46"/>
  <c r="BT61" i="46"/>
  <c r="BS61" i="46"/>
  <c r="D61" i="46" s="1"/>
  <c r="BO61" i="46"/>
  <c r="BN61" i="46"/>
  <c r="B61" i="46"/>
  <c r="B61" i="44" s="1"/>
  <c r="A61" i="46"/>
  <c r="EF60" i="46"/>
  <c r="EE60" i="46"/>
  <c r="ED60" i="46"/>
  <c r="BO60" i="46" s="1"/>
  <c r="EC60" i="46"/>
  <c r="BN60" i="46" s="1"/>
  <c r="EB60" i="46"/>
  <c r="EA60" i="46"/>
  <c r="DZ60" i="46"/>
  <c r="DY60" i="46"/>
  <c r="DX60" i="46"/>
  <c r="BI60" i="46" s="1"/>
  <c r="DW60" i="46"/>
  <c r="DV60" i="46"/>
  <c r="DU60" i="46"/>
  <c r="DT60" i="46"/>
  <c r="DS60" i="46"/>
  <c r="BD60" i="46" s="1"/>
  <c r="DR60" i="46"/>
  <c r="DQ60" i="46"/>
  <c r="DP60" i="46"/>
  <c r="DO60" i="46"/>
  <c r="DN60" i="46"/>
  <c r="DM60" i="46"/>
  <c r="AX60" i="46" s="1"/>
  <c r="DL60" i="46"/>
  <c r="DK60" i="46"/>
  <c r="AV60" i="46" s="1"/>
  <c r="DJ60" i="46"/>
  <c r="DI60" i="46"/>
  <c r="DH60" i="46"/>
  <c r="DG60" i="46"/>
  <c r="AR60" i="46" s="1"/>
  <c r="DF60" i="46"/>
  <c r="AQ60" i="46" s="1"/>
  <c r="DE60" i="46"/>
  <c r="DD60" i="46"/>
  <c r="DC60" i="46"/>
  <c r="DB60" i="46"/>
  <c r="DA60" i="46"/>
  <c r="CZ60" i="46"/>
  <c r="AK60" i="46" s="1"/>
  <c r="CY60" i="46"/>
  <c r="AJ60" i="46" s="1"/>
  <c r="CX60" i="46"/>
  <c r="AI60" i="44" s="1"/>
  <c r="CW60" i="46"/>
  <c r="AH60" i="46" s="1"/>
  <c r="CV60" i="46"/>
  <c r="CU60" i="46"/>
  <c r="CT60" i="46"/>
  <c r="AE60" i="46" s="1"/>
  <c r="CS60" i="46"/>
  <c r="CR60" i="46"/>
  <c r="AC60" i="46" s="1"/>
  <c r="CQ60" i="46"/>
  <c r="CP60" i="46"/>
  <c r="CO60" i="46"/>
  <c r="CN60" i="46"/>
  <c r="CM60" i="46"/>
  <c r="X60" i="46" s="1"/>
  <c r="CL60" i="46"/>
  <c r="CK60" i="46"/>
  <c r="CJ60" i="46"/>
  <c r="U60" i="46" s="1"/>
  <c r="CI60" i="46"/>
  <c r="CH60" i="46"/>
  <c r="CG60" i="46"/>
  <c r="R60" i="46" s="1"/>
  <c r="CF60" i="46"/>
  <c r="CE60" i="46"/>
  <c r="CD60" i="46"/>
  <c r="CC60" i="46"/>
  <c r="CB60" i="46"/>
  <c r="M60" i="46" s="1"/>
  <c r="CA60" i="46"/>
  <c r="BZ60" i="46"/>
  <c r="K60" i="46" s="1"/>
  <c r="BY60" i="46"/>
  <c r="BX60" i="46"/>
  <c r="BW60" i="46"/>
  <c r="H60" i="46" s="1"/>
  <c r="BV60" i="46"/>
  <c r="BU60" i="46"/>
  <c r="BT60" i="46"/>
  <c r="E60" i="46" s="1"/>
  <c r="BS60" i="46"/>
  <c r="D60" i="46" s="1"/>
  <c r="B60" i="46"/>
  <c r="B60" i="44" s="1"/>
  <c r="A60" i="46"/>
  <c r="EF59" i="46"/>
  <c r="EE59" i="46"/>
  <c r="ED59" i="46"/>
  <c r="BO59" i="44" s="1"/>
  <c r="EC59" i="46"/>
  <c r="BN59" i="44" s="1"/>
  <c r="EB59" i="46"/>
  <c r="BM59" i="44" s="1"/>
  <c r="EA59" i="46"/>
  <c r="DZ59" i="46"/>
  <c r="BK59" i="46" s="1"/>
  <c r="DY59" i="46"/>
  <c r="DX59" i="46"/>
  <c r="BI59" i="46" s="1"/>
  <c r="DW59" i="46"/>
  <c r="DV59" i="46"/>
  <c r="DU59" i="46"/>
  <c r="DT59" i="46"/>
  <c r="BE59" i="46" s="1"/>
  <c r="DS59" i="46"/>
  <c r="DR59" i="46"/>
  <c r="BC59" i="46" s="1"/>
  <c r="DQ59" i="46"/>
  <c r="DP59" i="46"/>
  <c r="DO59" i="46"/>
  <c r="DN59" i="46"/>
  <c r="AY59" i="46" s="1"/>
  <c r="DM59" i="46"/>
  <c r="DL59" i="46"/>
  <c r="AW59" i="46" s="1"/>
  <c r="DK59" i="46"/>
  <c r="AV59" i="46" s="1"/>
  <c r="DJ59" i="46"/>
  <c r="AU59" i="46" s="1"/>
  <c r="DI59" i="46"/>
  <c r="DH59" i="46"/>
  <c r="DG59" i="46"/>
  <c r="DF59" i="46"/>
  <c r="AQ59" i="46" s="1"/>
  <c r="DE59" i="46"/>
  <c r="DD59" i="46"/>
  <c r="AO59" i="46" s="1"/>
  <c r="DC59" i="46"/>
  <c r="DB59" i="46"/>
  <c r="AM59" i="46" s="1"/>
  <c r="DA59" i="46"/>
  <c r="CZ59" i="46"/>
  <c r="CY59" i="46"/>
  <c r="AJ59" i="46" s="1"/>
  <c r="CX59" i="46"/>
  <c r="CW59" i="46"/>
  <c r="CV59" i="46"/>
  <c r="CU59" i="46"/>
  <c r="CT59" i="46"/>
  <c r="AE59" i="46" s="1"/>
  <c r="CS59" i="46"/>
  <c r="CR59" i="46"/>
  <c r="CQ59" i="46"/>
  <c r="CP59" i="46"/>
  <c r="CO59" i="46"/>
  <c r="CN59" i="46"/>
  <c r="CM59" i="46"/>
  <c r="X59" i="46" s="1"/>
  <c r="CL59" i="46"/>
  <c r="W59" i="46" s="1"/>
  <c r="CK59" i="46"/>
  <c r="CJ59" i="46"/>
  <c r="U59" i="46" s="1"/>
  <c r="CI59" i="46"/>
  <c r="T59" i="46" s="1"/>
  <c r="CH59" i="46"/>
  <c r="S59" i="46" s="1"/>
  <c r="CG59" i="46"/>
  <c r="CF59" i="46"/>
  <c r="Q59" i="46" s="1"/>
  <c r="CE59" i="46"/>
  <c r="P59" i="46" s="1"/>
  <c r="CD59" i="46"/>
  <c r="CC59" i="46"/>
  <c r="CB59" i="46"/>
  <c r="CA59" i="46"/>
  <c r="BZ59" i="46"/>
  <c r="BY59" i="46"/>
  <c r="BX59" i="46"/>
  <c r="BW59" i="46"/>
  <c r="BV59" i="46"/>
  <c r="BU59" i="46"/>
  <c r="BT59" i="46"/>
  <c r="E59" i="46" s="1"/>
  <c r="BS59" i="46"/>
  <c r="BO59" i="46"/>
  <c r="BN59" i="46"/>
  <c r="B59" i="46"/>
  <c r="B59" i="44" s="1"/>
  <c r="A59" i="46"/>
  <c r="EF58" i="46"/>
  <c r="EE58" i="46"/>
  <c r="ED58" i="46"/>
  <c r="EC58" i="46"/>
  <c r="EB58" i="46"/>
  <c r="BM58" i="46" s="1"/>
  <c r="EA58" i="46"/>
  <c r="DZ58" i="46"/>
  <c r="DY58" i="46"/>
  <c r="DX58" i="46"/>
  <c r="DW58" i="46"/>
  <c r="DV58" i="46"/>
  <c r="DU58" i="46"/>
  <c r="DT58" i="46"/>
  <c r="BE58" i="46" s="1"/>
  <c r="DS58" i="46"/>
  <c r="DR58" i="46"/>
  <c r="DQ58" i="46"/>
  <c r="BB58" i="46" s="1"/>
  <c r="DP58" i="46"/>
  <c r="DO58" i="46"/>
  <c r="DN58" i="46"/>
  <c r="DM58" i="46"/>
  <c r="DL58" i="46"/>
  <c r="AW58" i="46" s="1"/>
  <c r="DK58" i="46"/>
  <c r="DJ58" i="46"/>
  <c r="AU58" i="46" s="1"/>
  <c r="DI58" i="46"/>
  <c r="AT58" i="46" s="1"/>
  <c r="DH58" i="46"/>
  <c r="DG58" i="46"/>
  <c r="DF58" i="46"/>
  <c r="DE58" i="46"/>
  <c r="DD58" i="46"/>
  <c r="AO58" i="46" s="1"/>
  <c r="DC58" i="46"/>
  <c r="DB58" i="46"/>
  <c r="DA58" i="46"/>
  <c r="AL58" i="46" s="1"/>
  <c r="CZ58" i="46"/>
  <c r="CY58" i="46"/>
  <c r="AJ58" i="46" s="1"/>
  <c r="CX58" i="46"/>
  <c r="CW58" i="46"/>
  <c r="CV58" i="46"/>
  <c r="AG58" i="46" s="1"/>
  <c r="CU58" i="46"/>
  <c r="CT58" i="46"/>
  <c r="AE58" i="46" s="1"/>
  <c r="CS58" i="46"/>
  <c r="AD58" i="46" s="1"/>
  <c r="CR58" i="46"/>
  <c r="CQ58" i="46"/>
  <c r="CP58" i="46"/>
  <c r="CO58" i="46"/>
  <c r="CN58" i="46"/>
  <c r="Y58" i="46" s="1"/>
  <c r="CM58" i="46"/>
  <c r="CL58" i="46"/>
  <c r="CK58" i="46"/>
  <c r="CJ58" i="46"/>
  <c r="CI58" i="46"/>
  <c r="T58" i="46" s="1"/>
  <c r="CH58" i="46"/>
  <c r="CG58" i="46"/>
  <c r="CF58" i="46"/>
  <c r="CE58" i="46"/>
  <c r="P58" i="46" s="1"/>
  <c r="CD58" i="46"/>
  <c r="CC58" i="46"/>
  <c r="CB58" i="46"/>
  <c r="CA58" i="46"/>
  <c r="L58" i="46" s="1"/>
  <c r="BZ58" i="46"/>
  <c r="BY58" i="46"/>
  <c r="BX58" i="46"/>
  <c r="I58" i="46" s="1"/>
  <c r="BW58" i="46"/>
  <c r="BV58" i="46"/>
  <c r="BU58" i="46"/>
  <c r="F58" i="46" s="1"/>
  <c r="BT58" i="46"/>
  <c r="BS58" i="46"/>
  <c r="D58" i="46" s="1"/>
  <c r="B58" i="46"/>
  <c r="B58" i="44" s="1"/>
  <c r="A58" i="46"/>
  <c r="C58" i="46" s="1"/>
  <c r="C58" i="44" s="1"/>
  <c r="EF57" i="46"/>
  <c r="EE57" i="46"/>
  <c r="BP57" i="46" s="1"/>
  <c r="ED57" i="46"/>
  <c r="EC57" i="46"/>
  <c r="EB57" i="46"/>
  <c r="EA57" i="46"/>
  <c r="DZ57" i="46"/>
  <c r="DY57" i="46"/>
  <c r="DX57" i="46"/>
  <c r="DW57" i="46"/>
  <c r="DV57" i="46"/>
  <c r="DU57" i="46"/>
  <c r="BF57" i="46" s="1"/>
  <c r="DT57" i="46"/>
  <c r="DS57" i="46"/>
  <c r="DR57" i="46"/>
  <c r="BC57" i="46" s="1"/>
  <c r="DQ57" i="46"/>
  <c r="DP57" i="46"/>
  <c r="DO57" i="46"/>
  <c r="DN57" i="46"/>
  <c r="DM57" i="46"/>
  <c r="AX57" i="46" s="1"/>
  <c r="DL57" i="46"/>
  <c r="DK57" i="46"/>
  <c r="AV57" i="46" s="1"/>
  <c r="DJ57" i="46"/>
  <c r="DI57" i="46"/>
  <c r="DH57" i="46"/>
  <c r="DG57" i="46"/>
  <c r="AR57" i="46" s="1"/>
  <c r="DF57" i="46"/>
  <c r="DE57" i="46"/>
  <c r="DD57" i="46"/>
  <c r="DC57" i="46"/>
  <c r="DB57" i="46"/>
  <c r="DA57" i="46"/>
  <c r="AL57" i="46" s="1"/>
  <c r="CZ57" i="46"/>
  <c r="CY57" i="46"/>
  <c r="CX57" i="46"/>
  <c r="CW57" i="46"/>
  <c r="AH57" i="46" s="1"/>
  <c r="CV57" i="46"/>
  <c r="CU57" i="46"/>
  <c r="CT57" i="46"/>
  <c r="AE57" i="46" s="1"/>
  <c r="CS57" i="46"/>
  <c r="AD57" i="46" s="1"/>
  <c r="CR57" i="46"/>
  <c r="CQ57" i="46"/>
  <c r="AB57" i="46" s="1"/>
  <c r="CP57" i="46"/>
  <c r="CO57" i="46"/>
  <c r="CN57" i="46"/>
  <c r="CM57" i="46"/>
  <c r="X57" i="46" s="1"/>
  <c r="CL57" i="46"/>
  <c r="CK57" i="46"/>
  <c r="CJ57" i="46"/>
  <c r="CI57" i="46"/>
  <c r="CH57" i="46"/>
  <c r="CG57" i="46"/>
  <c r="R57" i="46" s="1"/>
  <c r="CF57" i="46"/>
  <c r="CE57" i="46"/>
  <c r="CD57" i="46"/>
  <c r="CC57" i="46"/>
  <c r="CB57" i="46"/>
  <c r="CA57" i="46"/>
  <c r="BZ57" i="46"/>
  <c r="K57" i="44" s="1"/>
  <c r="BY57" i="46"/>
  <c r="J57" i="46" s="1"/>
  <c r="BX57" i="46"/>
  <c r="BW57" i="46"/>
  <c r="H57" i="46" s="1"/>
  <c r="BV57" i="46"/>
  <c r="BU57" i="46"/>
  <c r="F57" i="46" s="1"/>
  <c r="BT57" i="46"/>
  <c r="BS57" i="46"/>
  <c r="B57" i="46"/>
  <c r="B57" i="44" s="1"/>
  <c r="A57" i="46"/>
  <c r="A57" i="44" s="1"/>
  <c r="EF56" i="46"/>
  <c r="BQ56" i="46" s="1"/>
  <c r="EE56" i="46"/>
  <c r="ED56" i="46"/>
  <c r="BO56" i="46" s="1"/>
  <c r="EC56" i="46"/>
  <c r="EB56" i="46"/>
  <c r="EA56" i="46"/>
  <c r="DZ56" i="46"/>
  <c r="BK56" i="46" s="1"/>
  <c r="DY56" i="46"/>
  <c r="DX56" i="46"/>
  <c r="DW56" i="46"/>
  <c r="DV56" i="46"/>
  <c r="BG56" i="44" s="1"/>
  <c r="DU56" i="46"/>
  <c r="DT56" i="46"/>
  <c r="DS56" i="46"/>
  <c r="DR56" i="46"/>
  <c r="BC56" i="46" s="1"/>
  <c r="DQ56" i="46"/>
  <c r="DP56" i="46"/>
  <c r="DO56" i="46"/>
  <c r="DN56" i="46"/>
  <c r="AY56" i="46" s="1"/>
  <c r="DM56" i="46"/>
  <c r="DL56" i="46"/>
  <c r="AW56" i="46" s="1"/>
  <c r="DK56" i="46"/>
  <c r="AV56" i="46" s="1"/>
  <c r="DJ56" i="46"/>
  <c r="DI56" i="46"/>
  <c r="DH56" i="46"/>
  <c r="DG56" i="46"/>
  <c r="DF56" i="46"/>
  <c r="AQ56" i="46" s="1"/>
  <c r="DE56" i="46"/>
  <c r="DD56" i="46"/>
  <c r="AO56" i="46" s="1"/>
  <c r="DC56" i="46"/>
  <c r="DB56" i="46"/>
  <c r="DA56" i="46"/>
  <c r="CZ56" i="46"/>
  <c r="CY56" i="46"/>
  <c r="AJ56" i="46" s="1"/>
  <c r="CX56" i="46"/>
  <c r="AI56" i="46" s="1"/>
  <c r="CW56" i="46"/>
  <c r="CV56" i="46"/>
  <c r="CU56" i="46"/>
  <c r="CT56" i="46"/>
  <c r="AE56" i="46" s="1"/>
  <c r="CS56" i="46"/>
  <c r="CR56" i="46"/>
  <c r="AC56" i="46" s="1"/>
  <c r="CQ56" i="46"/>
  <c r="CP56" i="46"/>
  <c r="AA56" i="46" s="1"/>
  <c r="CO56" i="46"/>
  <c r="CN56" i="46"/>
  <c r="Y56" i="46" s="1"/>
  <c r="CM56" i="46"/>
  <c r="CL56" i="46"/>
  <c r="W56" i="46" s="1"/>
  <c r="CK56" i="46"/>
  <c r="CJ56" i="46"/>
  <c r="CI56" i="46"/>
  <c r="CH56" i="46"/>
  <c r="S56" i="46" s="1"/>
  <c r="CG56" i="46"/>
  <c r="CF56" i="46"/>
  <c r="CE56" i="46"/>
  <c r="P56" i="46" s="1"/>
  <c r="CD56" i="46"/>
  <c r="CC56" i="46"/>
  <c r="N56" i="46" s="1"/>
  <c r="CB56" i="46"/>
  <c r="CA56" i="46"/>
  <c r="BZ56" i="46"/>
  <c r="K56" i="46" s="1"/>
  <c r="BY56" i="46"/>
  <c r="BX56" i="46"/>
  <c r="BW56" i="46"/>
  <c r="BV56" i="46"/>
  <c r="G56" i="46" s="1"/>
  <c r="BU56" i="46"/>
  <c r="BT56" i="46"/>
  <c r="E56" i="46" s="1"/>
  <c r="BS56" i="46"/>
  <c r="B56" i="46"/>
  <c r="B56" i="44" s="1"/>
  <c r="A56" i="46"/>
  <c r="A54" i="27" s="1"/>
  <c r="EF55" i="46"/>
  <c r="EE55" i="46"/>
  <c r="BP55" i="46" s="1"/>
  <c r="ED55" i="46"/>
  <c r="BO55" i="44" s="1"/>
  <c r="EC55" i="46"/>
  <c r="BN55" i="44" s="1"/>
  <c r="EB55" i="46"/>
  <c r="BM55" i="44" s="1"/>
  <c r="EA55" i="46"/>
  <c r="BL55" i="44" s="1"/>
  <c r="DZ55" i="46"/>
  <c r="BK55" i="44" s="1"/>
  <c r="DY55" i="46"/>
  <c r="BJ55" i="44" s="1"/>
  <c r="DX55" i="46"/>
  <c r="DW55" i="46"/>
  <c r="DV55" i="46"/>
  <c r="DU55" i="46"/>
  <c r="BF55" i="46" s="1"/>
  <c r="DT55" i="46"/>
  <c r="DS55" i="46"/>
  <c r="DR55" i="46"/>
  <c r="DQ55" i="46"/>
  <c r="DP55" i="46"/>
  <c r="DO55" i="46"/>
  <c r="AZ55" i="46" s="1"/>
  <c r="DN55" i="46"/>
  <c r="DM55" i="46"/>
  <c r="AX55" i="46" s="1"/>
  <c r="DL55" i="46"/>
  <c r="DK55" i="46"/>
  <c r="DJ55" i="46"/>
  <c r="DI55" i="46"/>
  <c r="AT55" i="46" s="1"/>
  <c r="DH55" i="46"/>
  <c r="DG55" i="46"/>
  <c r="AR55" i="46" s="1"/>
  <c r="DF55" i="46"/>
  <c r="DE55" i="46"/>
  <c r="DD55" i="46"/>
  <c r="AO55" i="46" s="1"/>
  <c r="DC55" i="46"/>
  <c r="DB55" i="46"/>
  <c r="DA55" i="46"/>
  <c r="CZ55" i="46"/>
  <c r="CY55" i="46"/>
  <c r="CX55" i="46"/>
  <c r="CW55" i="46"/>
  <c r="AH55" i="46" s="1"/>
  <c r="CV55" i="46"/>
  <c r="CU55" i="46"/>
  <c r="CT55" i="46"/>
  <c r="CS55" i="46"/>
  <c r="CR55" i="46"/>
  <c r="CQ55" i="46"/>
  <c r="CP55" i="46"/>
  <c r="CO55" i="46"/>
  <c r="Z55" i="46" s="1"/>
  <c r="CN55" i="46"/>
  <c r="CM55" i="46"/>
  <c r="CL55" i="46"/>
  <c r="CK55" i="46"/>
  <c r="CJ55" i="46"/>
  <c r="CI55" i="46"/>
  <c r="T55" i="46" s="1"/>
  <c r="CH55" i="46"/>
  <c r="CG55" i="46"/>
  <c r="R55" i="46" s="1"/>
  <c r="CF55" i="46"/>
  <c r="CE55" i="46"/>
  <c r="CD55" i="46"/>
  <c r="CC55" i="46"/>
  <c r="N55" i="46" s="1"/>
  <c r="CB55" i="46"/>
  <c r="CA55" i="46"/>
  <c r="BZ55" i="46"/>
  <c r="BY55" i="46"/>
  <c r="J55" i="46" s="1"/>
  <c r="BX55" i="46"/>
  <c r="BW55" i="46"/>
  <c r="BV55" i="46"/>
  <c r="BU55" i="46"/>
  <c r="F55" i="46" s="1"/>
  <c r="BT55" i="46"/>
  <c r="BS55" i="46"/>
  <c r="D55" i="46" s="1"/>
  <c r="BO55" i="46"/>
  <c r="B55" i="46"/>
  <c r="B55" i="44" s="1"/>
  <c r="A55" i="46"/>
  <c r="C55" i="46" s="1"/>
  <c r="C55" i="44" s="1"/>
  <c r="EF54" i="46"/>
  <c r="EE54" i="46"/>
  <c r="BP54" i="46" s="1"/>
  <c r="ED54" i="46"/>
  <c r="EC54" i="46"/>
  <c r="EB54" i="46"/>
  <c r="EA54" i="46"/>
  <c r="DZ54" i="46"/>
  <c r="BK54" i="46" s="1"/>
  <c r="DY54" i="46"/>
  <c r="DX54" i="46"/>
  <c r="DW54" i="46"/>
  <c r="DV54" i="46"/>
  <c r="DU54" i="46"/>
  <c r="DT54" i="46"/>
  <c r="DS54" i="46"/>
  <c r="BD54" i="46" s="1"/>
  <c r="DR54" i="46"/>
  <c r="DQ54" i="46"/>
  <c r="DP54" i="46"/>
  <c r="DO54" i="46"/>
  <c r="DN54" i="46"/>
  <c r="DM54" i="46"/>
  <c r="DL54" i="46"/>
  <c r="DK54" i="46"/>
  <c r="AV54" i="46" s="1"/>
  <c r="DJ54" i="46"/>
  <c r="AU54" i="46" s="1"/>
  <c r="DI54" i="46"/>
  <c r="AT54" i="46" s="1"/>
  <c r="DH54" i="46"/>
  <c r="DG54" i="46"/>
  <c r="DF54" i="46"/>
  <c r="DE54" i="46"/>
  <c r="DD54" i="46"/>
  <c r="DC54" i="46"/>
  <c r="DB54" i="46"/>
  <c r="DA54" i="46"/>
  <c r="AL54" i="46" s="1"/>
  <c r="CZ54" i="46"/>
  <c r="CY54" i="46"/>
  <c r="AJ54" i="46" s="1"/>
  <c r="CX54" i="46"/>
  <c r="CW54" i="46"/>
  <c r="CV54" i="46"/>
  <c r="CU54" i="46"/>
  <c r="CT54" i="46"/>
  <c r="CS54" i="46"/>
  <c r="CR54" i="46"/>
  <c r="CQ54" i="46"/>
  <c r="AB54" i="46" s="1"/>
  <c r="CP54" i="46"/>
  <c r="CO54" i="46"/>
  <c r="CN54" i="46"/>
  <c r="CM54" i="46"/>
  <c r="X54" i="46" s="1"/>
  <c r="CL54" i="46"/>
  <c r="CK54" i="46"/>
  <c r="CJ54" i="46"/>
  <c r="CI54" i="46"/>
  <c r="T54" i="46" s="1"/>
  <c r="CH54" i="46"/>
  <c r="S54" i="46" s="1"/>
  <c r="CG54" i="46"/>
  <c r="CF54" i="46"/>
  <c r="CE54" i="46"/>
  <c r="CD54" i="46"/>
  <c r="CC54" i="46"/>
  <c r="CB54" i="46"/>
  <c r="M54" i="46" s="1"/>
  <c r="CA54" i="46"/>
  <c r="L54" i="46" s="1"/>
  <c r="BZ54" i="46"/>
  <c r="BY54" i="46"/>
  <c r="BX54" i="46"/>
  <c r="BW54" i="46"/>
  <c r="BV54" i="46"/>
  <c r="BU54" i="46"/>
  <c r="BT54" i="46"/>
  <c r="BS54" i="46"/>
  <c r="D54" i="46" s="1"/>
  <c r="B54" i="46"/>
  <c r="B54" i="44" s="1"/>
  <c r="A54" i="46"/>
  <c r="EF53" i="46"/>
  <c r="EE53" i="46"/>
  <c r="ED53" i="46"/>
  <c r="EC53" i="46"/>
  <c r="EB53" i="46"/>
  <c r="EA53" i="46"/>
  <c r="BL53" i="46" s="1"/>
  <c r="DZ53" i="46"/>
  <c r="DY53" i="46"/>
  <c r="DX53" i="46"/>
  <c r="DW53" i="46"/>
  <c r="BH53" i="46" s="1"/>
  <c r="DV53" i="46"/>
  <c r="BG53" i="46" s="1"/>
  <c r="DU53" i="46"/>
  <c r="DT53" i="46"/>
  <c r="DS53" i="46"/>
  <c r="BD53" i="46" s="1"/>
  <c r="DR53" i="46"/>
  <c r="DQ53" i="46"/>
  <c r="BB53" i="46" s="1"/>
  <c r="DP53" i="46"/>
  <c r="DO53" i="46"/>
  <c r="AZ53" i="46" s="1"/>
  <c r="DN53" i="46"/>
  <c r="DM53" i="46"/>
  <c r="AX53" i="46" s="1"/>
  <c r="DL53" i="46"/>
  <c r="DK53" i="46"/>
  <c r="AV53" i="46" s="1"/>
  <c r="DJ53" i="46"/>
  <c r="DI53" i="46"/>
  <c r="AT53" i="46" s="1"/>
  <c r="DH53" i="46"/>
  <c r="AS53" i="46" s="1"/>
  <c r="DG53" i="46"/>
  <c r="DF53" i="46"/>
  <c r="DE53" i="46"/>
  <c r="DD53" i="46"/>
  <c r="DC53" i="46"/>
  <c r="AN53" i="46" s="1"/>
  <c r="DB53" i="46"/>
  <c r="DA53" i="46"/>
  <c r="CZ53" i="46"/>
  <c r="AK53" i="46" s="1"/>
  <c r="CY53" i="46"/>
  <c r="AJ53" i="46" s="1"/>
  <c r="CX53" i="46"/>
  <c r="CW53" i="46"/>
  <c r="CV53" i="46"/>
  <c r="CU53" i="46"/>
  <c r="AF53" i="46" s="1"/>
  <c r="CT53" i="46"/>
  <c r="CS53" i="46"/>
  <c r="CR53" i="46"/>
  <c r="CQ53" i="46"/>
  <c r="CP53" i="46"/>
  <c r="AA53" i="46" s="1"/>
  <c r="CO53" i="46"/>
  <c r="CN53" i="46"/>
  <c r="CM53" i="46"/>
  <c r="X53" i="46" s="1"/>
  <c r="CL53" i="46"/>
  <c r="CK53" i="46"/>
  <c r="V53" i="46" s="1"/>
  <c r="CJ53" i="46"/>
  <c r="CI53" i="46"/>
  <c r="T53" i="46" s="1"/>
  <c r="CH53" i="46"/>
  <c r="S53" i="46" s="1"/>
  <c r="CG53" i="46"/>
  <c r="CF53" i="46"/>
  <c r="CE53" i="46"/>
  <c r="P53" i="46" s="1"/>
  <c r="CD53" i="46"/>
  <c r="CC53" i="46"/>
  <c r="CB53" i="46"/>
  <c r="CA53" i="46"/>
  <c r="L53" i="46" s="1"/>
  <c r="BZ53" i="46"/>
  <c r="BY53" i="46"/>
  <c r="J53" i="46" s="1"/>
  <c r="BX53" i="46"/>
  <c r="BW53" i="46"/>
  <c r="H53" i="46" s="1"/>
  <c r="BV53" i="46"/>
  <c r="BU53" i="46"/>
  <c r="F53" i="46" s="1"/>
  <c r="BT53" i="46"/>
  <c r="BS53" i="46"/>
  <c r="B53" i="46"/>
  <c r="B53" i="44" s="1"/>
  <c r="A53" i="46"/>
  <c r="C53" i="46" s="1"/>
  <c r="C53" i="44" s="1"/>
  <c r="EF52" i="46"/>
  <c r="EE52" i="46"/>
  <c r="ED52" i="46"/>
  <c r="EC52" i="46"/>
  <c r="EB52" i="46"/>
  <c r="BM52" i="46" s="1"/>
  <c r="EA52" i="46"/>
  <c r="DZ52" i="46"/>
  <c r="DY52" i="46"/>
  <c r="DX52" i="46"/>
  <c r="DW52" i="46"/>
  <c r="BH52" i="46" s="1"/>
  <c r="DV52" i="46"/>
  <c r="DU52" i="46"/>
  <c r="DT52" i="46"/>
  <c r="BE52" i="46" s="1"/>
  <c r="DS52" i="46"/>
  <c r="BD52" i="46" s="1"/>
  <c r="DR52" i="46"/>
  <c r="DQ52" i="46"/>
  <c r="BB52" i="46" s="1"/>
  <c r="DP52" i="46"/>
  <c r="DO52" i="46"/>
  <c r="DN52" i="46"/>
  <c r="DM52" i="46"/>
  <c r="DL52" i="46"/>
  <c r="AW52" i="46" s="1"/>
  <c r="DK52" i="46"/>
  <c r="DJ52" i="46"/>
  <c r="DI52" i="46"/>
  <c r="DH52" i="46"/>
  <c r="DG52" i="46"/>
  <c r="DF52" i="46"/>
  <c r="AQ52" i="46" s="1"/>
  <c r="DE52" i="46"/>
  <c r="DD52" i="46"/>
  <c r="AO52" i="46" s="1"/>
  <c r="DC52" i="46"/>
  <c r="AN52" i="46" s="1"/>
  <c r="DB52" i="46"/>
  <c r="DA52" i="46"/>
  <c r="CZ52" i="46"/>
  <c r="CY52" i="46"/>
  <c r="AJ52" i="46" s="1"/>
  <c r="CX52" i="46"/>
  <c r="CW52" i="46"/>
  <c r="CV52" i="46"/>
  <c r="AG52" i="46" s="1"/>
  <c r="CU52" i="46"/>
  <c r="CT52" i="46"/>
  <c r="AE52" i="46" s="1"/>
  <c r="CS52" i="46"/>
  <c r="AD52" i="46" s="1"/>
  <c r="CR52" i="46"/>
  <c r="AC52" i="46" s="1"/>
  <c r="CQ52" i="46"/>
  <c r="CP52" i="46"/>
  <c r="CO52" i="46"/>
  <c r="CN52" i="46"/>
  <c r="Y52" i="46" s="1"/>
  <c r="CM52" i="46"/>
  <c r="X52" i="46" s="1"/>
  <c r="CL52" i="46"/>
  <c r="CK52" i="46"/>
  <c r="CJ52" i="46"/>
  <c r="CI52" i="46"/>
  <c r="T52" i="46" s="1"/>
  <c r="CH52" i="46"/>
  <c r="S52" i="46" s="1"/>
  <c r="CG52" i="46"/>
  <c r="CF52" i="46"/>
  <c r="Q52" i="46" s="1"/>
  <c r="CE52" i="46"/>
  <c r="P52" i="46" s="1"/>
  <c r="CD52" i="46"/>
  <c r="O52" i="46" s="1"/>
  <c r="CC52" i="46"/>
  <c r="CB52" i="46"/>
  <c r="CA52" i="46"/>
  <c r="L52" i="46" s="1"/>
  <c r="BZ52" i="46"/>
  <c r="BY52" i="46"/>
  <c r="BX52" i="46"/>
  <c r="I52" i="46" s="1"/>
  <c r="BW52" i="46"/>
  <c r="BV52" i="46"/>
  <c r="G52" i="46" s="1"/>
  <c r="BU52" i="46"/>
  <c r="BT52" i="46"/>
  <c r="E52" i="46" s="1"/>
  <c r="BS52" i="46"/>
  <c r="B52" i="46"/>
  <c r="B52" i="44" s="1"/>
  <c r="A52" i="46"/>
  <c r="EF51" i="46"/>
  <c r="EE51" i="46"/>
  <c r="ED51" i="46"/>
  <c r="BO51" i="44" s="1"/>
  <c r="EC51" i="46"/>
  <c r="BN51" i="44" s="1"/>
  <c r="EB51" i="46"/>
  <c r="BM51" i="44" s="1"/>
  <c r="EA51" i="46"/>
  <c r="BL51" i="44" s="1"/>
  <c r="DZ51" i="46"/>
  <c r="BK51" i="44" s="1"/>
  <c r="DY51" i="46"/>
  <c r="BJ51" i="44" s="1"/>
  <c r="DX51" i="46"/>
  <c r="BI51" i="46" s="1"/>
  <c r="DW51" i="46"/>
  <c r="DV51" i="46"/>
  <c r="DU51" i="46"/>
  <c r="BF51" i="46" s="1"/>
  <c r="DT51" i="46"/>
  <c r="DS51" i="46"/>
  <c r="BD51" i="46" s="1"/>
  <c r="DR51" i="46"/>
  <c r="DQ51" i="46"/>
  <c r="DP51" i="46"/>
  <c r="DO51" i="46"/>
  <c r="DN51" i="46"/>
  <c r="AY51" i="46" s="1"/>
  <c r="DM51" i="46"/>
  <c r="DL51" i="46"/>
  <c r="DK51" i="46"/>
  <c r="AV51" i="46" s="1"/>
  <c r="DJ51" i="46"/>
  <c r="DI51" i="46"/>
  <c r="AT51" i="46" s="1"/>
  <c r="DH51" i="46"/>
  <c r="DG51" i="46"/>
  <c r="DF51" i="46"/>
  <c r="AQ51" i="46" s="1"/>
  <c r="DE51" i="46"/>
  <c r="DD51" i="46"/>
  <c r="DC51" i="46"/>
  <c r="DB51" i="46"/>
  <c r="DA51" i="46"/>
  <c r="CZ51" i="46"/>
  <c r="AK51" i="46" s="1"/>
  <c r="CY51" i="46"/>
  <c r="CX51" i="46"/>
  <c r="CW51" i="46"/>
  <c r="AH51" i="46" s="1"/>
  <c r="CV51" i="46"/>
  <c r="CU51" i="46"/>
  <c r="AF51" i="46" s="1"/>
  <c r="CT51" i="46"/>
  <c r="CS51" i="46"/>
  <c r="CR51" i="46"/>
  <c r="CQ51" i="46"/>
  <c r="CP51" i="46"/>
  <c r="CO51" i="46"/>
  <c r="Z51" i="46" s="1"/>
  <c r="CN51" i="46"/>
  <c r="CM51" i="46"/>
  <c r="X51" i="46" s="1"/>
  <c r="CL51" i="46"/>
  <c r="CK51" i="46"/>
  <c r="V51" i="46" s="1"/>
  <c r="CJ51" i="46"/>
  <c r="CI51" i="46"/>
  <c r="CH51" i="46"/>
  <c r="CG51" i="46"/>
  <c r="CF51" i="46"/>
  <c r="CE51" i="46"/>
  <c r="CD51" i="46"/>
  <c r="CC51" i="46"/>
  <c r="CB51" i="46"/>
  <c r="M51" i="46" s="1"/>
  <c r="CA51" i="46"/>
  <c r="BZ51" i="46"/>
  <c r="BY51" i="46"/>
  <c r="BX51" i="46"/>
  <c r="BW51" i="46"/>
  <c r="H51" i="46" s="1"/>
  <c r="BV51" i="46"/>
  <c r="BU51" i="46"/>
  <c r="BT51" i="46"/>
  <c r="BS51" i="46"/>
  <c r="B51" i="46"/>
  <c r="B51" i="44" s="1"/>
  <c r="A51" i="46"/>
  <c r="A49" i="27" s="1"/>
  <c r="EF50" i="46"/>
  <c r="EE50" i="46"/>
  <c r="BP50" i="46" s="1"/>
  <c r="ED50" i="46"/>
  <c r="EC50" i="46"/>
  <c r="BN50" i="46" s="1"/>
  <c r="EB50" i="46"/>
  <c r="BM50" i="46" s="1"/>
  <c r="EA50" i="46"/>
  <c r="DZ50" i="46"/>
  <c r="DY50" i="46"/>
  <c r="DX50" i="46"/>
  <c r="DW50" i="46"/>
  <c r="DV50" i="46"/>
  <c r="DU50" i="46"/>
  <c r="BF50" i="46" s="1"/>
  <c r="DT50" i="46"/>
  <c r="DS50" i="46"/>
  <c r="DR50" i="46"/>
  <c r="BC50" i="46" s="1"/>
  <c r="DQ50" i="46"/>
  <c r="DP50" i="46"/>
  <c r="DO50" i="46"/>
  <c r="DN50" i="46"/>
  <c r="AY50" i="46" s="1"/>
  <c r="DM50" i="46"/>
  <c r="AX50" i="46" s="1"/>
  <c r="DL50" i="46"/>
  <c r="AW50" i="46" s="1"/>
  <c r="DK50" i="46"/>
  <c r="DJ50" i="46"/>
  <c r="DI50" i="46"/>
  <c r="DH50" i="46"/>
  <c r="DG50" i="46"/>
  <c r="AR50" i="46" s="1"/>
  <c r="DF50" i="46"/>
  <c r="DE50" i="46"/>
  <c r="AP50" i="46" s="1"/>
  <c r="DD50" i="46"/>
  <c r="DC50" i="46"/>
  <c r="AN50" i="46" s="1"/>
  <c r="DB50" i="46"/>
  <c r="DA50" i="46"/>
  <c r="CZ50" i="46"/>
  <c r="CY50" i="46"/>
  <c r="CX50" i="46"/>
  <c r="AI50" i="46" s="1"/>
  <c r="CW50" i="46"/>
  <c r="CV50" i="46"/>
  <c r="CU50" i="46"/>
  <c r="CT50" i="46"/>
  <c r="AE50" i="46" s="1"/>
  <c r="CS50" i="46"/>
  <c r="CR50" i="46"/>
  <c r="CQ50" i="46"/>
  <c r="AB50" i="46" s="1"/>
  <c r="CP50" i="46"/>
  <c r="CO50" i="46"/>
  <c r="Z50" i="46" s="1"/>
  <c r="CN50" i="46"/>
  <c r="CM50" i="46"/>
  <c r="CL50" i="46"/>
  <c r="CK50" i="46"/>
  <c r="CJ50" i="46"/>
  <c r="U50" i="46" s="1"/>
  <c r="CI50" i="46"/>
  <c r="CH50" i="46"/>
  <c r="CG50" i="46"/>
  <c r="R50" i="46" s="1"/>
  <c r="CF50" i="46"/>
  <c r="CE50" i="46"/>
  <c r="CD50" i="46"/>
  <c r="CC50" i="46"/>
  <c r="CB50" i="46"/>
  <c r="M50" i="46" s="1"/>
  <c r="CA50" i="46"/>
  <c r="L50" i="46" s="1"/>
  <c r="BZ50" i="46"/>
  <c r="K50" i="46" s="1"/>
  <c r="BY50" i="46"/>
  <c r="BX50" i="46"/>
  <c r="BW50" i="46"/>
  <c r="H50" i="46" s="1"/>
  <c r="BV50" i="46"/>
  <c r="BU50" i="46"/>
  <c r="BT50" i="46"/>
  <c r="E50" i="46" s="1"/>
  <c r="BS50" i="46"/>
  <c r="D50" i="46" s="1"/>
  <c r="B50" i="46"/>
  <c r="B50" i="44" s="1"/>
  <c r="A50" i="46"/>
  <c r="C50" i="46" s="1"/>
  <c r="C50" i="44" s="1"/>
  <c r="EF49" i="46"/>
  <c r="EE49" i="46"/>
  <c r="ED49" i="46"/>
  <c r="EC49" i="46"/>
  <c r="BN49" i="46" s="1"/>
  <c r="EB49" i="46"/>
  <c r="EA49" i="46"/>
  <c r="BL49" i="46" s="1"/>
  <c r="DZ49" i="46"/>
  <c r="BK49" i="46" s="1"/>
  <c r="DY49" i="46"/>
  <c r="DX49" i="46"/>
  <c r="DW49" i="46"/>
  <c r="DV49" i="46"/>
  <c r="BG49" i="46" s="1"/>
  <c r="DU49" i="46"/>
  <c r="BF49" i="46" s="1"/>
  <c r="DT49" i="46"/>
  <c r="DS49" i="46"/>
  <c r="DR49" i="46"/>
  <c r="DQ49" i="46"/>
  <c r="BB49" i="46" s="1"/>
  <c r="DP49" i="46"/>
  <c r="DO49" i="46"/>
  <c r="DN49" i="46"/>
  <c r="DM49" i="46"/>
  <c r="AX49" i="46" s="1"/>
  <c r="DL49" i="46"/>
  <c r="AW49" i="46" s="1"/>
  <c r="DK49" i="46"/>
  <c r="AV49" i="46" s="1"/>
  <c r="DJ49" i="46"/>
  <c r="AU49" i="46" s="1"/>
  <c r="DI49" i="46"/>
  <c r="DH49" i="46"/>
  <c r="DG49" i="46"/>
  <c r="DF49" i="46"/>
  <c r="DE49" i="46"/>
  <c r="AP49" i="46" s="1"/>
  <c r="DD49" i="46"/>
  <c r="AO49" i="46" s="1"/>
  <c r="DC49" i="46"/>
  <c r="AN49" i="46" s="1"/>
  <c r="DB49" i="46"/>
  <c r="AM49" i="46" s="1"/>
  <c r="DA49" i="46"/>
  <c r="AL49" i="46" s="1"/>
  <c r="CZ49" i="46"/>
  <c r="CY49" i="46"/>
  <c r="AJ49" i="46" s="1"/>
  <c r="CX49" i="46"/>
  <c r="CW49" i="46"/>
  <c r="AH49" i="46" s="1"/>
  <c r="CV49" i="46"/>
  <c r="CU49" i="46"/>
  <c r="CT49" i="46"/>
  <c r="AE49" i="46" s="1"/>
  <c r="CS49" i="46"/>
  <c r="CR49" i="46"/>
  <c r="CQ49" i="46"/>
  <c r="AB49" i="46" s="1"/>
  <c r="CP49" i="46"/>
  <c r="AA49" i="46" s="1"/>
  <c r="CO49" i="46"/>
  <c r="Z49" i="46" s="1"/>
  <c r="CN49" i="46"/>
  <c r="CM49" i="46"/>
  <c r="CL49" i="46"/>
  <c r="CK49" i="46"/>
  <c r="V49" i="46" s="1"/>
  <c r="CJ49" i="46"/>
  <c r="CI49" i="46"/>
  <c r="CH49" i="46"/>
  <c r="S49" i="46" s="1"/>
  <c r="CG49" i="46"/>
  <c r="R49" i="46" s="1"/>
  <c r="CF49" i="46"/>
  <c r="Q49" i="46" s="1"/>
  <c r="CE49" i="46"/>
  <c r="P49" i="46" s="1"/>
  <c r="CD49" i="46"/>
  <c r="CC49" i="46"/>
  <c r="CB49" i="46"/>
  <c r="CA49" i="46"/>
  <c r="BZ49" i="46"/>
  <c r="BY49" i="46"/>
  <c r="J49" i="46" s="1"/>
  <c r="BX49" i="46"/>
  <c r="I49" i="46" s="1"/>
  <c r="BW49" i="46"/>
  <c r="BV49" i="46"/>
  <c r="BU49" i="46"/>
  <c r="F49" i="46" s="1"/>
  <c r="BT49" i="46"/>
  <c r="BS49" i="46"/>
  <c r="B49" i="46"/>
  <c r="B49" i="44" s="1"/>
  <c r="A49" i="46"/>
  <c r="A47" i="27" s="1"/>
  <c r="EF48" i="46"/>
  <c r="EE48" i="46"/>
  <c r="ED48" i="46"/>
  <c r="EC48" i="46"/>
  <c r="EB48" i="46"/>
  <c r="EA48" i="46"/>
  <c r="BL48" i="46" s="1"/>
  <c r="DZ48" i="46"/>
  <c r="DY48" i="46"/>
  <c r="DX48" i="46"/>
  <c r="DW48" i="46"/>
  <c r="BH48" i="46" s="1"/>
  <c r="DV48" i="46"/>
  <c r="DU48" i="46"/>
  <c r="DT48" i="46"/>
  <c r="DS48" i="46"/>
  <c r="BD48" i="46" s="1"/>
  <c r="DR48" i="46"/>
  <c r="BC48" i="46" s="1"/>
  <c r="DQ48" i="46"/>
  <c r="DP48" i="46"/>
  <c r="BA48" i="46" s="1"/>
  <c r="DO48" i="46"/>
  <c r="AZ48" i="46" s="1"/>
  <c r="DN48" i="46"/>
  <c r="AY48" i="46" s="1"/>
  <c r="DM48" i="46"/>
  <c r="DL48" i="46"/>
  <c r="DK48" i="46"/>
  <c r="DJ48" i="46"/>
  <c r="AU48" i="46" s="1"/>
  <c r="DI48" i="46"/>
  <c r="AT48" i="46" s="1"/>
  <c r="DH48" i="46"/>
  <c r="DG48" i="46"/>
  <c r="DF48" i="46"/>
  <c r="DE48" i="46"/>
  <c r="DD48" i="46"/>
  <c r="DC48" i="46"/>
  <c r="DB48" i="46"/>
  <c r="DA48" i="46"/>
  <c r="CZ48" i="46"/>
  <c r="AK48" i="46" s="1"/>
  <c r="CY48" i="46"/>
  <c r="CX48" i="46"/>
  <c r="CW48" i="46"/>
  <c r="CV48" i="46"/>
  <c r="CU48" i="46"/>
  <c r="CT48" i="46"/>
  <c r="AE48" i="46" s="1"/>
  <c r="CS48" i="46"/>
  <c r="AD48" i="46" s="1"/>
  <c r="CR48" i="46"/>
  <c r="AC48" i="46" s="1"/>
  <c r="CQ48" i="46"/>
  <c r="CP48" i="46"/>
  <c r="CO48" i="46"/>
  <c r="CN48" i="46"/>
  <c r="CM48" i="46"/>
  <c r="CL48" i="46"/>
  <c r="CK48" i="46"/>
  <c r="V48" i="46" s="1"/>
  <c r="CJ48" i="46"/>
  <c r="CI48" i="46"/>
  <c r="T48" i="46" s="1"/>
  <c r="CH48" i="46"/>
  <c r="CG48" i="46"/>
  <c r="CF48" i="46"/>
  <c r="CE48" i="46"/>
  <c r="P48" i="46" s="1"/>
  <c r="CD48" i="46"/>
  <c r="O48" i="46" s="1"/>
  <c r="CC48" i="46"/>
  <c r="N48" i="46" s="1"/>
  <c r="CB48" i="46"/>
  <c r="CA48" i="46"/>
  <c r="BZ48" i="46"/>
  <c r="BY48" i="46"/>
  <c r="BX48" i="46"/>
  <c r="BW48" i="46"/>
  <c r="BV48" i="46"/>
  <c r="G48" i="46" s="1"/>
  <c r="BU48" i="46"/>
  <c r="BT48" i="46"/>
  <c r="BS48" i="46"/>
  <c r="D48" i="46" s="1"/>
  <c r="B48" i="46"/>
  <c r="B48" i="44" s="1"/>
  <c r="A48" i="46"/>
  <c r="EF47" i="46"/>
  <c r="EE47" i="46"/>
  <c r="BP47" i="46" s="1"/>
  <c r="ED47" i="46"/>
  <c r="BO47" i="44" s="1"/>
  <c r="EC47" i="46"/>
  <c r="EB47" i="46"/>
  <c r="BM47" i="46" s="1"/>
  <c r="EA47" i="46"/>
  <c r="DZ47" i="46"/>
  <c r="DY47" i="46"/>
  <c r="DX47" i="46"/>
  <c r="DW47" i="46"/>
  <c r="BH47" i="46" s="1"/>
  <c r="DV47" i="46"/>
  <c r="DU47" i="46"/>
  <c r="BF47" i="46" s="1"/>
  <c r="DT47" i="46"/>
  <c r="DS47" i="46"/>
  <c r="DR47" i="46"/>
  <c r="DQ47" i="46"/>
  <c r="BB47" i="46" s="1"/>
  <c r="DP47" i="46"/>
  <c r="DO47" i="46"/>
  <c r="AZ47" i="46" s="1"/>
  <c r="DN47" i="46"/>
  <c r="DM47" i="46"/>
  <c r="DL47" i="46"/>
  <c r="DK47" i="46"/>
  <c r="DJ47" i="46"/>
  <c r="DI47" i="46"/>
  <c r="DH47" i="46"/>
  <c r="DG47" i="46"/>
  <c r="AR47" i="46" s="1"/>
  <c r="DF47" i="46"/>
  <c r="DE47" i="46"/>
  <c r="DD47" i="46"/>
  <c r="AO47" i="46" s="1"/>
  <c r="DC47" i="46"/>
  <c r="AN47" i="46" s="1"/>
  <c r="DB47" i="46"/>
  <c r="AM47" i="46" s="1"/>
  <c r="DA47" i="46"/>
  <c r="AL47" i="46" s="1"/>
  <c r="CZ47" i="46"/>
  <c r="CY47" i="46"/>
  <c r="AJ47" i="46" s="1"/>
  <c r="CX47" i="46"/>
  <c r="CW47" i="46"/>
  <c r="CV47" i="46"/>
  <c r="AG47" i="46" s="1"/>
  <c r="CU47" i="46"/>
  <c r="CT47" i="46"/>
  <c r="CS47" i="46"/>
  <c r="CR47" i="46"/>
  <c r="CQ47" i="46"/>
  <c r="AB47" i="46" s="1"/>
  <c r="CP47" i="46"/>
  <c r="CO47" i="46"/>
  <c r="Z47" i="46" s="1"/>
  <c r="CN47" i="46"/>
  <c r="Y47" i="46" s="1"/>
  <c r="CM47" i="46"/>
  <c r="CL47" i="46"/>
  <c r="CK47" i="46"/>
  <c r="V47" i="46" s="1"/>
  <c r="CJ47" i="46"/>
  <c r="CI47" i="46"/>
  <c r="T47" i="46" s="1"/>
  <c r="CH47" i="46"/>
  <c r="CG47" i="46"/>
  <c r="R47" i="46" s="1"/>
  <c r="CF47" i="46"/>
  <c r="Q47" i="46" s="1"/>
  <c r="CE47" i="46"/>
  <c r="P47" i="46" s="1"/>
  <c r="CD47" i="46"/>
  <c r="CC47" i="46"/>
  <c r="N47" i="46" s="1"/>
  <c r="CB47" i="46"/>
  <c r="CA47" i="46"/>
  <c r="L47" i="46" s="1"/>
  <c r="BZ47" i="46"/>
  <c r="BY47" i="46"/>
  <c r="BX47" i="46"/>
  <c r="BW47" i="46"/>
  <c r="BV47" i="46"/>
  <c r="BU47" i="46"/>
  <c r="BT47" i="46"/>
  <c r="BS47" i="46"/>
  <c r="D47" i="46" s="1"/>
  <c r="B47" i="46"/>
  <c r="B47" i="44" s="1"/>
  <c r="A47" i="46"/>
  <c r="A45" i="27" s="1"/>
  <c r="EF46" i="46"/>
  <c r="BQ46" i="46" s="1"/>
  <c r="EE46" i="46"/>
  <c r="ED46" i="46"/>
  <c r="EC46" i="46"/>
  <c r="EB46" i="46"/>
  <c r="EA46" i="46"/>
  <c r="DZ46" i="46"/>
  <c r="BK46" i="46" s="1"/>
  <c r="DY46" i="46"/>
  <c r="DX46" i="46"/>
  <c r="DW46" i="46"/>
  <c r="DV46" i="46"/>
  <c r="BG46" i="46" s="1"/>
  <c r="DU46" i="46"/>
  <c r="DT46" i="46"/>
  <c r="BE46" i="46" s="1"/>
  <c r="DS46" i="46"/>
  <c r="DR46" i="46"/>
  <c r="DQ46" i="46"/>
  <c r="DP46" i="46"/>
  <c r="DO46" i="46"/>
  <c r="DN46" i="46"/>
  <c r="DM46" i="46"/>
  <c r="DL46" i="46"/>
  <c r="AW46" i="46" s="1"/>
  <c r="DK46" i="46"/>
  <c r="DJ46" i="46"/>
  <c r="AU46" i="46" s="1"/>
  <c r="DI46" i="46"/>
  <c r="DH46" i="46"/>
  <c r="DG46" i="46"/>
  <c r="DF46" i="46"/>
  <c r="AQ46" i="46" s="1"/>
  <c r="DE46" i="46"/>
  <c r="DD46" i="46"/>
  <c r="DC46" i="46"/>
  <c r="DB46" i="46"/>
  <c r="AM46" i="46" s="1"/>
  <c r="DA46" i="46"/>
  <c r="CZ46" i="46"/>
  <c r="AK46" i="46" s="1"/>
  <c r="CY46" i="46"/>
  <c r="CX46" i="46"/>
  <c r="AI46" i="46" s="1"/>
  <c r="CW46" i="46"/>
  <c r="CV46" i="46"/>
  <c r="CU46" i="46"/>
  <c r="CT46" i="46"/>
  <c r="AE46" i="46" s="1"/>
  <c r="CS46" i="46"/>
  <c r="CR46" i="46"/>
  <c r="CQ46" i="46"/>
  <c r="CP46" i="46"/>
  <c r="AA46" i="46" s="1"/>
  <c r="CO46" i="46"/>
  <c r="CN46" i="46"/>
  <c r="Y46" i="46" s="1"/>
  <c r="CM46" i="46"/>
  <c r="CL46" i="46"/>
  <c r="CK46" i="46"/>
  <c r="V46" i="46" s="1"/>
  <c r="CJ46" i="46"/>
  <c r="CI46" i="46"/>
  <c r="CH46" i="46"/>
  <c r="CG46" i="46"/>
  <c r="CF46" i="46"/>
  <c r="CE46" i="46"/>
  <c r="CD46" i="46"/>
  <c r="O46" i="46" s="1"/>
  <c r="CC46" i="46"/>
  <c r="CB46" i="46"/>
  <c r="CA46" i="46"/>
  <c r="BZ46" i="46"/>
  <c r="K46" i="46" s="1"/>
  <c r="BY46" i="46"/>
  <c r="J46" i="46" s="1"/>
  <c r="BX46" i="46"/>
  <c r="BW46" i="46"/>
  <c r="BV46" i="46"/>
  <c r="G46" i="46" s="1"/>
  <c r="BU46" i="46"/>
  <c r="F46" i="46" s="1"/>
  <c r="BT46" i="46"/>
  <c r="BS46" i="46"/>
  <c r="B46" i="46"/>
  <c r="B46" i="44" s="1"/>
  <c r="A46" i="46"/>
  <c r="A44" i="27" s="1"/>
  <c r="EF45" i="46"/>
  <c r="BQ45" i="46" s="1"/>
  <c r="EE45" i="46"/>
  <c r="BP45" i="46" s="1"/>
  <c r="ED45" i="46"/>
  <c r="BO45" i="44" s="1"/>
  <c r="EC45" i="46"/>
  <c r="BN45" i="44" s="1"/>
  <c r="EB45" i="46"/>
  <c r="EA45" i="46"/>
  <c r="BL45" i="46" s="1"/>
  <c r="DZ45" i="46"/>
  <c r="DY45" i="46"/>
  <c r="BJ45" i="46" s="1"/>
  <c r="DX45" i="46"/>
  <c r="BI45" i="46" s="1"/>
  <c r="DW45" i="46"/>
  <c r="DV45" i="46"/>
  <c r="DU45" i="46"/>
  <c r="DT45" i="46"/>
  <c r="BE45" i="46" s="1"/>
  <c r="DS45" i="46"/>
  <c r="DR45" i="46"/>
  <c r="BC45" i="46" s="1"/>
  <c r="DQ45" i="46"/>
  <c r="DP45" i="46"/>
  <c r="BA45" i="46" s="1"/>
  <c r="DO45" i="46"/>
  <c r="AZ45" i="46" s="1"/>
  <c r="DN45" i="46"/>
  <c r="AY45" i="46" s="1"/>
  <c r="DM45" i="46"/>
  <c r="AX45" i="46" s="1"/>
  <c r="DL45" i="46"/>
  <c r="DK45" i="46"/>
  <c r="DJ45" i="46"/>
  <c r="DI45" i="46"/>
  <c r="DH45" i="46"/>
  <c r="AS45" i="46" s="1"/>
  <c r="DG45" i="46"/>
  <c r="DF45" i="46"/>
  <c r="DE45" i="46"/>
  <c r="DD45" i="46"/>
  <c r="AO45" i="46" s="1"/>
  <c r="DC45" i="46"/>
  <c r="DB45" i="46"/>
  <c r="DA45" i="46"/>
  <c r="CZ45" i="46"/>
  <c r="AK45" i="46" s="1"/>
  <c r="CY45" i="46"/>
  <c r="CX45" i="46"/>
  <c r="CW45" i="46"/>
  <c r="AH45" i="46" s="1"/>
  <c r="CV45" i="46"/>
  <c r="AG45" i="46" s="1"/>
  <c r="CU45" i="46"/>
  <c r="CT45" i="46"/>
  <c r="AE45" i="46" s="1"/>
  <c r="CS45" i="46"/>
  <c r="CR45" i="46"/>
  <c r="AC45" i="46" s="1"/>
  <c r="CQ45" i="46"/>
  <c r="AB45" i="46" s="1"/>
  <c r="CP45" i="46"/>
  <c r="CO45" i="46"/>
  <c r="CN45" i="46"/>
  <c r="Y45" i="46" s="1"/>
  <c r="CM45" i="46"/>
  <c r="CL45" i="46"/>
  <c r="CK45" i="46"/>
  <c r="CJ45" i="46"/>
  <c r="U45" i="46" s="1"/>
  <c r="CI45" i="46"/>
  <c r="CH45" i="46"/>
  <c r="CG45" i="46"/>
  <c r="R45" i="46" s="1"/>
  <c r="CF45" i="46"/>
  <c r="CE45" i="46"/>
  <c r="CD45" i="46"/>
  <c r="CC45" i="46"/>
  <c r="CB45" i="46"/>
  <c r="M45" i="46" s="1"/>
  <c r="CA45" i="46"/>
  <c r="BZ45" i="46"/>
  <c r="K45" i="46" s="1"/>
  <c r="BY45" i="46"/>
  <c r="J45" i="46" s="1"/>
  <c r="BX45" i="46"/>
  <c r="BW45" i="46"/>
  <c r="BV45" i="46"/>
  <c r="G45" i="46" s="1"/>
  <c r="BU45" i="46"/>
  <c r="BT45" i="46"/>
  <c r="E45" i="46" s="1"/>
  <c r="BS45" i="46"/>
  <c r="BO45" i="46"/>
  <c r="B45" i="46"/>
  <c r="B45" i="44" s="1"/>
  <c r="A45" i="46"/>
  <c r="A43" i="27" s="1"/>
  <c r="EF44" i="46"/>
  <c r="EE44" i="46"/>
  <c r="BP44" i="46" s="1"/>
  <c r="ED44" i="46"/>
  <c r="EC44" i="46"/>
  <c r="BN44" i="46" s="1"/>
  <c r="EB44" i="46"/>
  <c r="EA44" i="46"/>
  <c r="DZ44" i="46"/>
  <c r="BK44" i="46" s="1"/>
  <c r="DY44" i="46"/>
  <c r="DX44" i="46"/>
  <c r="DW44" i="46"/>
  <c r="DV44" i="46"/>
  <c r="DU44" i="46"/>
  <c r="DT44" i="46"/>
  <c r="DS44" i="46"/>
  <c r="DR44" i="46"/>
  <c r="BC44" i="46" s="1"/>
  <c r="DQ44" i="46"/>
  <c r="DP44" i="46"/>
  <c r="BA44" i="46" s="1"/>
  <c r="DO44" i="46"/>
  <c r="DN44" i="46"/>
  <c r="AY44" i="46" s="1"/>
  <c r="DM44" i="46"/>
  <c r="DL44" i="46"/>
  <c r="DK44" i="46"/>
  <c r="AV44" i="46" s="1"/>
  <c r="DJ44" i="46"/>
  <c r="DI44" i="46"/>
  <c r="AT44" i="46" s="1"/>
  <c r="DH44" i="46"/>
  <c r="DG44" i="46"/>
  <c r="AR44" i="46" s="1"/>
  <c r="DF44" i="46"/>
  <c r="DE44" i="46"/>
  <c r="DD44" i="46"/>
  <c r="DC44" i="46"/>
  <c r="AN44" i="46" s="1"/>
  <c r="DB44" i="46"/>
  <c r="DA44" i="46"/>
  <c r="CZ44" i="46"/>
  <c r="AK44" i="46" s="1"/>
  <c r="CY44" i="46"/>
  <c r="CX44" i="46"/>
  <c r="CW44" i="46"/>
  <c r="CV44" i="46"/>
  <c r="CU44" i="46"/>
  <c r="CT44" i="46"/>
  <c r="AE44" i="46" s="1"/>
  <c r="CS44" i="46"/>
  <c r="CR44" i="46"/>
  <c r="CQ44" i="46"/>
  <c r="CP44" i="46"/>
  <c r="CO44" i="46"/>
  <c r="CN44" i="46"/>
  <c r="CM44" i="46"/>
  <c r="CL44" i="46"/>
  <c r="W44" i="46" s="1"/>
  <c r="CK44" i="46"/>
  <c r="CJ44" i="46"/>
  <c r="CI44" i="46"/>
  <c r="CH44" i="46"/>
  <c r="CG44" i="46"/>
  <c r="CF44" i="46"/>
  <c r="CE44" i="46"/>
  <c r="CD44" i="46"/>
  <c r="CC44" i="46"/>
  <c r="CB44" i="46"/>
  <c r="M44" i="46" s="1"/>
  <c r="CA44" i="46"/>
  <c r="BZ44" i="46"/>
  <c r="K44" i="46" s="1"/>
  <c r="BY44" i="46"/>
  <c r="J44" i="46" s="1"/>
  <c r="BX44" i="46"/>
  <c r="BW44" i="46"/>
  <c r="H44" i="46" s="1"/>
  <c r="BV44" i="46"/>
  <c r="G44" i="46" s="1"/>
  <c r="BU44" i="46"/>
  <c r="BT44" i="46"/>
  <c r="BS44" i="46"/>
  <c r="B44" i="46"/>
  <c r="B44" i="44" s="1"/>
  <c r="A44" i="46"/>
  <c r="A44" i="44" s="1"/>
  <c r="EF43" i="46"/>
  <c r="BQ43" i="46" s="1"/>
  <c r="EE43" i="46"/>
  <c r="ED43" i="46"/>
  <c r="EC43" i="46"/>
  <c r="EB43" i="46"/>
  <c r="BM43" i="46" s="1"/>
  <c r="EA43" i="46"/>
  <c r="BL43" i="46" s="1"/>
  <c r="DZ43" i="46"/>
  <c r="BK43" i="46" s="1"/>
  <c r="DY43" i="46"/>
  <c r="DX43" i="46"/>
  <c r="DW43" i="46"/>
  <c r="DV43" i="46"/>
  <c r="BG43" i="46" s="1"/>
  <c r="DU43" i="46"/>
  <c r="DT43" i="46"/>
  <c r="DS43" i="46"/>
  <c r="DR43" i="46"/>
  <c r="BC43" i="46" s="1"/>
  <c r="DQ43" i="46"/>
  <c r="BB43" i="46" s="1"/>
  <c r="DP43" i="46"/>
  <c r="BA43" i="46" s="1"/>
  <c r="DO43" i="46"/>
  <c r="DN43" i="46"/>
  <c r="AY43" i="46" s="1"/>
  <c r="DM43" i="46"/>
  <c r="DL43" i="46"/>
  <c r="AW43" i="46" s="1"/>
  <c r="DK43" i="46"/>
  <c r="DJ43" i="46"/>
  <c r="AU43" i="46" s="1"/>
  <c r="DI43" i="46"/>
  <c r="DH43" i="46"/>
  <c r="DG43" i="46"/>
  <c r="DF43" i="46"/>
  <c r="DE43" i="46"/>
  <c r="DD43" i="46"/>
  <c r="DC43" i="46"/>
  <c r="AN43" i="46" s="1"/>
  <c r="DB43" i="46"/>
  <c r="AM43" i="46" s="1"/>
  <c r="DA43" i="46"/>
  <c r="AL43" i="46" s="1"/>
  <c r="CZ43" i="46"/>
  <c r="AK43" i="46" s="1"/>
  <c r="CY43" i="46"/>
  <c r="AJ43" i="46" s="1"/>
  <c r="CX43" i="46"/>
  <c r="CW43" i="46"/>
  <c r="CV43" i="46"/>
  <c r="AG43" i="46" s="1"/>
  <c r="CU43" i="46"/>
  <c r="CT43" i="46"/>
  <c r="AE43" i="46" s="1"/>
  <c r="CS43" i="46"/>
  <c r="AD43" i="46" s="1"/>
  <c r="CR43" i="46"/>
  <c r="AC43" i="46" s="1"/>
  <c r="CQ43" i="46"/>
  <c r="CP43" i="46"/>
  <c r="CO43" i="46"/>
  <c r="CN43" i="46"/>
  <c r="Y43" i="46" s="1"/>
  <c r="CM43" i="46"/>
  <c r="CL43" i="46"/>
  <c r="W43" i="46" s="1"/>
  <c r="CK43" i="46"/>
  <c r="CJ43" i="46"/>
  <c r="U43" i="46" s="1"/>
  <c r="CI43" i="46"/>
  <c r="T43" i="46" s="1"/>
  <c r="CH43" i="46"/>
  <c r="CG43" i="46"/>
  <c r="CF43" i="46"/>
  <c r="CE43" i="46"/>
  <c r="CD43" i="46"/>
  <c r="O43" i="46" s="1"/>
  <c r="CC43" i="46"/>
  <c r="N43" i="46" s="1"/>
  <c r="CB43" i="46"/>
  <c r="CA43" i="46"/>
  <c r="L43" i="46" s="1"/>
  <c r="BZ43" i="46"/>
  <c r="K43" i="46" s="1"/>
  <c r="BY43" i="46"/>
  <c r="BX43" i="46"/>
  <c r="BW43" i="46"/>
  <c r="BV43" i="46"/>
  <c r="G43" i="46" s="1"/>
  <c r="BU43" i="46"/>
  <c r="BT43" i="46"/>
  <c r="E43" i="46" s="1"/>
  <c r="BS43" i="46"/>
  <c r="B43" i="46"/>
  <c r="B43" i="44" s="1"/>
  <c r="A43" i="46"/>
  <c r="A41" i="27" s="1"/>
  <c r="EF42" i="46"/>
  <c r="EE42" i="46"/>
  <c r="ED42" i="46"/>
  <c r="BO42" i="44" s="1"/>
  <c r="EC42" i="46"/>
  <c r="BN42" i="46" s="1"/>
  <c r="EB42" i="46"/>
  <c r="BM42" i="46" s="1"/>
  <c r="EA42" i="46"/>
  <c r="BL42" i="46" s="1"/>
  <c r="DZ42" i="46"/>
  <c r="DY42" i="46"/>
  <c r="DX42" i="46"/>
  <c r="BI42" i="46" s="1"/>
  <c r="DW42" i="46"/>
  <c r="DV42" i="46"/>
  <c r="BG42" i="46" s="1"/>
  <c r="DU42" i="46"/>
  <c r="BF42" i="46" s="1"/>
  <c r="DT42" i="46"/>
  <c r="DS42" i="46"/>
  <c r="DR42" i="46"/>
  <c r="BC42" i="46" s="1"/>
  <c r="DQ42" i="46"/>
  <c r="DP42" i="46"/>
  <c r="BA42" i="46" s="1"/>
  <c r="DO42" i="46"/>
  <c r="DN42" i="46"/>
  <c r="AY42" i="46" s="1"/>
  <c r="DM42" i="46"/>
  <c r="DL42" i="46"/>
  <c r="AW42" i="46" s="1"/>
  <c r="DK42" i="46"/>
  <c r="AV42" i="46" s="1"/>
  <c r="DJ42" i="46"/>
  <c r="AU42" i="46" s="1"/>
  <c r="DI42" i="46"/>
  <c r="DH42" i="46"/>
  <c r="AS42" i="46" s="1"/>
  <c r="DG42" i="46"/>
  <c r="DF42" i="46"/>
  <c r="AQ42" i="46" s="1"/>
  <c r="DE42" i="46"/>
  <c r="DD42" i="46"/>
  <c r="AO42" i="46" s="1"/>
  <c r="DC42" i="46"/>
  <c r="AN42" i="46" s="1"/>
  <c r="DB42" i="46"/>
  <c r="DA42" i="46"/>
  <c r="CZ42" i="46"/>
  <c r="AK42" i="46" s="1"/>
  <c r="CY42" i="46"/>
  <c r="AJ42" i="46" s="1"/>
  <c r="CX42" i="46"/>
  <c r="AI42" i="46" s="1"/>
  <c r="CW42" i="46"/>
  <c r="CV42" i="46"/>
  <c r="CU42" i="46"/>
  <c r="AF42" i="46" s="1"/>
  <c r="CT42" i="46"/>
  <c r="CS42" i="46"/>
  <c r="CR42" i="46"/>
  <c r="CQ42" i="46"/>
  <c r="CP42" i="46"/>
  <c r="AA42" i="46" s="1"/>
  <c r="CO42" i="46"/>
  <c r="CN42" i="46"/>
  <c r="Y42" i="46" s="1"/>
  <c r="CM42" i="46"/>
  <c r="X42" i="46" s="1"/>
  <c r="CL42" i="46"/>
  <c r="W42" i="46" s="1"/>
  <c r="CK42" i="46"/>
  <c r="CJ42" i="46"/>
  <c r="U42" i="46" s="1"/>
  <c r="CI42" i="46"/>
  <c r="T42" i="46" s="1"/>
  <c r="CH42" i="46"/>
  <c r="S42" i="46" s="1"/>
  <c r="CG42" i="46"/>
  <c r="CF42" i="46"/>
  <c r="Q42" i="46" s="1"/>
  <c r="CE42" i="46"/>
  <c r="CD42" i="46"/>
  <c r="CC42" i="46"/>
  <c r="CB42" i="46"/>
  <c r="M42" i="46" s="1"/>
  <c r="CA42" i="46"/>
  <c r="BZ42" i="46"/>
  <c r="K42" i="46" s="1"/>
  <c r="BY42" i="46"/>
  <c r="J42" i="46" s="1"/>
  <c r="BX42" i="46"/>
  <c r="BW42" i="46"/>
  <c r="H42" i="46" s="1"/>
  <c r="BV42" i="46"/>
  <c r="BU42" i="46"/>
  <c r="BT42" i="46"/>
  <c r="E42" i="46" s="1"/>
  <c r="BS42" i="46"/>
  <c r="D42" i="46" s="1"/>
  <c r="B42" i="46"/>
  <c r="B42" i="44" s="1"/>
  <c r="A42" i="46"/>
  <c r="A40" i="27" s="1"/>
  <c r="EF41" i="46"/>
  <c r="BQ41" i="46" s="1"/>
  <c r="EE41" i="46"/>
  <c r="ED41" i="46"/>
  <c r="BO41" i="44" s="1"/>
  <c r="EC41" i="46"/>
  <c r="BN41" i="44" s="1"/>
  <c r="EB41" i="46"/>
  <c r="BM41" i="44" s="1"/>
  <c r="EA41" i="46"/>
  <c r="BL41" i="44" s="1"/>
  <c r="DZ41" i="46"/>
  <c r="BK41" i="44" s="1"/>
  <c r="DY41" i="46"/>
  <c r="DX41" i="46"/>
  <c r="BI41" i="46" s="1"/>
  <c r="DW41" i="46"/>
  <c r="BH41" i="46" s="1"/>
  <c r="DV41" i="46"/>
  <c r="DU41" i="46"/>
  <c r="DT41" i="46"/>
  <c r="DS41" i="46"/>
  <c r="DR41" i="46"/>
  <c r="BC41" i="46" s="1"/>
  <c r="DQ41" i="46"/>
  <c r="BB41" i="46" s="1"/>
  <c r="DP41" i="46"/>
  <c r="DO41" i="46"/>
  <c r="DN41" i="46"/>
  <c r="DM41" i="46"/>
  <c r="AX41" i="46" s="1"/>
  <c r="DL41" i="46"/>
  <c r="DK41" i="46"/>
  <c r="DJ41" i="46"/>
  <c r="AU41" i="46" s="1"/>
  <c r="DI41" i="46"/>
  <c r="DH41" i="46"/>
  <c r="AS41" i="46" s="1"/>
  <c r="DG41" i="46"/>
  <c r="AR41" i="46" s="1"/>
  <c r="DF41" i="46"/>
  <c r="DE41" i="46"/>
  <c r="DD41" i="46"/>
  <c r="AO41" i="46" s="1"/>
  <c r="DC41" i="46"/>
  <c r="DB41" i="46"/>
  <c r="AM41" i="46" s="1"/>
  <c r="DA41" i="46"/>
  <c r="CZ41" i="46"/>
  <c r="CY41" i="46"/>
  <c r="AJ41" i="46" s="1"/>
  <c r="CX41" i="46"/>
  <c r="CW41" i="46"/>
  <c r="CV41" i="46"/>
  <c r="CU41" i="46"/>
  <c r="CT41" i="46"/>
  <c r="AE41" i="46" s="1"/>
  <c r="CS41" i="46"/>
  <c r="AD41" i="46" s="1"/>
  <c r="CR41" i="46"/>
  <c r="CQ41" i="46"/>
  <c r="CP41" i="46"/>
  <c r="CO41" i="46"/>
  <c r="Z41" i="46" s="1"/>
  <c r="CN41" i="46"/>
  <c r="Y41" i="46" s="1"/>
  <c r="CM41" i="46"/>
  <c r="CL41" i="46"/>
  <c r="W41" i="46" s="1"/>
  <c r="CK41" i="46"/>
  <c r="V41" i="46" s="1"/>
  <c r="CJ41" i="46"/>
  <c r="CI41" i="46"/>
  <c r="T41" i="46" s="1"/>
  <c r="CH41" i="46"/>
  <c r="CG41" i="46"/>
  <c r="CF41" i="46"/>
  <c r="CE41" i="46"/>
  <c r="CD41" i="46"/>
  <c r="O41" i="46" s="1"/>
  <c r="CC41" i="46"/>
  <c r="N41" i="46" s="1"/>
  <c r="CB41" i="46"/>
  <c r="M41" i="46" s="1"/>
  <c r="CA41" i="46"/>
  <c r="L41" i="46" s="1"/>
  <c r="BZ41" i="46"/>
  <c r="K41" i="46" s="1"/>
  <c r="BY41" i="46"/>
  <c r="J41" i="46" s="1"/>
  <c r="BX41" i="46"/>
  <c r="I41" i="46" s="1"/>
  <c r="BW41" i="46"/>
  <c r="BV41" i="46"/>
  <c r="G41" i="46" s="1"/>
  <c r="BU41" i="46"/>
  <c r="BT41" i="46"/>
  <c r="BS41" i="46"/>
  <c r="BO41" i="46"/>
  <c r="BN41" i="46"/>
  <c r="BM41" i="46"/>
  <c r="BL41" i="46"/>
  <c r="BK41" i="46"/>
  <c r="B41" i="46"/>
  <c r="B41" i="44" s="1"/>
  <c r="A41" i="46"/>
  <c r="A39" i="27" s="1"/>
  <c r="EF40" i="46"/>
  <c r="EE40" i="46"/>
  <c r="ED40" i="46"/>
  <c r="EC40" i="46"/>
  <c r="EB40" i="46"/>
  <c r="BM40" i="46" s="1"/>
  <c r="EA40" i="46"/>
  <c r="BL40" i="46" s="1"/>
  <c r="DZ40" i="46"/>
  <c r="BK40" i="46" s="1"/>
  <c r="DY40" i="46"/>
  <c r="BJ40" i="46" s="1"/>
  <c r="DX40" i="46"/>
  <c r="DW40" i="46"/>
  <c r="DV40" i="46"/>
  <c r="BG40" i="46" s="1"/>
  <c r="DU40" i="46"/>
  <c r="DT40" i="46"/>
  <c r="BE40" i="46" s="1"/>
  <c r="DS40" i="46"/>
  <c r="DR40" i="46"/>
  <c r="BC40" i="46" s="1"/>
  <c r="DQ40" i="46"/>
  <c r="BB40" i="46" s="1"/>
  <c r="DP40" i="46"/>
  <c r="DO40" i="46"/>
  <c r="DN40" i="46"/>
  <c r="DM40" i="46"/>
  <c r="DL40" i="46"/>
  <c r="AW40" i="46" s="1"/>
  <c r="DK40" i="46"/>
  <c r="DJ40" i="46"/>
  <c r="DI40" i="46"/>
  <c r="AT40" i="46" s="1"/>
  <c r="DH40" i="46"/>
  <c r="DG40" i="46"/>
  <c r="DF40" i="46"/>
  <c r="AQ40" i="46" s="1"/>
  <c r="DE40" i="46"/>
  <c r="AP40" i="46" s="1"/>
  <c r="DD40" i="46"/>
  <c r="AO40" i="46" s="1"/>
  <c r="DC40" i="46"/>
  <c r="AN40" i="46" s="1"/>
  <c r="DB40" i="46"/>
  <c r="AM40" i="46" s="1"/>
  <c r="DA40" i="46"/>
  <c r="CZ40" i="46"/>
  <c r="AK40" i="46" s="1"/>
  <c r="CY40" i="46"/>
  <c r="CX40" i="46"/>
  <c r="AI40" i="46" s="1"/>
  <c r="CW40" i="46"/>
  <c r="CV40" i="46"/>
  <c r="AG40" i="46" s="1"/>
  <c r="CU40" i="46"/>
  <c r="AF40" i="46" s="1"/>
  <c r="CT40" i="46"/>
  <c r="AE40" i="46" s="1"/>
  <c r="CS40" i="46"/>
  <c r="CR40" i="46"/>
  <c r="CQ40" i="46"/>
  <c r="CP40" i="46"/>
  <c r="CO40" i="46"/>
  <c r="Z40" i="46" s="1"/>
  <c r="CN40" i="46"/>
  <c r="Y40" i="46" s="1"/>
  <c r="CM40" i="46"/>
  <c r="CL40" i="46"/>
  <c r="CK40" i="46"/>
  <c r="CJ40" i="46"/>
  <c r="CI40" i="46"/>
  <c r="CH40" i="46"/>
  <c r="S40" i="46" s="1"/>
  <c r="CG40" i="46"/>
  <c r="CF40" i="46"/>
  <c r="Q40" i="46" s="1"/>
  <c r="CE40" i="46"/>
  <c r="P40" i="46" s="1"/>
  <c r="CD40" i="46"/>
  <c r="O40" i="46" s="1"/>
  <c r="CC40" i="46"/>
  <c r="CB40" i="46"/>
  <c r="M40" i="46" s="1"/>
  <c r="CA40" i="46"/>
  <c r="BZ40" i="46"/>
  <c r="BY40" i="46"/>
  <c r="BX40" i="46"/>
  <c r="I40" i="46" s="1"/>
  <c r="BW40" i="46"/>
  <c r="BV40" i="46"/>
  <c r="BU40" i="46"/>
  <c r="BT40" i="46"/>
  <c r="BS40" i="46"/>
  <c r="B40" i="46"/>
  <c r="B40" i="44" s="1"/>
  <c r="A40" i="46"/>
  <c r="A38" i="27" s="1"/>
  <c r="EF39" i="46"/>
  <c r="BQ39" i="46" s="1"/>
  <c r="EE39" i="46"/>
  <c r="BP39" i="46" s="1"/>
  <c r="ED39" i="46"/>
  <c r="EC39" i="46"/>
  <c r="EB39" i="46"/>
  <c r="EA39" i="46"/>
  <c r="DZ39" i="46"/>
  <c r="BK39" i="46" s="1"/>
  <c r="DY39" i="46"/>
  <c r="DX39" i="46"/>
  <c r="BI39" i="46" s="1"/>
  <c r="DW39" i="46"/>
  <c r="BH39" i="46" s="1"/>
  <c r="DV39" i="46"/>
  <c r="BG39" i="46" s="1"/>
  <c r="DU39" i="46"/>
  <c r="DT39" i="46"/>
  <c r="DS39" i="46"/>
  <c r="DR39" i="46"/>
  <c r="DQ39" i="46"/>
  <c r="DP39" i="46"/>
  <c r="BA39" i="46" s="1"/>
  <c r="DO39" i="46"/>
  <c r="DN39" i="46"/>
  <c r="AY39" i="46" s="1"/>
  <c r="DM39" i="46"/>
  <c r="DL39" i="46"/>
  <c r="DK39" i="46"/>
  <c r="DJ39" i="46"/>
  <c r="AU39" i="46" s="1"/>
  <c r="DI39" i="46"/>
  <c r="DH39" i="46"/>
  <c r="AS39" i="46" s="1"/>
  <c r="DG39" i="46"/>
  <c r="AR39" i="46" s="1"/>
  <c r="DF39" i="46"/>
  <c r="AQ39" i="46" s="1"/>
  <c r="DE39" i="46"/>
  <c r="AP39" i="46" s="1"/>
  <c r="DD39" i="46"/>
  <c r="DC39" i="46"/>
  <c r="DB39" i="46"/>
  <c r="AM39" i="46" s="1"/>
  <c r="DA39" i="46"/>
  <c r="CZ39" i="46"/>
  <c r="AK39" i="46" s="1"/>
  <c r="CY39" i="46"/>
  <c r="CX39" i="46"/>
  <c r="CW39" i="46"/>
  <c r="CV39" i="46"/>
  <c r="CU39" i="46"/>
  <c r="CT39" i="46"/>
  <c r="CS39" i="46"/>
  <c r="CR39" i="46"/>
  <c r="AC39" i="46" s="1"/>
  <c r="CQ39" i="46"/>
  <c r="CP39" i="46"/>
  <c r="CO39" i="46"/>
  <c r="Z39" i="46" s="1"/>
  <c r="CN39" i="46"/>
  <c r="CM39" i="46"/>
  <c r="CL39" i="46"/>
  <c r="CK39" i="46"/>
  <c r="V39" i="46" s="1"/>
  <c r="CJ39" i="46"/>
  <c r="U39" i="46" s="1"/>
  <c r="CI39" i="46"/>
  <c r="CH39" i="46"/>
  <c r="CG39" i="46"/>
  <c r="R39" i="46" s="1"/>
  <c r="CF39" i="46"/>
  <c r="Q39" i="46" s="1"/>
  <c r="CE39" i="46"/>
  <c r="CD39" i="46"/>
  <c r="CC39" i="46"/>
  <c r="CB39" i="46"/>
  <c r="M39" i="46" s="1"/>
  <c r="CA39" i="46"/>
  <c r="L39" i="46" s="1"/>
  <c r="BZ39" i="46"/>
  <c r="K39" i="46" s="1"/>
  <c r="BY39" i="46"/>
  <c r="BX39" i="46"/>
  <c r="BW39" i="46"/>
  <c r="BV39" i="46"/>
  <c r="BU39" i="46"/>
  <c r="BT39" i="46"/>
  <c r="E39" i="46" s="1"/>
  <c r="BS39" i="46"/>
  <c r="B39" i="46"/>
  <c r="B39" i="44" s="1"/>
  <c r="A39" i="46"/>
  <c r="A37" i="27" s="1"/>
  <c r="EF38" i="46"/>
  <c r="BQ38" i="46" s="1"/>
  <c r="EE38" i="46"/>
  <c r="ED38" i="46"/>
  <c r="EC38" i="46"/>
  <c r="EB38" i="46"/>
  <c r="BM38" i="46" s="1"/>
  <c r="EA38" i="46"/>
  <c r="DZ38" i="46"/>
  <c r="DY38" i="46"/>
  <c r="DX38" i="46"/>
  <c r="DW38" i="46"/>
  <c r="DV38" i="46"/>
  <c r="DU38" i="46"/>
  <c r="DT38" i="46"/>
  <c r="BE38" i="46" s="1"/>
  <c r="DS38" i="46"/>
  <c r="DR38" i="46"/>
  <c r="DQ38" i="46"/>
  <c r="BB38" i="46" s="1"/>
  <c r="DP38" i="46"/>
  <c r="DO38" i="46"/>
  <c r="DN38" i="46"/>
  <c r="DM38" i="46"/>
  <c r="AX38" i="46" s="1"/>
  <c r="DL38" i="46"/>
  <c r="AW38" i="46" s="1"/>
  <c r="DK38" i="46"/>
  <c r="DJ38" i="46"/>
  <c r="AU38" i="46" s="1"/>
  <c r="DI38" i="46"/>
  <c r="AT38" i="46" s="1"/>
  <c r="DH38" i="46"/>
  <c r="AS38" i="46" s="1"/>
  <c r="DG38" i="46"/>
  <c r="DF38" i="46"/>
  <c r="DE38" i="46"/>
  <c r="DD38" i="46"/>
  <c r="AO38" i="46" s="1"/>
  <c r="DC38" i="46"/>
  <c r="AN38" i="46" s="1"/>
  <c r="DB38" i="46"/>
  <c r="DA38" i="46"/>
  <c r="CZ38" i="46"/>
  <c r="AK38" i="46" s="1"/>
  <c r="CY38" i="46"/>
  <c r="CX38" i="46"/>
  <c r="CW38" i="46"/>
  <c r="CV38" i="46"/>
  <c r="AG38" i="46" s="1"/>
  <c r="CU38" i="46"/>
  <c r="CT38" i="46"/>
  <c r="AE38" i="46" s="1"/>
  <c r="CS38" i="46"/>
  <c r="CR38" i="46"/>
  <c r="AC38" i="46" s="1"/>
  <c r="CQ38" i="46"/>
  <c r="AB38" i="46" s="1"/>
  <c r="CP38" i="46"/>
  <c r="CO38" i="46"/>
  <c r="CN38" i="46"/>
  <c r="Y38" i="46" s="1"/>
  <c r="CM38" i="46"/>
  <c r="CL38" i="46"/>
  <c r="W38" i="46" s="1"/>
  <c r="CK38" i="46"/>
  <c r="CJ38" i="46"/>
  <c r="CI38" i="46"/>
  <c r="CH38" i="46"/>
  <c r="CG38" i="46"/>
  <c r="CF38" i="46"/>
  <c r="Q38" i="46" s="1"/>
  <c r="CE38" i="46"/>
  <c r="P38" i="46" s="1"/>
  <c r="CD38" i="46"/>
  <c r="CC38" i="46"/>
  <c r="CB38" i="46"/>
  <c r="CA38" i="46"/>
  <c r="BZ38" i="46"/>
  <c r="BY38" i="46"/>
  <c r="BX38" i="46"/>
  <c r="I38" i="46" s="1"/>
  <c r="BW38" i="46"/>
  <c r="BV38" i="46"/>
  <c r="G38" i="46" s="1"/>
  <c r="BU38" i="46"/>
  <c r="F38" i="46" s="1"/>
  <c r="BT38" i="46"/>
  <c r="E38" i="46" s="1"/>
  <c r="BS38" i="46"/>
  <c r="D38" i="46" s="1"/>
  <c r="B38" i="46"/>
  <c r="B38" i="44" s="1"/>
  <c r="A38" i="46"/>
  <c r="C38" i="46" s="1"/>
  <c r="C38" i="44" s="1"/>
  <c r="EF37" i="46"/>
  <c r="BQ37" i="46" s="1"/>
  <c r="EE37" i="46"/>
  <c r="BP37" i="46" s="1"/>
  <c r="ED37" i="46"/>
  <c r="BO37" i="44" s="1"/>
  <c r="EC37" i="46"/>
  <c r="BN37" i="44" s="1"/>
  <c r="EB37" i="46"/>
  <c r="BM37" i="44" s="1"/>
  <c r="EA37" i="46"/>
  <c r="BL37" i="44" s="1"/>
  <c r="DZ37" i="46"/>
  <c r="BK37" i="44" s="1"/>
  <c r="DY37" i="46"/>
  <c r="DX37" i="46"/>
  <c r="BI37" i="46" s="1"/>
  <c r="DW37" i="46"/>
  <c r="DV37" i="46"/>
  <c r="BG37" i="46" s="1"/>
  <c r="DU37" i="46"/>
  <c r="DT37" i="46"/>
  <c r="DS37" i="46"/>
  <c r="DR37" i="46"/>
  <c r="DQ37" i="46"/>
  <c r="DP37" i="46"/>
  <c r="BA37" i="46" s="1"/>
  <c r="DO37" i="46"/>
  <c r="DN37" i="46"/>
  <c r="AY37" i="46" s="1"/>
  <c r="DM37" i="46"/>
  <c r="DL37" i="46"/>
  <c r="DK37" i="46"/>
  <c r="DJ37" i="46"/>
  <c r="DI37" i="46"/>
  <c r="DH37" i="46"/>
  <c r="AS37" i="46" s="1"/>
  <c r="DG37" i="46"/>
  <c r="DF37" i="46"/>
  <c r="AQ37" i="46" s="1"/>
  <c r="DE37" i="46"/>
  <c r="AP37" i="46" s="1"/>
  <c r="DD37" i="46"/>
  <c r="AO37" i="46" s="1"/>
  <c r="DC37" i="46"/>
  <c r="DB37" i="46"/>
  <c r="AM37" i="46" s="1"/>
  <c r="DA37" i="46"/>
  <c r="CZ37" i="46"/>
  <c r="AK37" i="46" s="1"/>
  <c r="CY37" i="46"/>
  <c r="CX37" i="46"/>
  <c r="CW37" i="46"/>
  <c r="CV37" i="46"/>
  <c r="AG37" i="46" s="1"/>
  <c r="CU37" i="46"/>
  <c r="CT37" i="46"/>
  <c r="CS37" i="46"/>
  <c r="CR37" i="46"/>
  <c r="AC37" i="46" s="1"/>
  <c r="CQ37" i="46"/>
  <c r="CP37" i="46"/>
  <c r="AA37" i="46" s="1"/>
  <c r="CO37" i="46"/>
  <c r="CN37" i="46"/>
  <c r="Y37" i="46" s="1"/>
  <c r="CM37" i="46"/>
  <c r="CL37" i="46"/>
  <c r="W37" i="46" s="1"/>
  <c r="CK37" i="46"/>
  <c r="CJ37" i="46"/>
  <c r="U37" i="46" s="1"/>
  <c r="CI37" i="46"/>
  <c r="T37" i="46" s="1"/>
  <c r="CH37" i="46"/>
  <c r="S37" i="46" s="1"/>
  <c r="CG37" i="46"/>
  <c r="CF37" i="46"/>
  <c r="CE37" i="46"/>
  <c r="CD37" i="46"/>
  <c r="CC37" i="46"/>
  <c r="CB37" i="46"/>
  <c r="M37" i="46" s="1"/>
  <c r="CA37" i="46"/>
  <c r="BZ37" i="46"/>
  <c r="K37" i="46" s="1"/>
  <c r="BY37" i="46"/>
  <c r="BX37" i="46"/>
  <c r="BW37" i="46"/>
  <c r="BV37" i="46"/>
  <c r="BU37" i="46"/>
  <c r="BT37" i="46"/>
  <c r="E37" i="46" s="1"/>
  <c r="BS37" i="46"/>
  <c r="B37" i="46"/>
  <c r="B37" i="44" s="1"/>
  <c r="A37" i="46"/>
  <c r="A37" i="44" s="1"/>
  <c r="EF36" i="46"/>
  <c r="EE36" i="46"/>
  <c r="BP36" i="46" s="1"/>
  <c r="ED36" i="46"/>
  <c r="EC36" i="46"/>
  <c r="EB36" i="46"/>
  <c r="EA36" i="46"/>
  <c r="BL36" i="46" s="1"/>
  <c r="DZ36" i="46"/>
  <c r="BK36" i="46" s="1"/>
  <c r="DY36" i="46"/>
  <c r="DX36" i="46"/>
  <c r="DW36" i="46"/>
  <c r="BH36" i="46" s="1"/>
  <c r="DV36" i="46"/>
  <c r="DU36" i="46"/>
  <c r="DT36" i="46"/>
  <c r="DS36" i="46"/>
  <c r="DR36" i="46"/>
  <c r="DQ36" i="46"/>
  <c r="DP36" i="46"/>
  <c r="DO36" i="46"/>
  <c r="DN36" i="46"/>
  <c r="DM36" i="46"/>
  <c r="AX36" i="46" s="1"/>
  <c r="DL36" i="46"/>
  <c r="DK36" i="46"/>
  <c r="DJ36" i="46"/>
  <c r="DI36" i="46"/>
  <c r="DH36" i="46"/>
  <c r="DG36" i="46"/>
  <c r="DF36" i="46"/>
  <c r="AQ36" i="46" s="1"/>
  <c r="DE36" i="46"/>
  <c r="AP36" i="46" s="1"/>
  <c r="DD36" i="46"/>
  <c r="DC36" i="46"/>
  <c r="AN36" i="46" s="1"/>
  <c r="DB36" i="46"/>
  <c r="DA36" i="46"/>
  <c r="CZ36" i="46"/>
  <c r="CY36" i="46"/>
  <c r="AJ36" i="46" s="1"/>
  <c r="CX36" i="46"/>
  <c r="AI36" i="46" s="1"/>
  <c r="CW36" i="46"/>
  <c r="CV36" i="46"/>
  <c r="CU36" i="46"/>
  <c r="CT36" i="46"/>
  <c r="AE36" i="46" s="1"/>
  <c r="CS36" i="46"/>
  <c r="CR36" i="46"/>
  <c r="CQ36" i="46"/>
  <c r="CP36" i="46"/>
  <c r="AA36" i="46" s="1"/>
  <c r="CO36" i="46"/>
  <c r="CN36" i="46"/>
  <c r="CM36" i="46"/>
  <c r="CL36" i="46"/>
  <c r="CK36" i="46"/>
  <c r="CJ36" i="46"/>
  <c r="CI36" i="46"/>
  <c r="T36" i="46" s="1"/>
  <c r="CH36" i="46"/>
  <c r="CG36" i="46"/>
  <c r="CF36" i="46"/>
  <c r="CE36" i="46"/>
  <c r="CD36" i="46"/>
  <c r="O36" i="46" s="1"/>
  <c r="CC36" i="46"/>
  <c r="CB36" i="46"/>
  <c r="CA36" i="46"/>
  <c r="L36" i="46" s="1"/>
  <c r="BZ36" i="46"/>
  <c r="K36" i="46" s="1"/>
  <c r="BY36" i="46"/>
  <c r="J36" i="46" s="1"/>
  <c r="BX36" i="46"/>
  <c r="BW36" i="46"/>
  <c r="BV36" i="46"/>
  <c r="BU36" i="46"/>
  <c r="BT36" i="46"/>
  <c r="BS36" i="46"/>
  <c r="B36" i="46"/>
  <c r="B36" i="44" s="1"/>
  <c r="A36" i="46"/>
  <c r="EF35" i="46"/>
  <c r="EE35" i="46"/>
  <c r="ED35" i="46"/>
  <c r="EC35" i="46"/>
  <c r="BN35" i="46" s="1"/>
  <c r="EB35" i="46"/>
  <c r="EA35" i="46"/>
  <c r="BL35" i="46" s="1"/>
  <c r="DZ35" i="46"/>
  <c r="BK35" i="46" s="1"/>
  <c r="DY35" i="46"/>
  <c r="DX35" i="46"/>
  <c r="DW35" i="46"/>
  <c r="DV35" i="46"/>
  <c r="DU35" i="46"/>
  <c r="BF35" i="46" s="1"/>
  <c r="DT35" i="46"/>
  <c r="DS35" i="46"/>
  <c r="BD35" i="46" s="1"/>
  <c r="DR35" i="46"/>
  <c r="BC35" i="46" s="1"/>
  <c r="DQ35" i="46"/>
  <c r="BB35" i="46" s="1"/>
  <c r="DP35" i="46"/>
  <c r="DO35" i="46"/>
  <c r="DN35" i="46"/>
  <c r="DM35" i="46"/>
  <c r="AX35" i="46" s="1"/>
  <c r="DL35" i="46"/>
  <c r="AW35" i="46" s="1"/>
  <c r="DK35" i="46"/>
  <c r="AV35" i="46" s="1"/>
  <c r="DJ35" i="46"/>
  <c r="AU35" i="46" s="1"/>
  <c r="DI35" i="46"/>
  <c r="DH35" i="46"/>
  <c r="DG35" i="46"/>
  <c r="AR35" i="46" s="1"/>
  <c r="DF35" i="46"/>
  <c r="AQ35" i="46" s="1"/>
  <c r="DE35" i="46"/>
  <c r="AP35" i="46" s="1"/>
  <c r="DD35" i="46"/>
  <c r="AO35" i="46" s="1"/>
  <c r="DC35" i="46"/>
  <c r="AN35" i="46" s="1"/>
  <c r="DB35" i="46"/>
  <c r="DA35" i="46"/>
  <c r="CZ35" i="46"/>
  <c r="CY35" i="46"/>
  <c r="CX35" i="46"/>
  <c r="CW35" i="46"/>
  <c r="AH35" i="46" s="1"/>
  <c r="CV35" i="46"/>
  <c r="CU35" i="46"/>
  <c r="CT35" i="46"/>
  <c r="AE35" i="46" s="1"/>
  <c r="CS35" i="46"/>
  <c r="CR35" i="46"/>
  <c r="CQ35" i="46"/>
  <c r="CP35" i="46"/>
  <c r="CO35" i="46"/>
  <c r="Z35" i="46" s="1"/>
  <c r="CN35" i="46"/>
  <c r="Y35" i="46" s="1"/>
  <c r="CM35" i="46"/>
  <c r="X35" i="46" s="1"/>
  <c r="CL35" i="46"/>
  <c r="W35" i="46" s="1"/>
  <c r="CK35" i="46"/>
  <c r="CJ35" i="46"/>
  <c r="CI35" i="46"/>
  <c r="CH35" i="46"/>
  <c r="CG35" i="46"/>
  <c r="R35" i="46" s="1"/>
  <c r="CF35" i="46"/>
  <c r="CE35" i="46"/>
  <c r="P35" i="46" s="1"/>
  <c r="CD35" i="46"/>
  <c r="O35" i="46" s="1"/>
  <c r="CC35" i="46"/>
  <c r="N35" i="46" s="1"/>
  <c r="CB35" i="46"/>
  <c r="CA35" i="46"/>
  <c r="BZ35" i="46"/>
  <c r="K35" i="46" s="1"/>
  <c r="BY35" i="46"/>
  <c r="J35" i="46" s="1"/>
  <c r="BX35" i="46"/>
  <c r="BW35" i="46"/>
  <c r="H35" i="46" s="1"/>
  <c r="BV35" i="46"/>
  <c r="BU35" i="46"/>
  <c r="F35" i="46" s="1"/>
  <c r="BT35" i="46"/>
  <c r="BS35" i="46"/>
  <c r="B35" i="46"/>
  <c r="B35" i="44" s="1"/>
  <c r="A35" i="46"/>
  <c r="A33" i="27" s="1"/>
  <c r="EF34" i="46"/>
  <c r="BQ34" i="46" s="1"/>
  <c r="EE34" i="46"/>
  <c r="BP34" i="46" s="1"/>
  <c r="ED34" i="46"/>
  <c r="EC34" i="46"/>
  <c r="BN34" i="46" s="1"/>
  <c r="EB34" i="46"/>
  <c r="EA34" i="46"/>
  <c r="DZ34" i="46"/>
  <c r="DY34" i="46"/>
  <c r="DX34" i="46"/>
  <c r="BI34" i="46" s="1"/>
  <c r="DW34" i="46"/>
  <c r="BH34" i="46" s="1"/>
  <c r="DV34" i="46"/>
  <c r="BG34" i="44" s="1"/>
  <c r="DU34" i="46"/>
  <c r="DT34" i="46"/>
  <c r="DS34" i="46"/>
  <c r="DR34" i="46"/>
  <c r="DQ34" i="46"/>
  <c r="DP34" i="46"/>
  <c r="BA34" i="46" s="1"/>
  <c r="DO34" i="46"/>
  <c r="AZ34" i="46" s="1"/>
  <c r="DN34" i="46"/>
  <c r="AY34" i="46" s="1"/>
  <c r="DM34" i="46"/>
  <c r="AX34" i="46" s="1"/>
  <c r="DL34" i="46"/>
  <c r="DK34" i="46"/>
  <c r="DJ34" i="46"/>
  <c r="DI34" i="46"/>
  <c r="DH34" i="46"/>
  <c r="AS34" i="46" s="1"/>
  <c r="DG34" i="46"/>
  <c r="DF34" i="46"/>
  <c r="AQ34" i="46" s="1"/>
  <c r="DE34" i="46"/>
  <c r="AP34" i="46" s="1"/>
  <c r="DD34" i="46"/>
  <c r="DC34" i="46"/>
  <c r="DB34" i="46"/>
  <c r="DA34" i="46"/>
  <c r="CZ34" i="46"/>
  <c r="AK34" i="46" s="1"/>
  <c r="CY34" i="46"/>
  <c r="AJ34" i="46" s="1"/>
  <c r="CX34" i="46"/>
  <c r="CW34" i="46"/>
  <c r="AH34" i="46" s="1"/>
  <c r="CV34" i="46"/>
  <c r="CU34" i="46"/>
  <c r="CT34" i="46"/>
  <c r="AE34" i="46" s="1"/>
  <c r="CS34" i="46"/>
  <c r="CR34" i="46"/>
  <c r="AC34" i="46" s="1"/>
  <c r="CQ34" i="46"/>
  <c r="AB34" i="46" s="1"/>
  <c r="CP34" i="46"/>
  <c r="AA34" i="46" s="1"/>
  <c r="CO34" i="46"/>
  <c r="CN34" i="46"/>
  <c r="CM34" i="46"/>
  <c r="CL34" i="46"/>
  <c r="CK34" i="46"/>
  <c r="CJ34" i="46"/>
  <c r="U34" i="46" s="1"/>
  <c r="CI34" i="46"/>
  <c r="CH34" i="46"/>
  <c r="S34" i="46" s="1"/>
  <c r="CG34" i="46"/>
  <c r="CF34" i="46"/>
  <c r="CE34" i="46"/>
  <c r="CD34" i="46"/>
  <c r="CC34" i="46"/>
  <c r="CB34" i="46"/>
  <c r="M34" i="46" s="1"/>
  <c r="CA34" i="46"/>
  <c r="L34" i="46" s="1"/>
  <c r="BZ34" i="46"/>
  <c r="K34" i="46" s="1"/>
  <c r="BY34" i="46"/>
  <c r="BX34" i="46"/>
  <c r="BW34" i="46"/>
  <c r="BV34" i="46"/>
  <c r="BU34" i="46"/>
  <c r="BT34" i="46"/>
  <c r="E34" i="46" s="1"/>
  <c r="BS34" i="46"/>
  <c r="D34" i="46" s="1"/>
  <c r="BG34" i="46"/>
  <c r="B34" i="46"/>
  <c r="B34" i="44" s="1"/>
  <c r="A34" i="46"/>
  <c r="EF33" i="46"/>
  <c r="EE33" i="46"/>
  <c r="BP33" i="46" s="1"/>
  <c r="ED33" i="46"/>
  <c r="BO33" i="44" s="1"/>
  <c r="EC33" i="46"/>
  <c r="BN33" i="44" s="1"/>
  <c r="EB33" i="46"/>
  <c r="BM33" i="44" s="1"/>
  <c r="EA33" i="46"/>
  <c r="BL33" i="44" s="1"/>
  <c r="DZ33" i="46"/>
  <c r="BK33" i="44" s="1"/>
  <c r="DY33" i="46"/>
  <c r="BJ33" i="44" s="1"/>
  <c r="DX33" i="46"/>
  <c r="DW33" i="46"/>
  <c r="DV33" i="46"/>
  <c r="BG33" i="46" s="1"/>
  <c r="DU33" i="46"/>
  <c r="DT33" i="46"/>
  <c r="DS33" i="46"/>
  <c r="BD33" i="46" s="1"/>
  <c r="DR33" i="46"/>
  <c r="DQ33" i="46"/>
  <c r="DP33" i="46"/>
  <c r="BA33" i="46" s="1"/>
  <c r="DO33" i="46"/>
  <c r="AZ33" i="46" s="1"/>
  <c r="DN33" i="46"/>
  <c r="AY33" i="46" s="1"/>
  <c r="DM33" i="46"/>
  <c r="DL33" i="46"/>
  <c r="AW33" i="46" s="1"/>
  <c r="DK33" i="46"/>
  <c r="AV33" i="46" s="1"/>
  <c r="DJ33" i="46"/>
  <c r="DI33" i="46"/>
  <c r="DH33" i="46"/>
  <c r="DG33" i="46"/>
  <c r="DF33" i="46"/>
  <c r="AQ33" i="46" s="1"/>
  <c r="DE33" i="46"/>
  <c r="AP33" i="46" s="1"/>
  <c r="DD33" i="46"/>
  <c r="AO33" i="46" s="1"/>
  <c r="DC33" i="46"/>
  <c r="DB33" i="46"/>
  <c r="DA33" i="46"/>
  <c r="CZ33" i="46"/>
  <c r="CY33" i="46"/>
  <c r="CX33" i="46"/>
  <c r="AI33" i="46" s="1"/>
  <c r="CW33" i="46"/>
  <c r="CV33" i="46"/>
  <c r="AG33" i="46" s="1"/>
  <c r="CU33" i="46"/>
  <c r="AF33" i="46" s="1"/>
  <c r="CT33" i="46"/>
  <c r="CS33" i="46"/>
  <c r="CR33" i="46"/>
  <c r="CQ33" i="46"/>
  <c r="AB33" i="46" s="1"/>
  <c r="CP33" i="46"/>
  <c r="AA33" i="46" s="1"/>
  <c r="CO33" i="46"/>
  <c r="CN33" i="46"/>
  <c r="Y33" i="46" s="1"/>
  <c r="CM33" i="46"/>
  <c r="CL33" i="46"/>
  <c r="CK33" i="46"/>
  <c r="CJ33" i="46"/>
  <c r="CI33" i="46"/>
  <c r="CH33" i="46"/>
  <c r="S33" i="46" s="1"/>
  <c r="CG33" i="46"/>
  <c r="CF33" i="46"/>
  <c r="Q33" i="46" s="1"/>
  <c r="CE33" i="46"/>
  <c r="P33" i="46" s="1"/>
  <c r="CD33" i="46"/>
  <c r="O33" i="46" s="1"/>
  <c r="CC33" i="46"/>
  <c r="CB33" i="46"/>
  <c r="CA33" i="46"/>
  <c r="BZ33" i="46"/>
  <c r="K33" i="46" s="1"/>
  <c r="BY33" i="46"/>
  <c r="BX33" i="46"/>
  <c r="I33" i="46" s="1"/>
  <c r="BW33" i="46"/>
  <c r="H33" i="46" s="1"/>
  <c r="BV33" i="46"/>
  <c r="BU33" i="46"/>
  <c r="BT33" i="46"/>
  <c r="BS33" i="46"/>
  <c r="BO33" i="46"/>
  <c r="BN33" i="46"/>
  <c r="BM33" i="46"/>
  <c r="B33" i="46"/>
  <c r="B33" i="44" s="1"/>
  <c r="A33" i="46"/>
  <c r="EF32" i="46"/>
  <c r="BQ32" i="46" s="1"/>
  <c r="EE32" i="46"/>
  <c r="BP32" i="46" s="1"/>
  <c r="ED32" i="46"/>
  <c r="EC32" i="46"/>
  <c r="EB32" i="46"/>
  <c r="EA32" i="46"/>
  <c r="DZ32" i="46"/>
  <c r="DY32" i="46"/>
  <c r="DX32" i="46"/>
  <c r="BI32" i="46" s="1"/>
  <c r="DW32" i="46"/>
  <c r="BH32" i="46" s="1"/>
  <c r="DV32" i="46"/>
  <c r="BG32" i="46" s="1"/>
  <c r="DU32" i="46"/>
  <c r="BF32" i="46" s="1"/>
  <c r="DT32" i="46"/>
  <c r="DS32" i="46"/>
  <c r="DR32" i="46"/>
  <c r="DQ32" i="46"/>
  <c r="DP32" i="46"/>
  <c r="BA32" i="46" s="1"/>
  <c r="DO32" i="46"/>
  <c r="DN32" i="46"/>
  <c r="DM32" i="46"/>
  <c r="AX32" i="46" s="1"/>
  <c r="DL32" i="46"/>
  <c r="DK32" i="46"/>
  <c r="DJ32" i="46"/>
  <c r="AU32" i="46" s="1"/>
  <c r="DI32" i="46"/>
  <c r="AT32" i="46" s="1"/>
  <c r="DH32" i="46"/>
  <c r="AS32" i="46" s="1"/>
  <c r="DG32" i="46"/>
  <c r="AR32" i="46" s="1"/>
  <c r="DF32" i="46"/>
  <c r="AQ32" i="46" s="1"/>
  <c r="DE32" i="46"/>
  <c r="DD32" i="46"/>
  <c r="DC32" i="46"/>
  <c r="DB32" i="46"/>
  <c r="DA32" i="46"/>
  <c r="CZ32" i="46"/>
  <c r="AK32" i="46" s="1"/>
  <c r="CY32" i="46"/>
  <c r="CX32" i="46"/>
  <c r="AI32" i="46" s="1"/>
  <c r="CW32" i="46"/>
  <c r="CV32" i="46"/>
  <c r="CU32" i="46"/>
  <c r="CT32" i="46"/>
  <c r="CS32" i="46"/>
  <c r="CR32" i="46"/>
  <c r="AC32" i="46" s="1"/>
  <c r="CQ32" i="46"/>
  <c r="CP32" i="46"/>
  <c r="AA32" i="46" s="1"/>
  <c r="CO32" i="46"/>
  <c r="Z32" i="46" s="1"/>
  <c r="CN32" i="46"/>
  <c r="Y32" i="46" s="1"/>
  <c r="CM32" i="46"/>
  <c r="CL32" i="46"/>
  <c r="CK32" i="46"/>
  <c r="CJ32" i="46"/>
  <c r="U32" i="46" s="1"/>
  <c r="CI32" i="46"/>
  <c r="T32" i="46" s="1"/>
  <c r="CH32" i="46"/>
  <c r="S32" i="46" s="1"/>
  <c r="CG32" i="46"/>
  <c r="R32" i="46" s="1"/>
  <c r="CF32" i="46"/>
  <c r="CE32" i="46"/>
  <c r="CD32" i="46"/>
  <c r="CC32" i="46"/>
  <c r="CB32" i="46"/>
  <c r="M32" i="46" s="1"/>
  <c r="CA32" i="46"/>
  <c r="BZ32" i="46"/>
  <c r="K32" i="46" s="1"/>
  <c r="BY32" i="46"/>
  <c r="J32" i="46" s="1"/>
  <c r="BX32" i="46"/>
  <c r="BW32" i="46"/>
  <c r="BV32" i="46"/>
  <c r="BU32" i="46"/>
  <c r="BT32" i="46"/>
  <c r="E32" i="46" s="1"/>
  <c r="BS32" i="46"/>
  <c r="B32" i="46"/>
  <c r="B32" i="44" s="1"/>
  <c r="A32" i="46"/>
  <c r="A30" i="27" s="1"/>
  <c r="EF31" i="46"/>
  <c r="BQ31" i="46" s="1"/>
  <c r="EE31" i="46"/>
  <c r="ED31" i="46"/>
  <c r="EC31" i="46"/>
  <c r="EB31" i="46"/>
  <c r="BM31" i="46" s="1"/>
  <c r="EA31" i="46"/>
  <c r="DZ31" i="46"/>
  <c r="BK31" i="46" s="1"/>
  <c r="DY31" i="46"/>
  <c r="DX31" i="46"/>
  <c r="BI31" i="46" s="1"/>
  <c r="DW31" i="46"/>
  <c r="DV31" i="46"/>
  <c r="DU31" i="46"/>
  <c r="DT31" i="46"/>
  <c r="BE31" i="46" s="1"/>
  <c r="DS31" i="46"/>
  <c r="BD31" i="46" s="1"/>
  <c r="DR31" i="46"/>
  <c r="DQ31" i="46"/>
  <c r="BB31" i="46" s="1"/>
  <c r="DP31" i="46"/>
  <c r="DO31" i="46"/>
  <c r="DN31" i="46"/>
  <c r="DM31" i="46"/>
  <c r="DL31" i="46"/>
  <c r="AW31" i="46" s="1"/>
  <c r="DK31" i="46"/>
  <c r="AV31" i="46" s="1"/>
  <c r="DJ31" i="46"/>
  <c r="AU31" i="46" s="1"/>
  <c r="DI31" i="46"/>
  <c r="DH31" i="46"/>
  <c r="DG31" i="46"/>
  <c r="DF31" i="46"/>
  <c r="DE31" i="46"/>
  <c r="AP31" i="46" s="1"/>
  <c r="DD31" i="46"/>
  <c r="AO31" i="46" s="1"/>
  <c r="DC31" i="46"/>
  <c r="DB31" i="46"/>
  <c r="AM31" i="46" s="1"/>
  <c r="DA31" i="46"/>
  <c r="AL31" i="46" s="1"/>
  <c r="CZ31" i="46"/>
  <c r="CY31" i="46"/>
  <c r="CX31" i="46"/>
  <c r="CW31" i="46"/>
  <c r="CV31" i="46"/>
  <c r="AG31" i="46" s="1"/>
  <c r="CU31" i="46"/>
  <c r="CT31" i="46"/>
  <c r="AE31" i="46" s="1"/>
  <c r="CS31" i="46"/>
  <c r="AD31" i="46" s="1"/>
  <c r="CR31" i="46"/>
  <c r="CQ31" i="46"/>
  <c r="CP31" i="46"/>
  <c r="CO31" i="46"/>
  <c r="CN31" i="46"/>
  <c r="Y31" i="46" s="1"/>
  <c r="CM31" i="46"/>
  <c r="CL31" i="46"/>
  <c r="CK31" i="46"/>
  <c r="CJ31" i="46"/>
  <c r="U31" i="46" s="1"/>
  <c r="CI31" i="46"/>
  <c r="CH31" i="46"/>
  <c r="CG31" i="46"/>
  <c r="CF31" i="46"/>
  <c r="Q31" i="46" s="1"/>
  <c r="CE31" i="46"/>
  <c r="CD31" i="46"/>
  <c r="O31" i="46" s="1"/>
  <c r="CC31" i="46"/>
  <c r="N31" i="46" s="1"/>
  <c r="CB31" i="46"/>
  <c r="CA31" i="46"/>
  <c r="BZ31" i="46"/>
  <c r="BY31" i="46"/>
  <c r="J31" i="46" s="1"/>
  <c r="BX31" i="46"/>
  <c r="I31" i="46" s="1"/>
  <c r="BW31" i="46"/>
  <c r="H31" i="46" s="1"/>
  <c r="BV31" i="46"/>
  <c r="G31" i="46" s="1"/>
  <c r="BU31" i="46"/>
  <c r="F31" i="46" s="1"/>
  <c r="BT31" i="46"/>
  <c r="BS31" i="46"/>
  <c r="B31" i="46"/>
  <c r="B31" i="44" s="1"/>
  <c r="A31" i="46"/>
  <c r="EF30" i="46"/>
  <c r="BQ30" i="46" s="1"/>
  <c r="EE30" i="46"/>
  <c r="BP30" i="46" s="1"/>
  <c r="ED30" i="46"/>
  <c r="BO30" i="44" s="1"/>
  <c r="EC30" i="46"/>
  <c r="EB30" i="46"/>
  <c r="BM30" i="46" s="1"/>
  <c r="EA30" i="46"/>
  <c r="DZ30" i="46"/>
  <c r="DY30" i="46"/>
  <c r="BJ30" i="46" s="1"/>
  <c r="DX30" i="46"/>
  <c r="BI30" i="46" s="1"/>
  <c r="DW30" i="46"/>
  <c r="DV30" i="46"/>
  <c r="BG30" i="46" s="1"/>
  <c r="DU30" i="46"/>
  <c r="BF30" i="46" s="1"/>
  <c r="DT30" i="46"/>
  <c r="BE30" i="46" s="1"/>
  <c r="DS30" i="46"/>
  <c r="DR30" i="46"/>
  <c r="DQ30" i="46"/>
  <c r="DP30" i="46"/>
  <c r="BA30" i="46" s="1"/>
  <c r="DO30" i="46"/>
  <c r="DN30" i="46"/>
  <c r="AY30" i="46" s="1"/>
  <c r="DM30" i="46"/>
  <c r="DL30" i="46"/>
  <c r="DK30" i="46"/>
  <c r="DJ30" i="46"/>
  <c r="DI30" i="46"/>
  <c r="DH30" i="46"/>
  <c r="AS30" i="46" s="1"/>
  <c r="DG30" i="46"/>
  <c r="AR30" i="46" s="1"/>
  <c r="DF30" i="46"/>
  <c r="AQ30" i="46" s="1"/>
  <c r="DE30" i="46"/>
  <c r="AP30" i="46" s="1"/>
  <c r="DD30" i="46"/>
  <c r="DC30" i="46"/>
  <c r="DB30" i="46"/>
  <c r="DA30" i="46"/>
  <c r="CZ30" i="46"/>
  <c r="AK30" i="46" s="1"/>
  <c r="CY30" i="46"/>
  <c r="AJ30" i="46" s="1"/>
  <c r="CX30" i="46"/>
  <c r="AI30" i="46" s="1"/>
  <c r="CW30" i="46"/>
  <c r="CV30" i="46"/>
  <c r="CU30" i="46"/>
  <c r="CT30" i="46"/>
  <c r="CS30" i="46"/>
  <c r="CR30" i="46"/>
  <c r="AC30" i="46" s="1"/>
  <c r="CQ30" i="46"/>
  <c r="CP30" i="46"/>
  <c r="AA30" i="46" s="1"/>
  <c r="CO30" i="46"/>
  <c r="Z30" i="46" s="1"/>
  <c r="CN30" i="46"/>
  <c r="Y30" i="46" s="1"/>
  <c r="CM30" i="46"/>
  <c r="CL30" i="46"/>
  <c r="CK30" i="46"/>
  <c r="CJ30" i="46"/>
  <c r="U30" i="46" s="1"/>
  <c r="CI30" i="46"/>
  <c r="T30" i="46" s="1"/>
  <c r="CH30" i="46"/>
  <c r="S30" i="46" s="1"/>
  <c r="CG30" i="46"/>
  <c r="R30" i="46" s="1"/>
  <c r="CF30" i="46"/>
  <c r="Q30" i="46" s="1"/>
  <c r="CE30" i="46"/>
  <c r="P30" i="46" s="1"/>
  <c r="CD30" i="46"/>
  <c r="O30" i="46" s="1"/>
  <c r="CC30" i="46"/>
  <c r="CB30" i="46"/>
  <c r="M30" i="46" s="1"/>
  <c r="CA30" i="46"/>
  <c r="BZ30" i="46"/>
  <c r="K30" i="46" s="1"/>
  <c r="BY30" i="46"/>
  <c r="J30" i="46" s="1"/>
  <c r="BX30" i="46"/>
  <c r="BW30" i="46"/>
  <c r="BV30" i="46"/>
  <c r="BU30" i="46"/>
  <c r="BT30" i="46"/>
  <c r="E30" i="46" s="1"/>
  <c r="BS30" i="46"/>
  <c r="BO30" i="46"/>
  <c r="B30" i="46"/>
  <c r="B30" i="44" s="1"/>
  <c r="A30" i="46"/>
  <c r="EF29" i="46"/>
  <c r="EE29" i="46"/>
  <c r="ED29" i="46"/>
  <c r="EC29" i="46"/>
  <c r="BN29" i="46" s="1"/>
  <c r="EB29" i="46"/>
  <c r="EA29" i="46"/>
  <c r="BL29" i="46" s="1"/>
  <c r="DZ29" i="46"/>
  <c r="BK29" i="46" s="1"/>
  <c r="DY29" i="46"/>
  <c r="DX29" i="46"/>
  <c r="DW29" i="46"/>
  <c r="DV29" i="46"/>
  <c r="DU29" i="46"/>
  <c r="BF29" i="46" s="1"/>
  <c r="DT29" i="46"/>
  <c r="BE29" i="46" s="1"/>
  <c r="DS29" i="46"/>
  <c r="DR29" i="46"/>
  <c r="BC29" i="46" s="1"/>
  <c r="DQ29" i="46"/>
  <c r="BB29" i="46" s="1"/>
  <c r="DP29" i="46"/>
  <c r="DO29" i="46"/>
  <c r="DN29" i="46"/>
  <c r="DM29" i="46"/>
  <c r="AX29" i="46" s="1"/>
  <c r="DL29" i="46"/>
  <c r="DK29" i="46"/>
  <c r="AV29" i="46" s="1"/>
  <c r="DJ29" i="46"/>
  <c r="AU29" i="46" s="1"/>
  <c r="DI29" i="46"/>
  <c r="DH29" i="46"/>
  <c r="DG29" i="46"/>
  <c r="DF29" i="46"/>
  <c r="AQ29" i="46" s="1"/>
  <c r="DE29" i="46"/>
  <c r="AP29" i="46" s="1"/>
  <c r="DD29" i="46"/>
  <c r="DC29" i="46"/>
  <c r="AN29" i="46" s="1"/>
  <c r="DB29" i="46"/>
  <c r="AM29" i="46" s="1"/>
  <c r="DA29" i="46"/>
  <c r="AL29" i="46" s="1"/>
  <c r="CZ29" i="46"/>
  <c r="CY29" i="46"/>
  <c r="CX29" i="46"/>
  <c r="CW29" i="46"/>
  <c r="AH29" i="46" s="1"/>
  <c r="CV29" i="46"/>
  <c r="CU29" i="46"/>
  <c r="AF29" i="46" s="1"/>
  <c r="CT29" i="46"/>
  <c r="AE29" i="46" s="1"/>
  <c r="CS29" i="46"/>
  <c r="CR29" i="46"/>
  <c r="AC29" i="46" s="1"/>
  <c r="CQ29" i="46"/>
  <c r="CP29" i="46"/>
  <c r="CO29" i="46"/>
  <c r="Z29" i="46" s="1"/>
  <c r="CN29" i="46"/>
  <c r="Y29" i="46" s="1"/>
  <c r="CM29" i="46"/>
  <c r="X29" i="46" s="1"/>
  <c r="CL29" i="46"/>
  <c r="CK29" i="46"/>
  <c r="CJ29" i="46"/>
  <c r="CI29" i="46"/>
  <c r="CH29" i="46"/>
  <c r="CG29" i="46"/>
  <c r="R29" i="46" s="1"/>
  <c r="CF29" i="46"/>
  <c r="CE29" i="46"/>
  <c r="P29" i="46" s="1"/>
  <c r="CD29" i="46"/>
  <c r="O29" i="46" s="1"/>
  <c r="CC29" i="46"/>
  <c r="N29" i="46" s="1"/>
  <c r="CB29" i="46"/>
  <c r="CA29" i="46"/>
  <c r="BZ29" i="46"/>
  <c r="K29" i="46" s="1"/>
  <c r="BY29" i="46"/>
  <c r="J29" i="46" s="1"/>
  <c r="BX29" i="46"/>
  <c r="BW29" i="46"/>
  <c r="H29" i="46" s="1"/>
  <c r="BV29" i="46"/>
  <c r="G29" i="46" s="1"/>
  <c r="BU29" i="46"/>
  <c r="F29" i="46" s="1"/>
  <c r="BT29" i="46"/>
  <c r="BS29" i="46"/>
  <c r="B29" i="46"/>
  <c r="B29" i="44" s="1"/>
  <c r="A29" i="46"/>
  <c r="A27" i="27" s="1"/>
  <c r="EF28" i="46"/>
  <c r="EE28" i="46"/>
  <c r="BP28" i="46" s="1"/>
  <c r="ED28" i="46"/>
  <c r="BO28" i="46" s="1"/>
  <c r="EC28" i="46"/>
  <c r="BN28" i="46" s="1"/>
  <c r="EB28" i="46"/>
  <c r="EA28" i="46"/>
  <c r="DZ28" i="46"/>
  <c r="DY28" i="46"/>
  <c r="DX28" i="46"/>
  <c r="DW28" i="46"/>
  <c r="BH28" i="46" s="1"/>
  <c r="DV28" i="46"/>
  <c r="BG28" i="46" s="1"/>
  <c r="DU28" i="46"/>
  <c r="DT28" i="46"/>
  <c r="BE28" i="46" s="1"/>
  <c r="DS28" i="46"/>
  <c r="DR28" i="46"/>
  <c r="DQ28" i="46"/>
  <c r="DP28" i="46"/>
  <c r="DO28" i="46"/>
  <c r="AZ28" i="46" s="1"/>
  <c r="DN28" i="46"/>
  <c r="AY28" i="46" s="1"/>
  <c r="DM28" i="46"/>
  <c r="AX28" i="46" s="1"/>
  <c r="DL28" i="46"/>
  <c r="AW28" i="46" s="1"/>
  <c r="DK28" i="46"/>
  <c r="AV28" i="46" s="1"/>
  <c r="DJ28" i="46"/>
  <c r="DI28" i="46"/>
  <c r="AT28" i="46" s="1"/>
  <c r="DH28" i="46"/>
  <c r="DG28" i="46"/>
  <c r="AR28" i="46" s="1"/>
  <c r="DF28" i="46"/>
  <c r="AQ28" i="46" s="1"/>
  <c r="DE28" i="46"/>
  <c r="AP28" i="46" s="1"/>
  <c r="DD28" i="46"/>
  <c r="AO28" i="46" s="1"/>
  <c r="DC28" i="46"/>
  <c r="DB28" i="46"/>
  <c r="DA28" i="46"/>
  <c r="AL28" i="46" s="1"/>
  <c r="CZ28" i="46"/>
  <c r="AK28" i="46" s="1"/>
  <c r="CY28" i="46"/>
  <c r="AJ28" i="46" s="1"/>
  <c r="CX28" i="46"/>
  <c r="AI28" i="46" s="1"/>
  <c r="CW28" i="46"/>
  <c r="AH28" i="46" s="1"/>
  <c r="CV28" i="46"/>
  <c r="CU28" i="46"/>
  <c r="CT28" i="46"/>
  <c r="AE28" i="46" s="1"/>
  <c r="CS28" i="46"/>
  <c r="AD28" i="46" s="1"/>
  <c r="CR28" i="46"/>
  <c r="CQ28" i="46"/>
  <c r="AB28" i="46" s="1"/>
  <c r="CP28" i="46"/>
  <c r="CO28" i="46"/>
  <c r="CN28" i="46"/>
  <c r="Y28" i="46" s="1"/>
  <c r="CM28" i="46"/>
  <c r="CL28" i="46"/>
  <c r="CK28" i="46"/>
  <c r="V28" i="46" s="1"/>
  <c r="CJ28" i="46"/>
  <c r="CI28" i="46"/>
  <c r="T28" i="46" s="1"/>
  <c r="CH28" i="46"/>
  <c r="S28" i="46" s="1"/>
  <c r="CG28" i="46"/>
  <c r="R28" i="46" s="1"/>
  <c r="CF28" i="46"/>
  <c r="CE28" i="46"/>
  <c r="P28" i="46" s="1"/>
  <c r="CD28" i="46"/>
  <c r="CC28" i="46"/>
  <c r="N28" i="46" s="1"/>
  <c r="CB28" i="46"/>
  <c r="CA28" i="46"/>
  <c r="L28" i="46" s="1"/>
  <c r="BZ28" i="46"/>
  <c r="K28" i="46" s="1"/>
  <c r="BY28" i="46"/>
  <c r="J28" i="46" s="1"/>
  <c r="BX28" i="46"/>
  <c r="BW28" i="46"/>
  <c r="BV28" i="46"/>
  <c r="BU28" i="46"/>
  <c r="F28" i="46" s="1"/>
  <c r="BT28" i="46"/>
  <c r="BS28" i="46"/>
  <c r="D28" i="46" s="1"/>
  <c r="B28" i="46"/>
  <c r="A28" i="46"/>
  <c r="A28" i="44" s="1"/>
  <c r="EF27" i="46"/>
  <c r="EE27" i="46"/>
  <c r="BP27" i="46" s="1"/>
  <c r="ED27" i="46"/>
  <c r="EC27" i="46"/>
  <c r="BN27" i="46" s="1"/>
  <c r="EB27" i="46"/>
  <c r="EA27" i="46"/>
  <c r="BL27" i="46" s="1"/>
  <c r="DZ27" i="46"/>
  <c r="DY27" i="46"/>
  <c r="DX27" i="46"/>
  <c r="BI27" i="46" s="1"/>
  <c r="DW27" i="46"/>
  <c r="DV27" i="46"/>
  <c r="DU27" i="46"/>
  <c r="BF27" i="46" s="1"/>
  <c r="DT27" i="46"/>
  <c r="DS27" i="46"/>
  <c r="BD27" i="46" s="1"/>
  <c r="DR27" i="46"/>
  <c r="BC27" i="46" s="1"/>
  <c r="DQ27" i="46"/>
  <c r="DP27" i="46"/>
  <c r="DO27" i="46"/>
  <c r="AZ27" i="46" s="1"/>
  <c r="DN27" i="46"/>
  <c r="AY27" i="46" s="1"/>
  <c r="DM27" i="46"/>
  <c r="AX27" i="46" s="1"/>
  <c r="DL27" i="46"/>
  <c r="DK27" i="46"/>
  <c r="AV27" i="46" s="1"/>
  <c r="DJ27" i="46"/>
  <c r="AU27" i="46" s="1"/>
  <c r="DI27" i="46"/>
  <c r="DH27" i="46"/>
  <c r="AS27" i="46" s="1"/>
  <c r="DG27" i="46"/>
  <c r="AR27" i="46" s="1"/>
  <c r="DF27" i="46"/>
  <c r="DE27" i="46"/>
  <c r="AP27" i="46" s="1"/>
  <c r="DD27" i="46"/>
  <c r="DC27" i="46"/>
  <c r="AN27" i="46" s="1"/>
  <c r="DB27" i="46"/>
  <c r="AM27" i="46" s="1"/>
  <c r="DA27" i="46"/>
  <c r="CZ27" i="46"/>
  <c r="AK27" i="46" s="1"/>
  <c r="CY27" i="46"/>
  <c r="CX27" i="46"/>
  <c r="AI27" i="46" s="1"/>
  <c r="CW27" i="46"/>
  <c r="AH27" i="46" s="1"/>
  <c r="CV27" i="46"/>
  <c r="AG27" i="46" s="1"/>
  <c r="CU27" i="46"/>
  <c r="AF27" i="46" s="1"/>
  <c r="CT27" i="46"/>
  <c r="AE27" i="46" s="1"/>
  <c r="CS27" i="46"/>
  <c r="CR27" i="46"/>
  <c r="CQ27" i="46"/>
  <c r="CP27" i="46"/>
  <c r="CO27" i="46"/>
  <c r="Z27" i="46" s="1"/>
  <c r="CN27" i="46"/>
  <c r="Y27" i="46" s="1"/>
  <c r="CM27" i="46"/>
  <c r="X27" i="46" s="1"/>
  <c r="CL27" i="46"/>
  <c r="W27" i="46" s="1"/>
  <c r="CK27" i="46"/>
  <c r="CJ27" i="46"/>
  <c r="U27" i="46" s="1"/>
  <c r="CI27" i="46"/>
  <c r="CH27" i="46"/>
  <c r="CG27" i="46"/>
  <c r="R27" i="46" s="1"/>
  <c r="CF27" i="46"/>
  <c r="CE27" i="46"/>
  <c r="P27" i="46" s="1"/>
  <c r="CD27" i="46"/>
  <c r="O27" i="46" s="1"/>
  <c r="CC27" i="46"/>
  <c r="CB27" i="46"/>
  <c r="CA27" i="46"/>
  <c r="L27" i="46" s="1"/>
  <c r="BZ27" i="46"/>
  <c r="BY27" i="46"/>
  <c r="J27" i="46" s="1"/>
  <c r="BX27" i="46"/>
  <c r="BW27" i="46"/>
  <c r="H27" i="46" s="1"/>
  <c r="BV27" i="46"/>
  <c r="G27" i="46" s="1"/>
  <c r="BU27" i="46"/>
  <c r="BT27" i="46"/>
  <c r="E27" i="46" s="1"/>
  <c r="BS27" i="46"/>
  <c r="D27" i="46" s="1"/>
  <c r="B27" i="46"/>
  <c r="A27" i="46"/>
  <c r="EF26" i="46"/>
  <c r="EE26" i="46"/>
  <c r="BP26" i="46" s="1"/>
  <c r="ED26" i="46"/>
  <c r="BO26" i="46" s="1"/>
  <c r="EC26" i="46"/>
  <c r="BN26" i="46" s="1"/>
  <c r="EB26" i="46"/>
  <c r="BM26" i="46" s="1"/>
  <c r="EA26" i="46"/>
  <c r="DZ26" i="46"/>
  <c r="DY26" i="46"/>
  <c r="BJ26" i="46" s="1"/>
  <c r="DX26" i="46"/>
  <c r="DW26" i="46"/>
  <c r="BH26" i="46" s="1"/>
  <c r="DV26" i="46"/>
  <c r="BG26" i="46" s="1"/>
  <c r="DU26" i="46"/>
  <c r="DT26" i="46"/>
  <c r="BE26" i="46" s="1"/>
  <c r="DS26" i="46"/>
  <c r="BD26" i="46" s="1"/>
  <c r="DR26" i="46"/>
  <c r="BC26" i="46" s="1"/>
  <c r="DQ26" i="46"/>
  <c r="BB26" i="46" s="1"/>
  <c r="DP26" i="46"/>
  <c r="DO26" i="46"/>
  <c r="AZ26" i="46" s="1"/>
  <c r="DN26" i="46"/>
  <c r="DM26" i="46"/>
  <c r="DL26" i="46"/>
  <c r="DK26" i="46"/>
  <c r="DJ26" i="46"/>
  <c r="DI26" i="46"/>
  <c r="AT26" i="46" s="1"/>
  <c r="DH26" i="46"/>
  <c r="AS26" i="46" s="1"/>
  <c r="DG26" i="46"/>
  <c r="AR26" i="46" s="1"/>
  <c r="DF26" i="46"/>
  <c r="AQ26" i="46" s="1"/>
  <c r="DE26" i="46"/>
  <c r="DD26" i="46"/>
  <c r="DC26" i="46"/>
  <c r="AN26" i="46" s="1"/>
  <c r="DB26" i="46"/>
  <c r="DA26" i="46"/>
  <c r="AL26" i="46" s="1"/>
  <c r="CZ26" i="46"/>
  <c r="AK26" i="46" s="1"/>
  <c r="CY26" i="46"/>
  <c r="AJ26" i="46" s="1"/>
  <c r="CX26" i="46"/>
  <c r="AI26" i="46" s="1"/>
  <c r="CW26" i="46"/>
  <c r="AH26" i="46" s="1"/>
  <c r="CV26" i="46"/>
  <c r="AG26" i="46" s="1"/>
  <c r="CU26" i="46"/>
  <c r="CT26" i="46"/>
  <c r="CS26" i="46"/>
  <c r="AD26" i="46" s="1"/>
  <c r="CR26" i="46"/>
  <c r="CQ26" i="46"/>
  <c r="AB26" i="46" s="1"/>
  <c r="CP26" i="46"/>
  <c r="AA26" i="46" s="1"/>
  <c r="CO26" i="46"/>
  <c r="CN26" i="46"/>
  <c r="Y26" i="46" s="1"/>
  <c r="CM26" i="46"/>
  <c r="X26" i="46" s="1"/>
  <c r="CL26" i="46"/>
  <c r="W26" i="46" s="1"/>
  <c r="CK26" i="46"/>
  <c r="V26" i="46" s="1"/>
  <c r="CJ26" i="46"/>
  <c r="CI26" i="46"/>
  <c r="T26" i="46" s="1"/>
  <c r="CH26" i="46"/>
  <c r="CG26" i="46"/>
  <c r="CF26" i="46"/>
  <c r="CE26" i="46"/>
  <c r="CD26" i="46"/>
  <c r="CC26" i="46"/>
  <c r="N26" i="46" s="1"/>
  <c r="CB26" i="46"/>
  <c r="M26" i="46" s="1"/>
  <c r="CA26" i="46"/>
  <c r="L26" i="46" s="1"/>
  <c r="BZ26" i="46"/>
  <c r="K26" i="46" s="1"/>
  <c r="BY26" i="46"/>
  <c r="J26" i="46" s="1"/>
  <c r="BX26" i="46"/>
  <c r="I26" i="46" s="1"/>
  <c r="BW26" i="46"/>
  <c r="H26" i="46" s="1"/>
  <c r="BV26" i="46"/>
  <c r="BU26" i="46"/>
  <c r="F26" i="46" s="1"/>
  <c r="BT26" i="46"/>
  <c r="BS26" i="46"/>
  <c r="D26" i="46" s="1"/>
  <c r="B26" i="46"/>
  <c r="A26" i="46"/>
  <c r="A24" i="27" s="1"/>
  <c r="EF25" i="46"/>
  <c r="BQ25" i="46" s="1"/>
  <c r="EE25" i="46"/>
  <c r="BP25" i="46" s="1"/>
  <c r="ED25" i="46"/>
  <c r="EC25" i="46"/>
  <c r="BN25" i="46" s="1"/>
  <c r="EB25" i="46"/>
  <c r="BM25" i="46" s="1"/>
  <c r="EA25" i="46"/>
  <c r="BL25" i="46" s="1"/>
  <c r="DZ25" i="46"/>
  <c r="BK25" i="46" s="1"/>
  <c r="DY25" i="46"/>
  <c r="BJ25" i="46" s="1"/>
  <c r="DX25" i="46"/>
  <c r="DW25" i="46"/>
  <c r="BH25" i="46" s="1"/>
  <c r="DV25" i="46"/>
  <c r="DU25" i="46"/>
  <c r="BF25" i="46" s="1"/>
  <c r="DT25" i="46"/>
  <c r="BE25" i="46" s="1"/>
  <c r="DS25" i="46"/>
  <c r="BD25" i="46" s="1"/>
  <c r="DR25" i="46"/>
  <c r="DQ25" i="46"/>
  <c r="DP25" i="46"/>
  <c r="BA25" i="46" s="1"/>
  <c r="DO25" i="46"/>
  <c r="DN25" i="46"/>
  <c r="DM25" i="46"/>
  <c r="AX25" i="46" s="1"/>
  <c r="DL25" i="46"/>
  <c r="DK25" i="46"/>
  <c r="AV25" i="46" s="1"/>
  <c r="DJ25" i="46"/>
  <c r="AU25" i="46" s="1"/>
  <c r="DI25" i="46"/>
  <c r="DH25" i="46"/>
  <c r="DG25" i="46"/>
  <c r="DF25" i="46"/>
  <c r="AQ25" i="46" s="1"/>
  <c r="DE25" i="46"/>
  <c r="AP25" i="46" s="1"/>
  <c r="DD25" i="46"/>
  <c r="DC25" i="46"/>
  <c r="AN25" i="46" s="1"/>
  <c r="DB25" i="46"/>
  <c r="AM25" i="46" s="1"/>
  <c r="DA25" i="46"/>
  <c r="CZ25" i="46"/>
  <c r="AK25" i="46" s="1"/>
  <c r="CY25" i="46"/>
  <c r="AJ25" i="46" s="1"/>
  <c r="CX25" i="46"/>
  <c r="CW25" i="46"/>
  <c r="AH25" i="46" s="1"/>
  <c r="CV25" i="46"/>
  <c r="AG25" i="46" s="1"/>
  <c r="CU25" i="46"/>
  <c r="AF25" i="46" s="1"/>
  <c r="CT25" i="46"/>
  <c r="AE25" i="46" s="1"/>
  <c r="CS25" i="46"/>
  <c r="AD25" i="46" s="1"/>
  <c r="CR25" i="46"/>
  <c r="CQ25" i="46"/>
  <c r="CP25" i="46"/>
  <c r="AA25" i="46" s="1"/>
  <c r="CO25" i="46"/>
  <c r="Z25" i="46" s="1"/>
  <c r="CN25" i="46"/>
  <c r="CM25" i="46"/>
  <c r="X25" i="46" s="1"/>
  <c r="CL25" i="46"/>
  <c r="W25" i="46" s="1"/>
  <c r="CK25" i="46"/>
  <c r="V25" i="46" s="1"/>
  <c r="CJ25" i="46"/>
  <c r="CI25" i="46"/>
  <c r="T25" i="46" s="1"/>
  <c r="CH25" i="46"/>
  <c r="CG25" i="46"/>
  <c r="R25" i="46" s="1"/>
  <c r="CF25" i="46"/>
  <c r="CE25" i="46"/>
  <c r="P25" i="46" s="1"/>
  <c r="CD25" i="46"/>
  <c r="O25" i="46" s="1"/>
  <c r="CC25" i="46"/>
  <c r="CB25" i="46"/>
  <c r="M25" i="46" s="1"/>
  <c r="CA25" i="46"/>
  <c r="BZ25" i="46"/>
  <c r="BY25" i="46"/>
  <c r="J25" i="46" s="1"/>
  <c r="BX25" i="46"/>
  <c r="I25" i="46" s="1"/>
  <c r="BW25" i="46"/>
  <c r="H25" i="46" s="1"/>
  <c r="BV25" i="46"/>
  <c r="G25" i="46" s="1"/>
  <c r="BU25" i="46"/>
  <c r="BT25" i="46"/>
  <c r="BS25" i="46"/>
  <c r="D25" i="46" s="1"/>
  <c r="B25" i="46"/>
  <c r="A25" i="46"/>
  <c r="A23" i="27" s="1"/>
  <c r="EF24" i="46"/>
  <c r="EE24" i="46"/>
  <c r="BP24" i="46" s="1"/>
  <c r="ED24" i="46"/>
  <c r="BO24" i="46" s="1"/>
  <c r="EC24" i="46"/>
  <c r="EB24" i="46"/>
  <c r="EA24" i="46"/>
  <c r="BL24" i="46" s="1"/>
  <c r="DZ24" i="46"/>
  <c r="BK24" i="46" s="1"/>
  <c r="DY24" i="46"/>
  <c r="BJ24" i="46" s="1"/>
  <c r="DX24" i="46"/>
  <c r="BI24" i="46" s="1"/>
  <c r="DW24" i="46"/>
  <c r="BH24" i="46" s="1"/>
  <c r="DV24" i="46"/>
  <c r="BG24" i="46" s="1"/>
  <c r="DU24" i="46"/>
  <c r="DT24" i="46"/>
  <c r="BE24" i="46" s="1"/>
  <c r="DS24" i="46"/>
  <c r="BD24" i="46" s="1"/>
  <c r="DR24" i="46"/>
  <c r="DQ24" i="46"/>
  <c r="BB24" i="46" s="1"/>
  <c r="DP24" i="46"/>
  <c r="DO24" i="46"/>
  <c r="AZ24" i="46" s="1"/>
  <c r="DN24" i="46"/>
  <c r="AY24" i="46" s="1"/>
  <c r="DM24" i="46"/>
  <c r="AX24" i="46" s="1"/>
  <c r="DL24" i="46"/>
  <c r="DK24" i="46"/>
  <c r="AV24" i="46" s="1"/>
  <c r="DJ24" i="46"/>
  <c r="DI24" i="46"/>
  <c r="AT24" i="46" s="1"/>
  <c r="DH24" i="46"/>
  <c r="DG24" i="46"/>
  <c r="AR24" i="46" s="1"/>
  <c r="DF24" i="46"/>
  <c r="AQ24" i="46" s="1"/>
  <c r="DE24" i="46"/>
  <c r="DD24" i="46"/>
  <c r="AO24" i="46" s="1"/>
  <c r="DC24" i="46"/>
  <c r="DB24" i="46"/>
  <c r="AM24" i="46" s="1"/>
  <c r="DA24" i="46"/>
  <c r="AL24" i="46" s="1"/>
  <c r="CZ24" i="46"/>
  <c r="AK24" i="46" s="1"/>
  <c r="CY24" i="46"/>
  <c r="AJ24" i="46" s="1"/>
  <c r="CX24" i="46"/>
  <c r="AI24" i="46" s="1"/>
  <c r="CW24" i="46"/>
  <c r="CV24" i="46"/>
  <c r="CU24" i="46"/>
  <c r="CT24" i="46"/>
  <c r="CS24" i="46"/>
  <c r="AD24" i="46" s="1"/>
  <c r="CR24" i="46"/>
  <c r="AC24" i="46" s="1"/>
  <c r="CQ24" i="46"/>
  <c r="AB24" i="46" s="1"/>
  <c r="CP24" i="46"/>
  <c r="AA24" i="46" s="1"/>
  <c r="CO24" i="46"/>
  <c r="CN24" i="46"/>
  <c r="Y24" i="46" s="1"/>
  <c r="CM24" i="46"/>
  <c r="X24" i="46" s="1"/>
  <c r="CL24" i="46"/>
  <c r="CK24" i="46"/>
  <c r="V24" i="46" s="1"/>
  <c r="CJ24" i="46"/>
  <c r="CI24" i="46"/>
  <c r="T24" i="46" s="1"/>
  <c r="CH24" i="46"/>
  <c r="S24" i="46" s="1"/>
  <c r="CG24" i="46"/>
  <c r="CF24" i="46"/>
  <c r="Q24" i="46" s="1"/>
  <c r="CE24" i="46"/>
  <c r="CD24" i="46"/>
  <c r="CC24" i="46"/>
  <c r="N24" i="46" s="1"/>
  <c r="CB24" i="46"/>
  <c r="CA24" i="46"/>
  <c r="L24" i="46" s="1"/>
  <c r="BZ24" i="46"/>
  <c r="K24" i="46" s="1"/>
  <c r="BY24" i="46"/>
  <c r="J24" i="46" s="1"/>
  <c r="BX24" i="46"/>
  <c r="I24" i="46" s="1"/>
  <c r="BW24" i="46"/>
  <c r="BV24" i="46"/>
  <c r="BU24" i="46"/>
  <c r="F24" i="46" s="1"/>
  <c r="BT24" i="46"/>
  <c r="BS24" i="46"/>
  <c r="D24" i="46" s="1"/>
  <c r="B24" i="46"/>
  <c r="A24" i="46"/>
  <c r="A22" i="27" s="1"/>
  <c r="EF23" i="46"/>
  <c r="BQ23" i="46" s="1"/>
  <c r="EE23" i="46"/>
  <c r="BP23" i="46" s="1"/>
  <c r="ED23" i="46"/>
  <c r="EC23" i="46"/>
  <c r="BN23" i="46" s="1"/>
  <c r="EB23" i="46"/>
  <c r="BM23" i="46" s="1"/>
  <c r="EA23" i="46"/>
  <c r="BL23" i="46" s="1"/>
  <c r="DZ23" i="46"/>
  <c r="BK23" i="46" s="1"/>
  <c r="DY23" i="46"/>
  <c r="DX23" i="46"/>
  <c r="DW23" i="46"/>
  <c r="BH23" i="46" s="1"/>
  <c r="DV23" i="46"/>
  <c r="BG23" i="46" s="1"/>
  <c r="DU23" i="46"/>
  <c r="BF23" i="46" s="1"/>
  <c r="DT23" i="46"/>
  <c r="DS23" i="46"/>
  <c r="BD23" i="46" s="1"/>
  <c r="DR23" i="46"/>
  <c r="BC23" i="46" s="1"/>
  <c r="DQ23" i="46"/>
  <c r="DP23" i="46"/>
  <c r="DO23" i="46"/>
  <c r="DN23" i="46"/>
  <c r="DM23" i="46"/>
  <c r="AX23" i="46" s="1"/>
  <c r="DL23" i="46"/>
  <c r="AW23" i="46" s="1"/>
  <c r="DK23" i="46"/>
  <c r="AV23" i="46" s="1"/>
  <c r="DJ23" i="46"/>
  <c r="AU23" i="46" s="1"/>
  <c r="DI23" i="46"/>
  <c r="AT23" i="46" s="1"/>
  <c r="DH23" i="46"/>
  <c r="AS23" i="46" s="1"/>
  <c r="DG23" i="46"/>
  <c r="AR23" i="46" s="1"/>
  <c r="DF23" i="46"/>
  <c r="AQ23" i="46" s="1"/>
  <c r="DE23" i="46"/>
  <c r="AP23" i="46" s="1"/>
  <c r="DD23" i="46"/>
  <c r="DC23" i="46"/>
  <c r="AN23" i="46" s="1"/>
  <c r="DB23" i="46"/>
  <c r="DA23" i="46"/>
  <c r="AL23" i="46" s="1"/>
  <c r="CZ23" i="46"/>
  <c r="CY23" i="46"/>
  <c r="AJ23" i="46" s="1"/>
  <c r="CX23" i="46"/>
  <c r="CW23" i="46"/>
  <c r="AH23" i="46" s="1"/>
  <c r="CV23" i="46"/>
  <c r="CU23" i="46"/>
  <c r="AF23" i="46" s="1"/>
  <c r="CT23" i="46"/>
  <c r="AE23" i="46" s="1"/>
  <c r="CS23" i="46"/>
  <c r="CR23" i="46"/>
  <c r="CQ23" i="46"/>
  <c r="AB23" i="46" s="1"/>
  <c r="CP23" i="46"/>
  <c r="CO23" i="46"/>
  <c r="Z23" i="46" s="1"/>
  <c r="CN23" i="46"/>
  <c r="Y23" i="46" s="1"/>
  <c r="CM23" i="46"/>
  <c r="X23" i="46" s="1"/>
  <c r="CL23" i="46"/>
  <c r="W23" i="46" s="1"/>
  <c r="CK23" i="46"/>
  <c r="CJ23" i="46"/>
  <c r="U23" i="46" s="1"/>
  <c r="CI23" i="46"/>
  <c r="T23" i="46" s="1"/>
  <c r="CH23" i="46"/>
  <c r="CG23" i="46"/>
  <c r="R23" i="46" s="1"/>
  <c r="CF23" i="46"/>
  <c r="CE23" i="46"/>
  <c r="P23" i="46" s="1"/>
  <c r="CD23" i="46"/>
  <c r="O23" i="46" s="1"/>
  <c r="CC23" i="46"/>
  <c r="CB23" i="46"/>
  <c r="CA23" i="46"/>
  <c r="L23" i="46" s="1"/>
  <c r="BZ23" i="46"/>
  <c r="K23" i="46" s="1"/>
  <c r="BY23" i="46"/>
  <c r="J23" i="46" s="1"/>
  <c r="BX23" i="46"/>
  <c r="BW23" i="46"/>
  <c r="H23" i="46" s="1"/>
  <c r="BV23" i="46"/>
  <c r="G23" i="46" s="1"/>
  <c r="BU23" i="46"/>
  <c r="BT23" i="46"/>
  <c r="E23" i="46" s="1"/>
  <c r="BS23" i="46"/>
  <c r="B23" i="46"/>
  <c r="A23" i="46"/>
  <c r="EF22" i="46"/>
  <c r="EE22" i="46"/>
  <c r="BP22" i="46" s="1"/>
  <c r="ED22" i="46"/>
  <c r="BO22" i="46" s="1"/>
  <c r="EC22" i="46"/>
  <c r="EB22" i="46"/>
  <c r="BM22" i="46" s="1"/>
  <c r="EA22" i="46"/>
  <c r="DZ22" i="46"/>
  <c r="DY22" i="46"/>
  <c r="DX22" i="46"/>
  <c r="DW22" i="46"/>
  <c r="BH22" i="46" s="1"/>
  <c r="DV22" i="46"/>
  <c r="BG22" i="46" s="1"/>
  <c r="DU22" i="46"/>
  <c r="DT22" i="46"/>
  <c r="BE22" i="46" s="1"/>
  <c r="DS22" i="46"/>
  <c r="BD22" i="46" s="1"/>
  <c r="DR22" i="46"/>
  <c r="BC22" i="46" s="1"/>
  <c r="DQ22" i="46"/>
  <c r="DP22" i="46"/>
  <c r="DO22" i="46"/>
  <c r="AZ22" i="46" s="1"/>
  <c r="DN22" i="46"/>
  <c r="AY22" i="46" s="1"/>
  <c r="DM22" i="46"/>
  <c r="AX22" i="46" s="1"/>
  <c r="DL22" i="46"/>
  <c r="DK22" i="46"/>
  <c r="DJ22" i="46"/>
  <c r="DI22" i="46"/>
  <c r="DH22" i="46"/>
  <c r="DG22" i="46"/>
  <c r="AR22" i="46" s="1"/>
  <c r="DF22" i="46"/>
  <c r="AQ22" i="46" s="1"/>
  <c r="DE22" i="46"/>
  <c r="AP22" i="46" s="1"/>
  <c r="DD22" i="46"/>
  <c r="AO22" i="46" s="1"/>
  <c r="DC22" i="46"/>
  <c r="AN22" i="46" s="1"/>
  <c r="DB22" i="46"/>
  <c r="DA22" i="46"/>
  <c r="CZ22" i="46"/>
  <c r="CY22" i="46"/>
  <c r="AJ22" i="46" s="1"/>
  <c r="CX22" i="46"/>
  <c r="AI22" i="46" s="1"/>
  <c r="CW22" i="46"/>
  <c r="CV22" i="46"/>
  <c r="AG22" i="46" s="1"/>
  <c r="CU22" i="46"/>
  <c r="CT22" i="46"/>
  <c r="CS22" i="46"/>
  <c r="CR22" i="46"/>
  <c r="CQ22" i="46"/>
  <c r="AB22" i="46" s="1"/>
  <c r="CP22" i="46"/>
  <c r="CO22" i="46"/>
  <c r="CN22" i="46"/>
  <c r="Y22" i="46" s="1"/>
  <c r="CM22" i="46"/>
  <c r="X22" i="46" s="1"/>
  <c r="CL22" i="46"/>
  <c r="CK22" i="46"/>
  <c r="CJ22" i="46"/>
  <c r="CI22" i="46"/>
  <c r="T22" i="46" s="1"/>
  <c r="CH22" i="46"/>
  <c r="S22" i="46" s="1"/>
  <c r="CG22" i="46"/>
  <c r="CF22" i="46"/>
  <c r="CE22" i="46"/>
  <c r="CD22" i="46"/>
  <c r="O22" i="46" s="1"/>
  <c r="CC22" i="46"/>
  <c r="CB22" i="46"/>
  <c r="CA22" i="46"/>
  <c r="L22" i="46" s="1"/>
  <c r="BZ22" i="46"/>
  <c r="K22" i="46" s="1"/>
  <c r="BY22" i="46"/>
  <c r="BX22" i="46"/>
  <c r="I22" i="46" s="1"/>
  <c r="BW22" i="46"/>
  <c r="H22" i="46" s="1"/>
  <c r="BV22" i="46"/>
  <c r="BU22" i="46"/>
  <c r="BT22" i="46"/>
  <c r="BS22" i="46"/>
  <c r="D22" i="46" s="1"/>
  <c r="B22" i="46"/>
  <c r="A22" i="46"/>
  <c r="C22" i="46" s="1"/>
  <c r="C22" i="44" s="1"/>
  <c r="EF21" i="46"/>
  <c r="BQ21" i="46" s="1"/>
  <c r="EE21" i="46"/>
  <c r="BP21" i="46" s="1"/>
  <c r="ED21" i="46"/>
  <c r="BO21" i="44" s="1"/>
  <c r="EC21" i="46"/>
  <c r="BN21" i="46" s="1"/>
  <c r="EB21" i="46"/>
  <c r="BM21" i="46" s="1"/>
  <c r="EA21" i="46"/>
  <c r="BL21" i="46" s="1"/>
  <c r="DZ21" i="46"/>
  <c r="BK21" i="46" s="1"/>
  <c r="DY21" i="46"/>
  <c r="DX21" i="46"/>
  <c r="BI21" i="46" s="1"/>
  <c r="DW21" i="46"/>
  <c r="BH21" i="46" s="1"/>
  <c r="DV21" i="46"/>
  <c r="DU21" i="46"/>
  <c r="BF21" i="46" s="1"/>
  <c r="DT21" i="46"/>
  <c r="BE21" i="46" s="1"/>
  <c r="DS21" i="46"/>
  <c r="BD21" i="46" s="1"/>
  <c r="DR21" i="46"/>
  <c r="BC21" i="46" s="1"/>
  <c r="DQ21" i="46"/>
  <c r="DP21" i="46"/>
  <c r="DO21" i="46"/>
  <c r="DN21" i="46"/>
  <c r="DM21" i="46"/>
  <c r="AX21" i="46" s="1"/>
  <c r="DL21" i="46"/>
  <c r="DK21" i="46"/>
  <c r="AV21" i="46" s="1"/>
  <c r="DJ21" i="46"/>
  <c r="DI21" i="46"/>
  <c r="AT21" i="46" s="1"/>
  <c r="DH21" i="46"/>
  <c r="AS21" i="46" s="1"/>
  <c r="DG21" i="46"/>
  <c r="AR21" i="46" s="1"/>
  <c r="DF21" i="46"/>
  <c r="DE21" i="46"/>
  <c r="AP21" i="46" s="1"/>
  <c r="DD21" i="46"/>
  <c r="AO21" i="46" s="1"/>
  <c r="DC21" i="46"/>
  <c r="AN21" i="46" s="1"/>
  <c r="DB21" i="46"/>
  <c r="AM21" i="46" s="1"/>
  <c r="DA21" i="46"/>
  <c r="CZ21" i="46"/>
  <c r="CY21" i="46"/>
  <c r="AJ21" i="46" s="1"/>
  <c r="CX21" i="46"/>
  <c r="CW21" i="46"/>
  <c r="AH21" i="46" s="1"/>
  <c r="CV21" i="46"/>
  <c r="CU21" i="46"/>
  <c r="AF21" i="46" s="1"/>
  <c r="CT21" i="46"/>
  <c r="AE21" i="46" s="1"/>
  <c r="CS21" i="46"/>
  <c r="CR21" i="46"/>
  <c r="CQ21" i="46"/>
  <c r="AB21" i="46" s="1"/>
  <c r="CP21" i="46"/>
  <c r="CO21" i="46"/>
  <c r="Z21" i="46" s="1"/>
  <c r="CN21" i="46"/>
  <c r="CM21" i="46"/>
  <c r="X21" i="46" s="1"/>
  <c r="CL21" i="46"/>
  <c r="W21" i="46" s="1"/>
  <c r="CK21" i="46"/>
  <c r="CJ21" i="46"/>
  <c r="U21" i="46" s="1"/>
  <c r="CI21" i="46"/>
  <c r="CH21" i="46"/>
  <c r="CG21" i="46"/>
  <c r="R21" i="46" s="1"/>
  <c r="CF21" i="46"/>
  <c r="Q21" i="46" s="1"/>
  <c r="CE21" i="46"/>
  <c r="P21" i="46" s="1"/>
  <c r="CD21" i="46"/>
  <c r="O21" i="46" s="1"/>
  <c r="CC21" i="46"/>
  <c r="N21" i="46" s="1"/>
  <c r="CB21" i="46"/>
  <c r="M21" i="46" s="1"/>
  <c r="CA21" i="46"/>
  <c r="L21" i="46" s="1"/>
  <c r="BZ21" i="46"/>
  <c r="BY21" i="46"/>
  <c r="J21" i="46" s="1"/>
  <c r="BX21" i="46"/>
  <c r="I21" i="46" s="1"/>
  <c r="BW21" i="46"/>
  <c r="H21" i="46" s="1"/>
  <c r="BV21" i="46"/>
  <c r="G21" i="46" s="1"/>
  <c r="BU21" i="46"/>
  <c r="F21" i="46" s="1"/>
  <c r="BT21" i="46"/>
  <c r="BS21" i="46"/>
  <c r="BO21" i="46"/>
  <c r="B21" i="46"/>
  <c r="A21" i="46"/>
  <c r="EF20" i="46"/>
  <c r="BQ20" i="46" s="1"/>
  <c r="EE20" i="46"/>
  <c r="BP20" i="46" s="1"/>
  <c r="ED20" i="46"/>
  <c r="EC20" i="46"/>
  <c r="EB20" i="46"/>
  <c r="BM20" i="46" s="1"/>
  <c r="EA20" i="46"/>
  <c r="DZ20" i="46"/>
  <c r="BK20" i="46" s="1"/>
  <c r="DY20" i="46"/>
  <c r="DX20" i="46"/>
  <c r="BI20" i="46" s="1"/>
  <c r="DW20" i="46"/>
  <c r="BH20" i="46" s="1"/>
  <c r="DV20" i="46"/>
  <c r="DU20" i="46"/>
  <c r="BF20" i="46" s="1"/>
  <c r="DT20" i="46"/>
  <c r="BE20" i="46" s="1"/>
  <c r="DS20" i="46"/>
  <c r="DR20" i="46"/>
  <c r="BC20" i="46" s="1"/>
  <c r="DQ20" i="46"/>
  <c r="BB20" i="46" s="1"/>
  <c r="DP20" i="46"/>
  <c r="BA20" i="46" s="1"/>
  <c r="DO20" i="46"/>
  <c r="DN20" i="46"/>
  <c r="DM20" i="46"/>
  <c r="DL20" i="46"/>
  <c r="DK20" i="46"/>
  <c r="DJ20" i="46"/>
  <c r="AU20" i="46" s="1"/>
  <c r="DI20" i="46"/>
  <c r="AT20" i="46" s="1"/>
  <c r="DH20" i="46"/>
  <c r="AS20" i="46" s="1"/>
  <c r="DG20" i="46"/>
  <c r="AR20" i="46" s="1"/>
  <c r="DF20" i="46"/>
  <c r="DE20" i="46"/>
  <c r="DD20" i="46"/>
  <c r="AO20" i="46" s="1"/>
  <c r="DC20" i="46"/>
  <c r="DB20" i="46"/>
  <c r="AM20" i="46" s="1"/>
  <c r="DA20" i="46"/>
  <c r="CZ20" i="46"/>
  <c r="AK20" i="46" s="1"/>
  <c r="CY20" i="46"/>
  <c r="AJ20" i="46" s="1"/>
  <c r="CX20" i="46"/>
  <c r="CW20" i="46"/>
  <c r="AH20" i="46" s="1"/>
  <c r="CV20" i="46"/>
  <c r="AG20" i="46" s="1"/>
  <c r="CU20" i="46"/>
  <c r="CT20" i="46"/>
  <c r="AE20" i="46" s="1"/>
  <c r="CS20" i="46"/>
  <c r="CR20" i="46"/>
  <c r="AC20" i="46" s="1"/>
  <c r="CQ20" i="46"/>
  <c r="AB20" i="46" s="1"/>
  <c r="CP20" i="46"/>
  <c r="AA20" i="46" s="1"/>
  <c r="CO20" i="46"/>
  <c r="CN20" i="46"/>
  <c r="Y20" i="46" s="1"/>
  <c r="CM20" i="46"/>
  <c r="CL20" i="46"/>
  <c r="W20" i="46" s="1"/>
  <c r="CK20" i="46"/>
  <c r="CJ20" i="46"/>
  <c r="U20" i="46" s="1"/>
  <c r="CI20" i="46"/>
  <c r="CH20" i="46"/>
  <c r="CG20" i="46"/>
  <c r="R20" i="46" s="1"/>
  <c r="CF20" i="46"/>
  <c r="CE20" i="46"/>
  <c r="P20" i="46" s="1"/>
  <c r="CD20" i="46"/>
  <c r="O20" i="46" s="1"/>
  <c r="CC20" i="46"/>
  <c r="CB20" i="46"/>
  <c r="M20" i="46" s="1"/>
  <c r="CA20" i="46"/>
  <c r="L20" i="46" s="1"/>
  <c r="BZ20" i="46"/>
  <c r="BY20" i="46"/>
  <c r="BX20" i="46"/>
  <c r="I20" i="46" s="1"/>
  <c r="BW20" i="46"/>
  <c r="BV20" i="46"/>
  <c r="G20" i="46" s="1"/>
  <c r="BU20" i="46"/>
  <c r="BT20" i="46"/>
  <c r="E20" i="46" s="1"/>
  <c r="BS20" i="46"/>
  <c r="D20" i="46" s="1"/>
  <c r="B20" i="46"/>
  <c r="A20" i="46"/>
  <c r="A18" i="27" s="1"/>
  <c r="EF19" i="46"/>
  <c r="EE19" i="46"/>
  <c r="ED19" i="46"/>
  <c r="BO19" i="44" s="1"/>
  <c r="EC19" i="46"/>
  <c r="EB19" i="46"/>
  <c r="BM19" i="46" s="1"/>
  <c r="EA19" i="46"/>
  <c r="BL19" i="46" s="1"/>
  <c r="DZ19" i="46"/>
  <c r="DY19" i="46"/>
  <c r="DX19" i="46"/>
  <c r="BI19" i="46" s="1"/>
  <c r="DW19" i="46"/>
  <c r="DV19" i="46"/>
  <c r="BG19" i="46" s="1"/>
  <c r="DU19" i="46"/>
  <c r="BF19" i="46" s="1"/>
  <c r="DT19" i="46"/>
  <c r="BE19" i="46" s="1"/>
  <c r="DS19" i="46"/>
  <c r="BD19" i="46" s="1"/>
  <c r="DR19" i="46"/>
  <c r="DQ19" i="46"/>
  <c r="BB19" i="46" s="1"/>
  <c r="DP19" i="46"/>
  <c r="DO19" i="46"/>
  <c r="AZ19" i="46" s="1"/>
  <c r="DN19" i="46"/>
  <c r="AY19" i="46" s="1"/>
  <c r="DM19" i="46"/>
  <c r="DL19" i="46"/>
  <c r="AW19" i="46" s="1"/>
  <c r="DK19" i="46"/>
  <c r="AV19" i="46" s="1"/>
  <c r="DJ19" i="46"/>
  <c r="AU19" i="46" s="1"/>
  <c r="DI19" i="46"/>
  <c r="AT19" i="46" s="1"/>
  <c r="DH19" i="46"/>
  <c r="AS19" i="46" s="1"/>
  <c r="DG19" i="46"/>
  <c r="DF19" i="46"/>
  <c r="AQ19" i="46" s="1"/>
  <c r="DE19" i="46"/>
  <c r="DD19" i="46"/>
  <c r="AO19" i="46" s="1"/>
  <c r="DC19" i="46"/>
  <c r="DB19" i="46"/>
  <c r="DA19" i="46"/>
  <c r="AL19" i="46" s="1"/>
  <c r="CZ19" i="46"/>
  <c r="CY19" i="46"/>
  <c r="CX19" i="46"/>
  <c r="AI19" i="46" s="1"/>
  <c r="CW19" i="46"/>
  <c r="AH19" i="46" s="1"/>
  <c r="CV19" i="46"/>
  <c r="AG19" i="46" s="1"/>
  <c r="CU19" i="46"/>
  <c r="AF19" i="46" s="1"/>
  <c r="CT19" i="46"/>
  <c r="CS19" i="46"/>
  <c r="AD19" i="46" s="1"/>
  <c r="CR19" i="46"/>
  <c r="CQ19" i="46"/>
  <c r="AB19" i="46" s="1"/>
  <c r="CP19" i="46"/>
  <c r="AA19" i="46" s="1"/>
  <c r="CO19" i="46"/>
  <c r="CN19" i="46"/>
  <c r="Y19" i="46" s="1"/>
  <c r="CM19" i="46"/>
  <c r="X19" i="46" s="1"/>
  <c r="CL19" i="46"/>
  <c r="CK19" i="46"/>
  <c r="V19" i="46" s="1"/>
  <c r="CJ19" i="46"/>
  <c r="U19" i="46" s="1"/>
  <c r="CI19" i="46"/>
  <c r="T19" i="46" s="1"/>
  <c r="CH19" i="46"/>
  <c r="S19" i="46" s="1"/>
  <c r="CG19" i="46"/>
  <c r="CF19" i="46"/>
  <c r="Q19" i="46" s="1"/>
  <c r="CE19" i="46"/>
  <c r="P19" i="46" s="1"/>
  <c r="CD19" i="46"/>
  <c r="O19" i="46" s="1"/>
  <c r="CC19" i="46"/>
  <c r="CB19" i="46"/>
  <c r="CA19" i="46"/>
  <c r="BZ19" i="46"/>
  <c r="K19" i="46" s="1"/>
  <c r="BY19" i="46"/>
  <c r="J19" i="46" s="1"/>
  <c r="BX19" i="46"/>
  <c r="I19" i="46" s="1"/>
  <c r="BW19" i="46"/>
  <c r="H19" i="46" s="1"/>
  <c r="BV19" i="46"/>
  <c r="BU19" i="46"/>
  <c r="F19" i="46" s="1"/>
  <c r="BT19" i="46"/>
  <c r="BS19" i="46"/>
  <c r="B19" i="46"/>
  <c r="A19" i="46"/>
  <c r="A17" i="27" s="1"/>
  <c r="EF18" i="46"/>
  <c r="BQ18" i="46" s="1"/>
  <c r="EE18" i="46"/>
  <c r="ED18" i="46"/>
  <c r="BO18" i="46" s="1"/>
  <c r="EC18" i="46"/>
  <c r="EB18" i="46"/>
  <c r="EA18" i="46"/>
  <c r="BL18" i="46" s="1"/>
  <c r="DZ18" i="46"/>
  <c r="BK18" i="46" s="1"/>
  <c r="DY18" i="46"/>
  <c r="BJ18" i="46" s="1"/>
  <c r="DX18" i="46"/>
  <c r="BI18" i="46" s="1"/>
  <c r="DW18" i="46"/>
  <c r="DV18" i="46"/>
  <c r="BG18" i="46" s="1"/>
  <c r="DU18" i="46"/>
  <c r="BF18" i="46" s="1"/>
  <c r="DT18" i="46"/>
  <c r="DS18" i="46"/>
  <c r="BD18" i="46" s="1"/>
  <c r="DR18" i="46"/>
  <c r="BC18" i="46" s="1"/>
  <c r="DQ18" i="46"/>
  <c r="BB18" i="46" s="1"/>
  <c r="DP18" i="46"/>
  <c r="DO18" i="46"/>
  <c r="DN18" i="46"/>
  <c r="AY18" i="46" s="1"/>
  <c r="DM18" i="46"/>
  <c r="AX18" i="46" s="1"/>
  <c r="DL18" i="46"/>
  <c r="DK18" i="46"/>
  <c r="AV18" i="46" s="1"/>
  <c r="DJ18" i="46"/>
  <c r="DI18" i="46"/>
  <c r="AT18" i="46" s="1"/>
  <c r="DH18" i="46"/>
  <c r="AS18" i="46" s="1"/>
  <c r="DG18" i="46"/>
  <c r="AR18" i="46" s="1"/>
  <c r="DF18" i="46"/>
  <c r="DE18" i="46"/>
  <c r="DD18" i="46"/>
  <c r="DC18" i="46"/>
  <c r="AN18" i="46" s="1"/>
  <c r="DB18" i="46"/>
  <c r="AM18" i="46" s="1"/>
  <c r="DA18" i="46"/>
  <c r="AL18" i="46" s="1"/>
  <c r="CZ18" i="46"/>
  <c r="AK18" i="46" s="1"/>
  <c r="CY18" i="46"/>
  <c r="CX18" i="46"/>
  <c r="AI18" i="46" s="1"/>
  <c r="CW18" i="46"/>
  <c r="AH18" i="46" s="1"/>
  <c r="CV18" i="46"/>
  <c r="CU18" i="46"/>
  <c r="AF18" i="46" s="1"/>
  <c r="CT18" i="46"/>
  <c r="CS18" i="46"/>
  <c r="AD18" i="46" s="1"/>
  <c r="CR18" i="46"/>
  <c r="AC18" i="46" s="1"/>
  <c r="CQ18" i="46"/>
  <c r="CP18" i="46"/>
  <c r="AA18" i="46" s="1"/>
  <c r="CO18" i="46"/>
  <c r="Z18" i="46" s="1"/>
  <c r="CN18" i="46"/>
  <c r="CM18" i="46"/>
  <c r="X18" i="46" s="1"/>
  <c r="CL18" i="46"/>
  <c r="CK18" i="46"/>
  <c r="V18" i="46" s="1"/>
  <c r="CJ18" i="46"/>
  <c r="U18" i="46" s="1"/>
  <c r="CI18" i="46"/>
  <c r="T18" i="46" s="1"/>
  <c r="CH18" i="46"/>
  <c r="S18" i="46" s="1"/>
  <c r="CG18" i="46"/>
  <c r="CF18" i="46"/>
  <c r="CE18" i="46"/>
  <c r="P18" i="46" s="1"/>
  <c r="CD18" i="46"/>
  <c r="CC18" i="46"/>
  <c r="N18" i="46" s="1"/>
  <c r="CB18" i="46"/>
  <c r="M18" i="46" s="1"/>
  <c r="CA18" i="46"/>
  <c r="L18" i="46" s="1"/>
  <c r="BZ18" i="46"/>
  <c r="BY18" i="46"/>
  <c r="BX18" i="46"/>
  <c r="I18" i="46" s="1"/>
  <c r="BW18" i="46"/>
  <c r="H18" i="46" s="1"/>
  <c r="BV18" i="46"/>
  <c r="G18" i="46" s="1"/>
  <c r="BU18" i="46"/>
  <c r="F18" i="46" s="1"/>
  <c r="BT18" i="46"/>
  <c r="E18" i="46" s="1"/>
  <c r="BS18" i="46"/>
  <c r="B18" i="46"/>
  <c r="A18" i="46"/>
  <c r="EF17" i="46"/>
  <c r="EE17" i="46"/>
  <c r="BP17" i="46" s="1"/>
  <c r="ED17" i="46"/>
  <c r="BO17" i="44" s="1"/>
  <c r="EC17" i="46"/>
  <c r="BN17" i="46" s="1"/>
  <c r="EB17" i="46"/>
  <c r="BM17" i="46" s="1"/>
  <c r="EA17" i="46"/>
  <c r="DZ17" i="46"/>
  <c r="BK17" i="46" s="1"/>
  <c r="DY17" i="46"/>
  <c r="BJ17" i="46" s="1"/>
  <c r="DX17" i="46"/>
  <c r="BI17" i="46" s="1"/>
  <c r="DW17" i="46"/>
  <c r="BH17" i="46" s="1"/>
  <c r="DV17" i="46"/>
  <c r="DU17" i="46"/>
  <c r="BF17" i="46" s="1"/>
  <c r="DT17" i="46"/>
  <c r="BE17" i="46" s="1"/>
  <c r="DS17" i="46"/>
  <c r="DR17" i="46"/>
  <c r="DQ17" i="46"/>
  <c r="DP17" i="46"/>
  <c r="DO17" i="46"/>
  <c r="AZ17" i="46" s="1"/>
  <c r="DN17" i="46"/>
  <c r="DM17" i="46"/>
  <c r="AX17" i="46" s="1"/>
  <c r="DL17" i="46"/>
  <c r="AW17" i="46" s="1"/>
  <c r="DK17" i="46"/>
  <c r="AV17" i="46" s="1"/>
  <c r="DJ17" i="46"/>
  <c r="AU17" i="46" s="1"/>
  <c r="DI17" i="46"/>
  <c r="AT17" i="46" s="1"/>
  <c r="DH17" i="46"/>
  <c r="DG17" i="46"/>
  <c r="AR17" i="46" s="1"/>
  <c r="DF17" i="46"/>
  <c r="AQ17" i="46" s="1"/>
  <c r="DE17" i="46"/>
  <c r="AP17" i="46" s="1"/>
  <c r="DD17" i="46"/>
  <c r="DC17" i="46"/>
  <c r="AN17" i="46" s="1"/>
  <c r="DB17" i="46"/>
  <c r="DA17" i="46"/>
  <c r="CZ17" i="46"/>
  <c r="AK17" i="46" s="1"/>
  <c r="CY17" i="46"/>
  <c r="AJ17" i="46" s="1"/>
  <c r="CX17" i="46"/>
  <c r="CW17" i="46"/>
  <c r="AH17" i="46" s="1"/>
  <c r="CV17" i="46"/>
  <c r="AG17" i="46" s="1"/>
  <c r="CU17" i="46"/>
  <c r="CT17" i="46"/>
  <c r="CS17" i="46"/>
  <c r="AD17" i="46" s="1"/>
  <c r="CR17" i="46"/>
  <c r="CQ17" i="46"/>
  <c r="AB17" i="46" s="1"/>
  <c r="CP17" i="46"/>
  <c r="CO17" i="46"/>
  <c r="Z17" i="46" s="1"/>
  <c r="CN17" i="46"/>
  <c r="Y17" i="46" s="1"/>
  <c r="CM17" i="46"/>
  <c r="CL17" i="46"/>
  <c r="W17" i="46" s="1"/>
  <c r="CK17" i="46"/>
  <c r="V17" i="46" s="1"/>
  <c r="CJ17" i="46"/>
  <c r="CI17" i="46"/>
  <c r="T17" i="46" s="1"/>
  <c r="CH17" i="46"/>
  <c r="CG17" i="46"/>
  <c r="R17" i="46" s="1"/>
  <c r="CF17" i="46"/>
  <c r="Q17" i="46" s="1"/>
  <c r="CE17" i="46"/>
  <c r="CD17" i="46"/>
  <c r="O17" i="46" s="1"/>
  <c r="CC17" i="46"/>
  <c r="N17" i="46" s="1"/>
  <c r="CB17" i="46"/>
  <c r="M17" i="46" s="1"/>
  <c r="CA17" i="46"/>
  <c r="L17" i="46" s="1"/>
  <c r="BZ17" i="46"/>
  <c r="BY17" i="46"/>
  <c r="J17" i="46" s="1"/>
  <c r="BX17" i="46"/>
  <c r="I17" i="46" s="1"/>
  <c r="BW17" i="46"/>
  <c r="H17" i="46" s="1"/>
  <c r="BV17" i="46"/>
  <c r="G17" i="46" s="1"/>
  <c r="BU17" i="46"/>
  <c r="BT17" i="46"/>
  <c r="BS17" i="46"/>
  <c r="D17" i="46" s="1"/>
  <c r="BO17" i="46"/>
  <c r="B17" i="46"/>
  <c r="A17" i="46"/>
  <c r="EF16" i="46"/>
  <c r="BQ16" i="46" s="1"/>
  <c r="EE16" i="46"/>
  <c r="BP16" i="46" s="1"/>
  <c r="ED16" i="46"/>
  <c r="BO16" i="44" s="1"/>
  <c r="EC16" i="46"/>
  <c r="BN16" i="46" s="1"/>
  <c r="EB16" i="46"/>
  <c r="BM16" i="46" s="1"/>
  <c r="EA16" i="46"/>
  <c r="DZ16" i="46"/>
  <c r="BK16" i="46" s="1"/>
  <c r="DY16" i="46"/>
  <c r="BJ16" i="46" s="1"/>
  <c r="DX16" i="46"/>
  <c r="DW16" i="46"/>
  <c r="BH16" i="46" s="1"/>
  <c r="DV16" i="46"/>
  <c r="BG16" i="46" s="1"/>
  <c r="DU16" i="46"/>
  <c r="DT16" i="46"/>
  <c r="BE16" i="46" s="1"/>
  <c r="DS16" i="46"/>
  <c r="BD16" i="46" s="1"/>
  <c r="DR16" i="46"/>
  <c r="BC16" i="46" s="1"/>
  <c r="DQ16" i="46"/>
  <c r="BB16" i="46" s="1"/>
  <c r="DP16" i="46"/>
  <c r="BA16" i="46" s="1"/>
  <c r="DO16" i="46"/>
  <c r="DN16" i="46"/>
  <c r="AY16" i="46" s="1"/>
  <c r="DM16" i="46"/>
  <c r="DL16" i="46"/>
  <c r="AW16" i="46" s="1"/>
  <c r="DK16" i="46"/>
  <c r="DJ16" i="46"/>
  <c r="AU16" i="46" s="1"/>
  <c r="DI16" i="46"/>
  <c r="AT16" i="46" s="1"/>
  <c r="DH16" i="46"/>
  <c r="DG16" i="46"/>
  <c r="AR16" i="46" s="1"/>
  <c r="DF16" i="46"/>
  <c r="AQ16" i="46" s="1"/>
  <c r="DE16" i="46"/>
  <c r="AP16" i="46" s="1"/>
  <c r="DD16" i="46"/>
  <c r="AO16" i="46" s="1"/>
  <c r="DC16" i="46"/>
  <c r="DB16" i="46"/>
  <c r="AM16" i="46" s="1"/>
  <c r="DA16" i="46"/>
  <c r="AL16" i="46" s="1"/>
  <c r="CZ16" i="46"/>
  <c r="CY16" i="46"/>
  <c r="AJ16" i="46" s="1"/>
  <c r="CX16" i="46"/>
  <c r="AI16" i="46" s="1"/>
  <c r="CW16" i="46"/>
  <c r="CV16" i="46"/>
  <c r="AG16" i="46" s="1"/>
  <c r="CU16" i="46"/>
  <c r="AF16" i="46" s="1"/>
  <c r="CT16" i="46"/>
  <c r="AE16" i="46" s="1"/>
  <c r="CS16" i="46"/>
  <c r="AD16" i="46" s="1"/>
  <c r="CR16" i="46"/>
  <c r="CQ16" i="46"/>
  <c r="AB16" i="46" s="1"/>
  <c r="CP16" i="46"/>
  <c r="CO16" i="46"/>
  <c r="CN16" i="46"/>
  <c r="Y16" i="46" s="1"/>
  <c r="CM16" i="46"/>
  <c r="CL16" i="46"/>
  <c r="W16" i="46" s="1"/>
  <c r="CK16" i="46"/>
  <c r="V16" i="46" s="1"/>
  <c r="CJ16" i="46"/>
  <c r="U16" i="46" s="1"/>
  <c r="CI16" i="46"/>
  <c r="T16" i="46" s="1"/>
  <c r="CH16" i="46"/>
  <c r="S16" i="46" s="1"/>
  <c r="CG16" i="46"/>
  <c r="CF16" i="46"/>
  <c r="Q16" i="46" s="1"/>
  <c r="CE16" i="46"/>
  <c r="CD16" i="46"/>
  <c r="O16" i="46" s="1"/>
  <c r="CC16" i="46"/>
  <c r="N16" i="46" s="1"/>
  <c r="CB16" i="46"/>
  <c r="CA16" i="46"/>
  <c r="L16" i="46" s="1"/>
  <c r="BZ16" i="46"/>
  <c r="K16" i="46" s="1"/>
  <c r="BY16" i="46"/>
  <c r="BX16" i="46"/>
  <c r="I16" i="46" s="1"/>
  <c r="BW16" i="46"/>
  <c r="H16" i="46" s="1"/>
  <c r="BV16" i="46"/>
  <c r="G16" i="46" s="1"/>
  <c r="BU16" i="46"/>
  <c r="F16" i="46" s="1"/>
  <c r="BT16" i="46"/>
  <c r="BS16" i="46"/>
  <c r="D16" i="46" s="1"/>
  <c r="B16" i="46"/>
  <c r="A16" i="46"/>
  <c r="A14" i="27" s="1"/>
  <c r="EF15" i="46"/>
  <c r="BQ15" i="46" s="1"/>
  <c r="EE15" i="46"/>
  <c r="BP15" i="46" s="1"/>
  <c r="ED15" i="46"/>
  <c r="BO15" i="44" s="1"/>
  <c r="EC15" i="46"/>
  <c r="EB15" i="46"/>
  <c r="EA15" i="46"/>
  <c r="DZ15" i="46"/>
  <c r="DY15" i="46"/>
  <c r="BJ15" i="46" s="1"/>
  <c r="DX15" i="46"/>
  <c r="BI15" i="46" s="1"/>
  <c r="DW15" i="46"/>
  <c r="BH15" i="46" s="1"/>
  <c r="DV15" i="46"/>
  <c r="BG15" i="46" s="1"/>
  <c r="DU15" i="46"/>
  <c r="DT15" i="46"/>
  <c r="BE15" i="46" s="1"/>
  <c r="DS15" i="46"/>
  <c r="BD15" i="46" s="1"/>
  <c r="DR15" i="46"/>
  <c r="BC15" i="46" s="1"/>
  <c r="DQ15" i="46"/>
  <c r="BB15" i="46" s="1"/>
  <c r="DP15" i="46"/>
  <c r="DO15" i="46"/>
  <c r="AZ15" i="46" s="1"/>
  <c r="DN15" i="46"/>
  <c r="AY15" i="46" s="1"/>
  <c r="DM15" i="46"/>
  <c r="DL15" i="46"/>
  <c r="AW15" i="46" s="1"/>
  <c r="DK15" i="46"/>
  <c r="DJ15" i="46"/>
  <c r="DI15" i="46"/>
  <c r="AT15" i="46" s="1"/>
  <c r="DH15" i="46"/>
  <c r="AS15" i="46" s="1"/>
  <c r="DG15" i="46"/>
  <c r="AR15" i="46" s="1"/>
  <c r="DF15" i="46"/>
  <c r="AQ15" i="46" s="1"/>
  <c r="DE15" i="46"/>
  <c r="DD15" i="46"/>
  <c r="DC15" i="46"/>
  <c r="AN15" i="46" s="1"/>
  <c r="DB15" i="46"/>
  <c r="AM15" i="46" s="1"/>
  <c r="DA15" i="46"/>
  <c r="AL15" i="46" s="1"/>
  <c r="CZ15" i="46"/>
  <c r="CY15" i="46"/>
  <c r="AJ15" i="46" s="1"/>
  <c r="CX15" i="46"/>
  <c r="AI15" i="46" s="1"/>
  <c r="CW15" i="46"/>
  <c r="AH15" i="46" s="1"/>
  <c r="CV15" i="46"/>
  <c r="AG15" i="46" s="1"/>
  <c r="CU15" i="46"/>
  <c r="AF15" i="46" s="1"/>
  <c r="CT15" i="46"/>
  <c r="AE15" i="46" s="1"/>
  <c r="CS15" i="46"/>
  <c r="AD15" i="46" s="1"/>
  <c r="CR15" i="46"/>
  <c r="CQ15" i="46"/>
  <c r="AB15" i="46" s="1"/>
  <c r="CP15" i="46"/>
  <c r="AA15" i="46" s="1"/>
  <c r="CO15" i="46"/>
  <c r="Z15" i="46" s="1"/>
  <c r="CN15" i="46"/>
  <c r="CM15" i="46"/>
  <c r="X15" i="46" s="1"/>
  <c r="CL15" i="46"/>
  <c r="CK15" i="46"/>
  <c r="V15" i="46" s="1"/>
  <c r="CJ15" i="46"/>
  <c r="U15" i="46" s="1"/>
  <c r="CI15" i="46"/>
  <c r="T15" i="46" s="1"/>
  <c r="CH15" i="46"/>
  <c r="S15" i="46" s="1"/>
  <c r="CG15" i="46"/>
  <c r="CF15" i="46"/>
  <c r="Q15" i="46" s="1"/>
  <c r="CE15" i="46"/>
  <c r="CD15" i="46"/>
  <c r="O15" i="46" s="1"/>
  <c r="CC15" i="46"/>
  <c r="N15" i="46" s="1"/>
  <c r="CB15" i="46"/>
  <c r="M15" i="46" s="1"/>
  <c r="CA15" i="46"/>
  <c r="L15" i="46" s="1"/>
  <c r="BZ15" i="46"/>
  <c r="K15" i="46" s="1"/>
  <c r="BY15" i="46"/>
  <c r="BX15" i="46"/>
  <c r="BW15" i="46"/>
  <c r="BV15" i="46"/>
  <c r="BU15" i="46"/>
  <c r="F15" i="46" s="1"/>
  <c r="BT15" i="46"/>
  <c r="BS15" i="46"/>
  <c r="D15" i="46" s="1"/>
  <c r="BO15" i="46"/>
  <c r="B15" i="46"/>
  <c r="A15" i="46"/>
  <c r="EF14" i="46"/>
  <c r="BQ14" i="46" s="1"/>
  <c r="EE14" i="46"/>
  <c r="BP14" i="46" s="1"/>
  <c r="ED14" i="46"/>
  <c r="BO14" i="46" s="1"/>
  <c r="EC14" i="46"/>
  <c r="BN14" i="46" s="1"/>
  <c r="EB14" i="46"/>
  <c r="BM14" i="46" s="1"/>
  <c r="EA14" i="46"/>
  <c r="BL14" i="46" s="1"/>
  <c r="DZ14" i="46"/>
  <c r="DY14" i="46"/>
  <c r="DX14" i="46"/>
  <c r="BI14" i="46" s="1"/>
  <c r="DW14" i="46"/>
  <c r="DV14" i="46"/>
  <c r="BG14" i="46" s="1"/>
  <c r="DU14" i="46"/>
  <c r="BF14" i="46" s="1"/>
  <c r="DT14" i="46"/>
  <c r="BE14" i="46" s="1"/>
  <c r="DS14" i="46"/>
  <c r="BD14" i="46" s="1"/>
  <c r="DR14" i="46"/>
  <c r="BC14" i="46" s="1"/>
  <c r="DQ14" i="46"/>
  <c r="BB14" i="46" s="1"/>
  <c r="DP14" i="46"/>
  <c r="DO14" i="46"/>
  <c r="AZ14" i="46" s="1"/>
  <c r="DN14" i="46"/>
  <c r="AY14" i="46" s="1"/>
  <c r="DM14" i="46"/>
  <c r="DL14" i="46"/>
  <c r="AW14" i="46" s="1"/>
  <c r="DK14" i="46"/>
  <c r="AV14" i="46" s="1"/>
  <c r="DJ14" i="46"/>
  <c r="DI14" i="46"/>
  <c r="AT14" i="46" s="1"/>
  <c r="DH14" i="46"/>
  <c r="AS14" i="46" s="1"/>
  <c r="DG14" i="46"/>
  <c r="DF14" i="46"/>
  <c r="AQ14" i="46" s="1"/>
  <c r="DE14" i="46"/>
  <c r="DD14" i="46"/>
  <c r="AO14" i="46" s="1"/>
  <c r="DC14" i="46"/>
  <c r="AN14" i="46" s="1"/>
  <c r="DB14" i="46"/>
  <c r="DA14" i="46"/>
  <c r="AL14" i="46" s="1"/>
  <c r="CZ14" i="46"/>
  <c r="CY14" i="46"/>
  <c r="AJ14" i="46" s="1"/>
  <c r="CX14" i="46"/>
  <c r="AI14" i="46" s="1"/>
  <c r="CW14" i="46"/>
  <c r="CV14" i="46"/>
  <c r="AG14" i="46" s="1"/>
  <c r="CU14" i="46"/>
  <c r="AF14" i="46" s="1"/>
  <c r="CT14" i="46"/>
  <c r="CS14" i="46"/>
  <c r="AD14" i="46" s="1"/>
  <c r="CR14" i="46"/>
  <c r="AC14" i="46" s="1"/>
  <c r="CQ14" i="46"/>
  <c r="CP14" i="46"/>
  <c r="AA14" i="46" s="1"/>
  <c r="CO14" i="46"/>
  <c r="CN14" i="46"/>
  <c r="Y14" i="46" s="1"/>
  <c r="CM14" i="46"/>
  <c r="X14" i="46" s="1"/>
  <c r="CL14" i="46"/>
  <c r="CK14" i="46"/>
  <c r="V14" i="46" s="1"/>
  <c r="CJ14" i="46"/>
  <c r="U14" i="46" s="1"/>
  <c r="CI14" i="46"/>
  <c r="T14" i="46" s="1"/>
  <c r="CH14" i="46"/>
  <c r="S14" i="46" s="1"/>
  <c r="CG14" i="46"/>
  <c r="CF14" i="46"/>
  <c r="Q14" i="46" s="1"/>
  <c r="CE14" i="46"/>
  <c r="CD14" i="46"/>
  <c r="O14" i="46" s="1"/>
  <c r="CC14" i="46"/>
  <c r="CB14" i="46"/>
  <c r="CA14" i="46"/>
  <c r="BZ14" i="46"/>
  <c r="K14" i="46" s="1"/>
  <c r="BY14" i="46"/>
  <c r="J14" i="46" s="1"/>
  <c r="BX14" i="46"/>
  <c r="I14" i="46" s="1"/>
  <c r="BW14" i="46"/>
  <c r="H14" i="46" s="1"/>
  <c r="BV14" i="46"/>
  <c r="BU14" i="46"/>
  <c r="BT14" i="46"/>
  <c r="E14" i="46" s="1"/>
  <c r="BS14" i="46"/>
  <c r="D14" i="46" s="1"/>
  <c r="B14" i="46"/>
  <c r="A14" i="46"/>
  <c r="A14" i="44" s="1"/>
  <c r="EF13" i="46"/>
  <c r="BQ13" i="46" s="1"/>
  <c r="EE13" i="46"/>
  <c r="BP13" i="46" s="1"/>
  <c r="ED13" i="46"/>
  <c r="EC13" i="46"/>
  <c r="BN13" i="46" s="1"/>
  <c r="EB13" i="46"/>
  <c r="BM13" i="46" s="1"/>
  <c r="EA13" i="46"/>
  <c r="DZ13" i="46"/>
  <c r="BK13" i="46" s="1"/>
  <c r="DY13" i="46"/>
  <c r="BJ13" i="46" s="1"/>
  <c r="DX13" i="46"/>
  <c r="BI13" i="46" s="1"/>
  <c r="DW13" i="46"/>
  <c r="BH13" i="46" s="1"/>
  <c r="DV13" i="46"/>
  <c r="BG13" i="46" s="1"/>
  <c r="DU13" i="46"/>
  <c r="DT13" i="46"/>
  <c r="BE13" i="46" s="1"/>
  <c r="DS13" i="46"/>
  <c r="DR13" i="46"/>
  <c r="BC13" i="46" s="1"/>
  <c r="DQ13" i="46"/>
  <c r="DP13" i="46"/>
  <c r="BA13" i="46" s="1"/>
  <c r="DO13" i="46"/>
  <c r="AZ13" i="46" s="1"/>
  <c r="DN13" i="46"/>
  <c r="AY13" i="46" s="1"/>
  <c r="DM13" i="46"/>
  <c r="DL13" i="46"/>
  <c r="AW13" i="46" s="1"/>
  <c r="DK13" i="46"/>
  <c r="AV13" i="46" s="1"/>
  <c r="DJ13" i="46"/>
  <c r="AU13" i="46" s="1"/>
  <c r="DI13" i="46"/>
  <c r="AT13" i="46" s="1"/>
  <c r="DH13" i="46"/>
  <c r="AS13" i="46" s="1"/>
  <c r="DG13" i="46"/>
  <c r="AR13" i="46" s="1"/>
  <c r="DF13" i="46"/>
  <c r="AQ13" i="46" s="1"/>
  <c r="DE13" i="46"/>
  <c r="AP13" i="46" s="1"/>
  <c r="DD13" i="46"/>
  <c r="AO13" i="46" s="1"/>
  <c r="DC13" i="46"/>
  <c r="DB13" i="46"/>
  <c r="AM13" i="46" s="1"/>
  <c r="DA13" i="46"/>
  <c r="CZ13" i="46"/>
  <c r="CY13" i="46"/>
  <c r="AJ13" i="46" s="1"/>
  <c r="CX13" i="46"/>
  <c r="CW13" i="46"/>
  <c r="CV13" i="46"/>
  <c r="AG13" i="46" s="1"/>
  <c r="CU13" i="46"/>
  <c r="AF13" i="46" s="1"/>
  <c r="CT13" i="46"/>
  <c r="AE13" i="46" s="1"/>
  <c r="CS13" i="46"/>
  <c r="CR13" i="46"/>
  <c r="AC13" i="46" s="1"/>
  <c r="CQ13" i="46"/>
  <c r="AB13" i="46" s="1"/>
  <c r="CP13" i="46"/>
  <c r="CO13" i="46"/>
  <c r="Z13" i="46" s="1"/>
  <c r="CN13" i="46"/>
  <c r="Y13" i="46" s="1"/>
  <c r="CM13" i="46"/>
  <c r="CL13" i="46"/>
  <c r="W13" i="46" s="1"/>
  <c r="CK13" i="46"/>
  <c r="CJ13" i="46"/>
  <c r="U13" i="46" s="1"/>
  <c r="CI13" i="46"/>
  <c r="T13" i="46" s="1"/>
  <c r="CH13" i="46"/>
  <c r="CG13" i="46"/>
  <c r="R13" i="46" s="1"/>
  <c r="CF13" i="46"/>
  <c r="CE13" i="46"/>
  <c r="P13" i="46" s="1"/>
  <c r="CD13" i="46"/>
  <c r="O13" i="46" s="1"/>
  <c r="CC13" i="46"/>
  <c r="CB13" i="46"/>
  <c r="M13" i="46" s="1"/>
  <c r="CA13" i="46"/>
  <c r="L13" i="46" s="1"/>
  <c r="BZ13" i="46"/>
  <c r="K13" i="46" s="1"/>
  <c r="BY13" i="46"/>
  <c r="BX13" i="46"/>
  <c r="I13" i="46" s="1"/>
  <c r="BW13" i="46"/>
  <c r="H13" i="46" s="1"/>
  <c r="BV13" i="46"/>
  <c r="G13" i="46" s="1"/>
  <c r="BU13" i="46"/>
  <c r="F13" i="46" s="1"/>
  <c r="BT13" i="46"/>
  <c r="E13" i="46" s="1"/>
  <c r="BS13" i="46"/>
  <c r="D13" i="46" s="1"/>
  <c r="A13" i="46"/>
  <c r="EF12" i="46"/>
  <c r="EE12" i="46"/>
  <c r="BP12" i="46" s="1"/>
  <c r="ED12" i="46"/>
  <c r="EC12" i="46"/>
  <c r="EB12" i="46"/>
  <c r="BM12" i="46" s="1"/>
  <c r="EA12" i="46"/>
  <c r="BL12" i="46" s="1"/>
  <c r="DZ12" i="46"/>
  <c r="BK12" i="46" s="1"/>
  <c r="DY12" i="46"/>
  <c r="DX12" i="46"/>
  <c r="BI12" i="46" s="1"/>
  <c r="DW12" i="46"/>
  <c r="BH12" i="46" s="1"/>
  <c r="DV12" i="46"/>
  <c r="BG12" i="46" s="1"/>
  <c r="DU12" i="46"/>
  <c r="DT12" i="46"/>
  <c r="BE12" i="46" s="1"/>
  <c r="DS12" i="46"/>
  <c r="BD12" i="46" s="1"/>
  <c r="DR12" i="46"/>
  <c r="BC12" i="46" s="1"/>
  <c r="DQ12" i="46"/>
  <c r="DP12" i="46"/>
  <c r="BA12" i="46" s="1"/>
  <c r="DO12" i="46"/>
  <c r="AZ12" i="46" s="1"/>
  <c r="DN12" i="46"/>
  <c r="DM12" i="46"/>
  <c r="DL12" i="46"/>
  <c r="AW12" i="46" s="1"/>
  <c r="DK12" i="46"/>
  <c r="AV12" i="46" s="1"/>
  <c r="DJ12" i="46"/>
  <c r="AU12" i="46" s="1"/>
  <c r="DI12" i="46"/>
  <c r="AT12" i="46" s="1"/>
  <c r="DH12" i="46"/>
  <c r="AS12" i="46" s="1"/>
  <c r="DG12" i="46"/>
  <c r="AR12" i="46" s="1"/>
  <c r="DF12" i="46"/>
  <c r="AQ12" i="46" s="1"/>
  <c r="DE12" i="46"/>
  <c r="DD12" i="46"/>
  <c r="AO12" i="46" s="1"/>
  <c r="DC12" i="46"/>
  <c r="AN12" i="46" s="1"/>
  <c r="DB12" i="46"/>
  <c r="AM12" i="46" s="1"/>
  <c r="DA12" i="46"/>
  <c r="CZ12" i="46"/>
  <c r="CY12" i="46"/>
  <c r="AJ12" i="46" s="1"/>
  <c r="CX12" i="46"/>
  <c r="CW12" i="46"/>
  <c r="CV12" i="46"/>
  <c r="AG12" i="46" s="1"/>
  <c r="CU12" i="46"/>
  <c r="AF12" i="46" s="1"/>
  <c r="CT12" i="46"/>
  <c r="AE12" i="46" s="1"/>
  <c r="CS12" i="46"/>
  <c r="CR12" i="46"/>
  <c r="AC12" i="46" s="1"/>
  <c r="CQ12" i="46"/>
  <c r="AB12" i="46" s="1"/>
  <c r="CP12" i="46"/>
  <c r="AA12" i="46" s="1"/>
  <c r="CO12" i="46"/>
  <c r="CN12" i="46"/>
  <c r="Y12" i="46" s="1"/>
  <c r="CM12" i="46"/>
  <c r="X12" i="46" s="1"/>
  <c r="CL12" i="46"/>
  <c r="CK12" i="46"/>
  <c r="CJ12" i="46"/>
  <c r="U12" i="46" s="1"/>
  <c r="CI12" i="46"/>
  <c r="T12" i="46" s="1"/>
  <c r="CH12" i="46"/>
  <c r="CG12" i="46"/>
  <c r="CF12" i="46"/>
  <c r="Q12" i="46" s="1"/>
  <c r="CE12" i="46"/>
  <c r="P12" i="46" s="1"/>
  <c r="CD12" i="46"/>
  <c r="O12" i="46" s="1"/>
  <c r="CC12" i="46"/>
  <c r="CB12" i="46"/>
  <c r="CA12" i="46"/>
  <c r="L12" i="46" s="1"/>
  <c r="BZ12" i="46"/>
  <c r="K12" i="46" s="1"/>
  <c r="BY12" i="46"/>
  <c r="BX12" i="46"/>
  <c r="I12" i="46" s="1"/>
  <c r="BW12" i="46"/>
  <c r="H12" i="46" s="1"/>
  <c r="BV12" i="46"/>
  <c r="G12" i="46" s="1"/>
  <c r="BU12" i="46"/>
  <c r="F12" i="46" s="1"/>
  <c r="BT12" i="46"/>
  <c r="E12" i="46" s="1"/>
  <c r="BS12" i="46"/>
  <c r="A12" i="46"/>
  <c r="A10" i="27" s="1"/>
  <c r="EF11" i="46"/>
  <c r="BQ11" i="46" s="1"/>
  <c r="EE11" i="46"/>
  <c r="ED11" i="46"/>
  <c r="BO11" i="46" s="1"/>
  <c r="EC11" i="46"/>
  <c r="BN11" i="46" s="1"/>
  <c r="EB11" i="46"/>
  <c r="EA11" i="46"/>
  <c r="BL11" i="46" s="1"/>
  <c r="DZ11" i="46"/>
  <c r="BK11" i="46" s="1"/>
  <c r="DY11" i="46"/>
  <c r="BJ11" i="46" s="1"/>
  <c r="DX11" i="46"/>
  <c r="BI11" i="46" s="1"/>
  <c r="DW11" i="46"/>
  <c r="BH11" i="46" s="1"/>
  <c r="DV11" i="46"/>
  <c r="BG11" i="46" s="1"/>
  <c r="DU11" i="46"/>
  <c r="BF11" i="46" s="1"/>
  <c r="DT11" i="46"/>
  <c r="BE11" i="46" s="1"/>
  <c r="DS11" i="46"/>
  <c r="BD11" i="46" s="1"/>
  <c r="DR11" i="46"/>
  <c r="BC11" i="46" s="1"/>
  <c r="DQ11" i="46"/>
  <c r="DP11" i="46"/>
  <c r="BA11" i="46" s="1"/>
  <c r="DO11" i="46"/>
  <c r="DN11" i="46"/>
  <c r="AY11" i="46" s="1"/>
  <c r="DM11" i="46"/>
  <c r="AX11" i="46" s="1"/>
  <c r="DL11" i="46"/>
  <c r="DK11" i="46"/>
  <c r="AV11" i="46" s="1"/>
  <c r="DJ11" i="46"/>
  <c r="AU11" i="46" s="1"/>
  <c r="DI11" i="46"/>
  <c r="DH11" i="46"/>
  <c r="AS11" i="46" s="1"/>
  <c r="DG11" i="46"/>
  <c r="DF11" i="46"/>
  <c r="AQ11" i="46" s="1"/>
  <c r="DE11" i="46"/>
  <c r="AP11" i="46" s="1"/>
  <c r="DD11" i="46"/>
  <c r="DC11" i="46"/>
  <c r="AN11" i="46" s="1"/>
  <c r="DB11" i="46"/>
  <c r="AM11" i="46" s="1"/>
  <c r="DA11" i="46"/>
  <c r="AL11" i="46" s="1"/>
  <c r="CZ11" i="46"/>
  <c r="AK11" i="46" s="1"/>
  <c r="CY11" i="46"/>
  <c r="AJ11" i="46" s="1"/>
  <c r="CX11" i="46"/>
  <c r="AI11" i="46" s="1"/>
  <c r="CW11" i="46"/>
  <c r="AH11" i="46" s="1"/>
  <c r="CV11" i="46"/>
  <c r="AG11" i="46" s="1"/>
  <c r="CU11" i="46"/>
  <c r="AF11" i="46" s="1"/>
  <c r="CT11" i="46"/>
  <c r="CS11" i="46"/>
  <c r="CR11" i="46"/>
  <c r="AC11" i="46" s="1"/>
  <c r="CQ11" i="46"/>
  <c r="CP11" i="46"/>
  <c r="AA11" i="46" s="1"/>
  <c r="CO11" i="46"/>
  <c r="Z11" i="46" s="1"/>
  <c r="CN11" i="46"/>
  <c r="CM11" i="46"/>
  <c r="X11" i="46" s="1"/>
  <c r="CL11" i="46"/>
  <c r="W11" i="46" s="1"/>
  <c r="CK11" i="46"/>
  <c r="V11" i="46" s="1"/>
  <c r="CJ11" i="46"/>
  <c r="U11" i="46" s="1"/>
  <c r="CI11" i="46"/>
  <c r="T11" i="46" s="1"/>
  <c r="CH11" i="46"/>
  <c r="S11" i="46" s="1"/>
  <c r="CG11" i="46"/>
  <c r="R11" i="46" s="1"/>
  <c r="CF11" i="46"/>
  <c r="Q11" i="46" s="1"/>
  <c r="CE11" i="46"/>
  <c r="P11" i="46" s="1"/>
  <c r="CD11" i="46"/>
  <c r="O11" i="46" s="1"/>
  <c r="CC11" i="46"/>
  <c r="CB11" i="46"/>
  <c r="M11" i="46" s="1"/>
  <c r="CA11" i="46"/>
  <c r="BZ11" i="46"/>
  <c r="K11" i="46" s="1"/>
  <c r="BY11" i="46"/>
  <c r="J11" i="46" s="1"/>
  <c r="BX11" i="46"/>
  <c r="I11" i="46" s="1"/>
  <c r="BW11" i="46"/>
  <c r="H11" i="46" s="1"/>
  <c r="BV11" i="46"/>
  <c r="G11" i="46" s="1"/>
  <c r="BU11" i="46"/>
  <c r="BT11" i="46"/>
  <c r="E11" i="46" s="1"/>
  <c r="BS11" i="46"/>
  <c r="D11" i="46" s="1"/>
  <c r="A11" i="46"/>
  <c r="A9" i="27" s="1"/>
  <c r="EF10" i="46"/>
  <c r="BQ10" i="46" s="1"/>
  <c r="EE10" i="46"/>
  <c r="ED10" i="46"/>
  <c r="BO10" i="44" s="1"/>
  <c r="EC10" i="46"/>
  <c r="BN10" i="44" s="1"/>
  <c r="EB10" i="46"/>
  <c r="BM10" i="46" s="1"/>
  <c r="EA10" i="46"/>
  <c r="BL10" i="46" s="1"/>
  <c r="DZ10" i="46"/>
  <c r="DY10" i="46"/>
  <c r="BJ10" i="46" s="1"/>
  <c r="DX10" i="46"/>
  <c r="BI10" i="46" s="1"/>
  <c r="DW10" i="46"/>
  <c r="DV10" i="46"/>
  <c r="BG10" i="46" s="1"/>
  <c r="DU10" i="46"/>
  <c r="DT10" i="46"/>
  <c r="DS10" i="46"/>
  <c r="BD10" i="46" s="1"/>
  <c r="DR10" i="46"/>
  <c r="BC10" i="46" s="1"/>
  <c r="DQ10" i="46"/>
  <c r="BB10" i="46" s="1"/>
  <c r="DP10" i="46"/>
  <c r="BA10" i="46" s="1"/>
  <c r="DO10" i="46"/>
  <c r="AZ10" i="46" s="1"/>
  <c r="DN10" i="46"/>
  <c r="AY10" i="46" s="1"/>
  <c r="DM10" i="46"/>
  <c r="AX10" i="46" s="1"/>
  <c r="DL10" i="46"/>
  <c r="AW10" i="46" s="1"/>
  <c r="DK10" i="46"/>
  <c r="AV10" i="46" s="1"/>
  <c r="DJ10" i="46"/>
  <c r="DI10" i="46"/>
  <c r="AT10" i="46" s="1"/>
  <c r="DH10" i="46"/>
  <c r="AS10" i="46" s="1"/>
  <c r="DG10" i="46"/>
  <c r="DF10" i="46"/>
  <c r="AQ10" i="46" s="1"/>
  <c r="DE10" i="46"/>
  <c r="AP10" i="46" s="1"/>
  <c r="DD10" i="46"/>
  <c r="DC10" i="46"/>
  <c r="AN10" i="46" s="1"/>
  <c r="DB10" i="46"/>
  <c r="DA10" i="46"/>
  <c r="AL10" i="46" s="1"/>
  <c r="CZ10" i="46"/>
  <c r="AK10" i="46" s="1"/>
  <c r="CY10" i="46"/>
  <c r="CX10" i="46"/>
  <c r="AI10" i="46" s="1"/>
  <c r="CW10" i="46"/>
  <c r="AH10" i="46" s="1"/>
  <c r="CV10" i="46"/>
  <c r="AG10" i="46" s="1"/>
  <c r="CU10" i="46"/>
  <c r="AF10" i="46" s="1"/>
  <c r="CT10" i="46"/>
  <c r="AE10" i="46" s="1"/>
  <c r="CS10" i="46"/>
  <c r="AD10" i="46" s="1"/>
  <c r="CR10" i="46"/>
  <c r="AC10" i="46" s="1"/>
  <c r="CQ10" i="46"/>
  <c r="CP10" i="46"/>
  <c r="CO10" i="46"/>
  <c r="Z10" i="46" s="1"/>
  <c r="CN10" i="46"/>
  <c r="CM10" i="46"/>
  <c r="X10" i="46" s="1"/>
  <c r="CL10" i="46"/>
  <c r="W10" i="46" s="1"/>
  <c r="CK10" i="46"/>
  <c r="V10" i="46" s="1"/>
  <c r="CJ10" i="46"/>
  <c r="U10" i="46" s="1"/>
  <c r="CI10" i="46"/>
  <c r="T10" i="46" s="1"/>
  <c r="CH10" i="46"/>
  <c r="S10" i="46" s="1"/>
  <c r="CG10" i="46"/>
  <c r="R10" i="46" s="1"/>
  <c r="CF10" i="46"/>
  <c r="Q10" i="46" s="1"/>
  <c r="CE10" i="46"/>
  <c r="P10" i="46" s="1"/>
  <c r="CD10" i="46"/>
  <c r="CC10" i="46"/>
  <c r="N10" i="46" s="1"/>
  <c r="CB10" i="46"/>
  <c r="M10" i="46" s="1"/>
  <c r="CA10" i="46"/>
  <c r="BZ10" i="46"/>
  <c r="K10" i="46" s="1"/>
  <c r="BY10" i="46"/>
  <c r="BX10" i="46"/>
  <c r="BW10" i="46"/>
  <c r="H10" i="46" s="1"/>
  <c r="BV10" i="46"/>
  <c r="BU10" i="46"/>
  <c r="F10" i="46" s="1"/>
  <c r="BT10" i="46"/>
  <c r="E10" i="46" s="1"/>
  <c r="BS10" i="46"/>
  <c r="A10" i="46"/>
  <c r="EF9" i="46"/>
  <c r="BQ9" i="46" s="1"/>
  <c r="EE9" i="46"/>
  <c r="ED9" i="46"/>
  <c r="BO9" i="46" s="1"/>
  <c r="EC9" i="46"/>
  <c r="BN9" i="46" s="1"/>
  <c r="EB9" i="46"/>
  <c r="EA9" i="46"/>
  <c r="BL9" i="46" s="1"/>
  <c r="DZ9" i="46"/>
  <c r="BK9" i="46" s="1"/>
  <c r="DY9" i="46"/>
  <c r="BJ9" i="46" s="1"/>
  <c r="DX9" i="46"/>
  <c r="BI9" i="46" s="1"/>
  <c r="DW9" i="46"/>
  <c r="DV9" i="46"/>
  <c r="BG9" i="46" s="1"/>
  <c r="DU9" i="46"/>
  <c r="BF9" i="46" s="1"/>
  <c r="DT9" i="46"/>
  <c r="BE9" i="46" s="1"/>
  <c r="DS9" i="46"/>
  <c r="BD9" i="46" s="1"/>
  <c r="DR9" i="46"/>
  <c r="BC9" i="46" s="1"/>
  <c r="DQ9" i="46"/>
  <c r="DP9" i="46"/>
  <c r="BA9" i="46" s="1"/>
  <c r="DO9" i="46"/>
  <c r="AZ9" i="46" s="1"/>
  <c r="DN9" i="46"/>
  <c r="AY9" i="46" s="1"/>
  <c r="DM9" i="46"/>
  <c r="AX9" i="46" s="1"/>
  <c r="DL9" i="46"/>
  <c r="AW9" i="46" s="1"/>
  <c r="DK9" i="46"/>
  <c r="DJ9" i="46"/>
  <c r="AU9" i="46" s="1"/>
  <c r="DI9" i="46"/>
  <c r="AT9" i="46" s="1"/>
  <c r="DH9" i="46"/>
  <c r="AS9" i="46" s="1"/>
  <c r="DG9" i="46"/>
  <c r="DF9" i="46"/>
  <c r="AQ9" i="46" s="1"/>
  <c r="DE9" i="46"/>
  <c r="AP9" i="46" s="1"/>
  <c r="DD9" i="46"/>
  <c r="DC9" i="46"/>
  <c r="AN9" i="46" s="1"/>
  <c r="DB9" i="46"/>
  <c r="AM9" i="46" s="1"/>
  <c r="DA9" i="46"/>
  <c r="CZ9" i="46"/>
  <c r="AK9" i="46" s="1"/>
  <c r="CY9" i="46"/>
  <c r="AJ9" i="46" s="1"/>
  <c r="CX9" i="46"/>
  <c r="AI9" i="46" s="1"/>
  <c r="CW9" i="46"/>
  <c r="AH9" i="46" s="1"/>
  <c r="CV9" i="46"/>
  <c r="CU9" i="46"/>
  <c r="AF9" i="46" s="1"/>
  <c r="CT9" i="46"/>
  <c r="AE9" i="46" s="1"/>
  <c r="CS9" i="46"/>
  <c r="CR9" i="46"/>
  <c r="AC9" i="46" s="1"/>
  <c r="CQ9" i="46"/>
  <c r="AB9" i="46" s="1"/>
  <c r="CP9" i="46"/>
  <c r="AA9" i="46" s="1"/>
  <c r="CO9" i="46"/>
  <c r="Z9" i="46" s="1"/>
  <c r="CN9" i="46"/>
  <c r="CM9" i="46"/>
  <c r="X9" i="46" s="1"/>
  <c r="CL9" i="46"/>
  <c r="W9" i="46" s="1"/>
  <c r="CK9" i="46"/>
  <c r="V9" i="46" s="1"/>
  <c r="CJ9" i="46"/>
  <c r="U9" i="46" s="1"/>
  <c r="CI9" i="46"/>
  <c r="CH9" i="46"/>
  <c r="S9" i="46" s="1"/>
  <c r="CG9" i="46"/>
  <c r="R9" i="46" s="1"/>
  <c r="CF9" i="46"/>
  <c r="CE9" i="46"/>
  <c r="P9" i="46" s="1"/>
  <c r="CD9" i="46"/>
  <c r="O9" i="46" s="1"/>
  <c r="CC9" i="46"/>
  <c r="CB9" i="46"/>
  <c r="M9" i="46" s="1"/>
  <c r="CA9" i="46"/>
  <c r="L9" i="46" s="1"/>
  <c r="BZ9" i="46"/>
  <c r="K9" i="46" s="1"/>
  <c r="BY9" i="46"/>
  <c r="J9" i="46" s="1"/>
  <c r="BX9" i="46"/>
  <c r="I9" i="46" s="1"/>
  <c r="BW9" i="46"/>
  <c r="H9" i="46" s="1"/>
  <c r="BV9" i="46"/>
  <c r="G9" i="46" s="1"/>
  <c r="BU9" i="46"/>
  <c r="BT9" i="46"/>
  <c r="E9" i="46" s="1"/>
  <c r="BS9" i="46"/>
  <c r="A9" i="46"/>
  <c r="A7" i="27" s="1"/>
  <c r="EF8" i="46"/>
  <c r="BQ8" i="46" s="1"/>
  <c r="EE8" i="46"/>
  <c r="BP8" i="46" s="1"/>
  <c r="ED8" i="46"/>
  <c r="BO8" i="46" s="1"/>
  <c r="EC8" i="46"/>
  <c r="BN8" i="46" s="1"/>
  <c r="EB8" i="46"/>
  <c r="BM8" i="46" s="1"/>
  <c r="EA8" i="46"/>
  <c r="BL8" i="46" s="1"/>
  <c r="DZ8" i="46"/>
  <c r="DY8" i="46"/>
  <c r="BJ8" i="46" s="1"/>
  <c r="DX8" i="46"/>
  <c r="BI8" i="46" s="1"/>
  <c r="DW8" i="46"/>
  <c r="DV8" i="46"/>
  <c r="BG8" i="46" s="1"/>
  <c r="DU8" i="46"/>
  <c r="BF8" i="46" s="1"/>
  <c r="DT8" i="46"/>
  <c r="DS8" i="46"/>
  <c r="BD8" i="46" s="1"/>
  <c r="DR8" i="46"/>
  <c r="BC8" i="46" s="1"/>
  <c r="DQ8" i="46"/>
  <c r="BB8" i="46" s="1"/>
  <c r="DP8" i="46"/>
  <c r="BA8" i="46" s="1"/>
  <c r="DO8" i="46"/>
  <c r="DN8" i="46"/>
  <c r="AY8" i="46" s="1"/>
  <c r="DM8" i="46"/>
  <c r="AX8" i="46" s="1"/>
  <c r="DL8" i="46"/>
  <c r="AW8" i="46" s="1"/>
  <c r="DK8" i="46"/>
  <c r="AV8" i="46" s="1"/>
  <c r="DJ8" i="46"/>
  <c r="DI8" i="46"/>
  <c r="AT8" i="46" s="1"/>
  <c r="DH8" i="46"/>
  <c r="AS8" i="46" s="1"/>
  <c r="DG8" i="46"/>
  <c r="DF8" i="46"/>
  <c r="AQ8" i="46" s="1"/>
  <c r="DE8" i="46"/>
  <c r="AP8" i="46" s="1"/>
  <c r="DD8" i="46"/>
  <c r="AO8" i="46" s="1"/>
  <c r="DC8" i="46"/>
  <c r="AN8" i="46" s="1"/>
  <c r="DB8" i="46"/>
  <c r="DA8" i="46"/>
  <c r="AL8" i="46" s="1"/>
  <c r="CZ8" i="46"/>
  <c r="AK8" i="46" s="1"/>
  <c r="CY8" i="46"/>
  <c r="AJ8" i="46" s="1"/>
  <c r="CX8" i="46"/>
  <c r="AI8" i="46" s="1"/>
  <c r="CW8" i="46"/>
  <c r="CV8" i="46"/>
  <c r="CU8" i="46"/>
  <c r="AF8" i="46" s="1"/>
  <c r="CT8" i="46"/>
  <c r="CS8" i="46"/>
  <c r="AD8" i="46" s="1"/>
  <c r="CR8" i="46"/>
  <c r="AC8" i="46" s="1"/>
  <c r="CQ8" i="46"/>
  <c r="AB8" i="46" s="1"/>
  <c r="CP8" i="46"/>
  <c r="AA8" i="46" s="1"/>
  <c r="CO8" i="46"/>
  <c r="Z8" i="46" s="1"/>
  <c r="CN8" i="46"/>
  <c r="Y8" i="46" s="1"/>
  <c r="CM8" i="46"/>
  <c r="X8" i="46" s="1"/>
  <c r="CL8" i="46"/>
  <c r="W8" i="46" s="1"/>
  <c r="CK8" i="46"/>
  <c r="V8" i="46" s="1"/>
  <c r="CJ8" i="46"/>
  <c r="U8" i="46" s="1"/>
  <c r="CI8" i="46"/>
  <c r="CH8" i="46"/>
  <c r="S8" i="46" s="1"/>
  <c r="CG8" i="46"/>
  <c r="R8" i="46" s="1"/>
  <c r="CF8" i="46"/>
  <c r="Q8" i="46" s="1"/>
  <c r="CE8" i="46"/>
  <c r="P8" i="46" s="1"/>
  <c r="CD8" i="46"/>
  <c r="CC8" i="46"/>
  <c r="N8" i="46" s="1"/>
  <c r="CB8" i="46"/>
  <c r="M8" i="46" s="1"/>
  <c r="CA8" i="46"/>
  <c r="BZ8" i="46"/>
  <c r="K8" i="46" s="1"/>
  <c r="BY8" i="46"/>
  <c r="BX8" i="46"/>
  <c r="BW8" i="46"/>
  <c r="H8" i="46" s="1"/>
  <c r="BV8" i="46"/>
  <c r="G8" i="46" s="1"/>
  <c r="BU8" i="46"/>
  <c r="BT8" i="46"/>
  <c r="E8" i="46" s="1"/>
  <c r="BS8" i="46"/>
  <c r="A8" i="46"/>
  <c r="A6" i="27" s="1"/>
  <c r="EF7" i="46"/>
  <c r="BQ7" i="46" s="1"/>
  <c r="EE7" i="46"/>
  <c r="BP7" i="46" s="1"/>
  <c r="ED7" i="46"/>
  <c r="BO7" i="44" s="1"/>
  <c r="EC7" i="46"/>
  <c r="EB7" i="46"/>
  <c r="BM7" i="46" s="1"/>
  <c r="EA7" i="46"/>
  <c r="BL7" i="46" s="1"/>
  <c r="DZ7" i="46"/>
  <c r="BK7" i="46" s="1"/>
  <c r="DY7" i="46"/>
  <c r="BJ7" i="46" s="1"/>
  <c r="DX7" i="46"/>
  <c r="BI7" i="46" s="1"/>
  <c r="DW7" i="46"/>
  <c r="DV7" i="46"/>
  <c r="BG7" i="46" s="1"/>
  <c r="DU7" i="46"/>
  <c r="BF7" i="46" s="1"/>
  <c r="DT7" i="46"/>
  <c r="BE7" i="46" s="1"/>
  <c r="DS7" i="46"/>
  <c r="BD7" i="46" s="1"/>
  <c r="DR7" i="46"/>
  <c r="BC7" i="46" s="1"/>
  <c r="DQ7" i="46"/>
  <c r="BB7" i="46" s="1"/>
  <c r="DP7" i="46"/>
  <c r="BA7" i="46" s="1"/>
  <c r="DO7" i="46"/>
  <c r="AZ7" i="46" s="1"/>
  <c r="DN7" i="46"/>
  <c r="AY7" i="46" s="1"/>
  <c r="DM7" i="46"/>
  <c r="AX7" i="46" s="1"/>
  <c r="DL7" i="46"/>
  <c r="AW7" i="46" s="1"/>
  <c r="DK7" i="46"/>
  <c r="AV7" i="46" s="1"/>
  <c r="DJ7" i="46"/>
  <c r="DI7" i="46"/>
  <c r="AT7" i="46" s="1"/>
  <c r="DH7" i="46"/>
  <c r="DG7" i="46"/>
  <c r="DF7" i="46"/>
  <c r="AQ7" i="46" s="1"/>
  <c r="DE7" i="46"/>
  <c r="DD7" i="46"/>
  <c r="AO7" i="46" s="1"/>
  <c r="DC7" i="46"/>
  <c r="AN7" i="46" s="1"/>
  <c r="DB7" i="46"/>
  <c r="DA7" i="46"/>
  <c r="CZ7" i="46"/>
  <c r="AK7" i="46" s="1"/>
  <c r="CY7" i="46"/>
  <c r="AJ7" i="46" s="1"/>
  <c r="CX7" i="46"/>
  <c r="AI7" i="46" s="1"/>
  <c r="CW7" i="46"/>
  <c r="CV7" i="46"/>
  <c r="AG7" i="46" s="1"/>
  <c r="CU7" i="46"/>
  <c r="AF7" i="46" s="1"/>
  <c r="CT7" i="46"/>
  <c r="CS7" i="46"/>
  <c r="AD7" i="46" s="1"/>
  <c r="CR7" i="46"/>
  <c r="AC7" i="46" s="1"/>
  <c r="CQ7" i="46"/>
  <c r="AB7" i="46" s="1"/>
  <c r="CP7" i="46"/>
  <c r="AA7" i="46" s="1"/>
  <c r="CO7" i="46"/>
  <c r="CN7" i="46"/>
  <c r="Y7" i="46" s="1"/>
  <c r="CM7" i="46"/>
  <c r="X7" i="46" s="1"/>
  <c r="CL7" i="46"/>
  <c r="CK7" i="46"/>
  <c r="CJ7" i="46"/>
  <c r="U7" i="46" s="1"/>
  <c r="CI7" i="46"/>
  <c r="CH7" i="46"/>
  <c r="S7" i="46" s="1"/>
  <c r="CG7" i="46"/>
  <c r="R7" i="46" s="1"/>
  <c r="CF7" i="46"/>
  <c r="Q7" i="46" s="1"/>
  <c r="CE7" i="46"/>
  <c r="P7" i="46" s="1"/>
  <c r="CD7" i="46"/>
  <c r="CC7" i="46"/>
  <c r="CB7" i="46"/>
  <c r="M7" i="46" s="1"/>
  <c r="CA7" i="46"/>
  <c r="L7" i="46" s="1"/>
  <c r="BZ7" i="46"/>
  <c r="K7" i="46" s="1"/>
  <c r="BY7" i="46"/>
  <c r="BX7" i="46"/>
  <c r="I7" i="46" s="1"/>
  <c r="BW7" i="46"/>
  <c r="H7" i="46" s="1"/>
  <c r="BV7" i="46"/>
  <c r="G7" i="46" s="1"/>
  <c r="BU7" i="46"/>
  <c r="BT7" i="46"/>
  <c r="E7" i="46" s="1"/>
  <c r="BS7" i="46"/>
  <c r="A7" i="46"/>
  <c r="C7" i="46" s="1"/>
  <c r="C7" i="44" s="1"/>
  <c r="EF6" i="46"/>
  <c r="EE6" i="46"/>
  <c r="ED6" i="46"/>
  <c r="BO6" i="46" s="1"/>
  <c r="EC6" i="46"/>
  <c r="EB6" i="46"/>
  <c r="EA6" i="46"/>
  <c r="DZ6" i="46"/>
  <c r="BK6" i="46" s="1"/>
  <c r="DY6" i="46"/>
  <c r="BJ6" i="46" s="1"/>
  <c r="DX6" i="46"/>
  <c r="DW6" i="46"/>
  <c r="DV6" i="46"/>
  <c r="BG6" i="46" s="1"/>
  <c r="DU6" i="46"/>
  <c r="DT6" i="46"/>
  <c r="DS6" i="46"/>
  <c r="DR6" i="46"/>
  <c r="BC6" i="46" s="1"/>
  <c r="DQ6" i="46"/>
  <c r="BB6" i="46" s="1"/>
  <c r="DP6" i="46"/>
  <c r="DO6" i="46"/>
  <c r="DN6" i="46"/>
  <c r="AY6" i="46" s="1"/>
  <c r="DM6" i="46"/>
  <c r="DL6" i="46"/>
  <c r="DK6" i="46"/>
  <c r="DJ6" i="46"/>
  <c r="AU6" i="46" s="1"/>
  <c r="DI6" i="46"/>
  <c r="AT6" i="46" s="1"/>
  <c r="DH6" i="46"/>
  <c r="DG6" i="46"/>
  <c r="DF6" i="46"/>
  <c r="AQ6" i="46" s="1"/>
  <c r="DE6" i="46"/>
  <c r="DD6" i="46"/>
  <c r="DC6" i="46"/>
  <c r="DB6" i="46"/>
  <c r="AM6" i="46" s="1"/>
  <c r="DA6" i="46"/>
  <c r="AL6" i="46" s="1"/>
  <c r="CZ6" i="46"/>
  <c r="CY6" i="46"/>
  <c r="CX6" i="46"/>
  <c r="AI6" i="46" s="1"/>
  <c r="CW6" i="46"/>
  <c r="CV6" i="46"/>
  <c r="CU6" i="46"/>
  <c r="CT6" i="46"/>
  <c r="AE6" i="46" s="1"/>
  <c r="CS6" i="46"/>
  <c r="AD6" i="46" s="1"/>
  <c r="CR6" i="46"/>
  <c r="CQ6" i="46"/>
  <c r="CP6" i="46"/>
  <c r="AA6" i="46" s="1"/>
  <c r="CO6" i="46"/>
  <c r="CN6" i="46"/>
  <c r="CM6" i="46"/>
  <c r="CL6" i="46"/>
  <c r="W6" i="46" s="1"/>
  <c r="CK6" i="46"/>
  <c r="V6" i="46" s="1"/>
  <c r="CJ6" i="46"/>
  <c r="CI6" i="46"/>
  <c r="CH6" i="46"/>
  <c r="S6" i="46" s="1"/>
  <c r="CG6" i="46"/>
  <c r="CF6" i="46"/>
  <c r="CE6" i="46"/>
  <c r="CD6" i="46"/>
  <c r="O6" i="46" s="1"/>
  <c r="CC6" i="46"/>
  <c r="N6" i="46" s="1"/>
  <c r="CB6" i="46"/>
  <c r="CA6" i="46"/>
  <c r="BZ6" i="46"/>
  <c r="K6" i="46" s="1"/>
  <c r="BY6" i="46"/>
  <c r="BX6" i="46"/>
  <c r="BW6" i="46"/>
  <c r="BV6" i="46"/>
  <c r="G6" i="46" s="1"/>
  <c r="BU6" i="46"/>
  <c r="F6" i="46" s="1"/>
  <c r="BT6" i="46"/>
  <c r="BS6" i="46"/>
  <c r="BQ6" i="46"/>
  <c r="BP6" i="46"/>
  <c r="BN6" i="46"/>
  <c r="BM6" i="46"/>
  <c r="BL6" i="46"/>
  <c r="BI6" i="46"/>
  <c r="BH6" i="46"/>
  <c r="BF6" i="46"/>
  <c r="BE6" i="46"/>
  <c r="BD6" i="46"/>
  <c r="BA6" i="46"/>
  <c r="AZ6" i="46"/>
  <c r="AX6" i="46"/>
  <c r="AW6" i="46"/>
  <c r="AV6" i="46"/>
  <c r="AS6" i="46"/>
  <c r="AR6" i="46"/>
  <c r="AP6" i="46"/>
  <c r="AO6" i="46"/>
  <c r="AN6" i="46"/>
  <c r="AK6" i="46"/>
  <c r="AJ6" i="46"/>
  <c r="AH6" i="46"/>
  <c r="AG6" i="46"/>
  <c r="AF6" i="46"/>
  <c r="AC6" i="46"/>
  <c r="AB6" i="46"/>
  <c r="Z6" i="46"/>
  <c r="Y6" i="46"/>
  <c r="X6" i="46"/>
  <c r="U6" i="46"/>
  <c r="T6" i="46"/>
  <c r="R6" i="46"/>
  <c r="Q6" i="46"/>
  <c r="P6" i="46"/>
  <c r="M6" i="46"/>
  <c r="L6" i="46"/>
  <c r="J6" i="46"/>
  <c r="I6" i="46"/>
  <c r="H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J207" i="44"/>
  <c r="BB207" i="44"/>
  <c r="BA207" i="44"/>
  <c r="AT207" i="44"/>
  <c r="AS207" i="44"/>
  <c r="AN207" i="44"/>
  <c r="AL207" i="44"/>
  <c r="AK207" i="44"/>
  <c r="AD207" i="44"/>
  <c r="AC207" i="44"/>
  <c r="V207" i="44"/>
  <c r="U207" i="44"/>
  <c r="L207" i="44"/>
  <c r="F207" i="44"/>
  <c r="E207" i="44"/>
  <c r="BN206" i="44"/>
  <c r="BE206" i="44"/>
  <c r="AP206" i="44"/>
  <c r="AO206" i="44"/>
  <c r="AH206" i="44"/>
  <c r="Z206" i="44"/>
  <c r="R206" i="44"/>
  <c r="Q206" i="44"/>
  <c r="BI205" i="44"/>
  <c r="AC205" i="44"/>
  <c r="U205" i="44"/>
  <c r="BN204" i="44"/>
  <c r="BF204" i="44"/>
  <c r="AX204" i="44"/>
  <c r="AR204" i="44"/>
  <c r="AP204" i="44"/>
  <c r="AH204" i="44"/>
  <c r="Z204" i="44"/>
  <c r="Y204" i="44"/>
  <c r="R204" i="44"/>
  <c r="J204" i="44"/>
  <c r="I204" i="44"/>
  <c r="BL203" i="44"/>
  <c r="AN203" i="44"/>
  <c r="H203" i="44"/>
  <c r="BL202" i="44"/>
  <c r="BD202" i="44"/>
  <c r="AV202" i="44"/>
  <c r="AU202" i="44"/>
  <c r="AN202" i="44"/>
  <c r="AF202" i="44"/>
  <c r="X202" i="44"/>
  <c r="W202" i="44"/>
  <c r="P202" i="44"/>
  <c r="O202" i="44"/>
  <c r="G202" i="44"/>
  <c r="BP201" i="44"/>
  <c r="BH201" i="44"/>
  <c r="AZ201" i="44"/>
  <c r="AR201" i="44"/>
  <c r="AQ201" i="44"/>
  <c r="AJ201" i="44"/>
  <c r="AI201" i="44"/>
  <c r="AB201" i="44"/>
  <c r="AA201" i="44"/>
  <c r="T201" i="44"/>
  <c r="S201" i="44"/>
  <c r="L201" i="44"/>
  <c r="D201" i="44"/>
  <c r="BL200" i="44"/>
  <c r="BE200" i="44"/>
  <c r="AW200" i="44"/>
  <c r="AV200" i="44"/>
  <c r="AO200" i="44"/>
  <c r="AN200" i="44"/>
  <c r="AG200" i="44"/>
  <c r="Y200" i="44"/>
  <c r="Q200" i="44"/>
  <c r="I200" i="44"/>
  <c r="BQ199" i="44"/>
  <c r="BI199" i="44"/>
  <c r="BA199" i="44"/>
  <c r="AS199" i="44"/>
  <c r="AK199" i="44"/>
  <c r="AC199" i="44"/>
  <c r="M199" i="44"/>
  <c r="E199" i="44"/>
  <c r="BE198" i="44"/>
  <c r="BD198" i="44"/>
  <c r="AW198" i="44"/>
  <c r="AO198" i="44"/>
  <c r="AN198" i="44"/>
  <c r="AG198" i="44"/>
  <c r="Q198" i="44"/>
  <c r="P198" i="44"/>
  <c r="I198" i="44"/>
  <c r="BK197" i="44"/>
  <c r="BC197" i="44"/>
  <c r="BB197" i="44"/>
  <c r="AU197" i="44"/>
  <c r="AS197" i="44"/>
  <c r="AM197" i="44"/>
  <c r="AL197" i="44"/>
  <c r="AE197" i="44"/>
  <c r="W197" i="44"/>
  <c r="N197" i="44"/>
  <c r="G197" i="44"/>
  <c r="BQ196" i="44"/>
  <c r="BI196" i="44"/>
  <c r="AS196" i="44"/>
  <c r="AR196" i="44"/>
  <c r="AC196" i="44"/>
  <c r="U196" i="44"/>
  <c r="T196" i="44"/>
  <c r="E196" i="44"/>
  <c r="BM195" i="44"/>
  <c r="BL195" i="44"/>
  <c r="BE195" i="44"/>
  <c r="AO195" i="44"/>
  <c r="AF195" i="44"/>
  <c r="Y195" i="44"/>
  <c r="Q195" i="44"/>
  <c r="I195" i="44"/>
  <c r="H195" i="44"/>
  <c r="BQ194" i="44"/>
  <c r="BI194" i="44"/>
  <c r="BH194" i="44"/>
  <c r="BA194" i="44"/>
  <c r="AS194" i="44"/>
  <c r="AJ194" i="44"/>
  <c r="U194" i="44"/>
  <c r="E194" i="44"/>
  <c r="BM193" i="44"/>
  <c r="BD193" i="44"/>
  <c r="AV193" i="44"/>
  <c r="AG193" i="44"/>
  <c r="Y193" i="44"/>
  <c r="X193" i="44"/>
  <c r="BP192" i="44"/>
  <c r="BI192" i="44"/>
  <c r="BA192" i="44"/>
  <c r="AZ192" i="44"/>
  <c r="AR192" i="44"/>
  <c r="AK192" i="44"/>
  <c r="U192" i="44"/>
  <c r="M192" i="44"/>
  <c r="BN191" i="44"/>
  <c r="BE191" i="44"/>
  <c r="AP191" i="44"/>
  <c r="AH191" i="44"/>
  <c r="BQ190" i="44"/>
  <c r="BJ190" i="44"/>
  <c r="BB190" i="44"/>
  <c r="BA190" i="44"/>
  <c r="AZ190" i="44"/>
  <c r="AL190" i="44"/>
  <c r="AD190" i="44"/>
  <c r="V190" i="44"/>
  <c r="N190" i="44"/>
  <c r="F190" i="44"/>
  <c r="E190" i="44"/>
  <c r="BO189" i="44"/>
  <c r="BG189" i="44"/>
  <c r="AY189" i="44"/>
  <c r="AP189" i="44"/>
  <c r="AI189" i="44"/>
  <c r="AA189" i="44"/>
  <c r="S189" i="44"/>
  <c r="R189" i="44"/>
  <c r="BD188" i="44"/>
  <c r="BC188" i="44"/>
  <c r="AN188" i="44"/>
  <c r="AE188" i="44"/>
  <c r="X188" i="44"/>
  <c r="H188" i="44"/>
  <c r="G188" i="44"/>
  <c r="BQ187" i="44"/>
  <c r="BI187" i="44"/>
  <c r="BA187" i="44"/>
  <c r="AZ187" i="44"/>
  <c r="AS187" i="44"/>
  <c r="AC187" i="44"/>
  <c r="AB187" i="44"/>
  <c r="U187" i="44"/>
  <c r="BL186" i="44"/>
  <c r="AW186" i="44"/>
  <c r="AV186" i="44"/>
  <c r="AO186" i="44"/>
  <c r="Y186" i="44"/>
  <c r="X186" i="44"/>
  <c r="Q186" i="44"/>
  <c r="I186" i="44"/>
  <c r="H186" i="44"/>
  <c r="BC185" i="44"/>
  <c r="BA185" i="44"/>
  <c r="AU185" i="44"/>
  <c r="AT185" i="44"/>
  <c r="AM185" i="44"/>
  <c r="W185" i="44"/>
  <c r="O185" i="44"/>
  <c r="BO184" i="44"/>
  <c r="BL184" i="44"/>
  <c r="AY184" i="44"/>
  <c r="S184" i="44"/>
  <c r="K184" i="44"/>
  <c r="BL183" i="44"/>
  <c r="BD183" i="44"/>
  <c r="AF183" i="44"/>
  <c r="P183" i="44"/>
  <c r="H183" i="44"/>
  <c r="BH182" i="44"/>
  <c r="AY182" i="44"/>
  <c r="AR182" i="44"/>
  <c r="Z182" i="44"/>
  <c r="S182" i="44"/>
  <c r="K182" i="44"/>
  <c r="D182" i="44"/>
  <c r="BD181" i="44"/>
  <c r="AV181" i="44"/>
  <c r="AN181" i="44"/>
  <c r="AF181" i="44"/>
  <c r="X181" i="44"/>
  <c r="P181" i="44"/>
  <c r="BP180" i="44"/>
  <c r="BH180" i="44"/>
  <c r="AR180" i="44"/>
  <c r="AJ180" i="44"/>
  <c r="AB180" i="44"/>
  <c r="T180" i="44"/>
  <c r="L180" i="44"/>
  <c r="D180" i="44"/>
  <c r="AQ179" i="44"/>
  <c r="AI179" i="44"/>
  <c r="Z179" i="44"/>
  <c r="S179" i="44"/>
  <c r="K179" i="44"/>
  <c r="BC178" i="44"/>
  <c r="AU178" i="44"/>
  <c r="AM178" i="44"/>
  <c r="W178" i="44"/>
  <c r="G178" i="44"/>
  <c r="BQ177" i="44"/>
  <c r="M177" i="44"/>
  <c r="E177" i="44"/>
  <c r="BM176" i="44"/>
  <c r="AO176" i="44"/>
  <c r="Y176" i="44"/>
  <c r="I176" i="44"/>
  <c r="BD175" i="44"/>
  <c r="AV175" i="44"/>
  <c r="AN175" i="44"/>
  <c r="X175" i="44"/>
  <c r="P175" i="44"/>
  <c r="BP174" i="44"/>
  <c r="AZ174" i="44"/>
  <c r="AR174" i="44"/>
  <c r="AB174" i="44"/>
  <c r="D174" i="44"/>
  <c r="AW173" i="44"/>
  <c r="AO173" i="44"/>
  <c r="Y173" i="44"/>
  <c r="Q173" i="44"/>
  <c r="BQ172" i="44"/>
  <c r="BA172" i="44"/>
  <c r="AY172" i="44"/>
  <c r="AC172" i="44"/>
  <c r="U172" i="44"/>
  <c r="BM171" i="44"/>
  <c r="AX171" i="44"/>
  <c r="AW171" i="44"/>
  <c r="AH171" i="44"/>
  <c r="J171" i="44"/>
  <c r="BD170" i="44"/>
  <c r="AV170" i="44"/>
  <c r="AN170" i="44"/>
  <c r="AF170" i="44"/>
  <c r="BQ169" i="44"/>
  <c r="BI169" i="44"/>
  <c r="BA169" i="44"/>
  <c r="AC169" i="44"/>
  <c r="E169" i="44"/>
  <c r="BL168" i="44"/>
  <c r="AW168" i="44"/>
  <c r="AO168" i="44"/>
  <c r="AG168" i="44"/>
  <c r="Y168" i="44"/>
  <c r="H168" i="44"/>
  <c r="BA167" i="44"/>
  <c r="AK167" i="44"/>
  <c r="U167" i="44"/>
  <c r="BM166" i="44"/>
  <c r="BE166" i="44"/>
  <c r="AW166" i="44"/>
  <c r="AV166" i="44"/>
  <c r="Y166" i="44"/>
  <c r="Q166" i="44"/>
  <c r="I166" i="44"/>
  <c r="BB165" i="44"/>
  <c r="AT165" i="44"/>
  <c r="AL165" i="44"/>
  <c r="AD165" i="44"/>
  <c r="N165" i="44"/>
  <c r="BF164" i="44"/>
  <c r="AH164" i="44"/>
  <c r="Z164" i="44"/>
  <c r="R164" i="44"/>
  <c r="BJ163" i="44"/>
  <c r="BB163" i="44"/>
  <c r="V163" i="44"/>
  <c r="N163" i="44"/>
  <c r="F163" i="44"/>
  <c r="AH162" i="44"/>
  <c r="Z162" i="44"/>
  <c r="R162" i="44"/>
  <c r="J162" i="44"/>
  <c r="O161" i="44"/>
  <c r="AR160" i="44"/>
  <c r="AJ160" i="44"/>
  <c r="AO143" i="44"/>
  <c r="AD141"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C28" i="42" s="1"/>
  <c r="Q29" i="42"/>
  <c r="R29" i="42" s="1"/>
  <c r="S29" i="42" s="1"/>
  <c r="T29" i="42" s="1"/>
  <c r="J29" i="42"/>
  <c r="K29" i="42" s="1"/>
  <c r="L29" i="42" s="1"/>
  <c r="M29" i="42" s="1"/>
  <c r="C29" i="42"/>
  <c r="J28" i="42"/>
  <c r="C206" i="46"/>
  <c r="C206" i="44" s="1"/>
  <c r="C203" i="46"/>
  <c r="C203" i="44" s="1"/>
  <c r="C198" i="46"/>
  <c r="C198" i="44" s="1"/>
  <c r="C191" i="46"/>
  <c r="C191" i="44" s="1"/>
  <c r="C179" i="46"/>
  <c r="C179" i="44" s="1"/>
  <c r="C166" i="46"/>
  <c r="C166" i="44" s="1"/>
  <c r="C164" i="46"/>
  <c r="C164" i="44" s="1"/>
  <c r="C6" i="46"/>
  <c r="A206" i="44"/>
  <c r="B203" i="44"/>
  <c r="A199" i="44"/>
  <c r="B198" i="44"/>
  <c r="A198" i="44"/>
  <c r="A191" i="44"/>
  <c r="B186" i="44"/>
  <c r="A186" i="44"/>
  <c r="B179" i="44"/>
  <c r="B171" i="44"/>
  <c r="A166" i="44"/>
  <c r="A164" i="44"/>
  <c r="A140" i="44"/>
  <c r="A138" i="44"/>
  <c r="C6" i="44"/>
  <c r="A6" i="44"/>
  <c r="D29" i="42"/>
  <c r="E29" i="42" s="1"/>
  <c r="F29" i="42" s="1"/>
  <c r="L46" i="41"/>
  <c r="AH12" i="40" a="1"/>
  <c r="AH12" i="40" s="1"/>
  <c r="X7" i="40" a="1"/>
  <c r="X7" i="40" s="1"/>
  <c r="X8" i="40" s="1"/>
  <c r="I15" i="29"/>
  <c r="CA14" i="29"/>
  <c r="BZ14" i="29"/>
  <c r="BY14" i="29"/>
  <c r="BX14" i="29"/>
  <c r="BW14" i="29"/>
  <c r="BV14" i="29"/>
  <c r="F7" i="29"/>
  <c r="CA34" i="28"/>
  <c r="BZ34" i="28"/>
  <c r="BY34" i="28"/>
  <c r="BX34" i="28"/>
  <c r="BW34" i="28"/>
  <c r="I34" i="28"/>
  <c r="CA33" i="28"/>
  <c r="BZ33" i="28"/>
  <c r="BY33" i="28"/>
  <c r="BX33" i="28"/>
  <c r="BW33" i="28"/>
  <c r="BV33" i="28"/>
  <c r="F16" i="28"/>
  <c r="BY6" i="28"/>
  <c r="BX6" i="28"/>
  <c r="BW6" i="28"/>
  <c r="BV6" i="28"/>
  <c r="BO6" i="28"/>
  <c r="BN6" i="28"/>
  <c r="BM6" i="28"/>
  <c r="BL6" i="28"/>
  <c r="BE6" i="28"/>
  <c r="BD6" i="28"/>
  <c r="BC6" i="28"/>
  <c r="BB6" i="28"/>
  <c r="AU6" i="28"/>
  <c r="AT6" i="28"/>
  <c r="AS6" i="28"/>
  <c r="AR6" i="28"/>
  <c r="AM6" i="28"/>
  <c r="AL6" i="28"/>
  <c r="AK6" i="28"/>
  <c r="AJ6" i="28"/>
  <c r="AI6" i="28"/>
  <c r="AH6" i="28"/>
  <c r="AA6" i="28"/>
  <c r="Z6" i="28"/>
  <c r="Y6" i="28"/>
  <c r="X6" i="28"/>
  <c r="Q6" i="28"/>
  <c r="P6" i="28"/>
  <c r="O6" i="28"/>
  <c r="N6" i="28"/>
  <c r="I6" i="28"/>
  <c r="H6" i="28"/>
  <c r="G6" i="28"/>
  <c r="F6" i="28"/>
  <c r="E6" i="28"/>
  <c r="D6" i="28"/>
  <c r="BY5" i="28"/>
  <c r="BX5" i="28"/>
  <c r="BW5" i="28"/>
  <c r="BV5" i="28"/>
  <c r="BO5" i="28"/>
  <c r="BN5" i="28"/>
  <c r="BM5" i="28"/>
  <c r="BL5" i="28"/>
  <c r="BE5" i="28"/>
  <c r="BD5" i="28"/>
  <c r="BC5" i="28"/>
  <c r="BB5" i="28"/>
  <c r="AU5" i="28"/>
  <c r="AT5" i="28"/>
  <c r="AS5" i="28"/>
  <c r="AR5" i="28"/>
  <c r="AM5" i="28"/>
  <c r="AL5" i="28"/>
  <c r="AK5" i="28"/>
  <c r="AJ5" i="28"/>
  <c r="AI5" i="28"/>
  <c r="AH5" i="28"/>
  <c r="AA5" i="28"/>
  <c r="Z5" i="28"/>
  <c r="Y5" i="28"/>
  <c r="X5" i="28"/>
  <c r="Q5" i="28"/>
  <c r="P5" i="28"/>
  <c r="O5" i="28"/>
  <c r="N5" i="28"/>
  <c r="I5" i="28"/>
  <c r="H5" i="28"/>
  <c r="G5" i="28"/>
  <c r="F5" i="28"/>
  <c r="E5" i="28"/>
  <c r="D5"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I31"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BX5" i="27"/>
  <c r="BW5" i="27"/>
  <c r="BN5" i="27"/>
  <c r="BM5" i="27"/>
  <c r="BD5" i="27"/>
  <c r="BC5" i="27"/>
  <c r="AT5" i="27"/>
  <c r="AS5" i="27"/>
  <c r="AM5" i="27"/>
  <c r="AL5" i="27"/>
  <c r="AK5" i="27"/>
  <c r="AJ5" i="27"/>
  <c r="AI5" i="27"/>
  <c r="AH5" i="27"/>
  <c r="Z5" i="27"/>
  <c r="Y5" i="27"/>
  <c r="P5" i="27"/>
  <c r="O5" i="27"/>
  <c r="I5" i="27"/>
  <c r="H5" i="27"/>
  <c r="G5" i="27"/>
  <c r="F5" i="27"/>
  <c r="E5" i="27"/>
  <c r="D5"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O94" i="46" l="1"/>
  <c r="BO7" i="46"/>
  <c r="I205" i="44"/>
  <c r="BN127" i="46"/>
  <c r="AL184" i="44"/>
  <c r="AN194" i="44"/>
  <c r="U191" i="44"/>
  <c r="T195" i="44"/>
  <c r="Q205" i="44"/>
  <c r="N189" i="44"/>
  <c r="BE207" i="44"/>
  <c r="AX178" i="44"/>
  <c r="AI183" i="44"/>
  <c r="AP197" i="44"/>
  <c r="AJ200" i="44"/>
  <c r="G201" i="44"/>
  <c r="AM201" i="44"/>
  <c r="BP203" i="44"/>
  <c r="I207" i="44"/>
  <c r="AO190" i="44"/>
  <c r="L198" i="44"/>
  <c r="K202" i="44"/>
  <c r="AM182" i="44"/>
  <c r="BJ189" i="44"/>
  <c r="AJ193" i="44"/>
  <c r="BL199" i="44"/>
  <c r="AF177" i="44"/>
  <c r="D186" i="44"/>
  <c r="AV187" i="44"/>
  <c r="AA188" i="44"/>
  <c r="J197" i="44"/>
  <c r="AS204" i="44"/>
  <c r="Q207" i="44"/>
  <c r="C190" i="46"/>
  <c r="C190" i="44" s="1"/>
  <c r="AG207" i="44"/>
  <c r="E204" i="44"/>
  <c r="AZ186" i="44"/>
  <c r="H192" i="44"/>
  <c r="AF196" i="44"/>
  <c r="D200" i="44"/>
  <c r="L203" i="44"/>
  <c r="BM205" i="44"/>
  <c r="AS206" i="44"/>
  <c r="AN196" i="44"/>
  <c r="E206" i="44"/>
  <c r="BH186" i="44"/>
  <c r="BH195" i="44"/>
  <c r="T203" i="44"/>
  <c r="AD184" i="44"/>
  <c r="AP185" i="44"/>
  <c r="E191" i="44"/>
  <c r="AR198" i="44"/>
  <c r="AN199" i="44"/>
  <c r="AJ203" i="44"/>
  <c r="BG56" i="46"/>
  <c r="BN99" i="46"/>
  <c r="U149" i="44"/>
  <c r="L160" i="44"/>
  <c r="AB160" i="44"/>
  <c r="AP162" i="44"/>
  <c r="M201" i="44"/>
  <c r="AY206" i="44"/>
  <c r="AT194" i="44"/>
  <c r="BN83" i="46"/>
  <c r="U206" i="44"/>
  <c r="G180" i="44"/>
  <c r="BO181" i="44"/>
  <c r="BP193" i="44"/>
  <c r="BH198" i="44"/>
  <c r="BP198" i="44"/>
  <c r="F179" i="44"/>
  <c r="AW190" i="44"/>
  <c r="BG202" i="44"/>
  <c r="BA204" i="44"/>
  <c r="AO205" i="44"/>
  <c r="N179" i="44"/>
  <c r="F184" i="44"/>
  <c r="BE205" i="44"/>
  <c r="AN177" i="44"/>
  <c r="D193" i="44"/>
  <c r="T198" i="44"/>
  <c r="BI206" i="44"/>
  <c r="AD189" i="44"/>
  <c r="H196" i="44"/>
  <c r="AV199" i="44"/>
  <c r="AR203" i="44"/>
  <c r="O180" i="44"/>
  <c r="G182" i="44"/>
  <c r="BK182" i="44"/>
  <c r="AS191" i="44"/>
  <c r="P194" i="44"/>
  <c r="P196" i="44"/>
  <c r="AV196" i="44"/>
  <c r="AH197" i="44"/>
  <c r="BF197" i="44"/>
  <c r="AB200" i="44"/>
  <c r="BH200" i="44"/>
  <c r="W201" i="44"/>
  <c r="AZ203" i="44"/>
  <c r="BQ206" i="44"/>
  <c r="AW207" i="44"/>
  <c r="J185" i="44"/>
  <c r="BG188" i="44"/>
  <c r="Q190" i="44"/>
  <c r="BA191" i="44"/>
  <c r="AV192" i="44"/>
  <c r="AR195" i="44"/>
  <c r="H199" i="44"/>
  <c r="AA202" i="44"/>
  <c r="D203" i="44"/>
  <c r="AC204" i="44"/>
  <c r="BI204" i="44"/>
  <c r="BP176" i="44"/>
  <c r="AI181" i="44"/>
  <c r="K183" i="44"/>
  <c r="N184" i="44"/>
  <c r="BN185" i="44"/>
  <c r="K188" i="44"/>
  <c r="BN45" i="46"/>
  <c r="AP203" i="44"/>
  <c r="V187" i="44"/>
  <c r="BM51" i="46"/>
  <c r="BN51" i="46"/>
  <c r="BO51" i="46"/>
  <c r="BF125" i="46"/>
  <c r="BG125" i="46"/>
  <c r="AY85" i="46"/>
  <c r="AA122" i="44"/>
  <c r="BJ55" i="46"/>
  <c r="BK55" i="46"/>
  <c r="BL55" i="46"/>
  <c r="BM55" i="46"/>
  <c r="BN55" i="46"/>
  <c r="S194" i="44"/>
  <c r="BC203" i="44"/>
  <c r="AP201" i="44"/>
  <c r="AB190" i="44"/>
  <c r="O203" i="44"/>
  <c r="BB202" i="44"/>
  <c r="D207" i="44"/>
  <c r="AS178" i="44"/>
  <c r="Y179" i="44"/>
  <c r="R180" i="44"/>
  <c r="E197" i="44"/>
  <c r="AZ207" i="44"/>
  <c r="AK185" i="44"/>
  <c r="V157" i="44"/>
  <c r="J182" i="44"/>
  <c r="S199" i="44"/>
  <c r="BF201" i="44"/>
  <c r="P206" i="44"/>
  <c r="BN123" i="46"/>
  <c r="BH176" i="44"/>
  <c r="BF152" i="44"/>
  <c r="R178" i="44"/>
  <c r="BM123" i="46"/>
  <c r="AM156" i="44"/>
  <c r="BO123" i="46"/>
  <c r="BH152" i="44"/>
  <c r="BO42" i="46"/>
  <c r="AD155" i="44"/>
  <c r="X184" i="44"/>
  <c r="AU191" i="44"/>
  <c r="AC157" i="44"/>
  <c r="BO78" i="46"/>
  <c r="BM59" i="46"/>
  <c r="BM89" i="46"/>
  <c r="BN89" i="46"/>
  <c r="D163" i="44"/>
  <c r="AL201" i="44"/>
  <c r="X205" i="44"/>
  <c r="O199" i="44"/>
  <c r="AR191" i="44"/>
  <c r="D204" i="44"/>
  <c r="BJ155" i="44"/>
  <c r="AI190" i="44"/>
  <c r="C204" i="46"/>
  <c r="C204" i="44" s="1"/>
  <c r="AH149" i="44"/>
  <c r="I156" i="44"/>
  <c r="AO158" i="44"/>
  <c r="AM204" i="44"/>
  <c r="BI157" i="44"/>
  <c r="AQ205" i="44"/>
  <c r="Q156" i="44"/>
  <c r="BA159" i="44"/>
  <c r="BP152" i="44"/>
  <c r="AJ134" i="44"/>
  <c r="R154" i="44"/>
  <c r="AW156" i="44"/>
  <c r="BQ140" i="44"/>
  <c r="BE156" i="44"/>
  <c r="AR178" i="44"/>
  <c r="U188" i="44"/>
  <c r="C196" i="46"/>
  <c r="C196" i="44" s="1"/>
  <c r="V155" i="44"/>
  <c r="AO160" i="44"/>
  <c r="N193" i="44"/>
  <c r="U202" i="44"/>
  <c r="BA202" i="44"/>
  <c r="BC168" i="44"/>
  <c r="AE173" i="44"/>
  <c r="BG177" i="44"/>
  <c r="AE200" i="44"/>
  <c r="BH207" i="44"/>
  <c r="A189" i="44"/>
  <c r="AX201" i="44"/>
  <c r="BP205" i="44"/>
  <c r="AB165" i="44"/>
  <c r="A125" i="44"/>
  <c r="AN171" i="44"/>
  <c r="AA177" i="44"/>
  <c r="C184" i="46"/>
  <c r="C184" i="44" s="1"/>
  <c r="AC185" i="44"/>
  <c r="AM203" i="44"/>
  <c r="BD206" i="44"/>
  <c r="O205" i="44"/>
  <c r="A175" i="44"/>
  <c r="AX154" i="44"/>
  <c r="AG156" i="44"/>
  <c r="U159" i="44"/>
  <c r="AP187" i="44"/>
  <c r="BE202" i="44"/>
  <c r="R203" i="44"/>
  <c r="BD207" i="44"/>
  <c r="J149" i="44"/>
  <c r="N155" i="44"/>
  <c r="AC159" i="44"/>
  <c r="O190" i="44"/>
  <c r="BJ194" i="44"/>
  <c r="O196" i="44"/>
  <c r="V199" i="44"/>
  <c r="I202" i="44"/>
  <c r="BJ192" i="44"/>
  <c r="BO206" i="44"/>
  <c r="BD197" i="44"/>
  <c r="AQ206" i="44"/>
  <c r="BB155" i="44"/>
  <c r="N160" i="44"/>
  <c r="AE165" i="44"/>
  <c r="BN175" i="44"/>
  <c r="AP181" i="44"/>
  <c r="BB201" i="44"/>
  <c r="F203" i="44"/>
  <c r="AI204" i="44"/>
  <c r="AB204" i="44"/>
  <c r="AD156" i="44"/>
  <c r="S176" i="44"/>
  <c r="K186" i="44"/>
  <c r="F201" i="44"/>
  <c r="AF205" i="44"/>
  <c r="W158" i="44"/>
  <c r="Z183" i="44"/>
  <c r="AU199" i="44"/>
  <c r="AH202" i="44"/>
  <c r="AI203" i="44"/>
  <c r="H205" i="44"/>
  <c r="BL205" i="44"/>
  <c r="H207" i="44"/>
  <c r="A181" i="44"/>
  <c r="C183" i="46"/>
  <c r="C183" i="44" s="1"/>
  <c r="T164" i="44"/>
  <c r="BC169" i="44"/>
  <c r="BE178" i="44"/>
  <c r="R181" i="44"/>
  <c r="BG186" i="44"/>
  <c r="J188" i="44"/>
  <c r="W199" i="44"/>
  <c r="BJ201" i="44"/>
  <c r="R202" i="44"/>
  <c r="K203" i="44"/>
  <c r="AZ204" i="44"/>
  <c r="AN205" i="44"/>
  <c r="AV207" i="44"/>
  <c r="AP202" i="44"/>
  <c r="BG203" i="44"/>
  <c r="AF207" i="44"/>
  <c r="V201" i="44"/>
  <c r="AP175" i="44"/>
  <c r="BM178" i="44"/>
  <c r="L204" i="44"/>
  <c r="AC184" i="44"/>
  <c r="AD201" i="44"/>
  <c r="AJ204" i="44"/>
  <c r="C202" i="46"/>
  <c r="C202" i="44" s="1"/>
  <c r="AY203" i="44"/>
  <c r="X207" i="44"/>
  <c r="BK172" i="44"/>
  <c r="AY176" i="44"/>
  <c r="AX183" i="44"/>
  <c r="AA195" i="44"/>
  <c r="BC199" i="44"/>
  <c r="P205" i="44"/>
  <c r="C161" i="46"/>
  <c r="C161" i="44" s="1"/>
  <c r="AE167" i="44"/>
  <c r="J170" i="44"/>
  <c r="F180" i="44"/>
  <c r="AI186" i="44"/>
  <c r="AS189" i="44"/>
  <c r="K198" i="44"/>
  <c r="AQ198" i="44"/>
  <c r="N201" i="44"/>
  <c r="T204" i="44"/>
  <c r="BH204" i="44"/>
  <c r="AV205" i="44"/>
  <c r="AA203" i="44"/>
  <c r="BP204" i="44"/>
  <c r="AG178" i="44"/>
  <c r="BF202" i="44"/>
  <c r="BL207" i="44"/>
  <c r="X94" i="44"/>
  <c r="AM177" i="44"/>
  <c r="AE199" i="44"/>
  <c r="AT201" i="44"/>
  <c r="P207" i="44"/>
  <c r="AV163" i="44"/>
  <c r="BF175" i="44"/>
  <c r="Z188" i="44"/>
  <c r="AI195" i="44"/>
  <c r="AM199" i="44"/>
  <c r="BK199" i="44"/>
  <c r="J202" i="44"/>
  <c r="Z202" i="44"/>
  <c r="AX202" i="44"/>
  <c r="BN202" i="44"/>
  <c r="S203" i="44"/>
  <c r="AQ203" i="44"/>
  <c r="BD205" i="44"/>
  <c r="BC156" i="44"/>
  <c r="BQ171" i="44"/>
  <c r="AS146" i="44"/>
  <c r="AX185" i="44"/>
  <c r="BD187" i="44"/>
  <c r="T193" i="44"/>
  <c r="AB195" i="44"/>
  <c r="G156" i="44"/>
  <c r="J137" i="44"/>
  <c r="BI146" i="44"/>
  <c r="T150" i="44"/>
  <c r="AX161" i="44"/>
  <c r="BD177" i="44"/>
  <c r="V179" i="44"/>
  <c r="BB179" i="44"/>
  <c r="BC180" i="44"/>
  <c r="S181" i="44"/>
  <c r="AU182" i="44"/>
  <c r="S183" i="44"/>
  <c r="V184" i="44"/>
  <c r="BJ184" i="44"/>
  <c r="L186" i="44"/>
  <c r="BP186" i="44"/>
  <c r="AF187" i="44"/>
  <c r="AY188" i="44"/>
  <c r="AT189" i="44"/>
  <c r="I190" i="44"/>
  <c r="AG190" i="44"/>
  <c r="BE190" i="44"/>
  <c r="BI191" i="44"/>
  <c r="AF192" i="44"/>
  <c r="BD196" i="44"/>
  <c r="R197" i="44"/>
  <c r="AB198" i="44"/>
  <c r="AZ198" i="44"/>
  <c r="AF199" i="44"/>
  <c r="L200" i="44"/>
  <c r="O201" i="44"/>
  <c r="AE201" i="44"/>
  <c r="AC206" i="44"/>
  <c r="BA206" i="44"/>
  <c r="BB184" i="44"/>
  <c r="S188" i="44"/>
  <c r="BD192" i="44"/>
  <c r="AZ193" i="44"/>
  <c r="D195" i="44"/>
  <c r="V138" i="44"/>
  <c r="AB150" i="44"/>
  <c r="W156" i="44"/>
  <c r="BM165" i="44"/>
  <c r="BF178" i="44"/>
  <c r="BJ179" i="44"/>
  <c r="AY181" i="44"/>
  <c r="BG183" i="44"/>
  <c r="AR186" i="44"/>
  <c r="AN187" i="44"/>
  <c r="AK191" i="44"/>
  <c r="X194" i="44"/>
  <c r="P199" i="44"/>
  <c r="BD199" i="44"/>
  <c r="AU201" i="44"/>
  <c r="AY202" i="44"/>
  <c r="BH203" i="44"/>
  <c r="A185" i="44"/>
  <c r="C180" i="46"/>
  <c r="C180" i="44" s="1"/>
  <c r="H135" i="44"/>
  <c r="BN149" i="44"/>
  <c r="AV177" i="44"/>
  <c r="AT179" i="44"/>
  <c r="AU180" i="44"/>
  <c r="AQ181" i="44"/>
  <c r="AY183" i="44"/>
  <c r="Z185" i="44"/>
  <c r="AJ186" i="44"/>
  <c r="AQ188" i="44"/>
  <c r="AC191" i="44"/>
  <c r="X192" i="44"/>
  <c r="AV194" i="44"/>
  <c r="BM207" i="44"/>
  <c r="AL148" i="44"/>
  <c r="AA157" i="44"/>
  <c r="P177" i="44"/>
  <c r="AH178" i="44"/>
  <c r="W180" i="44"/>
  <c r="O182" i="44"/>
  <c r="AH185" i="44"/>
  <c r="H187" i="44"/>
  <c r="BL187" i="44"/>
  <c r="V189" i="44"/>
  <c r="BH193" i="44"/>
  <c r="BD194" i="44"/>
  <c r="X196" i="44"/>
  <c r="D198" i="44"/>
  <c r="BP200" i="44"/>
  <c r="BK201" i="44"/>
  <c r="H140" i="44"/>
  <c r="AT148" i="44"/>
  <c r="T152" i="44"/>
  <c r="X167" i="44"/>
  <c r="X177" i="44"/>
  <c r="BL177" i="44"/>
  <c r="BK180" i="44"/>
  <c r="AA181" i="44"/>
  <c r="BC182" i="44"/>
  <c r="AA183" i="44"/>
  <c r="BF185" i="44"/>
  <c r="T186" i="44"/>
  <c r="P187" i="44"/>
  <c r="BB189" i="44"/>
  <c r="BM190" i="44"/>
  <c r="BQ191" i="44"/>
  <c r="AN192" i="44"/>
  <c r="BL192" i="44"/>
  <c r="AB193" i="44"/>
  <c r="AF194" i="44"/>
  <c r="L195" i="44"/>
  <c r="AJ195" i="44"/>
  <c r="BP195" i="44"/>
  <c r="BL196" i="44"/>
  <c r="Z197" i="44"/>
  <c r="AX197" i="44"/>
  <c r="AJ198" i="44"/>
  <c r="T200" i="44"/>
  <c r="AR200" i="44"/>
  <c r="S202" i="44"/>
  <c r="AI202" i="44"/>
  <c r="BO202" i="44"/>
  <c r="M204" i="44"/>
  <c r="BQ204" i="44"/>
  <c r="Y205" i="44"/>
  <c r="AW205" i="44"/>
  <c r="M206" i="44"/>
  <c r="AK206" i="44"/>
  <c r="Y207" i="44"/>
  <c r="AO207" i="44"/>
  <c r="AH152" i="44"/>
  <c r="AD179" i="44"/>
  <c r="AE180" i="44"/>
  <c r="BG181" i="44"/>
  <c r="W182" i="44"/>
  <c r="BO183" i="44"/>
  <c r="N130" i="44"/>
  <c r="G143" i="44"/>
  <c r="Z149" i="44"/>
  <c r="J178" i="44"/>
  <c r="AL179" i="44"/>
  <c r="AM180" i="44"/>
  <c r="K181" i="44"/>
  <c r="AE182" i="44"/>
  <c r="AQ183" i="44"/>
  <c r="AT184" i="44"/>
  <c r="R185" i="44"/>
  <c r="AB186" i="44"/>
  <c r="X187" i="44"/>
  <c r="AI188" i="44"/>
  <c r="F189" i="44"/>
  <c r="AL189" i="44"/>
  <c r="Y190" i="44"/>
  <c r="M191" i="44"/>
  <c r="P192" i="44"/>
  <c r="L193" i="44"/>
  <c r="AR193" i="44"/>
  <c r="H194" i="44"/>
  <c r="BL194" i="44"/>
  <c r="AZ195" i="44"/>
  <c r="X199" i="44"/>
  <c r="AZ200" i="44"/>
  <c r="BC201" i="44"/>
  <c r="AQ202" i="44"/>
  <c r="AB203" i="44"/>
  <c r="U204" i="44"/>
  <c r="AK204" i="44"/>
  <c r="AG205" i="44"/>
  <c r="C153" i="46"/>
  <c r="C153" i="44" s="1"/>
  <c r="M145" i="44"/>
  <c r="BK157" i="44"/>
  <c r="L187" i="44"/>
  <c r="BK188" i="44"/>
  <c r="Z189" i="44"/>
  <c r="AX189" i="44"/>
  <c r="Q191" i="44"/>
  <c r="AB192" i="44"/>
  <c r="H193" i="44"/>
  <c r="AF193" i="44"/>
  <c r="AR194" i="44"/>
  <c r="AN195" i="44"/>
  <c r="BG201" i="44"/>
  <c r="X203" i="44"/>
  <c r="AO204" i="44"/>
  <c r="BE204" i="44"/>
  <c r="E205" i="44"/>
  <c r="AS205" i="44"/>
  <c r="Y206" i="44"/>
  <c r="BM206" i="44"/>
  <c r="U165" i="44"/>
  <c r="BQ165" i="44"/>
  <c r="BL193" i="44"/>
  <c r="A162" i="44"/>
  <c r="R153" i="44"/>
  <c r="Q171" i="44"/>
  <c r="F185" i="44"/>
  <c r="BD186" i="44"/>
  <c r="T187" i="44"/>
  <c r="BH187" i="44"/>
  <c r="BI190" i="44"/>
  <c r="Y191" i="44"/>
  <c r="AJ192" i="44"/>
  <c r="BH192" i="44"/>
  <c r="BP194" i="44"/>
  <c r="AT197" i="44"/>
  <c r="X198" i="44"/>
  <c r="AE202" i="44"/>
  <c r="Q204" i="44"/>
  <c r="AG204" i="44"/>
  <c r="I206" i="44"/>
  <c r="AW206" i="44"/>
  <c r="M207" i="44"/>
  <c r="AP179" i="44"/>
  <c r="AF186" i="44"/>
  <c r="AJ187" i="44"/>
  <c r="D192" i="44"/>
  <c r="T194" i="44"/>
  <c r="D196" i="44"/>
  <c r="BO182" i="44"/>
  <c r="AW191" i="44"/>
  <c r="P193" i="44"/>
  <c r="AJ196" i="44"/>
  <c r="H200" i="44"/>
  <c r="AY201" i="44"/>
  <c r="AV203" i="44"/>
  <c r="BI207" i="44"/>
  <c r="AM188" i="44"/>
  <c r="AQ158" i="44"/>
  <c r="P166" i="44"/>
  <c r="AI182" i="44"/>
  <c r="P186" i="44"/>
  <c r="J189" i="44"/>
  <c r="L192" i="44"/>
  <c r="AN193" i="44"/>
  <c r="AD197" i="44"/>
  <c r="AF200" i="44"/>
  <c r="BK202" i="44"/>
  <c r="AF203" i="44"/>
  <c r="AG206" i="44"/>
  <c r="BL150" i="44"/>
  <c r="AX179" i="44"/>
  <c r="N185" i="44"/>
  <c r="AL185" i="44"/>
  <c r="AN186" i="44"/>
  <c r="AR187" i="44"/>
  <c r="U190" i="44"/>
  <c r="AG191" i="44"/>
  <c r="D194" i="44"/>
  <c r="AB194" i="44"/>
  <c r="AF198" i="44"/>
  <c r="BD200" i="44"/>
  <c r="K201" i="44"/>
  <c r="AW204" i="44"/>
  <c r="AK205" i="44"/>
  <c r="BE157" i="44"/>
  <c r="AD194" i="44"/>
  <c r="AX200" i="44"/>
  <c r="S206" i="44"/>
  <c r="AE207" i="44"/>
  <c r="W205" i="44"/>
  <c r="AI206" i="44"/>
  <c r="BG206" i="44"/>
  <c r="A195" i="44"/>
  <c r="BP111" i="44"/>
  <c r="BN193" i="44"/>
  <c r="Z200" i="44"/>
  <c r="BF203" i="44"/>
  <c r="AM103" i="44"/>
  <c r="A108" i="44"/>
  <c r="C77" i="46"/>
  <c r="C77" i="44" s="1"/>
  <c r="BJ51" i="46"/>
  <c r="AH144" i="44"/>
  <c r="Y156" i="44"/>
  <c r="BI159" i="44"/>
  <c r="D136" i="44"/>
  <c r="R149" i="44"/>
  <c r="AL155" i="44"/>
  <c r="BM156" i="44"/>
  <c r="A156" i="44"/>
  <c r="L152" i="44"/>
  <c r="J154" i="44"/>
  <c r="AT155" i="44"/>
  <c r="AG158" i="44"/>
  <c r="BP178" i="44"/>
  <c r="BF207" i="44"/>
  <c r="A131" i="44"/>
  <c r="AE125" i="44"/>
  <c r="V148" i="44"/>
  <c r="AP149" i="44"/>
  <c r="AZ152" i="44"/>
  <c r="F155" i="44"/>
  <c r="AO156" i="44"/>
  <c r="BA157" i="44"/>
  <c r="BM158" i="44"/>
  <c r="AD186" i="44"/>
  <c r="AH194" i="44"/>
  <c r="BC103" i="44"/>
  <c r="AO108" i="44"/>
  <c r="L111" i="44"/>
  <c r="AU103" i="44"/>
  <c r="T111" i="44"/>
  <c r="A106" i="44"/>
  <c r="BH111" i="44"/>
  <c r="BN117" i="46"/>
  <c r="BK51" i="46"/>
  <c r="BL51" i="46"/>
  <c r="P79" i="44"/>
  <c r="F140" i="44"/>
  <c r="C154" i="46"/>
  <c r="C154" i="44" s="1"/>
  <c r="K157" i="44"/>
  <c r="W160" i="44"/>
  <c r="I147" i="44"/>
  <c r="I145" i="44"/>
  <c r="AW147" i="44"/>
  <c r="AU151" i="44"/>
  <c r="D155" i="44"/>
  <c r="AE156" i="44"/>
  <c r="G158" i="44"/>
  <c r="AS164" i="44"/>
  <c r="AR166" i="44"/>
  <c r="BJ140" i="44"/>
  <c r="BC151" i="44"/>
  <c r="O158" i="44"/>
  <c r="AA159" i="44"/>
  <c r="AZ173" i="44"/>
  <c r="M164" i="44"/>
  <c r="Y145" i="44"/>
  <c r="A205" i="44"/>
  <c r="R152" i="44"/>
  <c r="AL153" i="44"/>
  <c r="AY159" i="44"/>
  <c r="P169" i="44"/>
  <c r="AY142" i="44"/>
  <c r="AK146" i="44"/>
  <c r="BH148" i="44"/>
  <c r="L150" i="44"/>
  <c r="AT153" i="44"/>
  <c r="AB155" i="44"/>
  <c r="AM158" i="44"/>
  <c r="BH166" i="44"/>
  <c r="BO117" i="46"/>
  <c r="BA198" i="44"/>
  <c r="J205" i="44"/>
  <c r="AQ178" i="44"/>
  <c r="AH207" i="44"/>
  <c r="AE168" i="44"/>
  <c r="E176" i="44"/>
  <c r="J207" i="44"/>
  <c r="AF182" i="44"/>
  <c r="BQ195" i="44"/>
  <c r="AL204" i="44"/>
  <c r="A128" i="44"/>
  <c r="AI122" i="44"/>
  <c r="U178" i="44"/>
  <c r="A165" i="44"/>
  <c r="C135" i="46"/>
  <c r="C135" i="44" s="1"/>
  <c r="AW108" i="44"/>
  <c r="O142" i="44"/>
  <c r="AQ197" i="44"/>
  <c r="C137" i="46"/>
  <c r="C137" i="44" s="1"/>
  <c r="BE108" i="44"/>
  <c r="E139" i="44"/>
  <c r="J174" i="44"/>
  <c r="Y192" i="44"/>
  <c r="N204" i="44"/>
  <c r="A137" i="44"/>
  <c r="A171" i="44"/>
  <c r="C138" i="46"/>
  <c r="C138" i="44" s="1"/>
  <c r="D111" i="44"/>
  <c r="BM128" i="44"/>
  <c r="BA139" i="44"/>
  <c r="AO146" i="44"/>
  <c r="AE157" i="44"/>
  <c r="AM159" i="44"/>
  <c r="AH160" i="44"/>
  <c r="AZ165" i="44"/>
  <c r="AF166" i="44"/>
  <c r="AN168" i="44"/>
  <c r="W173" i="44"/>
  <c r="Z174" i="44"/>
  <c r="J179" i="44"/>
  <c r="BM179" i="44"/>
  <c r="AK186" i="44"/>
  <c r="I194" i="44"/>
  <c r="BO199" i="44"/>
  <c r="V202" i="44"/>
  <c r="BQ203" i="44"/>
  <c r="AW187" i="44"/>
  <c r="G189" i="44"/>
  <c r="AK193" i="44"/>
  <c r="M200" i="44"/>
  <c r="BI186" i="44"/>
  <c r="BL201" i="44"/>
  <c r="C192" i="46"/>
  <c r="C192" i="44" s="1"/>
  <c r="N191" i="44"/>
  <c r="BM192" i="44"/>
  <c r="AW199" i="44"/>
  <c r="AX205" i="44"/>
  <c r="Z207" i="44"/>
  <c r="AR175" i="44"/>
  <c r="U176" i="44"/>
  <c r="AB181" i="44"/>
  <c r="AZ181" i="44"/>
  <c r="AM184" i="44"/>
  <c r="AI185" i="44"/>
  <c r="AC186" i="44"/>
  <c r="AB188" i="44"/>
  <c r="O189" i="44"/>
  <c r="AL191" i="44"/>
  <c r="AG192" i="44"/>
  <c r="K197" i="44"/>
  <c r="AG199" i="44"/>
  <c r="AK200" i="44"/>
  <c r="F204" i="44"/>
  <c r="A207" i="44"/>
  <c r="BB191" i="44"/>
  <c r="BB204" i="44"/>
  <c r="BB206" i="44"/>
  <c r="M186" i="44"/>
  <c r="AM189" i="44"/>
  <c r="BD201" i="44"/>
  <c r="AW192" i="44"/>
  <c r="BQ200" i="44"/>
  <c r="AL206" i="44"/>
  <c r="AN180" i="44"/>
  <c r="BQ193" i="44"/>
  <c r="M195" i="44"/>
  <c r="AF201" i="44"/>
  <c r="M203" i="44"/>
  <c r="BA173" i="44"/>
  <c r="BC179" i="44"/>
  <c r="BQ186" i="44"/>
  <c r="L188" i="44"/>
  <c r="BN190" i="44"/>
  <c r="E198" i="44"/>
  <c r="AS198" i="44"/>
  <c r="BQ198" i="44"/>
  <c r="E200" i="44"/>
  <c r="BF205" i="44"/>
  <c r="AP207" i="44"/>
  <c r="K178" i="44"/>
  <c r="AD204" i="44"/>
  <c r="AQ152" i="44"/>
  <c r="D181" i="44"/>
  <c r="I196" i="44"/>
  <c r="AI197" i="44"/>
  <c r="AZ183" i="44"/>
  <c r="Y187" i="44"/>
  <c r="BJ191" i="44"/>
  <c r="BE192" i="44"/>
  <c r="AG196" i="44"/>
  <c r="H201" i="44"/>
  <c r="V204" i="44"/>
  <c r="N206" i="44"/>
  <c r="R207" i="44"/>
  <c r="BJ164" i="44"/>
  <c r="AK168" i="44"/>
  <c r="S197" i="44"/>
  <c r="BE199" i="44"/>
  <c r="AV201" i="44"/>
  <c r="AG187" i="44"/>
  <c r="BG197" i="44"/>
  <c r="I192" i="44"/>
  <c r="AC195" i="44"/>
  <c r="AX207" i="44"/>
  <c r="V191" i="44"/>
  <c r="BI195" i="44"/>
  <c r="BE196" i="44"/>
  <c r="BI203" i="44"/>
  <c r="D157" i="44"/>
  <c r="T175" i="44"/>
  <c r="O179" i="44"/>
  <c r="AM179" i="44"/>
  <c r="BM187" i="44"/>
  <c r="AD191" i="44"/>
  <c r="M193" i="44"/>
  <c r="Q196" i="44"/>
  <c r="Y199" i="44"/>
  <c r="AS200" i="44"/>
  <c r="X201" i="44"/>
  <c r="AK203" i="44"/>
  <c r="BJ204" i="44"/>
  <c r="BO47" i="46"/>
  <c r="BO101" i="46"/>
  <c r="AZ148" i="44"/>
  <c r="BN152" i="44"/>
  <c r="BD154" i="44"/>
  <c r="AR155" i="44"/>
  <c r="AY157" i="44"/>
  <c r="AI159" i="44"/>
  <c r="BN10" i="46"/>
  <c r="S142" i="44"/>
  <c r="BE145" i="44"/>
  <c r="BP150" i="44"/>
  <c r="BA132" i="44"/>
  <c r="BD138" i="44"/>
  <c r="C151" i="46"/>
  <c r="C151" i="44" s="1"/>
  <c r="BQ119" i="44"/>
  <c r="AF133" i="44"/>
  <c r="N148" i="44"/>
  <c r="AJ152" i="44"/>
  <c r="F130" i="44"/>
  <c r="AZ137" i="44"/>
  <c r="M139" i="44"/>
  <c r="AJ127" i="44"/>
  <c r="S135" i="44"/>
  <c r="BH158" i="44"/>
  <c r="AR131" i="44"/>
  <c r="AU136" i="44"/>
  <c r="AQ140" i="44"/>
  <c r="AN124" i="44"/>
  <c r="AB175" i="44"/>
  <c r="AG154" i="44"/>
  <c r="E168" i="44"/>
  <c r="AS176" i="44"/>
  <c r="BH175" i="44"/>
  <c r="C163" i="46"/>
  <c r="C163" i="44" s="1"/>
  <c r="AR159" i="44"/>
  <c r="AV180" i="44"/>
  <c r="C144" i="46"/>
  <c r="C144" i="44" s="1"/>
  <c r="BL158" i="44"/>
  <c r="AP165" i="44"/>
  <c r="BA168" i="44"/>
  <c r="BE169" i="44"/>
  <c r="BJ171" i="44"/>
  <c r="BP175" i="44"/>
  <c r="Y177" i="44"/>
  <c r="BE177" i="44"/>
  <c r="AJ181" i="44"/>
  <c r="P182" i="44"/>
  <c r="AN182" i="44"/>
  <c r="S185" i="44"/>
  <c r="AA136" i="44"/>
  <c r="BF147" i="44"/>
  <c r="BL156" i="44"/>
  <c r="AR157" i="44"/>
  <c r="AX165" i="44"/>
  <c r="U173" i="44"/>
  <c r="D175" i="44"/>
  <c r="AA178" i="44"/>
  <c r="G179" i="44"/>
  <c r="H180" i="44"/>
  <c r="BP181" i="44"/>
  <c r="A172" i="44"/>
  <c r="D170" i="44"/>
  <c r="V171" i="44"/>
  <c r="AZ175" i="44"/>
  <c r="AG177" i="44"/>
  <c r="BL180" i="44"/>
  <c r="AV182" i="44"/>
  <c r="L183" i="44"/>
  <c r="AR183" i="44"/>
  <c r="AO170" i="44"/>
  <c r="AS180" i="44"/>
  <c r="N194" i="44"/>
  <c r="AP195" i="44"/>
  <c r="BJ196" i="44"/>
  <c r="AZ184" i="44"/>
  <c r="BE188" i="44"/>
  <c r="AN178" i="44"/>
  <c r="AB184" i="44"/>
  <c r="V196" i="44"/>
  <c r="BJ199" i="44"/>
  <c r="BO10" i="46"/>
  <c r="BA134" i="44"/>
  <c r="AN164" i="44"/>
  <c r="BB170" i="44"/>
  <c r="AD175" i="44"/>
  <c r="W176" i="44"/>
  <c r="BE184" i="44"/>
  <c r="R201" i="44"/>
  <c r="L205" i="44"/>
  <c r="AB205" i="44"/>
  <c r="BP165" i="44"/>
  <c r="AL175" i="44"/>
  <c r="V183" i="44"/>
  <c r="O186" i="44"/>
  <c r="J131" i="44"/>
  <c r="AG140" i="44"/>
  <c r="C182" i="46"/>
  <c r="C182" i="44" s="1"/>
  <c r="AP131" i="44"/>
  <c r="AV164" i="44"/>
  <c r="AP182" i="44"/>
  <c r="BN182" i="44"/>
  <c r="AE186" i="44"/>
  <c r="AU186" i="44"/>
  <c r="AE203" i="44"/>
  <c r="AG135" i="44"/>
  <c r="BM138" i="44"/>
  <c r="BE140" i="44"/>
  <c r="AH151" i="44"/>
  <c r="U161" i="44"/>
  <c r="BD162" i="44"/>
  <c r="BC166" i="44"/>
  <c r="AI169" i="44"/>
  <c r="AD170" i="44"/>
  <c r="BI178" i="44"/>
  <c r="BE179" i="44"/>
  <c r="V181" i="44"/>
  <c r="BB183" i="44"/>
  <c r="Q184" i="44"/>
  <c r="G186" i="44"/>
  <c r="A115" i="44"/>
  <c r="BF131" i="44"/>
  <c r="BI124" i="44"/>
  <c r="BB130" i="44"/>
  <c r="AV133" i="44"/>
  <c r="AD148" i="44"/>
  <c r="D152" i="44"/>
  <c r="AR152" i="44"/>
  <c r="AO118" i="44"/>
  <c r="D127" i="44"/>
  <c r="O143" i="44"/>
  <c r="AA145" i="44"/>
  <c r="Q122" i="44"/>
  <c r="AA141" i="44"/>
  <c r="AB152" i="44"/>
  <c r="A149" i="44"/>
  <c r="R109" i="44"/>
  <c r="P128" i="44"/>
  <c r="BE131" i="44"/>
  <c r="BH137" i="44"/>
  <c r="BP139" i="44"/>
  <c r="AU143" i="44"/>
  <c r="BG145" i="44"/>
  <c r="BB148" i="44"/>
  <c r="AX149" i="44"/>
  <c r="Q151" i="44"/>
  <c r="C149" i="46"/>
  <c r="C149" i="44" s="1"/>
  <c r="AF135" i="44"/>
  <c r="H138" i="44"/>
  <c r="BK143" i="44"/>
  <c r="F148" i="44"/>
  <c r="BF149" i="44"/>
  <c r="BE120" i="44"/>
  <c r="AV128" i="44"/>
  <c r="BI132" i="44"/>
  <c r="P138" i="44"/>
  <c r="AC121" i="44"/>
  <c r="AW122" i="44"/>
  <c r="AA126" i="44"/>
  <c r="BQ132" i="44"/>
  <c r="AZ134" i="44"/>
  <c r="AN135" i="44"/>
  <c r="BH136" i="44"/>
  <c r="AB139" i="44"/>
  <c r="AN140" i="44"/>
  <c r="W143" i="44"/>
  <c r="BN144" i="44"/>
  <c r="S126" i="44"/>
  <c r="AR134" i="44"/>
  <c r="BG116" i="44"/>
  <c r="M124" i="44"/>
  <c r="AI129" i="44"/>
  <c r="H133" i="44"/>
  <c r="BD135" i="44"/>
  <c r="X138" i="44"/>
  <c r="AE143" i="44"/>
  <c r="C131" i="46"/>
  <c r="C131" i="44" s="1"/>
  <c r="AO122" i="44"/>
  <c r="I131" i="44"/>
  <c r="AZ136" i="44"/>
  <c r="BA121" i="44"/>
  <c r="BG126" i="44"/>
  <c r="AR139" i="44"/>
  <c r="AY141" i="44"/>
  <c r="E117" i="44"/>
  <c r="BI121" i="44"/>
  <c r="BO126" i="44"/>
  <c r="AY129" i="44"/>
  <c r="X133" i="44"/>
  <c r="BP134" i="44"/>
  <c r="BL135" i="44"/>
  <c r="T137" i="44"/>
  <c r="AV138" i="44"/>
  <c r="AZ139" i="44"/>
  <c r="AV140" i="44"/>
  <c r="BG141" i="44"/>
  <c r="AM143" i="44"/>
  <c r="BM118" i="44"/>
  <c r="G125" i="44"/>
  <c r="Y122" i="44"/>
  <c r="M119" i="44"/>
  <c r="W125" i="44"/>
  <c r="H128" i="44"/>
  <c r="AL130" i="44"/>
  <c r="M132" i="44"/>
  <c r="T134" i="44"/>
  <c r="X135" i="44"/>
  <c r="AJ136" i="44"/>
  <c r="BP137" i="44"/>
  <c r="D139" i="44"/>
  <c r="BC143" i="44"/>
  <c r="BD131" i="44"/>
  <c r="G153" i="44"/>
  <c r="BN130" i="44"/>
  <c r="G141" i="44"/>
  <c r="R123" i="44"/>
  <c r="AC119" i="44"/>
  <c r="BQ121" i="44"/>
  <c r="K116" i="44"/>
  <c r="BI119" i="44"/>
  <c r="I122" i="44"/>
  <c r="Z123" i="44"/>
  <c r="AU125" i="44"/>
  <c r="AR127" i="44"/>
  <c r="AS132" i="44"/>
  <c r="L134" i="44"/>
  <c r="P135" i="44"/>
  <c r="BK33" i="46"/>
  <c r="AR98" i="44"/>
  <c r="I118" i="44"/>
  <c r="BM120" i="44"/>
  <c r="AS124" i="44"/>
  <c r="AQ126" i="44"/>
  <c r="X128" i="44"/>
  <c r="V130" i="44"/>
  <c r="AW131" i="44"/>
  <c r="A197" i="44"/>
  <c r="C173" i="46"/>
  <c r="C173" i="44" s="1"/>
  <c r="X139" i="44"/>
  <c r="Y157" i="44"/>
  <c r="AW181" i="44"/>
  <c r="BB187" i="44"/>
  <c r="L189" i="44"/>
  <c r="BP189" i="44"/>
  <c r="BC190" i="44"/>
  <c r="AA191" i="44"/>
  <c r="F192" i="44"/>
  <c r="V192" i="44"/>
  <c r="AX193" i="44"/>
  <c r="AX195" i="44"/>
  <c r="BN195" i="44"/>
  <c r="N196" i="44"/>
  <c r="P197" i="44"/>
  <c r="AF197" i="44"/>
  <c r="J198" i="44"/>
  <c r="Z198" i="44"/>
  <c r="AP198" i="44"/>
  <c r="F199" i="44"/>
  <c r="J200" i="44"/>
  <c r="AG202" i="44"/>
  <c r="AH203" i="44"/>
  <c r="AA204" i="44"/>
  <c r="BG204" i="44"/>
  <c r="AE205" i="44"/>
  <c r="K206" i="44"/>
  <c r="W207" i="44"/>
  <c r="BK207" i="44"/>
  <c r="C188" i="46"/>
  <c r="C188" i="44" s="1"/>
  <c r="Q132" i="44"/>
  <c r="AN161" i="44"/>
  <c r="E182" i="44"/>
  <c r="AJ184" i="44"/>
  <c r="P185" i="44"/>
  <c r="AM190" i="44"/>
  <c r="K191" i="44"/>
  <c r="AQ191" i="44"/>
  <c r="AL192" i="44"/>
  <c r="AH193" i="44"/>
  <c r="AT196" i="44"/>
  <c r="AL199" i="44"/>
  <c r="AP200" i="44"/>
  <c r="AU205" i="44"/>
  <c r="BC207" i="44"/>
  <c r="BJ123" i="44"/>
  <c r="BJ154" i="44"/>
  <c r="AZ179" i="44"/>
  <c r="AO188" i="44"/>
  <c r="BG191" i="44"/>
  <c r="BB192" i="44"/>
  <c r="R193" i="44"/>
  <c r="R195" i="44"/>
  <c r="AH195" i="44"/>
  <c r="AD196" i="44"/>
  <c r="AW202" i="44"/>
  <c r="C200" i="46"/>
  <c r="C200" i="44" s="1"/>
  <c r="BN150" i="44"/>
  <c r="AV152" i="44"/>
  <c r="BI158" i="44"/>
  <c r="BJ172" i="44"/>
  <c r="BL178" i="44"/>
  <c r="L179" i="44"/>
  <c r="BM188" i="44"/>
  <c r="AJ189" i="44"/>
  <c r="AZ189" i="44"/>
  <c r="W190" i="44"/>
  <c r="BB194" i="44"/>
  <c r="BB199" i="44"/>
  <c r="BF200" i="44"/>
  <c r="J203" i="44"/>
  <c r="AX203" i="44"/>
  <c r="S204" i="44"/>
  <c r="AY204" i="44"/>
  <c r="G205" i="44"/>
  <c r="BK205" i="44"/>
  <c r="AA206" i="44"/>
  <c r="O207" i="44"/>
  <c r="AU207" i="44"/>
  <c r="AF178" i="44"/>
  <c r="N187" i="44"/>
  <c r="AU190" i="44"/>
  <c r="BB196" i="44"/>
  <c r="BA201" i="44"/>
  <c r="A170" i="44"/>
  <c r="AW188" i="44"/>
  <c r="AV197" i="44"/>
  <c r="N199" i="44"/>
  <c r="AP168" i="44"/>
  <c r="K171" i="44"/>
  <c r="BA174" i="44"/>
  <c r="BP184" i="44"/>
  <c r="AN185" i="44"/>
  <c r="AD187" i="44"/>
  <c r="BJ187" i="44"/>
  <c r="D189" i="44"/>
  <c r="AD192" i="44"/>
  <c r="V194" i="44"/>
  <c r="H197" i="44"/>
  <c r="AH198" i="44"/>
  <c r="BN198" i="44"/>
  <c r="AH200" i="44"/>
  <c r="U201" i="44"/>
  <c r="Q202" i="44"/>
  <c r="BF166" i="44"/>
  <c r="I183" i="44"/>
  <c r="G190" i="44"/>
  <c r="BF193" i="44"/>
  <c r="AL194" i="44"/>
  <c r="BF195" i="44"/>
  <c r="BL197" i="44"/>
  <c r="Y202" i="44"/>
  <c r="Z203" i="44"/>
  <c r="A193" i="44"/>
  <c r="AF136" i="44"/>
  <c r="BJ149" i="44"/>
  <c r="BF155" i="44"/>
  <c r="AV178" i="44"/>
  <c r="AO181" i="44"/>
  <c r="BE181" i="44"/>
  <c r="BL185" i="44"/>
  <c r="BK190" i="44"/>
  <c r="AT192" i="44"/>
  <c r="J193" i="44"/>
  <c r="F194" i="44"/>
  <c r="Z195" i="44"/>
  <c r="X197" i="44"/>
  <c r="AD199" i="44"/>
  <c r="R200" i="44"/>
  <c r="AS201" i="44"/>
  <c r="AO202" i="44"/>
  <c r="BM202" i="44"/>
  <c r="K204" i="44"/>
  <c r="AM205" i="44"/>
  <c r="G207" i="44"/>
  <c r="AM207" i="44"/>
  <c r="J168" i="44"/>
  <c r="M182" i="44"/>
  <c r="Q188" i="44"/>
  <c r="AG188" i="44"/>
  <c r="BH189" i="44"/>
  <c r="AI191" i="44"/>
  <c r="BO191" i="44"/>
  <c r="N192" i="44"/>
  <c r="Z193" i="44"/>
  <c r="AP193" i="44"/>
  <c r="J195" i="44"/>
  <c r="F196" i="44"/>
  <c r="AL196" i="44"/>
  <c r="AN197" i="44"/>
  <c r="R198" i="44"/>
  <c r="AX198" i="44"/>
  <c r="AT199" i="44"/>
  <c r="BN200" i="44"/>
  <c r="AQ204" i="44"/>
  <c r="BC205" i="44"/>
  <c r="V149" i="44"/>
  <c r="AK151" i="44"/>
  <c r="AS160" i="44"/>
  <c r="BG138" i="44"/>
  <c r="K138" i="44"/>
  <c r="AO116" i="44"/>
  <c r="BK139" i="44"/>
  <c r="BM147" i="44"/>
  <c r="C142" i="46"/>
  <c r="C142" i="44" s="1"/>
  <c r="O139" i="44"/>
  <c r="BO140" i="44"/>
  <c r="BJ33" i="46"/>
  <c r="BL33" i="46"/>
  <c r="A144" i="44"/>
  <c r="BB146" i="44"/>
  <c r="P151" i="44"/>
  <c r="AK155" i="44"/>
  <c r="T157" i="44"/>
  <c r="BH159" i="44"/>
  <c r="U166" i="44"/>
  <c r="I169" i="44"/>
  <c r="AF151" i="44"/>
  <c r="BC153" i="44"/>
  <c r="BH157" i="44"/>
  <c r="BE144" i="44"/>
  <c r="I154" i="44"/>
  <c r="I167" i="44"/>
  <c r="L170" i="44"/>
  <c r="BP170" i="44"/>
  <c r="L142" i="44"/>
  <c r="BL142" i="46"/>
  <c r="AW101" i="44"/>
  <c r="W126" i="44"/>
  <c r="AR78" i="44"/>
  <c r="AV79" i="44"/>
  <c r="C87" i="46"/>
  <c r="C87" i="44" s="1"/>
  <c r="AF94" i="44"/>
  <c r="C113" i="46"/>
  <c r="C113" i="44" s="1"/>
  <c r="AQ91" i="44"/>
  <c r="M103" i="44"/>
  <c r="AX109" i="44"/>
  <c r="AK114" i="44"/>
  <c r="AC117" i="44"/>
  <c r="BI114" i="44"/>
  <c r="AF85" i="44"/>
  <c r="S93" i="44"/>
  <c r="F110" i="44"/>
  <c r="AK117" i="44"/>
  <c r="AT110" i="44"/>
  <c r="AE115" i="44"/>
  <c r="BA117" i="44"/>
  <c r="BB94" i="44"/>
  <c r="AI116" i="44"/>
  <c r="Q118" i="44"/>
  <c r="L98" i="44"/>
  <c r="C106" i="46"/>
  <c r="C106" i="44" s="1"/>
  <c r="C140" i="46"/>
  <c r="C140" i="44" s="1"/>
  <c r="O84" i="44"/>
  <c r="BK103" i="44"/>
  <c r="AB111" i="44"/>
  <c r="K122" i="44"/>
  <c r="L163" i="44"/>
  <c r="W186" i="44"/>
  <c r="K199" i="44"/>
  <c r="AI199" i="44"/>
  <c r="BG199" i="44"/>
  <c r="J201" i="44"/>
  <c r="N202" i="44"/>
  <c r="AJ207" i="44"/>
  <c r="BD94" i="44"/>
  <c r="BM108" i="44"/>
  <c r="AM166" i="44"/>
  <c r="BG167" i="44"/>
  <c r="F175" i="44"/>
  <c r="E178" i="44"/>
  <c r="AK197" i="44"/>
  <c r="H206" i="44"/>
  <c r="AV206" i="44"/>
  <c r="A77" i="44"/>
  <c r="A176" i="44"/>
  <c r="C108" i="46"/>
  <c r="C108" i="44" s="1"/>
  <c r="I108" i="44"/>
  <c r="AJ111" i="44"/>
  <c r="AX160" i="44"/>
  <c r="BO167" i="44"/>
  <c r="AL170" i="44"/>
  <c r="AU173" i="44"/>
  <c r="AU176" i="44"/>
  <c r="AG179" i="44"/>
  <c r="AL183" i="44"/>
  <c r="AO184" i="44"/>
  <c r="BP190" i="44"/>
  <c r="AA194" i="44"/>
  <c r="BJ202" i="44"/>
  <c r="AB207" i="44"/>
  <c r="BF62" i="44"/>
  <c r="Q108" i="44"/>
  <c r="AR111" i="44"/>
  <c r="S122" i="44"/>
  <c r="W148" i="44"/>
  <c r="BG149" i="44"/>
  <c r="AQ154" i="44"/>
  <c r="W155" i="44"/>
  <c r="BF160" i="44"/>
  <c r="O166" i="44"/>
  <c r="K167" i="44"/>
  <c r="K169" i="44"/>
  <c r="BO169" i="44"/>
  <c r="G173" i="44"/>
  <c r="AX174" i="44"/>
  <c r="S177" i="44"/>
  <c r="AH180" i="44"/>
  <c r="AX180" i="44"/>
  <c r="F181" i="44"/>
  <c r="BI185" i="44"/>
  <c r="BC186" i="44"/>
  <c r="AC197" i="44"/>
  <c r="AA199" i="44"/>
  <c r="AY199" i="44"/>
  <c r="T205" i="44"/>
  <c r="T207" i="44"/>
  <c r="BP207" i="44"/>
  <c r="A87" i="44"/>
  <c r="A135" i="44"/>
  <c r="C128" i="46"/>
  <c r="C128" i="44" s="1"/>
  <c r="BL74" i="44"/>
  <c r="Y108" i="44"/>
  <c r="AZ111" i="44"/>
  <c r="AY144" i="44"/>
  <c r="J158" i="44"/>
  <c r="AR163" i="44"/>
  <c r="AF164" i="44"/>
  <c r="T165" i="44"/>
  <c r="BC176" i="44"/>
  <c r="BQ178" i="44"/>
  <c r="Q179" i="44"/>
  <c r="R182" i="44"/>
  <c r="BH190" i="44"/>
  <c r="BC200" i="44"/>
  <c r="F202" i="44"/>
  <c r="AN206" i="44"/>
  <c r="AH75" i="44"/>
  <c r="P94" i="44"/>
  <c r="AG108" i="44"/>
  <c r="BM142" i="46"/>
  <c r="G131" i="44"/>
  <c r="BA151" i="44"/>
  <c r="AI155" i="44"/>
  <c r="AK158" i="44"/>
  <c r="AJ162" i="44"/>
  <c r="M174" i="44"/>
  <c r="AO129" i="44"/>
  <c r="BN141" i="44"/>
  <c r="BG155" i="44"/>
  <c r="G163" i="44"/>
  <c r="C152" i="46"/>
  <c r="C152" i="44" s="1"/>
  <c r="H131" i="44"/>
  <c r="AT138" i="44"/>
  <c r="S143" i="44"/>
  <c r="O145" i="44"/>
  <c r="BG146" i="44"/>
  <c r="J150" i="44"/>
  <c r="E151" i="44"/>
  <c r="BM161" i="44"/>
  <c r="BD163" i="44"/>
  <c r="Z168" i="44"/>
  <c r="R170" i="44"/>
  <c r="AA171" i="44"/>
  <c r="BG171" i="44"/>
  <c r="AT172" i="44"/>
  <c r="Z175" i="44"/>
  <c r="AT180" i="44"/>
  <c r="BA184" i="44"/>
  <c r="BQ189" i="44"/>
  <c r="AJ191" i="44"/>
  <c r="AI193" i="44"/>
  <c r="W196" i="44"/>
  <c r="G199" i="44"/>
  <c r="BG127" i="44"/>
  <c r="X152" i="44"/>
  <c r="AW159" i="44"/>
  <c r="Q170" i="44"/>
  <c r="Y175" i="44"/>
  <c r="A178" i="44"/>
  <c r="C139" i="46"/>
  <c r="C139" i="44" s="1"/>
  <c r="AV122" i="44"/>
  <c r="K146" i="44"/>
  <c r="BQ151" i="44"/>
  <c r="AF152" i="44"/>
  <c r="AR153" i="44"/>
  <c r="AL154" i="44"/>
  <c r="BQ156" i="44"/>
  <c r="AQ162" i="44"/>
  <c r="J166" i="44"/>
  <c r="W169" i="44"/>
  <c r="BJ169" i="44"/>
  <c r="BF170" i="44"/>
  <c r="K173" i="44"/>
  <c r="AW175" i="44"/>
  <c r="AA176" i="44"/>
  <c r="AK184" i="44"/>
  <c r="AA186" i="44"/>
  <c r="AY186" i="44"/>
  <c r="BK187" i="44"/>
  <c r="AU192" i="44"/>
  <c r="Z134" i="44"/>
  <c r="AX139" i="44"/>
  <c r="K139" i="44"/>
  <c r="T153" i="44"/>
  <c r="AL172" i="44"/>
  <c r="I161" i="44"/>
  <c r="P163" i="44"/>
  <c r="BJ167" i="44"/>
  <c r="BM170" i="44"/>
  <c r="AX175" i="44"/>
  <c r="AL138" i="44"/>
  <c r="AT160" i="44"/>
  <c r="AA164" i="44"/>
  <c r="A168" i="44"/>
  <c r="AT140" i="44"/>
  <c r="AA143" i="44"/>
  <c r="L146" i="44"/>
  <c r="BN148" i="44"/>
  <c r="AI171" i="44"/>
  <c r="J175" i="44"/>
  <c r="C116" i="46"/>
  <c r="C116" i="44" s="1"/>
  <c r="C141" i="46"/>
  <c r="C141" i="44" s="1"/>
  <c r="C155" i="46"/>
  <c r="C155" i="44" s="1"/>
  <c r="S53" i="44"/>
  <c r="BO139" i="44"/>
  <c r="AG142" i="44"/>
  <c r="BB144" i="44"/>
  <c r="AU145" i="44"/>
  <c r="S146" i="44"/>
  <c r="O147" i="44"/>
  <c r="M158" i="44"/>
  <c r="BA158" i="44"/>
  <c r="AG159" i="44"/>
  <c r="AL160" i="44"/>
  <c r="L162" i="44"/>
  <c r="BB172" i="44"/>
  <c r="AH175" i="44"/>
  <c r="J176" i="44"/>
  <c r="AQ176" i="44"/>
  <c r="BK177" i="44"/>
  <c r="T179" i="44"/>
  <c r="AK180" i="44"/>
  <c r="BI184" i="44"/>
  <c r="AM187" i="44"/>
  <c r="AH188" i="44"/>
  <c r="U189" i="44"/>
  <c r="AA193" i="44"/>
  <c r="S198" i="44"/>
  <c r="AD154" i="44"/>
  <c r="BO164" i="44"/>
  <c r="AY171" i="44"/>
  <c r="BN139" i="44"/>
  <c r="AT149" i="44"/>
  <c r="AR162" i="44"/>
  <c r="L164" i="44"/>
  <c r="BF168" i="44"/>
  <c r="A141" i="44"/>
  <c r="S134" i="44"/>
  <c r="BN136" i="44"/>
  <c r="AQ139" i="44"/>
  <c r="AW141" i="44"/>
  <c r="BC145" i="44"/>
  <c r="AI148" i="44"/>
  <c r="AI150" i="44"/>
  <c r="P152" i="44"/>
  <c r="D153" i="44"/>
  <c r="BB154" i="44"/>
  <c r="Z155" i="44"/>
  <c r="AX155" i="44"/>
  <c r="BA156" i="44"/>
  <c r="E160" i="44"/>
  <c r="Q161" i="44"/>
  <c r="BP162" i="44"/>
  <c r="X163" i="44"/>
  <c r="BC165" i="44"/>
  <c r="W167" i="44"/>
  <c r="BN168" i="44"/>
  <c r="AU169" i="44"/>
  <c r="AQ171" i="44"/>
  <c r="O172" i="44"/>
  <c r="BC172" i="44"/>
  <c r="BN173" i="44"/>
  <c r="R175" i="44"/>
  <c r="R176" i="44"/>
  <c r="AL177" i="44"/>
  <c r="I181" i="44"/>
  <c r="S186" i="44"/>
  <c r="AQ186" i="44"/>
  <c r="W192" i="44"/>
  <c r="BG195" i="44"/>
  <c r="AU196" i="44"/>
  <c r="AY198" i="44"/>
  <c r="A145" i="44"/>
  <c r="AU66" i="44"/>
  <c r="AV97" i="44"/>
  <c r="AE147" i="44"/>
  <c r="N67" i="44"/>
  <c r="T130" i="44"/>
  <c r="BB138" i="44"/>
  <c r="BF139" i="44"/>
  <c r="AL140" i="44"/>
  <c r="BK145" i="44"/>
  <c r="AQ146" i="44"/>
  <c r="W112" i="44"/>
  <c r="N121" i="44"/>
  <c r="BJ143" i="44"/>
  <c r="U148" i="44"/>
  <c r="AE153" i="44"/>
  <c r="Q154" i="44"/>
  <c r="N114" i="44"/>
  <c r="I128" i="44"/>
  <c r="AZ126" i="44"/>
  <c r="AZ129" i="44"/>
  <c r="C147" i="46"/>
  <c r="C147" i="44" s="1"/>
  <c r="AT121" i="44"/>
  <c r="AC134" i="44"/>
  <c r="AB142" i="44"/>
  <c r="Y144" i="44"/>
  <c r="AM153" i="44"/>
  <c r="BM154" i="44"/>
  <c r="AC155" i="44"/>
  <c r="V162" i="44"/>
  <c r="BJ162" i="44"/>
  <c r="P115" i="44"/>
  <c r="AL124" i="44"/>
  <c r="AV125" i="44"/>
  <c r="AW144" i="44"/>
  <c r="BP129" i="44"/>
  <c r="BM135" i="44"/>
  <c r="AU54" i="44"/>
  <c r="G111" i="44"/>
  <c r="BA127" i="44"/>
  <c r="AB129" i="44"/>
  <c r="AC133" i="44"/>
  <c r="BM160" i="46"/>
  <c r="A95" i="44"/>
  <c r="A99" i="44"/>
  <c r="N71" i="44"/>
  <c r="BN85" i="44"/>
  <c r="K97" i="44"/>
  <c r="T41" i="44"/>
  <c r="G52" i="44"/>
  <c r="AI60" i="46"/>
  <c r="BK54" i="44"/>
  <c r="AX75" i="44"/>
  <c r="BN37" i="46"/>
  <c r="J45" i="44"/>
  <c r="S86" i="44"/>
  <c r="A89" i="44"/>
  <c r="C89" i="46"/>
  <c r="C89" i="44" s="1"/>
  <c r="AG47" i="44"/>
  <c r="AW59" i="44"/>
  <c r="AB68" i="44"/>
  <c r="BF75" i="44"/>
  <c r="AW80" i="44"/>
  <c r="BN87" i="44"/>
  <c r="AN94" i="44"/>
  <c r="AW109" i="44"/>
  <c r="AC130" i="44"/>
  <c r="T80" i="44"/>
  <c r="C99" i="46"/>
  <c r="C99" i="44" s="1"/>
  <c r="AO49" i="44"/>
  <c r="V61" i="44"/>
  <c r="BH68" i="44"/>
  <c r="AL76" i="44"/>
  <c r="BP80" i="44"/>
  <c r="AV94" i="44"/>
  <c r="AN67" i="44"/>
  <c r="M50" i="44"/>
  <c r="R62" i="44"/>
  <c r="AX70" i="44"/>
  <c r="AJ78" i="44"/>
  <c r="AG82" i="44"/>
  <c r="BQ91" i="44"/>
  <c r="A72" i="44"/>
  <c r="AE52" i="44"/>
  <c r="K63" i="44"/>
  <c r="BB71" i="44"/>
  <c r="BH78" i="44"/>
  <c r="W84" i="44"/>
  <c r="H94" i="44"/>
  <c r="BL94" i="44"/>
  <c r="AT128" i="44"/>
  <c r="Z98" i="44"/>
  <c r="AL133" i="44"/>
  <c r="X123" i="44"/>
  <c r="BM129" i="44"/>
  <c r="Z107" i="44"/>
  <c r="V135" i="44"/>
  <c r="A73" i="44"/>
  <c r="K84" i="44"/>
  <c r="AJ101" i="44"/>
  <c r="BO107" i="44"/>
  <c r="E112" i="44"/>
  <c r="AC115" i="44"/>
  <c r="BB128" i="44"/>
  <c r="BJ133" i="44"/>
  <c r="AY134" i="44"/>
  <c r="AE122" i="44"/>
  <c r="AN123" i="44"/>
  <c r="BC120" i="44"/>
  <c r="AB112" i="44"/>
  <c r="AF113" i="44"/>
  <c r="AS125" i="44"/>
  <c r="C125" i="46"/>
  <c r="C125" i="44" s="1"/>
  <c r="Z120" i="44"/>
  <c r="BE128" i="44"/>
  <c r="AM62" i="44"/>
  <c r="BK37" i="46"/>
  <c r="A109" i="44"/>
  <c r="M99" i="44"/>
  <c r="BH103" i="44"/>
  <c r="BM37" i="46"/>
  <c r="BD102" i="44"/>
  <c r="J91" i="44"/>
  <c r="BL37" i="46"/>
  <c r="BN160" i="46"/>
  <c r="AC56" i="44"/>
  <c r="N82" i="44"/>
  <c r="H102" i="44"/>
  <c r="AF120" i="44"/>
  <c r="AX126" i="44"/>
  <c r="AX141" i="44"/>
  <c r="AZ143" i="44"/>
  <c r="S150" i="44"/>
  <c r="C109" i="46"/>
  <c r="C109" i="44" s="1"/>
  <c r="C159" i="46"/>
  <c r="C159" i="44" s="1"/>
  <c r="D84" i="44"/>
  <c r="T89" i="44"/>
  <c r="E94" i="44"/>
  <c r="X97" i="44"/>
  <c r="L101" i="44"/>
  <c r="AN102" i="44"/>
  <c r="AQ105" i="44"/>
  <c r="AA107" i="44"/>
  <c r="M110" i="44"/>
  <c r="BM111" i="44"/>
  <c r="BI112" i="44"/>
  <c r="AT115" i="44"/>
  <c r="T117" i="44"/>
  <c r="H118" i="44"/>
  <c r="D124" i="44"/>
  <c r="BB125" i="44"/>
  <c r="BF126" i="44"/>
  <c r="R129" i="44"/>
  <c r="U130" i="44"/>
  <c r="BQ130" i="44"/>
  <c r="AR132" i="44"/>
  <c r="AQ134" i="44"/>
  <c r="BG136" i="44"/>
  <c r="AI137" i="44"/>
  <c r="AE140" i="44"/>
  <c r="BC140" i="44"/>
  <c r="R141" i="44"/>
  <c r="BF141" i="44"/>
  <c r="Z142" i="44"/>
  <c r="BH143" i="44"/>
  <c r="D146" i="44"/>
  <c r="H147" i="44"/>
  <c r="BD147" i="44"/>
  <c r="AE149" i="44"/>
  <c r="AA150" i="44"/>
  <c r="BO150" i="44"/>
  <c r="AO152" i="44"/>
  <c r="U153" i="44"/>
  <c r="BI153" i="44"/>
  <c r="E165" i="44"/>
  <c r="K174" i="44"/>
  <c r="AY174" i="44"/>
  <c r="BD51" i="44"/>
  <c r="R93" i="44"/>
  <c r="AI98" i="44"/>
  <c r="AJ103" i="44"/>
  <c r="I109" i="44"/>
  <c r="AK112" i="44"/>
  <c r="BH117" i="44"/>
  <c r="T121" i="44"/>
  <c r="Q123" i="44"/>
  <c r="BO134" i="44"/>
  <c r="BE152" i="44"/>
  <c r="AX41" i="44"/>
  <c r="BL90" i="44"/>
  <c r="AF97" i="44"/>
  <c r="BG98" i="44"/>
  <c r="AB101" i="44"/>
  <c r="AV102" i="44"/>
  <c r="BG105" i="44"/>
  <c r="AQ107" i="44"/>
  <c r="AT108" i="44"/>
  <c r="AG109" i="44"/>
  <c r="U110" i="44"/>
  <c r="BQ112" i="44"/>
  <c r="F115" i="44"/>
  <c r="BJ115" i="44"/>
  <c r="AB117" i="44"/>
  <c r="L119" i="44"/>
  <c r="BP119" i="44"/>
  <c r="BD120" i="44"/>
  <c r="AR121" i="44"/>
  <c r="L124" i="44"/>
  <c r="V125" i="44"/>
  <c r="AM128" i="44"/>
  <c r="BN129" i="44"/>
  <c r="W133" i="44"/>
  <c r="O135" i="44"/>
  <c r="AY137" i="44"/>
  <c r="O138" i="44"/>
  <c r="AU138" i="44"/>
  <c r="AI139" i="44"/>
  <c r="D143" i="44"/>
  <c r="AJ143" i="44"/>
  <c r="AR146" i="44"/>
  <c r="G149" i="44"/>
  <c r="BK149" i="44"/>
  <c r="AC153" i="44"/>
  <c r="BQ153" i="44"/>
  <c r="K155" i="44"/>
  <c r="X166" i="44"/>
  <c r="BD166" i="44"/>
  <c r="BD168" i="44"/>
  <c r="BO160" i="46"/>
  <c r="AS99" i="44"/>
  <c r="D103" i="44"/>
  <c r="BA110" i="44"/>
  <c r="AN113" i="44"/>
  <c r="AJ117" i="44"/>
  <c r="H120" i="44"/>
  <c r="T124" i="44"/>
  <c r="AU135" i="44"/>
  <c r="BG137" i="44"/>
  <c r="AM140" i="44"/>
  <c r="AH141" i="44"/>
  <c r="AZ146" i="44"/>
  <c r="S155" i="44"/>
  <c r="A93" i="44"/>
  <c r="AH91" i="44"/>
  <c r="K98" i="44"/>
  <c r="BB108" i="44"/>
  <c r="AG111" i="44"/>
  <c r="T119" i="44"/>
  <c r="AZ121" i="44"/>
  <c r="AO123" i="44"/>
  <c r="Z126" i="44"/>
  <c r="BH132" i="44"/>
  <c r="J142" i="44"/>
  <c r="P147" i="44"/>
  <c r="BP54" i="44"/>
  <c r="Z81" i="44"/>
  <c r="BO86" i="44"/>
  <c r="AC94" i="44"/>
  <c r="O106" i="44"/>
  <c r="BQ110" i="44"/>
  <c r="X120" i="44"/>
  <c r="BD122" i="44"/>
  <c r="AP129" i="44"/>
  <c r="AI136" i="44"/>
  <c r="AX142" i="44"/>
  <c r="AR143" i="44"/>
  <c r="T146" i="44"/>
  <c r="X147" i="44"/>
  <c r="AY150" i="44"/>
  <c r="AW152" i="44"/>
  <c r="AO171" i="44"/>
  <c r="AI174" i="44"/>
  <c r="AG78" i="44"/>
  <c r="AQ86" i="44"/>
  <c r="I95" i="44"/>
  <c r="G106" i="44"/>
  <c r="U112" i="44"/>
  <c r="V115" i="44"/>
  <c r="X118" i="44"/>
  <c r="BK140" i="44"/>
  <c r="AH142" i="44"/>
  <c r="BP143" i="44"/>
  <c r="AQ150" i="44"/>
  <c r="A126" i="44"/>
  <c r="C93" i="46"/>
  <c r="C93" i="44" s="1"/>
  <c r="C126" i="46"/>
  <c r="C126" i="44" s="1"/>
  <c r="AB84" i="44"/>
  <c r="AG95" i="44"/>
  <c r="Y100" i="44"/>
  <c r="AZ101" i="44"/>
  <c r="BP103" i="44"/>
  <c r="BE109" i="44"/>
  <c r="BL113" i="44"/>
  <c r="AF118" i="44"/>
  <c r="AB119" i="44"/>
  <c r="D121" i="44"/>
  <c r="X122" i="44"/>
  <c r="AW123" i="44"/>
  <c r="AL125" i="44"/>
  <c r="K127" i="44"/>
  <c r="BA130" i="44"/>
  <c r="BC135" i="44"/>
  <c r="K137" i="44"/>
  <c r="K150" i="44"/>
  <c r="BO155" i="44"/>
  <c r="BJ156" i="44"/>
  <c r="P168" i="44"/>
  <c r="BO174" i="44"/>
  <c r="A157" i="44"/>
  <c r="R55" i="44"/>
  <c r="BM73" i="44"/>
  <c r="BF81" i="44"/>
  <c r="AR84" i="44"/>
  <c r="W87" i="44"/>
  <c r="AW95" i="44"/>
  <c r="AW100" i="44"/>
  <c r="BP101" i="44"/>
  <c r="T103" i="44"/>
  <c r="AV104" i="44"/>
  <c r="AM106" i="44"/>
  <c r="V108" i="44"/>
  <c r="BM109" i="44"/>
  <c r="AD115" i="44"/>
  <c r="BF116" i="44"/>
  <c r="I123" i="44"/>
  <c r="BE123" i="44"/>
  <c r="AI127" i="44"/>
  <c r="M130" i="44"/>
  <c r="P131" i="44"/>
  <c r="L132" i="44"/>
  <c r="BP132" i="44"/>
  <c r="AA134" i="44"/>
  <c r="BG134" i="44"/>
  <c r="W135" i="44"/>
  <c r="S137" i="44"/>
  <c r="AE138" i="44"/>
  <c r="S139" i="44"/>
  <c r="G140" i="44"/>
  <c r="AB146" i="44"/>
  <c r="S148" i="44"/>
  <c r="BC149" i="44"/>
  <c r="BG150" i="44"/>
  <c r="I152" i="44"/>
  <c r="AG152" i="44"/>
  <c r="M153" i="44"/>
  <c r="AC165" i="44"/>
  <c r="X168" i="44"/>
  <c r="AQ174" i="44"/>
  <c r="A116" i="44"/>
  <c r="AM87" i="44"/>
  <c r="BE100" i="44"/>
  <c r="AU106" i="44"/>
  <c r="E110" i="44"/>
  <c r="AR119" i="44"/>
  <c r="BP121" i="44"/>
  <c r="BI130" i="44"/>
  <c r="BK135" i="44"/>
  <c r="R142" i="44"/>
  <c r="BH146" i="44"/>
  <c r="W149" i="44"/>
  <c r="BO37" i="46"/>
  <c r="BP84" i="44"/>
  <c r="BA96" i="44"/>
  <c r="K105" i="44"/>
  <c r="BD118" i="44"/>
  <c r="AN131" i="44"/>
  <c r="AU133" i="44"/>
  <c r="BK138" i="44"/>
  <c r="BF142" i="44"/>
  <c r="AV147" i="44"/>
  <c r="S40" i="44"/>
  <c r="W85" i="44"/>
  <c r="AQ98" i="44"/>
  <c r="BM100" i="44"/>
  <c r="P102" i="44"/>
  <c r="AA105" i="44"/>
  <c r="Q109" i="44"/>
  <c r="I111" i="44"/>
  <c r="AS112" i="44"/>
  <c r="BH114" i="44"/>
  <c r="AL115" i="44"/>
  <c r="BP117" i="44"/>
  <c r="BL118" i="44"/>
  <c r="AZ119" i="44"/>
  <c r="AV120" i="44"/>
  <c r="AB121" i="44"/>
  <c r="AQ127" i="44"/>
  <c r="W128" i="44"/>
  <c r="J129" i="44"/>
  <c r="BF129" i="44"/>
  <c r="G133" i="44"/>
  <c r="AE135" i="44"/>
  <c r="AA137" i="44"/>
  <c r="AM138" i="44"/>
  <c r="AA139" i="44"/>
  <c r="W140" i="44"/>
  <c r="J141" i="44"/>
  <c r="AB143" i="44"/>
  <c r="AT156" i="44"/>
  <c r="BI165" i="44"/>
  <c r="F46" i="44"/>
  <c r="BG26" i="44"/>
  <c r="BJ40" i="44"/>
  <c r="U50" i="44"/>
  <c r="E100" i="44"/>
  <c r="AO96" i="44"/>
  <c r="AZ120" i="46"/>
  <c r="AZ120" i="44"/>
  <c r="O136" i="46"/>
  <c r="O136" i="44"/>
  <c r="AM136" i="46"/>
  <c r="AM136" i="44"/>
  <c r="S138" i="46"/>
  <c r="S138" i="44"/>
  <c r="BO144" i="46"/>
  <c r="BO144" i="44"/>
  <c r="D147" i="46"/>
  <c r="D147" i="44"/>
  <c r="O148" i="46"/>
  <c r="O148" i="44"/>
  <c r="R151" i="46"/>
  <c r="R151" i="44"/>
  <c r="BG154" i="46"/>
  <c r="BG154" i="44"/>
  <c r="BK155" i="46"/>
  <c r="BK155" i="44"/>
  <c r="Z156" i="46"/>
  <c r="Z156" i="44"/>
  <c r="BB159" i="46"/>
  <c r="BB159" i="44"/>
  <c r="U164" i="46"/>
  <c r="U164" i="44"/>
  <c r="AK164" i="46"/>
  <c r="AK164" i="44"/>
  <c r="I165" i="46"/>
  <c r="I165" i="44"/>
  <c r="AO165" i="46"/>
  <c r="AO165" i="44"/>
  <c r="AN167" i="46"/>
  <c r="AN167" i="44"/>
  <c r="AQ170" i="46"/>
  <c r="AQ170" i="44"/>
  <c r="BG170" i="46"/>
  <c r="BG170" i="44"/>
  <c r="U171" i="46"/>
  <c r="U171" i="44"/>
  <c r="AC171" i="46"/>
  <c r="AC171" i="44"/>
  <c r="BC134" i="44"/>
  <c r="K144" i="44"/>
  <c r="AJ147" i="44"/>
  <c r="BI162" i="44"/>
  <c r="T166" i="44"/>
  <c r="BD88" i="46"/>
  <c r="BD88" i="44"/>
  <c r="K133" i="46"/>
  <c r="K133" i="44"/>
  <c r="AY135" i="46"/>
  <c r="AY135" i="44"/>
  <c r="BO138" i="46"/>
  <c r="BO138" i="44"/>
  <c r="K140" i="46"/>
  <c r="K140" i="44"/>
  <c r="X146" i="46"/>
  <c r="X146" i="44"/>
  <c r="BJ157" i="46"/>
  <c r="BJ157" i="44"/>
  <c r="BN161" i="46"/>
  <c r="BN161" i="44"/>
  <c r="M162" i="46"/>
  <c r="M162" i="44"/>
  <c r="AC162" i="46"/>
  <c r="AC162" i="44"/>
  <c r="BA162" i="46"/>
  <c r="BA162" i="44"/>
  <c r="T168" i="46"/>
  <c r="T168" i="44"/>
  <c r="AR168" i="46"/>
  <c r="AR168" i="44"/>
  <c r="AN169" i="46"/>
  <c r="AN169" i="44"/>
  <c r="BD169" i="46"/>
  <c r="BD169" i="44"/>
  <c r="BH173" i="46"/>
  <c r="BH173" i="44"/>
  <c r="O174" i="46"/>
  <c r="O174" i="44"/>
  <c r="AU127" i="44"/>
  <c r="BP147" i="44"/>
  <c r="AU150" i="44"/>
  <c r="I153" i="44"/>
  <c r="BL167" i="44"/>
  <c r="K170" i="44"/>
  <c r="AV172" i="44"/>
  <c r="AA175" i="44"/>
  <c r="AN119" i="44"/>
  <c r="AR122" i="44"/>
  <c r="BC136" i="44"/>
  <c r="AL141" i="44"/>
  <c r="BB142" i="44"/>
  <c r="AX156" i="44"/>
  <c r="AU160" i="44"/>
  <c r="BP166" i="44"/>
  <c r="BK137" i="46"/>
  <c r="BK137" i="44"/>
  <c r="AT142" i="46"/>
  <c r="AT142" i="44"/>
  <c r="BK148" i="46"/>
  <c r="BK148" i="44"/>
  <c r="AU155" i="46"/>
  <c r="AU155" i="44"/>
  <c r="BN158" i="46"/>
  <c r="BN158" i="44"/>
  <c r="O160" i="46"/>
  <c r="O160" i="44"/>
  <c r="AS162" i="46"/>
  <c r="AS162" i="44"/>
  <c r="AB166" i="46"/>
  <c r="AB166" i="44"/>
  <c r="H167" i="46"/>
  <c r="H167" i="44"/>
  <c r="AB168" i="46"/>
  <c r="AB168" i="44"/>
  <c r="AS171" i="46"/>
  <c r="AS171" i="44"/>
  <c r="BP173" i="46"/>
  <c r="BP173" i="44"/>
  <c r="AB176" i="46"/>
  <c r="AB176" i="44"/>
  <c r="AW58" i="44"/>
  <c r="U152" i="44"/>
  <c r="H172" i="44"/>
  <c r="AM107" i="44"/>
  <c r="W139" i="44"/>
  <c r="AU139" i="44"/>
  <c r="AF143" i="44"/>
  <c r="S144" i="44"/>
  <c r="AR147" i="44"/>
  <c r="AE148" i="44"/>
  <c r="AP151" i="44"/>
  <c r="AY154" i="44"/>
  <c r="BN156" i="44"/>
  <c r="BB157" i="44"/>
  <c r="R161" i="44"/>
  <c r="AB173" i="44"/>
  <c r="K175" i="44"/>
  <c r="A130" i="44"/>
  <c r="K91" i="44"/>
  <c r="Q97" i="44"/>
  <c r="AX100" i="44"/>
  <c r="AF114" i="44"/>
  <c r="BP118" i="44"/>
  <c r="AL126" i="44"/>
  <c r="BJ129" i="44"/>
  <c r="BE130" i="44"/>
  <c r="AQ133" i="44"/>
  <c r="O134" i="44"/>
  <c r="AM134" i="44"/>
  <c r="AY140" i="44"/>
  <c r="F142" i="44"/>
  <c r="P143" i="44"/>
  <c r="AF146" i="44"/>
  <c r="G148" i="44"/>
  <c r="W150" i="44"/>
  <c r="BC150" i="44"/>
  <c r="J151" i="44"/>
  <c r="BI152" i="44"/>
  <c r="Q153" i="44"/>
  <c r="BM153" i="44"/>
  <c r="AA154" i="44"/>
  <c r="R158" i="44"/>
  <c r="F159" i="44"/>
  <c r="AL159" i="44"/>
  <c r="BJ159" i="44"/>
  <c r="Q163" i="44"/>
  <c r="BI164" i="44"/>
  <c r="Y165" i="44"/>
  <c r="D166" i="44"/>
  <c r="AZ166" i="44"/>
  <c r="D168" i="44"/>
  <c r="BP168" i="44"/>
  <c r="BA171" i="44"/>
  <c r="BC174" i="44"/>
  <c r="AR176" i="44"/>
  <c r="AI133" i="46"/>
  <c r="AI133" i="44"/>
  <c r="G136" i="46"/>
  <c r="G136" i="44"/>
  <c r="BL143" i="46"/>
  <c r="BL143" i="44"/>
  <c r="O150" i="46"/>
  <c r="O150" i="44"/>
  <c r="N157" i="46"/>
  <c r="N157" i="44"/>
  <c r="Z158" i="46"/>
  <c r="Z158" i="44"/>
  <c r="AT159" i="46"/>
  <c r="AT159" i="44"/>
  <c r="E162" i="46"/>
  <c r="E162" i="44"/>
  <c r="Y163" i="46"/>
  <c r="Y163" i="44"/>
  <c r="AG163" i="46"/>
  <c r="AG163" i="44"/>
  <c r="BE163" i="46"/>
  <c r="BE163" i="44"/>
  <c r="AG165" i="46"/>
  <c r="AG165" i="44"/>
  <c r="D173" i="46"/>
  <c r="D173" i="44"/>
  <c r="L173" i="46"/>
  <c r="L173" i="44"/>
  <c r="AU174" i="46"/>
  <c r="AU174" i="44"/>
  <c r="BK174" i="46"/>
  <c r="BK174" i="44"/>
  <c r="BG175" i="46"/>
  <c r="BG175" i="44"/>
  <c r="AZ176" i="46"/>
  <c r="AZ176" i="44"/>
  <c r="N116" i="44"/>
  <c r="AQ138" i="44"/>
  <c r="AV143" i="44"/>
  <c r="S149" i="44"/>
  <c r="W136" i="44"/>
  <c r="BC137" i="44"/>
  <c r="F141" i="44"/>
  <c r="T145" i="44"/>
  <c r="BP145" i="44"/>
  <c r="L147" i="44"/>
  <c r="BC148" i="44"/>
  <c r="E152" i="44"/>
  <c r="AG153" i="44"/>
  <c r="S154" i="44"/>
  <c r="G155" i="44"/>
  <c r="AP158" i="44"/>
  <c r="AE160" i="44"/>
  <c r="AF167" i="44"/>
  <c r="X169" i="44"/>
  <c r="AE174" i="44"/>
  <c r="A94" i="44"/>
  <c r="A158" i="44"/>
  <c r="AD79" i="44"/>
  <c r="BD87" i="44"/>
  <c r="Y110" i="44"/>
  <c r="H119" i="44"/>
  <c r="AV119" i="44"/>
  <c r="O127" i="44"/>
  <c r="AD129" i="44"/>
  <c r="L131" i="44"/>
  <c r="S133" i="44"/>
  <c r="AE136" i="44"/>
  <c r="W137" i="44"/>
  <c r="AI140" i="44"/>
  <c r="AD142" i="44"/>
  <c r="BJ142" i="44"/>
  <c r="BD143" i="44"/>
  <c r="AA144" i="44"/>
  <c r="H146" i="44"/>
  <c r="BD146" i="44"/>
  <c r="BO149" i="44"/>
  <c r="AC152" i="44"/>
  <c r="AS152" i="44"/>
  <c r="AD157" i="44"/>
  <c r="AX158" i="44"/>
  <c r="N159" i="44"/>
  <c r="Z161" i="44"/>
  <c r="AK162" i="44"/>
  <c r="BQ162" i="44"/>
  <c r="AV167" i="44"/>
  <c r="AZ168" i="44"/>
  <c r="AF169" i="44"/>
  <c r="AK171" i="44"/>
  <c r="X172" i="44"/>
  <c r="G174" i="44"/>
  <c r="AM174" i="44"/>
  <c r="BO175" i="44"/>
  <c r="T176" i="44"/>
  <c r="BN125" i="46"/>
  <c r="BN125" i="44"/>
  <c r="I130" i="46"/>
  <c r="I130" i="44"/>
  <c r="AU134" i="46"/>
  <c r="AU134" i="44"/>
  <c r="AA135" i="46"/>
  <c r="AA135" i="44"/>
  <c r="BG140" i="46"/>
  <c r="BG140" i="44"/>
  <c r="N141" i="46"/>
  <c r="N141" i="44"/>
  <c r="AT141" i="46"/>
  <c r="AT141" i="44"/>
  <c r="BJ141" i="46"/>
  <c r="BJ141" i="44"/>
  <c r="V142" i="46"/>
  <c r="V142" i="44"/>
  <c r="AI144" i="46"/>
  <c r="AI144" i="44"/>
  <c r="AV146" i="46"/>
  <c r="AV146" i="44"/>
  <c r="BL146" i="46"/>
  <c r="BL146" i="44"/>
  <c r="AK152" i="46"/>
  <c r="AK152" i="44"/>
  <c r="BA152" i="46"/>
  <c r="BA152" i="44"/>
  <c r="AP156" i="46"/>
  <c r="AP156" i="44"/>
  <c r="AD159" i="46"/>
  <c r="AD159" i="44"/>
  <c r="Q165" i="46"/>
  <c r="Q165" i="44"/>
  <c r="AW165" i="46"/>
  <c r="AW165" i="44"/>
  <c r="BE165" i="46"/>
  <c r="BE165" i="44"/>
  <c r="BH168" i="46"/>
  <c r="BH168" i="44"/>
  <c r="BL169" i="46"/>
  <c r="BL169" i="44"/>
  <c r="E171" i="46"/>
  <c r="E171" i="44"/>
  <c r="P172" i="46"/>
  <c r="P172" i="44"/>
  <c r="AF172" i="46"/>
  <c r="AF172" i="44"/>
  <c r="AJ173" i="46"/>
  <c r="AJ173" i="44"/>
  <c r="S175" i="46"/>
  <c r="S175" i="44"/>
  <c r="AP125" i="44"/>
  <c r="G134" i="44"/>
  <c r="H143" i="44"/>
  <c r="BL172" i="44"/>
  <c r="AQ175" i="44"/>
  <c r="A142" i="44"/>
  <c r="AJ104" i="44"/>
  <c r="AR120" i="44"/>
  <c r="AX125" i="44"/>
  <c r="BM130" i="44"/>
  <c r="BG135" i="44"/>
  <c r="BK136" i="44"/>
  <c r="AY138" i="44"/>
  <c r="G139" i="44"/>
  <c r="AN143" i="44"/>
  <c r="D145" i="44"/>
  <c r="AB145" i="44"/>
  <c r="AN146" i="44"/>
  <c r="T147" i="44"/>
  <c r="AM148" i="44"/>
  <c r="G150" i="44"/>
  <c r="BK150" i="44"/>
  <c r="AE155" i="44"/>
  <c r="J156" i="44"/>
  <c r="AH156" i="44"/>
  <c r="AH161" i="44"/>
  <c r="P167" i="44"/>
  <c r="S170" i="44"/>
  <c r="AR173" i="44"/>
  <c r="R95" i="46"/>
  <c r="R95" i="44"/>
  <c r="AL112" i="46"/>
  <c r="AL112" i="44"/>
  <c r="AA116" i="46"/>
  <c r="AA116" i="44"/>
  <c r="U117" i="46"/>
  <c r="U117" i="44"/>
  <c r="U119" i="46"/>
  <c r="U119" i="44"/>
  <c r="BM122" i="46"/>
  <c r="BM122" i="44"/>
  <c r="AH123" i="46"/>
  <c r="AH123" i="44"/>
  <c r="BA124" i="46"/>
  <c r="BA124" i="44"/>
  <c r="AM125" i="46"/>
  <c r="AM125" i="44"/>
  <c r="BK125" i="46"/>
  <c r="BK125" i="44"/>
  <c r="T127" i="46"/>
  <c r="T127" i="44"/>
  <c r="AB127" i="46"/>
  <c r="AB127" i="44"/>
  <c r="BH127" i="46"/>
  <c r="BH127" i="44"/>
  <c r="BB129" i="46"/>
  <c r="BB129" i="44"/>
  <c r="BD132" i="46"/>
  <c r="BD132" i="44"/>
  <c r="C143" i="46"/>
  <c r="C143" i="44" s="1"/>
  <c r="N129" i="44"/>
  <c r="AN132" i="44"/>
  <c r="AQ135" i="44"/>
  <c r="AM155" i="44"/>
  <c r="AX80" i="46"/>
  <c r="AX80" i="44"/>
  <c r="BH107" i="46"/>
  <c r="BH107" i="44"/>
  <c r="AR76" i="44"/>
  <c r="BP122" i="44"/>
  <c r="AY133" i="44"/>
  <c r="AE137" i="44"/>
  <c r="AE139" i="44"/>
  <c r="X143" i="44"/>
  <c r="AA149" i="44"/>
  <c r="BF151" i="44"/>
  <c r="BQ152" i="44"/>
  <c r="BC155" i="44"/>
  <c r="BF156" i="44"/>
  <c r="BF158" i="44"/>
  <c r="V159" i="44"/>
  <c r="AO163" i="44"/>
  <c r="E164" i="44"/>
  <c r="BQ164" i="44"/>
  <c r="AJ166" i="44"/>
  <c r="BD167" i="44"/>
  <c r="AJ168" i="44"/>
  <c r="AA170" i="44"/>
  <c r="AY170" i="44"/>
  <c r="M171" i="44"/>
  <c r="BD172" i="44"/>
  <c r="T173" i="44"/>
  <c r="AY175" i="44"/>
  <c r="D176" i="44"/>
  <c r="BD124" i="46"/>
  <c r="BD124" i="44"/>
  <c r="T131" i="46"/>
  <c r="T131" i="44"/>
  <c r="K135" i="46"/>
  <c r="K135" i="44"/>
  <c r="AM139" i="46"/>
  <c r="AM139" i="44"/>
  <c r="AZ147" i="46"/>
  <c r="AZ147" i="44"/>
  <c r="AQ149" i="46"/>
  <c r="AQ149" i="44"/>
  <c r="AM150" i="46"/>
  <c r="AM150" i="44"/>
  <c r="AX151" i="46"/>
  <c r="AX151" i="44"/>
  <c r="AO153" i="46"/>
  <c r="AO153" i="44"/>
  <c r="AL157" i="46"/>
  <c r="AL157" i="44"/>
  <c r="AM160" i="46"/>
  <c r="AM160" i="44"/>
  <c r="BC160" i="46"/>
  <c r="BC160" i="44"/>
  <c r="I163" i="46"/>
  <c r="I163" i="44"/>
  <c r="AC164" i="46"/>
  <c r="AC164" i="44"/>
  <c r="BA164" i="46"/>
  <c r="BA164" i="44"/>
  <c r="L166" i="46"/>
  <c r="L166" i="44"/>
  <c r="W174" i="46"/>
  <c r="W174" i="44"/>
  <c r="L176" i="46"/>
  <c r="L176" i="44"/>
  <c r="AJ176" i="46"/>
  <c r="AJ176" i="44"/>
  <c r="AE134" i="44"/>
  <c r="AA140" i="44"/>
  <c r="AZ145" i="44"/>
  <c r="AI149" i="44"/>
  <c r="BE153" i="44"/>
  <c r="BF161" i="44"/>
  <c r="AW163" i="44"/>
  <c r="AI170" i="44"/>
  <c r="BG87" i="44"/>
  <c r="P121" i="44"/>
  <c r="BH145" i="44"/>
  <c r="AY149" i="44"/>
  <c r="M152" i="44"/>
  <c r="O155" i="44"/>
  <c r="F157" i="44"/>
  <c r="G160" i="44"/>
  <c r="BK160" i="44"/>
  <c r="BM163" i="44"/>
  <c r="H169" i="44"/>
  <c r="BI171" i="44"/>
  <c r="AI175" i="44"/>
  <c r="BF100" i="46"/>
  <c r="BF100" i="44"/>
  <c r="A97" i="44"/>
  <c r="A143" i="44"/>
  <c r="C95" i="46"/>
  <c r="C95" i="44" s="1"/>
  <c r="C160" i="46"/>
  <c r="C160" i="44" s="1"/>
  <c r="AK103" i="44"/>
  <c r="Y113" i="44"/>
  <c r="AR118" i="44"/>
  <c r="Z125" i="44"/>
  <c r="Y130" i="44"/>
  <c r="AI138" i="44"/>
  <c r="BC139" i="44"/>
  <c r="V141" i="44"/>
  <c r="N142" i="44"/>
  <c r="AQ144" i="44"/>
  <c r="AJ145" i="44"/>
  <c r="AE150" i="44"/>
  <c r="Z151" i="44"/>
  <c r="AI154" i="44"/>
  <c r="AH158" i="44"/>
  <c r="C97" i="46"/>
  <c r="C97" i="44" s="1"/>
  <c r="M89" i="44"/>
  <c r="W92" i="44"/>
  <c r="U101" i="44"/>
  <c r="V112" i="44"/>
  <c r="M117" i="44"/>
  <c r="AW118" i="44"/>
  <c r="BA123" i="44"/>
  <c r="P132" i="44"/>
  <c r="BL132" i="44"/>
  <c r="AA133" i="44"/>
  <c r="BG133" i="44"/>
  <c r="AI135" i="44"/>
  <c r="G137" i="44"/>
  <c r="S140" i="44"/>
  <c r="BB141" i="44"/>
  <c r="AL142" i="44"/>
  <c r="L145" i="44"/>
  <c r="AR145" i="44"/>
  <c r="P146" i="44"/>
  <c r="AB147" i="44"/>
  <c r="BH147" i="44"/>
  <c r="AU148" i="44"/>
  <c r="K149" i="44"/>
  <c r="BN151" i="44"/>
  <c r="Y153" i="44"/>
  <c r="AW153" i="44"/>
  <c r="K154" i="44"/>
  <c r="R156" i="44"/>
  <c r="AT157" i="44"/>
  <c r="J161" i="44"/>
  <c r="AP161" i="44"/>
  <c r="U162" i="44"/>
  <c r="L168" i="44"/>
  <c r="AV169" i="44"/>
  <c r="AN172" i="44"/>
  <c r="K161" i="46"/>
  <c r="K161" i="44"/>
  <c r="AD162" i="46"/>
  <c r="AD162" i="44"/>
  <c r="AX163" i="46"/>
  <c r="AX163" i="44"/>
  <c r="N164" i="46"/>
  <c r="N164" i="44"/>
  <c r="M166" i="46"/>
  <c r="M166" i="44"/>
  <c r="BA166" i="46"/>
  <c r="BA166" i="44"/>
  <c r="BQ166" i="46"/>
  <c r="BQ166" i="44"/>
  <c r="BE172" i="46"/>
  <c r="BE172" i="44"/>
  <c r="M173" i="46"/>
  <c r="M173" i="44"/>
  <c r="AJ175" i="46"/>
  <c r="AJ175" i="44"/>
  <c r="BK179" i="46"/>
  <c r="BK179" i="44"/>
  <c r="P180" i="46"/>
  <c r="P180" i="44"/>
  <c r="BH181" i="46"/>
  <c r="BH181" i="44"/>
  <c r="X182" i="46"/>
  <c r="X182" i="44"/>
  <c r="G184" i="46"/>
  <c r="G184" i="44"/>
  <c r="BC184" i="46"/>
  <c r="BC184" i="44"/>
  <c r="U186" i="46"/>
  <c r="U186" i="44"/>
  <c r="AS186" i="46"/>
  <c r="AS186" i="44"/>
  <c r="BA186" i="46"/>
  <c r="BA186" i="44"/>
  <c r="BE187" i="46"/>
  <c r="BE187" i="44"/>
  <c r="T188" i="46"/>
  <c r="T188" i="44"/>
  <c r="BH188" i="46"/>
  <c r="BH188" i="44"/>
  <c r="W189" i="46"/>
  <c r="W189" i="44"/>
  <c r="BC189" i="46"/>
  <c r="BC189" i="44"/>
  <c r="R190" i="46"/>
  <c r="R190" i="44"/>
  <c r="AX190" i="46"/>
  <c r="AX190" i="44"/>
  <c r="Q192" i="46"/>
  <c r="Q192" i="44"/>
  <c r="BA193" i="46"/>
  <c r="BA193" i="44"/>
  <c r="Q194" i="46"/>
  <c r="Q194" i="44"/>
  <c r="Y194" i="46"/>
  <c r="Y194" i="44"/>
  <c r="AW194" i="46"/>
  <c r="AW194" i="44"/>
  <c r="E195" i="46"/>
  <c r="E195" i="44"/>
  <c r="BA195" i="46"/>
  <c r="BA195" i="44"/>
  <c r="AW196" i="46"/>
  <c r="AW196" i="44"/>
  <c r="BM196" i="46"/>
  <c r="BM196" i="44"/>
  <c r="AA197" i="46"/>
  <c r="AA197" i="44"/>
  <c r="AC198" i="46"/>
  <c r="AC198" i="44"/>
  <c r="AK198" i="46"/>
  <c r="AK198" i="44"/>
  <c r="I199" i="46"/>
  <c r="I199" i="44"/>
  <c r="Q199" i="46"/>
  <c r="Q199" i="44"/>
  <c r="AO199" i="46"/>
  <c r="AO199" i="44"/>
  <c r="BI200" i="46"/>
  <c r="BI200" i="44"/>
  <c r="P201" i="46"/>
  <c r="P201" i="44"/>
  <c r="E203" i="46"/>
  <c r="E203" i="44"/>
  <c r="BA203" i="46"/>
  <c r="BA203" i="44"/>
  <c r="R205" i="46"/>
  <c r="R205" i="44"/>
  <c r="AP205" i="46"/>
  <c r="AP205" i="44"/>
  <c r="AD206" i="46"/>
  <c r="AD206" i="44"/>
  <c r="AT206" i="46"/>
  <c r="AT206" i="44"/>
  <c r="AP169" i="46"/>
  <c r="AP169" i="44"/>
  <c r="BE174" i="46"/>
  <c r="BE174" i="44"/>
  <c r="BI181" i="46"/>
  <c r="BI181" i="44"/>
  <c r="I182" i="46"/>
  <c r="I182" i="44"/>
  <c r="AN189" i="46"/>
  <c r="AN189" i="44"/>
  <c r="BF194" i="46"/>
  <c r="BF194" i="44"/>
  <c r="AL200" i="46"/>
  <c r="AL200" i="44"/>
  <c r="AE204" i="46"/>
  <c r="AE204" i="44"/>
  <c r="BH160" i="46"/>
  <c r="BH160" i="44"/>
  <c r="AM161" i="46"/>
  <c r="AM161" i="44"/>
  <c r="BC161" i="46"/>
  <c r="BC161" i="44"/>
  <c r="BF162" i="46"/>
  <c r="BF162" i="44"/>
  <c r="AD163" i="46"/>
  <c r="AD163" i="44"/>
  <c r="BN164" i="46"/>
  <c r="BN164" i="44"/>
  <c r="V165" i="46"/>
  <c r="V165" i="44"/>
  <c r="AG166" i="46"/>
  <c r="AG166" i="44"/>
  <c r="AC167" i="46"/>
  <c r="AC167" i="44"/>
  <c r="BI167" i="46"/>
  <c r="BI167" i="44"/>
  <c r="M169" i="46"/>
  <c r="M169" i="44"/>
  <c r="AK169" i="46"/>
  <c r="AK169" i="44"/>
  <c r="H170" i="46"/>
  <c r="H170" i="44"/>
  <c r="P170" i="46"/>
  <c r="P170" i="44"/>
  <c r="X170" i="46"/>
  <c r="X170" i="44"/>
  <c r="R171" i="46"/>
  <c r="R171" i="44"/>
  <c r="BF171" i="46"/>
  <c r="BF171" i="44"/>
  <c r="M172" i="46"/>
  <c r="M172" i="44"/>
  <c r="AK172" i="46"/>
  <c r="AK172" i="44"/>
  <c r="AS172" i="46"/>
  <c r="AS172" i="44"/>
  <c r="AG173" i="46"/>
  <c r="AG173" i="44"/>
  <c r="BE173" i="46"/>
  <c r="BE173" i="44"/>
  <c r="L174" i="46"/>
  <c r="L174" i="44"/>
  <c r="T174" i="46"/>
  <c r="T174" i="44"/>
  <c r="AJ174" i="46"/>
  <c r="AJ174" i="44"/>
  <c r="H175" i="46"/>
  <c r="H175" i="44"/>
  <c r="BL175" i="46"/>
  <c r="BL175" i="44"/>
  <c r="Q176" i="46"/>
  <c r="Q176" i="44"/>
  <c r="AG176" i="46"/>
  <c r="AG176" i="44"/>
  <c r="AC177" i="46"/>
  <c r="AC177" i="44"/>
  <c r="AK177" i="46"/>
  <c r="AK177" i="44"/>
  <c r="BA177" i="46"/>
  <c r="BA177" i="44"/>
  <c r="BI177" i="46"/>
  <c r="BI177" i="44"/>
  <c r="O178" i="46"/>
  <c r="O178" i="44"/>
  <c r="AA179" i="46"/>
  <c r="AA179" i="44"/>
  <c r="AY179" i="46"/>
  <c r="AY179" i="44"/>
  <c r="H181" i="46"/>
  <c r="H181" i="44"/>
  <c r="AJ182" i="46"/>
  <c r="AJ182" i="44"/>
  <c r="AZ182" i="46"/>
  <c r="AZ182" i="44"/>
  <c r="AQ184" i="46"/>
  <c r="AQ184" i="44"/>
  <c r="BG184" i="46"/>
  <c r="BG184" i="44"/>
  <c r="AE185" i="46"/>
  <c r="AE185" i="44"/>
  <c r="BK185" i="46"/>
  <c r="BK185" i="44"/>
  <c r="AG186" i="46"/>
  <c r="AG186" i="44"/>
  <c r="BE186" i="46"/>
  <c r="BE186" i="44"/>
  <c r="BM186" i="46"/>
  <c r="BM186" i="44"/>
  <c r="E187" i="46"/>
  <c r="E187" i="44"/>
  <c r="AK187" i="46"/>
  <c r="AK187" i="44"/>
  <c r="P188" i="46"/>
  <c r="P188" i="44"/>
  <c r="AV188" i="46"/>
  <c r="AV188" i="44"/>
  <c r="K189" i="46"/>
  <c r="K189" i="44"/>
  <c r="AQ189" i="46"/>
  <c r="AQ189" i="44"/>
  <c r="AT190" i="46"/>
  <c r="AT190" i="44"/>
  <c r="J191" i="46"/>
  <c r="J191" i="44"/>
  <c r="R191" i="46"/>
  <c r="R191" i="44"/>
  <c r="Z191" i="46"/>
  <c r="Z191" i="44"/>
  <c r="AX191" i="46"/>
  <c r="AX191" i="44"/>
  <c r="BF191" i="46"/>
  <c r="BF191" i="44"/>
  <c r="E192" i="46"/>
  <c r="E192" i="44"/>
  <c r="AC192" i="46"/>
  <c r="AC192" i="44"/>
  <c r="AS192" i="46"/>
  <c r="AS192" i="44"/>
  <c r="BQ192" i="46"/>
  <c r="BQ192" i="44"/>
  <c r="Q193" i="46"/>
  <c r="Q193" i="44"/>
  <c r="AO193" i="46"/>
  <c r="AO193" i="44"/>
  <c r="BE193" i="46"/>
  <c r="BE193" i="44"/>
  <c r="AC194" i="46"/>
  <c r="AC194" i="44"/>
  <c r="AK194" i="46"/>
  <c r="AK194" i="44"/>
  <c r="AG195" i="46"/>
  <c r="AG195" i="44"/>
  <c r="AW195" i="46"/>
  <c r="AW195" i="44"/>
  <c r="M196" i="46"/>
  <c r="M196" i="44"/>
  <c r="AK196" i="46"/>
  <c r="AK196" i="44"/>
  <c r="BA196" i="46"/>
  <c r="BA196" i="44"/>
  <c r="O197" i="46"/>
  <c r="O197" i="44"/>
  <c r="U42" i="44"/>
  <c r="AJ56" i="44"/>
  <c r="AA129" i="44"/>
  <c r="AD130" i="44"/>
  <c r="AG131" i="44"/>
  <c r="D134" i="44"/>
  <c r="AB134" i="44"/>
  <c r="AR136" i="44"/>
  <c r="D137" i="44"/>
  <c r="AB137" i="44"/>
  <c r="T139" i="44"/>
  <c r="BH139" i="44"/>
  <c r="AN144" i="44"/>
  <c r="E146" i="44"/>
  <c r="Y147" i="44"/>
  <c r="AN150" i="44"/>
  <c r="W151" i="44"/>
  <c r="J152" i="44"/>
  <c r="Z152" i="44"/>
  <c r="F153" i="44"/>
  <c r="V153" i="44"/>
  <c r="AU158" i="44"/>
  <c r="AN160" i="44"/>
  <c r="W161" i="44"/>
  <c r="J163" i="44"/>
  <c r="AH163" i="44"/>
  <c r="BF163" i="44"/>
  <c r="AX164" i="44"/>
  <c r="M167" i="44"/>
  <c r="BQ167" i="44"/>
  <c r="U168" i="44"/>
  <c r="BE168" i="44"/>
  <c r="AS169" i="44"/>
  <c r="AD171" i="44"/>
  <c r="BN171" i="44"/>
  <c r="AH172" i="44"/>
  <c r="BM173" i="44"/>
  <c r="AF175" i="44"/>
  <c r="AS175" i="44"/>
  <c r="BE176" i="44"/>
  <c r="U177" i="44"/>
  <c r="AB178" i="44"/>
  <c r="BK178" i="44"/>
  <c r="BG179" i="44"/>
  <c r="BL181" i="44"/>
  <c r="L182" i="44"/>
  <c r="AB182" i="44"/>
  <c r="BP182" i="44"/>
  <c r="X183" i="44"/>
  <c r="AV183" i="44"/>
  <c r="AA184" i="44"/>
  <c r="AY185" i="44"/>
  <c r="E186" i="44"/>
  <c r="AF188" i="44"/>
  <c r="AS188" i="44"/>
  <c r="BL188" i="44"/>
  <c r="AU189" i="44"/>
  <c r="BL189" i="44"/>
  <c r="J190" i="44"/>
  <c r="Z190" i="44"/>
  <c r="AP190" i="44"/>
  <c r="BF190" i="44"/>
  <c r="I193" i="44"/>
  <c r="U193" i="44"/>
  <c r="AW193" i="44"/>
  <c r="M194" i="44"/>
  <c r="AO194" i="44"/>
  <c r="BE194" i="44"/>
  <c r="U195" i="44"/>
  <c r="Y196" i="44"/>
  <c r="BF196" i="44"/>
  <c r="M198" i="44"/>
  <c r="BM199" i="44"/>
  <c r="AC200" i="44"/>
  <c r="BA200" i="44"/>
  <c r="U203" i="44"/>
  <c r="AS203" i="44"/>
  <c r="AT204" i="44"/>
  <c r="Z205" i="44"/>
  <c r="BN205" i="44"/>
  <c r="Y198" i="46"/>
  <c r="Y198" i="44"/>
  <c r="BM198" i="46"/>
  <c r="BM198" i="44"/>
  <c r="U199" i="46"/>
  <c r="U199" i="44"/>
  <c r="H202" i="46"/>
  <c r="H202" i="44"/>
  <c r="J206" i="46"/>
  <c r="J206" i="44"/>
  <c r="BF206" i="46"/>
  <c r="BF206" i="44"/>
  <c r="N207" i="46"/>
  <c r="N207" i="44"/>
  <c r="BM200" i="44"/>
  <c r="H177" i="44"/>
  <c r="Z178" i="44"/>
  <c r="AP178" i="44"/>
  <c r="AX76" i="44"/>
  <c r="AG94" i="44"/>
  <c r="F72" i="44"/>
  <c r="T90" i="44"/>
  <c r="M95" i="44"/>
  <c r="BM110" i="44"/>
  <c r="C130" i="46"/>
  <c r="C130" i="44" s="1"/>
  <c r="AA70" i="44"/>
  <c r="AT116" i="44"/>
  <c r="AY128" i="44"/>
  <c r="AG130" i="44"/>
  <c r="H132" i="44"/>
  <c r="AV132" i="44"/>
  <c r="W134" i="44"/>
  <c r="BK134" i="44"/>
  <c r="O137" i="44"/>
  <c r="AM137" i="44"/>
  <c r="BG70" i="44"/>
  <c r="Y91" i="44"/>
  <c r="T104" i="44"/>
  <c r="BF71" i="44"/>
  <c r="M82" i="44"/>
  <c r="AQ84" i="44"/>
  <c r="BM94" i="44"/>
  <c r="AF101" i="44"/>
  <c r="BH104" i="44"/>
  <c r="P114" i="44"/>
  <c r="H80" i="44"/>
  <c r="V72" i="44"/>
  <c r="I11" i="44"/>
  <c r="AP110" i="44"/>
  <c r="AU46" i="44"/>
  <c r="AH67" i="44"/>
  <c r="BD85" i="44"/>
  <c r="AA92" i="44"/>
  <c r="BM114" i="44"/>
  <c r="AQ82" i="44"/>
  <c r="BA89" i="44"/>
  <c r="BJ91" i="44"/>
  <c r="BN95" i="44"/>
  <c r="AL99" i="44"/>
  <c r="AJ107" i="44"/>
  <c r="BM121" i="44"/>
  <c r="Y132" i="44"/>
  <c r="C32" i="46"/>
  <c r="C32" i="44" s="1"/>
  <c r="A32" i="44"/>
  <c r="C39" i="46"/>
  <c r="C39" i="44" s="1"/>
  <c r="AO47" i="44"/>
  <c r="O52" i="44"/>
  <c r="P56" i="44"/>
  <c r="AT61" i="44"/>
  <c r="A39" i="44"/>
  <c r="C47" i="46"/>
  <c r="C47" i="44" s="1"/>
  <c r="AP39" i="44"/>
  <c r="A41" i="44"/>
  <c r="L43" i="44"/>
  <c r="BL42" i="44"/>
  <c r="AW49" i="44"/>
  <c r="A47" i="44"/>
  <c r="C62" i="46"/>
  <c r="C62" i="44" s="1"/>
  <c r="D20" i="44"/>
  <c r="BB40" i="44"/>
  <c r="H44" i="44"/>
  <c r="E50" i="44"/>
  <c r="AA53" i="44"/>
  <c r="AV56" i="44"/>
  <c r="AX62" i="44"/>
  <c r="AV67" i="44"/>
  <c r="M41" i="44"/>
  <c r="BK29" i="44"/>
  <c r="F31" i="44"/>
  <c r="BE59" i="44"/>
  <c r="BC64" i="44"/>
  <c r="BB76" i="44"/>
  <c r="BO82" i="44"/>
  <c r="AY92" i="44"/>
  <c r="N111" i="44"/>
  <c r="AI115" i="44"/>
  <c r="BO19" i="46"/>
  <c r="AG84" i="44"/>
  <c r="C110" i="46"/>
  <c r="C110" i="44" s="1"/>
  <c r="BM83" i="44"/>
  <c r="BH87" i="44"/>
  <c r="AO89" i="44"/>
  <c r="AE91" i="44"/>
  <c r="BC92" i="44"/>
  <c r="BF95" i="44"/>
  <c r="AN98" i="44"/>
  <c r="BB99" i="44"/>
  <c r="U114" i="44"/>
  <c r="G115" i="44"/>
  <c r="O116" i="44"/>
  <c r="BO116" i="44"/>
  <c r="M118" i="44"/>
  <c r="AO120" i="44"/>
  <c r="AS121" i="44"/>
  <c r="L128" i="44"/>
  <c r="BI131" i="44"/>
  <c r="O141" i="44"/>
  <c r="AK104" i="44"/>
  <c r="C112" i="46"/>
  <c r="C112" i="44" s="1"/>
  <c r="AW89" i="44"/>
  <c r="I103" i="44"/>
  <c r="AQ115" i="44"/>
  <c r="BQ131" i="44"/>
  <c r="AF134" i="44"/>
  <c r="AB140" i="44"/>
  <c r="A110" i="44"/>
  <c r="BE84" i="44"/>
  <c r="BQ97" i="44"/>
  <c r="A101" i="44"/>
  <c r="BP87" i="44"/>
  <c r="V100" i="44"/>
  <c r="BQ69" i="44"/>
  <c r="AB88" i="44"/>
  <c r="AA93" i="44"/>
  <c r="Y102" i="44"/>
  <c r="Z109" i="44"/>
  <c r="AW113" i="44"/>
  <c r="AU115" i="44"/>
  <c r="Q117" i="44"/>
  <c r="BD139" i="44"/>
  <c r="D144" i="44"/>
  <c r="AS113" i="44"/>
  <c r="A113" i="44"/>
  <c r="BE65" i="44"/>
  <c r="T87" i="44"/>
  <c r="D98" i="44"/>
  <c r="L105" i="44"/>
  <c r="N112" i="44"/>
  <c r="AS114" i="44"/>
  <c r="W115" i="44"/>
  <c r="AG143" i="44"/>
  <c r="T149" i="44"/>
  <c r="BO151" i="44"/>
  <c r="A124" i="44"/>
  <c r="C101" i="46"/>
  <c r="C101" i="44" s="1"/>
  <c r="C124" i="46"/>
  <c r="C124" i="44" s="1"/>
  <c r="Q84" i="44"/>
  <c r="AR88" i="44"/>
  <c r="AI93" i="44"/>
  <c r="N95" i="44"/>
  <c r="BJ96" i="44"/>
  <c r="BH98" i="44"/>
  <c r="AK102" i="44"/>
  <c r="I104" i="44"/>
  <c r="D107" i="44"/>
  <c r="BP107" i="44"/>
  <c r="AL111" i="44"/>
  <c r="R112" i="44"/>
  <c r="AT112" i="44"/>
  <c r="BE113" i="44"/>
  <c r="BC115" i="44"/>
  <c r="AQ116" i="44"/>
  <c r="BI117" i="44"/>
  <c r="AG118" i="44"/>
  <c r="E119" i="44"/>
  <c r="AK119" i="44"/>
  <c r="U121" i="44"/>
  <c r="BE121" i="44"/>
  <c r="BF123" i="44"/>
  <c r="AC124" i="44"/>
  <c r="O125" i="44"/>
  <c r="K126" i="44"/>
  <c r="AJ128" i="44"/>
  <c r="T135" i="44"/>
  <c r="BP138" i="44"/>
  <c r="AZ140" i="44"/>
  <c r="AG146" i="44"/>
  <c r="BL148" i="44"/>
  <c r="AJ149" i="44"/>
  <c r="AQ151" i="44"/>
  <c r="AR154" i="44"/>
  <c r="X54" i="44"/>
  <c r="P70" i="44"/>
  <c r="T76" i="44"/>
  <c r="O82" i="44"/>
  <c r="W88" i="44"/>
  <c r="AS89" i="44"/>
  <c r="BP90" i="44"/>
  <c r="AY91" i="44"/>
  <c r="BN92" i="44"/>
  <c r="N94" i="44"/>
  <c r="AI94" i="44"/>
  <c r="G95" i="44"/>
  <c r="AP95" i="44"/>
  <c r="BB96" i="44"/>
  <c r="AW97" i="44"/>
  <c r="N99" i="44"/>
  <c r="AK100" i="44"/>
  <c r="AU105" i="44"/>
  <c r="AO112" i="44"/>
  <c r="D113" i="44"/>
  <c r="AY70" i="44"/>
  <c r="AC84" i="44"/>
  <c r="D90" i="44"/>
  <c r="V91" i="44"/>
  <c r="Y94" i="44"/>
  <c r="AC111" i="44"/>
  <c r="BE112" i="44"/>
  <c r="AQ75" i="44"/>
  <c r="BH76" i="44"/>
  <c r="AG90" i="44"/>
  <c r="BJ94" i="44"/>
  <c r="AT96" i="44"/>
  <c r="U100" i="44"/>
  <c r="BI100" i="44"/>
  <c r="Y104" i="44"/>
  <c r="AF106" i="44"/>
  <c r="BF109" i="44"/>
  <c r="F112" i="44"/>
  <c r="AD112" i="44"/>
  <c r="AF124" i="44"/>
  <c r="A100" i="44"/>
  <c r="AE61" i="44"/>
  <c r="BH63" i="44"/>
  <c r="AU92" i="44"/>
  <c r="AD94" i="44"/>
  <c r="AC95" i="44"/>
  <c r="Y97" i="44"/>
  <c r="BK98" i="44"/>
  <c r="AD110" i="44"/>
  <c r="BJ112" i="44"/>
  <c r="A127" i="44"/>
  <c r="C92" i="46"/>
  <c r="C92" i="44" s="1"/>
  <c r="T53" i="44"/>
  <c r="AM61" i="44"/>
  <c r="M78" i="44"/>
  <c r="BB79" i="44"/>
  <c r="X89" i="44"/>
  <c r="AZ90" i="44"/>
  <c r="F94" i="44"/>
  <c r="AE95" i="44"/>
  <c r="AW96" i="44"/>
  <c r="AE98" i="44"/>
  <c r="F99" i="44"/>
  <c r="BA101" i="44"/>
  <c r="AG104" i="44"/>
  <c r="AJ105" i="44"/>
  <c r="AR107" i="44"/>
  <c r="BI109" i="44"/>
  <c r="AL110" i="44"/>
  <c r="I112" i="44"/>
  <c r="BM112" i="44"/>
  <c r="AX115" i="44"/>
  <c r="AL116" i="44"/>
  <c r="T118" i="44"/>
  <c r="BD119" i="44"/>
  <c r="AJ120" i="44"/>
  <c r="AK123" i="44"/>
  <c r="N126" i="44"/>
  <c r="BO128" i="44"/>
  <c r="AL129" i="44"/>
  <c r="AW130" i="44"/>
  <c r="BP131" i="44"/>
  <c r="AF132" i="44"/>
  <c r="BO135" i="44"/>
  <c r="AU137" i="44"/>
  <c r="AA138" i="44"/>
  <c r="AH51" i="44"/>
  <c r="AT84" i="44"/>
  <c r="A102" i="44"/>
  <c r="E107" i="44"/>
  <c r="A118" i="44"/>
  <c r="E18" i="44"/>
  <c r="BF51" i="44"/>
  <c r="BO56" i="44"/>
  <c r="AH65" i="44"/>
  <c r="AU82" i="44"/>
  <c r="BA84" i="44"/>
  <c r="Y90" i="44"/>
  <c r="Q107" i="44"/>
  <c r="W109" i="44"/>
  <c r="N117" i="44"/>
  <c r="AX118" i="44"/>
  <c r="AX120" i="44"/>
  <c r="AO128" i="44"/>
  <c r="D129" i="44"/>
  <c r="BH129" i="44"/>
  <c r="AE130" i="44"/>
  <c r="M136" i="44"/>
  <c r="U160" i="44"/>
  <c r="AG170" i="44"/>
  <c r="AD177" i="44"/>
  <c r="BD178" i="44"/>
  <c r="AB179" i="44"/>
  <c r="AO183" i="44"/>
  <c r="BP93" i="44"/>
  <c r="A147" i="44"/>
  <c r="C133" i="46"/>
  <c r="C133" i="44" s="1"/>
  <c r="S24" i="44"/>
  <c r="BG43" i="44"/>
  <c r="AM59" i="44"/>
  <c r="AF66" i="44"/>
  <c r="F69" i="44"/>
  <c r="W77" i="44"/>
  <c r="Y83" i="44"/>
  <c r="H87" i="44"/>
  <c r="L129" i="44"/>
  <c r="E137" i="44"/>
  <c r="BH141" i="44"/>
  <c r="AJ142" i="44"/>
  <c r="V143" i="44"/>
  <c r="AO144" i="44"/>
  <c r="AS150" i="44"/>
  <c r="AN156" i="44"/>
  <c r="BP159" i="44"/>
  <c r="BI160" i="44"/>
  <c r="F167" i="44"/>
  <c r="BB169" i="44"/>
  <c r="BQ174" i="44"/>
  <c r="BF176" i="44"/>
  <c r="Y181" i="44"/>
  <c r="Y183" i="44"/>
  <c r="I106" i="44"/>
  <c r="A90" i="44"/>
  <c r="A122" i="44"/>
  <c r="A133" i="44"/>
  <c r="C102" i="46"/>
  <c r="C102" i="44" s="1"/>
  <c r="C122" i="46"/>
  <c r="C122" i="44" s="1"/>
  <c r="BF83" i="44"/>
  <c r="BJ117" i="44"/>
  <c r="V119" i="44"/>
  <c r="AH120" i="44"/>
  <c r="AN125" i="44"/>
  <c r="AD132" i="44"/>
  <c r="AS134" i="44"/>
  <c r="Q144" i="44"/>
  <c r="BI148" i="44"/>
  <c r="AG149" i="44"/>
  <c r="AT97" i="44"/>
  <c r="BD93" i="46"/>
  <c r="BD93" i="44"/>
  <c r="AW98" i="46"/>
  <c r="AW98" i="44"/>
  <c r="L108" i="46"/>
  <c r="L108" i="44"/>
  <c r="N113" i="46"/>
  <c r="N113" i="44"/>
  <c r="A112" i="27"/>
  <c r="C114" i="46"/>
  <c r="C114" i="44" s="1"/>
  <c r="BP125" i="46"/>
  <c r="BP125" i="44"/>
  <c r="BN132" i="46"/>
  <c r="BN132" i="44"/>
  <c r="Q139" i="46"/>
  <c r="Q139" i="44"/>
  <c r="BD141" i="46"/>
  <c r="BD141" i="44"/>
  <c r="I148" i="46"/>
  <c r="I148" i="44"/>
  <c r="M149" i="46"/>
  <c r="M149" i="44"/>
  <c r="M154" i="46"/>
  <c r="M154" i="44"/>
  <c r="AY163" i="46"/>
  <c r="AY163" i="44"/>
  <c r="BF169" i="46"/>
  <c r="BF169" i="44"/>
  <c r="Z172" i="46"/>
  <c r="Z172" i="44"/>
  <c r="Q174" i="46"/>
  <c r="Q174" i="44"/>
  <c r="Y174" i="46"/>
  <c r="Y174" i="44"/>
  <c r="AO174" i="46"/>
  <c r="AO174" i="44"/>
  <c r="N176" i="46"/>
  <c r="N176" i="44"/>
  <c r="AL176" i="46"/>
  <c r="AL176" i="44"/>
  <c r="BB176" i="46"/>
  <c r="BB176" i="44"/>
  <c r="T178" i="46"/>
  <c r="T178" i="44"/>
  <c r="P179" i="46"/>
  <c r="P179" i="44"/>
  <c r="I180" i="46"/>
  <c r="I180" i="44"/>
  <c r="AW180" i="46"/>
  <c r="AW180" i="44"/>
  <c r="AC181" i="46"/>
  <c r="AC181" i="44"/>
  <c r="AS181" i="46"/>
  <c r="AS181" i="44"/>
  <c r="BA181" i="46"/>
  <c r="BA181" i="44"/>
  <c r="AW182" i="46"/>
  <c r="AW182" i="44"/>
  <c r="AC183" i="46"/>
  <c r="AC183" i="44"/>
  <c r="AS183" i="46"/>
  <c r="AS183" i="44"/>
  <c r="BI183" i="46"/>
  <c r="BI183" i="44"/>
  <c r="P184" i="46"/>
  <c r="P184" i="44"/>
  <c r="AF184" i="46"/>
  <c r="AF184" i="44"/>
  <c r="AN184" i="46"/>
  <c r="AN184" i="44"/>
  <c r="AV184" i="46"/>
  <c r="AV184" i="44"/>
  <c r="BD184" i="46"/>
  <c r="BD184" i="44"/>
  <c r="BH185" i="46"/>
  <c r="BH185" i="44"/>
  <c r="F186" i="46"/>
  <c r="F186" i="44"/>
  <c r="V186" i="46"/>
  <c r="V186" i="44"/>
  <c r="BB186" i="46"/>
  <c r="BB186" i="44"/>
  <c r="BJ186" i="46"/>
  <c r="BJ186" i="44"/>
  <c r="Z187" i="46"/>
  <c r="Z187" i="44"/>
  <c r="AH187" i="46"/>
  <c r="AH187" i="44"/>
  <c r="AX187" i="46"/>
  <c r="AX187" i="44"/>
  <c r="AC188" i="46"/>
  <c r="AC188" i="44"/>
  <c r="AK188" i="46"/>
  <c r="AK188" i="44"/>
  <c r="X189" i="46"/>
  <c r="X189" i="44"/>
  <c r="AF189" i="46"/>
  <c r="AF189" i="44"/>
  <c r="S190" i="46"/>
  <c r="S190" i="44"/>
  <c r="AQ190" i="46"/>
  <c r="AQ190" i="44"/>
  <c r="AY190" i="46"/>
  <c r="AY190" i="44"/>
  <c r="G191" i="46"/>
  <c r="G191" i="44"/>
  <c r="BK191" i="46"/>
  <c r="BK191" i="44"/>
  <c r="J192" i="46"/>
  <c r="J192" i="44"/>
  <c r="R192" i="46"/>
  <c r="R192" i="44"/>
  <c r="AH192" i="46"/>
  <c r="AH192" i="44"/>
  <c r="AP192" i="46"/>
  <c r="AP192" i="44"/>
  <c r="AX192" i="46"/>
  <c r="AX192" i="44"/>
  <c r="V193" i="46"/>
  <c r="V193" i="44"/>
  <c r="AD193" i="46"/>
  <c r="AD193" i="44"/>
  <c r="AL193" i="46"/>
  <c r="AL193" i="44"/>
  <c r="J194" i="46"/>
  <c r="J194" i="44"/>
  <c r="Z194" i="46"/>
  <c r="Z194" i="44"/>
  <c r="AP194" i="46"/>
  <c r="AP194" i="44"/>
  <c r="AX194" i="46"/>
  <c r="AX194" i="44"/>
  <c r="BN194" i="46"/>
  <c r="BN194" i="44"/>
  <c r="F195" i="46"/>
  <c r="F195" i="44"/>
  <c r="V195" i="46"/>
  <c r="V195" i="44"/>
  <c r="AD195" i="46"/>
  <c r="AD195" i="44"/>
  <c r="AL195" i="46"/>
  <c r="AL195" i="44"/>
  <c r="AT195" i="46"/>
  <c r="AT195" i="44"/>
  <c r="BB195" i="46"/>
  <c r="BB195" i="44"/>
  <c r="BJ195" i="46"/>
  <c r="BJ195" i="44"/>
  <c r="J196" i="46"/>
  <c r="J196" i="44"/>
  <c r="R196" i="46"/>
  <c r="R196" i="44"/>
  <c r="Z196" i="46"/>
  <c r="Z196" i="44"/>
  <c r="AH196" i="46"/>
  <c r="AH196" i="44"/>
  <c r="AP196" i="46"/>
  <c r="AP196" i="44"/>
  <c r="AX196" i="46"/>
  <c r="AX196" i="44"/>
  <c r="BN196" i="46"/>
  <c r="BN196" i="44"/>
  <c r="D197" i="46"/>
  <c r="D197" i="44"/>
  <c r="L197" i="46"/>
  <c r="L197" i="44"/>
  <c r="T197" i="46"/>
  <c r="T197" i="44"/>
  <c r="AJ197" i="46"/>
  <c r="AJ197" i="44"/>
  <c r="AR197" i="46"/>
  <c r="AR197" i="44"/>
  <c r="AZ197" i="46"/>
  <c r="AZ197" i="44"/>
  <c r="BH197" i="46"/>
  <c r="BH197" i="44"/>
  <c r="BP197" i="46"/>
  <c r="BP197" i="44"/>
  <c r="F198" i="46"/>
  <c r="F198" i="44"/>
  <c r="V198" i="46"/>
  <c r="V198" i="44"/>
  <c r="AD198" i="46"/>
  <c r="AD198" i="44"/>
  <c r="AL198" i="46"/>
  <c r="AL198" i="44"/>
  <c r="BB198" i="46"/>
  <c r="BB198" i="44"/>
  <c r="BJ198" i="46"/>
  <c r="BJ198" i="44"/>
  <c r="J199" i="46"/>
  <c r="J199" i="44"/>
  <c r="R199" i="46"/>
  <c r="R199" i="44"/>
  <c r="Z199" i="46"/>
  <c r="Z199" i="44"/>
  <c r="AH199" i="46"/>
  <c r="AH199" i="44"/>
  <c r="AP199" i="46"/>
  <c r="AP199" i="44"/>
  <c r="BF199" i="46"/>
  <c r="BF199" i="44"/>
  <c r="BN199" i="46"/>
  <c r="BN199" i="44"/>
  <c r="F200" i="46"/>
  <c r="F200" i="44"/>
  <c r="AD200" i="46"/>
  <c r="AD200" i="44"/>
  <c r="AT200" i="46"/>
  <c r="AT200" i="44"/>
  <c r="BB200" i="46"/>
  <c r="BB200" i="44"/>
  <c r="BJ200" i="46"/>
  <c r="BJ200" i="44"/>
  <c r="A201" i="44"/>
  <c r="C201" i="46"/>
  <c r="C201" i="44" s="1"/>
  <c r="E202" i="46"/>
  <c r="E202" i="44"/>
  <c r="AC202" i="46"/>
  <c r="AC202" i="44"/>
  <c r="AK202" i="46"/>
  <c r="AK202" i="44"/>
  <c r="AS202" i="46"/>
  <c r="AS202" i="44"/>
  <c r="BI202" i="46"/>
  <c r="BI202" i="44"/>
  <c r="BQ202" i="46"/>
  <c r="BQ202" i="44"/>
  <c r="N203" i="46"/>
  <c r="N203" i="44"/>
  <c r="V203" i="46"/>
  <c r="V203" i="44"/>
  <c r="AT203" i="46"/>
  <c r="AT203" i="44"/>
  <c r="BB203" i="46"/>
  <c r="BB203" i="44"/>
  <c r="BJ203" i="46"/>
  <c r="BJ203" i="44"/>
  <c r="G204" i="46"/>
  <c r="G204" i="44"/>
  <c r="O204" i="46"/>
  <c r="O204" i="44"/>
  <c r="W204" i="46"/>
  <c r="W204" i="44"/>
  <c r="AU204" i="46"/>
  <c r="AU204" i="44"/>
  <c r="BC204" i="46"/>
  <c r="BC204" i="44"/>
  <c r="BK204" i="46"/>
  <c r="BK204" i="44"/>
  <c r="K205" i="46"/>
  <c r="K205" i="44"/>
  <c r="S205" i="46"/>
  <c r="S205" i="44"/>
  <c r="AA205" i="46"/>
  <c r="AA205" i="44"/>
  <c r="AI205" i="46"/>
  <c r="AI205" i="44"/>
  <c r="AY205" i="46"/>
  <c r="AY205" i="44"/>
  <c r="BG205" i="46"/>
  <c r="BG205" i="44"/>
  <c r="BO205" i="46"/>
  <c r="BO205" i="44"/>
  <c r="G206" i="46"/>
  <c r="G206" i="44"/>
  <c r="AM206" i="46"/>
  <c r="AM206" i="44"/>
  <c r="AU206" i="46"/>
  <c r="AU206" i="44"/>
  <c r="BK206" i="46"/>
  <c r="BK206" i="44"/>
  <c r="BP92" i="46"/>
  <c r="BP92" i="44"/>
  <c r="W95" i="46"/>
  <c r="W95" i="44"/>
  <c r="AG98" i="46"/>
  <c r="AG98" i="44"/>
  <c r="AI99" i="46"/>
  <c r="AI99" i="44"/>
  <c r="A103" i="27"/>
  <c r="A105" i="44"/>
  <c r="I127" i="46"/>
  <c r="I127" i="44"/>
  <c r="AX132" i="46"/>
  <c r="AX132" i="44"/>
  <c r="I139" i="46"/>
  <c r="I139" i="44"/>
  <c r="AS144" i="46"/>
  <c r="AS144" i="44"/>
  <c r="BE150" i="46"/>
  <c r="BE150" i="44"/>
  <c r="H159" i="46"/>
  <c r="H159" i="44"/>
  <c r="AE162" i="46"/>
  <c r="AE162" i="44"/>
  <c r="BK162" i="46"/>
  <c r="BK162" i="44"/>
  <c r="BG163" i="46"/>
  <c r="BG163" i="44"/>
  <c r="C167" i="46"/>
  <c r="C167" i="44" s="1"/>
  <c r="A167" i="44"/>
  <c r="BN169" i="46"/>
  <c r="BN169" i="44"/>
  <c r="E170" i="46"/>
  <c r="E170" i="44"/>
  <c r="AC170" i="46"/>
  <c r="AC170" i="44"/>
  <c r="O171" i="46"/>
  <c r="O171" i="44"/>
  <c r="BC171" i="46"/>
  <c r="BC171" i="44"/>
  <c r="BK171" i="46"/>
  <c r="BK171" i="44"/>
  <c r="F173" i="46"/>
  <c r="F173" i="44"/>
  <c r="M175" i="46"/>
  <c r="M175" i="44"/>
  <c r="AC175" i="46"/>
  <c r="AC175" i="44"/>
  <c r="BA175" i="46"/>
  <c r="BA175" i="44"/>
  <c r="BI175" i="46"/>
  <c r="BI175" i="44"/>
  <c r="BJ176" i="46"/>
  <c r="BJ176" i="44"/>
  <c r="A177" i="44"/>
  <c r="C177" i="46"/>
  <c r="C177" i="44" s="1"/>
  <c r="J177" i="46"/>
  <c r="J177" i="44"/>
  <c r="R177" i="46"/>
  <c r="R177" i="44"/>
  <c r="Z177" i="46"/>
  <c r="Z177" i="44"/>
  <c r="AX177" i="46"/>
  <c r="AX177" i="44"/>
  <c r="D178" i="46"/>
  <c r="D178" i="44"/>
  <c r="AZ178" i="46"/>
  <c r="AZ178" i="44"/>
  <c r="BH178" i="46"/>
  <c r="BH178" i="44"/>
  <c r="H179" i="46"/>
  <c r="H179" i="44"/>
  <c r="AF179" i="46"/>
  <c r="AF179" i="44"/>
  <c r="AV179" i="46"/>
  <c r="AV179" i="44"/>
  <c r="BD179" i="46"/>
  <c r="BD179" i="44"/>
  <c r="Q180" i="46"/>
  <c r="Q180" i="44"/>
  <c r="Y180" i="46"/>
  <c r="Y180" i="44"/>
  <c r="AG180" i="46"/>
  <c r="AG180" i="44"/>
  <c r="AK181" i="46"/>
  <c r="AK181" i="44"/>
  <c r="BQ181" i="46"/>
  <c r="BQ181" i="44"/>
  <c r="Y182" i="46"/>
  <c r="Y182" i="44"/>
  <c r="AO182" i="46"/>
  <c r="AO182" i="44"/>
  <c r="U183" i="46"/>
  <c r="U183" i="44"/>
  <c r="AK183" i="46"/>
  <c r="AK183" i="44"/>
  <c r="BA183" i="46"/>
  <c r="BA183" i="44"/>
  <c r="BQ183" i="46"/>
  <c r="BQ183" i="44"/>
  <c r="D185" i="46"/>
  <c r="D185" i="44"/>
  <c r="L185" i="46"/>
  <c r="L185" i="44"/>
  <c r="T185" i="46"/>
  <c r="T185" i="44"/>
  <c r="AJ185" i="46"/>
  <c r="AJ185" i="44"/>
  <c r="AR185" i="46"/>
  <c r="AR185" i="44"/>
  <c r="N186" i="46"/>
  <c r="N186" i="44"/>
  <c r="AT186" i="46"/>
  <c r="AT186" i="44"/>
  <c r="J187" i="46"/>
  <c r="J187" i="44"/>
  <c r="BF187" i="46"/>
  <c r="BF187" i="44"/>
  <c r="BN187" i="46"/>
  <c r="BN187" i="44"/>
  <c r="E188" i="46"/>
  <c r="E188" i="44"/>
  <c r="M188" i="46"/>
  <c r="M188" i="44"/>
  <c r="BA188" i="46"/>
  <c r="BA188" i="44"/>
  <c r="BI188" i="46"/>
  <c r="BI188" i="44"/>
  <c r="BQ188" i="46"/>
  <c r="BQ188" i="44"/>
  <c r="H189" i="46"/>
  <c r="H189" i="44"/>
  <c r="AV189" i="46"/>
  <c r="AV189" i="44"/>
  <c r="BD189" i="46"/>
  <c r="BD189" i="44"/>
  <c r="AA190" i="46"/>
  <c r="AA190" i="44"/>
  <c r="W191" i="46"/>
  <c r="W191" i="44"/>
  <c r="AE191" i="46"/>
  <c r="AE191" i="44"/>
  <c r="AM191" i="46"/>
  <c r="AM191" i="44"/>
  <c r="BC191" i="46"/>
  <c r="BC191" i="44"/>
  <c r="BN192" i="46"/>
  <c r="BN192" i="44"/>
  <c r="F193" i="46"/>
  <c r="F193" i="44"/>
  <c r="BB193" i="46"/>
  <c r="BB193" i="44"/>
  <c r="BJ193" i="46"/>
  <c r="BJ193" i="44"/>
  <c r="R194" i="46"/>
  <c r="R194" i="44"/>
  <c r="V200" i="46"/>
  <c r="V200" i="44"/>
  <c r="A194" i="44"/>
  <c r="C119" i="46"/>
  <c r="C119" i="44" s="1"/>
  <c r="R89" i="44"/>
  <c r="BI144" i="44"/>
  <c r="AN157" i="44"/>
  <c r="G171" i="44"/>
  <c r="L178" i="44"/>
  <c r="BL179" i="44"/>
  <c r="AZ185" i="44"/>
  <c r="BP185" i="44"/>
  <c r="R187" i="44"/>
  <c r="K190" i="44"/>
  <c r="BF192" i="44"/>
  <c r="N200" i="44"/>
  <c r="BC206" i="44"/>
  <c r="V176" i="46"/>
  <c r="V176" i="44"/>
  <c r="BB102" i="44"/>
  <c r="X157" i="44"/>
  <c r="E181" i="44"/>
  <c r="A101" i="27"/>
  <c r="C103" i="46"/>
  <c r="C103" i="44" s="1"/>
  <c r="F104" i="46"/>
  <c r="F104" i="44"/>
  <c r="AL104" i="46"/>
  <c r="AL104" i="44"/>
  <c r="BJ113" i="46"/>
  <c r="BJ113" i="44"/>
  <c r="AJ125" i="46"/>
  <c r="AJ125" i="44"/>
  <c r="AS135" i="46"/>
  <c r="AS135" i="44"/>
  <c r="I136" i="46"/>
  <c r="I136" i="44"/>
  <c r="AO136" i="46"/>
  <c r="AO136" i="44"/>
  <c r="BE136" i="46"/>
  <c r="BE136" i="44"/>
  <c r="AH143" i="46"/>
  <c r="AH143" i="44"/>
  <c r="AC144" i="46"/>
  <c r="AC144" i="44"/>
  <c r="BA144" i="46"/>
  <c r="BA144" i="44"/>
  <c r="AW174" i="46"/>
  <c r="AW174" i="44"/>
  <c r="X91" i="44"/>
  <c r="A174" i="44"/>
  <c r="M87" i="44"/>
  <c r="F102" i="44"/>
  <c r="AM162" i="44"/>
  <c r="AP177" i="44"/>
  <c r="X179" i="44"/>
  <c r="BE180" i="44"/>
  <c r="BM182" i="44"/>
  <c r="M183" i="44"/>
  <c r="AB185" i="44"/>
  <c r="AB197" i="44"/>
  <c r="AT198" i="44"/>
  <c r="AX199" i="44"/>
  <c r="M202" i="44"/>
  <c r="AL203" i="44"/>
  <c r="W206" i="44"/>
  <c r="BM127" i="46"/>
  <c r="BM127" i="44"/>
  <c r="O162" i="46"/>
  <c r="O162" i="44"/>
  <c r="F176" i="46"/>
  <c r="F176" i="44"/>
  <c r="L156" i="44"/>
  <c r="U181" i="44"/>
  <c r="A187" i="44"/>
  <c r="BE98" i="44"/>
  <c r="AQ99" i="44"/>
  <c r="W162" i="44"/>
  <c r="BQ175" i="44"/>
  <c r="H184" i="44"/>
  <c r="O191" i="44"/>
  <c r="Z192" i="44"/>
  <c r="AT193" i="44"/>
  <c r="N195" i="44"/>
  <c r="AD203" i="44"/>
  <c r="AX69" i="46"/>
  <c r="AX69" i="44"/>
  <c r="A96" i="27"/>
  <c r="A98" i="44"/>
  <c r="AH101" i="46"/>
  <c r="AH101" i="44"/>
  <c r="R117" i="46"/>
  <c r="R117" i="44"/>
  <c r="J121" i="46"/>
  <c r="J121" i="44"/>
  <c r="BI135" i="46"/>
  <c r="BI135" i="44"/>
  <c r="AS140" i="46"/>
  <c r="AS140" i="44"/>
  <c r="M144" i="46"/>
  <c r="M144" i="44"/>
  <c r="BQ144" i="46"/>
  <c r="BQ144" i="44"/>
  <c r="AS154" i="46"/>
  <c r="AS154" i="44"/>
  <c r="BI154" i="46"/>
  <c r="BI154" i="44"/>
  <c r="AF157" i="46"/>
  <c r="AF157" i="44"/>
  <c r="BL157" i="46"/>
  <c r="BL157" i="44"/>
  <c r="L158" i="46"/>
  <c r="L158" i="44"/>
  <c r="L161" i="46"/>
  <c r="L161" i="44"/>
  <c r="F168" i="46"/>
  <c r="F168" i="44"/>
  <c r="V168" i="46"/>
  <c r="V168" i="44"/>
  <c r="A169" i="44"/>
  <c r="C169" i="46"/>
  <c r="C169" i="44" s="1"/>
  <c r="AD176" i="46"/>
  <c r="AD176" i="44"/>
  <c r="I150" i="44"/>
  <c r="G162" i="44"/>
  <c r="AD168" i="44"/>
  <c r="BJ173" i="44"/>
  <c r="Q182" i="44"/>
  <c r="AL186" i="44"/>
  <c r="P189" i="44"/>
  <c r="BG190" i="44"/>
  <c r="N198" i="44"/>
  <c r="AP76" i="44"/>
  <c r="AF109" i="44"/>
  <c r="BJ45" i="44"/>
  <c r="AR18" i="44"/>
  <c r="Q39" i="44"/>
  <c r="AR50" i="44"/>
  <c r="BD60" i="44"/>
  <c r="AT75" i="44"/>
  <c r="AS82" i="44"/>
  <c r="AE113" i="44"/>
  <c r="AU118" i="44"/>
  <c r="BO132" i="44"/>
  <c r="R136" i="44"/>
  <c r="V39" i="44"/>
  <c r="T42" i="44"/>
  <c r="S52" i="44"/>
  <c r="X57" i="44"/>
  <c r="G63" i="44"/>
  <c r="BL68" i="44"/>
  <c r="P73" i="44"/>
  <c r="W122" i="44"/>
  <c r="AU122" i="44"/>
  <c r="AR130" i="44"/>
  <c r="W131" i="44"/>
  <c r="V133" i="44"/>
  <c r="X80" i="44"/>
  <c r="BI92" i="44"/>
  <c r="A40" i="44"/>
  <c r="P29" i="44"/>
  <c r="BM50" i="44"/>
  <c r="AO55" i="44"/>
  <c r="L58" i="44"/>
  <c r="AB74" i="44"/>
  <c r="BN76" i="44"/>
  <c r="U82" i="44"/>
  <c r="AU83" i="44"/>
  <c r="BG84" i="44"/>
  <c r="G90" i="44"/>
  <c r="AB96" i="44"/>
  <c r="O97" i="44"/>
  <c r="AR110" i="44"/>
  <c r="AE118" i="44"/>
  <c r="BC118" i="44"/>
  <c r="O120" i="44"/>
  <c r="AM131" i="44"/>
  <c r="AY132" i="44"/>
  <c r="F135" i="44"/>
  <c r="D58" i="44"/>
  <c r="BG66" i="44"/>
  <c r="BB75" i="44"/>
  <c r="AE83" i="44"/>
  <c r="C76" i="46"/>
  <c r="C76" i="44" s="1"/>
  <c r="AQ64" i="44"/>
  <c r="AY69" i="44"/>
  <c r="AZ74" i="44"/>
  <c r="U77" i="44"/>
  <c r="T79" i="44"/>
  <c r="AV109" i="44"/>
  <c r="G122" i="44"/>
  <c r="M125" i="44"/>
  <c r="A26" i="44"/>
  <c r="X27" i="44"/>
  <c r="L50" i="44"/>
  <c r="AX53" i="44"/>
  <c r="AI82" i="44"/>
  <c r="Y84" i="44"/>
  <c r="AN88" i="44"/>
  <c r="AK90" i="44"/>
  <c r="K100" i="44"/>
  <c r="AR116" i="44"/>
  <c r="AW46" i="44"/>
  <c r="A85" i="44"/>
  <c r="A104" i="44"/>
  <c r="C118" i="46"/>
  <c r="C118" i="44" s="1"/>
  <c r="AU19" i="44"/>
  <c r="P49" i="44"/>
  <c r="BB52" i="44"/>
  <c r="AY82" i="44"/>
  <c r="AO84" i="44"/>
  <c r="Q85" i="44"/>
  <c r="AU91" i="44"/>
  <c r="BC93" i="44"/>
  <c r="H107" i="44"/>
  <c r="AS107" i="44"/>
  <c r="X115" i="44"/>
  <c r="Y124" i="44"/>
  <c r="AR129" i="44"/>
  <c r="U131" i="44"/>
  <c r="BJ132" i="44"/>
  <c r="I133" i="44"/>
  <c r="U137" i="44"/>
  <c r="D138" i="44"/>
  <c r="M66" i="44"/>
  <c r="J73" i="44"/>
  <c r="AL49" i="44"/>
  <c r="P62" i="44"/>
  <c r="H75" i="44"/>
  <c r="AI81" i="44"/>
  <c r="AK89" i="44"/>
  <c r="BE90" i="44"/>
  <c r="AL94" i="44"/>
  <c r="AU59" i="44"/>
  <c r="AO22" i="44"/>
  <c r="BJ67" i="44"/>
  <c r="AX50" i="44"/>
  <c r="T54" i="44"/>
  <c r="R60" i="44"/>
  <c r="BD70" i="44"/>
  <c r="S16" i="44"/>
  <c r="AQ37" i="44"/>
  <c r="BP55" i="44"/>
  <c r="AV87" i="44"/>
  <c r="BP88" i="44"/>
  <c r="I90" i="44"/>
  <c r="H62" i="44"/>
  <c r="AK69" i="44"/>
  <c r="AR13" i="44"/>
  <c r="AP36" i="44"/>
  <c r="AG63" i="44"/>
  <c r="Z68" i="44"/>
  <c r="A67" i="44"/>
  <c r="BL25" i="44"/>
  <c r="K46" i="44"/>
  <c r="F58" i="44"/>
  <c r="Z73" i="44"/>
  <c r="AR86" i="44"/>
  <c r="D88" i="44"/>
  <c r="A111" i="44"/>
  <c r="C85" i="46"/>
  <c r="C85" i="44" s="1"/>
  <c r="C100" i="46"/>
  <c r="C100" i="44" s="1"/>
  <c r="C111" i="46"/>
  <c r="C111" i="44" s="1"/>
  <c r="C120" i="46"/>
  <c r="C120" i="44" s="1"/>
  <c r="BK40" i="44"/>
  <c r="AG43" i="44"/>
  <c r="H51" i="44"/>
  <c r="AJ52" i="44"/>
  <c r="AJ54" i="44"/>
  <c r="BO60" i="44"/>
  <c r="AF62" i="44"/>
  <c r="BF68" i="44"/>
  <c r="AH73" i="44"/>
  <c r="AQ76" i="44"/>
  <c r="V77" i="44"/>
  <c r="N79" i="44"/>
  <c r="AV83" i="44"/>
  <c r="AS84" i="44"/>
  <c r="AE85" i="44"/>
  <c r="BH86" i="44"/>
  <c r="BC87" i="44"/>
  <c r="M88" i="44"/>
  <c r="D89" i="44"/>
  <c r="AR89" i="44"/>
  <c r="BM90" i="44"/>
  <c r="Z91" i="44"/>
  <c r="BG93" i="44"/>
  <c r="AT94" i="44"/>
  <c r="AL96" i="44"/>
  <c r="AJ98" i="44"/>
  <c r="AT99" i="44"/>
  <c r="Z100" i="44"/>
  <c r="BN100" i="44"/>
  <c r="AS101" i="44"/>
  <c r="Q102" i="44"/>
  <c r="BE102" i="44"/>
  <c r="AS103" i="44"/>
  <c r="P104" i="44"/>
  <c r="BE104" i="44"/>
  <c r="AR105" i="44"/>
  <c r="P106" i="44"/>
  <c r="AZ107" i="44"/>
  <c r="BN109" i="44"/>
  <c r="BC112" i="44"/>
  <c r="Q113" i="44"/>
  <c r="AX113" i="44"/>
  <c r="AC114" i="44"/>
  <c r="BQ114" i="44"/>
  <c r="AV115" i="44"/>
  <c r="S116" i="44"/>
  <c r="BB117" i="44"/>
  <c r="J118" i="44"/>
  <c r="AH118" i="44"/>
  <c r="BE118" i="44"/>
  <c r="AS119" i="44"/>
  <c r="I120" i="44"/>
  <c r="AK121" i="44"/>
  <c r="J123" i="44"/>
  <c r="AK124" i="44"/>
  <c r="AC127" i="44"/>
  <c r="Q128" i="44"/>
  <c r="R131" i="44"/>
  <c r="AW133" i="44"/>
  <c r="M137" i="44"/>
  <c r="AN83" i="46"/>
  <c r="AN83" i="44"/>
  <c r="AF90" i="46"/>
  <c r="AF90" i="44"/>
  <c r="BF93" i="46"/>
  <c r="BF93" i="44"/>
  <c r="AO100" i="46"/>
  <c r="AO100" i="44"/>
  <c r="D101" i="46"/>
  <c r="D101" i="44"/>
  <c r="AF104" i="46"/>
  <c r="AF104" i="44"/>
  <c r="AY107" i="46"/>
  <c r="AY107" i="44"/>
  <c r="AC110" i="46"/>
  <c r="AC110" i="44"/>
  <c r="Q111" i="46"/>
  <c r="Q111" i="44"/>
  <c r="AW111" i="46"/>
  <c r="AW111" i="44"/>
  <c r="AC112" i="46"/>
  <c r="AC112" i="44"/>
  <c r="BA112" i="46"/>
  <c r="BA112" i="44"/>
  <c r="AZ114" i="46"/>
  <c r="AZ114" i="44"/>
  <c r="BB67" i="46"/>
  <c r="BB67" i="44"/>
  <c r="M69" i="46"/>
  <c r="M69" i="44"/>
  <c r="AU77" i="46"/>
  <c r="AU77" i="44"/>
  <c r="BG81" i="46"/>
  <c r="BG81" i="44"/>
  <c r="BQ84" i="46"/>
  <c r="BQ84" i="44"/>
  <c r="L86" i="46"/>
  <c r="L86" i="44"/>
  <c r="P87" i="46"/>
  <c r="P87" i="44"/>
  <c r="AJ88" i="46"/>
  <c r="AJ88" i="44"/>
  <c r="O92" i="46"/>
  <c r="O92" i="44"/>
  <c r="V96" i="46"/>
  <c r="V96" i="44"/>
  <c r="AZ98" i="46"/>
  <c r="AZ98" i="44"/>
  <c r="V99" i="46"/>
  <c r="V99" i="44"/>
  <c r="J100" i="46"/>
  <c r="J100" i="44"/>
  <c r="AK101" i="46"/>
  <c r="AK101" i="44"/>
  <c r="I102" i="46"/>
  <c r="I102" i="44"/>
  <c r="AW102" i="46"/>
  <c r="AW102" i="44"/>
  <c r="AC103" i="46"/>
  <c r="AC103" i="44"/>
  <c r="BI103" i="46"/>
  <c r="BI103" i="44"/>
  <c r="BM104" i="46"/>
  <c r="BM104" i="44"/>
  <c r="X106" i="46"/>
  <c r="X106" i="44"/>
  <c r="BJ110" i="46"/>
  <c r="BJ110" i="44"/>
  <c r="I113" i="46"/>
  <c r="I113" i="44"/>
  <c r="AO113" i="46"/>
  <c r="AO113" i="44"/>
  <c r="E114" i="46"/>
  <c r="E114" i="44"/>
  <c r="O115" i="46"/>
  <c r="O115" i="44"/>
  <c r="AY116" i="46"/>
  <c r="AY116" i="44"/>
  <c r="AS117" i="46"/>
  <c r="AS117" i="44"/>
  <c r="BQ117" i="46"/>
  <c r="BQ117" i="44"/>
  <c r="Y118" i="46"/>
  <c r="Y118" i="44"/>
  <c r="BA119" i="46"/>
  <c r="BA119" i="44"/>
  <c r="Q120" i="46"/>
  <c r="Q120" i="44"/>
  <c r="Y120" i="46"/>
  <c r="Y120" i="44"/>
  <c r="AW120" i="46"/>
  <c r="AW120" i="44"/>
  <c r="E121" i="46"/>
  <c r="E121" i="44"/>
  <c r="AG122" i="46"/>
  <c r="AG122" i="44"/>
  <c r="BE122" i="46"/>
  <c r="BE122" i="44"/>
  <c r="AP123" i="46"/>
  <c r="AP123" i="44"/>
  <c r="E124" i="46"/>
  <c r="E124" i="44"/>
  <c r="BQ124" i="46"/>
  <c r="BQ124" i="44"/>
  <c r="AY126" i="46"/>
  <c r="AY126" i="44"/>
  <c r="L127" i="46"/>
  <c r="L127" i="44"/>
  <c r="BP127" i="46"/>
  <c r="BP127" i="44"/>
  <c r="AF128" i="46"/>
  <c r="AF128" i="44"/>
  <c r="BD128" i="46"/>
  <c r="BD128" i="44"/>
  <c r="BL128" i="46"/>
  <c r="BL128" i="44"/>
  <c r="S129" i="46"/>
  <c r="S129" i="44"/>
  <c r="AQ129" i="46"/>
  <c r="AQ129" i="44"/>
  <c r="BG129" i="46"/>
  <c r="BG129" i="44"/>
  <c r="BJ130" i="46"/>
  <c r="BJ130" i="44"/>
  <c r="Q131" i="46"/>
  <c r="Q131" i="44"/>
  <c r="AO131" i="46"/>
  <c r="AO131" i="44"/>
  <c r="BM131" i="46"/>
  <c r="BM131" i="44"/>
  <c r="U132" i="46"/>
  <c r="U132" i="44"/>
  <c r="AC132" i="46"/>
  <c r="AC132" i="44"/>
  <c r="AN133" i="46"/>
  <c r="AN133" i="44"/>
  <c r="BD133" i="46"/>
  <c r="BD133" i="44"/>
  <c r="L136" i="46"/>
  <c r="L136" i="44"/>
  <c r="BI71" i="46"/>
  <c r="BI71" i="44"/>
  <c r="AD121" i="46"/>
  <c r="AD121" i="44"/>
  <c r="AS127" i="46"/>
  <c r="AS127" i="44"/>
  <c r="BQ127" i="46"/>
  <c r="BQ127" i="44"/>
  <c r="G130" i="46"/>
  <c r="G130" i="44"/>
  <c r="O130" i="46"/>
  <c r="O130" i="44"/>
  <c r="W130" i="46"/>
  <c r="W130" i="44"/>
  <c r="AU130" i="46"/>
  <c r="AU130" i="44"/>
  <c r="BM133" i="46"/>
  <c r="BM133" i="44"/>
  <c r="AO135" i="46"/>
  <c r="AO135" i="44"/>
  <c r="Y138" i="46"/>
  <c r="Y138" i="44"/>
  <c r="AK139" i="46"/>
  <c r="AK139" i="44"/>
  <c r="BQ139" i="46"/>
  <c r="BQ139" i="44"/>
  <c r="AO140" i="46"/>
  <c r="AO140" i="44"/>
  <c r="AZ141" i="46"/>
  <c r="AZ141" i="44"/>
  <c r="D142" i="46"/>
  <c r="D142" i="44"/>
  <c r="T142" i="46"/>
  <c r="T142" i="44"/>
  <c r="F143" i="46"/>
  <c r="F143" i="44"/>
  <c r="AL143" i="46"/>
  <c r="AL143" i="44"/>
  <c r="AT143" i="46"/>
  <c r="AT143" i="44"/>
  <c r="I144" i="46"/>
  <c r="I144" i="44"/>
  <c r="AG144" i="46"/>
  <c r="AG144" i="44"/>
  <c r="J145" i="46"/>
  <c r="J145" i="44"/>
  <c r="Z145" i="46"/>
  <c r="Z145" i="44"/>
  <c r="BF145" i="46"/>
  <c r="BF145" i="44"/>
  <c r="F146" i="46"/>
  <c r="F146" i="44"/>
  <c r="V146" i="46"/>
  <c r="V146" i="44"/>
  <c r="AD146" i="46"/>
  <c r="AD146" i="44"/>
  <c r="AL146" i="46"/>
  <c r="AL146" i="44"/>
  <c r="AT146" i="46"/>
  <c r="AT146" i="44"/>
  <c r="BJ146" i="46"/>
  <c r="BJ146" i="44"/>
  <c r="J147" i="46"/>
  <c r="J147" i="44"/>
  <c r="BN147" i="46"/>
  <c r="BN147" i="44"/>
  <c r="E148" i="46"/>
  <c r="E148" i="44"/>
  <c r="AC148" i="46"/>
  <c r="AC148" i="44"/>
  <c r="AK148" i="46"/>
  <c r="AK148" i="44"/>
  <c r="BA148" i="46"/>
  <c r="BA148" i="44"/>
  <c r="I149" i="46"/>
  <c r="I149" i="44"/>
  <c r="BE149" i="46"/>
  <c r="BE149" i="44"/>
  <c r="U150" i="46"/>
  <c r="U150" i="44"/>
  <c r="BA150" i="46"/>
  <c r="BA150" i="44"/>
  <c r="BI150" i="46"/>
  <c r="BI150" i="44"/>
  <c r="BQ150" i="46"/>
  <c r="BQ150" i="44"/>
  <c r="H151" i="46"/>
  <c r="H151" i="44"/>
  <c r="X151" i="46"/>
  <c r="X151" i="44"/>
  <c r="AN151" i="46"/>
  <c r="AN151" i="44"/>
  <c r="AV151" i="46"/>
  <c r="AV151" i="44"/>
  <c r="BD151" i="46"/>
  <c r="BD151" i="44"/>
  <c r="AA152" i="46"/>
  <c r="AA152" i="44"/>
  <c r="AQ80" i="46"/>
  <c r="AQ80" i="44"/>
  <c r="BC96" i="46"/>
  <c r="BC96" i="44"/>
  <c r="AA109" i="46"/>
  <c r="AA109" i="44"/>
  <c r="G112" i="46"/>
  <c r="G112" i="44"/>
  <c r="A120" i="44"/>
  <c r="C26" i="46"/>
  <c r="C26" i="44" s="1"/>
  <c r="C75" i="46"/>
  <c r="C75" i="44" s="1"/>
  <c r="C115" i="46"/>
  <c r="C115" i="44" s="1"/>
  <c r="Y8" i="44"/>
  <c r="BM20" i="44"/>
  <c r="BK39" i="44"/>
  <c r="AE45" i="44"/>
  <c r="D48" i="44"/>
  <c r="J55" i="44"/>
  <c r="E66" i="44"/>
  <c r="N69" i="44"/>
  <c r="BI74" i="44"/>
  <c r="BG76" i="44"/>
  <c r="T81" i="44"/>
  <c r="AD82" i="44"/>
  <c r="P83" i="44"/>
  <c r="E84" i="44"/>
  <c r="D86" i="44"/>
  <c r="BM87" i="44"/>
  <c r="AQ88" i="44"/>
  <c r="U89" i="44"/>
  <c r="BH89" i="44"/>
  <c r="AO90" i="44"/>
  <c r="S91" i="44"/>
  <c r="AH93" i="44"/>
  <c r="BI94" i="44"/>
  <c r="Q95" i="44"/>
  <c r="AX95" i="44"/>
  <c r="R100" i="44"/>
  <c r="AC101" i="44"/>
  <c r="AO102" i="44"/>
  <c r="T105" i="44"/>
  <c r="BP105" i="44"/>
  <c r="BL106" i="44"/>
  <c r="BQ107" i="44"/>
  <c r="S109" i="44"/>
  <c r="BB110" i="44"/>
  <c r="BG111" i="44"/>
  <c r="AM112" i="44"/>
  <c r="AH113" i="44"/>
  <c r="BM113" i="44"/>
  <c r="BA114" i="44"/>
  <c r="AM115" i="44"/>
  <c r="BK115" i="44"/>
  <c r="AD117" i="44"/>
  <c r="BF122" i="44"/>
  <c r="V124" i="44"/>
  <c r="D126" i="44"/>
  <c r="BB115" i="44"/>
  <c r="Z116" i="44"/>
  <c r="AV118" i="44"/>
  <c r="BP136" i="44"/>
  <c r="AJ137" i="44"/>
  <c r="AN138" i="44"/>
  <c r="P140" i="44"/>
  <c r="AA142" i="44"/>
  <c r="U155" i="44"/>
  <c r="BA155" i="44"/>
  <c r="BQ155" i="44"/>
  <c r="AV158" i="44"/>
  <c r="BC163" i="44"/>
  <c r="G165" i="44"/>
  <c r="BH121" i="46"/>
  <c r="BH121" i="44"/>
  <c r="P122" i="46"/>
  <c r="P122" i="44"/>
  <c r="AJ124" i="46"/>
  <c r="AJ124" i="44"/>
  <c r="BP124" i="46"/>
  <c r="BP124" i="44"/>
  <c r="AD125" i="46"/>
  <c r="AD125" i="44"/>
  <c r="AT125" i="46"/>
  <c r="AT125" i="44"/>
  <c r="AH126" i="46"/>
  <c r="AH126" i="44"/>
  <c r="BN126" i="46"/>
  <c r="BN126" i="44"/>
  <c r="AA127" i="46"/>
  <c r="AA127" i="44"/>
  <c r="BL138" i="46"/>
  <c r="BL138" i="44"/>
  <c r="X140" i="46"/>
  <c r="X140" i="44"/>
  <c r="AF140" i="46"/>
  <c r="AF140" i="44"/>
  <c r="BD140" i="46"/>
  <c r="BD140" i="44"/>
  <c r="K141" i="46"/>
  <c r="K141" i="44"/>
  <c r="AI142" i="46"/>
  <c r="AI142" i="44"/>
  <c r="BG142" i="46"/>
  <c r="BG142" i="44"/>
  <c r="H144" i="46"/>
  <c r="H144" i="44"/>
  <c r="P144" i="46"/>
  <c r="P144" i="44"/>
  <c r="AF144" i="46"/>
  <c r="AF144" i="44"/>
  <c r="AV144" i="46"/>
  <c r="AV144" i="44"/>
  <c r="BL144" i="46"/>
  <c r="BL144" i="44"/>
  <c r="Q145" i="46"/>
  <c r="Q145" i="44"/>
  <c r="AG145" i="46"/>
  <c r="AG145" i="44"/>
  <c r="AO145" i="46"/>
  <c r="AO145" i="44"/>
  <c r="M146" i="46"/>
  <c r="M146" i="44"/>
  <c r="U146" i="46"/>
  <c r="U146" i="44"/>
  <c r="BQ146" i="46"/>
  <c r="BQ146" i="44"/>
  <c r="AO147" i="46"/>
  <c r="AO147" i="44"/>
  <c r="BE147" i="46"/>
  <c r="BE147" i="44"/>
  <c r="BP148" i="46"/>
  <c r="BP148" i="44"/>
  <c r="AJ150" i="46"/>
  <c r="AJ150" i="44"/>
  <c r="AR150" i="46"/>
  <c r="AR150" i="44"/>
  <c r="AE151" i="46"/>
  <c r="AE151" i="44"/>
  <c r="BK151" i="46"/>
  <c r="BK151" i="44"/>
  <c r="AP152" i="46"/>
  <c r="AP152" i="44"/>
  <c r="AX152" i="46"/>
  <c r="AX152" i="44"/>
  <c r="N153" i="46"/>
  <c r="N153" i="44"/>
  <c r="AD153" i="46"/>
  <c r="AD153" i="44"/>
  <c r="BB153" i="46"/>
  <c r="BB153" i="44"/>
  <c r="H154" i="46"/>
  <c r="H154" i="44"/>
  <c r="AF154" i="46"/>
  <c r="AF154" i="44"/>
  <c r="AN154" i="46"/>
  <c r="AN154" i="44"/>
  <c r="BL154" i="46"/>
  <c r="BL154" i="44"/>
  <c r="L155" i="46"/>
  <c r="L155" i="44"/>
  <c r="T155" i="46"/>
  <c r="T155" i="44"/>
  <c r="AJ155" i="46"/>
  <c r="AJ155" i="44"/>
  <c r="AZ155" i="46"/>
  <c r="AZ155" i="44"/>
  <c r="BH155" i="46"/>
  <c r="BH155" i="44"/>
  <c r="BP155" i="46"/>
  <c r="BP155" i="44"/>
  <c r="O156" i="46"/>
  <c r="O156" i="44"/>
  <c r="AU156" i="46"/>
  <c r="AU156" i="44"/>
  <c r="BK156" i="46"/>
  <c r="BK156" i="44"/>
  <c r="S157" i="46"/>
  <c r="S157" i="44"/>
  <c r="AQ157" i="46"/>
  <c r="AQ157" i="44"/>
  <c r="AI152" i="46"/>
  <c r="AI152" i="44"/>
  <c r="AU153" i="46"/>
  <c r="AU153" i="44"/>
  <c r="BE154" i="46"/>
  <c r="BE154" i="44"/>
  <c r="E155" i="46"/>
  <c r="E155" i="44"/>
  <c r="AF156" i="46"/>
  <c r="AF156" i="44"/>
  <c r="L157" i="46"/>
  <c r="L157" i="44"/>
  <c r="X158" i="46"/>
  <c r="X158" i="44"/>
  <c r="T159" i="46"/>
  <c r="T159" i="44"/>
  <c r="AZ159" i="46"/>
  <c r="AZ159" i="44"/>
  <c r="AC160" i="46"/>
  <c r="AC160" i="44"/>
  <c r="AK160" i="46"/>
  <c r="AK160" i="44"/>
  <c r="BA160" i="46"/>
  <c r="BA160" i="44"/>
  <c r="X161" i="46"/>
  <c r="X161" i="44"/>
  <c r="AE163" i="46"/>
  <c r="AE163" i="44"/>
  <c r="S164" i="46"/>
  <c r="S164" i="44"/>
  <c r="AI164" i="46"/>
  <c r="AI164" i="44"/>
  <c r="BG164" i="46"/>
  <c r="BG164" i="44"/>
  <c r="W165" i="46"/>
  <c r="W165" i="44"/>
  <c r="AM165" i="46"/>
  <c r="AM165" i="44"/>
  <c r="AU165" i="46"/>
  <c r="AU165" i="44"/>
  <c r="AP166" i="46"/>
  <c r="AP166" i="44"/>
  <c r="BN166" i="46"/>
  <c r="BN166" i="44"/>
  <c r="N167" i="46"/>
  <c r="N167" i="44"/>
  <c r="AH168" i="46"/>
  <c r="AH168" i="44"/>
  <c r="AX168" i="46"/>
  <c r="AX168" i="44"/>
  <c r="F169" i="46"/>
  <c r="F169" i="44"/>
  <c r="V169" i="46"/>
  <c r="V169" i="44"/>
  <c r="S171" i="46"/>
  <c r="S171" i="44"/>
  <c r="F172" i="46"/>
  <c r="F172" i="44"/>
  <c r="Z173" i="46"/>
  <c r="Z173" i="44"/>
  <c r="AH173" i="46"/>
  <c r="AH173" i="44"/>
  <c r="AX173" i="46"/>
  <c r="AX173" i="44"/>
  <c r="E174" i="46"/>
  <c r="E174" i="44"/>
  <c r="AK174" i="46"/>
  <c r="AK174" i="44"/>
  <c r="BI174" i="46"/>
  <c r="BI174" i="44"/>
  <c r="I175" i="46"/>
  <c r="I175" i="44"/>
  <c r="AG175" i="46"/>
  <c r="AG175" i="44"/>
  <c r="BM175" i="46"/>
  <c r="BM175" i="44"/>
  <c r="AH176" i="46"/>
  <c r="AH176" i="44"/>
  <c r="AP176" i="46"/>
  <c r="AP176" i="44"/>
  <c r="F177" i="46"/>
  <c r="F177" i="44"/>
  <c r="AJ179" i="46"/>
  <c r="AJ179" i="44"/>
  <c r="E180" i="46"/>
  <c r="E180" i="44"/>
  <c r="AC180" i="46"/>
  <c r="AC180" i="44"/>
  <c r="BI180" i="46"/>
  <c r="BI180" i="44"/>
  <c r="BO159" i="44"/>
  <c r="T160" i="44"/>
  <c r="BP160" i="44"/>
  <c r="BM181" i="44"/>
  <c r="AS182" i="44"/>
  <c r="BI182" i="44"/>
  <c r="AF185" i="44"/>
  <c r="K159" i="44"/>
  <c r="D160" i="44"/>
  <c r="BQ180" i="44"/>
  <c r="AK182" i="44"/>
  <c r="BH184" i="44"/>
  <c r="H185" i="44"/>
  <c r="BD185" i="44"/>
  <c r="BO157" i="44"/>
  <c r="BK158" i="44"/>
  <c r="AE161" i="44"/>
  <c r="BK161" i="44"/>
  <c r="BN162" i="44"/>
  <c r="AG181" i="44"/>
  <c r="Q183" i="44"/>
  <c r="BE183" i="44"/>
  <c r="AV185" i="44"/>
  <c r="T189" i="44"/>
  <c r="AR189" i="44"/>
  <c r="A91" i="44"/>
  <c r="A123" i="44"/>
  <c r="A132" i="44"/>
  <c r="A146" i="44"/>
  <c r="C98" i="46"/>
  <c r="C98" i="44" s="1"/>
  <c r="AD14" i="44"/>
  <c r="BE30" i="44"/>
  <c r="AR41" i="44"/>
  <c r="AY43" i="44"/>
  <c r="BE45" i="44"/>
  <c r="AV49" i="44"/>
  <c r="AB50" i="44"/>
  <c r="D55" i="44"/>
  <c r="W56" i="44"/>
  <c r="K60" i="44"/>
  <c r="BE62" i="44"/>
  <c r="Z65" i="44"/>
  <c r="X77" i="44"/>
  <c r="O80" i="44"/>
  <c r="AA94" i="44"/>
  <c r="K96" i="44"/>
  <c r="AY96" i="44"/>
  <c r="BJ97" i="44"/>
  <c r="AM100" i="44"/>
  <c r="AL102" i="44"/>
  <c r="BJ102" i="44"/>
  <c r="AT104" i="44"/>
  <c r="Y107" i="44"/>
  <c r="BN114" i="44"/>
  <c r="V118" i="44"/>
  <c r="AL118" i="44"/>
  <c r="BB118" i="44"/>
  <c r="Z119" i="44"/>
  <c r="Y137" i="44"/>
  <c r="AO139" i="44"/>
  <c r="AX146" i="44"/>
  <c r="Y148" i="44"/>
  <c r="W152" i="44"/>
  <c r="AB156" i="44"/>
  <c r="S44" i="46"/>
  <c r="S44" i="44"/>
  <c r="BB65" i="46"/>
  <c r="BB65" i="44"/>
  <c r="A82" i="27"/>
  <c r="A84" i="44"/>
  <c r="AB92" i="46"/>
  <c r="AB92" i="44"/>
  <c r="BL93" i="46"/>
  <c r="BL93" i="44"/>
  <c r="K94" i="46"/>
  <c r="K94" i="44"/>
  <c r="BC95" i="46"/>
  <c r="BC95" i="44"/>
  <c r="Z101" i="46"/>
  <c r="Z101" i="44"/>
  <c r="BF101" i="46"/>
  <c r="BF101" i="44"/>
  <c r="BI106" i="46"/>
  <c r="BI106" i="44"/>
  <c r="AR108" i="46"/>
  <c r="AR108" i="44"/>
  <c r="AU109" i="46"/>
  <c r="AU109" i="44"/>
  <c r="R114" i="46"/>
  <c r="R114" i="44"/>
  <c r="AX114" i="46"/>
  <c r="AX114" i="44"/>
  <c r="AR115" i="46"/>
  <c r="AR115" i="44"/>
  <c r="BH115" i="46"/>
  <c r="BH115" i="44"/>
  <c r="Z117" i="46"/>
  <c r="Z117" i="44"/>
  <c r="F118" i="46"/>
  <c r="F118" i="44"/>
  <c r="V120" i="46"/>
  <c r="V120" i="44"/>
  <c r="AD120" i="46"/>
  <c r="AD120" i="44"/>
  <c r="AH121" i="46"/>
  <c r="AH121" i="44"/>
  <c r="AU123" i="46"/>
  <c r="AU123" i="44"/>
  <c r="M128" i="46"/>
  <c r="M128" i="44"/>
  <c r="AC128" i="46"/>
  <c r="AC128" i="44"/>
  <c r="K130" i="46"/>
  <c r="K130" i="44"/>
  <c r="BG130" i="46"/>
  <c r="BG130" i="44"/>
  <c r="I134" i="46"/>
  <c r="I134" i="44"/>
  <c r="BE134" i="46"/>
  <c r="BE134" i="44"/>
  <c r="BA135" i="46"/>
  <c r="BA135" i="44"/>
  <c r="AW137" i="46"/>
  <c r="AW137" i="44"/>
  <c r="U138" i="46"/>
  <c r="U138" i="44"/>
  <c r="AS138" i="46"/>
  <c r="AS138" i="44"/>
  <c r="Y139" i="46"/>
  <c r="Y139" i="44"/>
  <c r="BM139" i="46"/>
  <c r="BM139" i="44"/>
  <c r="AF141" i="46"/>
  <c r="AF141" i="44"/>
  <c r="AN142" i="46"/>
  <c r="AN142" i="44"/>
  <c r="BF143" i="46"/>
  <c r="BF143" i="44"/>
  <c r="E144" i="46"/>
  <c r="E144" i="44"/>
  <c r="BJ145" i="46"/>
  <c r="BJ145" i="44"/>
  <c r="V147" i="46"/>
  <c r="V147" i="44"/>
  <c r="E149" i="46"/>
  <c r="E149" i="44"/>
  <c r="AC149" i="46"/>
  <c r="AC149" i="44"/>
  <c r="AO150" i="46"/>
  <c r="AO150" i="44"/>
  <c r="AW150" i="46"/>
  <c r="AW150" i="44"/>
  <c r="AB151" i="46"/>
  <c r="AB151" i="44"/>
  <c r="AR151" i="46"/>
  <c r="AR151" i="44"/>
  <c r="AM152" i="46"/>
  <c r="AM152" i="44"/>
  <c r="BC152" i="46"/>
  <c r="BC152" i="44"/>
  <c r="BK152" i="46"/>
  <c r="BK152" i="44"/>
  <c r="BO153" i="46"/>
  <c r="BO153" i="44"/>
  <c r="I155" i="46"/>
  <c r="I155" i="44"/>
  <c r="Y155" i="46"/>
  <c r="Y155" i="44"/>
  <c r="AG155" i="46"/>
  <c r="AG155" i="44"/>
  <c r="AW155" i="46"/>
  <c r="AW155" i="44"/>
  <c r="BE155" i="46"/>
  <c r="BE155" i="44"/>
  <c r="AR156" i="46"/>
  <c r="AR156" i="44"/>
  <c r="BP156" i="46"/>
  <c r="BP156" i="44"/>
  <c r="T158" i="46"/>
  <c r="T158" i="44"/>
  <c r="AB158" i="46"/>
  <c r="AB158" i="44"/>
  <c r="AJ158" i="46"/>
  <c r="AJ158" i="44"/>
  <c r="AR158" i="46"/>
  <c r="AR158" i="44"/>
  <c r="P159" i="46"/>
  <c r="P159" i="44"/>
  <c r="AF159" i="46"/>
  <c r="AF159" i="44"/>
  <c r="BP161" i="46"/>
  <c r="BP161" i="44"/>
  <c r="BC162" i="46"/>
  <c r="BC162" i="44"/>
  <c r="K163" i="46"/>
  <c r="K163" i="44"/>
  <c r="BO163" i="46"/>
  <c r="BO163" i="44"/>
  <c r="BC164" i="46"/>
  <c r="BC164" i="44"/>
  <c r="BK164" i="46"/>
  <c r="BK164" i="44"/>
  <c r="S165" i="46"/>
  <c r="S165" i="44"/>
  <c r="AA165" i="46"/>
  <c r="AA165" i="44"/>
  <c r="AI165" i="46"/>
  <c r="AI165" i="44"/>
  <c r="AQ165" i="46"/>
  <c r="AQ165" i="44"/>
  <c r="AY165" i="46"/>
  <c r="AY165" i="44"/>
  <c r="BG165" i="46"/>
  <c r="BG165" i="44"/>
  <c r="BO165" i="46"/>
  <c r="BO165" i="44"/>
  <c r="F166" i="46"/>
  <c r="F166" i="44"/>
  <c r="N166" i="46"/>
  <c r="N166" i="44"/>
  <c r="AD166" i="46"/>
  <c r="AD166" i="44"/>
  <c r="AL166" i="46"/>
  <c r="AL166" i="44"/>
  <c r="AT166" i="46"/>
  <c r="AT166" i="44"/>
  <c r="BB166" i="46"/>
  <c r="BB166" i="44"/>
  <c r="R167" i="46"/>
  <c r="R167" i="44"/>
  <c r="AH167" i="46"/>
  <c r="AH167" i="44"/>
  <c r="AP167" i="46"/>
  <c r="AP167" i="44"/>
  <c r="AX167" i="46"/>
  <c r="AX167" i="44"/>
  <c r="BF167" i="46"/>
  <c r="BF167" i="44"/>
  <c r="BN167" i="46"/>
  <c r="BN167" i="44"/>
  <c r="Q88" i="46"/>
  <c r="Q88" i="44"/>
  <c r="BM88" i="46"/>
  <c r="BM88" i="44"/>
  <c r="AD90" i="46"/>
  <c r="AD90" i="44"/>
  <c r="P91" i="46"/>
  <c r="P91" i="44"/>
  <c r="BL91" i="46"/>
  <c r="BL91" i="44"/>
  <c r="D92" i="46"/>
  <c r="D92" i="44"/>
  <c r="N104" i="46"/>
  <c r="N104" i="44"/>
  <c r="AG107" i="46"/>
  <c r="AG107" i="44"/>
  <c r="S110" i="46"/>
  <c r="S110" i="44"/>
  <c r="AA110" i="46"/>
  <c r="AA110" i="44"/>
  <c r="S112" i="46"/>
  <c r="S112" i="44"/>
  <c r="AI112" i="46"/>
  <c r="AI112" i="44"/>
  <c r="AY112" i="46"/>
  <c r="AY112" i="44"/>
  <c r="BO112" i="46"/>
  <c r="BO112" i="44"/>
  <c r="F113" i="46"/>
  <c r="F113" i="44"/>
  <c r="BB122" i="46"/>
  <c r="BB122" i="44"/>
  <c r="O123" i="46"/>
  <c r="O123" i="44"/>
  <c r="AM123" i="46"/>
  <c r="AM123" i="44"/>
  <c r="R124" i="46"/>
  <c r="R124" i="44"/>
  <c r="AH124" i="46"/>
  <c r="AH124" i="44"/>
  <c r="H126" i="46"/>
  <c r="H126" i="44"/>
  <c r="AF126" i="46"/>
  <c r="AF126" i="44"/>
  <c r="BD126" i="46"/>
  <c r="BD126" i="44"/>
  <c r="BL126" i="46"/>
  <c r="BL126" i="44"/>
  <c r="BA128" i="46"/>
  <c r="BA128" i="44"/>
  <c r="BQ128" i="46"/>
  <c r="BQ128" i="44"/>
  <c r="AL131" i="46"/>
  <c r="AL131" i="44"/>
  <c r="BB131" i="46"/>
  <c r="BB131" i="44"/>
  <c r="BJ131" i="46"/>
  <c r="BJ131" i="44"/>
  <c r="Z132" i="46"/>
  <c r="Z132" i="44"/>
  <c r="AO134" i="46"/>
  <c r="AO134" i="44"/>
  <c r="E135" i="46"/>
  <c r="E135" i="44"/>
  <c r="BA138" i="46"/>
  <c r="BA138" i="44"/>
  <c r="U140" i="46"/>
  <c r="U140" i="44"/>
  <c r="BA140" i="46"/>
  <c r="BA140" i="44"/>
  <c r="BI140" i="46"/>
  <c r="BI140" i="44"/>
  <c r="BL141" i="46"/>
  <c r="BL141" i="44"/>
  <c r="F145" i="46"/>
  <c r="F145" i="44"/>
  <c r="AD145" i="46"/>
  <c r="AD145" i="44"/>
  <c r="AH146" i="46"/>
  <c r="AH146" i="44"/>
  <c r="N147" i="46"/>
  <c r="N147" i="44"/>
  <c r="AD147" i="46"/>
  <c r="AD147" i="44"/>
  <c r="AO148" i="46"/>
  <c r="AO148" i="44"/>
  <c r="AK149" i="46"/>
  <c r="AK149" i="44"/>
  <c r="BA149" i="46"/>
  <c r="BA149" i="44"/>
  <c r="BQ149" i="46"/>
  <c r="BQ149" i="44"/>
  <c r="AA153" i="46"/>
  <c r="AA153" i="44"/>
  <c r="AI153" i="46"/>
  <c r="AI153" i="44"/>
  <c r="AQ153" i="46"/>
  <c r="AQ153" i="44"/>
  <c r="BG153" i="46"/>
  <c r="BG153" i="44"/>
  <c r="E154" i="46"/>
  <c r="E154" i="44"/>
  <c r="U154" i="46"/>
  <c r="U154" i="44"/>
  <c r="AC154" i="46"/>
  <c r="AC154" i="44"/>
  <c r="T156" i="46"/>
  <c r="T156" i="44"/>
  <c r="AJ156" i="46"/>
  <c r="AJ156" i="44"/>
  <c r="AZ156" i="46"/>
  <c r="AZ156" i="44"/>
  <c r="H157" i="46"/>
  <c r="H157" i="44"/>
  <c r="P157" i="46"/>
  <c r="P157" i="44"/>
  <c r="AV157" i="46"/>
  <c r="AV157" i="44"/>
  <c r="BD157" i="46"/>
  <c r="BD157" i="44"/>
  <c r="D158" i="46"/>
  <c r="D158" i="44"/>
  <c r="AV159" i="46"/>
  <c r="AV159" i="44"/>
  <c r="BD159" i="46"/>
  <c r="BD159" i="44"/>
  <c r="BL159" i="46"/>
  <c r="BL159" i="44"/>
  <c r="D161" i="46"/>
  <c r="D161" i="44"/>
  <c r="T161" i="46"/>
  <c r="T161" i="44"/>
  <c r="AJ161" i="46"/>
  <c r="AJ161" i="44"/>
  <c r="BH161" i="46"/>
  <c r="BH161" i="44"/>
  <c r="S163" i="46"/>
  <c r="S163" i="44"/>
  <c r="AA163" i="46"/>
  <c r="AA163" i="44"/>
  <c r="AI163" i="46"/>
  <c r="AI163" i="44"/>
  <c r="W164" i="46"/>
  <c r="W164" i="44"/>
  <c r="C64" i="46"/>
  <c r="C64" i="44" s="1"/>
  <c r="R17" i="44"/>
  <c r="J28" i="44"/>
  <c r="U31" i="44"/>
  <c r="AC38" i="44"/>
  <c r="AK40" i="44"/>
  <c r="AZ48" i="44"/>
  <c r="BL49" i="44"/>
  <c r="F53" i="44"/>
  <c r="AQ60" i="44"/>
  <c r="BG68" i="44"/>
  <c r="BE72" i="44"/>
  <c r="BM86" i="44"/>
  <c r="AS87" i="44"/>
  <c r="AO88" i="44"/>
  <c r="BH92" i="44"/>
  <c r="AA96" i="44"/>
  <c r="AD104" i="44"/>
  <c r="BB104" i="44"/>
  <c r="BA106" i="44"/>
  <c r="BG112" i="44"/>
  <c r="H116" i="44"/>
  <c r="BB120" i="44"/>
  <c r="AZ125" i="44"/>
  <c r="AH132" i="44"/>
  <c r="BI133" i="44"/>
  <c r="Q134" i="44"/>
  <c r="BQ135" i="44"/>
  <c r="BD142" i="44"/>
  <c r="BM148" i="44"/>
  <c r="Q150" i="44"/>
  <c r="BM150" i="44"/>
  <c r="L151" i="44"/>
  <c r="K153" i="44"/>
  <c r="AK154" i="44"/>
  <c r="BA154" i="44"/>
  <c r="BM155" i="44"/>
  <c r="BH156" i="44"/>
  <c r="AZ158" i="44"/>
  <c r="AN159" i="44"/>
  <c r="I160" i="44"/>
  <c r="Y160" i="44"/>
  <c r="AW160" i="44"/>
  <c r="BF64" i="46"/>
  <c r="BF64" i="44"/>
  <c r="BE86" i="46"/>
  <c r="BE86" i="44"/>
  <c r="BI87" i="46"/>
  <c r="BI87" i="44"/>
  <c r="F90" i="46"/>
  <c r="F90" i="44"/>
  <c r="H93" i="46"/>
  <c r="H93" i="44"/>
  <c r="BO96" i="46"/>
  <c r="BO96" i="44"/>
  <c r="K99" i="46"/>
  <c r="K99" i="44"/>
  <c r="AX101" i="46"/>
  <c r="AX101" i="44"/>
  <c r="I105" i="46"/>
  <c r="I105" i="44"/>
  <c r="Q105" i="46"/>
  <c r="Q105" i="44"/>
  <c r="AO105" i="46"/>
  <c r="AO105" i="44"/>
  <c r="BE105" i="46"/>
  <c r="BE105" i="44"/>
  <c r="E106" i="46"/>
  <c r="E106" i="44"/>
  <c r="U106" i="46"/>
  <c r="U106" i="44"/>
  <c r="AS106" i="46"/>
  <c r="AS106" i="44"/>
  <c r="BP108" i="46"/>
  <c r="BP108" i="44"/>
  <c r="G109" i="46"/>
  <c r="G109" i="44"/>
  <c r="AY110" i="46"/>
  <c r="AY110" i="44"/>
  <c r="AU111" i="46"/>
  <c r="AU111" i="44"/>
  <c r="BK111" i="46"/>
  <c r="BK111" i="44"/>
  <c r="BB113" i="46"/>
  <c r="BB113" i="44"/>
  <c r="J114" i="46"/>
  <c r="J114" i="44"/>
  <c r="AH114" i="46"/>
  <c r="AH114" i="44"/>
  <c r="X116" i="46"/>
  <c r="X116" i="44"/>
  <c r="AN116" i="46"/>
  <c r="AN116" i="44"/>
  <c r="BD116" i="46"/>
  <c r="BD116" i="44"/>
  <c r="AH117" i="46"/>
  <c r="AH117" i="44"/>
  <c r="BF117" i="46"/>
  <c r="BF117" i="44"/>
  <c r="AX119" i="46"/>
  <c r="AX119" i="44"/>
  <c r="AT120" i="46"/>
  <c r="AT120" i="44"/>
  <c r="Z124" i="46"/>
  <c r="Z124" i="44"/>
  <c r="AP124" i="46"/>
  <c r="AP124" i="44"/>
  <c r="D125" i="46"/>
  <c r="D125" i="44"/>
  <c r="L125" i="46"/>
  <c r="L125" i="44"/>
  <c r="T125" i="46"/>
  <c r="T125" i="44"/>
  <c r="AG127" i="46"/>
  <c r="AG127" i="44"/>
  <c r="H129" i="46"/>
  <c r="H129" i="44"/>
  <c r="N131" i="46"/>
  <c r="N131" i="44"/>
  <c r="AW134" i="46"/>
  <c r="AW134" i="44"/>
  <c r="Y136" i="46"/>
  <c r="Y136" i="44"/>
  <c r="I137" i="46"/>
  <c r="I137" i="44"/>
  <c r="BE137" i="46"/>
  <c r="BE137" i="44"/>
  <c r="AC138" i="46"/>
  <c r="AC138" i="44"/>
  <c r="BI138" i="46"/>
  <c r="BI138" i="44"/>
  <c r="BE139" i="46"/>
  <c r="BE139" i="44"/>
  <c r="P141" i="46"/>
  <c r="P141" i="44"/>
  <c r="H142" i="46"/>
  <c r="H142" i="44"/>
  <c r="R143" i="46"/>
  <c r="R143" i="44"/>
  <c r="AP143" i="46"/>
  <c r="AP143" i="44"/>
  <c r="V145" i="46"/>
  <c r="V145" i="44"/>
  <c r="AL145" i="46"/>
  <c r="AL145" i="44"/>
  <c r="BB145" i="46"/>
  <c r="BB145" i="44"/>
  <c r="J146" i="46"/>
  <c r="J146" i="44"/>
  <c r="AP146" i="46"/>
  <c r="AP146" i="44"/>
  <c r="BB147" i="46"/>
  <c r="BB147" i="44"/>
  <c r="BJ147" i="46"/>
  <c r="BJ147" i="44"/>
  <c r="A146" i="27"/>
  <c r="A148" i="44"/>
  <c r="Q148" i="46"/>
  <c r="Q148" i="44"/>
  <c r="AG148" i="46"/>
  <c r="AG148" i="44"/>
  <c r="BE148" i="46"/>
  <c r="BE148" i="44"/>
  <c r="AS149" i="46"/>
  <c r="AS149" i="44"/>
  <c r="Y150" i="46"/>
  <c r="Y150" i="44"/>
  <c r="AG150" i="46"/>
  <c r="AG150" i="44"/>
  <c r="D151" i="46"/>
  <c r="D151" i="44"/>
  <c r="T151" i="46"/>
  <c r="T151" i="44"/>
  <c r="AJ151" i="46"/>
  <c r="AJ151" i="44"/>
  <c r="AU152" i="46"/>
  <c r="AU152" i="44"/>
  <c r="Q155" i="46"/>
  <c r="Q155" i="44"/>
  <c r="D156" i="46"/>
  <c r="D156" i="44"/>
  <c r="X159" i="46"/>
  <c r="X159" i="44"/>
  <c r="AB161" i="46"/>
  <c r="AB161" i="44"/>
  <c r="AZ161" i="46"/>
  <c r="AZ161" i="44"/>
  <c r="AU162" i="46"/>
  <c r="AU162" i="44"/>
  <c r="G164" i="46"/>
  <c r="G164" i="44"/>
  <c r="A103" i="44"/>
  <c r="A114" i="44"/>
  <c r="A70" i="44"/>
  <c r="A119" i="44"/>
  <c r="C70" i="46"/>
  <c r="C70" i="44" s="1"/>
  <c r="C132" i="46"/>
  <c r="C132" i="44" s="1"/>
  <c r="Z9" i="44"/>
  <c r="AV17" i="44"/>
  <c r="AP22" i="44"/>
  <c r="R28" i="44"/>
  <c r="Y32" i="44"/>
  <c r="AK38" i="44"/>
  <c r="W44" i="44"/>
  <c r="BH48" i="44"/>
  <c r="D50" i="44"/>
  <c r="J53" i="44"/>
  <c r="AL54" i="44"/>
  <c r="P59" i="44"/>
  <c r="Q62" i="44"/>
  <c r="I86" i="44"/>
  <c r="AF91" i="44"/>
  <c r="L92" i="44"/>
  <c r="AV93" i="44"/>
  <c r="J101" i="44"/>
  <c r="J103" i="44"/>
  <c r="AP103" i="44"/>
  <c r="BN103" i="44"/>
  <c r="M106" i="44"/>
  <c r="O109" i="44"/>
  <c r="O111" i="44"/>
  <c r="V113" i="44"/>
  <c r="AT113" i="44"/>
  <c r="BL116" i="44"/>
  <c r="AD118" i="44"/>
  <c r="AT118" i="44"/>
  <c r="AH119" i="44"/>
  <c r="AL120" i="44"/>
  <c r="P126" i="44"/>
  <c r="AN126" i="44"/>
  <c r="P129" i="44"/>
  <c r="AN129" i="44"/>
  <c r="E133" i="44"/>
  <c r="AS133" i="44"/>
  <c r="AK135" i="44"/>
  <c r="AC140" i="44"/>
  <c r="Z143" i="44"/>
  <c r="AT147" i="44"/>
  <c r="AZ151" i="44"/>
  <c r="BP151" i="44"/>
  <c r="O152" i="44"/>
  <c r="BP158" i="44"/>
  <c r="AM164" i="44"/>
  <c r="V166" i="44"/>
  <c r="AG86" i="46"/>
  <c r="AG86" i="44"/>
  <c r="Z89" i="46"/>
  <c r="Z89" i="44"/>
  <c r="X93" i="46"/>
  <c r="X93" i="44"/>
  <c r="AF93" i="46"/>
  <c r="AF93" i="44"/>
  <c r="AL97" i="46"/>
  <c r="AL97" i="44"/>
  <c r="AU100" i="46"/>
  <c r="AU100" i="44"/>
  <c r="BK100" i="46"/>
  <c r="BK100" i="44"/>
  <c r="I107" i="46"/>
  <c r="I107" i="44"/>
  <c r="AZ108" i="46"/>
  <c r="AZ108" i="44"/>
  <c r="BP115" i="46"/>
  <c r="BP115" i="44"/>
  <c r="Z121" i="46"/>
  <c r="Z121" i="44"/>
  <c r="AE123" i="46"/>
  <c r="AE123" i="44"/>
  <c r="BC123" i="46"/>
  <c r="BC123" i="44"/>
  <c r="Q127" i="46"/>
  <c r="Q127" i="44"/>
  <c r="S130" i="46"/>
  <c r="S130" i="44"/>
  <c r="V131" i="46"/>
  <c r="V131" i="44"/>
  <c r="BQ133" i="46"/>
  <c r="BQ133" i="44"/>
  <c r="AO137" i="46"/>
  <c r="AO137" i="44"/>
  <c r="AK138" i="46"/>
  <c r="AK138" i="44"/>
  <c r="AW148" i="46"/>
  <c r="AW148" i="44"/>
  <c r="A64" i="44"/>
  <c r="C123" i="46"/>
  <c r="C123" i="44" s="1"/>
  <c r="BI10" i="44"/>
  <c r="AV23" i="44"/>
  <c r="AX28" i="44"/>
  <c r="AQ32" i="44"/>
  <c r="BQ38" i="44"/>
  <c r="AU42" i="44"/>
  <c r="AE44" i="44"/>
  <c r="BL48" i="44"/>
  <c r="BP50" i="44"/>
  <c r="AT54" i="44"/>
  <c r="AZ55" i="44"/>
  <c r="BC56" i="44"/>
  <c r="AW71" i="44"/>
  <c r="AI79" i="44"/>
  <c r="I88" i="44"/>
  <c r="BG94" i="44"/>
  <c r="BG96" i="44"/>
  <c r="AY99" i="44"/>
  <c r="BC100" i="44"/>
  <c r="AI110" i="44"/>
  <c r="AA112" i="44"/>
  <c r="AQ112" i="44"/>
  <c r="BJ118" i="44"/>
  <c r="R119" i="44"/>
  <c r="R121" i="44"/>
  <c r="BN121" i="44"/>
  <c r="AL122" i="44"/>
  <c r="J124" i="44"/>
  <c r="BN124" i="44"/>
  <c r="AR125" i="44"/>
  <c r="AW136" i="44"/>
  <c r="M138" i="44"/>
  <c r="M140" i="44"/>
  <c r="J143" i="44"/>
  <c r="BF146" i="44"/>
  <c r="F147" i="44"/>
  <c r="BQ154" i="44"/>
  <c r="AO155" i="44"/>
  <c r="AR161" i="44"/>
  <c r="AQ163" i="44"/>
  <c r="K165" i="44"/>
  <c r="AT29" i="46"/>
  <c r="AT29" i="44"/>
  <c r="J34" i="46"/>
  <c r="J34" i="44"/>
  <c r="L48" i="46"/>
  <c r="L48" i="44"/>
  <c r="AB55" i="46"/>
  <c r="AB55" i="44"/>
  <c r="BD59" i="46"/>
  <c r="BD59" i="44"/>
  <c r="F66" i="46"/>
  <c r="F66" i="44"/>
  <c r="BB66" i="46"/>
  <c r="BB66" i="44"/>
  <c r="AL69" i="46"/>
  <c r="AL69" i="44"/>
  <c r="AO72" i="46"/>
  <c r="AO72" i="44"/>
  <c r="W74" i="46"/>
  <c r="W74" i="44"/>
  <c r="BI76" i="46"/>
  <c r="BI76" i="44"/>
  <c r="AA78" i="46"/>
  <c r="AA78" i="44"/>
  <c r="AR81" i="46"/>
  <c r="AR81" i="44"/>
  <c r="R83" i="46"/>
  <c r="R83" i="44"/>
  <c r="AG85" i="46"/>
  <c r="AG85" i="44"/>
  <c r="BJ89" i="46"/>
  <c r="BJ89" i="44"/>
  <c r="R90" i="46"/>
  <c r="R90" i="44"/>
  <c r="AQ20" i="46"/>
  <c r="AQ20" i="44"/>
  <c r="Z26" i="46"/>
  <c r="Z26" i="44"/>
  <c r="I39" i="46"/>
  <c r="I39" i="44"/>
  <c r="BI40" i="46"/>
  <c r="BI40" i="44"/>
  <c r="AJ50" i="46"/>
  <c r="AJ50" i="44"/>
  <c r="N54" i="46"/>
  <c r="N54" i="44"/>
  <c r="AD64" i="46"/>
  <c r="AD64" i="44"/>
  <c r="S68" i="46"/>
  <c r="S68" i="44"/>
  <c r="C146" i="46"/>
  <c r="C146" i="44" s="1"/>
  <c r="G12" i="44"/>
  <c r="O19" i="44"/>
  <c r="AX24" i="44"/>
  <c r="AL29" i="44"/>
  <c r="BN34" i="44"/>
  <c r="Y45" i="44"/>
  <c r="P47" i="44"/>
  <c r="Z51" i="44"/>
  <c r="AD52" i="44"/>
  <c r="K56" i="44"/>
  <c r="AT66" i="44"/>
  <c r="Y86" i="44"/>
  <c r="BB90" i="44"/>
  <c r="F97" i="44"/>
  <c r="Z103" i="44"/>
  <c r="AX103" i="44"/>
  <c r="K110" i="44"/>
  <c r="K112" i="44"/>
  <c r="Z114" i="44"/>
  <c r="T115" i="44"/>
  <c r="AJ115" i="44"/>
  <c r="P116" i="44"/>
  <c r="AP119" i="44"/>
  <c r="BN119" i="44"/>
  <c r="X126" i="44"/>
  <c r="AY130" i="44"/>
  <c r="Y134" i="44"/>
  <c r="M135" i="44"/>
  <c r="AY153" i="44"/>
  <c r="Q160" i="44"/>
  <c r="AG160" i="44"/>
  <c r="BE160" i="44"/>
  <c r="O164" i="44"/>
  <c r="AE164" i="44"/>
  <c r="AU164" i="44"/>
  <c r="BJ166" i="44"/>
  <c r="J167" i="44"/>
  <c r="Z167" i="44"/>
  <c r="AH90" i="44"/>
  <c r="AL168" i="46"/>
  <c r="AL168" i="44"/>
  <c r="BJ168" i="46"/>
  <c r="BJ168" i="44"/>
  <c r="J169" i="46"/>
  <c r="J169" i="44"/>
  <c r="Z169" i="46"/>
  <c r="Z169" i="44"/>
  <c r="AH169" i="46"/>
  <c r="AH169" i="44"/>
  <c r="AX169" i="46"/>
  <c r="AX169" i="44"/>
  <c r="U170" i="46"/>
  <c r="U170" i="44"/>
  <c r="AK170" i="46"/>
  <c r="AK170" i="44"/>
  <c r="AS170" i="46"/>
  <c r="AS170" i="44"/>
  <c r="BA170" i="46"/>
  <c r="BA170" i="44"/>
  <c r="BI170" i="46"/>
  <c r="BI170" i="44"/>
  <c r="W171" i="46"/>
  <c r="W171" i="44"/>
  <c r="AM171" i="46"/>
  <c r="AM171" i="44"/>
  <c r="AP172" i="46"/>
  <c r="AP172" i="44"/>
  <c r="AD173" i="46"/>
  <c r="AD173" i="44"/>
  <c r="AL173" i="46"/>
  <c r="AL173" i="44"/>
  <c r="AT173" i="46"/>
  <c r="AT173" i="44"/>
  <c r="I174" i="46"/>
  <c r="I174" i="44"/>
  <c r="AG174" i="46"/>
  <c r="AG174" i="44"/>
  <c r="M170" i="44"/>
  <c r="AE171" i="44"/>
  <c r="AU171" i="44"/>
  <c r="J172" i="44"/>
  <c r="BF172" i="44"/>
  <c r="V173" i="44"/>
  <c r="BB173" i="44"/>
  <c r="S100" i="44"/>
  <c r="N168" i="44"/>
  <c r="BB168" i="44"/>
  <c r="R169" i="44"/>
  <c r="BQ170" i="44"/>
  <c r="AX172" i="44"/>
  <c r="BB114" i="46"/>
  <c r="BB114" i="44"/>
  <c r="AT168" i="44"/>
  <c r="R172" i="44"/>
  <c r="BN172" i="44"/>
  <c r="N173" i="44"/>
  <c r="BF120" i="44"/>
  <c r="BJ121" i="44"/>
  <c r="K123" i="44"/>
  <c r="X125" i="44"/>
  <c r="L126" i="44"/>
  <c r="BM174" i="44"/>
  <c r="U175" i="44"/>
  <c r="AT176" i="44"/>
  <c r="BF177" i="44"/>
  <c r="AJ178" i="44"/>
  <c r="AN179" i="44"/>
  <c r="AO180" i="44"/>
  <c r="M181" i="44"/>
  <c r="AG182" i="44"/>
  <c r="BE182" i="44"/>
  <c r="E183" i="44"/>
  <c r="E175" i="44"/>
  <c r="AK175" i="44"/>
  <c r="AH177" i="44"/>
  <c r="BN177" i="44"/>
  <c r="BQ65" i="44"/>
  <c r="X73" i="46"/>
  <c r="X73" i="44"/>
  <c r="L96" i="46"/>
  <c r="L96" i="44"/>
  <c r="G104" i="46"/>
  <c r="G104" i="44"/>
  <c r="AY121" i="46"/>
  <c r="AY121" i="44"/>
  <c r="Y126" i="46"/>
  <c r="Y126" i="44"/>
  <c r="AP127" i="46"/>
  <c r="AP127" i="44"/>
  <c r="AE131" i="46"/>
  <c r="AE131" i="44"/>
  <c r="AZ153" i="46"/>
  <c r="AZ153" i="44"/>
  <c r="N154" i="46"/>
  <c r="N154" i="44"/>
  <c r="E156" i="46"/>
  <c r="E156" i="44"/>
  <c r="BI161" i="46"/>
  <c r="BI161" i="44"/>
  <c r="X162" i="46"/>
  <c r="X162" i="44"/>
  <c r="AB163" i="46"/>
  <c r="AB163" i="44"/>
  <c r="BP163" i="46"/>
  <c r="BP163" i="44"/>
  <c r="AJ165" i="46"/>
  <c r="AJ165" i="44"/>
  <c r="BH165" i="46"/>
  <c r="BH165" i="44"/>
  <c r="G166" i="46"/>
  <c r="G166" i="44"/>
  <c r="AU166" i="46"/>
  <c r="AU166" i="44"/>
  <c r="BK168" i="46"/>
  <c r="BK168" i="44"/>
  <c r="V170" i="46"/>
  <c r="V170" i="44"/>
  <c r="X171" i="46"/>
  <c r="X171" i="44"/>
  <c r="AA172" i="46"/>
  <c r="AA172" i="44"/>
  <c r="AQ172" i="46"/>
  <c r="AQ172" i="44"/>
  <c r="AM173" i="46"/>
  <c r="AM173" i="44"/>
  <c r="V175" i="46"/>
  <c r="V175" i="44"/>
  <c r="O176" i="46"/>
  <c r="O176" i="44"/>
  <c r="BK176" i="46"/>
  <c r="BK176" i="44"/>
  <c r="AD181" i="46"/>
  <c r="AD181" i="44"/>
  <c r="BB181" i="46"/>
  <c r="BB181" i="44"/>
  <c r="BF182" i="46"/>
  <c r="BF182" i="44"/>
  <c r="AW184" i="46"/>
  <c r="AW184" i="44"/>
  <c r="E185" i="46"/>
  <c r="E185" i="44"/>
  <c r="BK186" i="46"/>
  <c r="BK186" i="44"/>
  <c r="L190" i="46"/>
  <c r="L190" i="44"/>
  <c r="AJ190" i="46"/>
  <c r="AJ190" i="44"/>
  <c r="K194" i="46"/>
  <c r="K194" i="44"/>
  <c r="AQ199" i="46"/>
  <c r="AQ199" i="44"/>
  <c r="O200" i="46"/>
  <c r="O200" i="44"/>
  <c r="AU200" i="46"/>
  <c r="AU200" i="44"/>
  <c r="AL202" i="46"/>
  <c r="AL202" i="44"/>
  <c r="W203" i="46"/>
  <c r="W203" i="44"/>
  <c r="AJ205" i="46"/>
  <c r="AJ205" i="44"/>
  <c r="X206" i="46"/>
  <c r="X206" i="44"/>
  <c r="BL206" i="46"/>
  <c r="BL206" i="44"/>
  <c r="AR207" i="46"/>
  <c r="AR207" i="44"/>
  <c r="BA77" i="46"/>
  <c r="BA77" i="44"/>
  <c r="BJ85" i="46"/>
  <c r="BJ85" i="44"/>
  <c r="BH94" i="46"/>
  <c r="BH94" i="44"/>
  <c r="BP99" i="46"/>
  <c r="BP99" i="44"/>
  <c r="AK115" i="46"/>
  <c r="AK115" i="44"/>
  <c r="Z136" i="46"/>
  <c r="Z136" i="44"/>
  <c r="N138" i="46"/>
  <c r="N138" i="44"/>
  <c r="R139" i="46"/>
  <c r="R139" i="44"/>
  <c r="N144" i="46"/>
  <c r="N144" i="44"/>
  <c r="AM145" i="46"/>
  <c r="AM145" i="44"/>
  <c r="L153" i="46"/>
  <c r="L153" i="44"/>
  <c r="A76" i="44"/>
  <c r="A129" i="44"/>
  <c r="A150" i="44"/>
  <c r="C107" i="46"/>
  <c r="C107" i="44" s="1"/>
  <c r="C134" i="46"/>
  <c r="C134" i="44" s="1"/>
  <c r="P12" i="44"/>
  <c r="T22" i="44"/>
  <c r="J46" i="44"/>
  <c r="AD58" i="44"/>
  <c r="AE63" i="44"/>
  <c r="BI64" i="44"/>
  <c r="BO66" i="44"/>
  <c r="N70" i="44"/>
  <c r="AN73" i="44"/>
  <c r="AN78" i="44"/>
  <c r="AC82" i="44"/>
  <c r="S89" i="44"/>
  <c r="BH96" i="44"/>
  <c r="AB99" i="44"/>
  <c r="BL111" i="44"/>
  <c r="O113" i="44"/>
  <c r="BK113" i="44"/>
  <c r="E115" i="44"/>
  <c r="K119" i="44"/>
  <c r="H123" i="44"/>
  <c r="S124" i="44"/>
  <c r="BG143" i="44"/>
  <c r="AL144" i="44"/>
  <c r="AL149" i="44"/>
  <c r="BB149" i="44"/>
  <c r="AP150" i="44"/>
  <c r="M151" i="44"/>
  <c r="AN152" i="44"/>
  <c r="U156" i="44"/>
  <c r="Y159" i="44"/>
  <c r="BM159" i="44"/>
  <c r="Z160" i="44"/>
  <c r="AA169" i="44"/>
  <c r="AQ169" i="44"/>
  <c r="BD171" i="44"/>
  <c r="S172" i="44"/>
  <c r="BJ175" i="44"/>
  <c r="AK178" i="44"/>
  <c r="C40" i="46"/>
  <c r="C40" i="44" s="1"/>
  <c r="BP33" i="44"/>
  <c r="Z40" i="44"/>
  <c r="Z71" i="44"/>
  <c r="BL73" i="44"/>
  <c r="Q93" i="44"/>
  <c r="AB94" i="44"/>
  <c r="AP57" i="46"/>
  <c r="AP57" i="44"/>
  <c r="AL67" i="46"/>
  <c r="AL67" i="44"/>
  <c r="AX68" i="46"/>
  <c r="AX68" i="44"/>
  <c r="U69" i="46"/>
  <c r="U69" i="44"/>
  <c r="H70" i="46"/>
  <c r="H70" i="44"/>
  <c r="P72" i="46"/>
  <c r="P72" i="44"/>
  <c r="V74" i="46"/>
  <c r="V74" i="44"/>
  <c r="AN75" i="46"/>
  <c r="AN75" i="44"/>
  <c r="AX78" i="46"/>
  <c r="AX78" i="44"/>
  <c r="AJ86" i="46"/>
  <c r="AJ86" i="44"/>
  <c r="BP86" i="46"/>
  <c r="BP86" i="44"/>
  <c r="AN87" i="46"/>
  <c r="AN87" i="44"/>
  <c r="BL87" i="46"/>
  <c r="BL87" i="44"/>
  <c r="BH88" i="46"/>
  <c r="BH88" i="44"/>
  <c r="Q90" i="46"/>
  <c r="Q90" i="44"/>
  <c r="AA91" i="46"/>
  <c r="AA91" i="44"/>
  <c r="BO93" i="46"/>
  <c r="BO93" i="44"/>
  <c r="J95" i="46"/>
  <c r="J95" i="44"/>
  <c r="AO97" i="46"/>
  <c r="AO97" i="44"/>
  <c r="N85" i="46"/>
  <c r="N85" i="44"/>
  <c r="AI69" i="44"/>
  <c r="AT72" i="44"/>
  <c r="BC83" i="44"/>
  <c r="V85" i="44"/>
  <c r="V87" i="44"/>
  <c r="BK102" i="44"/>
  <c r="A71" i="44"/>
  <c r="A134" i="44"/>
  <c r="P7" i="44"/>
  <c r="S54" i="44"/>
  <c r="H57" i="44"/>
  <c r="AJ61" i="44"/>
  <c r="AG65" i="44"/>
  <c r="BA92" i="44"/>
  <c r="BQ108" i="44"/>
  <c r="BM116" i="44"/>
  <c r="AQ117" i="44"/>
  <c r="O118" i="44"/>
  <c r="AD140" i="44"/>
  <c r="Q141" i="44"/>
  <c r="AY146" i="44"/>
  <c r="BK147" i="44"/>
  <c r="Z148" i="44"/>
  <c r="AH150" i="44"/>
  <c r="AS151" i="44"/>
  <c r="AP155" i="44"/>
  <c r="AJ163" i="44"/>
  <c r="AZ163" i="44"/>
  <c r="P164" i="44"/>
  <c r="H171" i="44"/>
  <c r="AV171" i="44"/>
  <c r="O173" i="44"/>
  <c r="BC173" i="44"/>
  <c r="BF174" i="44"/>
  <c r="N175" i="44"/>
  <c r="BB175" i="44"/>
  <c r="G176" i="44"/>
  <c r="AE176" i="44"/>
  <c r="AI177" i="44"/>
  <c r="AY177" i="44"/>
  <c r="AP180" i="44"/>
  <c r="J38" i="46"/>
  <c r="J38" i="44"/>
  <c r="BQ82" i="46"/>
  <c r="BQ82" i="44"/>
  <c r="AX38" i="44"/>
  <c r="AK77" i="44"/>
  <c r="J98" i="44"/>
  <c r="O59" i="46"/>
  <c r="O59" i="44"/>
  <c r="A46" i="44"/>
  <c r="C46" i="46"/>
  <c r="C46" i="44" s="1"/>
  <c r="AB19" i="44"/>
  <c r="P30" i="44"/>
  <c r="AW50" i="44"/>
  <c r="BB58" i="44"/>
  <c r="BK59" i="44"/>
  <c r="BE63" i="44"/>
  <c r="AC66" i="44"/>
  <c r="Z76" i="44"/>
  <c r="AZ79" i="44"/>
  <c r="D99" i="44"/>
  <c r="BK118" i="44"/>
  <c r="AY119" i="44"/>
  <c r="U125" i="44"/>
  <c r="BQ125" i="44"/>
  <c r="AO126" i="44"/>
  <c r="A20" i="44"/>
  <c r="A107" i="44"/>
  <c r="A139" i="44"/>
  <c r="C88" i="46"/>
  <c r="C88" i="44" s="1"/>
  <c r="C129" i="46"/>
  <c r="C129" i="44" s="1"/>
  <c r="C145" i="46"/>
  <c r="C145" i="44" s="1"/>
  <c r="AI15" i="44"/>
  <c r="AT19" i="44"/>
  <c r="K23" i="44"/>
  <c r="AP40" i="44"/>
  <c r="AN43" i="44"/>
  <c r="J57" i="44"/>
  <c r="E59" i="44"/>
  <c r="AN70" i="44"/>
  <c r="BL72" i="44"/>
  <c r="BQ77" i="44"/>
  <c r="BD80" i="44"/>
  <c r="W83" i="44"/>
  <c r="BN86" i="44"/>
  <c r="BN88" i="44"/>
  <c r="H95" i="44"/>
  <c r="N106" i="44"/>
  <c r="Y116" i="44"/>
  <c r="N128" i="44"/>
  <c r="AZ130" i="44"/>
  <c r="AX134" i="44"/>
  <c r="AT135" i="44"/>
  <c r="AH137" i="44"/>
  <c r="AP139" i="44"/>
  <c r="AD144" i="44"/>
  <c r="W145" i="44"/>
  <c r="F154" i="44"/>
  <c r="BN155" i="44"/>
  <c r="AK156" i="44"/>
  <c r="BM157" i="44"/>
  <c r="BE159" i="44"/>
  <c r="R160" i="44"/>
  <c r="BA161" i="44"/>
  <c r="AV162" i="44"/>
  <c r="BK166" i="44"/>
  <c r="W168" i="44"/>
  <c r="S169" i="44"/>
  <c r="F170" i="44"/>
  <c r="AT170" i="44"/>
  <c r="R174" i="44"/>
  <c r="AT175" i="44"/>
  <c r="AC178" i="44"/>
  <c r="BA178" i="44"/>
  <c r="F183" i="44"/>
  <c r="AT183" i="44"/>
  <c r="Y184" i="44"/>
  <c r="U185" i="44"/>
  <c r="BQ185" i="44"/>
  <c r="AM186" i="44"/>
  <c r="AR190" i="44"/>
  <c r="AY194" i="44"/>
  <c r="U197" i="44"/>
  <c r="BI197" i="44"/>
  <c r="AM200" i="44"/>
  <c r="BN201" i="44"/>
  <c r="AZ205" i="44"/>
  <c r="AF206" i="44"/>
  <c r="D42" i="44"/>
  <c r="BG45" i="46"/>
  <c r="BG45" i="44"/>
  <c r="BP98" i="44"/>
  <c r="BI101" i="44"/>
  <c r="X14" i="44"/>
  <c r="F55" i="44"/>
  <c r="AC90" i="46"/>
  <c r="AC90" i="44"/>
  <c r="W93" i="46"/>
  <c r="W93" i="44"/>
  <c r="Y101" i="46"/>
  <c r="Y101" i="44"/>
  <c r="AV105" i="46"/>
  <c r="AV105" i="44"/>
  <c r="K108" i="46"/>
  <c r="K108" i="44"/>
  <c r="F111" i="46"/>
  <c r="F111" i="44"/>
  <c r="AA115" i="46"/>
  <c r="AA115" i="44"/>
  <c r="BC116" i="46"/>
  <c r="BC116" i="44"/>
  <c r="BI118" i="46"/>
  <c r="BI118" i="44"/>
  <c r="Y119" i="46"/>
  <c r="Y119" i="44"/>
  <c r="E120" i="46"/>
  <c r="E120" i="44"/>
  <c r="I121" i="46"/>
  <c r="I121" i="44"/>
  <c r="BE124" i="46"/>
  <c r="BE124" i="44"/>
  <c r="AU126" i="46"/>
  <c r="AU126" i="44"/>
  <c r="BF130" i="46"/>
  <c r="BF130" i="44"/>
  <c r="BP135" i="46"/>
  <c r="BP135" i="44"/>
  <c r="BH138" i="46"/>
  <c r="BH138" i="44"/>
  <c r="T140" i="46"/>
  <c r="T140" i="44"/>
  <c r="BQ145" i="46"/>
  <c r="BQ145" i="44"/>
  <c r="AW146" i="46"/>
  <c r="AW146" i="44"/>
  <c r="M147" i="46"/>
  <c r="M147" i="44"/>
  <c r="S151" i="46"/>
  <c r="S151" i="44"/>
  <c r="AH153" i="46"/>
  <c r="AH153" i="44"/>
  <c r="AP153" i="46"/>
  <c r="AP153" i="44"/>
  <c r="AU157" i="46"/>
  <c r="AU157" i="44"/>
  <c r="S158" i="46"/>
  <c r="S158" i="44"/>
  <c r="BO158" i="46"/>
  <c r="BO158" i="44"/>
  <c r="P160" i="46"/>
  <c r="P160" i="44"/>
  <c r="AA161" i="46"/>
  <c r="AA161" i="44"/>
  <c r="AQ161" i="46"/>
  <c r="AQ161" i="44"/>
  <c r="AL162" i="46"/>
  <c r="AL162" i="44"/>
  <c r="Z163" i="46"/>
  <c r="Z163" i="44"/>
  <c r="AT164" i="46"/>
  <c r="AT164" i="44"/>
  <c r="BF165" i="46"/>
  <c r="BF165" i="44"/>
  <c r="AW167" i="46"/>
  <c r="AW167" i="44"/>
  <c r="BM167" i="46"/>
  <c r="BM167" i="44"/>
  <c r="AS168" i="46"/>
  <c r="AS168" i="44"/>
  <c r="Q169" i="46"/>
  <c r="Q169" i="44"/>
  <c r="AO169" i="46"/>
  <c r="AO169" i="44"/>
  <c r="T170" i="46"/>
  <c r="T170" i="44"/>
  <c r="AZ170" i="46"/>
  <c r="AZ170" i="44"/>
  <c r="AL171" i="46"/>
  <c r="AL171" i="44"/>
  <c r="Q172" i="46"/>
  <c r="Q172" i="44"/>
  <c r="Y172" i="46"/>
  <c r="Y172" i="44"/>
  <c r="H174" i="46"/>
  <c r="H174" i="44"/>
  <c r="L175" i="46"/>
  <c r="L175" i="44"/>
  <c r="X7" i="44"/>
  <c r="AC43" i="44"/>
  <c r="X12" i="44"/>
  <c r="BK46" i="44"/>
  <c r="AX89" i="46"/>
  <c r="AX89" i="44"/>
  <c r="H91" i="46"/>
  <c r="H91" i="44"/>
  <c r="AV91" i="46"/>
  <c r="AV91" i="44"/>
  <c r="AY94" i="46"/>
  <c r="AY94" i="44"/>
  <c r="O95" i="46"/>
  <c r="O95" i="44"/>
  <c r="AM95" i="46"/>
  <c r="AM95" i="44"/>
  <c r="BK95" i="46"/>
  <c r="BK95" i="44"/>
  <c r="AD97" i="46"/>
  <c r="AD97" i="44"/>
  <c r="Q98" i="46"/>
  <c r="Q98" i="44"/>
  <c r="AO98" i="46"/>
  <c r="AO98" i="44"/>
  <c r="AP101" i="46"/>
  <c r="AP101" i="44"/>
  <c r="BN101" i="46"/>
  <c r="BN101" i="44"/>
  <c r="V102" i="46"/>
  <c r="V102" i="44"/>
  <c r="AH103" i="46"/>
  <c r="AH103" i="44"/>
  <c r="BF103" i="46"/>
  <c r="BF103" i="44"/>
  <c r="V104" i="46"/>
  <c r="V104" i="44"/>
  <c r="Y105" i="46"/>
  <c r="Y105" i="44"/>
  <c r="AW105" i="46"/>
  <c r="AW105" i="44"/>
  <c r="AC106" i="46"/>
  <c r="AC106" i="44"/>
  <c r="AK106" i="46"/>
  <c r="AK106" i="44"/>
  <c r="BQ106" i="46"/>
  <c r="BQ106" i="44"/>
  <c r="BE107" i="46"/>
  <c r="BE107" i="44"/>
  <c r="AB108" i="46"/>
  <c r="AB108" i="44"/>
  <c r="AJ108" i="46"/>
  <c r="AJ108" i="44"/>
  <c r="AE109" i="46"/>
  <c r="AE109" i="44"/>
  <c r="BC109" i="46"/>
  <c r="BC109" i="44"/>
  <c r="BG110" i="46"/>
  <c r="BG110" i="44"/>
  <c r="W111" i="46"/>
  <c r="W111" i="44"/>
  <c r="BC111" i="46"/>
  <c r="BC111" i="44"/>
  <c r="AD113" i="46"/>
  <c r="AD113" i="44"/>
  <c r="AL113" i="46"/>
  <c r="AL113" i="44"/>
  <c r="AP114" i="46"/>
  <c r="AP114" i="44"/>
  <c r="BF114" i="46"/>
  <c r="BF114" i="44"/>
  <c r="L115" i="46"/>
  <c r="L115" i="44"/>
  <c r="AB115" i="46"/>
  <c r="AB115" i="44"/>
  <c r="AF116" i="46"/>
  <c r="AF116" i="44"/>
  <c r="AV116" i="46"/>
  <c r="AV116" i="44"/>
  <c r="J117" i="46"/>
  <c r="J117" i="44"/>
  <c r="AP117" i="46"/>
  <c r="AP117" i="44"/>
  <c r="AX117" i="46"/>
  <c r="AX117" i="44"/>
  <c r="N118" i="46"/>
  <c r="N118" i="44"/>
  <c r="J119" i="46"/>
  <c r="J119" i="44"/>
  <c r="BF119" i="46"/>
  <c r="BF119" i="44"/>
  <c r="N120" i="46"/>
  <c r="N120" i="44"/>
  <c r="BJ120" i="46"/>
  <c r="BJ120" i="44"/>
  <c r="AP121" i="46"/>
  <c r="AP121" i="44"/>
  <c r="BF121" i="46"/>
  <c r="BF121" i="44"/>
  <c r="F122" i="46"/>
  <c r="F122" i="44"/>
  <c r="V122" i="46"/>
  <c r="V122" i="44"/>
  <c r="G123" i="46"/>
  <c r="G123" i="44"/>
  <c r="BK123" i="46"/>
  <c r="BK123" i="44"/>
  <c r="AX124" i="46"/>
  <c r="AX124" i="44"/>
  <c r="BH125" i="46"/>
  <c r="BH125" i="44"/>
  <c r="AV126" i="46"/>
  <c r="AV126" i="44"/>
  <c r="AW127" i="46"/>
  <c r="AW127" i="44"/>
  <c r="AK128" i="46"/>
  <c r="AK128" i="44"/>
  <c r="X129" i="46"/>
  <c r="X129" i="44"/>
  <c r="BD129" i="46"/>
  <c r="BD129" i="44"/>
  <c r="AA130" i="46"/>
  <c r="AA130" i="44"/>
  <c r="AI130" i="46"/>
  <c r="AI130" i="44"/>
  <c r="F131" i="46"/>
  <c r="F131" i="44"/>
  <c r="AD131" i="46"/>
  <c r="AD131" i="44"/>
  <c r="AT131" i="46"/>
  <c r="AT131" i="44"/>
  <c r="R132" i="46"/>
  <c r="R132" i="44"/>
  <c r="AP132" i="46"/>
  <c r="AP132" i="44"/>
  <c r="BF132" i="46"/>
  <c r="BF132" i="44"/>
  <c r="M133" i="46"/>
  <c r="M133" i="44"/>
  <c r="U133" i="46"/>
  <c r="U133" i="44"/>
  <c r="AK133" i="46"/>
  <c r="AK133" i="44"/>
  <c r="BM134" i="46"/>
  <c r="BM134" i="44"/>
  <c r="AC135" i="46"/>
  <c r="AC135" i="44"/>
  <c r="Q136" i="46"/>
  <c r="Q136" i="44"/>
  <c r="AG136" i="46"/>
  <c r="AG136" i="44"/>
  <c r="AG137" i="46"/>
  <c r="AG137" i="44"/>
  <c r="AG139" i="46"/>
  <c r="AG139" i="44"/>
  <c r="E140" i="46"/>
  <c r="E140" i="44"/>
  <c r="BQ10" i="44"/>
  <c r="AJ22" i="44"/>
  <c r="D28" i="44"/>
  <c r="BG37" i="44"/>
  <c r="BG9" i="44"/>
  <c r="AX17" i="44"/>
  <c r="AO33" i="44"/>
  <c r="N41" i="44"/>
  <c r="J89" i="46"/>
  <c r="J89" i="44"/>
  <c r="AT90" i="46"/>
  <c r="AT90" i="44"/>
  <c r="AR92" i="46"/>
  <c r="AR92" i="44"/>
  <c r="S99" i="46"/>
  <c r="S99" i="44"/>
  <c r="AT102" i="46"/>
  <c r="AT102" i="44"/>
  <c r="A56" i="44"/>
  <c r="A66" i="44"/>
  <c r="A96" i="44"/>
  <c r="C19" i="46"/>
  <c r="C19" i="44" s="1"/>
  <c r="C96" i="46"/>
  <c r="C96" i="44" s="1"/>
  <c r="C105" i="46"/>
  <c r="C105" i="44" s="1"/>
  <c r="E8" i="44"/>
  <c r="BN9" i="44"/>
  <c r="J11" i="44"/>
  <c r="AU12" i="44"/>
  <c r="AN14" i="44"/>
  <c r="H16" i="44"/>
  <c r="BE19" i="44"/>
  <c r="AN21" i="44"/>
  <c r="AJ26" i="44"/>
  <c r="O31" i="44"/>
  <c r="BD35" i="44"/>
  <c r="AM40" i="44"/>
  <c r="AK43" i="44"/>
  <c r="BN44" i="44"/>
  <c r="L47" i="44"/>
  <c r="AN52" i="44"/>
  <c r="AS53" i="44"/>
  <c r="N55" i="44"/>
  <c r="AY59" i="44"/>
  <c r="BN60" i="44"/>
  <c r="AZ61" i="44"/>
  <c r="BD62" i="44"/>
  <c r="AO63" i="44"/>
  <c r="F65" i="44"/>
  <c r="AQ67" i="44"/>
  <c r="R84" i="44"/>
  <c r="BM84" i="44"/>
  <c r="U87" i="44"/>
  <c r="AH89" i="44"/>
  <c r="BF89" i="44"/>
  <c r="N90" i="44"/>
  <c r="BJ90" i="44"/>
  <c r="AN91" i="44"/>
  <c r="AJ92" i="44"/>
  <c r="J94" i="44"/>
  <c r="AQ94" i="44"/>
  <c r="BJ95" i="44"/>
  <c r="AI96" i="44"/>
  <c r="N97" i="44"/>
  <c r="I98" i="44"/>
  <c r="G100" i="44"/>
  <c r="W100" i="44"/>
  <c r="N102" i="44"/>
  <c r="M104" i="44"/>
  <c r="BJ104" i="44"/>
  <c r="AG105" i="44"/>
  <c r="BM105" i="44"/>
  <c r="AZ106" i="44"/>
  <c r="P107" i="44"/>
  <c r="AO107" i="44"/>
  <c r="BM107" i="44"/>
  <c r="T108" i="44"/>
  <c r="AY108" i="44"/>
  <c r="F109" i="44"/>
  <c r="AE111" i="44"/>
  <c r="AK122" i="44"/>
  <c r="AF127" i="44"/>
  <c r="AC131" i="44"/>
  <c r="C66" i="46"/>
  <c r="C66" i="44" s="1"/>
  <c r="M10" i="44"/>
  <c r="AH11" i="44"/>
  <c r="BC12" i="44"/>
  <c r="AV14" i="44"/>
  <c r="O16" i="44"/>
  <c r="AL18" i="44"/>
  <c r="AV21" i="44"/>
  <c r="AZ22" i="44"/>
  <c r="AZ26" i="44"/>
  <c r="K30" i="44"/>
  <c r="L36" i="44"/>
  <c r="V41" i="44"/>
  <c r="AW42" i="44"/>
  <c r="G46" i="44"/>
  <c r="AE48" i="44"/>
  <c r="Y58" i="44"/>
  <c r="BN66" i="44"/>
  <c r="F73" i="44"/>
  <c r="BK78" i="44"/>
  <c r="AY79" i="44"/>
  <c r="AA82" i="44"/>
  <c r="BN84" i="44"/>
  <c r="H86" i="44"/>
  <c r="AO86" i="44"/>
  <c r="BA87" i="44"/>
  <c r="Y88" i="44"/>
  <c r="AW88" i="44"/>
  <c r="AL95" i="44"/>
  <c r="AY15" i="44"/>
  <c r="BG15" i="44"/>
  <c r="D24" i="44"/>
  <c r="X35" i="44"/>
  <c r="Y42" i="44"/>
  <c r="BE58" i="44"/>
  <c r="BL12" i="44"/>
  <c r="BL21" i="44"/>
  <c r="R47" i="44"/>
  <c r="Q52" i="44"/>
  <c r="Y56" i="44"/>
  <c r="AC89" i="46"/>
  <c r="AC89" i="44"/>
  <c r="G92" i="46"/>
  <c r="G92" i="44"/>
  <c r="BK92" i="46"/>
  <c r="BK92" i="44"/>
  <c r="AY93" i="46"/>
  <c r="AY93" i="44"/>
  <c r="V94" i="46"/>
  <c r="V94" i="44"/>
  <c r="AD96" i="46"/>
  <c r="AD96" i="44"/>
  <c r="I97" i="46"/>
  <c r="I97" i="44"/>
  <c r="BE97" i="46"/>
  <c r="BE97" i="44"/>
  <c r="P21" i="44"/>
  <c r="BL23" i="44"/>
  <c r="I33" i="44"/>
  <c r="BL7" i="44"/>
  <c r="X21" i="44"/>
  <c r="AJ53" i="44"/>
  <c r="BI8" i="44"/>
  <c r="AP11" i="44"/>
  <c r="AK20" i="44"/>
  <c r="BH24" i="44"/>
  <c r="AZ28" i="44"/>
  <c r="AT48" i="44"/>
  <c r="BD54" i="44"/>
  <c r="AK10" i="44"/>
  <c r="D13" i="44"/>
  <c r="AU16" i="44"/>
  <c r="BP26" i="44"/>
  <c r="AY48" i="44"/>
  <c r="AD57" i="44"/>
  <c r="T59" i="44"/>
  <c r="AC87" i="44"/>
  <c r="BQ87" i="44"/>
  <c r="BE88" i="44"/>
  <c r="AP89" i="44"/>
  <c r="P93" i="44"/>
  <c r="AA99" i="44"/>
  <c r="O100" i="44"/>
  <c r="C42" i="46"/>
  <c r="C42" i="44" s="1"/>
  <c r="AX9" i="44"/>
  <c r="T26" i="44"/>
  <c r="P35" i="44"/>
  <c r="BF47" i="44"/>
  <c r="A49" i="44"/>
  <c r="C51" i="46"/>
  <c r="C51" i="44" s="1"/>
  <c r="U10" i="44"/>
  <c r="BE14" i="44"/>
  <c r="BP22" i="44"/>
  <c r="K32" i="44"/>
  <c r="T36" i="44"/>
  <c r="M51" i="44"/>
  <c r="BQ8" i="44"/>
  <c r="AX11" i="44"/>
  <c r="S15" i="44"/>
  <c r="D22" i="44"/>
  <c r="P25" i="44"/>
  <c r="BH28" i="44"/>
  <c r="AA30" i="44"/>
  <c r="BM42" i="44"/>
  <c r="T47" i="44"/>
  <c r="AG58" i="44"/>
  <c r="BG82" i="44"/>
  <c r="Z84" i="44"/>
  <c r="E87" i="44"/>
  <c r="AG88" i="44"/>
  <c r="AL90" i="44"/>
  <c r="AZ92" i="44"/>
  <c r="AX94" i="44"/>
  <c r="AU95" i="44"/>
  <c r="AQ96" i="44"/>
  <c r="V97" i="44"/>
  <c r="BM98" i="44"/>
  <c r="AE100" i="44"/>
  <c r="A51" i="44"/>
  <c r="A112" i="44"/>
  <c r="C91" i="46"/>
  <c r="C91" i="44" s="1"/>
  <c r="H7" i="44"/>
  <c r="S9" i="44"/>
  <c r="AS10" i="44"/>
  <c r="BO11" i="44"/>
  <c r="U13" i="44"/>
  <c r="AB15" i="44"/>
  <c r="BQ16" i="44"/>
  <c r="Q19" i="44"/>
  <c r="BA20" i="44"/>
  <c r="I22" i="44"/>
  <c r="P23" i="44"/>
  <c r="AN25" i="44"/>
  <c r="P27" i="44"/>
  <c r="BN28" i="44"/>
  <c r="AY30" i="44"/>
  <c r="AA32" i="44"/>
  <c r="L34" i="44"/>
  <c r="AO37" i="44"/>
  <c r="AU38" i="44"/>
  <c r="O40" i="44"/>
  <c r="E43" i="44"/>
  <c r="O46" i="44"/>
  <c r="X52" i="44"/>
  <c r="AT55" i="44"/>
  <c r="AH57" i="44"/>
  <c r="AT58" i="44"/>
  <c r="AE59" i="44"/>
  <c r="AG61" i="44"/>
  <c r="I63" i="44"/>
  <c r="AW65" i="44"/>
  <c r="Z67" i="44"/>
  <c r="R68" i="44"/>
  <c r="AS69" i="44"/>
  <c r="X70" i="44"/>
  <c r="AN72" i="44"/>
  <c r="W73" i="44"/>
  <c r="X76" i="44"/>
  <c r="AJ77" i="44"/>
  <c r="G82" i="44"/>
  <c r="AE82" i="44"/>
  <c r="BK82" i="44"/>
  <c r="I84" i="44"/>
  <c r="AW84" i="44"/>
  <c r="H85" i="44"/>
  <c r="AV85" i="44"/>
  <c r="Q86" i="44"/>
  <c r="AW86" i="44"/>
  <c r="AK87" i="44"/>
  <c r="V90" i="44"/>
  <c r="BD91" i="44"/>
  <c r="T92" i="44"/>
  <c r="AN93" i="44"/>
  <c r="S94" i="44"/>
  <c r="S96" i="44"/>
  <c r="BB97" i="44"/>
  <c r="Y98" i="44"/>
  <c r="BG99" i="44"/>
  <c r="R101" i="44"/>
  <c r="AD102" i="44"/>
  <c r="R103" i="44"/>
  <c r="AW107" i="44"/>
  <c r="D108" i="44"/>
  <c r="BH108" i="44"/>
  <c r="AM109" i="44"/>
  <c r="BK109" i="44"/>
  <c r="AQ110" i="44"/>
  <c r="BO110" i="44"/>
  <c r="AM111" i="44"/>
  <c r="D115" i="44"/>
  <c r="AZ115" i="44"/>
  <c r="E118" i="44"/>
  <c r="M120" i="44"/>
  <c r="N122" i="44"/>
  <c r="AD122" i="44"/>
  <c r="AT122" i="44"/>
  <c r="BJ122" i="44"/>
  <c r="Y127" i="44"/>
  <c r="AN127" i="44"/>
  <c r="BE127" i="44"/>
  <c r="E128" i="44"/>
  <c r="U128" i="44"/>
  <c r="AS128" i="44"/>
  <c r="BI128" i="44"/>
  <c r="AF129" i="44"/>
  <c r="AV129" i="44"/>
  <c r="BL129" i="44"/>
  <c r="J130" i="44"/>
  <c r="AQ130" i="44"/>
  <c r="L133" i="44"/>
  <c r="BL139" i="44"/>
  <c r="Z153" i="44"/>
  <c r="W159" i="44"/>
  <c r="BI168" i="44"/>
  <c r="AW169" i="44"/>
  <c r="AR170" i="44"/>
  <c r="AW172" i="44"/>
  <c r="AS173" i="44"/>
  <c r="AF174" i="44"/>
  <c r="BD174" i="44"/>
  <c r="AN141" i="46"/>
  <c r="AN141" i="44"/>
  <c r="AF142" i="46"/>
  <c r="AF142" i="44"/>
  <c r="AV142" i="46"/>
  <c r="AV142" i="44"/>
  <c r="AX143" i="46"/>
  <c r="AX143" i="44"/>
  <c r="AK144" i="46"/>
  <c r="AK144" i="44"/>
  <c r="N145" i="46"/>
  <c r="N145" i="44"/>
  <c r="Z146" i="46"/>
  <c r="Z146" i="44"/>
  <c r="AL147" i="46"/>
  <c r="AL147" i="44"/>
  <c r="BI149" i="46"/>
  <c r="BI149" i="44"/>
  <c r="BH151" i="46"/>
  <c r="BH151" i="44"/>
  <c r="G152" i="46"/>
  <c r="G152" i="44"/>
  <c r="AE152" i="46"/>
  <c r="AE152" i="44"/>
  <c r="E103" i="46"/>
  <c r="E103" i="44"/>
  <c r="BA103" i="46"/>
  <c r="BA103" i="44"/>
  <c r="BQ103" i="46"/>
  <c r="BQ103" i="44"/>
  <c r="AO104" i="46"/>
  <c r="AO104" i="44"/>
  <c r="D105" i="46"/>
  <c r="D105" i="44"/>
  <c r="AB105" i="46"/>
  <c r="AB105" i="44"/>
  <c r="H106" i="46"/>
  <c r="H106" i="44"/>
  <c r="BD106" i="46"/>
  <c r="BD106" i="44"/>
  <c r="L107" i="46"/>
  <c r="L107" i="44"/>
  <c r="X141" i="44"/>
  <c r="AV141" i="44"/>
  <c r="X142" i="44"/>
  <c r="U144" i="44"/>
  <c r="AT145" i="44"/>
  <c r="R146" i="44"/>
  <c r="BN146" i="44"/>
  <c r="J109" i="44"/>
  <c r="S153" i="44"/>
  <c r="BQ176" i="44"/>
  <c r="AI178" i="44"/>
  <c r="G27" i="44"/>
  <c r="AT12" i="44"/>
  <c r="W23" i="44"/>
  <c r="K26" i="44"/>
  <c r="G29" i="44"/>
  <c r="AK13" i="46"/>
  <c r="AK13" i="44"/>
  <c r="BM7" i="44"/>
  <c r="BQ13" i="44"/>
  <c r="N16" i="44"/>
  <c r="X19" i="44"/>
  <c r="S28" i="44"/>
  <c r="BI41" i="44"/>
  <c r="Y43" i="44"/>
  <c r="F49" i="44"/>
  <c r="AO70" i="44"/>
  <c r="AG72" i="44"/>
  <c r="U86" i="44"/>
  <c r="I87" i="44"/>
  <c r="A15" i="27"/>
  <c r="A17" i="44"/>
  <c r="AN19" i="46"/>
  <c r="AN19" i="44"/>
  <c r="AZ20" i="46"/>
  <c r="AZ20" i="44"/>
  <c r="AA22" i="46"/>
  <c r="AA22" i="44"/>
  <c r="AM23" i="46"/>
  <c r="AM23" i="44"/>
  <c r="AC18" i="44"/>
  <c r="AQ24" i="44"/>
  <c r="F8" i="46"/>
  <c r="F8" i="44"/>
  <c r="A9" i="44"/>
  <c r="Y17" i="44"/>
  <c r="AY22" i="44"/>
  <c r="S34" i="44"/>
  <c r="AK42" i="44"/>
  <c r="BG53" i="44"/>
  <c r="M61" i="44"/>
  <c r="AD66" i="44"/>
  <c r="AS71" i="44"/>
  <c r="BO80" i="44"/>
  <c r="BH81" i="44"/>
  <c r="AV82" i="44"/>
  <c r="BM85" i="44"/>
  <c r="C41" i="46"/>
  <c r="C41" i="44" s="1"/>
  <c r="C90" i="46"/>
  <c r="C90" i="44" s="1"/>
  <c r="AW9" i="44"/>
  <c r="AL10" i="44"/>
  <c r="O14" i="44"/>
  <c r="Z15" i="44"/>
  <c r="AM18" i="44"/>
  <c r="BH20" i="44"/>
  <c r="BK23" i="44"/>
  <c r="W27" i="44"/>
  <c r="AQ28" i="44"/>
  <c r="AE29" i="44"/>
  <c r="BB31" i="44"/>
  <c r="AV33" i="44"/>
  <c r="AA36" i="44"/>
  <c r="F38" i="44"/>
  <c r="AI40" i="44"/>
  <c r="J41" i="44"/>
  <c r="BQ41" i="44"/>
  <c r="AI46" i="44"/>
  <c r="V47" i="44"/>
  <c r="AC48" i="44"/>
  <c r="I49" i="44"/>
  <c r="AQ51" i="44"/>
  <c r="L54" i="44"/>
  <c r="AU58" i="44"/>
  <c r="X59" i="44"/>
  <c r="BI61" i="44"/>
  <c r="AM63" i="44"/>
  <c r="W67" i="44"/>
  <c r="BH67" i="44"/>
  <c r="AA69" i="44"/>
  <c r="S73" i="44"/>
  <c r="BL77" i="44"/>
  <c r="S80" i="44"/>
  <c r="O110" i="44"/>
  <c r="AU112" i="44"/>
  <c r="BK112" i="44"/>
  <c r="BN113" i="44"/>
  <c r="V114" i="44"/>
  <c r="AT114" i="44"/>
  <c r="BJ114" i="44"/>
  <c r="H115" i="44"/>
  <c r="AT117" i="44"/>
  <c r="AA123" i="44"/>
  <c r="AO17" i="46"/>
  <c r="AO17" i="44"/>
  <c r="AW17" i="44"/>
  <c r="AA26" i="44"/>
  <c r="I43" i="46"/>
  <c r="I43" i="44"/>
  <c r="O45" i="46"/>
  <c r="O45" i="44"/>
  <c r="A46" i="27"/>
  <c r="A48" i="44"/>
  <c r="AN51" i="46"/>
  <c r="AN51" i="44"/>
  <c r="BP52" i="46"/>
  <c r="BP52" i="44"/>
  <c r="U56" i="46"/>
  <c r="U56" i="44"/>
  <c r="AK56" i="46"/>
  <c r="AK56" i="44"/>
  <c r="P60" i="46"/>
  <c r="P60" i="44"/>
  <c r="R61" i="46"/>
  <c r="R61" i="44"/>
  <c r="AX61" i="46"/>
  <c r="AX61" i="44"/>
  <c r="F62" i="46"/>
  <c r="F62" i="44"/>
  <c r="N62" i="46"/>
  <c r="N62" i="44"/>
  <c r="AT62" i="46"/>
  <c r="AT62" i="44"/>
  <c r="A61" i="27"/>
  <c r="C63" i="46"/>
  <c r="C63" i="44" s="1"/>
  <c r="O63" i="46"/>
  <c r="O63" i="44"/>
  <c r="AU63" i="46"/>
  <c r="AU63" i="44"/>
  <c r="W65" i="46"/>
  <c r="W65" i="44"/>
  <c r="S66" i="46"/>
  <c r="S66" i="44"/>
  <c r="AZ67" i="46"/>
  <c r="AZ67" i="44"/>
  <c r="BG69" i="46"/>
  <c r="BG69" i="44"/>
  <c r="V70" i="46"/>
  <c r="V70" i="44"/>
  <c r="AD72" i="46"/>
  <c r="AD72" i="44"/>
  <c r="AL72" i="46"/>
  <c r="AL72" i="44"/>
  <c r="BJ72" i="46"/>
  <c r="BJ72" i="44"/>
  <c r="BD73" i="46"/>
  <c r="BD73" i="44"/>
  <c r="T74" i="46"/>
  <c r="T74" i="44"/>
  <c r="AR74" i="46"/>
  <c r="AR74" i="44"/>
  <c r="F75" i="46"/>
  <c r="F75" i="44"/>
  <c r="J76" i="46"/>
  <c r="J76" i="44"/>
  <c r="R76" i="46"/>
  <c r="R76" i="44"/>
  <c r="E77" i="46"/>
  <c r="E77" i="44"/>
  <c r="M77" i="46"/>
  <c r="M77" i="44"/>
  <c r="AC77" i="46"/>
  <c r="AC77" i="44"/>
  <c r="AS77" i="46"/>
  <c r="AS77" i="44"/>
  <c r="H78" i="46"/>
  <c r="H78" i="44"/>
  <c r="AF78" i="46"/>
  <c r="AF78" i="44"/>
  <c r="BL78" i="46"/>
  <c r="BL78" i="44"/>
  <c r="AB79" i="46"/>
  <c r="AB79" i="44"/>
  <c r="BH79" i="46"/>
  <c r="BH79" i="44"/>
  <c r="AF80" i="46"/>
  <c r="AF80" i="44"/>
  <c r="BK14" i="46"/>
  <c r="BK14" i="44"/>
  <c r="BN15" i="46"/>
  <c r="BN15" i="44"/>
  <c r="BG22" i="44"/>
  <c r="BC39" i="46"/>
  <c r="BC39" i="44"/>
  <c r="BF41" i="46"/>
  <c r="BF41" i="44"/>
  <c r="G7" i="44"/>
  <c r="BE9" i="44"/>
  <c r="Y14" i="44"/>
  <c r="AL16" i="44"/>
  <c r="BI18" i="44"/>
  <c r="O21" i="44"/>
  <c r="S22" i="44"/>
  <c r="BM23" i="44"/>
  <c r="AE25" i="44"/>
  <c r="AM27" i="44"/>
  <c r="BF30" i="44"/>
  <c r="AQ36" i="44"/>
  <c r="Z39" i="44"/>
  <c r="E42" i="44"/>
  <c r="BA42" i="44"/>
  <c r="AK44" i="44"/>
  <c r="AL47" i="44"/>
  <c r="Q49" i="44"/>
  <c r="T58" i="44"/>
  <c r="AX63" i="44"/>
  <c r="K68" i="44"/>
  <c r="I75" i="44"/>
  <c r="M76" i="44"/>
  <c r="F84" i="44"/>
  <c r="S95" i="44"/>
  <c r="BO95" i="44"/>
  <c r="BF97" i="44"/>
  <c r="AG106" i="44"/>
  <c r="M107" i="44"/>
  <c r="R113" i="44"/>
  <c r="F114" i="44"/>
  <c r="AN115" i="44"/>
  <c r="AB116" i="44"/>
  <c r="BA18" i="46"/>
  <c r="BA18" i="44"/>
  <c r="BP8" i="44"/>
  <c r="K13" i="44"/>
  <c r="BM17" i="44"/>
  <c r="H19" i="44"/>
  <c r="G23" i="44"/>
  <c r="AM25" i="44"/>
  <c r="AU27" i="44"/>
  <c r="BG28" i="44"/>
  <c r="AU29" i="44"/>
  <c r="AC16" i="46"/>
  <c r="AC16" i="44"/>
  <c r="BI16" i="46"/>
  <c r="BI16" i="44"/>
  <c r="J22" i="46"/>
  <c r="J22" i="44"/>
  <c r="F23" i="46"/>
  <c r="F23" i="44"/>
  <c r="AH24" i="46"/>
  <c r="AH24" i="44"/>
  <c r="AD27" i="46"/>
  <c r="AD27" i="44"/>
  <c r="AO9" i="46"/>
  <c r="AO9" i="44"/>
  <c r="AB10" i="46"/>
  <c r="AB10" i="44"/>
  <c r="AD12" i="46"/>
  <c r="AD12" i="44"/>
  <c r="AY26" i="46"/>
  <c r="AY26" i="44"/>
  <c r="BN32" i="46"/>
  <c r="BN32" i="44"/>
  <c r="AN33" i="46"/>
  <c r="AN33" i="44"/>
  <c r="BG36" i="46"/>
  <c r="BG36" i="44"/>
  <c r="V38" i="46"/>
  <c r="V38" i="44"/>
  <c r="BQ48" i="46"/>
  <c r="BQ48" i="44"/>
  <c r="AG49" i="46"/>
  <c r="AG49" i="44"/>
  <c r="BI50" i="46"/>
  <c r="BI50" i="44"/>
  <c r="BQ50" i="46"/>
  <c r="BQ50" i="44"/>
  <c r="BO53" i="46"/>
  <c r="BO53" i="44"/>
  <c r="AS55" i="46"/>
  <c r="AS55" i="44"/>
  <c r="H56" i="46"/>
  <c r="H56" i="44"/>
  <c r="AA57" i="46"/>
  <c r="AA57" i="44"/>
  <c r="Y62" i="46"/>
  <c r="Y62" i="44"/>
  <c r="BF63" i="46"/>
  <c r="BF63" i="44"/>
  <c r="BJ64" i="46"/>
  <c r="BJ64" i="44"/>
  <c r="A63" i="27"/>
  <c r="A65" i="44"/>
  <c r="BF65" i="46"/>
  <c r="BF65" i="44"/>
  <c r="AM67" i="46"/>
  <c r="AM67" i="44"/>
  <c r="BK67" i="46"/>
  <c r="BK67" i="44"/>
  <c r="AA68" i="46"/>
  <c r="AA68" i="44"/>
  <c r="BG78" i="46"/>
  <c r="BG78" i="44"/>
  <c r="AU79" i="46"/>
  <c r="AU79" i="44"/>
  <c r="BJ84" i="46"/>
  <c r="BJ84" i="44"/>
  <c r="BE85" i="46"/>
  <c r="BE85" i="44"/>
  <c r="AY95" i="46"/>
  <c r="AY95" i="44"/>
  <c r="AD103" i="46"/>
  <c r="AD103" i="44"/>
  <c r="BA105" i="46"/>
  <c r="BA105" i="44"/>
  <c r="AO106" i="46"/>
  <c r="AO106" i="44"/>
  <c r="BM106" i="46"/>
  <c r="BM106" i="44"/>
  <c r="U107" i="46"/>
  <c r="U107" i="44"/>
  <c r="K109" i="46"/>
  <c r="K109" i="44"/>
  <c r="AI109" i="46"/>
  <c r="AI109" i="44"/>
  <c r="AM110" i="46"/>
  <c r="AM110" i="44"/>
  <c r="AU110" i="46"/>
  <c r="AU110" i="44"/>
  <c r="BC110" i="46"/>
  <c r="BC110" i="44"/>
  <c r="BK110" i="46"/>
  <c r="BK110" i="44"/>
  <c r="AQ111" i="46"/>
  <c r="AQ111" i="44"/>
  <c r="AY111" i="46"/>
  <c r="AY111" i="44"/>
  <c r="BO111" i="46"/>
  <c r="BO111" i="44"/>
  <c r="O112" i="46"/>
  <c r="O112" i="44"/>
  <c r="AE112" i="46"/>
  <c r="AE112" i="44"/>
  <c r="J113" i="46"/>
  <c r="J113" i="44"/>
  <c r="BF113" i="46"/>
  <c r="BF113" i="44"/>
  <c r="AD114" i="46"/>
  <c r="AD114" i="44"/>
  <c r="AL114" i="46"/>
  <c r="AL114" i="44"/>
  <c r="AF115" i="46"/>
  <c r="AF115" i="44"/>
  <c r="BD115" i="46"/>
  <c r="BD115" i="44"/>
  <c r="BL115" i="46"/>
  <c r="BL115" i="44"/>
  <c r="D116" i="46"/>
  <c r="D116" i="44"/>
  <c r="L116" i="46"/>
  <c r="L116" i="44"/>
  <c r="T116" i="46"/>
  <c r="T116" i="44"/>
  <c r="AJ116" i="46"/>
  <c r="AJ116" i="44"/>
  <c r="BH116" i="46"/>
  <c r="BH116" i="44"/>
  <c r="F117" i="46"/>
  <c r="F117" i="44"/>
  <c r="V117" i="46"/>
  <c r="V117" i="44"/>
  <c r="AL117" i="46"/>
  <c r="AL117" i="44"/>
  <c r="R118" i="46"/>
  <c r="R118" i="44"/>
  <c r="Z118" i="46"/>
  <c r="Z118" i="44"/>
  <c r="AP118" i="46"/>
  <c r="AP118" i="44"/>
  <c r="BF118" i="46"/>
  <c r="BF118" i="44"/>
  <c r="BN118" i="46"/>
  <c r="BN118" i="44"/>
  <c r="F119" i="46"/>
  <c r="F119" i="44"/>
  <c r="AD119" i="46"/>
  <c r="AD119" i="44"/>
  <c r="AL119" i="46"/>
  <c r="AL119" i="44"/>
  <c r="AT119" i="46"/>
  <c r="AT119" i="44"/>
  <c r="BJ119" i="46"/>
  <c r="BJ119" i="44"/>
  <c r="J120" i="46"/>
  <c r="J120" i="44"/>
  <c r="R120" i="46"/>
  <c r="R120" i="44"/>
  <c r="BN120" i="46"/>
  <c r="BN120" i="44"/>
  <c r="F121" i="46"/>
  <c r="F121" i="44"/>
  <c r="AL121" i="46"/>
  <c r="AL121" i="44"/>
  <c r="BB121" i="46"/>
  <c r="BB121" i="44"/>
  <c r="BN122" i="46"/>
  <c r="BN122" i="44"/>
  <c r="AI123" i="46"/>
  <c r="AI123" i="44"/>
  <c r="AQ123" i="46"/>
  <c r="AQ123" i="44"/>
  <c r="AY123" i="46"/>
  <c r="AY123" i="44"/>
  <c r="N124" i="46"/>
  <c r="N124" i="44"/>
  <c r="AT124" i="46"/>
  <c r="AT124" i="44"/>
  <c r="BB124" i="46"/>
  <c r="BB124" i="44"/>
  <c r="BJ124" i="46"/>
  <c r="BJ124" i="44"/>
  <c r="H125" i="46"/>
  <c r="H125" i="44"/>
  <c r="AF125" i="46"/>
  <c r="AF125" i="44"/>
  <c r="BD125" i="46"/>
  <c r="BD125" i="44"/>
  <c r="T126" i="46"/>
  <c r="T126" i="44"/>
  <c r="AB126" i="46"/>
  <c r="AB126" i="44"/>
  <c r="AJ126" i="46"/>
  <c r="AJ126" i="44"/>
  <c r="BH126" i="46"/>
  <c r="BH126" i="44"/>
  <c r="BP126" i="46"/>
  <c r="BP126" i="44"/>
  <c r="E127" i="46"/>
  <c r="E127" i="44"/>
  <c r="M127" i="46"/>
  <c r="M127" i="44"/>
  <c r="U127" i="46"/>
  <c r="U127" i="44"/>
  <c r="AK127" i="46"/>
  <c r="AK127" i="44"/>
  <c r="Y128" i="46"/>
  <c r="Y128" i="44"/>
  <c r="AG128" i="46"/>
  <c r="AG128" i="44"/>
  <c r="AJ129" i="46"/>
  <c r="AJ129" i="44"/>
  <c r="T20" i="46"/>
  <c r="T20" i="44"/>
  <c r="AU21" i="46"/>
  <c r="AU21" i="44"/>
  <c r="BC25" i="46"/>
  <c r="BC25" i="44"/>
  <c r="S26" i="46"/>
  <c r="S26" i="44"/>
  <c r="BK27" i="46"/>
  <c r="BK27" i="44"/>
  <c r="AA28" i="46"/>
  <c r="AA28" i="44"/>
  <c r="BJ31" i="46"/>
  <c r="BJ31" i="44"/>
  <c r="AD40" i="46"/>
  <c r="AD40" i="44"/>
  <c r="K53" i="46"/>
  <c r="K53" i="44"/>
  <c r="W54" i="46"/>
  <c r="W54" i="44"/>
  <c r="AE54" i="46"/>
  <c r="AE54" i="44"/>
  <c r="U55" i="46"/>
  <c r="U55" i="44"/>
  <c r="BD56" i="46"/>
  <c r="BD56" i="44"/>
  <c r="K57" i="46"/>
  <c r="BC58" i="46"/>
  <c r="BC58" i="44"/>
  <c r="AY60" i="46"/>
  <c r="AY60" i="44"/>
  <c r="BM62" i="46"/>
  <c r="BM62" i="44"/>
  <c r="AX65" i="46"/>
  <c r="AX65" i="44"/>
  <c r="N66" i="46"/>
  <c r="N66" i="44"/>
  <c r="O67" i="46"/>
  <c r="O67" i="44"/>
  <c r="AY68" i="46"/>
  <c r="AY68" i="44"/>
  <c r="I70" i="46"/>
  <c r="I70" i="44"/>
  <c r="AW70" i="46"/>
  <c r="AW70" i="44"/>
  <c r="BE70" i="46"/>
  <c r="BE70" i="44"/>
  <c r="AC71" i="46"/>
  <c r="AC71" i="44"/>
  <c r="BA71" i="46"/>
  <c r="BA71" i="44"/>
  <c r="Q72" i="46"/>
  <c r="Q72" i="44"/>
  <c r="AA73" i="46"/>
  <c r="AA73" i="44"/>
  <c r="BK74" i="46"/>
  <c r="BK74" i="44"/>
  <c r="Q75" i="46"/>
  <c r="Q75" i="44"/>
  <c r="AO75" i="46"/>
  <c r="AO75" i="44"/>
  <c r="AK76" i="46"/>
  <c r="AK76" i="44"/>
  <c r="AN77" i="46"/>
  <c r="AN77" i="44"/>
  <c r="S78" i="46"/>
  <c r="S78" i="44"/>
  <c r="W79" i="46"/>
  <c r="W79" i="44"/>
  <c r="P82" i="46"/>
  <c r="P82" i="44"/>
  <c r="BL82" i="46"/>
  <c r="BL82" i="44"/>
  <c r="AP83" i="46"/>
  <c r="AP83" i="44"/>
  <c r="V84" i="46"/>
  <c r="V84" i="44"/>
  <c r="BB84" i="46"/>
  <c r="BB84" i="44"/>
  <c r="M86" i="46"/>
  <c r="M86" i="44"/>
  <c r="P92" i="46"/>
  <c r="P92" i="44"/>
  <c r="AF92" i="46"/>
  <c r="AF92" i="44"/>
  <c r="BK96" i="46"/>
  <c r="BK96" i="44"/>
  <c r="R97" i="46"/>
  <c r="R97" i="44"/>
  <c r="AP97" i="46"/>
  <c r="AP97" i="44"/>
  <c r="W99" i="46"/>
  <c r="W99" i="44"/>
  <c r="AU99" i="46"/>
  <c r="AU99" i="44"/>
  <c r="Q106" i="46"/>
  <c r="Q106" i="44"/>
  <c r="BA107" i="46"/>
  <c r="BA107" i="44"/>
  <c r="BI107" i="46"/>
  <c r="BI107" i="44"/>
  <c r="C67" i="46"/>
  <c r="C67" i="44" s="1"/>
  <c r="C104" i="46"/>
  <c r="C104" i="44" s="1"/>
  <c r="I9" i="44"/>
  <c r="AC12" i="44"/>
  <c r="AQ13" i="44"/>
  <c r="BH15" i="44"/>
  <c r="I17" i="44"/>
  <c r="U18" i="44"/>
  <c r="P19" i="44"/>
  <c r="AA24" i="44"/>
  <c r="N31" i="44"/>
  <c r="H33" i="44"/>
  <c r="K34" i="44"/>
  <c r="BK35" i="44"/>
  <c r="X42" i="44"/>
  <c r="BM47" i="44"/>
  <c r="L52" i="44"/>
  <c r="AB54" i="44"/>
  <c r="AX55" i="44"/>
  <c r="AE58" i="44"/>
  <c r="AS61" i="44"/>
  <c r="V64" i="44"/>
  <c r="U71" i="44"/>
  <c r="AU74" i="44"/>
  <c r="BK79" i="44"/>
  <c r="N84" i="44"/>
  <c r="AD89" i="44"/>
  <c r="AP90" i="44"/>
  <c r="BN90" i="44"/>
  <c r="U105" i="44"/>
  <c r="BG109" i="44"/>
  <c r="G110" i="44"/>
  <c r="Z113" i="44"/>
  <c r="AP113" i="44"/>
  <c r="AZ116" i="44"/>
  <c r="BP116" i="44"/>
  <c r="N119" i="44"/>
  <c r="AX122" i="44"/>
  <c r="S123" i="44"/>
  <c r="F124" i="44"/>
  <c r="P125" i="44"/>
  <c r="BL80" i="44"/>
  <c r="AW81" i="44"/>
  <c r="Z131" i="44"/>
  <c r="F132" i="44"/>
  <c r="V132" i="44"/>
  <c r="AG133" i="44"/>
  <c r="M134" i="44"/>
  <c r="Q135" i="44"/>
  <c r="E136" i="44"/>
  <c r="U136" i="44"/>
  <c r="AS137" i="44"/>
  <c r="I138" i="44"/>
  <c r="AW138" i="44"/>
  <c r="BI139" i="44"/>
  <c r="D141" i="44"/>
  <c r="I81" i="46"/>
  <c r="I81" i="44"/>
  <c r="AK82" i="46"/>
  <c r="AK82" i="44"/>
  <c r="AM83" i="46"/>
  <c r="AM83" i="44"/>
  <c r="AL85" i="46"/>
  <c r="AL85" i="44"/>
  <c r="AH88" i="46"/>
  <c r="AH88" i="44"/>
  <c r="AO91" i="46"/>
  <c r="AO91" i="44"/>
  <c r="U92" i="46"/>
  <c r="U92" i="44"/>
  <c r="AJ94" i="46"/>
  <c r="AJ94" i="44"/>
  <c r="AZ94" i="46"/>
  <c r="AZ94" i="44"/>
  <c r="AI103" i="46"/>
  <c r="AI103" i="44"/>
  <c r="AM130" i="46"/>
  <c r="AM130" i="44"/>
  <c r="N132" i="46"/>
  <c r="N132" i="44"/>
  <c r="AL132" i="46"/>
  <c r="AL132" i="44"/>
  <c r="Q133" i="46"/>
  <c r="Q133" i="44"/>
  <c r="BI134" i="46"/>
  <c r="BI134" i="44"/>
  <c r="Y135" i="46"/>
  <c r="Y135" i="44"/>
  <c r="AW135" i="46"/>
  <c r="AW135" i="44"/>
  <c r="AC136" i="46"/>
  <c r="AC136" i="44"/>
  <c r="BA136" i="46"/>
  <c r="BA136" i="44"/>
  <c r="AC137" i="46"/>
  <c r="AC137" i="44"/>
  <c r="Q138" i="46"/>
  <c r="Q138" i="44"/>
  <c r="BE138" i="46"/>
  <c r="BE138" i="44"/>
  <c r="Y140" i="46"/>
  <c r="Y140" i="44"/>
  <c r="AW140" i="46"/>
  <c r="AW140" i="44"/>
  <c r="T141" i="46"/>
  <c r="T141" i="44"/>
  <c r="AJ141" i="46"/>
  <c r="AJ141" i="44"/>
  <c r="BP141" i="46"/>
  <c r="BP141" i="44"/>
  <c r="AR142" i="46"/>
  <c r="AR142" i="44"/>
  <c r="BB143" i="46"/>
  <c r="BB143" i="44"/>
  <c r="AH145" i="46"/>
  <c r="AH145" i="44"/>
  <c r="AP145" i="46"/>
  <c r="AP145" i="44"/>
  <c r="AX145" i="46"/>
  <c r="AX145" i="44"/>
  <c r="Z147" i="46"/>
  <c r="Z147" i="44"/>
  <c r="AP147" i="46"/>
  <c r="AP147" i="44"/>
  <c r="AS148" i="46"/>
  <c r="AS148" i="44"/>
  <c r="BQ148" i="46"/>
  <c r="BQ148" i="44"/>
  <c r="Y149" i="46"/>
  <c r="Y149" i="44"/>
  <c r="AO149" i="46"/>
  <c r="AO149" i="44"/>
  <c r="AW149" i="46"/>
  <c r="AW149" i="44"/>
  <c r="BM149" i="46"/>
  <c r="BM149" i="44"/>
  <c r="E150" i="46"/>
  <c r="E150" i="44"/>
  <c r="AC150" i="46"/>
  <c r="AC150" i="44"/>
  <c r="AK150" i="46"/>
  <c r="AK150" i="44"/>
  <c r="BL151" i="46"/>
  <c r="BL151" i="44"/>
  <c r="K152" i="46"/>
  <c r="K152" i="44"/>
  <c r="S152" i="46"/>
  <c r="S152" i="44"/>
  <c r="BG152" i="46"/>
  <c r="BG152" i="44"/>
  <c r="O153" i="46"/>
  <c r="O153" i="44"/>
  <c r="W153" i="46"/>
  <c r="W153" i="44"/>
  <c r="BK153" i="46"/>
  <c r="BK153" i="44"/>
  <c r="Y154" i="46"/>
  <c r="Y154" i="44"/>
  <c r="AO154" i="46"/>
  <c r="AO154" i="44"/>
  <c r="AW154" i="46"/>
  <c r="AW154" i="44"/>
  <c r="M155" i="46"/>
  <c r="M155" i="44"/>
  <c r="AS155" i="46"/>
  <c r="AS155" i="44"/>
  <c r="BI155" i="46"/>
  <c r="BI155" i="44"/>
  <c r="H156" i="46"/>
  <c r="H156" i="44"/>
  <c r="P156" i="46"/>
  <c r="P156" i="44"/>
  <c r="X156" i="46"/>
  <c r="X156" i="44"/>
  <c r="AV156" i="46"/>
  <c r="AV156" i="44"/>
  <c r="BD156" i="46"/>
  <c r="BD156" i="44"/>
  <c r="AB157" i="46"/>
  <c r="AB157" i="44"/>
  <c r="AJ157" i="46"/>
  <c r="AJ157" i="44"/>
  <c r="AZ157" i="46"/>
  <c r="AZ157" i="44"/>
  <c r="BP157" i="46"/>
  <c r="BP157" i="44"/>
  <c r="H158" i="46"/>
  <c r="H158" i="44"/>
  <c r="P158" i="46"/>
  <c r="P158" i="44"/>
  <c r="AF158" i="46"/>
  <c r="AF158" i="44"/>
  <c r="AN158" i="46"/>
  <c r="AN158" i="44"/>
  <c r="BD158" i="46"/>
  <c r="BD158" i="44"/>
  <c r="Y30" i="44"/>
  <c r="AG81" i="44"/>
  <c r="E82" i="44"/>
  <c r="BK83" i="44"/>
  <c r="AT85" i="44"/>
  <c r="J88" i="44"/>
  <c r="I91" i="44"/>
  <c r="BK130" i="44"/>
  <c r="AX131" i="44"/>
  <c r="BN131" i="44"/>
  <c r="AO133" i="44"/>
  <c r="BE133" i="44"/>
  <c r="U134" i="44"/>
  <c r="AS136" i="44"/>
  <c r="BI136" i="44"/>
  <c r="AK137" i="44"/>
  <c r="BQ137" i="44"/>
  <c r="AC139" i="44"/>
  <c r="L141" i="44"/>
  <c r="BP142" i="44"/>
  <c r="AD143" i="44"/>
  <c r="N146" i="44"/>
  <c r="R147" i="44"/>
  <c r="AH147" i="44"/>
  <c r="AX147" i="44"/>
  <c r="M148" i="44"/>
  <c r="Q149" i="44"/>
  <c r="M150" i="44"/>
  <c r="AY152" i="44"/>
  <c r="P123" i="46"/>
  <c r="P123" i="44"/>
  <c r="AF123" i="46"/>
  <c r="AF123" i="44"/>
  <c r="Q126" i="46"/>
  <c r="Q126" i="44"/>
  <c r="Z127" i="46"/>
  <c r="Z127" i="44"/>
  <c r="AW129" i="46"/>
  <c r="AW129" i="44"/>
  <c r="AA132" i="46"/>
  <c r="AA132" i="44"/>
  <c r="AQ132" i="46"/>
  <c r="AQ132" i="44"/>
  <c r="AD133" i="46"/>
  <c r="AD133" i="44"/>
  <c r="AH134" i="46"/>
  <c r="AH134" i="44"/>
  <c r="L159" i="46"/>
  <c r="L159" i="44"/>
  <c r="AB159" i="46"/>
  <c r="AB159" i="44"/>
  <c r="AJ159" i="46"/>
  <c r="AJ159" i="44"/>
  <c r="M160" i="46"/>
  <c r="M160" i="44"/>
  <c r="BQ160" i="46"/>
  <c r="BQ160" i="44"/>
  <c r="H161" i="46"/>
  <c r="H161" i="44"/>
  <c r="P161" i="46"/>
  <c r="P161" i="44"/>
  <c r="BD161" i="46"/>
  <c r="BD161" i="44"/>
  <c r="BL161" i="46"/>
  <c r="BL161" i="44"/>
  <c r="K162" i="46"/>
  <c r="K162" i="44"/>
  <c r="S162" i="46"/>
  <c r="S162" i="44"/>
  <c r="AA162" i="46"/>
  <c r="AA162" i="44"/>
  <c r="AI162" i="46"/>
  <c r="AI162" i="44"/>
  <c r="BG162" i="46"/>
  <c r="BG162" i="44"/>
  <c r="BO162" i="46"/>
  <c r="BO162" i="44"/>
  <c r="O163" i="46"/>
  <c r="O163" i="44"/>
  <c r="W163" i="46"/>
  <c r="W163" i="44"/>
  <c r="AU163" i="46"/>
  <c r="AU163" i="44"/>
  <c r="K164" i="46"/>
  <c r="K164" i="44"/>
  <c r="AQ164" i="46"/>
  <c r="AQ164" i="44"/>
  <c r="AY164" i="46"/>
  <c r="AY164" i="44"/>
  <c r="O165" i="46"/>
  <c r="O165" i="44"/>
  <c r="BK165" i="46"/>
  <c r="BK165" i="44"/>
  <c r="R166" i="46"/>
  <c r="R166" i="44"/>
  <c r="Z166" i="46"/>
  <c r="Z166" i="44"/>
  <c r="AH166" i="46"/>
  <c r="AH166" i="44"/>
  <c r="V167" i="46"/>
  <c r="V167" i="44"/>
  <c r="AD167" i="46"/>
  <c r="AD167" i="44"/>
  <c r="AL167" i="46"/>
  <c r="AL167" i="44"/>
  <c r="AT167" i="46"/>
  <c r="AT167" i="44"/>
  <c r="BB167" i="46"/>
  <c r="BB167" i="44"/>
  <c r="R168" i="46"/>
  <c r="R168" i="44"/>
  <c r="N169" i="46"/>
  <c r="N169" i="44"/>
  <c r="AD169" i="46"/>
  <c r="AD169" i="44"/>
  <c r="AL169" i="46"/>
  <c r="AL169" i="44"/>
  <c r="AT169" i="46"/>
  <c r="AT169" i="44"/>
  <c r="I170" i="46"/>
  <c r="I170" i="44"/>
  <c r="Y170" i="46"/>
  <c r="Y170" i="44"/>
  <c r="AW170" i="46"/>
  <c r="AW170" i="44"/>
  <c r="BE170" i="46"/>
  <c r="BE170" i="44"/>
  <c r="N172" i="46"/>
  <c r="N172" i="44"/>
  <c r="AD172" i="46"/>
  <c r="AD172" i="44"/>
  <c r="J173" i="46"/>
  <c r="J173" i="44"/>
  <c r="BF173" i="46"/>
  <c r="BF173" i="44"/>
  <c r="U174" i="46"/>
  <c r="U174" i="44"/>
  <c r="AC174" i="46"/>
  <c r="AC174" i="44"/>
  <c r="AS174" i="46"/>
  <c r="AS174" i="44"/>
  <c r="Q175" i="46"/>
  <c r="Q175" i="44"/>
  <c r="AO175" i="46"/>
  <c r="AO175" i="44"/>
  <c r="BE175" i="46"/>
  <c r="BE175" i="44"/>
  <c r="Z176" i="46"/>
  <c r="Z176" i="44"/>
  <c r="AX176" i="46"/>
  <c r="AX176" i="44"/>
  <c r="N177" i="46"/>
  <c r="N177" i="44"/>
  <c r="V177" i="46"/>
  <c r="V177" i="44"/>
  <c r="AT177" i="46"/>
  <c r="AT177" i="44"/>
  <c r="BB177" i="46"/>
  <c r="BB177" i="44"/>
  <c r="BJ177" i="46"/>
  <c r="BJ177" i="44"/>
  <c r="H178" i="46"/>
  <c r="H178" i="44"/>
  <c r="P178" i="46"/>
  <c r="P178" i="44"/>
  <c r="X178" i="46"/>
  <c r="X178" i="44"/>
  <c r="D179" i="46"/>
  <c r="D179" i="44"/>
  <c r="AR179" i="46"/>
  <c r="AR179" i="44"/>
  <c r="BH179" i="46"/>
  <c r="BH179" i="44"/>
  <c r="BP179" i="46"/>
  <c r="BP179" i="44"/>
  <c r="M180" i="46"/>
  <c r="M180" i="44"/>
  <c r="U180" i="46"/>
  <c r="U180" i="44"/>
  <c r="BA180" i="46"/>
  <c r="BA180" i="44"/>
  <c r="Q181" i="46"/>
  <c r="Q181" i="44"/>
  <c r="U182" i="46"/>
  <c r="U182" i="44"/>
  <c r="AC182" i="46"/>
  <c r="AC182" i="44"/>
  <c r="BA182" i="46"/>
  <c r="BA182" i="44"/>
  <c r="BQ182" i="46"/>
  <c r="BQ182" i="44"/>
  <c r="K117" i="44"/>
  <c r="D159" i="44"/>
  <c r="AF161" i="44"/>
  <c r="AV161" i="44"/>
  <c r="AM163" i="44"/>
  <c r="BK163" i="44"/>
  <c r="AX166" i="44"/>
  <c r="V172" i="44"/>
  <c r="R173" i="44"/>
  <c r="AP173" i="44"/>
  <c r="AG183" i="44"/>
  <c r="D184" i="44"/>
  <c r="J186" i="44"/>
  <c r="R186" i="44"/>
  <c r="Z186" i="44"/>
  <c r="AH186" i="44"/>
  <c r="AP186" i="44"/>
  <c r="AX186" i="44"/>
  <c r="BF186" i="44"/>
  <c r="AT187" i="44"/>
  <c r="Y188" i="44"/>
  <c r="F138" i="44"/>
  <c r="AW183" i="44"/>
  <c r="T184" i="44"/>
  <c r="AR184" i="44"/>
  <c r="X185" i="44"/>
  <c r="AL187" i="44"/>
  <c r="AB189" i="44"/>
  <c r="AE190" i="44"/>
  <c r="S191" i="44"/>
  <c r="AY191" i="44"/>
  <c r="BM183" i="44"/>
  <c r="L184" i="44"/>
  <c r="F187" i="44"/>
  <c r="I188" i="44"/>
  <c r="AF38" i="46"/>
  <c r="AF38" i="44"/>
  <c r="BQ60" i="46"/>
  <c r="BQ60" i="44"/>
  <c r="AB63" i="46"/>
  <c r="AB63" i="44"/>
  <c r="AK78" i="46"/>
  <c r="AK78" i="44"/>
  <c r="BO87" i="46"/>
  <c r="BO87" i="44"/>
  <c r="G88" i="46"/>
  <c r="G88" i="44"/>
  <c r="O88" i="46"/>
  <c r="O88" i="44"/>
  <c r="P89" i="46"/>
  <c r="P89" i="44"/>
  <c r="AV89" i="46"/>
  <c r="AV89" i="44"/>
  <c r="E95" i="46"/>
  <c r="E95" i="44"/>
  <c r="Q96" i="46"/>
  <c r="Q96" i="44"/>
  <c r="AG96" i="46"/>
  <c r="AG96" i="44"/>
  <c r="BM96" i="46"/>
  <c r="BM96" i="44"/>
  <c r="W98" i="46"/>
  <c r="W98" i="44"/>
  <c r="AC100" i="46"/>
  <c r="AC100" i="44"/>
  <c r="BA100" i="46"/>
  <c r="BA100" i="44"/>
  <c r="X101" i="46"/>
  <c r="X101" i="44"/>
  <c r="AN103" i="46"/>
  <c r="AN103" i="44"/>
  <c r="L104" i="46"/>
  <c r="L104" i="44"/>
  <c r="AR104" i="46"/>
  <c r="AR104" i="44"/>
  <c r="AZ104" i="46"/>
  <c r="AZ104" i="44"/>
  <c r="BP104" i="46"/>
  <c r="BP104" i="44"/>
  <c r="G105" i="46"/>
  <c r="G105" i="44"/>
  <c r="BC105" i="46"/>
  <c r="BC105" i="44"/>
  <c r="S106" i="46"/>
  <c r="S106" i="44"/>
  <c r="BO106" i="46"/>
  <c r="BO106" i="44"/>
  <c r="G107" i="46"/>
  <c r="G107" i="44"/>
  <c r="AU107" i="46"/>
  <c r="AU107" i="44"/>
  <c r="BC107" i="46"/>
  <c r="BC107" i="44"/>
  <c r="J108" i="46"/>
  <c r="J108" i="44"/>
  <c r="AP108" i="46"/>
  <c r="AP108" i="44"/>
  <c r="U109" i="46"/>
  <c r="U109" i="44"/>
  <c r="I110" i="46"/>
  <c r="I110" i="44"/>
  <c r="AO110" i="46"/>
  <c r="AO110" i="44"/>
  <c r="AW110" i="46"/>
  <c r="AW110" i="44"/>
  <c r="U111" i="46"/>
  <c r="U111" i="44"/>
  <c r="AW112" i="46"/>
  <c r="AW112" i="44"/>
  <c r="L113" i="46"/>
  <c r="L113" i="44"/>
  <c r="AB113" i="46"/>
  <c r="AB113" i="44"/>
  <c r="BH113" i="46"/>
  <c r="BH113" i="44"/>
  <c r="H114" i="46"/>
  <c r="H114" i="44"/>
  <c r="F116" i="46"/>
  <c r="F116" i="44"/>
  <c r="H117" i="46"/>
  <c r="H117" i="44"/>
  <c r="P117" i="46"/>
  <c r="P117" i="44"/>
  <c r="AF117" i="46"/>
  <c r="AF117" i="44"/>
  <c r="AN117" i="46"/>
  <c r="AN117" i="44"/>
  <c r="L118" i="46"/>
  <c r="L118" i="44"/>
  <c r="AJ118" i="46"/>
  <c r="AJ118" i="44"/>
  <c r="BH118" i="46"/>
  <c r="BH118" i="44"/>
  <c r="P119" i="46"/>
  <c r="P119" i="44"/>
  <c r="X119" i="46"/>
  <c r="X119" i="44"/>
  <c r="BL119" i="46"/>
  <c r="BL119" i="44"/>
  <c r="H121" i="46"/>
  <c r="H121" i="44"/>
  <c r="AV121" i="46"/>
  <c r="AV121" i="44"/>
  <c r="AB122" i="46"/>
  <c r="AB122" i="44"/>
  <c r="AZ122" i="46"/>
  <c r="AZ122" i="44"/>
  <c r="E123" i="46"/>
  <c r="E123" i="44"/>
  <c r="M123" i="46"/>
  <c r="M123" i="44"/>
  <c r="U123" i="46"/>
  <c r="U123" i="44"/>
  <c r="BQ123" i="46"/>
  <c r="BQ123" i="44"/>
  <c r="P124" i="46"/>
  <c r="P124" i="44"/>
  <c r="BL124" i="46"/>
  <c r="BL124" i="44"/>
  <c r="V126" i="46"/>
  <c r="V126" i="44"/>
  <c r="K128" i="46"/>
  <c r="K128" i="44"/>
  <c r="AA128" i="46"/>
  <c r="AA128" i="44"/>
  <c r="BG128" i="46"/>
  <c r="BG128" i="44"/>
  <c r="C71" i="46"/>
  <c r="C71" i="44" s="1"/>
  <c r="C117" i="46"/>
  <c r="C117" i="44" s="1"/>
  <c r="M26" i="44"/>
  <c r="AR32" i="44"/>
  <c r="Y35" i="44"/>
  <c r="AR39" i="44"/>
  <c r="BG40" i="44"/>
  <c r="BC50" i="44"/>
  <c r="BI51" i="44"/>
  <c r="U60" i="44"/>
  <c r="D67" i="44"/>
  <c r="AP71" i="44"/>
  <c r="AF73" i="44"/>
  <c r="AI87" i="44"/>
  <c r="J92" i="44"/>
  <c r="Z92" i="44"/>
  <c r="AS95" i="44"/>
  <c r="BC98" i="44"/>
  <c r="M100" i="44"/>
  <c r="AE105" i="44"/>
  <c r="E111" i="44"/>
  <c r="AK111" i="44"/>
  <c r="AC28" i="46"/>
  <c r="AC28" i="44"/>
  <c r="AF31" i="46"/>
  <c r="AF31" i="44"/>
  <c r="AP44" i="46"/>
  <c r="AP44" i="44"/>
  <c r="Q58" i="46"/>
  <c r="Q58" i="44"/>
  <c r="J59" i="46"/>
  <c r="J59" i="44"/>
  <c r="BP63" i="46"/>
  <c r="BP63" i="44"/>
  <c r="K70" i="46"/>
  <c r="K70" i="44"/>
  <c r="AI70" i="46"/>
  <c r="AI70" i="44"/>
  <c r="AY87" i="46"/>
  <c r="AY87" i="44"/>
  <c r="H89" i="46"/>
  <c r="H89" i="44"/>
  <c r="AF89" i="46"/>
  <c r="AF89" i="44"/>
  <c r="BL89" i="46"/>
  <c r="BL89" i="44"/>
  <c r="N91" i="46"/>
  <c r="N91" i="44"/>
  <c r="AD91" i="46"/>
  <c r="AD91" i="44"/>
  <c r="BB91" i="46"/>
  <c r="BB91" i="44"/>
  <c r="I94" i="46"/>
  <c r="I94" i="44"/>
  <c r="AO94" i="46"/>
  <c r="AO94" i="44"/>
  <c r="AW94" i="46"/>
  <c r="AW94" i="44"/>
  <c r="BE94" i="46"/>
  <c r="BE94" i="44"/>
  <c r="AK95" i="46"/>
  <c r="AK95" i="44"/>
  <c r="I96" i="46"/>
  <c r="I96" i="44"/>
  <c r="Y96" i="46"/>
  <c r="Y96" i="44"/>
  <c r="BE96" i="46"/>
  <c r="BE96" i="44"/>
  <c r="G98" i="46"/>
  <c r="G98" i="44"/>
  <c r="BQ100" i="46"/>
  <c r="BQ100" i="44"/>
  <c r="H101" i="46"/>
  <c r="H101" i="44"/>
  <c r="AV103" i="46"/>
  <c r="AV103" i="44"/>
  <c r="BD103" i="46"/>
  <c r="BD103" i="44"/>
  <c r="BL103" i="46"/>
  <c r="BL103" i="44"/>
  <c r="AB104" i="46"/>
  <c r="AB104" i="44"/>
  <c r="W105" i="46"/>
  <c r="W105" i="44"/>
  <c r="AY106" i="46"/>
  <c r="AY106" i="44"/>
  <c r="W107" i="46"/>
  <c r="W107" i="44"/>
  <c r="AE107" i="46"/>
  <c r="AE107" i="44"/>
  <c r="Z108" i="46"/>
  <c r="Z108" i="44"/>
  <c r="E109" i="46"/>
  <c r="E109" i="44"/>
  <c r="BQ109" i="46"/>
  <c r="BQ109" i="44"/>
  <c r="Q110" i="46"/>
  <c r="Q110" i="44"/>
  <c r="BA111" i="46"/>
  <c r="BA111" i="44"/>
  <c r="Y112" i="46"/>
  <c r="Y112" i="44"/>
  <c r="AG112" i="46"/>
  <c r="AG112" i="44"/>
  <c r="T113" i="46"/>
  <c r="T113" i="44"/>
  <c r="AZ113" i="46"/>
  <c r="AZ113" i="44"/>
  <c r="BP113" i="46"/>
  <c r="BP113" i="44"/>
  <c r="AN114" i="46"/>
  <c r="AN114" i="44"/>
  <c r="Z115" i="46"/>
  <c r="Z115" i="44"/>
  <c r="AH115" i="46"/>
  <c r="AH115" i="44"/>
  <c r="AD116" i="46"/>
  <c r="AD116" i="44"/>
  <c r="AV117" i="46"/>
  <c r="AV117" i="44"/>
  <c r="D118" i="46"/>
  <c r="D118" i="44"/>
  <c r="BH120" i="46"/>
  <c r="BH120" i="44"/>
  <c r="AN121" i="46"/>
  <c r="AN121" i="44"/>
  <c r="BD121" i="46"/>
  <c r="BD121" i="44"/>
  <c r="BL121" i="46"/>
  <c r="BL121" i="44"/>
  <c r="D122" i="46"/>
  <c r="D122" i="44"/>
  <c r="H124" i="46"/>
  <c r="H124" i="44"/>
  <c r="X124" i="46"/>
  <c r="X124" i="44"/>
  <c r="J125" i="46"/>
  <c r="J125" i="44"/>
  <c r="R125" i="46"/>
  <c r="R125" i="44"/>
  <c r="AH125" i="46"/>
  <c r="AH125" i="44"/>
  <c r="BB126" i="46"/>
  <c r="BB126" i="44"/>
  <c r="BJ126" i="46"/>
  <c r="BJ126" i="44"/>
  <c r="W127" i="46"/>
  <c r="W127" i="44"/>
  <c r="AE127" i="46"/>
  <c r="AE127" i="44"/>
  <c r="BC127" i="46"/>
  <c r="BC127" i="44"/>
  <c r="AI128" i="46"/>
  <c r="AI128" i="44"/>
  <c r="AQ128" i="46"/>
  <c r="AQ128" i="44"/>
  <c r="BA33" i="44"/>
  <c r="AS34" i="44"/>
  <c r="J44" i="44"/>
  <c r="G45" i="44"/>
  <c r="U59" i="44"/>
  <c r="K64" i="44"/>
  <c r="AU65" i="44"/>
  <c r="AI66" i="44"/>
  <c r="AF68" i="44"/>
  <c r="AD70" i="44"/>
  <c r="N72" i="44"/>
  <c r="H73" i="44"/>
  <c r="K75" i="44"/>
  <c r="Q94" i="44"/>
  <c r="U95" i="44"/>
  <c r="BI95" i="44"/>
  <c r="O98" i="44"/>
  <c r="AM98" i="44"/>
  <c r="AS109" i="44"/>
  <c r="BE110" i="44"/>
  <c r="BL114" i="44"/>
  <c r="AZ118" i="44"/>
  <c r="L120" i="44"/>
  <c r="BP120" i="44"/>
  <c r="AF121" i="44"/>
  <c r="AJ122" i="44"/>
  <c r="AC123" i="44"/>
  <c r="AV124" i="44"/>
  <c r="AD126" i="44"/>
  <c r="AT126" i="44"/>
  <c r="G127" i="44"/>
  <c r="BK127" i="44"/>
  <c r="F129" i="44"/>
  <c r="V129" i="44"/>
  <c r="A86" i="44"/>
  <c r="C24" i="46"/>
  <c r="C24" i="44" s="1"/>
  <c r="C73" i="46"/>
  <c r="C73" i="44" s="1"/>
  <c r="C86" i="46"/>
  <c r="C86" i="44" s="1"/>
  <c r="C94" i="46"/>
  <c r="C94" i="44" s="1"/>
  <c r="C127" i="46"/>
  <c r="C127" i="44" s="1"/>
  <c r="L9" i="44"/>
  <c r="BC10" i="44"/>
  <c r="BE11" i="44"/>
  <c r="AG12" i="44"/>
  <c r="H17" i="44"/>
  <c r="AX18" i="44"/>
  <c r="AG20" i="44"/>
  <c r="AX22" i="44"/>
  <c r="AD25" i="44"/>
  <c r="BN26" i="44"/>
  <c r="Q30" i="44"/>
  <c r="BM30" i="44"/>
  <c r="BI31" i="44"/>
  <c r="AX34" i="44"/>
  <c r="BB35" i="44"/>
  <c r="AX36" i="44"/>
  <c r="BP37" i="44"/>
  <c r="AU39" i="44"/>
  <c r="Z41" i="44"/>
  <c r="AL43" i="44"/>
  <c r="M44" i="44"/>
  <c r="AA46" i="44"/>
  <c r="N47" i="44"/>
  <c r="BB47" i="44"/>
  <c r="BB49" i="44"/>
  <c r="Z50" i="44"/>
  <c r="BF50" i="44"/>
  <c r="AF51" i="44"/>
  <c r="T52" i="44"/>
  <c r="AO52" i="44"/>
  <c r="Z55" i="44"/>
  <c r="BF55" i="44"/>
  <c r="BQ56" i="44"/>
  <c r="AV57" i="44"/>
  <c r="BI59" i="44"/>
  <c r="X60" i="44"/>
  <c r="G61" i="44"/>
  <c r="BC61" i="44"/>
  <c r="L63" i="44"/>
  <c r="AR63" i="44"/>
  <c r="BO64" i="44"/>
  <c r="K66" i="44"/>
  <c r="AN66" i="44"/>
  <c r="L67" i="44"/>
  <c r="H68" i="44"/>
  <c r="AV68" i="44"/>
  <c r="AL70" i="44"/>
  <c r="L74" i="44"/>
  <c r="BH74" i="44"/>
  <c r="N75" i="44"/>
  <c r="X78" i="44"/>
  <c r="AV78" i="44"/>
  <c r="D79" i="44"/>
  <c r="AR79" i="44"/>
  <c r="BP79" i="44"/>
  <c r="AV80" i="44"/>
  <c r="Q81" i="44"/>
  <c r="BI82" i="44"/>
  <c r="AA84" i="44"/>
  <c r="AD85" i="44"/>
  <c r="AP86" i="44"/>
  <c r="S87" i="44"/>
  <c r="AU90" i="44"/>
  <c r="BE91" i="44"/>
  <c r="AX92" i="44"/>
  <c r="AV101" i="44"/>
  <c r="BL101" i="44"/>
  <c r="O105" i="44"/>
  <c r="AI106" i="44"/>
  <c r="AX108" i="44"/>
  <c r="BN108" i="44"/>
  <c r="M109" i="44"/>
  <c r="AC109" i="44"/>
  <c r="AJ113" i="44"/>
  <c r="J115" i="44"/>
  <c r="BF115" i="44"/>
  <c r="V116" i="44"/>
  <c r="BJ116" i="44"/>
  <c r="X117" i="44"/>
  <c r="BD117" i="44"/>
  <c r="AB118" i="44"/>
  <c r="L122" i="44"/>
  <c r="F126" i="44"/>
  <c r="BA34" i="44"/>
  <c r="BO16" i="46"/>
  <c r="K40" i="46"/>
  <c r="K40" i="44"/>
  <c r="AH41" i="46"/>
  <c r="AH41" i="44"/>
  <c r="BJ49" i="46"/>
  <c r="BJ49" i="44"/>
  <c r="AZ54" i="46"/>
  <c r="AZ54" i="44"/>
  <c r="BH54" i="46"/>
  <c r="BH54" i="44"/>
  <c r="AF57" i="46"/>
  <c r="AF57" i="44"/>
  <c r="AB58" i="46"/>
  <c r="AB58" i="44"/>
  <c r="AR58" i="46"/>
  <c r="AR58" i="44"/>
  <c r="BP58" i="46"/>
  <c r="BP58" i="44"/>
  <c r="AK59" i="46"/>
  <c r="AK59" i="44"/>
  <c r="J61" i="46"/>
  <c r="J61" i="44"/>
  <c r="Z61" i="46"/>
  <c r="Z61" i="44"/>
  <c r="BG64" i="46"/>
  <c r="BG64" i="44"/>
  <c r="BK65" i="46"/>
  <c r="BK65" i="44"/>
  <c r="AA66" i="46"/>
  <c r="AA66" i="44"/>
  <c r="T67" i="46"/>
  <c r="T67" i="44"/>
  <c r="AR67" i="46"/>
  <c r="AR67" i="44"/>
  <c r="F70" i="46"/>
  <c r="F70" i="44"/>
  <c r="J71" i="46"/>
  <c r="J71" i="44"/>
  <c r="AH71" i="46"/>
  <c r="AH71" i="44"/>
  <c r="BN71" i="46"/>
  <c r="BN71" i="44"/>
  <c r="D74" i="46"/>
  <c r="D74" i="44"/>
  <c r="AJ74" i="46"/>
  <c r="AJ74" i="44"/>
  <c r="BP74" i="46"/>
  <c r="BP74" i="44"/>
  <c r="AD75" i="46"/>
  <c r="AD75" i="44"/>
  <c r="AL75" i="46"/>
  <c r="AL75" i="44"/>
  <c r="BJ75" i="46"/>
  <c r="BJ75" i="44"/>
  <c r="AH76" i="46"/>
  <c r="AH76" i="44"/>
  <c r="BF76" i="46"/>
  <c r="BF76" i="44"/>
  <c r="BI77" i="46"/>
  <c r="BI77" i="44"/>
  <c r="P78" i="46"/>
  <c r="P78" i="44"/>
  <c r="L79" i="46"/>
  <c r="L79" i="44"/>
  <c r="AJ79" i="46"/>
  <c r="AJ79" i="44"/>
  <c r="P80" i="46"/>
  <c r="P80" i="44"/>
  <c r="AN80" i="46"/>
  <c r="AN80" i="44"/>
  <c r="AO81" i="46"/>
  <c r="AO81" i="44"/>
  <c r="BE81" i="46"/>
  <c r="BE81" i="44"/>
  <c r="BA82" i="46"/>
  <c r="BA82" i="44"/>
  <c r="G83" i="46"/>
  <c r="G83" i="44"/>
  <c r="O83" i="46"/>
  <c r="O83" i="44"/>
  <c r="S84" i="46"/>
  <c r="S84" i="44"/>
  <c r="AI84" i="46"/>
  <c r="AI84" i="44"/>
  <c r="AY84" i="46"/>
  <c r="AY84" i="44"/>
  <c r="BO84" i="46"/>
  <c r="BO84" i="44"/>
  <c r="F85" i="46"/>
  <c r="F85" i="44"/>
  <c r="BB85" i="46"/>
  <c r="BB85" i="44"/>
  <c r="AX88" i="46"/>
  <c r="AX88" i="44"/>
  <c r="BK90" i="46"/>
  <c r="BK90" i="44"/>
  <c r="AG93" i="46"/>
  <c r="AG93" i="44"/>
  <c r="AZ96" i="46"/>
  <c r="AZ96" i="44"/>
  <c r="R98" i="46"/>
  <c r="R98" i="44"/>
  <c r="L99" i="46"/>
  <c r="L99" i="44"/>
  <c r="AY101" i="46"/>
  <c r="AY101" i="44"/>
  <c r="O102" i="46"/>
  <c r="O102" i="44"/>
  <c r="S103" i="46"/>
  <c r="S103" i="44"/>
  <c r="W104" i="46"/>
  <c r="W104" i="44"/>
  <c r="BL15" i="46"/>
  <c r="BL15" i="44"/>
  <c r="BO40" i="46"/>
  <c r="BO40" i="44"/>
  <c r="BQ42" i="46"/>
  <c r="BQ42" i="44"/>
  <c r="AU45" i="46"/>
  <c r="AU45" i="44"/>
  <c r="AD49" i="46"/>
  <c r="AD49" i="44"/>
  <c r="AB52" i="46"/>
  <c r="AB52" i="44"/>
  <c r="AR52" i="46"/>
  <c r="AR52" i="44"/>
  <c r="BA56" i="46"/>
  <c r="BA56" i="44"/>
  <c r="BI56" i="46"/>
  <c r="BI56" i="44"/>
  <c r="P57" i="46"/>
  <c r="P57" i="44"/>
  <c r="BL57" i="46"/>
  <c r="BL57" i="44"/>
  <c r="BQ59" i="46"/>
  <c r="BQ59" i="44"/>
  <c r="AF60" i="46"/>
  <c r="AF60" i="44"/>
  <c r="AH61" i="46"/>
  <c r="AH61" i="44"/>
  <c r="AL62" i="46"/>
  <c r="AL62" i="44"/>
  <c r="AA64" i="46"/>
  <c r="AA64" i="44"/>
  <c r="AM65" i="46"/>
  <c r="AM65" i="44"/>
  <c r="AY66" i="46"/>
  <c r="AY66" i="44"/>
  <c r="P68" i="46"/>
  <c r="P68" i="44"/>
  <c r="AN68" i="46"/>
  <c r="AN68" i="44"/>
  <c r="AT70" i="46"/>
  <c r="AT70" i="44"/>
  <c r="A82" i="44"/>
  <c r="A92" i="44"/>
  <c r="A117" i="44"/>
  <c r="C48" i="46"/>
  <c r="C48" i="44" s="1"/>
  <c r="Z8" i="44"/>
  <c r="F12" i="44"/>
  <c r="U16" i="44"/>
  <c r="G18" i="44"/>
  <c r="D27" i="44"/>
  <c r="BP30" i="44"/>
  <c r="AM37" i="44"/>
  <c r="BH39" i="44"/>
  <c r="AW43" i="44"/>
  <c r="BP45" i="44"/>
  <c r="AQ46" i="44"/>
  <c r="BC48" i="44"/>
  <c r="V49" i="44"/>
  <c r="AE50" i="44"/>
  <c r="AK51" i="44"/>
  <c r="Y52" i="44"/>
  <c r="D54" i="44"/>
  <c r="AH55" i="44"/>
  <c r="E56" i="44"/>
  <c r="AJ58" i="44"/>
  <c r="BM58" i="44"/>
  <c r="H60" i="44"/>
  <c r="AV60" i="44"/>
  <c r="O61" i="44"/>
  <c r="AP61" i="44"/>
  <c r="BK61" i="44"/>
  <c r="AD62" i="44"/>
  <c r="BJ62" i="44"/>
  <c r="T63" i="44"/>
  <c r="AI64" i="44"/>
  <c r="T65" i="44"/>
  <c r="S69" i="44"/>
  <c r="S72" i="44"/>
  <c r="BB72" i="44"/>
  <c r="AV73" i="44"/>
  <c r="V75" i="44"/>
  <c r="AC78" i="44"/>
  <c r="BD78" i="44"/>
  <c r="Y81" i="44"/>
  <c r="AJ90" i="44"/>
  <c r="F91" i="44"/>
  <c r="P101" i="44"/>
  <c r="AM105" i="44"/>
  <c r="BG106" i="44"/>
  <c r="BK107" i="44"/>
  <c r="AH108" i="44"/>
  <c r="AG110" i="44"/>
  <c r="BQ111" i="44"/>
  <c r="Q112" i="44"/>
  <c r="X114" i="44"/>
  <c r="BD114" i="44"/>
  <c r="BB116" i="44"/>
  <c r="D120" i="44"/>
  <c r="AB120" i="44"/>
  <c r="X121" i="44"/>
  <c r="AS123" i="44"/>
  <c r="BI123" i="44"/>
  <c r="AM127" i="44"/>
  <c r="AW52" i="44"/>
  <c r="AJ30" i="44"/>
  <c r="AU41" i="44"/>
  <c r="I52" i="44"/>
  <c r="AQ87" i="44"/>
  <c r="R92" i="44"/>
  <c r="AK16" i="46"/>
  <c r="AK16" i="44"/>
  <c r="AL21" i="46"/>
  <c r="AL21" i="44"/>
  <c r="R22" i="46"/>
  <c r="R22" i="44"/>
  <c r="AT27" i="46"/>
  <c r="AT27" i="44"/>
  <c r="AU33" i="46"/>
  <c r="AU33" i="44"/>
  <c r="BP41" i="46"/>
  <c r="BP41" i="44"/>
  <c r="AI43" i="46"/>
  <c r="AI43" i="44"/>
  <c r="Q21" i="44"/>
  <c r="T32" i="44"/>
  <c r="BI34" i="44"/>
  <c r="BE52" i="44"/>
  <c r="I58" i="44"/>
  <c r="AZ63" i="44"/>
  <c r="AQ70" i="44"/>
  <c r="AH92" i="44"/>
  <c r="BE29" i="44"/>
  <c r="AR30" i="44"/>
  <c r="J42" i="44"/>
  <c r="AZ45" i="44"/>
  <c r="BM52" i="44"/>
  <c r="M60" i="44"/>
  <c r="D63" i="44"/>
  <c r="X69" i="44"/>
  <c r="AN89" i="44"/>
  <c r="BD89" i="44"/>
  <c r="AB90" i="44"/>
  <c r="BH90" i="44"/>
  <c r="BA95" i="44"/>
  <c r="BQ95" i="44"/>
  <c r="AU98" i="44"/>
  <c r="AS100" i="44"/>
  <c r="D104" i="44"/>
  <c r="BK105" i="44"/>
  <c r="K106" i="44"/>
  <c r="AA106" i="44"/>
  <c r="AQ106" i="44"/>
  <c r="R108" i="44"/>
  <c r="BA109" i="44"/>
  <c r="M111" i="44"/>
  <c r="AS111" i="44"/>
  <c r="BI111" i="44"/>
  <c r="R115" i="44"/>
  <c r="AE41" i="44"/>
  <c r="BG49" i="44"/>
  <c r="BC8" i="44"/>
  <c r="N43" i="44"/>
  <c r="AO58" i="44"/>
  <c r="S70" i="44"/>
  <c r="BN77" i="44"/>
  <c r="AE10" i="44"/>
  <c r="BN14" i="44"/>
  <c r="J19" i="44"/>
  <c r="C82" i="46"/>
  <c r="C82" i="44" s="1"/>
  <c r="M15" i="44"/>
  <c r="BD24" i="44"/>
  <c r="AP33" i="44"/>
  <c r="AM39" i="44"/>
  <c r="P40" i="44"/>
  <c r="AQ40" i="44"/>
  <c r="BC41" i="44"/>
  <c r="BI42" i="44"/>
  <c r="BM43" i="44"/>
  <c r="BA44" i="44"/>
  <c r="BC45" i="44"/>
  <c r="BG46" i="44"/>
  <c r="AG52" i="44"/>
  <c r="AK53" i="44"/>
  <c r="BI60" i="44"/>
  <c r="W61" i="44"/>
  <c r="AU61" i="44"/>
  <c r="AJ63" i="44"/>
  <c r="K87" i="44"/>
  <c r="AA87" i="44"/>
  <c r="L90" i="44"/>
  <c r="AP92" i="44"/>
  <c r="BF92" i="44"/>
  <c r="AN101" i="44"/>
  <c r="BD101" i="44"/>
  <c r="O107" i="44"/>
  <c r="BF108" i="44"/>
  <c r="AK109" i="44"/>
  <c r="AR113" i="44"/>
  <c r="AV114" i="44"/>
  <c r="AP115" i="44"/>
  <c r="BL117" i="44"/>
  <c r="AF119" i="44"/>
  <c r="T120" i="44"/>
  <c r="T122" i="44"/>
  <c r="BH122" i="44"/>
  <c r="S128" i="44"/>
  <c r="G44" i="44"/>
  <c r="AP105" i="44"/>
  <c r="BF105" i="44"/>
  <c r="AP107" i="44"/>
  <c r="D110" i="44"/>
  <c r="BC113" i="44"/>
  <c r="AS115" i="44"/>
  <c r="BQ115" i="44"/>
  <c r="Q116" i="44"/>
  <c r="F106" i="46"/>
  <c r="F106" i="44"/>
  <c r="AD106" i="46"/>
  <c r="AD106" i="44"/>
  <c r="BJ106" i="46"/>
  <c r="BJ106" i="44"/>
  <c r="BN107" i="46"/>
  <c r="BN107" i="44"/>
  <c r="AC108" i="46"/>
  <c r="AC108" i="44"/>
  <c r="BI108" i="46"/>
  <c r="BI108" i="44"/>
  <c r="AN109" i="46"/>
  <c r="AN109" i="44"/>
  <c r="AJ110" i="46"/>
  <c r="AJ110" i="44"/>
  <c r="H111" i="46"/>
  <c r="H111" i="44"/>
  <c r="X111" i="46"/>
  <c r="X111" i="44"/>
  <c r="K114" i="46"/>
  <c r="K114" i="44"/>
  <c r="AA114" i="46"/>
  <c r="AA114" i="44"/>
  <c r="AI114" i="46"/>
  <c r="AI114" i="44"/>
  <c r="U115" i="46"/>
  <c r="U115" i="44"/>
  <c r="BI115" i="46"/>
  <c r="BI115" i="44"/>
  <c r="AW116" i="46"/>
  <c r="AW116" i="44"/>
  <c r="BG117" i="46"/>
  <c r="BG117" i="44"/>
  <c r="W118" i="46"/>
  <c r="W118" i="44"/>
  <c r="AE120" i="46"/>
  <c r="AE120" i="44"/>
  <c r="AM120" i="46"/>
  <c r="AM120" i="44"/>
  <c r="K121" i="46"/>
  <c r="K121" i="44"/>
  <c r="AA121" i="46"/>
  <c r="AA121" i="44"/>
  <c r="AM122" i="46"/>
  <c r="AM122" i="44"/>
  <c r="BL123" i="46"/>
  <c r="BL123" i="44"/>
  <c r="AI124" i="46"/>
  <c r="AI124" i="44"/>
  <c r="AQ124" i="46"/>
  <c r="AQ124" i="44"/>
  <c r="AY124" i="46"/>
  <c r="AY124" i="44"/>
  <c r="BG124" i="46"/>
  <c r="BG124" i="44"/>
  <c r="E125" i="46"/>
  <c r="E125" i="44"/>
  <c r="AT52" i="46"/>
  <c r="AT52" i="44"/>
  <c r="BF53" i="46"/>
  <c r="BF53" i="44"/>
  <c r="AX127" i="46"/>
  <c r="AX127" i="44"/>
  <c r="V128" i="46"/>
  <c r="V128" i="44"/>
  <c r="BJ128" i="46"/>
  <c r="BJ128" i="44"/>
  <c r="Y129" i="46"/>
  <c r="Y129" i="44"/>
  <c r="AB130" i="46"/>
  <c r="AB130" i="44"/>
  <c r="AU131" i="46"/>
  <c r="AU131" i="44"/>
  <c r="BK131" i="46"/>
  <c r="BK131" i="44"/>
  <c r="S132" i="46"/>
  <c r="S132" i="44"/>
  <c r="AI132" i="46"/>
  <c r="AI132" i="44"/>
  <c r="BG132" i="46"/>
  <c r="BG132" i="44"/>
  <c r="N133" i="46"/>
  <c r="N133" i="44"/>
  <c r="AT133" i="46"/>
  <c r="AT133" i="44"/>
  <c r="J134" i="46"/>
  <c r="J134" i="44"/>
  <c r="R134" i="46"/>
  <c r="R134" i="44"/>
  <c r="AP134" i="46"/>
  <c r="AP134" i="44"/>
  <c r="BN134" i="46"/>
  <c r="BN134" i="44"/>
  <c r="N135" i="46"/>
  <c r="N135" i="44"/>
  <c r="J136" i="46"/>
  <c r="J136" i="44"/>
  <c r="AP136" i="46"/>
  <c r="AP136" i="44"/>
  <c r="AX136" i="46"/>
  <c r="AX136" i="44"/>
  <c r="AP137" i="46"/>
  <c r="AP137" i="44"/>
  <c r="BF137" i="46"/>
  <c r="BF137" i="44"/>
  <c r="BJ138" i="46"/>
  <c r="BJ138" i="44"/>
  <c r="V140" i="46"/>
  <c r="V140" i="44"/>
  <c r="BB140" i="46"/>
  <c r="BB140" i="44"/>
  <c r="Y141" i="46"/>
  <c r="Y141" i="44"/>
  <c r="AO141" i="46"/>
  <c r="AO141" i="44"/>
  <c r="AO142" i="46"/>
  <c r="AO142" i="44"/>
  <c r="BE142" i="46"/>
  <c r="BE142" i="44"/>
  <c r="K143" i="46"/>
  <c r="K143" i="44"/>
  <c r="AI143" i="46"/>
  <c r="AI143" i="44"/>
  <c r="G145" i="46"/>
  <c r="G145" i="44"/>
  <c r="AE145" i="46"/>
  <c r="AE145" i="44"/>
  <c r="AA146" i="46"/>
  <c r="AA146" i="44"/>
  <c r="G147" i="46"/>
  <c r="G147" i="44"/>
  <c r="AM147" i="46"/>
  <c r="AM147" i="44"/>
  <c r="R148" i="46"/>
  <c r="R148" i="44"/>
  <c r="AP148" i="46"/>
  <c r="AP148" i="44"/>
  <c r="N149" i="46"/>
  <c r="N149" i="44"/>
  <c r="U151" i="46"/>
  <c r="U151" i="44"/>
  <c r="BI151" i="46"/>
  <c r="BI151" i="44"/>
  <c r="AW126" i="44"/>
  <c r="AH127" i="44"/>
  <c r="BF127" i="44"/>
  <c r="D131" i="44"/>
  <c r="AB131" i="44"/>
  <c r="AZ131" i="44"/>
  <c r="X132" i="44"/>
  <c r="AT129" i="44"/>
  <c r="Q130" i="44"/>
  <c r="AO130" i="44"/>
  <c r="AJ131" i="44"/>
  <c r="BH131" i="44"/>
  <c r="M12" i="46"/>
  <c r="M12" i="44"/>
  <c r="J13" i="46"/>
  <c r="J13" i="44"/>
  <c r="AH13" i="46"/>
  <c r="AH13" i="44"/>
  <c r="AG24" i="46"/>
  <c r="AG24" i="44"/>
  <c r="BA27" i="46"/>
  <c r="BA27" i="44"/>
  <c r="BQ27" i="46"/>
  <c r="BQ27" i="44"/>
  <c r="AJ31" i="46"/>
  <c r="AJ31" i="44"/>
  <c r="BL32" i="46"/>
  <c r="BL32" i="44"/>
  <c r="BB33" i="46"/>
  <c r="BB33" i="44"/>
  <c r="BE34" i="46"/>
  <c r="BE34" i="44"/>
  <c r="BM36" i="46"/>
  <c r="BM36" i="44"/>
  <c r="L40" i="46"/>
  <c r="L40" i="44"/>
  <c r="AB40" i="46"/>
  <c r="AB40" i="44"/>
  <c r="Z43" i="46"/>
  <c r="Z43" i="44"/>
  <c r="AP43" i="46"/>
  <c r="AP43" i="44"/>
  <c r="AV45" i="46"/>
  <c r="AV45" i="44"/>
  <c r="Y51" i="46"/>
  <c r="Y51" i="44"/>
  <c r="Q53" i="46"/>
  <c r="Q53" i="44"/>
  <c r="BM53" i="46"/>
  <c r="BM53" i="44"/>
  <c r="S55" i="46"/>
  <c r="S55" i="44"/>
  <c r="A55" i="27"/>
  <c r="C57" i="46"/>
  <c r="C57" i="44" s="1"/>
  <c r="Q57" i="46"/>
  <c r="Q57" i="44"/>
  <c r="AS58" i="46"/>
  <c r="AS58" i="44"/>
  <c r="A58" i="27"/>
  <c r="A60" i="44"/>
  <c r="C60" i="46"/>
  <c r="C60" i="44" s="1"/>
  <c r="BC62" i="46"/>
  <c r="BC62" i="44"/>
  <c r="AG68" i="46"/>
  <c r="AG68" i="44"/>
  <c r="O70" i="46"/>
  <c r="O70" i="44"/>
  <c r="W72" i="46"/>
  <c r="W72" i="44"/>
  <c r="AS74" i="46"/>
  <c r="AS74" i="44"/>
  <c r="F77" i="46"/>
  <c r="F77" i="44"/>
  <c r="BB77" i="46"/>
  <c r="BB77" i="44"/>
  <c r="A76" i="27"/>
  <c r="A78" i="44"/>
  <c r="AC79" i="46"/>
  <c r="AC79" i="44"/>
  <c r="BE80" i="46"/>
  <c r="BE80" i="44"/>
  <c r="BM80" i="46"/>
  <c r="BM80" i="44"/>
  <c r="J81" i="46"/>
  <c r="J81" i="44"/>
  <c r="R81" i="46"/>
  <c r="R81" i="44"/>
  <c r="AH81" i="46"/>
  <c r="AH81" i="44"/>
  <c r="AP81" i="46"/>
  <c r="AP81" i="44"/>
  <c r="AX81" i="46"/>
  <c r="AX81" i="44"/>
  <c r="F82" i="46"/>
  <c r="F82" i="44"/>
  <c r="V82" i="46"/>
  <c r="V82" i="44"/>
  <c r="AL82" i="46"/>
  <c r="AL82" i="44"/>
  <c r="AT82" i="46"/>
  <c r="AT82" i="44"/>
  <c r="BB82" i="46"/>
  <c r="BB82" i="44"/>
  <c r="BJ82" i="46"/>
  <c r="BJ82" i="44"/>
  <c r="A81" i="27"/>
  <c r="C83" i="46"/>
  <c r="C83" i="44" s="1"/>
  <c r="H83" i="46"/>
  <c r="H83" i="44"/>
  <c r="X83" i="46"/>
  <c r="X83" i="44"/>
  <c r="AF83" i="46"/>
  <c r="AF83" i="44"/>
  <c r="AX13" i="46"/>
  <c r="AX13" i="44"/>
  <c r="BC17" i="46"/>
  <c r="BC17" i="44"/>
  <c r="BQ23" i="44"/>
  <c r="L8" i="46"/>
  <c r="L8" i="44"/>
  <c r="T8" i="46"/>
  <c r="T8" i="44"/>
  <c r="BM9" i="46"/>
  <c r="BM9" i="44"/>
  <c r="D10" i="46"/>
  <c r="D10" i="44"/>
  <c r="L10" i="46"/>
  <c r="L10" i="44"/>
  <c r="BJ12" i="46"/>
  <c r="BJ12" i="44"/>
  <c r="AA13" i="46"/>
  <c r="AA13" i="44"/>
  <c r="BO13" i="46"/>
  <c r="BO13" i="44"/>
  <c r="J15" i="46"/>
  <c r="J15" i="44"/>
  <c r="R15" i="46"/>
  <c r="R15" i="44"/>
  <c r="AP15" i="46"/>
  <c r="AP15" i="44"/>
  <c r="BL17" i="46"/>
  <c r="BL17" i="44"/>
  <c r="BH18" i="46"/>
  <c r="BH18" i="44"/>
  <c r="G19" i="46"/>
  <c r="G19" i="44"/>
  <c r="W19" i="46"/>
  <c r="W19" i="44"/>
  <c r="AI20" i="46"/>
  <c r="AI20" i="44"/>
  <c r="AY20" i="46"/>
  <c r="AY20" i="44"/>
  <c r="BO20" i="46"/>
  <c r="BO20" i="44"/>
  <c r="BB21" i="46"/>
  <c r="BB21" i="44"/>
  <c r="A20" i="27"/>
  <c r="A22" i="44"/>
  <c r="BB25" i="46"/>
  <c r="BB25" i="44"/>
  <c r="AG30" i="46"/>
  <c r="AG30" i="44"/>
  <c r="AO30" i="46"/>
  <c r="AO30" i="44"/>
  <c r="AW30" i="46"/>
  <c r="AW30" i="44"/>
  <c r="E31" i="46"/>
  <c r="E31" i="44"/>
  <c r="AC31" i="46"/>
  <c r="AC31" i="44"/>
  <c r="AK31" i="46"/>
  <c r="AK31" i="44"/>
  <c r="AS31" i="46"/>
  <c r="AS31" i="44"/>
  <c r="BA31" i="46"/>
  <c r="BA31" i="44"/>
  <c r="AE33" i="46"/>
  <c r="AE33" i="44"/>
  <c r="BF34" i="46"/>
  <c r="BF34" i="44"/>
  <c r="BJ35" i="46"/>
  <c r="BJ35" i="44"/>
  <c r="A34" i="27"/>
  <c r="C36" i="46"/>
  <c r="C36" i="44" s="1"/>
  <c r="A36" i="44"/>
  <c r="R36" i="46"/>
  <c r="R36" i="44"/>
  <c r="I37" i="46"/>
  <c r="I37" i="44"/>
  <c r="Q37" i="46"/>
  <c r="Q37" i="44"/>
  <c r="BA38" i="46"/>
  <c r="BA38" i="44"/>
  <c r="BI38" i="46"/>
  <c r="BI38" i="44"/>
  <c r="Y39" i="46"/>
  <c r="Y39" i="44"/>
  <c r="AW39" i="46"/>
  <c r="AW39" i="44"/>
  <c r="BA40" i="46"/>
  <c r="BA40" i="44"/>
  <c r="AZ41" i="46"/>
  <c r="AZ41" i="44"/>
  <c r="AE42" i="46"/>
  <c r="AE42" i="44"/>
  <c r="AM42" i="46"/>
  <c r="AM42" i="44"/>
  <c r="AA43" i="46"/>
  <c r="AA43" i="44"/>
  <c r="BO43" i="46"/>
  <c r="BO43" i="44"/>
  <c r="O44" i="46"/>
  <c r="O44" i="44"/>
  <c r="AM44" i="46"/>
  <c r="AM44" i="44"/>
  <c r="AU44" i="46"/>
  <c r="AU44" i="44"/>
  <c r="I45" i="46"/>
  <c r="I45" i="44"/>
  <c r="Q45" i="46"/>
  <c r="Q45" i="44"/>
  <c r="BM45" i="46"/>
  <c r="BM45" i="44"/>
  <c r="E46" i="46"/>
  <c r="E46" i="44"/>
  <c r="M46" i="46"/>
  <c r="M46" i="44"/>
  <c r="U46" i="46"/>
  <c r="U46" i="44"/>
  <c r="AC46" i="46"/>
  <c r="AC46" i="44"/>
  <c r="AS46" i="46"/>
  <c r="AS46" i="44"/>
  <c r="BA46" i="46"/>
  <c r="BA46" i="44"/>
  <c r="H47" i="46"/>
  <c r="H47" i="44"/>
  <c r="X47" i="46"/>
  <c r="X47" i="44"/>
  <c r="AF47" i="46"/>
  <c r="AF47" i="44"/>
  <c r="AV47" i="46"/>
  <c r="AV47" i="44"/>
  <c r="BD47" i="46"/>
  <c r="BD47" i="44"/>
  <c r="BL47" i="46"/>
  <c r="BL47" i="44"/>
  <c r="AB48" i="46"/>
  <c r="AB48" i="44"/>
  <c r="AJ48" i="46"/>
  <c r="AJ48" i="44"/>
  <c r="AR48" i="46"/>
  <c r="AR48" i="44"/>
  <c r="BP48" i="46"/>
  <c r="BP48" i="44"/>
  <c r="H49" i="46"/>
  <c r="H49" i="44"/>
  <c r="X49" i="46"/>
  <c r="X49" i="44"/>
  <c r="AF49" i="46"/>
  <c r="AF49" i="44"/>
  <c r="BD49" i="46"/>
  <c r="BD49" i="44"/>
  <c r="T50" i="46"/>
  <c r="T50" i="44"/>
  <c r="AZ50" i="46"/>
  <c r="AZ50" i="44"/>
  <c r="BH50" i="46"/>
  <c r="BH50" i="44"/>
  <c r="J51" i="46"/>
  <c r="J51" i="44"/>
  <c r="R51" i="46"/>
  <c r="R51" i="44"/>
  <c r="AP51" i="46"/>
  <c r="AP51" i="44"/>
  <c r="AX51" i="46"/>
  <c r="AX51" i="44"/>
  <c r="F52" i="46"/>
  <c r="F52" i="44"/>
  <c r="N52" i="46"/>
  <c r="N52" i="44"/>
  <c r="V52" i="46"/>
  <c r="V52" i="44"/>
  <c r="AL52" i="46"/>
  <c r="AL52" i="44"/>
  <c r="BJ52" i="46"/>
  <c r="BJ52" i="44"/>
  <c r="A51" i="27"/>
  <c r="A53" i="44"/>
  <c r="R53" i="46"/>
  <c r="R53" i="44"/>
  <c r="Z53" i="46"/>
  <c r="Z53" i="44"/>
  <c r="AH53" i="46"/>
  <c r="AH53" i="44"/>
  <c r="AP53" i="46"/>
  <c r="AP53" i="44"/>
  <c r="BN53" i="46"/>
  <c r="BN53" i="44"/>
  <c r="F54" i="46"/>
  <c r="F54" i="44"/>
  <c r="V54" i="46"/>
  <c r="V54" i="44"/>
  <c r="AD54" i="46"/>
  <c r="AD54" i="44"/>
  <c r="BB54" i="46"/>
  <c r="BB54" i="44"/>
  <c r="BJ54" i="46"/>
  <c r="BJ54" i="44"/>
  <c r="A53" i="27"/>
  <c r="A55" i="44"/>
  <c r="AC21" i="46"/>
  <c r="AC21" i="44"/>
  <c r="W7" i="46"/>
  <c r="W7" i="44"/>
  <c r="AM7" i="46"/>
  <c r="AM7" i="44"/>
  <c r="AU7" i="46"/>
  <c r="AU7" i="44"/>
  <c r="BH8" i="46"/>
  <c r="BH8" i="44"/>
  <c r="Y11" i="46"/>
  <c r="Y11" i="44"/>
  <c r="AO11" i="46"/>
  <c r="AO11" i="44"/>
  <c r="AW11" i="46"/>
  <c r="AW11" i="44"/>
  <c r="BM11" i="46"/>
  <c r="BM11" i="44"/>
  <c r="N12" i="46"/>
  <c r="N12" i="44"/>
  <c r="V12" i="46"/>
  <c r="V12" i="44"/>
  <c r="AL12" i="46"/>
  <c r="AL12" i="44"/>
  <c r="BB12" i="46"/>
  <c r="BB12" i="44"/>
  <c r="S13" i="46"/>
  <c r="S13" i="44"/>
  <c r="G14" i="46"/>
  <c r="G14" i="44"/>
  <c r="AE14" i="46"/>
  <c r="AE14" i="44"/>
  <c r="AU14" i="46"/>
  <c r="AU14" i="44"/>
  <c r="BF15" i="46"/>
  <c r="BF15" i="44"/>
  <c r="P17" i="46"/>
  <c r="P17" i="44"/>
  <c r="AF17" i="46"/>
  <c r="AF17" i="44"/>
  <c r="AJ18" i="46"/>
  <c r="AJ18" i="44"/>
  <c r="AZ18" i="46"/>
  <c r="AZ18" i="44"/>
  <c r="BP18" i="46"/>
  <c r="BP18" i="44"/>
  <c r="AM19" i="46"/>
  <c r="AM19" i="44"/>
  <c r="BG20" i="46"/>
  <c r="BG20" i="44"/>
  <c r="BJ21" i="46"/>
  <c r="BJ21" i="44"/>
  <c r="BF22" i="46"/>
  <c r="BF22" i="44"/>
  <c r="BN22" i="46"/>
  <c r="BN22" i="44"/>
  <c r="N23" i="46"/>
  <c r="N23" i="44"/>
  <c r="AD23" i="46"/>
  <c r="AD23" i="44"/>
  <c r="Z24" i="46"/>
  <c r="Z24" i="44"/>
  <c r="AP24" i="46"/>
  <c r="AP24" i="44"/>
  <c r="BF24" i="46"/>
  <c r="BF24" i="44"/>
  <c r="F25" i="46"/>
  <c r="F25" i="44"/>
  <c r="N25" i="46"/>
  <c r="N25" i="44"/>
  <c r="AL25" i="46"/>
  <c r="AL25" i="44"/>
  <c r="R26" i="46"/>
  <c r="R26" i="44"/>
  <c r="AP26" i="46"/>
  <c r="AP26" i="44"/>
  <c r="A28" i="27"/>
  <c r="C30" i="46"/>
  <c r="C30" i="44" s="1"/>
  <c r="M31" i="46"/>
  <c r="M31" i="44"/>
  <c r="Q32" i="46"/>
  <c r="Q32" i="44"/>
  <c r="AO32" i="46"/>
  <c r="AO32" i="44"/>
  <c r="BC33" i="46"/>
  <c r="BC33" i="44"/>
  <c r="AL35" i="46"/>
  <c r="AL35" i="44"/>
  <c r="AG39" i="46"/>
  <c r="AG39" i="44"/>
  <c r="BM39" i="46"/>
  <c r="BM39" i="44"/>
  <c r="AB41" i="46"/>
  <c r="AB41" i="44"/>
  <c r="G42" i="46"/>
  <c r="G42" i="44"/>
  <c r="BI46" i="46"/>
  <c r="BI46" i="44"/>
  <c r="Q11" i="44"/>
  <c r="AY13" i="44"/>
  <c r="D16" i="44"/>
  <c r="AA20" i="44"/>
  <c r="F21" i="44"/>
  <c r="AT21" i="44"/>
  <c r="AL23" i="44"/>
  <c r="BJ25" i="44"/>
  <c r="AH28" i="44"/>
  <c r="F29" i="44"/>
  <c r="BB29" i="44"/>
  <c r="BQ31" i="44"/>
  <c r="AH34" i="44"/>
  <c r="F35" i="44"/>
  <c r="J36" i="44"/>
  <c r="Y37" i="44"/>
  <c r="AS38" i="44"/>
  <c r="M40" i="44"/>
  <c r="BH41" i="44"/>
  <c r="K43" i="44"/>
  <c r="BC44" i="44"/>
  <c r="AG45" i="44"/>
  <c r="BL45" i="44"/>
  <c r="BQ46" i="44"/>
  <c r="T48" i="44"/>
  <c r="N14" i="46"/>
  <c r="N14" i="44"/>
  <c r="O7" i="46"/>
  <c r="O7" i="44"/>
  <c r="AE7" i="46"/>
  <c r="AE7" i="44"/>
  <c r="AR8" i="46"/>
  <c r="AR8" i="44"/>
  <c r="AZ8" i="46"/>
  <c r="AZ8" i="44"/>
  <c r="Q9" i="46"/>
  <c r="Q9" i="44"/>
  <c r="Y9" i="46"/>
  <c r="Y9" i="44"/>
  <c r="AG9" i="46"/>
  <c r="AG9" i="44"/>
  <c r="AR10" i="46"/>
  <c r="AR10" i="44"/>
  <c r="BH10" i="46"/>
  <c r="BH10" i="44"/>
  <c r="A11" i="27"/>
  <c r="C13" i="46"/>
  <c r="C13" i="44" s="1"/>
  <c r="A13" i="44"/>
  <c r="E16" i="46"/>
  <c r="E16" i="44"/>
  <c r="M16" i="46"/>
  <c r="M16" i="44"/>
  <c r="BD17" i="46"/>
  <c r="BD17" i="44"/>
  <c r="D18" i="46"/>
  <c r="D18" i="44"/>
  <c r="AE19" i="46"/>
  <c r="AE19" i="44"/>
  <c r="BC19" i="46"/>
  <c r="BC19" i="44"/>
  <c r="BK19" i="46"/>
  <c r="BK19" i="44"/>
  <c r="K20" i="46"/>
  <c r="K20" i="44"/>
  <c r="V21" i="46"/>
  <c r="V21" i="44"/>
  <c r="Z22" i="46"/>
  <c r="Z22" i="44"/>
  <c r="AH22" i="46"/>
  <c r="AH22" i="44"/>
  <c r="BJ23" i="46"/>
  <c r="BJ23" i="44"/>
  <c r="BN24" i="46"/>
  <c r="BN24" i="44"/>
  <c r="AX26" i="46"/>
  <c r="AX26" i="44"/>
  <c r="BF26" i="46"/>
  <c r="BF26" i="44"/>
  <c r="F27" i="46"/>
  <c r="F27" i="44"/>
  <c r="N27" i="46"/>
  <c r="N27" i="44"/>
  <c r="V27" i="46"/>
  <c r="V27" i="44"/>
  <c r="AL27" i="46"/>
  <c r="AL27" i="44"/>
  <c r="BB27" i="46"/>
  <c r="BB27" i="44"/>
  <c r="BJ27" i="46"/>
  <c r="BJ27" i="44"/>
  <c r="A26" i="27"/>
  <c r="C28" i="46"/>
  <c r="C28" i="44" s="1"/>
  <c r="BF28" i="46"/>
  <c r="BF28" i="44"/>
  <c r="V29" i="46"/>
  <c r="V29" i="44"/>
  <c r="AD29" i="46"/>
  <c r="AD29" i="44"/>
  <c r="W33" i="46"/>
  <c r="W33" i="44"/>
  <c r="AM33" i="46"/>
  <c r="AM33" i="44"/>
  <c r="AD35" i="46"/>
  <c r="AD35" i="44"/>
  <c r="Z36" i="46"/>
  <c r="Z36" i="44"/>
  <c r="AH36" i="46"/>
  <c r="AH36" i="44"/>
  <c r="BF36" i="46"/>
  <c r="BF36" i="44"/>
  <c r="BN36" i="46"/>
  <c r="BN36" i="44"/>
  <c r="AW37" i="46"/>
  <c r="AW37" i="44"/>
  <c r="BE37" i="46"/>
  <c r="BE37" i="44"/>
  <c r="AO39" i="46"/>
  <c r="AO39" i="44"/>
  <c r="BE39" i="46"/>
  <c r="BE39" i="44"/>
  <c r="E40" i="46"/>
  <c r="E40" i="44"/>
  <c r="U40" i="46"/>
  <c r="U40" i="44"/>
  <c r="AY10" i="44"/>
  <c r="BC14" i="44"/>
  <c r="AN17" i="44"/>
  <c r="N21" i="44"/>
  <c r="J24" i="44"/>
  <c r="AH26" i="44"/>
  <c r="AP28" i="44"/>
  <c r="AP34" i="44"/>
  <c r="N35" i="44"/>
  <c r="AG37" i="44"/>
  <c r="E38" i="44"/>
  <c r="BC42" i="44"/>
  <c r="BK44" i="44"/>
  <c r="AO45" i="44"/>
  <c r="AN47" i="44"/>
  <c r="D8" i="46"/>
  <c r="D8" i="44"/>
  <c r="AJ10" i="46"/>
  <c r="AJ10" i="44"/>
  <c r="BP10" i="46"/>
  <c r="BP10" i="44"/>
  <c r="AI13" i="46"/>
  <c r="AI13" i="44"/>
  <c r="W14" i="46"/>
  <c r="W14" i="44"/>
  <c r="AM14" i="46"/>
  <c r="AM14" i="44"/>
  <c r="AX15" i="46"/>
  <c r="AX15" i="44"/>
  <c r="AS16" i="46"/>
  <c r="AS16" i="44"/>
  <c r="X17" i="46"/>
  <c r="X17" i="44"/>
  <c r="AB18" i="46"/>
  <c r="AB18" i="44"/>
  <c r="S20" i="46"/>
  <c r="S20" i="44"/>
  <c r="AD21" i="46"/>
  <c r="AD21" i="44"/>
  <c r="V23" i="46"/>
  <c r="V23" i="44"/>
  <c r="BB23" i="46"/>
  <c r="BB23" i="44"/>
  <c r="R24" i="46"/>
  <c r="R24" i="44"/>
  <c r="AT25" i="46"/>
  <c r="AT25" i="44"/>
  <c r="Z28" i="46"/>
  <c r="Z28" i="44"/>
  <c r="BJ29" i="46"/>
  <c r="BJ29" i="44"/>
  <c r="I30" i="46"/>
  <c r="I30" i="44"/>
  <c r="I32" i="46"/>
  <c r="I32" i="44"/>
  <c r="AG32" i="46"/>
  <c r="AG32" i="44"/>
  <c r="AW32" i="46"/>
  <c r="AW32" i="44"/>
  <c r="BE32" i="46"/>
  <c r="BE32" i="44"/>
  <c r="BM32" i="46"/>
  <c r="BM32" i="44"/>
  <c r="G33" i="46"/>
  <c r="G33" i="44"/>
  <c r="R34" i="46"/>
  <c r="R34" i="44"/>
  <c r="Z34" i="46"/>
  <c r="Z34" i="44"/>
  <c r="V35" i="46"/>
  <c r="V35" i="44"/>
  <c r="AT35" i="46"/>
  <c r="AT35" i="44"/>
  <c r="M38" i="46"/>
  <c r="M38" i="44"/>
  <c r="U38" i="46"/>
  <c r="U38" i="44"/>
  <c r="AC40" i="46"/>
  <c r="AC40" i="44"/>
  <c r="AS40" i="46"/>
  <c r="AS40" i="44"/>
  <c r="BQ40" i="46"/>
  <c r="BQ40" i="44"/>
  <c r="D41" i="46"/>
  <c r="D41" i="44"/>
  <c r="O42" i="46"/>
  <c r="O42" i="44"/>
  <c r="BK42" i="46"/>
  <c r="BK42" i="44"/>
  <c r="S43" i="46"/>
  <c r="S43" i="44"/>
  <c r="AQ43" i="46"/>
  <c r="AQ43" i="44"/>
  <c r="AW45" i="46"/>
  <c r="AW45" i="44"/>
  <c r="BC7" i="44"/>
  <c r="AB8" i="44"/>
  <c r="AG11" i="44"/>
  <c r="BG13" i="44"/>
  <c r="AH15" i="44"/>
  <c r="L18" i="44"/>
  <c r="BK7" i="44"/>
  <c r="AJ8" i="44"/>
  <c r="T10" i="44"/>
  <c r="AZ10" i="44"/>
  <c r="BA16" i="44"/>
  <c r="T18" i="44"/>
  <c r="AT23" i="44"/>
  <c r="V25" i="44"/>
  <c r="J26" i="44"/>
  <c r="N29" i="44"/>
  <c r="O33" i="44"/>
  <c r="L41" i="44"/>
  <c r="AJ41" i="44"/>
  <c r="W42" i="44"/>
  <c r="AK46" i="44"/>
  <c r="AN49" i="44"/>
  <c r="N56" i="44"/>
  <c r="BP69" i="44"/>
  <c r="BA14" i="46"/>
  <c r="BA14" i="44"/>
  <c r="M19" i="46"/>
  <c r="M19" i="44"/>
  <c r="AF28" i="46"/>
  <c r="AF28" i="44"/>
  <c r="BO31" i="46"/>
  <c r="BO31" i="44"/>
  <c r="AF34" i="46"/>
  <c r="AF34" i="44"/>
  <c r="AY40" i="46"/>
  <c r="AY40" i="44"/>
  <c r="R41" i="46"/>
  <c r="R41" i="44"/>
  <c r="AP41" i="46"/>
  <c r="AP41" i="44"/>
  <c r="BD83" i="46"/>
  <c r="BD83" i="44"/>
  <c r="BL83" i="46"/>
  <c r="BL83" i="44"/>
  <c r="L84" i="46"/>
  <c r="L84" i="44"/>
  <c r="BH84" i="46"/>
  <c r="BH84" i="44"/>
  <c r="G85" i="46"/>
  <c r="G85" i="44"/>
  <c r="AU85" i="46"/>
  <c r="AU85" i="44"/>
  <c r="BC85" i="46"/>
  <c r="BC85" i="44"/>
  <c r="R86" i="46"/>
  <c r="R86" i="44"/>
  <c r="AH86" i="46"/>
  <c r="AH86" i="44"/>
  <c r="AX86" i="46"/>
  <c r="AX86" i="44"/>
  <c r="N87" i="46"/>
  <c r="N87" i="44"/>
  <c r="AD87" i="46"/>
  <c r="AD87" i="44"/>
  <c r="BB87" i="46"/>
  <c r="BB87" i="44"/>
  <c r="Z88" i="46"/>
  <c r="Z88" i="44"/>
  <c r="AP88" i="46"/>
  <c r="AP88" i="44"/>
  <c r="BF88" i="46"/>
  <c r="BF88" i="44"/>
  <c r="K89" i="46"/>
  <c r="K89" i="44"/>
  <c r="AI89" i="46"/>
  <c r="AI89" i="44"/>
  <c r="BG89" i="46"/>
  <c r="BG89" i="44"/>
  <c r="AE90" i="46"/>
  <c r="AE90" i="44"/>
  <c r="AM90" i="46"/>
  <c r="AM90" i="44"/>
  <c r="BC90" i="46"/>
  <c r="BC90" i="44"/>
  <c r="Q91" i="46"/>
  <c r="Q91" i="44"/>
  <c r="E92" i="46"/>
  <c r="E92" i="44"/>
  <c r="AC92" i="46"/>
  <c r="AC92" i="44"/>
  <c r="AK92" i="46"/>
  <c r="AK92" i="44"/>
  <c r="AS92" i="46"/>
  <c r="AS92" i="44"/>
  <c r="I93" i="46"/>
  <c r="I93" i="44"/>
  <c r="Y93" i="46"/>
  <c r="Y93" i="44"/>
  <c r="AO93" i="46"/>
  <c r="AO93" i="44"/>
  <c r="BE93" i="46"/>
  <c r="BE93" i="44"/>
  <c r="D94" i="46"/>
  <c r="D94" i="44"/>
  <c r="L94" i="46"/>
  <c r="L94" i="44"/>
  <c r="BP94" i="46"/>
  <c r="BP94" i="44"/>
  <c r="P95" i="46"/>
  <c r="P95" i="44"/>
  <c r="X95" i="46"/>
  <c r="X95" i="44"/>
  <c r="AN95" i="46"/>
  <c r="AN95" i="44"/>
  <c r="BL95" i="46"/>
  <c r="BL95" i="44"/>
  <c r="AR96" i="46"/>
  <c r="AR96" i="44"/>
  <c r="BP96" i="46"/>
  <c r="BP96" i="44"/>
  <c r="G97" i="46"/>
  <c r="G97" i="44"/>
  <c r="AE97" i="46"/>
  <c r="AE97" i="44"/>
  <c r="AM97" i="46"/>
  <c r="AM97" i="44"/>
  <c r="AU97" i="46"/>
  <c r="AU97" i="44"/>
  <c r="BC97" i="46"/>
  <c r="BC97" i="44"/>
  <c r="AP98" i="46"/>
  <c r="AP98" i="44"/>
  <c r="AX98" i="46"/>
  <c r="AX98" i="44"/>
  <c r="BF98" i="46"/>
  <c r="BF98" i="44"/>
  <c r="BN98" i="46"/>
  <c r="BN98" i="44"/>
  <c r="AJ99" i="46"/>
  <c r="AJ99" i="44"/>
  <c r="AZ99" i="46"/>
  <c r="AZ99" i="44"/>
  <c r="H100" i="46"/>
  <c r="H100" i="44"/>
  <c r="X100" i="46"/>
  <c r="X100" i="44"/>
  <c r="AF100" i="46"/>
  <c r="AF100" i="44"/>
  <c r="AN100" i="46"/>
  <c r="AN100" i="44"/>
  <c r="AV100" i="46"/>
  <c r="AV100" i="44"/>
  <c r="BD100" i="46"/>
  <c r="BD100" i="44"/>
  <c r="S101" i="46"/>
  <c r="S101" i="44"/>
  <c r="AI101" i="46"/>
  <c r="AI101" i="44"/>
  <c r="BG101" i="46"/>
  <c r="BG101" i="44"/>
  <c r="G102" i="46"/>
  <c r="G102" i="44"/>
  <c r="W102" i="46"/>
  <c r="W102" i="44"/>
  <c r="AE102" i="46"/>
  <c r="AE102" i="44"/>
  <c r="AM102" i="46"/>
  <c r="AM102" i="44"/>
  <c r="AU102" i="46"/>
  <c r="AU102" i="44"/>
  <c r="BC102" i="46"/>
  <c r="BC102" i="44"/>
  <c r="AA103" i="46"/>
  <c r="AA103" i="44"/>
  <c r="AY103" i="46"/>
  <c r="AY103" i="44"/>
  <c r="BG103" i="46"/>
  <c r="BG103" i="44"/>
  <c r="BO103" i="46"/>
  <c r="BO103" i="44"/>
  <c r="AM104" i="46"/>
  <c r="AM104" i="44"/>
  <c r="AU104" i="46"/>
  <c r="AU104" i="44"/>
  <c r="BC104" i="46"/>
  <c r="BC104" i="44"/>
  <c r="J105" i="46"/>
  <c r="J105" i="44"/>
  <c r="Z105" i="46"/>
  <c r="Z105" i="44"/>
  <c r="AH105" i="46"/>
  <c r="AH105" i="44"/>
  <c r="AX105" i="46"/>
  <c r="AX105" i="44"/>
  <c r="BN105" i="46"/>
  <c r="BN105" i="44"/>
  <c r="V106" i="46"/>
  <c r="V106" i="44"/>
  <c r="AL106" i="46"/>
  <c r="AL106" i="44"/>
  <c r="AT106" i="46"/>
  <c r="AT106" i="44"/>
  <c r="J107" i="46"/>
  <c r="J107" i="44"/>
  <c r="R107" i="46"/>
  <c r="R107" i="44"/>
  <c r="AH107" i="46"/>
  <c r="AH107" i="44"/>
  <c r="AX107" i="46"/>
  <c r="AX107" i="44"/>
  <c r="BF107" i="46"/>
  <c r="BF107" i="44"/>
  <c r="E108" i="46"/>
  <c r="E108" i="44"/>
  <c r="M108" i="46"/>
  <c r="M108" i="44"/>
  <c r="U108" i="46"/>
  <c r="U108" i="44"/>
  <c r="AK108" i="46"/>
  <c r="AK108" i="44"/>
  <c r="AS108" i="46"/>
  <c r="AS108" i="44"/>
  <c r="BA108" i="46"/>
  <c r="BA108" i="44"/>
  <c r="H109" i="46"/>
  <c r="H109" i="44"/>
  <c r="P109" i="46"/>
  <c r="P109" i="44"/>
  <c r="X109" i="46"/>
  <c r="X109" i="44"/>
  <c r="BD109" i="46"/>
  <c r="BD109" i="44"/>
  <c r="BL109" i="46"/>
  <c r="BL109" i="44"/>
  <c r="L110" i="46"/>
  <c r="L110" i="44"/>
  <c r="T110" i="46"/>
  <c r="T110" i="44"/>
  <c r="AB110" i="46"/>
  <c r="AB110" i="44"/>
  <c r="AZ110" i="46"/>
  <c r="AZ110" i="44"/>
  <c r="BH110" i="46"/>
  <c r="BH110" i="44"/>
  <c r="BP110" i="46"/>
  <c r="BP110" i="44"/>
  <c r="P111" i="46"/>
  <c r="P111" i="44"/>
  <c r="AF111" i="46"/>
  <c r="AF111" i="44"/>
  <c r="AN111" i="46"/>
  <c r="AN111" i="44"/>
  <c r="AV111" i="46"/>
  <c r="AV111" i="44"/>
  <c r="BD111" i="46"/>
  <c r="BD111" i="44"/>
  <c r="D112" i="46"/>
  <c r="D112" i="44"/>
  <c r="L112" i="46"/>
  <c r="L112" i="44"/>
  <c r="T112" i="46"/>
  <c r="T112" i="44"/>
  <c r="AJ112" i="46"/>
  <c r="AJ112" i="44"/>
  <c r="AR112" i="46"/>
  <c r="AR112" i="44"/>
  <c r="AZ112" i="46"/>
  <c r="AZ112" i="44"/>
  <c r="BH112" i="46"/>
  <c r="BH112" i="44"/>
  <c r="BP112" i="46"/>
  <c r="BP112" i="44"/>
  <c r="G113" i="46"/>
  <c r="G113" i="44"/>
  <c r="W113" i="46"/>
  <c r="W113" i="44"/>
  <c r="AM113" i="46"/>
  <c r="AM113" i="44"/>
  <c r="AU113" i="46"/>
  <c r="AU113" i="44"/>
  <c r="S114" i="46"/>
  <c r="S114" i="44"/>
  <c r="AQ114" i="46"/>
  <c r="AQ114" i="44"/>
  <c r="AY114" i="46"/>
  <c r="AY114" i="44"/>
  <c r="BG114" i="46"/>
  <c r="BG114" i="44"/>
  <c r="BO114" i="46"/>
  <c r="BO114" i="44"/>
  <c r="M115" i="46"/>
  <c r="M115" i="44"/>
  <c r="BA115" i="46"/>
  <c r="BA115" i="44"/>
  <c r="BJ58" i="46"/>
  <c r="BJ58" i="44"/>
  <c r="G59" i="46"/>
  <c r="G59" i="44"/>
  <c r="Z60" i="46"/>
  <c r="Z60" i="44"/>
  <c r="Y63" i="46"/>
  <c r="Y63" i="44"/>
  <c r="AW63" i="46"/>
  <c r="AW63" i="44"/>
  <c r="AK64" i="46"/>
  <c r="AK64" i="44"/>
  <c r="F67" i="46"/>
  <c r="F67" i="44"/>
  <c r="A66" i="27"/>
  <c r="C68" i="46"/>
  <c r="C68" i="44" s="1"/>
  <c r="BN68" i="46"/>
  <c r="BN68" i="44"/>
  <c r="BL70" i="46"/>
  <c r="BL70" i="44"/>
  <c r="D71" i="46"/>
  <c r="D71" i="44"/>
  <c r="BP71" i="46"/>
  <c r="BP71" i="44"/>
  <c r="H72" i="46"/>
  <c r="H72" i="44"/>
  <c r="BF73" i="46"/>
  <c r="BF73" i="44"/>
  <c r="N74" i="46"/>
  <c r="N74" i="44"/>
  <c r="AD74" i="46"/>
  <c r="AD74" i="44"/>
  <c r="BB74" i="46"/>
  <c r="BB74" i="44"/>
  <c r="AF75" i="46"/>
  <c r="AF75" i="44"/>
  <c r="G77" i="46"/>
  <c r="G77" i="44"/>
  <c r="AH78" i="46"/>
  <c r="AH78" i="44"/>
  <c r="BF78" i="46"/>
  <c r="BF78" i="44"/>
  <c r="F79" i="46"/>
  <c r="F79" i="44"/>
  <c r="AL79" i="46"/>
  <c r="AL79" i="44"/>
  <c r="J80" i="46"/>
  <c r="J80" i="44"/>
  <c r="K81" i="46"/>
  <c r="K81" i="44"/>
  <c r="AY81" i="46"/>
  <c r="AY81" i="44"/>
  <c r="AM82" i="46"/>
  <c r="AM82" i="44"/>
  <c r="Q83" i="46"/>
  <c r="Q83" i="44"/>
  <c r="U84" i="46"/>
  <c r="U84" i="44"/>
  <c r="BI84" i="46"/>
  <c r="BI84" i="44"/>
  <c r="P85" i="46"/>
  <c r="P85" i="44"/>
  <c r="X85" i="46"/>
  <c r="X85" i="44"/>
  <c r="BL85" i="46"/>
  <c r="BL85" i="44"/>
  <c r="O87" i="46"/>
  <c r="O87" i="44"/>
  <c r="K88" i="46"/>
  <c r="K88" i="44"/>
  <c r="AA88" i="46"/>
  <c r="AA88" i="44"/>
  <c r="AY88" i="46"/>
  <c r="AY88" i="44"/>
  <c r="BG88" i="46"/>
  <c r="BG88" i="44"/>
  <c r="BO88" i="46"/>
  <c r="BO88" i="44"/>
  <c r="AB89" i="46"/>
  <c r="AB89" i="44"/>
  <c r="AJ89" i="46"/>
  <c r="AJ89" i="44"/>
  <c r="H90" i="46"/>
  <c r="H90" i="44"/>
  <c r="AN90" i="46"/>
  <c r="AN90" i="44"/>
  <c r="BD90" i="46"/>
  <c r="BD90" i="44"/>
  <c r="R91" i="46"/>
  <c r="R91" i="44"/>
  <c r="AP91" i="46"/>
  <c r="AP91" i="44"/>
  <c r="BF91" i="46"/>
  <c r="BF91" i="44"/>
  <c r="F92" i="46"/>
  <c r="F92" i="44"/>
  <c r="N92" i="46"/>
  <c r="N92" i="44"/>
  <c r="AD92" i="46"/>
  <c r="AD92" i="44"/>
  <c r="AT92" i="46"/>
  <c r="AT92" i="44"/>
  <c r="BJ92" i="46"/>
  <c r="BJ92" i="44"/>
  <c r="M94" i="46"/>
  <c r="M94" i="44"/>
  <c r="AK94" i="46"/>
  <c r="AK94" i="44"/>
  <c r="AS94" i="46"/>
  <c r="AS94" i="44"/>
  <c r="Y95" i="46"/>
  <c r="Y95" i="44"/>
  <c r="AO95" i="46"/>
  <c r="AO95" i="44"/>
  <c r="BM95" i="46"/>
  <c r="BM95" i="44"/>
  <c r="E96" i="46"/>
  <c r="E96" i="44"/>
  <c r="M96" i="46"/>
  <c r="M96" i="44"/>
  <c r="U96" i="46"/>
  <c r="U96" i="44"/>
  <c r="AC96" i="46"/>
  <c r="AC96" i="44"/>
  <c r="AK96" i="46"/>
  <c r="AK96" i="44"/>
  <c r="AS96" i="46"/>
  <c r="AS96" i="44"/>
  <c r="BI96" i="46"/>
  <c r="BI96" i="44"/>
  <c r="BQ96" i="46"/>
  <c r="BQ96" i="44"/>
  <c r="P97" i="46"/>
  <c r="P97" i="44"/>
  <c r="AN97" i="46"/>
  <c r="AN97" i="44"/>
  <c r="BD97" i="46"/>
  <c r="BD97" i="44"/>
  <c r="BL97" i="46"/>
  <c r="BL97" i="44"/>
  <c r="S98" i="46"/>
  <c r="S98" i="44"/>
  <c r="AA98" i="46"/>
  <c r="AA98" i="44"/>
  <c r="AY98" i="46"/>
  <c r="AY98" i="44"/>
  <c r="E99" i="46"/>
  <c r="E99" i="44"/>
  <c r="U99" i="46"/>
  <c r="U99" i="44"/>
  <c r="AC99" i="46"/>
  <c r="AC99" i="44"/>
  <c r="AK99" i="46"/>
  <c r="AK99" i="44"/>
  <c r="BA99" i="46"/>
  <c r="BA99" i="44"/>
  <c r="BI99" i="46"/>
  <c r="BI99" i="44"/>
  <c r="BQ99" i="46"/>
  <c r="BQ99" i="44"/>
  <c r="I100" i="46"/>
  <c r="I100" i="44"/>
  <c r="Q100" i="46"/>
  <c r="Q100" i="44"/>
  <c r="AG100" i="46"/>
  <c r="AG100" i="44"/>
  <c r="T101" i="46"/>
  <c r="T101" i="44"/>
  <c r="AR101" i="46"/>
  <c r="AR101" i="44"/>
  <c r="BH101" i="46"/>
  <c r="BH101" i="44"/>
  <c r="X102" i="46"/>
  <c r="X102" i="44"/>
  <c r="AF102" i="46"/>
  <c r="AF102" i="44"/>
  <c r="BL102" i="46"/>
  <c r="BL102" i="44"/>
  <c r="O56" i="46"/>
  <c r="O56" i="44"/>
  <c r="AM56" i="46"/>
  <c r="AM56" i="44"/>
  <c r="AU56" i="46"/>
  <c r="AU56" i="44"/>
  <c r="J60" i="46"/>
  <c r="J60" i="44"/>
  <c r="Y65" i="46"/>
  <c r="Y65" i="44"/>
  <c r="BA66" i="46"/>
  <c r="BA66" i="44"/>
  <c r="AH68" i="46"/>
  <c r="AH68" i="44"/>
  <c r="AV70" i="46"/>
  <c r="AV70" i="44"/>
  <c r="R73" i="46"/>
  <c r="R73" i="44"/>
  <c r="L76" i="46"/>
  <c r="L76" i="44"/>
  <c r="R78" i="46"/>
  <c r="R78" i="44"/>
  <c r="BF80" i="46"/>
  <c r="BF80" i="44"/>
  <c r="W82" i="46"/>
  <c r="W82" i="44"/>
  <c r="A88" i="44"/>
  <c r="AL58" i="44"/>
  <c r="AH60" i="44"/>
  <c r="T61" i="44"/>
  <c r="AN62" i="44"/>
  <c r="BL62" i="44"/>
  <c r="Q63" i="44"/>
  <c r="AS64" i="44"/>
  <c r="BQ64" i="44"/>
  <c r="AK66" i="44"/>
  <c r="V67" i="44"/>
  <c r="AJ71" i="44"/>
  <c r="BH71" i="44"/>
  <c r="AV72" i="44"/>
  <c r="AL74" i="44"/>
  <c r="P75" i="44"/>
  <c r="BL75" i="44"/>
  <c r="BP76" i="44"/>
  <c r="BC77" i="44"/>
  <c r="BJ79" i="44"/>
  <c r="BC82" i="44"/>
  <c r="AW83" i="44"/>
  <c r="T84" i="44"/>
  <c r="J86" i="44"/>
  <c r="Z86" i="44"/>
  <c r="AE87" i="44"/>
  <c r="AT87" i="44"/>
  <c r="AI88" i="44"/>
  <c r="W90" i="44"/>
  <c r="AV90" i="44"/>
  <c r="V92" i="44"/>
  <c r="AL92" i="44"/>
  <c r="BB92" i="44"/>
  <c r="BQ92" i="44"/>
  <c r="AP93" i="44"/>
  <c r="T94" i="44"/>
  <c r="BA94" i="44"/>
  <c r="T96" i="44"/>
  <c r="AJ96" i="44"/>
  <c r="BK104" i="44"/>
  <c r="BH55" i="46"/>
  <c r="BH55" i="44"/>
  <c r="BN57" i="46"/>
  <c r="BN57" i="44"/>
  <c r="N58" i="46"/>
  <c r="N58" i="44"/>
  <c r="A57" i="27"/>
  <c r="C59" i="46"/>
  <c r="C59" i="44" s="1"/>
  <c r="BP61" i="46"/>
  <c r="BP61" i="44"/>
  <c r="BA69" i="46"/>
  <c r="BA69" i="44"/>
  <c r="AB71" i="46"/>
  <c r="AB71" i="44"/>
  <c r="AZ71" i="46"/>
  <c r="AZ71" i="44"/>
  <c r="AY86" i="46"/>
  <c r="AY86" i="44"/>
  <c r="A59" i="44"/>
  <c r="AQ16" i="44"/>
  <c r="AR55" i="44"/>
  <c r="G56" i="44"/>
  <c r="R57" i="44"/>
  <c r="AX57" i="44"/>
  <c r="BH61" i="44"/>
  <c r="M64" i="44"/>
  <c r="BA64" i="44"/>
  <c r="AT67" i="44"/>
  <c r="J68" i="44"/>
  <c r="L71" i="44"/>
  <c r="X72" i="44"/>
  <c r="F74" i="44"/>
  <c r="AB76" i="44"/>
  <c r="AZ76" i="44"/>
  <c r="AT79" i="44"/>
  <c r="Z80" i="44"/>
  <c r="S81" i="44"/>
  <c r="AQ81" i="44"/>
  <c r="O85" i="44"/>
  <c r="K86" i="44"/>
  <c r="AA86" i="44"/>
  <c r="AU87" i="44"/>
  <c r="R88" i="44"/>
  <c r="L89" i="44"/>
  <c r="AY89" i="44"/>
  <c r="X90" i="44"/>
  <c r="Z93" i="44"/>
  <c r="U94" i="44"/>
  <c r="AR94" i="44"/>
  <c r="BD95" i="44"/>
  <c r="K101" i="44"/>
  <c r="AA101" i="44"/>
  <c r="O104" i="44"/>
  <c r="AE104" i="44"/>
  <c r="AJ55" i="46"/>
  <c r="AJ55" i="44"/>
  <c r="Z57" i="46"/>
  <c r="Z57" i="44"/>
  <c r="V58" i="46"/>
  <c r="V58" i="44"/>
  <c r="AP60" i="46"/>
  <c r="AP60" i="44"/>
  <c r="BF60" i="46"/>
  <c r="BF60" i="44"/>
  <c r="L61" i="46"/>
  <c r="L61" i="44"/>
  <c r="AC64" i="46"/>
  <c r="AC64" i="44"/>
  <c r="BI66" i="46"/>
  <c r="BI66" i="44"/>
  <c r="AP68" i="46"/>
  <c r="AP68" i="44"/>
  <c r="BD75" i="46"/>
  <c r="BD75" i="44"/>
  <c r="BK77" i="46"/>
  <c r="BK77" i="44"/>
  <c r="J78" i="46"/>
  <c r="J78" i="44"/>
  <c r="AP80" i="46"/>
  <c r="AP80" i="44"/>
  <c r="AA81" i="46"/>
  <c r="AA81" i="44"/>
  <c r="AO83" i="46"/>
  <c r="AO83" i="44"/>
  <c r="M84" i="46"/>
  <c r="M84" i="44"/>
  <c r="A75" i="44"/>
  <c r="AE56" i="44"/>
  <c r="BK56" i="44"/>
  <c r="BF57" i="44"/>
  <c r="W59" i="44"/>
  <c r="BC59" i="44"/>
  <c r="D61" i="44"/>
  <c r="AR61" i="44"/>
  <c r="X62" i="44"/>
  <c r="AV62" i="44"/>
  <c r="U64" i="44"/>
  <c r="I65" i="44"/>
  <c r="AO65" i="44"/>
  <c r="BM65" i="44"/>
  <c r="U66" i="44"/>
  <c r="AS66" i="44"/>
  <c r="BQ66" i="44"/>
  <c r="E69" i="44"/>
  <c r="AC69" i="44"/>
  <c r="BI69" i="44"/>
  <c r="AF70" i="44"/>
  <c r="AR71" i="44"/>
  <c r="AX73" i="44"/>
  <c r="D76" i="44"/>
  <c r="Z78" i="44"/>
  <c r="AP78" i="44"/>
  <c r="V79" i="44"/>
  <c r="I83" i="44"/>
  <c r="AG83" i="44"/>
  <c r="BE83" i="44"/>
  <c r="AJ84" i="44"/>
  <c r="AM85" i="44"/>
  <c r="BK85" i="44"/>
  <c r="BF86" i="44"/>
  <c r="F87" i="44"/>
  <c r="BJ87" i="44"/>
  <c r="S88" i="44"/>
  <c r="AA89" i="44"/>
  <c r="AZ89" i="44"/>
  <c r="O90" i="44"/>
  <c r="AW91" i="44"/>
  <c r="BM91" i="44"/>
  <c r="M92" i="44"/>
  <c r="J93" i="44"/>
  <c r="AW93" i="44"/>
  <c r="BM93" i="44"/>
  <c r="BE95" i="44"/>
  <c r="D96" i="44"/>
  <c r="BK97" i="44"/>
  <c r="AH98" i="44"/>
  <c r="BH99" i="44"/>
  <c r="BL100" i="44"/>
  <c r="AQ101" i="44"/>
  <c r="AQ103" i="44"/>
  <c r="R105" i="44"/>
  <c r="BB106" i="44"/>
  <c r="L55" i="46"/>
  <c r="L55" i="44"/>
  <c r="AB61" i="46"/>
  <c r="AB61" i="44"/>
  <c r="E64" i="46"/>
  <c r="E64" i="44"/>
  <c r="AD67" i="46"/>
  <c r="AD67" i="44"/>
  <c r="AF72" i="46"/>
  <c r="AF72" i="44"/>
  <c r="BD72" i="46"/>
  <c r="BD72" i="44"/>
  <c r="AP73" i="46"/>
  <c r="AP73" i="44"/>
  <c r="BJ74" i="46"/>
  <c r="BJ74" i="44"/>
  <c r="AJ76" i="46"/>
  <c r="AJ76" i="44"/>
  <c r="AE77" i="46"/>
  <c r="AE77" i="44"/>
  <c r="A78" i="27"/>
  <c r="C80" i="46"/>
  <c r="C80" i="44" s="1"/>
  <c r="R80" i="46"/>
  <c r="R80" i="44"/>
  <c r="AH80" i="46"/>
  <c r="AH80" i="44"/>
  <c r="AI86" i="46"/>
  <c r="AI86" i="44"/>
  <c r="A80" i="44"/>
  <c r="T55" i="44"/>
  <c r="AX60" i="44"/>
  <c r="Q65" i="44"/>
  <c r="T71" i="44"/>
  <c r="AT74" i="44"/>
  <c r="X75" i="44"/>
  <c r="AV75" i="44"/>
  <c r="O77" i="44"/>
  <c r="AM77" i="44"/>
  <c r="BN78" i="44"/>
  <c r="BN80" i="44"/>
  <c r="AK84" i="44"/>
  <c r="AZ84" i="44"/>
  <c r="AN85" i="44"/>
  <c r="BG86" i="44"/>
  <c r="G87" i="44"/>
  <c r="AL87" i="44"/>
  <c r="BK87" i="44"/>
  <c r="AQ89" i="44"/>
  <c r="BP89" i="44"/>
  <c r="P90" i="44"/>
  <c r="AG91" i="44"/>
  <c r="AX91" i="44"/>
  <c r="AX93" i="44"/>
  <c r="BN93" i="44"/>
  <c r="BQ94" i="44"/>
  <c r="AF95" i="44"/>
  <c r="AV95" i="44"/>
  <c r="H97" i="44"/>
  <c r="W97" i="44"/>
  <c r="T99" i="44"/>
  <c r="AR99" i="44"/>
  <c r="P100" i="44"/>
  <c r="K103" i="44"/>
  <c r="AC44" i="46"/>
  <c r="AC44" i="44"/>
  <c r="BI44" i="46"/>
  <c r="BI44" i="44"/>
  <c r="W45" i="46"/>
  <c r="W45" i="44"/>
  <c r="S46" i="46"/>
  <c r="S46" i="44"/>
  <c r="A48" i="27"/>
  <c r="A50" i="44"/>
  <c r="J50" i="46"/>
  <c r="J50" i="44"/>
  <c r="AH50" i="46"/>
  <c r="AH50" i="44"/>
  <c r="P51" i="46"/>
  <c r="P51" i="44"/>
  <c r="D52" i="46"/>
  <c r="D52" i="44"/>
  <c r="AZ52" i="46"/>
  <c r="AZ52" i="44"/>
  <c r="AR54" i="46"/>
  <c r="AR54" i="44"/>
  <c r="AP55" i="46"/>
  <c r="AP55" i="44"/>
  <c r="BD57" i="46"/>
  <c r="BD57" i="44"/>
  <c r="AC59" i="46"/>
  <c r="AC59" i="44"/>
  <c r="BL60" i="46"/>
  <c r="BL60" i="44"/>
  <c r="I116" i="46"/>
  <c r="I116" i="44"/>
  <c r="S117" i="46"/>
  <c r="S117" i="44"/>
  <c r="AI117" i="46"/>
  <c r="AI117" i="44"/>
  <c r="G118" i="46"/>
  <c r="G118" i="44"/>
  <c r="AA119" i="46"/>
  <c r="AA119" i="44"/>
  <c r="AI119" i="46"/>
  <c r="AI119" i="44"/>
  <c r="BG119" i="46"/>
  <c r="BG119" i="44"/>
  <c r="G120" i="46"/>
  <c r="G120" i="44"/>
  <c r="W120" i="46"/>
  <c r="W120" i="44"/>
  <c r="AU120" i="46"/>
  <c r="AU120" i="44"/>
  <c r="S121" i="46"/>
  <c r="S121" i="44"/>
  <c r="AQ121" i="46"/>
  <c r="AQ121" i="44"/>
  <c r="BO121" i="46"/>
  <c r="BO121" i="44"/>
  <c r="BC122" i="46"/>
  <c r="BC122" i="44"/>
  <c r="BK122" i="46"/>
  <c r="BK122" i="44"/>
  <c r="AV123" i="46"/>
  <c r="AV123" i="44"/>
  <c r="BD123" i="46"/>
  <c r="BD123" i="44"/>
  <c r="K124" i="46"/>
  <c r="K124" i="44"/>
  <c r="AC125" i="46"/>
  <c r="AC125" i="44"/>
  <c r="AK125" i="46"/>
  <c r="AK125" i="44"/>
  <c r="BA125" i="46"/>
  <c r="BA125" i="44"/>
  <c r="I126" i="46"/>
  <c r="I126" i="44"/>
  <c r="BM126" i="46"/>
  <c r="BM126" i="44"/>
  <c r="J127" i="46"/>
  <c r="J127" i="44"/>
  <c r="R127" i="46"/>
  <c r="R127" i="44"/>
  <c r="F128" i="46"/>
  <c r="F128" i="44"/>
  <c r="AL128" i="46"/>
  <c r="AL128" i="44"/>
  <c r="I129" i="46"/>
  <c r="I129" i="44"/>
  <c r="Q129" i="46"/>
  <c r="Q129" i="44"/>
  <c r="BE129" i="46"/>
  <c r="BE129" i="44"/>
  <c r="D130" i="46"/>
  <c r="D130" i="44"/>
  <c r="L130" i="46"/>
  <c r="L130" i="44"/>
  <c r="AJ130" i="46"/>
  <c r="AJ130" i="44"/>
  <c r="BH130" i="46"/>
  <c r="BH130" i="44"/>
  <c r="BP130" i="46"/>
  <c r="BP130" i="44"/>
  <c r="O131" i="46"/>
  <c r="O131" i="44"/>
  <c r="BC131" i="46"/>
  <c r="BC131" i="44"/>
  <c r="K132" i="46"/>
  <c r="K132" i="44"/>
  <c r="F133" i="46"/>
  <c r="F133" i="44"/>
  <c r="BB133" i="46"/>
  <c r="BB133" i="44"/>
  <c r="BF134" i="46"/>
  <c r="BF134" i="44"/>
  <c r="AD135" i="46"/>
  <c r="AD135" i="44"/>
  <c r="AL135" i="46"/>
  <c r="AL135" i="44"/>
  <c r="BB135" i="46"/>
  <c r="BB135" i="44"/>
  <c r="BJ135" i="46"/>
  <c r="BJ135" i="44"/>
  <c r="A134" i="27"/>
  <c r="A136" i="44"/>
  <c r="AH136" i="46"/>
  <c r="AH136" i="44"/>
  <c r="BF136" i="46"/>
  <c r="BF136" i="44"/>
  <c r="L103" i="46"/>
  <c r="L103" i="44"/>
  <c r="AR103" i="46"/>
  <c r="AR103" i="44"/>
  <c r="AZ103" i="46"/>
  <c r="AZ103" i="44"/>
  <c r="H104" i="46"/>
  <c r="H104" i="44"/>
  <c r="X104" i="46"/>
  <c r="X104" i="44"/>
  <c r="BL104" i="46"/>
  <c r="BL104" i="44"/>
  <c r="AI105" i="46"/>
  <c r="AI105" i="44"/>
  <c r="AY105" i="46"/>
  <c r="AY105" i="44"/>
  <c r="AE106" i="46"/>
  <c r="AE106" i="44"/>
  <c r="BC106" i="46"/>
  <c r="BC106" i="44"/>
  <c r="K107" i="46"/>
  <c r="K107" i="44"/>
  <c r="AI107" i="46"/>
  <c r="AI107" i="44"/>
  <c r="BG107" i="46"/>
  <c r="BG107" i="44"/>
  <c r="N108" i="46"/>
  <c r="N108" i="44"/>
  <c r="AD108" i="46"/>
  <c r="AD108" i="44"/>
  <c r="AL108" i="46"/>
  <c r="AL108" i="44"/>
  <c r="BJ108" i="46"/>
  <c r="BJ108" i="44"/>
  <c r="AO109" i="46"/>
  <c r="AO109" i="44"/>
  <c r="AK110" i="46"/>
  <c r="AK110" i="44"/>
  <c r="AS110" i="46"/>
  <c r="AS110" i="44"/>
  <c r="Y111" i="46"/>
  <c r="Y111" i="44"/>
  <c r="BE111" i="46"/>
  <c r="BE111" i="44"/>
  <c r="H113" i="46"/>
  <c r="H113" i="44"/>
  <c r="P113" i="46"/>
  <c r="P113" i="44"/>
  <c r="X113" i="46"/>
  <c r="X113" i="44"/>
  <c r="AV113" i="46"/>
  <c r="AV113" i="44"/>
  <c r="BD113" i="46"/>
  <c r="BD113" i="44"/>
  <c r="D114" i="46"/>
  <c r="D114" i="44"/>
  <c r="L114" i="46"/>
  <c r="L114" i="44"/>
  <c r="AB114" i="46"/>
  <c r="AB114" i="44"/>
  <c r="AJ114" i="46"/>
  <c r="AJ114" i="44"/>
  <c r="BP114" i="46"/>
  <c r="BP114" i="44"/>
  <c r="N115" i="46"/>
  <c r="N115" i="44"/>
  <c r="J116" i="46"/>
  <c r="J116" i="44"/>
  <c r="R116" i="46"/>
  <c r="R116" i="44"/>
  <c r="AH116" i="46"/>
  <c r="AH116" i="44"/>
  <c r="AP116" i="46"/>
  <c r="AP116" i="44"/>
  <c r="AX116" i="46"/>
  <c r="AX116" i="44"/>
  <c r="BN116" i="46"/>
  <c r="BN116" i="44"/>
  <c r="D117" i="46"/>
  <c r="D117" i="44"/>
  <c r="L117" i="46"/>
  <c r="L117" i="44"/>
  <c r="AR117" i="46"/>
  <c r="AR117" i="44"/>
  <c r="AZ117" i="46"/>
  <c r="AZ117" i="44"/>
  <c r="P118" i="46"/>
  <c r="P118" i="44"/>
  <c r="AN118" i="46"/>
  <c r="AN118" i="44"/>
  <c r="D119" i="46"/>
  <c r="D119" i="44"/>
  <c r="AJ119" i="46"/>
  <c r="AJ119" i="44"/>
  <c r="BH119" i="46"/>
  <c r="BH119" i="44"/>
  <c r="P120" i="46"/>
  <c r="P120" i="44"/>
  <c r="AN120" i="46"/>
  <c r="AN120" i="44"/>
  <c r="BL120" i="46"/>
  <c r="BL120" i="44"/>
  <c r="L121" i="46"/>
  <c r="L121" i="44"/>
  <c r="AJ121" i="46"/>
  <c r="AJ121" i="44"/>
  <c r="H122" i="46"/>
  <c r="H122" i="44"/>
  <c r="AF122" i="46"/>
  <c r="AF122" i="44"/>
  <c r="AN122" i="46"/>
  <c r="AN122" i="44"/>
  <c r="BL122" i="46"/>
  <c r="BL122" i="44"/>
  <c r="Y123" i="46"/>
  <c r="Y123" i="44"/>
  <c r="AG123" i="46"/>
  <c r="AG123" i="44"/>
  <c r="AB124" i="46"/>
  <c r="AB124" i="44"/>
  <c r="AR124" i="46"/>
  <c r="AR124" i="44"/>
  <c r="AZ124" i="46"/>
  <c r="AZ124" i="44"/>
  <c r="BH124" i="46"/>
  <c r="BH124" i="44"/>
  <c r="F125" i="46"/>
  <c r="F125" i="44"/>
  <c r="N125" i="46"/>
  <c r="N125" i="44"/>
  <c r="BJ125" i="46"/>
  <c r="BJ125" i="44"/>
  <c r="J126" i="46"/>
  <c r="J126" i="44"/>
  <c r="R126" i="46"/>
  <c r="R126" i="44"/>
  <c r="AP126" i="46"/>
  <c r="AP126" i="44"/>
  <c r="S127" i="46"/>
  <c r="S127" i="44"/>
  <c r="AY127" i="46"/>
  <c r="AY127" i="44"/>
  <c r="G128" i="46"/>
  <c r="G128" i="44"/>
  <c r="O128" i="46"/>
  <c r="O128" i="44"/>
  <c r="AE128" i="46"/>
  <c r="AE128" i="44"/>
  <c r="AU128" i="46"/>
  <c r="AU128" i="44"/>
  <c r="BC128" i="46"/>
  <c r="BC128" i="44"/>
  <c r="BK128" i="46"/>
  <c r="BK128" i="44"/>
  <c r="Z129" i="46"/>
  <c r="Z129" i="44"/>
  <c r="AH129" i="46"/>
  <c r="AH129" i="44"/>
  <c r="W12" i="46"/>
  <c r="W12" i="44"/>
  <c r="P14" i="46"/>
  <c r="P14" i="44"/>
  <c r="S105" i="44"/>
  <c r="BK106" i="44"/>
  <c r="AM118" i="44"/>
  <c r="BO119" i="44"/>
  <c r="AA124" i="44"/>
  <c r="M42" i="44"/>
  <c r="AS42" i="44"/>
  <c r="AB103" i="44"/>
  <c r="AN104" i="44"/>
  <c r="BD104" i="44"/>
  <c r="W106" i="44"/>
  <c r="S107" i="44"/>
  <c r="F108" i="44"/>
  <c r="Y109" i="44"/>
  <c r="BI110" i="44"/>
  <c r="AO111" i="44"/>
  <c r="M112" i="44"/>
  <c r="T114" i="44"/>
  <c r="AR114" i="44"/>
  <c r="AG116" i="44"/>
  <c r="BE116" i="44"/>
  <c r="AA117" i="44"/>
  <c r="AY117" i="44"/>
  <c r="S119" i="44"/>
  <c r="AQ119" i="44"/>
  <c r="BK120" i="44"/>
  <c r="AI121" i="44"/>
  <c r="BG121" i="44"/>
  <c r="O122" i="44"/>
  <c r="BI125" i="44"/>
  <c r="AG126" i="44"/>
  <c r="BE126" i="44"/>
  <c r="AD128" i="44"/>
  <c r="AG129" i="44"/>
  <c r="AK130" i="44"/>
  <c r="X131" i="44"/>
  <c r="AV131" i="44"/>
  <c r="D132" i="44"/>
  <c r="AB132" i="44"/>
  <c r="AZ132" i="44"/>
  <c r="AE133" i="44"/>
  <c r="G135" i="44"/>
  <c r="K136" i="44"/>
  <c r="R137" i="44"/>
  <c r="I141" i="44"/>
  <c r="AG141" i="44"/>
  <c r="BE141" i="44"/>
  <c r="Q142" i="44"/>
  <c r="Z139" i="46"/>
  <c r="Z139" i="44"/>
  <c r="I142" i="46"/>
  <c r="I142" i="44"/>
  <c r="AQ143" i="46"/>
  <c r="AQ143" i="44"/>
  <c r="V144" i="46"/>
  <c r="V144" i="44"/>
  <c r="BJ144" i="46"/>
  <c r="BJ144" i="44"/>
  <c r="AI146" i="46"/>
  <c r="AI146" i="44"/>
  <c r="BO146" i="46"/>
  <c r="BO146" i="44"/>
  <c r="W147" i="46"/>
  <c r="W147" i="44"/>
  <c r="AU147" i="46"/>
  <c r="AU147" i="44"/>
  <c r="BC147" i="46"/>
  <c r="BC147" i="44"/>
  <c r="AX148" i="46"/>
  <c r="AX148" i="44"/>
  <c r="F149" i="46"/>
  <c r="F149" i="44"/>
  <c r="AD149" i="46"/>
  <c r="AD149" i="44"/>
  <c r="R150" i="46"/>
  <c r="R150" i="44"/>
  <c r="Z150" i="46"/>
  <c r="Z150" i="44"/>
  <c r="AX150" i="46"/>
  <c r="AX150" i="44"/>
  <c r="BF150" i="46"/>
  <c r="BF150" i="44"/>
  <c r="AC151" i="46"/>
  <c r="AC151" i="44"/>
  <c r="H152" i="46"/>
  <c r="H152" i="44"/>
  <c r="BD152" i="46"/>
  <c r="BD152" i="44"/>
  <c r="AJ153" i="46"/>
  <c r="AJ153" i="44"/>
  <c r="BH153" i="46"/>
  <c r="BH153" i="44"/>
  <c r="BP153" i="46"/>
  <c r="BP153" i="44"/>
  <c r="V154" i="46"/>
  <c r="V154" i="44"/>
  <c r="AT154" i="46"/>
  <c r="AT154" i="44"/>
  <c r="R155" i="46"/>
  <c r="R155" i="44"/>
  <c r="AH155" i="46"/>
  <c r="AH155" i="44"/>
  <c r="M156" i="46"/>
  <c r="M156" i="44"/>
  <c r="AC156" i="46"/>
  <c r="AC156" i="44"/>
  <c r="BI156" i="46"/>
  <c r="BI156" i="44"/>
  <c r="Q157" i="46"/>
  <c r="Q157" i="44"/>
  <c r="AO157" i="46"/>
  <c r="AO157" i="44"/>
  <c r="AW157" i="46"/>
  <c r="AW157" i="44"/>
  <c r="E158" i="46"/>
  <c r="E158" i="44"/>
  <c r="U158" i="46"/>
  <c r="U158" i="44"/>
  <c r="AC158" i="46"/>
  <c r="AC158" i="44"/>
  <c r="AS158" i="46"/>
  <c r="AS158" i="44"/>
  <c r="BQ158" i="46"/>
  <c r="BQ158" i="44"/>
  <c r="I159" i="46"/>
  <c r="I159" i="44"/>
  <c r="Q159" i="46"/>
  <c r="Q159" i="44"/>
  <c r="J160" i="46"/>
  <c r="J160" i="44"/>
  <c r="AP160" i="46"/>
  <c r="AP160" i="44"/>
  <c r="E161" i="46"/>
  <c r="E161" i="44"/>
  <c r="M161" i="46"/>
  <c r="M161" i="44"/>
  <c r="AC161" i="46"/>
  <c r="AC161" i="44"/>
  <c r="AK161" i="46"/>
  <c r="AK161" i="44"/>
  <c r="H162" i="46"/>
  <c r="H162" i="44"/>
  <c r="AF162" i="46"/>
  <c r="AF162" i="44"/>
  <c r="AN162" i="46"/>
  <c r="AN162" i="44"/>
  <c r="BL162" i="46"/>
  <c r="BL162" i="44"/>
  <c r="T163" i="46"/>
  <c r="T163" i="44"/>
  <c r="BH163" i="46"/>
  <c r="BH163" i="44"/>
  <c r="H164" i="46"/>
  <c r="H164" i="44"/>
  <c r="X164" i="46"/>
  <c r="X164" i="44"/>
  <c r="BD164" i="46"/>
  <c r="BD164" i="44"/>
  <c r="D165" i="46"/>
  <c r="D165" i="44"/>
  <c r="AR165" i="46"/>
  <c r="AR165" i="44"/>
  <c r="AE166" i="46"/>
  <c r="AE166" i="44"/>
  <c r="S167" i="46"/>
  <c r="S167" i="44"/>
  <c r="AA167" i="46"/>
  <c r="AA167" i="44"/>
  <c r="AI167" i="46"/>
  <c r="AI167" i="44"/>
  <c r="AY167" i="46"/>
  <c r="AY167" i="44"/>
  <c r="G168" i="46"/>
  <c r="G168" i="44"/>
  <c r="AM168" i="46"/>
  <c r="AM168" i="44"/>
  <c r="AY169" i="46"/>
  <c r="AY169" i="44"/>
  <c r="BG169" i="46"/>
  <c r="BG169" i="44"/>
  <c r="N170" i="46"/>
  <c r="N170" i="44"/>
  <c r="BJ170" i="46"/>
  <c r="BJ170" i="44"/>
  <c r="P171" i="46"/>
  <c r="P171" i="44"/>
  <c r="AF171" i="46"/>
  <c r="AF171" i="44"/>
  <c r="BL171" i="46"/>
  <c r="BL171" i="44"/>
  <c r="K172" i="46"/>
  <c r="K172" i="44"/>
  <c r="AI172" i="46"/>
  <c r="AI172" i="44"/>
  <c r="BG172" i="46"/>
  <c r="BG172" i="44"/>
  <c r="BK173" i="46"/>
  <c r="BK173" i="44"/>
  <c r="AH174" i="46"/>
  <c r="AH174" i="44"/>
  <c r="AP174" i="46"/>
  <c r="AP174" i="44"/>
  <c r="BN174" i="46"/>
  <c r="BN174" i="44"/>
  <c r="AM176" i="46"/>
  <c r="AM176" i="44"/>
  <c r="K177" i="46"/>
  <c r="K177" i="44"/>
  <c r="AX129" i="46"/>
  <c r="AX129" i="44"/>
  <c r="E130" i="46"/>
  <c r="E130" i="44"/>
  <c r="AF131" i="46"/>
  <c r="AF131" i="44"/>
  <c r="BL131" i="46"/>
  <c r="BL131" i="44"/>
  <c r="T132" i="46"/>
  <c r="T132" i="44"/>
  <c r="BC133" i="46"/>
  <c r="BC133" i="44"/>
  <c r="AI134" i="46"/>
  <c r="AI134" i="44"/>
  <c r="AY136" i="46"/>
  <c r="AY136" i="44"/>
  <c r="AQ137" i="46"/>
  <c r="AQ137" i="44"/>
  <c r="W138" i="46"/>
  <c r="W138" i="44"/>
  <c r="AY139" i="46"/>
  <c r="AY139" i="44"/>
  <c r="O140" i="46"/>
  <c r="O140" i="44"/>
  <c r="AU140" i="46"/>
  <c r="AU140" i="44"/>
  <c r="Z141" i="46"/>
  <c r="Z141" i="44"/>
  <c r="AP142" i="46"/>
  <c r="AP142" i="44"/>
  <c r="L143" i="46"/>
  <c r="L143" i="44"/>
  <c r="AJ146" i="46"/>
  <c r="AJ146" i="44"/>
  <c r="BP146" i="46"/>
  <c r="BP146" i="44"/>
  <c r="AF147" i="46"/>
  <c r="AF147" i="44"/>
  <c r="K148" i="46"/>
  <c r="K148" i="44"/>
  <c r="AA148" i="46"/>
  <c r="AA148" i="44"/>
  <c r="AQ148" i="46"/>
  <c r="AQ148" i="44"/>
  <c r="AM149" i="46"/>
  <c r="AM149" i="44"/>
  <c r="Q152" i="46"/>
  <c r="Q152" i="44"/>
  <c r="Y152" i="46"/>
  <c r="Y152" i="44"/>
  <c r="BM152" i="46"/>
  <c r="BM152" i="44"/>
  <c r="E153" i="46"/>
  <c r="E153" i="44"/>
  <c r="AK153" i="46"/>
  <c r="AK153" i="44"/>
  <c r="AS153" i="46"/>
  <c r="AS153" i="44"/>
  <c r="BA153" i="46"/>
  <c r="BA153" i="44"/>
  <c r="AA155" i="46"/>
  <c r="AA155" i="44"/>
  <c r="AQ155" i="46"/>
  <c r="AQ155" i="44"/>
  <c r="F156" i="46"/>
  <c r="F156" i="44"/>
  <c r="V156" i="46"/>
  <c r="V156" i="44"/>
  <c r="AL156" i="46"/>
  <c r="AL156" i="44"/>
  <c r="M165" i="46"/>
  <c r="M165" i="44"/>
  <c r="AK165" i="46"/>
  <c r="AK165" i="44"/>
  <c r="AS165" i="46"/>
  <c r="AS165" i="44"/>
  <c r="BA165" i="46"/>
  <c r="BA165" i="44"/>
  <c r="H166" i="46"/>
  <c r="H166" i="44"/>
  <c r="AN166" i="46"/>
  <c r="AN166" i="44"/>
  <c r="BL166" i="46"/>
  <c r="BL166" i="44"/>
  <c r="AF168" i="46"/>
  <c r="AF168" i="44"/>
  <c r="AV168" i="46"/>
  <c r="AV168" i="44"/>
  <c r="I171" i="46"/>
  <c r="I171" i="44"/>
  <c r="Y171" i="46"/>
  <c r="Y171" i="44"/>
  <c r="AG171" i="46"/>
  <c r="AG171" i="44"/>
  <c r="BE171" i="46"/>
  <c r="BE171" i="44"/>
  <c r="S174" i="46"/>
  <c r="S174" i="44"/>
  <c r="AA174" i="46"/>
  <c r="AA174" i="44"/>
  <c r="G175" i="46"/>
  <c r="G175" i="44"/>
  <c r="O175" i="46"/>
  <c r="O175" i="44"/>
  <c r="W175" i="46"/>
  <c r="W175" i="44"/>
  <c r="AE175" i="46"/>
  <c r="AE175" i="44"/>
  <c r="AM175" i="46"/>
  <c r="AM175" i="44"/>
  <c r="AU175" i="46"/>
  <c r="AU175" i="44"/>
  <c r="BC175" i="46"/>
  <c r="BC175" i="44"/>
  <c r="BK175" i="46"/>
  <c r="BK175" i="44"/>
  <c r="R179" i="46"/>
  <c r="R179" i="44"/>
  <c r="AH179" i="46"/>
  <c r="AH179" i="44"/>
  <c r="BE7" i="44"/>
  <c r="AV12" i="44"/>
  <c r="AD16" i="44"/>
  <c r="BK16" i="44"/>
  <c r="V18" i="44"/>
  <c r="G21" i="44"/>
  <c r="BK21" i="44"/>
  <c r="AU23" i="44"/>
  <c r="W63" i="44"/>
  <c r="O65" i="44"/>
  <c r="AS130" i="44"/>
  <c r="AJ132" i="44"/>
  <c r="O133" i="44"/>
  <c r="AM133" i="44"/>
  <c r="BK133" i="44"/>
  <c r="K134" i="44"/>
  <c r="AM135" i="44"/>
  <c r="S136" i="44"/>
  <c r="AQ136" i="44"/>
  <c r="BO136" i="44"/>
  <c r="Z137" i="44"/>
  <c r="AX137" i="44"/>
  <c r="G138" i="44"/>
  <c r="AD138" i="44"/>
  <c r="BC138" i="44"/>
  <c r="J139" i="44"/>
  <c r="AH139" i="44"/>
  <c r="BG139" i="44"/>
  <c r="N140" i="44"/>
  <c r="AP141" i="44"/>
  <c r="BM141" i="44"/>
  <c r="Y142" i="44"/>
  <c r="AW142" i="44"/>
  <c r="T143" i="44"/>
  <c r="AY143" i="44"/>
  <c r="F144" i="44"/>
  <c r="AT144" i="44"/>
  <c r="AN147" i="44"/>
  <c r="BL147" i="44"/>
  <c r="J148" i="44"/>
  <c r="AH148" i="44"/>
  <c r="BF148" i="44"/>
  <c r="O149" i="44"/>
  <c r="AU149" i="44"/>
  <c r="BL152" i="44"/>
  <c r="AB153" i="44"/>
  <c r="J155" i="44"/>
  <c r="AY155" i="44"/>
  <c r="N156" i="44"/>
  <c r="AS156" i="44"/>
  <c r="BB156" i="44"/>
  <c r="I157" i="44"/>
  <c r="AG157" i="44"/>
  <c r="AO159" i="44"/>
  <c r="AS161" i="44"/>
  <c r="BQ161" i="44"/>
  <c r="P162" i="44"/>
  <c r="BL164" i="44"/>
  <c r="L165" i="44"/>
  <c r="W166" i="44"/>
  <c r="AQ167" i="44"/>
  <c r="O168" i="44"/>
  <c r="AU168" i="44"/>
  <c r="F206" i="46"/>
  <c r="F206" i="44"/>
  <c r="V206" i="46"/>
  <c r="V206" i="44"/>
  <c r="BJ206" i="46"/>
  <c r="BJ206" i="44"/>
  <c r="M178" i="46"/>
  <c r="M178" i="44"/>
  <c r="I179" i="46"/>
  <c r="I179" i="44"/>
  <c r="AO179" i="46"/>
  <c r="AO179" i="44"/>
  <c r="AW179" i="46"/>
  <c r="AW179" i="44"/>
  <c r="Z180" i="46"/>
  <c r="Z180" i="44"/>
  <c r="BF180" i="46"/>
  <c r="BF180" i="44"/>
  <c r="N181" i="46"/>
  <c r="N181" i="44"/>
  <c r="AL181" i="46"/>
  <c r="AL181" i="44"/>
  <c r="AT181" i="46"/>
  <c r="AT181" i="44"/>
  <c r="AH182" i="46"/>
  <c r="AH182" i="44"/>
  <c r="AX182" i="46"/>
  <c r="AX182" i="44"/>
  <c r="AD183" i="46"/>
  <c r="AD183" i="44"/>
  <c r="BJ183" i="46"/>
  <c r="BJ183" i="44"/>
  <c r="M185" i="46"/>
  <c r="M185" i="44"/>
  <c r="T190" i="46"/>
  <c r="T190" i="44"/>
  <c r="AQ194" i="46"/>
  <c r="AQ194" i="44"/>
  <c r="BG194" i="46"/>
  <c r="BG194" i="44"/>
  <c r="M197" i="46"/>
  <c r="M197" i="44"/>
  <c r="BA197" i="46"/>
  <c r="BA197" i="44"/>
  <c r="BQ197" i="46"/>
  <c r="BQ197" i="44"/>
  <c r="G200" i="46"/>
  <c r="G200" i="44"/>
  <c r="BK200" i="46"/>
  <c r="BK200" i="44"/>
  <c r="Z201" i="46"/>
  <c r="Z201" i="44"/>
  <c r="AH201" i="46"/>
  <c r="AH201" i="44"/>
  <c r="AD202" i="46"/>
  <c r="AD202" i="44"/>
  <c r="AT202" i="46"/>
  <c r="AT202" i="44"/>
  <c r="G203" i="46"/>
  <c r="G203" i="44"/>
  <c r="AU203" i="46"/>
  <c r="AU203" i="44"/>
  <c r="BK203" i="46"/>
  <c r="BK203" i="44"/>
  <c r="H204" i="46"/>
  <c r="H204" i="44"/>
  <c r="P204" i="46"/>
  <c r="P204" i="44"/>
  <c r="X204" i="46"/>
  <c r="X204" i="44"/>
  <c r="AF204" i="46"/>
  <c r="AF204" i="44"/>
  <c r="AN204" i="46"/>
  <c r="AN204" i="44"/>
  <c r="AV204" i="46"/>
  <c r="AV204" i="44"/>
  <c r="BD204" i="46"/>
  <c r="BD204" i="44"/>
  <c r="BL204" i="46"/>
  <c r="BL204" i="44"/>
  <c r="D205" i="46"/>
  <c r="D205" i="44"/>
  <c r="AR205" i="46"/>
  <c r="AR205" i="44"/>
  <c r="BH205" i="46"/>
  <c r="BH205" i="44"/>
  <c r="BF179" i="46"/>
  <c r="BF179" i="44"/>
  <c r="AQ182" i="46"/>
  <c r="AQ182" i="44"/>
  <c r="V185" i="46"/>
  <c r="V185" i="44"/>
  <c r="AD185" i="46"/>
  <c r="AD185" i="44"/>
  <c r="BJ185" i="46"/>
  <c r="BJ185" i="44"/>
  <c r="D187" i="46"/>
  <c r="D187" i="44"/>
  <c r="BP187" i="46"/>
  <c r="BP187" i="44"/>
  <c r="O188" i="46"/>
  <c r="O188" i="44"/>
  <c r="W188" i="46"/>
  <c r="W188" i="44"/>
  <c r="AU188" i="46"/>
  <c r="AU188" i="44"/>
  <c r="AH189" i="46"/>
  <c r="AH189" i="44"/>
  <c r="BN189" i="46"/>
  <c r="BN189" i="44"/>
  <c r="AC190" i="46"/>
  <c r="AC190" i="44"/>
  <c r="AK190" i="46"/>
  <c r="AK190" i="44"/>
  <c r="AO191" i="46"/>
  <c r="AO191" i="44"/>
  <c r="BM191" i="46"/>
  <c r="BM191" i="44"/>
  <c r="T192" i="46"/>
  <c r="T192" i="44"/>
  <c r="L194" i="46"/>
  <c r="L194" i="44"/>
  <c r="AZ194" i="46"/>
  <c r="AZ194" i="44"/>
  <c r="P195" i="46"/>
  <c r="P195" i="44"/>
  <c r="X195" i="46"/>
  <c r="X195" i="44"/>
  <c r="AV195" i="46"/>
  <c r="AV195" i="44"/>
  <c r="BD195" i="46"/>
  <c r="BD195" i="44"/>
  <c r="L196" i="46"/>
  <c r="L196" i="44"/>
  <c r="AB196" i="46"/>
  <c r="AB196" i="44"/>
  <c r="AZ196" i="46"/>
  <c r="AZ196" i="44"/>
  <c r="BH196" i="46"/>
  <c r="BH196" i="44"/>
  <c r="F197" i="46"/>
  <c r="F197" i="44"/>
  <c r="V197" i="46"/>
  <c r="V197" i="44"/>
  <c r="BJ197" i="46"/>
  <c r="BJ197" i="44"/>
  <c r="BL198" i="46"/>
  <c r="BL198" i="44"/>
  <c r="P200" i="46"/>
  <c r="P200" i="44"/>
  <c r="X200" i="46"/>
  <c r="X200" i="44"/>
  <c r="AM202" i="46"/>
  <c r="AM202" i="44"/>
  <c r="BC202" i="46"/>
  <c r="BC202" i="44"/>
  <c r="P203" i="46"/>
  <c r="P203" i="44"/>
  <c r="BD203" i="46"/>
  <c r="BD203" i="44"/>
  <c r="M205" i="46"/>
  <c r="M205" i="44"/>
  <c r="BA205" i="46"/>
  <c r="BA205" i="44"/>
  <c r="BQ205" i="46"/>
  <c r="BQ205" i="44"/>
  <c r="AQ177" i="44"/>
  <c r="BO177" i="44"/>
  <c r="BN179" i="44"/>
  <c r="J180" i="44"/>
  <c r="BJ181" i="44"/>
  <c r="AA182" i="44"/>
  <c r="BG182" i="44"/>
  <c r="N183" i="44"/>
  <c r="I184" i="44"/>
  <c r="AG184" i="44"/>
  <c r="BM184" i="44"/>
  <c r="AS185" i="44"/>
  <c r="BB185" i="44"/>
  <c r="BF189" i="44"/>
  <c r="D190" i="44"/>
  <c r="M190" i="44"/>
  <c r="AS190" i="44"/>
  <c r="I191" i="44"/>
  <c r="AI194" i="44"/>
  <c r="BO194" i="44"/>
  <c r="BP196" i="44"/>
  <c r="H198" i="44"/>
  <c r="AV198" i="44"/>
  <c r="D199" i="44"/>
  <c r="L199" i="44"/>
  <c r="T199" i="44"/>
  <c r="AB199" i="44"/>
  <c r="AJ199" i="44"/>
  <c r="AR199" i="44"/>
  <c r="AZ199" i="44"/>
  <c r="BH199" i="44"/>
  <c r="BP199" i="44"/>
  <c r="W200" i="44"/>
  <c r="BN207" i="44"/>
  <c r="AE206" i="44"/>
  <c r="K207" i="44"/>
  <c r="S207" i="44"/>
  <c r="AA207" i="44"/>
  <c r="AI207" i="44"/>
  <c r="AQ207" i="44"/>
  <c r="AY207" i="44"/>
  <c r="BG207" i="44"/>
  <c r="BO207" i="44"/>
  <c r="O206" i="44"/>
  <c r="I8" i="46"/>
  <c r="I8" i="44"/>
  <c r="AG8" i="46"/>
  <c r="AG8" i="44"/>
  <c r="F9" i="46"/>
  <c r="F9" i="44"/>
  <c r="AD9" i="46"/>
  <c r="AD9" i="44"/>
  <c r="BE10" i="46"/>
  <c r="BE10" i="44"/>
  <c r="N11" i="46"/>
  <c r="N11" i="44"/>
  <c r="X13" i="46"/>
  <c r="X13" i="44"/>
  <c r="AN13" i="46"/>
  <c r="AN13" i="44"/>
  <c r="BL13" i="46"/>
  <c r="BL13" i="44"/>
  <c r="L14" i="46"/>
  <c r="L14" i="44"/>
  <c r="W15" i="46"/>
  <c r="W15" i="44"/>
  <c r="AS17" i="46"/>
  <c r="AS17" i="44"/>
  <c r="BQ17" i="46"/>
  <c r="BQ17" i="44"/>
  <c r="AG18" i="46"/>
  <c r="AG18" i="44"/>
  <c r="AM22" i="46"/>
  <c r="AM22" i="44"/>
  <c r="BK22" i="46"/>
  <c r="BK22" i="44"/>
  <c r="AU26" i="46"/>
  <c r="AU26" i="44"/>
  <c r="AA27" i="46"/>
  <c r="AA27" i="44"/>
  <c r="BG27" i="46"/>
  <c r="BG27" i="44"/>
  <c r="G28" i="46"/>
  <c r="G28" i="44"/>
  <c r="AM28" i="46"/>
  <c r="AM28" i="44"/>
  <c r="BK28" i="46"/>
  <c r="BK28" i="44"/>
  <c r="AA29" i="46"/>
  <c r="AA29" i="44"/>
  <c r="BO29" i="46"/>
  <c r="BO29" i="44"/>
  <c r="AD30" i="46"/>
  <c r="AD30" i="44"/>
  <c r="A31" i="27"/>
  <c r="C33" i="46"/>
  <c r="C33" i="44" s="1"/>
  <c r="A33" i="44"/>
  <c r="L33" i="46"/>
  <c r="L33" i="44"/>
  <c r="AR33" i="46"/>
  <c r="AR33" i="44"/>
  <c r="BG35" i="46"/>
  <c r="BG35" i="44"/>
  <c r="H13" i="44"/>
  <c r="AP16" i="44"/>
  <c r="AS7" i="46"/>
  <c r="AS7" i="44"/>
  <c r="J8" i="46"/>
  <c r="J8" i="44"/>
  <c r="D12" i="46"/>
  <c r="D12" i="44"/>
  <c r="Q13" i="46"/>
  <c r="Q13" i="44"/>
  <c r="M14" i="46"/>
  <c r="M14" i="44"/>
  <c r="AK14" i="46"/>
  <c r="AK14" i="44"/>
  <c r="H15" i="46"/>
  <c r="H15" i="44"/>
  <c r="P15" i="46"/>
  <c r="P15" i="44"/>
  <c r="AV15" i="46"/>
  <c r="AV15" i="44"/>
  <c r="AA16" i="46"/>
  <c r="AA16" i="44"/>
  <c r="F17" i="46"/>
  <c r="F17" i="44"/>
  <c r="AL17" i="46"/>
  <c r="AL17" i="44"/>
  <c r="BB17" i="46"/>
  <c r="BB17" i="44"/>
  <c r="A16" i="27"/>
  <c r="C18" i="46"/>
  <c r="C18" i="44" s="1"/>
  <c r="J18" i="46"/>
  <c r="J18" i="44"/>
  <c r="R18" i="46"/>
  <c r="R18" i="44"/>
  <c r="AP18" i="46"/>
  <c r="AP18" i="44"/>
  <c r="BN18" i="46"/>
  <c r="BN18" i="44"/>
  <c r="E19" i="46"/>
  <c r="E19" i="44"/>
  <c r="AC19" i="46"/>
  <c r="AC19" i="44"/>
  <c r="AK19" i="46"/>
  <c r="AK19" i="44"/>
  <c r="BA19" i="46"/>
  <c r="BA19" i="44"/>
  <c r="BQ19" i="46"/>
  <c r="BQ19" i="44"/>
  <c r="Q20" i="46"/>
  <c r="Q20" i="44"/>
  <c r="AW20" i="46"/>
  <c r="AW20" i="44"/>
  <c r="D21" i="46"/>
  <c r="D21" i="44"/>
  <c r="T21" i="46"/>
  <c r="T21" i="44"/>
  <c r="AZ21" i="46"/>
  <c r="AZ21" i="44"/>
  <c r="P22" i="46"/>
  <c r="P22" i="44"/>
  <c r="AF22" i="46"/>
  <c r="AF22" i="44"/>
  <c r="AV22" i="46"/>
  <c r="AV22" i="44"/>
  <c r="BL22" i="46"/>
  <c r="BL22" i="44"/>
  <c r="D23" i="46"/>
  <c r="D23" i="44"/>
  <c r="AZ23" i="46"/>
  <c r="AZ23" i="44"/>
  <c r="H24" i="46"/>
  <c r="H24" i="44"/>
  <c r="P24" i="46"/>
  <c r="P24" i="44"/>
  <c r="AF24" i="46"/>
  <c r="AF24" i="44"/>
  <c r="AN24" i="46"/>
  <c r="AN24" i="44"/>
  <c r="L25" i="46"/>
  <c r="L25" i="44"/>
  <c r="AB25" i="46"/>
  <c r="AB25" i="44"/>
  <c r="AR25" i="46"/>
  <c r="AR25" i="44"/>
  <c r="AZ25" i="46"/>
  <c r="AZ25" i="44"/>
  <c r="P26" i="46"/>
  <c r="P26" i="44"/>
  <c r="AF26" i="46"/>
  <c r="AF26" i="44"/>
  <c r="AV26" i="46"/>
  <c r="AV26" i="44"/>
  <c r="BL26" i="46"/>
  <c r="BL26" i="44"/>
  <c r="T27" i="46"/>
  <c r="T27" i="44"/>
  <c r="AB27" i="46"/>
  <c r="AB27" i="44"/>
  <c r="AJ27" i="46"/>
  <c r="AJ27" i="44"/>
  <c r="BH27" i="46"/>
  <c r="BH27" i="44"/>
  <c r="H28" i="46"/>
  <c r="H28" i="44"/>
  <c r="X28" i="46"/>
  <c r="X28" i="44"/>
  <c r="AN28" i="46"/>
  <c r="AN28" i="44"/>
  <c r="BD28" i="46"/>
  <c r="BD28" i="44"/>
  <c r="BL28" i="46"/>
  <c r="BL28" i="44"/>
  <c r="D29" i="46"/>
  <c r="D29" i="44"/>
  <c r="L29" i="46"/>
  <c r="L29" i="44"/>
  <c r="T29" i="46"/>
  <c r="T29" i="44"/>
  <c r="AB29" i="46"/>
  <c r="AB29" i="44"/>
  <c r="AR29" i="46"/>
  <c r="AR29" i="44"/>
  <c r="AZ29" i="46"/>
  <c r="AZ29" i="44"/>
  <c r="BH29" i="46"/>
  <c r="BH29" i="44"/>
  <c r="G30" i="46"/>
  <c r="G30" i="44"/>
  <c r="W30" i="46"/>
  <c r="W30" i="44"/>
  <c r="AE30" i="46"/>
  <c r="AE30" i="44"/>
  <c r="AM30" i="46"/>
  <c r="AM30" i="44"/>
  <c r="AU30" i="46"/>
  <c r="AU30" i="44"/>
  <c r="BK30" i="46"/>
  <c r="BK30" i="44"/>
  <c r="S31" i="46"/>
  <c r="S31" i="44"/>
  <c r="AA31" i="46"/>
  <c r="AA31" i="44"/>
  <c r="AQ31" i="46"/>
  <c r="AQ31" i="44"/>
  <c r="AY31" i="46"/>
  <c r="AY31" i="44"/>
  <c r="O32" i="46"/>
  <c r="O32" i="44"/>
  <c r="W32" i="46"/>
  <c r="W32" i="44"/>
  <c r="AE32" i="46"/>
  <c r="AE32" i="44"/>
  <c r="AM32" i="46"/>
  <c r="AM32" i="44"/>
  <c r="BC32" i="46"/>
  <c r="BC32" i="44"/>
  <c r="BK32" i="46"/>
  <c r="BK32" i="44"/>
  <c r="E33" i="46"/>
  <c r="E33" i="44"/>
  <c r="U33" i="46"/>
  <c r="U33" i="44"/>
  <c r="AC33" i="46"/>
  <c r="AC33" i="44"/>
  <c r="AS33" i="46"/>
  <c r="AS33" i="44"/>
  <c r="BI33" i="46"/>
  <c r="BI33" i="44"/>
  <c r="H34" i="46"/>
  <c r="H34" i="44"/>
  <c r="P34" i="46"/>
  <c r="P34" i="44"/>
  <c r="X34" i="46"/>
  <c r="X34" i="44"/>
  <c r="AN34" i="46"/>
  <c r="AN34" i="44"/>
  <c r="AV34" i="46"/>
  <c r="AV34" i="44"/>
  <c r="BD34" i="46"/>
  <c r="BD34" i="44"/>
  <c r="D35" i="46"/>
  <c r="D35" i="44"/>
  <c r="L35" i="46"/>
  <c r="L35" i="44"/>
  <c r="AB35" i="46"/>
  <c r="AB35" i="44"/>
  <c r="AJ35" i="46"/>
  <c r="AJ35" i="44"/>
  <c r="BH35" i="46"/>
  <c r="BH35" i="44"/>
  <c r="BP35" i="46"/>
  <c r="BP35" i="44"/>
  <c r="H36" i="46"/>
  <c r="H36" i="44"/>
  <c r="P36" i="46"/>
  <c r="P36" i="44"/>
  <c r="X36" i="46"/>
  <c r="X36" i="44"/>
  <c r="AF36" i="46"/>
  <c r="AF36" i="44"/>
  <c r="AV36" i="46"/>
  <c r="AV36" i="44"/>
  <c r="BD36" i="46"/>
  <c r="BD36" i="44"/>
  <c r="G37" i="46"/>
  <c r="G37" i="44"/>
  <c r="O37" i="46"/>
  <c r="O37" i="44"/>
  <c r="AU37" i="46"/>
  <c r="AU37" i="44"/>
  <c r="BC37" i="46"/>
  <c r="BC37" i="44"/>
  <c r="K38" i="46"/>
  <c r="K38" i="44"/>
  <c r="S38" i="46"/>
  <c r="S38" i="44"/>
  <c r="AA38" i="46"/>
  <c r="AA38" i="44"/>
  <c r="AI38" i="46"/>
  <c r="AI38" i="44"/>
  <c r="AQ38" i="46"/>
  <c r="AQ38" i="44"/>
  <c r="AY38" i="46"/>
  <c r="AY38" i="44"/>
  <c r="BG38" i="46"/>
  <c r="BG38" i="44"/>
  <c r="BO38" i="46"/>
  <c r="BO38" i="44"/>
  <c r="G39" i="46"/>
  <c r="G39" i="44"/>
  <c r="O39" i="46"/>
  <c r="O39" i="44"/>
  <c r="W39" i="46"/>
  <c r="W39" i="44"/>
  <c r="AR7" i="46"/>
  <c r="AR7" i="44"/>
  <c r="BE8" i="46"/>
  <c r="BE8" i="44"/>
  <c r="AL9" i="46"/>
  <c r="AL9" i="44"/>
  <c r="AC17" i="46"/>
  <c r="AC17" i="44"/>
  <c r="AI21" i="46"/>
  <c r="AI21" i="44"/>
  <c r="BG21" i="46"/>
  <c r="BG21" i="44"/>
  <c r="W22" i="46"/>
  <c r="W22" i="44"/>
  <c r="G24" i="46"/>
  <c r="G24" i="44"/>
  <c r="W24" i="46"/>
  <c r="W24" i="44"/>
  <c r="AU24" i="46"/>
  <c r="AU24" i="44"/>
  <c r="K25" i="46"/>
  <c r="K25" i="44"/>
  <c r="S27" i="46"/>
  <c r="S27" i="44"/>
  <c r="AY29" i="46"/>
  <c r="AY29" i="44"/>
  <c r="F30" i="46"/>
  <c r="F30" i="44"/>
  <c r="V30" i="46"/>
  <c r="V30" i="44"/>
  <c r="AT30" i="46"/>
  <c r="AT30" i="44"/>
  <c r="A29" i="27"/>
  <c r="C31" i="46"/>
  <c r="C31" i="44" s="1"/>
  <c r="Z31" i="46"/>
  <c r="Z31" i="44"/>
  <c r="BN31" i="46"/>
  <c r="BN31" i="44"/>
  <c r="AD32" i="46"/>
  <c r="AD32" i="44"/>
  <c r="BB32" i="46"/>
  <c r="BB32" i="44"/>
  <c r="D33" i="46"/>
  <c r="D33" i="44"/>
  <c r="T33" i="46"/>
  <c r="T33" i="44"/>
  <c r="AJ33" i="46"/>
  <c r="AJ33" i="44"/>
  <c r="BH33" i="46"/>
  <c r="BH33" i="44"/>
  <c r="O34" i="46"/>
  <c r="O34" i="44"/>
  <c r="AM34" i="46"/>
  <c r="AM34" i="44"/>
  <c r="S35" i="46"/>
  <c r="S35" i="44"/>
  <c r="AY35" i="46"/>
  <c r="AY35" i="44"/>
  <c r="G36" i="46"/>
  <c r="G36" i="44"/>
  <c r="N37" i="46"/>
  <c r="N37" i="44"/>
  <c r="BP7" i="44"/>
  <c r="BJ11" i="44"/>
  <c r="BN16" i="44"/>
  <c r="AQ25" i="44"/>
  <c r="AZ33" i="44"/>
  <c r="J10" i="46"/>
  <c r="J10" i="44"/>
  <c r="AE11" i="46"/>
  <c r="AE11" i="44"/>
  <c r="AG10" i="44"/>
  <c r="J31" i="44"/>
  <c r="BF13" i="46"/>
  <c r="BF13" i="44"/>
  <c r="F14" i="46"/>
  <c r="F14" i="44"/>
  <c r="Y15" i="46"/>
  <c r="Y15" i="44"/>
  <c r="K18" i="46"/>
  <c r="K18" i="44"/>
  <c r="AQ18" i="46"/>
  <c r="AQ18" i="44"/>
  <c r="BJ19" i="46"/>
  <c r="BJ19" i="44"/>
  <c r="J20" i="46"/>
  <c r="J20" i="44"/>
  <c r="AP20" i="46"/>
  <c r="AP20" i="44"/>
  <c r="AX20" i="46"/>
  <c r="AX20" i="44"/>
  <c r="AK21" i="46"/>
  <c r="AK21" i="44"/>
  <c r="BA21" i="46"/>
  <c r="BA21" i="44"/>
  <c r="AW22" i="46"/>
  <c r="AW22" i="44"/>
  <c r="M23" i="46"/>
  <c r="M23" i="44"/>
  <c r="AC23" i="46"/>
  <c r="AC23" i="44"/>
  <c r="AK23" i="46"/>
  <c r="AK23" i="44"/>
  <c r="BA23" i="46"/>
  <c r="BA23" i="44"/>
  <c r="BI23" i="46"/>
  <c r="BI23" i="44"/>
  <c r="AW24" i="46"/>
  <c r="AW24" i="44"/>
  <c r="BM24" i="46"/>
  <c r="BM24" i="44"/>
  <c r="U25" i="46"/>
  <c r="U25" i="44"/>
  <c r="AC25" i="46"/>
  <c r="AC25" i="44"/>
  <c r="AS25" i="46"/>
  <c r="AS25" i="44"/>
  <c r="BI25" i="46"/>
  <c r="BI25" i="44"/>
  <c r="Q26" i="46"/>
  <c r="Q26" i="44"/>
  <c r="AO26" i="46"/>
  <c r="AO26" i="44"/>
  <c r="AW26" i="46"/>
  <c r="AW26" i="44"/>
  <c r="M27" i="46"/>
  <c r="M27" i="44"/>
  <c r="AC27" i="46"/>
  <c r="AC27" i="44"/>
  <c r="I28" i="46"/>
  <c r="I28" i="44"/>
  <c r="Q28" i="46"/>
  <c r="Q28" i="44"/>
  <c r="AG28" i="46"/>
  <c r="AG28" i="44"/>
  <c r="BM28" i="46"/>
  <c r="BM28" i="44"/>
  <c r="E29" i="46"/>
  <c r="E29" i="44"/>
  <c r="U29" i="46"/>
  <c r="U29" i="44"/>
  <c r="AK29" i="46"/>
  <c r="AK29" i="44"/>
  <c r="AS29" i="46"/>
  <c r="AS29" i="44"/>
  <c r="BA29" i="46"/>
  <c r="BA29" i="44"/>
  <c r="BI29" i="46"/>
  <c r="BI29" i="44"/>
  <c r="BQ29" i="46"/>
  <c r="BQ29" i="44"/>
  <c r="H30" i="46"/>
  <c r="H30" i="44"/>
  <c r="AF30" i="46"/>
  <c r="AF30" i="44"/>
  <c r="AN30" i="46"/>
  <c r="AN30" i="44"/>
  <c r="AV30" i="46"/>
  <c r="AV30" i="44"/>
  <c r="BD30" i="46"/>
  <c r="BD30" i="44"/>
  <c r="D31" i="46"/>
  <c r="D31" i="44"/>
  <c r="T31" i="46"/>
  <c r="T31" i="44"/>
  <c r="AB31" i="46"/>
  <c r="AB31" i="44"/>
  <c r="AR31" i="46"/>
  <c r="AR31" i="44"/>
  <c r="AZ31" i="46"/>
  <c r="AZ31" i="44"/>
  <c r="BH31" i="46"/>
  <c r="BH31" i="44"/>
  <c r="H32" i="46"/>
  <c r="H32" i="44"/>
  <c r="P32" i="46"/>
  <c r="P32" i="44"/>
  <c r="AF32" i="46"/>
  <c r="AF32" i="44"/>
  <c r="AN32" i="46"/>
  <c r="AN32" i="44"/>
  <c r="AV32" i="46"/>
  <c r="AV32" i="44"/>
  <c r="F33" i="46"/>
  <c r="F33" i="44"/>
  <c r="N33" i="46"/>
  <c r="N33" i="44"/>
  <c r="V33" i="46"/>
  <c r="V33" i="44"/>
  <c r="AD33" i="46"/>
  <c r="AD33" i="44"/>
  <c r="AL33" i="46"/>
  <c r="AL33" i="44"/>
  <c r="A32" i="27"/>
  <c r="C34" i="46"/>
  <c r="C34" i="44" s="1"/>
  <c r="A34" i="44"/>
  <c r="I34" i="46"/>
  <c r="I34" i="44"/>
  <c r="Q34" i="46"/>
  <c r="Q34" i="44"/>
  <c r="AO34" i="46"/>
  <c r="AO34" i="44"/>
  <c r="AW34" i="46"/>
  <c r="AW34" i="44"/>
  <c r="BM34" i="46"/>
  <c r="BM34" i="44"/>
  <c r="E35" i="46"/>
  <c r="E35" i="44"/>
  <c r="M35" i="46"/>
  <c r="M35" i="44"/>
  <c r="U35" i="46"/>
  <c r="U35" i="44"/>
  <c r="AS35" i="46"/>
  <c r="AS35" i="44"/>
  <c r="BA35" i="46"/>
  <c r="BA35" i="44"/>
  <c r="BI35" i="46"/>
  <c r="BI35" i="44"/>
  <c r="BQ35" i="46"/>
  <c r="BQ35" i="44"/>
  <c r="Y36" i="46"/>
  <c r="Y36" i="44"/>
  <c r="AW36" i="46"/>
  <c r="AW36" i="44"/>
  <c r="P37" i="46"/>
  <c r="P37" i="44"/>
  <c r="X37" i="46"/>
  <c r="X37" i="44"/>
  <c r="AF37" i="46"/>
  <c r="AF37" i="44"/>
  <c r="AV37" i="46"/>
  <c r="AV37" i="44"/>
  <c r="BD37" i="46"/>
  <c r="BD37" i="44"/>
  <c r="L38" i="46"/>
  <c r="L38" i="44"/>
  <c r="AJ38" i="46"/>
  <c r="AJ38" i="44"/>
  <c r="AR38" i="46"/>
  <c r="AR38" i="44"/>
  <c r="BH38" i="46"/>
  <c r="BH38" i="44"/>
  <c r="BP38" i="46"/>
  <c r="BP38" i="44"/>
  <c r="P39" i="46"/>
  <c r="P39" i="44"/>
  <c r="X39" i="46"/>
  <c r="X39" i="44"/>
  <c r="AF39" i="46"/>
  <c r="AF39" i="44"/>
  <c r="AN39" i="46"/>
  <c r="AN39" i="44"/>
  <c r="AV39" i="46"/>
  <c r="AV39" i="44"/>
  <c r="BD39" i="46"/>
  <c r="BD39" i="44"/>
  <c r="BL39" i="46"/>
  <c r="BL39" i="44"/>
  <c r="D40" i="46"/>
  <c r="D40" i="44"/>
  <c r="T40" i="46"/>
  <c r="T40" i="44"/>
  <c r="A8" i="27"/>
  <c r="A10" i="44"/>
  <c r="BD13" i="46"/>
  <c r="BD13" i="44"/>
  <c r="BF16" i="46"/>
  <c r="BF16" i="44"/>
  <c r="E17" i="46"/>
  <c r="E17" i="44"/>
  <c r="U17" i="46"/>
  <c r="U17" i="44"/>
  <c r="BA17" i="46"/>
  <c r="BA17" i="44"/>
  <c r="BH19" i="46"/>
  <c r="BH19" i="44"/>
  <c r="AF20" i="46"/>
  <c r="AF20" i="44"/>
  <c r="BD20" i="46"/>
  <c r="BD20" i="44"/>
  <c r="S21" i="46"/>
  <c r="S21" i="44"/>
  <c r="AQ21" i="46"/>
  <c r="AQ21" i="44"/>
  <c r="G22" i="46"/>
  <c r="G22" i="44"/>
  <c r="BO25" i="46"/>
  <c r="BO25" i="44"/>
  <c r="O28" i="46"/>
  <c r="O28" i="44"/>
  <c r="AH31" i="46"/>
  <c r="AH31" i="44"/>
  <c r="F32" i="46"/>
  <c r="F32" i="44"/>
  <c r="AL32" i="46"/>
  <c r="AL32" i="44"/>
  <c r="W34" i="46"/>
  <c r="W34" i="44"/>
  <c r="BC34" i="46"/>
  <c r="BC34" i="44"/>
  <c r="AA35" i="46"/>
  <c r="AA35" i="44"/>
  <c r="AU36" i="46"/>
  <c r="AU36" i="44"/>
  <c r="V37" i="46"/>
  <c r="V37" i="44"/>
  <c r="BF10" i="46"/>
  <c r="BF10" i="44"/>
  <c r="AU9" i="44"/>
  <c r="BK11" i="44"/>
  <c r="AJ14" i="44"/>
  <c r="AV9" i="46"/>
  <c r="AV9" i="44"/>
  <c r="AA10" i="46"/>
  <c r="AA10" i="44"/>
  <c r="AK12" i="46"/>
  <c r="AK12" i="44"/>
  <c r="BJ14" i="46"/>
  <c r="BJ14" i="44"/>
  <c r="A13" i="27"/>
  <c r="C15" i="46"/>
  <c r="C15" i="44" s="1"/>
  <c r="I15" i="46"/>
  <c r="I15" i="44"/>
  <c r="AO15" i="46"/>
  <c r="AO15" i="44"/>
  <c r="BM15" i="46"/>
  <c r="BM15" i="44"/>
  <c r="AZ16" i="46"/>
  <c r="AZ16" i="44"/>
  <c r="AE17" i="46"/>
  <c r="AE17" i="44"/>
  <c r="AM17" i="46"/>
  <c r="AM17" i="44"/>
  <c r="N19" i="46"/>
  <c r="N19" i="44"/>
  <c r="Z20" i="46"/>
  <c r="Z20" i="44"/>
  <c r="BN20" i="46"/>
  <c r="BN20" i="44"/>
  <c r="E21" i="46"/>
  <c r="E21" i="44"/>
  <c r="Q22" i="46"/>
  <c r="Q22" i="44"/>
  <c r="E25" i="46"/>
  <c r="E25" i="44"/>
  <c r="BA7" i="44"/>
  <c r="V9" i="44"/>
  <c r="AH10" i="44"/>
  <c r="AL11" i="44"/>
  <c r="BM13" i="44"/>
  <c r="T14" i="44"/>
  <c r="AW15" i="44"/>
  <c r="T16" i="44"/>
  <c r="I18" i="44"/>
  <c r="AH18" i="44"/>
  <c r="I20" i="44"/>
  <c r="AA25" i="44"/>
  <c r="AZ27" i="44"/>
  <c r="P28" i="44"/>
  <c r="AP31" i="44"/>
  <c r="N9" i="46"/>
  <c r="N9" i="44"/>
  <c r="I10" i="46"/>
  <c r="I10" i="44"/>
  <c r="Y10" i="46"/>
  <c r="Y10" i="44"/>
  <c r="AO10" i="46"/>
  <c r="AO10" i="44"/>
  <c r="F11" i="46"/>
  <c r="F11" i="44"/>
  <c r="AD11" i="46"/>
  <c r="AD11" i="44"/>
  <c r="S12" i="46"/>
  <c r="S12" i="44"/>
  <c r="AI12" i="46"/>
  <c r="AI12" i="44"/>
  <c r="AY12" i="46"/>
  <c r="AY12" i="44"/>
  <c r="BO12" i="46"/>
  <c r="BO12" i="44"/>
  <c r="BK15" i="46"/>
  <c r="BK15" i="44"/>
  <c r="Z16" i="46"/>
  <c r="Z16" i="44"/>
  <c r="AX16" i="46"/>
  <c r="AX16" i="44"/>
  <c r="Y18" i="46"/>
  <c r="Y18" i="44"/>
  <c r="AW18" i="46"/>
  <c r="AW18" i="44"/>
  <c r="BM18" i="46"/>
  <c r="BM18" i="44"/>
  <c r="L19" i="46"/>
  <c r="L19" i="44"/>
  <c r="AR19" i="46"/>
  <c r="AR19" i="44"/>
  <c r="BP19" i="46"/>
  <c r="BP19" i="44"/>
  <c r="AN20" i="46"/>
  <c r="AN20" i="44"/>
  <c r="AA21" i="46"/>
  <c r="AA21" i="44"/>
  <c r="S23" i="46"/>
  <c r="S23" i="44"/>
  <c r="AY23" i="46"/>
  <c r="AY23" i="44"/>
  <c r="AI35" i="46"/>
  <c r="AI35" i="44"/>
  <c r="BO35" i="46"/>
  <c r="BO35" i="44"/>
  <c r="F37" i="46"/>
  <c r="F37" i="44"/>
  <c r="AF13" i="44"/>
  <c r="AM15" i="44"/>
  <c r="AQ23" i="44"/>
  <c r="AB33" i="44"/>
  <c r="BK36" i="44"/>
  <c r="AH8" i="46"/>
  <c r="AH8" i="44"/>
  <c r="BQ12" i="46"/>
  <c r="BQ12" i="44"/>
  <c r="AB7" i="44"/>
  <c r="BM8" i="44"/>
  <c r="AQ12" i="44"/>
  <c r="BG12" i="44"/>
  <c r="P13" i="44"/>
  <c r="AK17" i="44"/>
  <c r="BI17" i="44"/>
  <c r="BH21" i="44"/>
  <c r="O22" i="44"/>
  <c r="BJ30" i="44"/>
  <c r="K35" i="44"/>
  <c r="AQ35" i="44"/>
  <c r="A31" i="44"/>
  <c r="Q10" i="44"/>
  <c r="V11" i="44"/>
  <c r="AR12" i="44"/>
  <c r="BH12" i="44"/>
  <c r="BP14" i="44"/>
  <c r="M17" i="44"/>
  <c r="BJ17" i="44"/>
  <c r="S18" i="44"/>
  <c r="T19" i="44"/>
  <c r="P20" i="44"/>
  <c r="BI21" i="44"/>
  <c r="BK24" i="44"/>
  <c r="AI27" i="44"/>
  <c r="AT32" i="44"/>
  <c r="AR35" i="44"/>
  <c r="O36" i="44"/>
  <c r="D7" i="46"/>
  <c r="D7" i="44"/>
  <c r="T7" i="46"/>
  <c r="T7" i="44"/>
  <c r="BH7" i="46"/>
  <c r="BH7" i="44"/>
  <c r="BB11" i="46"/>
  <c r="BB11" i="44"/>
  <c r="AB14" i="46"/>
  <c r="AB14" i="44"/>
  <c r="AR14" i="46"/>
  <c r="AR14" i="44"/>
  <c r="R16" i="46"/>
  <c r="R16" i="44"/>
  <c r="Q18" i="46"/>
  <c r="Q18" i="44"/>
  <c r="AO18" i="46"/>
  <c r="AO18" i="44"/>
  <c r="BE18" i="46"/>
  <c r="BE18" i="44"/>
  <c r="D19" i="46"/>
  <c r="D19" i="44"/>
  <c r="AJ19" i="46"/>
  <c r="AJ19" i="44"/>
  <c r="H20" i="46"/>
  <c r="H20" i="44"/>
  <c r="AV20" i="46"/>
  <c r="AV20" i="44"/>
  <c r="K21" i="46"/>
  <c r="K21" i="44"/>
  <c r="AY21" i="46"/>
  <c r="AY21" i="44"/>
  <c r="AI23" i="46"/>
  <c r="AI23" i="44"/>
  <c r="BO23" i="46"/>
  <c r="BO23" i="44"/>
  <c r="O24" i="46"/>
  <c r="O24" i="44"/>
  <c r="AE24" i="46"/>
  <c r="AE24" i="44"/>
  <c r="BC24" i="46"/>
  <c r="BC24" i="44"/>
  <c r="AI25" i="46"/>
  <c r="AI25" i="44"/>
  <c r="BG25" i="46"/>
  <c r="BG25" i="44"/>
  <c r="O26" i="46"/>
  <c r="O26" i="44"/>
  <c r="AE26" i="46"/>
  <c r="AE26" i="44"/>
  <c r="BK26" i="46"/>
  <c r="BK26" i="44"/>
  <c r="K27" i="46"/>
  <c r="K27" i="44"/>
  <c r="AQ27" i="46"/>
  <c r="AQ27" i="44"/>
  <c r="BO27" i="46"/>
  <c r="BO27" i="44"/>
  <c r="W28" i="46"/>
  <c r="W28" i="44"/>
  <c r="AU28" i="46"/>
  <c r="AU28" i="44"/>
  <c r="AI29" i="46"/>
  <c r="AI29" i="44"/>
  <c r="AX31" i="46"/>
  <c r="AX31" i="44"/>
  <c r="V32" i="46"/>
  <c r="V32" i="44"/>
  <c r="G34" i="46"/>
  <c r="G34" i="44"/>
  <c r="AU34" i="46"/>
  <c r="AU34" i="44"/>
  <c r="AW10" i="44"/>
  <c r="BC22" i="44"/>
  <c r="AZ7" i="44"/>
  <c r="AO8" i="44"/>
  <c r="C10" i="46"/>
  <c r="C10" i="44" s="1"/>
  <c r="AJ7" i="44"/>
  <c r="Q8" i="44"/>
  <c r="AW8" i="44"/>
  <c r="W11" i="44"/>
  <c r="AA12" i="44"/>
  <c r="AS12" i="44"/>
  <c r="D14" i="44"/>
  <c r="BQ14" i="44"/>
  <c r="AE15" i="44"/>
  <c r="BC15" i="44"/>
  <c r="BH16" i="44"/>
  <c r="O17" i="44"/>
  <c r="AZ19" i="44"/>
  <c r="AJ23" i="44"/>
  <c r="BG23" i="44"/>
  <c r="I24" i="44"/>
  <c r="AM24" i="44"/>
  <c r="W26" i="44"/>
  <c r="AW28" i="44"/>
  <c r="AQ29" i="44"/>
  <c r="AU32" i="44"/>
  <c r="W37" i="44"/>
  <c r="BB9" i="46"/>
  <c r="BB9" i="44"/>
  <c r="AT11" i="46"/>
  <c r="AT11" i="44"/>
  <c r="BH14" i="46"/>
  <c r="BH14" i="44"/>
  <c r="G15" i="46"/>
  <c r="G15" i="44"/>
  <c r="AU15" i="46"/>
  <c r="AU15" i="44"/>
  <c r="J16" i="46"/>
  <c r="J16" i="44"/>
  <c r="AH16" i="46"/>
  <c r="AH16" i="44"/>
  <c r="X20" i="46"/>
  <c r="X20" i="44"/>
  <c r="BL20" i="46"/>
  <c r="BL20" i="44"/>
  <c r="AE22" i="46"/>
  <c r="AE22" i="44"/>
  <c r="AU22" i="46"/>
  <c r="AU22" i="44"/>
  <c r="AA23" i="46"/>
  <c r="AA23" i="44"/>
  <c r="S25" i="46"/>
  <c r="S25" i="44"/>
  <c r="AY25" i="46"/>
  <c r="AY25" i="44"/>
  <c r="G26" i="46"/>
  <c r="G26" i="44"/>
  <c r="AM26" i="46"/>
  <c r="AM26" i="44"/>
  <c r="BC28" i="46"/>
  <c r="BC28" i="44"/>
  <c r="S29" i="46"/>
  <c r="S29" i="44"/>
  <c r="BG29" i="46"/>
  <c r="BG29" i="44"/>
  <c r="N30" i="46"/>
  <c r="N30" i="44"/>
  <c r="AL30" i="46"/>
  <c r="AL30" i="44"/>
  <c r="BB30" i="46"/>
  <c r="BB30" i="44"/>
  <c r="R31" i="46"/>
  <c r="R31" i="44"/>
  <c r="BF31" i="46"/>
  <c r="BF31" i="44"/>
  <c r="N32" i="46"/>
  <c r="N32" i="44"/>
  <c r="BJ32" i="46"/>
  <c r="BJ32" i="44"/>
  <c r="BK34" i="46"/>
  <c r="BK34" i="44"/>
  <c r="W36" i="46"/>
  <c r="W36" i="44"/>
  <c r="AM36" i="46"/>
  <c r="AM36" i="44"/>
  <c r="BC36" i="46"/>
  <c r="BC36" i="44"/>
  <c r="AD37" i="46"/>
  <c r="AD37" i="44"/>
  <c r="AT9" i="44"/>
  <c r="O15" i="44"/>
  <c r="AE28" i="44"/>
  <c r="AY27" i="44"/>
  <c r="AE36" i="44"/>
  <c r="AL7" i="46"/>
  <c r="AL7" i="44"/>
  <c r="A18" i="44"/>
  <c r="C12" i="46"/>
  <c r="C12" i="44" s="1"/>
  <c r="L7" i="44"/>
  <c r="AK7" i="44"/>
  <c r="AX8" i="44"/>
  <c r="AM9" i="44"/>
  <c r="BJ9" i="44"/>
  <c r="BM10" i="44"/>
  <c r="X11" i="44"/>
  <c r="K12" i="44"/>
  <c r="AB12" i="44"/>
  <c r="Z13" i="44"/>
  <c r="AV13" i="44"/>
  <c r="AC14" i="44"/>
  <c r="AZ14" i="44"/>
  <c r="BH23" i="44"/>
  <c r="H26" i="44"/>
  <c r="BC26" i="44"/>
  <c r="K29" i="44"/>
  <c r="O30" i="44"/>
  <c r="AE34" i="44"/>
  <c r="AL37" i="46"/>
  <c r="AL37" i="44"/>
  <c r="AT37" i="46"/>
  <c r="AT37" i="44"/>
  <c r="BB37" i="46"/>
  <c r="BB37" i="44"/>
  <c r="BJ37" i="46"/>
  <c r="BJ37" i="44"/>
  <c r="A36" i="27"/>
  <c r="A38" i="44"/>
  <c r="R38" i="46"/>
  <c r="R38" i="44"/>
  <c r="Z38" i="46"/>
  <c r="Z38" i="44"/>
  <c r="AH38" i="46"/>
  <c r="AH38" i="44"/>
  <c r="AP38" i="46"/>
  <c r="AP38" i="44"/>
  <c r="BF38" i="46"/>
  <c r="BF38" i="44"/>
  <c r="BN38" i="46"/>
  <c r="BN38" i="44"/>
  <c r="F39" i="46"/>
  <c r="F39" i="44"/>
  <c r="N39" i="46"/>
  <c r="N39" i="44"/>
  <c r="AD39" i="46"/>
  <c r="AD39" i="44"/>
  <c r="AL39" i="46"/>
  <c r="AL39" i="44"/>
  <c r="AT39" i="46"/>
  <c r="AT39" i="44"/>
  <c r="BB39" i="46"/>
  <c r="BB39" i="44"/>
  <c r="BJ39" i="46"/>
  <c r="BJ39" i="44"/>
  <c r="J40" i="46"/>
  <c r="J40" i="44"/>
  <c r="R40" i="46"/>
  <c r="R40" i="44"/>
  <c r="AJ40" i="46"/>
  <c r="AJ40" i="44"/>
  <c r="AR40" i="46"/>
  <c r="AR40" i="44"/>
  <c r="AZ40" i="46"/>
  <c r="AZ40" i="44"/>
  <c r="BH40" i="46"/>
  <c r="BH40" i="44"/>
  <c r="BP40" i="46"/>
  <c r="BP40" i="44"/>
  <c r="S41" i="46"/>
  <c r="S41" i="44"/>
  <c r="AI41" i="46"/>
  <c r="AI41" i="44"/>
  <c r="AQ41" i="46"/>
  <c r="AQ41" i="44"/>
  <c r="AY41" i="46"/>
  <c r="AY41" i="44"/>
  <c r="BG41" i="46"/>
  <c r="BG41" i="44"/>
  <c r="F42" i="46"/>
  <c r="F42" i="44"/>
  <c r="N42" i="46"/>
  <c r="N42" i="44"/>
  <c r="V42" i="46"/>
  <c r="V42" i="44"/>
  <c r="AD42" i="46"/>
  <c r="AD42" i="44"/>
  <c r="AL42" i="46"/>
  <c r="AL42" i="44"/>
  <c r="AT42" i="46"/>
  <c r="AT42" i="44"/>
  <c r="BB42" i="46"/>
  <c r="BB42" i="44"/>
  <c r="J43" i="46"/>
  <c r="J43" i="44"/>
  <c r="R43" i="46"/>
  <c r="R43" i="44"/>
  <c r="BF43" i="46"/>
  <c r="BF43" i="44"/>
  <c r="BN43" i="46"/>
  <c r="BN43" i="44"/>
  <c r="F44" i="46"/>
  <c r="F44" i="44"/>
  <c r="N44" i="46"/>
  <c r="N44" i="44"/>
  <c r="V44" i="46"/>
  <c r="V44" i="44"/>
  <c r="AD44" i="46"/>
  <c r="AD44" i="44"/>
  <c r="AL44" i="46"/>
  <c r="AL44" i="44"/>
  <c r="BB44" i="46"/>
  <c r="BB44" i="44"/>
  <c r="BJ44" i="46"/>
  <c r="BJ44" i="44"/>
  <c r="H45" i="46"/>
  <c r="H45" i="44"/>
  <c r="X45" i="46"/>
  <c r="X45" i="44"/>
  <c r="AN45" i="46"/>
  <c r="AN45" i="44"/>
  <c r="BD45" i="46"/>
  <c r="BD45" i="44"/>
  <c r="L46" i="46"/>
  <c r="L46" i="44"/>
  <c r="AB46" i="46"/>
  <c r="AB46" i="44"/>
  <c r="AR46" i="46"/>
  <c r="AR46" i="44"/>
  <c r="AZ46" i="46"/>
  <c r="AZ46" i="44"/>
  <c r="BH46" i="46"/>
  <c r="BH46" i="44"/>
  <c r="BP46" i="46"/>
  <c r="BP46" i="44"/>
  <c r="G47" i="46"/>
  <c r="G47" i="44"/>
  <c r="W47" i="46"/>
  <c r="W47" i="44"/>
  <c r="AE47" i="46"/>
  <c r="AE47" i="44"/>
  <c r="AU47" i="46"/>
  <c r="AU47" i="44"/>
  <c r="BC47" i="46"/>
  <c r="BC47" i="44"/>
  <c r="BK47" i="46"/>
  <c r="BK47" i="44"/>
  <c r="K48" i="46"/>
  <c r="K48" i="44"/>
  <c r="S48" i="46"/>
  <c r="S48" i="44"/>
  <c r="AA48" i="46"/>
  <c r="AA48" i="44"/>
  <c r="AI48" i="46"/>
  <c r="AI48" i="44"/>
  <c r="AQ48" i="46"/>
  <c r="AQ48" i="44"/>
  <c r="BG48" i="46"/>
  <c r="BG48" i="44"/>
  <c r="BO48" i="46"/>
  <c r="BO48" i="44"/>
  <c r="O49" i="46"/>
  <c r="O49" i="44"/>
  <c r="W49" i="46"/>
  <c r="W49" i="44"/>
  <c r="BC49" i="46"/>
  <c r="BC49" i="44"/>
  <c r="S50" i="46"/>
  <c r="S50" i="44"/>
  <c r="AA50" i="46"/>
  <c r="AA50" i="44"/>
  <c r="AQ50" i="46"/>
  <c r="AQ50" i="44"/>
  <c r="BG50" i="46"/>
  <c r="BG50" i="44"/>
  <c r="BO50" i="46"/>
  <c r="BO50" i="44"/>
  <c r="I51" i="46"/>
  <c r="I51" i="44"/>
  <c r="Q51" i="46"/>
  <c r="Q51" i="44"/>
  <c r="AG51" i="46"/>
  <c r="AG51" i="44"/>
  <c r="AO51" i="46"/>
  <c r="AO51" i="44"/>
  <c r="AW51" i="46"/>
  <c r="AW51" i="44"/>
  <c r="BE51" i="46"/>
  <c r="BE51" i="44"/>
  <c r="M52" i="46"/>
  <c r="M52" i="44"/>
  <c r="U52" i="46"/>
  <c r="U52" i="44"/>
  <c r="AK52" i="46"/>
  <c r="AK52" i="44"/>
  <c r="AS52" i="46"/>
  <c r="AS52" i="44"/>
  <c r="BA52" i="46"/>
  <c r="BA52" i="44"/>
  <c r="BI52" i="46"/>
  <c r="BI52" i="44"/>
  <c r="BQ52" i="46"/>
  <c r="BQ52" i="44"/>
  <c r="I53" i="46"/>
  <c r="I53" i="44"/>
  <c r="Y53" i="46"/>
  <c r="Y53" i="44"/>
  <c r="AG53" i="46"/>
  <c r="AG53" i="44"/>
  <c r="AO53" i="46"/>
  <c r="AO53" i="44"/>
  <c r="AW53" i="46"/>
  <c r="AW53" i="44"/>
  <c r="BE53" i="46"/>
  <c r="BE53" i="44"/>
  <c r="E54" i="46"/>
  <c r="E54" i="44"/>
  <c r="U54" i="46"/>
  <c r="U54" i="44"/>
  <c r="AK54" i="46"/>
  <c r="AK54" i="44"/>
  <c r="AS54" i="46"/>
  <c r="AS54" i="44"/>
  <c r="BA54" i="46"/>
  <c r="BA54" i="44"/>
  <c r="BQ54" i="46"/>
  <c r="BQ54" i="44"/>
  <c r="K55" i="46"/>
  <c r="K55" i="44"/>
  <c r="AI55" i="46"/>
  <c r="AI55" i="44"/>
  <c r="AQ55" i="46"/>
  <c r="AQ55" i="44"/>
  <c r="AY55" i="46"/>
  <c r="AY55" i="44"/>
  <c r="F56" i="46"/>
  <c r="F56" i="44"/>
  <c r="AD56" i="46"/>
  <c r="AD56" i="44"/>
  <c r="AL56" i="46"/>
  <c r="AL56" i="44"/>
  <c r="AT56" i="46"/>
  <c r="AT56" i="44"/>
  <c r="BJ56" i="46"/>
  <c r="BJ56" i="44"/>
  <c r="Y57" i="46"/>
  <c r="Y57" i="44"/>
  <c r="AG57" i="46"/>
  <c r="AG57" i="44"/>
  <c r="AW57" i="46"/>
  <c r="AW57" i="44"/>
  <c r="BE57" i="46"/>
  <c r="BE57" i="44"/>
  <c r="BM57" i="46"/>
  <c r="BM57" i="44"/>
  <c r="M58" i="46"/>
  <c r="M58" i="44"/>
  <c r="U58" i="46"/>
  <c r="U58" i="44"/>
  <c r="AC58" i="46"/>
  <c r="AC58" i="44"/>
  <c r="AK58" i="46"/>
  <c r="AK58" i="44"/>
  <c r="BA58" i="46"/>
  <c r="BA58" i="44"/>
  <c r="F59" i="46"/>
  <c r="F59" i="44"/>
  <c r="N59" i="46"/>
  <c r="N59" i="44"/>
  <c r="AD59" i="46"/>
  <c r="AD59" i="44"/>
  <c r="AL59" i="46"/>
  <c r="AL59" i="44"/>
  <c r="AT59" i="46"/>
  <c r="AT59" i="44"/>
  <c r="BJ59" i="46"/>
  <c r="BJ59" i="44"/>
  <c r="Q60" i="46"/>
  <c r="Q60" i="44"/>
  <c r="Y60" i="46"/>
  <c r="Y60" i="44"/>
  <c r="AG60" i="46"/>
  <c r="AG60" i="44"/>
  <c r="AO60" i="46"/>
  <c r="AO60" i="44"/>
  <c r="BE60" i="46"/>
  <c r="BE60" i="44"/>
  <c r="BM60" i="46"/>
  <c r="BM60" i="44"/>
  <c r="S61" i="46"/>
  <c r="S61" i="44"/>
  <c r="AA61" i="46"/>
  <c r="AA61" i="44"/>
  <c r="AI61" i="46"/>
  <c r="AI61" i="44"/>
  <c r="AQ61" i="46"/>
  <c r="AQ61" i="44"/>
  <c r="AY61" i="46"/>
  <c r="AY61" i="44"/>
  <c r="BG61" i="46"/>
  <c r="BG61" i="44"/>
  <c r="G62" i="46"/>
  <c r="G62" i="44"/>
  <c r="O62" i="46"/>
  <c r="O62" i="44"/>
  <c r="W62" i="46"/>
  <c r="W62" i="44"/>
  <c r="AU62" i="46"/>
  <c r="AU62" i="44"/>
  <c r="P63" i="46"/>
  <c r="P63" i="44"/>
  <c r="X63" i="46"/>
  <c r="X63" i="44"/>
  <c r="AF63" i="46"/>
  <c r="AF63" i="44"/>
  <c r="AV63" i="46"/>
  <c r="AV63" i="44"/>
  <c r="D64" i="46"/>
  <c r="D64" i="44"/>
  <c r="L64" i="46"/>
  <c r="L64" i="44"/>
  <c r="T64" i="46"/>
  <c r="T64" i="44"/>
  <c r="AJ64" i="46"/>
  <c r="AJ64" i="44"/>
  <c r="AR64" i="46"/>
  <c r="AR64" i="44"/>
  <c r="AZ64" i="46"/>
  <c r="AZ64" i="44"/>
  <c r="BP64" i="46"/>
  <c r="BP64" i="44"/>
  <c r="H65" i="46"/>
  <c r="H65" i="44"/>
  <c r="P65" i="46"/>
  <c r="P65" i="44"/>
  <c r="X65" i="46"/>
  <c r="X65" i="44"/>
  <c r="AF65" i="46"/>
  <c r="AF65" i="44"/>
  <c r="AN65" i="46"/>
  <c r="AN65" i="44"/>
  <c r="AV65" i="46"/>
  <c r="AV65" i="44"/>
  <c r="BL65" i="46"/>
  <c r="BL65" i="44"/>
  <c r="T66" i="46"/>
  <c r="T66" i="44"/>
  <c r="AB66" i="46"/>
  <c r="AB66" i="44"/>
  <c r="AJ66" i="46"/>
  <c r="AJ66" i="44"/>
  <c r="AR66" i="46"/>
  <c r="AR66" i="44"/>
  <c r="BH66" i="46"/>
  <c r="BH66" i="44"/>
  <c r="BP66" i="46"/>
  <c r="BP66" i="44"/>
  <c r="E67" i="46"/>
  <c r="E67" i="44"/>
  <c r="M67" i="46"/>
  <c r="M67" i="44"/>
  <c r="U67" i="46"/>
  <c r="U67" i="44"/>
  <c r="AC67" i="46"/>
  <c r="AC67" i="44"/>
  <c r="AS67" i="46"/>
  <c r="AS67" i="44"/>
  <c r="BA67" i="46"/>
  <c r="BA67" i="44"/>
  <c r="BI67" i="46"/>
  <c r="BI67" i="44"/>
  <c r="I68" i="46"/>
  <c r="I68" i="44"/>
  <c r="Q68" i="46"/>
  <c r="Q68" i="44"/>
  <c r="AO68" i="46"/>
  <c r="AO68" i="44"/>
  <c r="AW68" i="46"/>
  <c r="AW68" i="44"/>
  <c r="BM68" i="46"/>
  <c r="BM68" i="44"/>
  <c r="D69" i="46"/>
  <c r="D69" i="44"/>
  <c r="T69" i="46"/>
  <c r="T69" i="44"/>
  <c r="AJ69" i="46"/>
  <c r="AJ69" i="44"/>
  <c r="AR69" i="46"/>
  <c r="AR69" i="44"/>
  <c r="BH69" i="46"/>
  <c r="BH69" i="44"/>
  <c r="W70" i="46"/>
  <c r="W70" i="44"/>
  <c r="AE70" i="46"/>
  <c r="AE70" i="44"/>
  <c r="AM70" i="46"/>
  <c r="AM70" i="44"/>
  <c r="AU70" i="46"/>
  <c r="AU70" i="44"/>
  <c r="BC70" i="46"/>
  <c r="BC70" i="44"/>
  <c r="K71" i="46"/>
  <c r="K71" i="44"/>
  <c r="S71" i="46"/>
  <c r="S71" i="44"/>
  <c r="AI71" i="46"/>
  <c r="AI71" i="44"/>
  <c r="AQ71" i="46"/>
  <c r="AQ71" i="44"/>
  <c r="AY71" i="46"/>
  <c r="AY71" i="44"/>
  <c r="BO71" i="46"/>
  <c r="BO71" i="44"/>
  <c r="G72" i="46"/>
  <c r="G72" i="44"/>
  <c r="AE72" i="46"/>
  <c r="AE72" i="44"/>
  <c r="AU72" i="46"/>
  <c r="AU72" i="44"/>
  <c r="BC72" i="46"/>
  <c r="BC72" i="44"/>
  <c r="BK72" i="46"/>
  <c r="BK72" i="44"/>
  <c r="I73" i="46"/>
  <c r="I73" i="44"/>
  <c r="Q73" i="46"/>
  <c r="Q73" i="44"/>
  <c r="Y73" i="46"/>
  <c r="Y73" i="44"/>
  <c r="AG73" i="46"/>
  <c r="AG73" i="44"/>
  <c r="AO73" i="46"/>
  <c r="AO73" i="44"/>
  <c r="AW73" i="46"/>
  <c r="AW73" i="44"/>
  <c r="BE73" i="46"/>
  <c r="BE73" i="44"/>
  <c r="E74" i="46"/>
  <c r="E74" i="44"/>
  <c r="M74" i="46"/>
  <c r="M74" i="44"/>
  <c r="U74" i="46"/>
  <c r="U74" i="44"/>
  <c r="AC74" i="46"/>
  <c r="AC74" i="44"/>
  <c r="AK74" i="46"/>
  <c r="AK74" i="44"/>
  <c r="BA74" i="46"/>
  <c r="BA74" i="44"/>
  <c r="BQ74" i="46"/>
  <c r="BQ74" i="44"/>
  <c r="G75" i="46"/>
  <c r="G75" i="44"/>
  <c r="O75" i="46"/>
  <c r="O75" i="44"/>
  <c r="W75" i="46"/>
  <c r="W75" i="44"/>
  <c r="AE75" i="46"/>
  <c r="AE75" i="44"/>
  <c r="AM75" i="46"/>
  <c r="AM75" i="44"/>
  <c r="AO41" i="44"/>
  <c r="AY50" i="44"/>
  <c r="BC57" i="44"/>
  <c r="AE60" i="44"/>
  <c r="A43" i="44"/>
  <c r="I41" i="44"/>
  <c r="AU49" i="44"/>
  <c r="BB63" i="44"/>
  <c r="J64" i="44"/>
  <c r="AB69" i="44"/>
  <c r="C43" i="46"/>
  <c r="C43" i="44" s="1"/>
  <c r="Y41" i="44"/>
  <c r="AJ42" i="44"/>
  <c r="AR44" i="44"/>
  <c r="BP44" i="44"/>
  <c r="AM47" i="44"/>
  <c r="AC52" i="44"/>
  <c r="AQ52" i="44"/>
  <c r="AE57" i="44"/>
  <c r="AN63" i="44"/>
  <c r="BD63" i="44"/>
  <c r="D66" i="44"/>
  <c r="A45" i="44"/>
  <c r="C45" i="46"/>
  <c r="C45" i="44" s="1"/>
  <c r="K41" i="44"/>
  <c r="BL43" i="44"/>
  <c r="AT44" i="44"/>
  <c r="AE49" i="44"/>
  <c r="M54" i="44"/>
  <c r="AJ59" i="44"/>
  <c r="AH40" i="46"/>
  <c r="AH40" i="44"/>
  <c r="AX40" i="46"/>
  <c r="AX40" i="44"/>
  <c r="BF40" i="46"/>
  <c r="BF40" i="44"/>
  <c r="BN40" i="46"/>
  <c r="BN40" i="44"/>
  <c r="Q41" i="46"/>
  <c r="Q41" i="44"/>
  <c r="AG41" i="46"/>
  <c r="AG41" i="44"/>
  <c r="AW41" i="46"/>
  <c r="AW41" i="44"/>
  <c r="BE41" i="46"/>
  <c r="BE41" i="44"/>
  <c r="L42" i="46"/>
  <c r="L42" i="44"/>
  <c r="AB42" i="46"/>
  <c r="AB42" i="44"/>
  <c r="AR42" i="46"/>
  <c r="AR42" i="44"/>
  <c r="AZ42" i="46"/>
  <c r="AZ42" i="44"/>
  <c r="BH42" i="46"/>
  <c r="BH42" i="44"/>
  <c r="BP42" i="46"/>
  <c r="BP42" i="44"/>
  <c r="H43" i="46"/>
  <c r="H43" i="44"/>
  <c r="P43" i="46"/>
  <c r="P43" i="44"/>
  <c r="X43" i="46"/>
  <c r="X43" i="44"/>
  <c r="AF43" i="46"/>
  <c r="AF43" i="44"/>
  <c r="AV43" i="46"/>
  <c r="AV43" i="44"/>
  <c r="BD43" i="46"/>
  <c r="BD43" i="44"/>
  <c r="D44" i="46"/>
  <c r="D44" i="44"/>
  <c r="L44" i="46"/>
  <c r="L44" i="44"/>
  <c r="T44" i="46"/>
  <c r="T44" i="44"/>
  <c r="AB44" i="46"/>
  <c r="AB44" i="44"/>
  <c r="AJ44" i="46"/>
  <c r="AJ44" i="44"/>
  <c r="AZ44" i="46"/>
  <c r="AZ44" i="44"/>
  <c r="BH44" i="46"/>
  <c r="BH44" i="44"/>
  <c r="F45" i="46"/>
  <c r="F45" i="44"/>
  <c r="N45" i="46"/>
  <c r="N45" i="44"/>
  <c r="V45" i="46"/>
  <c r="V45" i="44"/>
  <c r="AD45" i="46"/>
  <c r="AD45" i="44"/>
  <c r="AL45" i="46"/>
  <c r="AL45" i="44"/>
  <c r="AT45" i="46"/>
  <c r="AT45" i="44"/>
  <c r="BB45" i="46"/>
  <c r="BB45" i="44"/>
  <c r="R46" i="46"/>
  <c r="R46" i="44"/>
  <c r="Z46" i="46"/>
  <c r="Z46" i="44"/>
  <c r="AH46" i="46"/>
  <c r="AH46" i="44"/>
  <c r="AP46" i="46"/>
  <c r="AP46" i="44"/>
  <c r="AX46" i="46"/>
  <c r="AX46" i="44"/>
  <c r="BF46" i="46"/>
  <c r="BF46" i="44"/>
  <c r="BN46" i="46"/>
  <c r="BN46" i="44"/>
  <c r="E47" i="46"/>
  <c r="E47" i="44"/>
  <c r="M47" i="46"/>
  <c r="M47" i="44"/>
  <c r="U47" i="46"/>
  <c r="U47" i="44"/>
  <c r="AC47" i="46"/>
  <c r="AC47" i="44"/>
  <c r="AK47" i="46"/>
  <c r="AK47" i="44"/>
  <c r="AS47" i="46"/>
  <c r="AS47" i="44"/>
  <c r="BA47" i="46"/>
  <c r="BA47" i="44"/>
  <c r="BI47" i="46"/>
  <c r="BI47" i="44"/>
  <c r="BQ47" i="46"/>
  <c r="BQ47" i="44"/>
  <c r="I48" i="46"/>
  <c r="I48" i="44"/>
  <c r="Q48" i="46"/>
  <c r="Q48" i="44"/>
  <c r="Y48" i="46"/>
  <c r="Y48" i="44"/>
  <c r="AG48" i="46"/>
  <c r="AG48" i="44"/>
  <c r="AO48" i="46"/>
  <c r="AO48" i="44"/>
  <c r="AW48" i="46"/>
  <c r="AW48" i="44"/>
  <c r="BE48" i="46"/>
  <c r="BE48" i="44"/>
  <c r="BM48" i="46"/>
  <c r="BM48" i="44"/>
  <c r="E49" i="46"/>
  <c r="E49" i="44"/>
  <c r="M49" i="46"/>
  <c r="M49" i="44"/>
  <c r="U49" i="46"/>
  <c r="U49" i="44"/>
  <c r="AC49" i="46"/>
  <c r="AC49" i="44"/>
  <c r="AK49" i="46"/>
  <c r="AK49" i="44"/>
  <c r="AS49" i="46"/>
  <c r="AS49" i="44"/>
  <c r="BA49" i="46"/>
  <c r="BA49" i="44"/>
  <c r="BI49" i="46"/>
  <c r="BI49" i="44"/>
  <c r="BQ49" i="46"/>
  <c r="BQ49" i="44"/>
  <c r="I50" i="46"/>
  <c r="I50" i="44"/>
  <c r="Q50" i="46"/>
  <c r="Q50" i="44"/>
  <c r="Y50" i="46"/>
  <c r="Y50" i="44"/>
  <c r="AG50" i="46"/>
  <c r="AG50" i="44"/>
  <c r="AO50" i="46"/>
  <c r="AO50" i="44"/>
  <c r="BE50" i="46"/>
  <c r="BE50" i="44"/>
  <c r="G51" i="46"/>
  <c r="G51" i="44"/>
  <c r="O51" i="46"/>
  <c r="O51" i="44"/>
  <c r="W51" i="46"/>
  <c r="W51" i="44"/>
  <c r="AE51" i="46"/>
  <c r="AE51" i="44"/>
  <c r="AM51" i="46"/>
  <c r="AM51" i="44"/>
  <c r="AU51" i="46"/>
  <c r="AU51" i="44"/>
  <c r="BC51" i="46"/>
  <c r="BC51" i="44"/>
  <c r="K52" i="46"/>
  <c r="K52" i="44"/>
  <c r="AA52" i="46"/>
  <c r="AA52" i="44"/>
  <c r="AI52" i="46"/>
  <c r="AI52" i="44"/>
  <c r="AY52" i="46"/>
  <c r="AY52" i="44"/>
  <c r="BG52" i="46"/>
  <c r="BG52" i="44"/>
  <c r="BO52" i="46"/>
  <c r="BO52" i="44"/>
  <c r="G53" i="46"/>
  <c r="G53" i="44"/>
  <c r="O53" i="46"/>
  <c r="O53" i="44"/>
  <c r="W53" i="46"/>
  <c r="W53" i="44"/>
  <c r="AE53" i="46"/>
  <c r="AE53" i="44"/>
  <c r="AM53" i="46"/>
  <c r="AM53" i="44"/>
  <c r="AU53" i="46"/>
  <c r="AU53" i="44"/>
  <c r="BC53" i="46"/>
  <c r="BC53" i="44"/>
  <c r="BK53" i="46"/>
  <c r="BK53" i="44"/>
  <c r="K54" i="46"/>
  <c r="K54" i="44"/>
  <c r="AA54" i="46"/>
  <c r="AA54" i="44"/>
  <c r="AI54" i="46"/>
  <c r="AI54" i="44"/>
  <c r="AQ54" i="46"/>
  <c r="AQ54" i="44"/>
  <c r="AY54" i="46"/>
  <c r="AY54" i="44"/>
  <c r="BG54" i="46"/>
  <c r="BG54" i="44"/>
  <c r="BO54" i="46"/>
  <c r="BO54" i="44"/>
  <c r="I55" i="46"/>
  <c r="I55" i="44"/>
  <c r="Q55" i="46"/>
  <c r="Q55" i="44"/>
  <c r="Y55" i="46"/>
  <c r="Y55" i="44"/>
  <c r="AG55" i="46"/>
  <c r="AG55" i="44"/>
  <c r="AW55" i="46"/>
  <c r="AW55" i="44"/>
  <c r="BE55" i="46"/>
  <c r="BE55" i="44"/>
  <c r="D56" i="46"/>
  <c r="D56" i="44"/>
  <c r="L56" i="46"/>
  <c r="L56" i="44"/>
  <c r="T56" i="46"/>
  <c r="T56" i="44"/>
  <c r="AB56" i="46"/>
  <c r="AB56" i="44"/>
  <c r="AR56" i="46"/>
  <c r="AR56" i="44"/>
  <c r="AZ56" i="46"/>
  <c r="AZ56" i="44"/>
  <c r="BH56" i="46"/>
  <c r="BH56" i="44"/>
  <c r="BP56" i="46"/>
  <c r="BP56" i="44"/>
  <c r="G57" i="46"/>
  <c r="G57" i="44"/>
  <c r="O57" i="46"/>
  <c r="O57" i="44"/>
  <c r="W57" i="46"/>
  <c r="W57" i="44"/>
  <c r="AM57" i="46"/>
  <c r="AM57" i="44"/>
  <c r="AU57" i="46"/>
  <c r="AU57" i="44"/>
  <c r="BK57" i="46"/>
  <c r="BK57" i="44"/>
  <c r="K58" i="46"/>
  <c r="K58" i="44"/>
  <c r="S58" i="46"/>
  <c r="S58" i="44"/>
  <c r="AA58" i="46"/>
  <c r="AA58" i="44"/>
  <c r="AI58" i="46"/>
  <c r="AI58" i="44"/>
  <c r="AQ58" i="46"/>
  <c r="AQ58" i="44"/>
  <c r="AY58" i="46"/>
  <c r="AY58" i="44"/>
  <c r="BG58" i="46"/>
  <c r="BG58" i="44"/>
  <c r="BO58" i="46"/>
  <c r="BO58" i="44"/>
  <c r="D59" i="46"/>
  <c r="D59" i="44"/>
  <c r="L59" i="46"/>
  <c r="L59" i="44"/>
  <c r="AB59" i="46"/>
  <c r="AB59" i="44"/>
  <c r="AR59" i="46"/>
  <c r="AR59" i="44"/>
  <c r="AZ59" i="46"/>
  <c r="AZ59" i="44"/>
  <c r="BH59" i="46"/>
  <c r="BH59" i="44"/>
  <c r="BP59" i="46"/>
  <c r="BP59" i="44"/>
  <c r="G60" i="46"/>
  <c r="G60" i="44"/>
  <c r="O60" i="46"/>
  <c r="O60" i="44"/>
  <c r="W60" i="46"/>
  <c r="W60" i="44"/>
  <c r="AM60" i="46"/>
  <c r="AM60" i="44"/>
  <c r="AU60" i="46"/>
  <c r="AU60" i="44"/>
  <c r="BC60" i="46"/>
  <c r="BC60" i="44"/>
  <c r="BK60" i="46"/>
  <c r="BK60" i="44"/>
  <c r="I61" i="46"/>
  <c r="I61" i="44"/>
  <c r="Q61" i="46"/>
  <c r="Q61" i="44"/>
  <c r="Y61" i="46"/>
  <c r="Y61" i="44"/>
  <c r="AO61" i="46"/>
  <c r="AO61" i="44"/>
  <c r="AW61" i="46"/>
  <c r="AW61" i="44"/>
  <c r="BE61" i="46"/>
  <c r="BE61" i="44"/>
  <c r="BM61" i="46"/>
  <c r="BM61" i="44"/>
  <c r="E62" i="46"/>
  <c r="E62" i="44"/>
  <c r="M62" i="46"/>
  <c r="M62" i="44"/>
  <c r="U62" i="46"/>
  <c r="U62" i="44"/>
  <c r="AC62" i="46"/>
  <c r="AC62" i="44"/>
  <c r="AK62" i="46"/>
  <c r="AK62" i="44"/>
  <c r="AS62" i="46"/>
  <c r="AS62" i="44"/>
  <c r="BA62" i="46"/>
  <c r="BA62" i="44"/>
  <c r="BI62" i="46"/>
  <c r="BI62" i="44"/>
  <c r="BQ62" i="46"/>
  <c r="BQ62" i="44"/>
  <c r="F63" i="46"/>
  <c r="F63" i="44"/>
  <c r="N63" i="46"/>
  <c r="N63" i="44"/>
  <c r="V63" i="46"/>
  <c r="V63" i="44"/>
  <c r="AD63" i="46"/>
  <c r="AD63" i="44"/>
  <c r="AL63" i="46"/>
  <c r="AL63" i="44"/>
  <c r="AT63" i="46"/>
  <c r="AT63" i="44"/>
  <c r="BJ63" i="46"/>
  <c r="BJ63" i="44"/>
  <c r="R64" i="46"/>
  <c r="R64" i="44"/>
  <c r="Z64" i="46"/>
  <c r="Z64" i="44"/>
  <c r="AH64" i="46"/>
  <c r="AH64" i="44"/>
  <c r="AP64" i="46"/>
  <c r="AP64" i="44"/>
  <c r="AX64" i="46"/>
  <c r="AX64" i="44"/>
  <c r="BN64" i="46"/>
  <c r="BN64" i="44"/>
  <c r="N65" i="46"/>
  <c r="N65" i="44"/>
  <c r="V65" i="46"/>
  <c r="V65" i="44"/>
  <c r="AD65" i="46"/>
  <c r="AD65" i="44"/>
  <c r="AL65" i="46"/>
  <c r="AL65" i="44"/>
  <c r="AT65" i="46"/>
  <c r="AT65" i="44"/>
  <c r="BJ65" i="46"/>
  <c r="BJ65" i="44"/>
  <c r="J66" i="46"/>
  <c r="J66" i="44"/>
  <c r="R66" i="46"/>
  <c r="R66" i="44"/>
  <c r="Z66" i="46"/>
  <c r="Z66" i="44"/>
  <c r="AH66" i="46"/>
  <c r="AH66" i="44"/>
  <c r="AP66" i="46"/>
  <c r="AP66" i="44"/>
  <c r="AX66" i="46"/>
  <c r="AX66" i="44"/>
  <c r="BF66" i="46"/>
  <c r="BF66" i="44"/>
  <c r="K67" i="46"/>
  <c r="K67" i="44"/>
  <c r="S67" i="46"/>
  <c r="S67" i="44"/>
  <c r="AA67" i="46"/>
  <c r="AA67" i="44"/>
  <c r="AI67" i="46"/>
  <c r="AI67" i="44"/>
  <c r="AY67" i="46"/>
  <c r="AY67" i="44"/>
  <c r="BG67" i="46"/>
  <c r="BG67" i="44"/>
  <c r="G68" i="46"/>
  <c r="G68" i="44"/>
  <c r="O68" i="46"/>
  <c r="O68" i="44"/>
  <c r="W68" i="46"/>
  <c r="W68" i="44"/>
  <c r="AE68" i="46"/>
  <c r="AE68" i="44"/>
  <c r="AM68" i="46"/>
  <c r="AM68" i="44"/>
  <c r="AU68" i="46"/>
  <c r="AU68" i="44"/>
  <c r="BC68" i="46"/>
  <c r="BC68" i="44"/>
  <c r="BK68" i="46"/>
  <c r="BK68" i="44"/>
  <c r="J69" i="46"/>
  <c r="J69" i="44"/>
  <c r="R69" i="46"/>
  <c r="R69" i="44"/>
  <c r="Z69" i="46"/>
  <c r="Z69" i="44"/>
  <c r="AH69" i="46"/>
  <c r="AH69" i="44"/>
  <c r="AP69" i="46"/>
  <c r="AP69" i="44"/>
  <c r="BF69" i="46"/>
  <c r="BF69" i="44"/>
  <c r="BN69" i="46"/>
  <c r="BN69" i="44"/>
  <c r="E70" i="46"/>
  <c r="E70" i="44"/>
  <c r="M70" i="46"/>
  <c r="M70" i="44"/>
  <c r="U70" i="46"/>
  <c r="U70" i="44"/>
  <c r="AC70" i="46"/>
  <c r="AC70" i="44"/>
  <c r="AK70" i="46"/>
  <c r="AK70" i="44"/>
  <c r="AS70" i="46"/>
  <c r="AS70" i="44"/>
  <c r="BA70" i="46"/>
  <c r="BA70" i="44"/>
  <c r="BI70" i="46"/>
  <c r="BI70" i="44"/>
  <c r="BQ70" i="46"/>
  <c r="BQ70" i="44"/>
  <c r="I71" i="46"/>
  <c r="I71" i="44"/>
  <c r="Q71" i="46"/>
  <c r="Q71" i="44"/>
  <c r="Y71" i="46"/>
  <c r="Y71" i="44"/>
  <c r="AG71" i="46"/>
  <c r="AG71" i="44"/>
  <c r="AO71" i="46"/>
  <c r="AO71" i="44"/>
  <c r="BE71" i="46"/>
  <c r="BE71" i="44"/>
  <c r="BM71" i="46"/>
  <c r="BM71" i="44"/>
  <c r="E72" i="46"/>
  <c r="E72" i="44"/>
  <c r="M72" i="46"/>
  <c r="M72" i="44"/>
  <c r="U72" i="46"/>
  <c r="U72" i="44"/>
  <c r="AC72" i="46"/>
  <c r="AC72" i="44"/>
  <c r="AK72" i="46"/>
  <c r="AK72" i="44"/>
  <c r="AS72" i="46"/>
  <c r="AS72" i="44"/>
  <c r="BA72" i="46"/>
  <c r="BA72" i="44"/>
  <c r="BI72" i="46"/>
  <c r="BI72" i="44"/>
  <c r="BQ72" i="46"/>
  <c r="BQ72" i="44"/>
  <c r="G73" i="46"/>
  <c r="G73" i="44"/>
  <c r="O73" i="46"/>
  <c r="O73" i="44"/>
  <c r="AE73" i="46"/>
  <c r="AE73" i="44"/>
  <c r="AM73" i="46"/>
  <c r="AM73" i="44"/>
  <c r="AU73" i="46"/>
  <c r="AU73" i="44"/>
  <c r="BC73" i="46"/>
  <c r="BC73" i="44"/>
  <c r="BK73" i="46"/>
  <c r="BK73" i="44"/>
  <c r="K74" i="46"/>
  <c r="K74" i="44"/>
  <c r="S74" i="46"/>
  <c r="S74" i="44"/>
  <c r="AA74" i="46"/>
  <c r="AA74" i="44"/>
  <c r="AI74" i="46"/>
  <c r="AI74" i="44"/>
  <c r="AQ74" i="46"/>
  <c r="AQ74" i="44"/>
  <c r="AY74" i="46"/>
  <c r="AY74" i="44"/>
  <c r="BG74" i="46"/>
  <c r="BG74" i="44"/>
  <c r="BO74" i="46"/>
  <c r="BO74" i="44"/>
  <c r="E75" i="46"/>
  <c r="E75" i="44"/>
  <c r="M75" i="46"/>
  <c r="M75" i="44"/>
  <c r="U75" i="46"/>
  <c r="U75" i="44"/>
  <c r="AC75" i="46"/>
  <c r="AC75" i="44"/>
  <c r="AK75" i="46"/>
  <c r="AK75" i="44"/>
  <c r="AS75" i="46"/>
  <c r="AS75" i="44"/>
  <c r="BA75" i="46"/>
  <c r="BA75" i="44"/>
  <c r="BI75" i="46"/>
  <c r="BI75" i="44"/>
  <c r="AU75" i="46"/>
  <c r="AU75" i="44"/>
  <c r="BC75" i="46"/>
  <c r="BC75" i="44"/>
  <c r="K76" i="46"/>
  <c r="K76" i="44"/>
  <c r="S76" i="46"/>
  <c r="S76" i="44"/>
  <c r="AA76" i="46"/>
  <c r="AA76" i="44"/>
  <c r="AI76" i="46"/>
  <c r="AI76" i="44"/>
  <c r="AY76" i="46"/>
  <c r="AY76" i="44"/>
  <c r="BO76" i="46"/>
  <c r="BO76" i="44"/>
  <c r="N77" i="46"/>
  <c r="N77" i="44"/>
  <c r="AD77" i="46"/>
  <c r="AD77" i="44"/>
  <c r="AL77" i="46"/>
  <c r="AL77" i="44"/>
  <c r="AT77" i="46"/>
  <c r="AT77" i="44"/>
  <c r="BJ77" i="46"/>
  <c r="BJ77" i="44"/>
  <c r="I78" i="46"/>
  <c r="I78" i="44"/>
  <c r="Q78" i="46"/>
  <c r="Q78" i="44"/>
  <c r="Y78" i="46"/>
  <c r="Y78" i="44"/>
  <c r="AO78" i="46"/>
  <c r="AO78" i="44"/>
  <c r="AW78" i="46"/>
  <c r="AW78" i="44"/>
  <c r="BE78" i="46"/>
  <c r="BE78" i="44"/>
  <c r="BM78" i="46"/>
  <c r="BM78" i="44"/>
  <c r="E79" i="46"/>
  <c r="E79" i="44"/>
  <c r="M79" i="46"/>
  <c r="M79" i="44"/>
  <c r="U79" i="46"/>
  <c r="U79" i="44"/>
  <c r="AK79" i="46"/>
  <c r="AK79" i="44"/>
  <c r="AS79" i="46"/>
  <c r="AS79" i="44"/>
  <c r="BA79" i="46"/>
  <c r="BA79" i="44"/>
  <c r="BI79" i="46"/>
  <c r="BI79" i="44"/>
  <c r="BQ79" i="46"/>
  <c r="BQ79" i="44"/>
  <c r="I80" i="46"/>
  <c r="I80" i="44"/>
  <c r="Q80" i="46"/>
  <c r="Q80" i="44"/>
  <c r="Y80" i="46"/>
  <c r="Y80" i="44"/>
  <c r="AG80" i="46"/>
  <c r="AG80" i="44"/>
  <c r="AO80" i="46"/>
  <c r="AO80" i="44"/>
  <c r="AG76" i="44"/>
  <c r="AU78" i="44"/>
  <c r="AR82" i="44"/>
  <c r="F83" i="44"/>
  <c r="Q76" i="44"/>
  <c r="D77" i="44"/>
  <c r="BK75" i="44"/>
  <c r="BE76" i="44"/>
  <c r="BP77" i="44"/>
  <c r="W78" i="44"/>
  <c r="BO79" i="44"/>
  <c r="AU80" i="44"/>
  <c r="BD81" i="44"/>
  <c r="D82" i="44"/>
  <c r="AS85" i="44"/>
  <c r="BI85" i="44"/>
  <c r="AN86" i="44"/>
  <c r="M85" i="44"/>
  <c r="BQ75" i="46"/>
  <c r="BQ75" i="44"/>
  <c r="I76" i="46"/>
  <c r="I76" i="44"/>
  <c r="Y76" i="46"/>
  <c r="Y76" i="44"/>
  <c r="AO76" i="46"/>
  <c r="AO76" i="44"/>
  <c r="AW76" i="46"/>
  <c r="AW76" i="44"/>
  <c r="BM76" i="46"/>
  <c r="BM76" i="44"/>
  <c r="L77" i="46"/>
  <c r="L77" i="44"/>
  <c r="T77" i="46"/>
  <c r="T77" i="44"/>
  <c r="AB77" i="46"/>
  <c r="AB77" i="44"/>
  <c r="AR77" i="46"/>
  <c r="AR77" i="44"/>
  <c r="AZ77" i="46"/>
  <c r="AZ77" i="44"/>
  <c r="BH77" i="46"/>
  <c r="BH77" i="44"/>
  <c r="G78" i="46"/>
  <c r="G78" i="44"/>
  <c r="O78" i="46"/>
  <c r="O78" i="44"/>
  <c r="AE78" i="46"/>
  <c r="AE78" i="44"/>
  <c r="AM78" i="46"/>
  <c r="AM78" i="44"/>
  <c r="BC78" i="46"/>
  <c r="BC78" i="44"/>
  <c r="K79" i="46"/>
  <c r="K79" i="44"/>
  <c r="S79" i="46"/>
  <c r="S79" i="44"/>
  <c r="AA79" i="46"/>
  <c r="AA79" i="44"/>
  <c r="AQ79" i="46"/>
  <c r="AQ79" i="44"/>
  <c r="BG79" i="46"/>
  <c r="BG79" i="44"/>
  <c r="G80" i="46"/>
  <c r="G80" i="44"/>
  <c r="W80" i="46"/>
  <c r="W80" i="44"/>
  <c r="AE80" i="46"/>
  <c r="AE80" i="44"/>
  <c r="AM80" i="46"/>
  <c r="AM80" i="44"/>
  <c r="BC80" i="46"/>
  <c r="BC80" i="44"/>
  <c r="BK80" i="46"/>
  <c r="BK80" i="44"/>
  <c r="H81" i="46"/>
  <c r="H81" i="44"/>
  <c r="P81" i="46"/>
  <c r="P81" i="44"/>
  <c r="X81" i="46"/>
  <c r="X81" i="44"/>
  <c r="AF81" i="46"/>
  <c r="AF81" i="44"/>
  <c r="AN81" i="46"/>
  <c r="AN81" i="44"/>
  <c r="AV81" i="46"/>
  <c r="AV81" i="44"/>
  <c r="BL81" i="46"/>
  <c r="BL81" i="44"/>
  <c r="L82" i="46"/>
  <c r="L82" i="44"/>
  <c r="T82" i="46"/>
  <c r="T82" i="44"/>
  <c r="AB82" i="46"/>
  <c r="AB82" i="44"/>
  <c r="AJ82" i="46"/>
  <c r="AJ82" i="44"/>
  <c r="AZ82" i="46"/>
  <c r="AZ82" i="44"/>
  <c r="BH82" i="46"/>
  <c r="BH82" i="44"/>
  <c r="BP82" i="46"/>
  <c r="BP82" i="44"/>
  <c r="N83" i="46"/>
  <c r="N83" i="44"/>
  <c r="V83" i="46"/>
  <c r="V83" i="44"/>
  <c r="AD83" i="46"/>
  <c r="AD83" i="44"/>
  <c r="AL83" i="46"/>
  <c r="AL83" i="44"/>
  <c r="AT83" i="46"/>
  <c r="AT83" i="44"/>
  <c r="BB83" i="46"/>
  <c r="BB83" i="44"/>
  <c r="BJ83" i="46"/>
  <c r="BJ83" i="44"/>
  <c r="J84" i="46"/>
  <c r="J84" i="44"/>
  <c r="AH84" i="46"/>
  <c r="AH84" i="44"/>
  <c r="AP84" i="46"/>
  <c r="AP84" i="44"/>
  <c r="AX84" i="46"/>
  <c r="AX84" i="44"/>
  <c r="BF84" i="46"/>
  <c r="BF84" i="44"/>
  <c r="E85" i="46"/>
  <c r="E85" i="44"/>
  <c r="U85" i="46"/>
  <c r="U85" i="44"/>
  <c r="AC85" i="46"/>
  <c r="AC85" i="44"/>
  <c r="AK85" i="46"/>
  <c r="AK85" i="44"/>
  <c r="BA85" i="46"/>
  <c r="BA85" i="44"/>
  <c r="BQ85" i="46"/>
  <c r="BQ85" i="44"/>
  <c r="P86" i="46"/>
  <c r="P86" i="44"/>
  <c r="X86" i="46"/>
  <c r="X86" i="44"/>
  <c r="AF86" i="46"/>
  <c r="AF86" i="44"/>
  <c r="AV86" i="46"/>
  <c r="AV86" i="44"/>
  <c r="BD86" i="46"/>
  <c r="BD86" i="44"/>
  <c r="BL86" i="46"/>
  <c r="BL86" i="44"/>
  <c r="D87" i="46"/>
  <c r="D87" i="44"/>
  <c r="L87" i="46"/>
  <c r="L87" i="44"/>
  <c r="AB87" i="46"/>
  <c r="AB87" i="44"/>
  <c r="AJ87" i="46"/>
  <c r="AJ87" i="44"/>
  <c r="AR87" i="46"/>
  <c r="AR87" i="44"/>
  <c r="AZ87" i="46"/>
  <c r="AZ87" i="44"/>
  <c r="H88" i="46"/>
  <c r="H88" i="44"/>
  <c r="P88" i="46"/>
  <c r="P88" i="44"/>
  <c r="X88" i="46"/>
  <c r="X88" i="44"/>
  <c r="AF88" i="46"/>
  <c r="AF88" i="44"/>
  <c r="AV88" i="46"/>
  <c r="AV88" i="44"/>
  <c r="BL88" i="46"/>
  <c r="BL88" i="44"/>
  <c r="I89" i="46"/>
  <c r="I89" i="44"/>
  <c r="Q89" i="46"/>
  <c r="Q89" i="44"/>
  <c r="Y89" i="46"/>
  <c r="Y89" i="44"/>
  <c r="AG89" i="46"/>
  <c r="AG89" i="44"/>
  <c r="BE89" i="46"/>
  <c r="BE89" i="44"/>
  <c r="E90" i="46"/>
  <c r="E90" i="44"/>
  <c r="M90" i="46"/>
  <c r="M90" i="44"/>
  <c r="U90" i="46"/>
  <c r="U90" i="44"/>
  <c r="AS90" i="46"/>
  <c r="AS90" i="44"/>
  <c r="BA90" i="46"/>
  <c r="BA90" i="44"/>
  <c r="BI90" i="46"/>
  <c r="BI90" i="44"/>
  <c r="BQ90" i="46"/>
  <c r="BQ90" i="44"/>
  <c r="G91" i="46"/>
  <c r="G91" i="44"/>
  <c r="O91" i="46"/>
  <c r="O91" i="44"/>
  <c r="W91" i="46"/>
  <c r="W91" i="44"/>
  <c r="AM91" i="46"/>
  <c r="AM91" i="44"/>
  <c r="BC91" i="46"/>
  <c r="BC91" i="44"/>
  <c r="BK91" i="46"/>
  <c r="BK91" i="44"/>
  <c r="K92" i="46"/>
  <c r="K92" i="44"/>
  <c r="S92" i="46"/>
  <c r="S92" i="44"/>
  <c r="AI92" i="46"/>
  <c r="AI92" i="44"/>
  <c r="AQ92" i="46"/>
  <c r="AQ92" i="44"/>
  <c r="BG92" i="46"/>
  <c r="BG92" i="44"/>
  <c r="BO92" i="46"/>
  <c r="BO92" i="44"/>
  <c r="G93" i="46"/>
  <c r="G93" i="44"/>
  <c r="O93" i="46"/>
  <c r="O93" i="44"/>
  <c r="AE93" i="46"/>
  <c r="AE93" i="44"/>
  <c r="AM93" i="46"/>
  <c r="AM93" i="44"/>
  <c r="AU93" i="46"/>
  <c r="AU93" i="44"/>
  <c r="BK93" i="46"/>
  <c r="BK93" i="44"/>
  <c r="AP94" i="44"/>
  <c r="AH96" i="44"/>
  <c r="BN96" i="44"/>
  <c r="BD98" i="44"/>
  <c r="BF99" i="44"/>
  <c r="F100" i="44"/>
  <c r="AW103" i="44"/>
  <c r="AD95" i="44"/>
  <c r="BF96" i="44"/>
  <c r="R99" i="44"/>
  <c r="AC102" i="44"/>
  <c r="Z96" i="44"/>
  <c r="AS97" i="44"/>
  <c r="H98" i="44"/>
  <c r="AH99" i="44"/>
  <c r="BQ104" i="44"/>
  <c r="P105" i="44"/>
  <c r="Z94" i="44"/>
  <c r="BE101" i="44"/>
  <c r="AN105" i="44"/>
  <c r="AV107" i="44"/>
  <c r="BN94" i="44"/>
  <c r="E102" i="44"/>
  <c r="R94" i="46"/>
  <c r="R94" i="44"/>
  <c r="AH94" i="46"/>
  <c r="AH94" i="44"/>
  <c r="BF94" i="46"/>
  <c r="BF94" i="44"/>
  <c r="F95" i="46"/>
  <c r="F95" i="44"/>
  <c r="V95" i="46"/>
  <c r="V95" i="44"/>
  <c r="AT95" i="46"/>
  <c r="AT95" i="44"/>
  <c r="BB95" i="46"/>
  <c r="BB95" i="44"/>
  <c r="J96" i="46"/>
  <c r="J96" i="44"/>
  <c r="R96" i="46"/>
  <c r="R96" i="44"/>
  <c r="AP96" i="46"/>
  <c r="AP96" i="44"/>
  <c r="AX96" i="46"/>
  <c r="AX96" i="44"/>
  <c r="E97" i="46"/>
  <c r="E97" i="44"/>
  <c r="M97" i="46"/>
  <c r="M97" i="44"/>
  <c r="U97" i="46"/>
  <c r="U97" i="44"/>
  <c r="AC97" i="46"/>
  <c r="AC97" i="44"/>
  <c r="AK97" i="46"/>
  <c r="AK97" i="44"/>
  <c r="BA97" i="46"/>
  <c r="BA97" i="44"/>
  <c r="BI97" i="46"/>
  <c r="BI97" i="44"/>
  <c r="P98" i="46"/>
  <c r="P98" i="44"/>
  <c r="X98" i="46"/>
  <c r="X98" i="44"/>
  <c r="AF98" i="46"/>
  <c r="AF98" i="44"/>
  <c r="AV98" i="46"/>
  <c r="AV98" i="44"/>
  <c r="BL98" i="46"/>
  <c r="BL98" i="44"/>
  <c r="J99" i="46"/>
  <c r="J99" i="44"/>
  <c r="Z99" i="46"/>
  <c r="Z99" i="44"/>
  <c r="AP99" i="46"/>
  <c r="AP99" i="44"/>
  <c r="AX99" i="46"/>
  <c r="AX99" i="44"/>
  <c r="N100" i="46"/>
  <c r="N100" i="44"/>
  <c r="AD100" i="46"/>
  <c r="AD100" i="44"/>
  <c r="AL100" i="46"/>
  <c r="AL100" i="44"/>
  <c r="AT100" i="46"/>
  <c r="AT100" i="44"/>
  <c r="BB100" i="46"/>
  <c r="BB100" i="44"/>
  <c r="BJ100" i="46"/>
  <c r="BJ100" i="44"/>
  <c r="I101" i="46"/>
  <c r="I101" i="44"/>
  <c r="Q101" i="46"/>
  <c r="Q101" i="44"/>
  <c r="AG101" i="46"/>
  <c r="AG101" i="44"/>
  <c r="AO101" i="46"/>
  <c r="AO101" i="44"/>
  <c r="BM101" i="46"/>
  <c r="BM101" i="44"/>
  <c r="M102" i="46"/>
  <c r="M102" i="44"/>
  <c r="U102" i="46"/>
  <c r="U102" i="44"/>
  <c r="AS102" i="46"/>
  <c r="AS102" i="44"/>
  <c r="BA102" i="46"/>
  <c r="BA102" i="44"/>
  <c r="BI102" i="46"/>
  <c r="BI102" i="44"/>
  <c r="BQ102" i="46"/>
  <c r="BQ102" i="44"/>
  <c r="Q103" i="46"/>
  <c r="Q103" i="44"/>
  <c r="Y103" i="46"/>
  <c r="Y103" i="44"/>
  <c r="AG103" i="46"/>
  <c r="AG103" i="44"/>
  <c r="AO103" i="46"/>
  <c r="AO103" i="44"/>
  <c r="BE103" i="46"/>
  <c r="BE103" i="44"/>
  <c r="BM103" i="46"/>
  <c r="BM103" i="44"/>
  <c r="E104" i="46"/>
  <c r="E104" i="44"/>
  <c r="U104" i="46"/>
  <c r="U104" i="44"/>
  <c r="AC104" i="46"/>
  <c r="AC104" i="44"/>
  <c r="AS104" i="46"/>
  <c r="AS104" i="44"/>
  <c r="BA104" i="46"/>
  <c r="BA104" i="44"/>
  <c r="BI104" i="46"/>
  <c r="BI104" i="44"/>
  <c r="H105" i="46"/>
  <c r="H105" i="44"/>
  <c r="X105" i="46"/>
  <c r="X105" i="44"/>
  <c r="AF105" i="46"/>
  <c r="AF105" i="44"/>
  <c r="BD105" i="46"/>
  <c r="BD105" i="44"/>
  <c r="BL105" i="46"/>
  <c r="BL105" i="44"/>
  <c r="D106" i="46"/>
  <c r="D106" i="44"/>
  <c r="L106" i="46"/>
  <c r="L106" i="44"/>
  <c r="T106" i="46"/>
  <c r="T106" i="44"/>
  <c r="AB106" i="46"/>
  <c r="AB106" i="44"/>
  <c r="AJ106" i="46"/>
  <c r="AJ106" i="44"/>
  <c r="AR106" i="46"/>
  <c r="AR106" i="44"/>
  <c r="BH106" i="46"/>
  <c r="BH106" i="44"/>
  <c r="BP106" i="46"/>
  <c r="BP106" i="44"/>
  <c r="X107" i="46"/>
  <c r="X107" i="44"/>
  <c r="AF107" i="46"/>
  <c r="AF107" i="44"/>
  <c r="AN107" i="46"/>
  <c r="AN107" i="44"/>
  <c r="BD107" i="46"/>
  <c r="BD107" i="44"/>
  <c r="BL107" i="46"/>
  <c r="BL107" i="44"/>
  <c r="S108" i="46"/>
  <c r="S108" i="44"/>
  <c r="AA108" i="46"/>
  <c r="AA108" i="44"/>
  <c r="AI108" i="46"/>
  <c r="AI108" i="44"/>
  <c r="AQ108" i="46"/>
  <c r="AQ108" i="44"/>
  <c r="BG108" i="46"/>
  <c r="BG108" i="44"/>
  <c r="N109" i="46"/>
  <c r="N109" i="44"/>
  <c r="V109" i="46"/>
  <c r="V109" i="44"/>
  <c r="AD109" i="46"/>
  <c r="AD109" i="44"/>
  <c r="AL109" i="46"/>
  <c r="AL109" i="44"/>
  <c r="AT109" i="46"/>
  <c r="AT109" i="44"/>
  <c r="BB109" i="46"/>
  <c r="BB109" i="44"/>
  <c r="BJ109" i="46"/>
  <c r="BJ109" i="44"/>
  <c r="J110" i="46"/>
  <c r="J110" i="44"/>
  <c r="R110" i="46"/>
  <c r="R110" i="44"/>
  <c r="Z110" i="46"/>
  <c r="Z110" i="44"/>
  <c r="AH110" i="46"/>
  <c r="AH110" i="44"/>
  <c r="AX110" i="46"/>
  <c r="AX110" i="44"/>
  <c r="BF110" i="46"/>
  <c r="BF110" i="44"/>
  <c r="BN110" i="46"/>
  <c r="BN110" i="44"/>
  <c r="V111" i="46"/>
  <c r="V111" i="44"/>
  <c r="AD111" i="46"/>
  <c r="AD111" i="44"/>
  <c r="AT111" i="46"/>
  <c r="AT111" i="44"/>
  <c r="BB111" i="46"/>
  <c r="BB111" i="44"/>
  <c r="BJ111" i="46"/>
  <c r="BJ111" i="44"/>
  <c r="J112" i="46"/>
  <c r="J112" i="44"/>
  <c r="Z112" i="46"/>
  <c r="Z112" i="44"/>
  <c r="AH112" i="46"/>
  <c r="AH112" i="44"/>
  <c r="AP112" i="46"/>
  <c r="AP112" i="44"/>
  <c r="AX112" i="46"/>
  <c r="AX112" i="44"/>
  <c r="BF112" i="46"/>
  <c r="BF112" i="44"/>
  <c r="BN112" i="46"/>
  <c r="BN112" i="44"/>
  <c r="E113" i="46"/>
  <c r="E113" i="44"/>
  <c r="M113" i="46"/>
  <c r="M113" i="44"/>
  <c r="U113" i="46"/>
  <c r="U113" i="44"/>
  <c r="AC113" i="46"/>
  <c r="AC113" i="44"/>
  <c r="AK113" i="46"/>
  <c r="AK113" i="44"/>
  <c r="BA113" i="46"/>
  <c r="BA113" i="44"/>
  <c r="BI113" i="46"/>
  <c r="BI113" i="44"/>
  <c r="BQ113" i="46"/>
  <c r="BQ113" i="44"/>
  <c r="I114" i="46"/>
  <c r="I114" i="44"/>
  <c r="Q114" i="46"/>
  <c r="Q114" i="44"/>
  <c r="Y114" i="46"/>
  <c r="Y114" i="44"/>
  <c r="AG114" i="46"/>
  <c r="AG114" i="44"/>
  <c r="AO114" i="46"/>
  <c r="AO114" i="44"/>
  <c r="AW114" i="46"/>
  <c r="AW114" i="44"/>
  <c r="BE114" i="46"/>
  <c r="BE114" i="44"/>
  <c r="K115" i="46"/>
  <c r="K115" i="44"/>
  <c r="S115" i="46"/>
  <c r="S115" i="44"/>
  <c r="AY115" i="46"/>
  <c r="AY115" i="44"/>
  <c r="BG115" i="46"/>
  <c r="BG115" i="44"/>
  <c r="G116" i="46"/>
  <c r="G116" i="44"/>
  <c r="W116" i="46"/>
  <c r="W116" i="44"/>
  <c r="AE116" i="46"/>
  <c r="AE116" i="44"/>
  <c r="AM116" i="46"/>
  <c r="AM116" i="44"/>
  <c r="AU116" i="46"/>
  <c r="AU116" i="44"/>
  <c r="BK116" i="46"/>
  <c r="BK116" i="44"/>
  <c r="AO119" i="44"/>
  <c r="AG117" i="44"/>
  <c r="Q121" i="44"/>
  <c r="AS122" i="44"/>
  <c r="BM124" i="44"/>
  <c r="AA125" i="44"/>
  <c r="AN137" i="44"/>
  <c r="Y117" i="44"/>
  <c r="BQ118" i="44"/>
  <c r="S125" i="44"/>
  <c r="W129" i="44"/>
  <c r="R130" i="44"/>
  <c r="AX130" i="44"/>
  <c r="BP133" i="44"/>
  <c r="H137" i="44"/>
  <c r="I117" i="44"/>
  <c r="AS120" i="44"/>
  <c r="AL123" i="44"/>
  <c r="AV127" i="44"/>
  <c r="D128" i="44"/>
  <c r="AO117" i="46"/>
  <c r="AO117" i="44"/>
  <c r="AW117" i="46"/>
  <c r="AW117" i="44"/>
  <c r="BE117" i="46"/>
  <c r="BE117" i="44"/>
  <c r="BM117" i="46"/>
  <c r="BM117" i="44"/>
  <c r="U118" i="46"/>
  <c r="U118" i="44"/>
  <c r="AC118" i="46"/>
  <c r="AC118" i="44"/>
  <c r="AK118" i="46"/>
  <c r="AK118" i="44"/>
  <c r="AS118" i="46"/>
  <c r="AS118" i="44"/>
  <c r="BA118" i="46"/>
  <c r="BA118" i="44"/>
  <c r="I119" i="46"/>
  <c r="I119" i="44"/>
  <c r="Q119" i="46"/>
  <c r="Q119" i="44"/>
  <c r="AG119" i="46"/>
  <c r="AG119" i="44"/>
  <c r="AW119" i="46"/>
  <c r="AW119" i="44"/>
  <c r="BE119" i="46"/>
  <c r="BE119" i="44"/>
  <c r="BM119" i="46"/>
  <c r="BM119" i="44"/>
  <c r="U120" i="46"/>
  <c r="U120" i="44"/>
  <c r="AC120" i="46"/>
  <c r="AC120" i="44"/>
  <c r="AK120" i="46"/>
  <c r="AK120" i="44"/>
  <c r="BA120" i="46"/>
  <c r="BA120" i="44"/>
  <c r="BI120" i="46"/>
  <c r="BI120" i="44"/>
  <c r="BQ120" i="46"/>
  <c r="BQ120" i="44"/>
  <c r="Y121" i="46"/>
  <c r="Y121" i="44"/>
  <c r="AG121" i="46"/>
  <c r="AG121" i="44"/>
  <c r="AO121" i="46"/>
  <c r="AO121" i="44"/>
  <c r="AW121" i="46"/>
  <c r="AW121" i="44"/>
  <c r="E122" i="46"/>
  <c r="E122" i="44"/>
  <c r="M122" i="46"/>
  <c r="M122" i="44"/>
  <c r="U122" i="46"/>
  <c r="U122" i="44"/>
  <c r="AC122" i="46"/>
  <c r="AC122" i="44"/>
  <c r="BA122" i="46"/>
  <c r="BA122" i="44"/>
  <c r="BI122" i="46"/>
  <c r="BI122" i="44"/>
  <c r="BQ122" i="46"/>
  <c r="BQ122" i="44"/>
  <c r="F123" i="46"/>
  <c r="F123" i="44"/>
  <c r="N123" i="46"/>
  <c r="N123" i="44"/>
  <c r="V123" i="46"/>
  <c r="V123" i="44"/>
  <c r="AD123" i="46"/>
  <c r="AD123" i="44"/>
  <c r="AT123" i="46"/>
  <c r="AT123" i="44"/>
  <c r="BB123" i="46"/>
  <c r="BB123" i="44"/>
  <c r="I124" i="46"/>
  <c r="I124" i="44"/>
  <c r="Q124" i="46"/>
  <c r="Q124" i="44"/>
  <c r="AG124" i="46"/>
  <c r="AG124" i="44"/>
  <c r="AO124" i="46"/>
  <c r="AO124" i="44"/>
  <c r="AW124" i="46"/>
  <c r="AW124" i="44"/>
  <c r="K125" i="46"/>
  <c r="K125" i="44"/>
  <c r="AI125" i="46"/>
  <c r="AI125" i="44"/>
  <c r="AQ125" i="46"/>
  <c r="AQ125" i="44"/>
  <c r="AY125" i="46"/>
  <c r="AY125" i="44"/>
  <c r="BO125" i="46"/>
  <c r="BO125" i="44"/>
  <c r="G126" i="46"/>
  <c r="G126" i="44"/>
  <c r="O126" i="46"/>
  <c r="O126" i="44"/>
  <c r="AE126" i="46"/>
  <c r="AE126" i="44"/>
  <c r="AM126" i="46"/>
  <c r="AM126" i="44"/>
  <c r="BC126" i="46"/>
  <c r="BC126" i="44"/>
  <c r="BK126" i="46"/>
  <c r="BK126" i="44"/>
  <c r="H127" i="46"/>
  <c r="H127" i="44"/>
  <c r="P127" i="46"/>
  <c r="P127" i="44"/>
  <c r="X127" i="46"/>
  <c r="X127" i="44"/>
  <c r="BD127" i="46"/>
  <c r="BD127" i="44"/>
  <c r="BL127" i="46"/>
  <c r="BL127" i="44"/>
  <c r="T128" i="46"/>
  <c r="T128" i="44"/>
  <c r="AB128" i="46"/>
  <c r="AB128" i="44"/>
  <c r="AR128" i="46"/>
  <c r="AR128" i="44"/>
  <c r="AZ128" i="46"/>
  <c r="AZ128" i="44"/>
  <c r="BH128" i="46"/>
  <c r="BH128" i="44"/>
  <c r="BP128" i="46"/>
  <c r="BP128" i="44"/>
  <c r="G129" i="46"/>
  <c r="G129" i="44"/>
  <c r="O129" i="46"/>
  <c r="O129" i="44"/>
  <c r="AE129" i="46"/>
  <c r="AE129" i="44"/>
  <c r="AM129" i="46"/>
  <c r="AM129" i="44"/>
  <c r="AU129" i="46"/>
  <c r="AU129" i="44"/>
  <c r="BC129" i="46"/>
  <c r="BC129" i="44"/>
  <c r="BK129" i="46"/>
  <c r="BK129" i="44"/>
  <c r="Z130" i="46"/>
  <c r="Z130" i="44"/>
  <c r="AH130" i="46"/>
  <c r="AH130" i="44"/>
  <c r="AP130" i="46"/>
  <c r="AP130" i="44"/>
  <c r="E131" i="46"/>
  <c r="E131" i="44"/>
  <c r="M131" i="46"/>
  <c r="M131" i="44"/>
  <c r="AK131" i="46"/>
  <c r="AK131" i="44"/>
  <c r="AS131" i="46"/>
  <c r="AS131" i="44"/>
  <c r="BA131" i="46"/>
  <c r="BA131" i="44"/>
  <c r="I132" i="46"/>
  <c r="I132" i="44"/>
  <c r="AG132" i="46"/>
  <c r="AG132" i="44"/>
  <c r="AO132" i="46"/>
  <c r="AO132" i="44"/>
  <c r="AW132" i="46"/>
  <c r="AW132" i="44"/>
  <c r="BE132" i="46"/>
  <c r="BE132" i="44"/>
  <c r="BM132" i="46"/>
  <c r="BM132" i="44"/>
  <c r="D133" i="46"/>
  <c r="D133" i="44"/>
  <c r="T133" i="46"/>
  <c r="T133" i="44"/>
  <c r="AB133" i="46"/>
  <c r="AB133" i="44"/>
  <c r="AJ133" i="46"/>
  <c r="AJ133" i="44"/>
  <c r="AR133" i="46"/>
  <c r="AR133" i="44"/>
  <c r="AZ133" i="46"/>
  <c r="AZ133" i="44"/>
  <c r="BH133" i="46"/>
  <c r="BH133" i="44"/>
  <c r="H134" i="46"/>
  <c r="H134" i="44"/>
  <c r="P134" i="46"/>
  <c r="P134" i="44"/>
  <c r="X134" i="46"/>
  <c r="X134" i="44"/>
  <c r="AN134" i="46"/>
  <c r="AN134" i="44"/>
  <c r="AV134" i="46"/>
  <c r="AV134" i="44"/>
  <c r="BD134" i="46"/>
  <c r="BD134" i="44"/>
  <c r="BL134" i="46"/>
  <c r="BL134" i="44"/>
  <c r="D135" i="46"/>
  <c r="D135" i="44"/>
  <c r="L135" i="46"/>
  <c r="L135" i="44"/>
  <c r="AB135" i="46"/>
  <c r="AB135" i="44"/>
  <c r="AJ135" i="46"/>
  <c r="AJ135" i="44"/>
  <c r="AR135" i="46"/>
  <c r="AR135" i="44"/>
  <c r="AZ135" i="46"/>
  <c r="AZ135" i="44"/>
  <c r="BH135" i="46"/>
  <c r="BH135" i="44"/>
  <c r="H136" i="46"/>
  <c r="H136" i="44"/>
  <c r="P136" i="46"/>
  <c r="P136" i="44"/>
  <c r="X136" i="46"/>
  <c r="X136" i="44"/>
  <c r="AN136" i="46"/>
  <c r="AN136" i="44"/>
  <c r="AV136" i="46"/>
  <c r="AV136" i="44"/>
  <c r="BD136" i="46"/>
  <c r="BD136" i="44"/>
  <c r="BL136" i="46"/>
  <c r="BL136" i="44"/>
  <c r="P137" i="46"/>
  <c r="P137" i="44"/>
  <c r="X137" i="46"/>
  <c r="X137" i="44"/>
  <c r="AF137" i="46"/>
  <c r="AF137" i="44"/>
  <c r="AV137" i="46"/>
  <c r="AV137" i="44"/>
  <c r="BL137" i="46"/>
  <c r="BL137" i="44"/>
  <c r="L138" i="46"/>
  <c r="L138" i="44"/>
  <c r="T138" i="46"/>
  <c r="T138" i="44"/>
  <c r="AB138" i="46"/>
  <c r="AB138" i="44"/>
  <c r="AJ138" i="46"/>
  <c r="AJ138" i="44"/>
  <c r="AR138" i="46"/>
  <c r="AR138" i="44"/>
  <c r="AZ138" i="46"/>
  <c r="AZ138" i="44"/>
  <c r="H139" i="46"/>
  <c r="H139" i="44"/>
  <c r="P139" i="46"/>
  <c r="P139" i="44"/>
  <c r="AF139" i="46"/>
  <c r="AF139" i="44"/>
  <c r="AN139" i="46"/>
  <c r="AN139" i="44"/>
  <c r="AV139" i="46"/>
  <c r="AV139" i="44"/>
  <c r="D140" i="46"/>
  <c r="D140" i="44"/>
  <c r="L140" i="46"/>
  <c r="L140" i="44"/>
  <c r="AJ140" i="46"/>
  <c r="AJ140" i="44"/>
  <c r="AR140" i="46"/>
  <c r="AR140" i="44"/>
  <c r="BH140" i="46"/>
  <c r="BH140" i="44"/>
  <c r="BP140" i="46"/>
  <c r="BP140" i="44"/>
  <c r="W141" i="46"/>
  <c r="W141" i="44"/>
  <c r="AE141" i="46"/>
  <c r="AE141" i="44"/>
  <c r="AM141" i="46"/>
  <c r="AM141" i="44"/>
  <c r="AU141" i="46"/>
  <c r="AU141" i="44"/>
  <c r="BC141" i="46"/>
  <c r="BC141" i="44"/>
  <c r="BK141" i="46"/>
  <c r="BK141" i="44"/>
  <c r="G142" i="46"/>
  <c r="G142" i="44"/>
  <c r="W142" i="46"/>
  <c r="W142" i="44"/>
  <c r="AE142" i="46"/>
  <c r="AE142" i="44"/>
  <c r="AM142" i="46"/>
  <c r="AM142" i="44"/>
  <c r="AU142" i="46"/>
  <c r="AU142" i="44"/>
  <c r="BC142" i="46"/>
  <c r="BC142" i="44"/>
  <c r="BK142" i="46"/>
  <c r="BK142" i="44"/>
  <c r="I143" i="46"/>
  <c r="I143" i="44"/>
  <c r="Q143" i="46"/>
  <c r="Q143" i="44"/>
  <c r="Y143" i="46"/>
  <c r="Y143" i="44"/>
  <c r="AW143" i="46"/>
  <c r="AW143" i="44"/>
  <c r="BE143" i="46"/>
  <c r="BE143" i="44"/>
  <c r="BM143" i="46"/>
  <c r="BM143" i="44"/>
  <c r="L144" i="46"/>
  <c r="L144" i="44"/>
  <c r="T144" i="46"/>
  <c r="T144" i="44"/>
  <c r="AB144" i="46"/>
  <c r="AB144" i="44"/>
  <c r="AJ144" i="46"/>
  <c r="AJ144" i="44"/>
  <c r="AR144" i="46"/>
  <c r="AR144" i="44"/>
  <c r="AZ144" i="46"/>
  <c r="AZ144" i="44"/>
  <c r="BH144" i="46"/>
  <c r="BH144" i="44"/>
  <c r="BP144" i="46"/>
  <c r="BP144" i="44"/>
  <c r="E145" i="46"/>
  <c r="E145" i="44"/>
  <c r="U145" i="46"/>
  <c r="U145" i="44"/>
  <c r="AC145" i="46"/>
  <c r="AC145" i="44"/>
  <c r="AK145" i="46"/>
  <c r="AK145" i="44"/>
  <c r="AS145" i="46"/>
  <c r="AS145" i="44"/>
  <c r="BA145" i="46"/>
  <c r="BA145" i="44"/>
  <c r="BI145" i="46"/>
  <c r="BI145" i="44"/>
  <c r="I146" i="46"/>
  <c r="I146" i="44"/>
  <c r="Q146" i="46"/>
  <c r="Q146" i="44"/>
  <c r="Y146" i="46"/>
  <c r="Y146" i="44"/>
  <c r="BE146" i="46"/>
  <c r="BE146" i="44"/>
  <c r="BM146" i="46"/>
  <c r="BM146" i="44"/>
  <c r="E147" i="46"/>
  <c r="E147" i="44"/>
  <c r="U147" i="46"/>
  <c r="U147" i="44"/>
  <c r="AC147" i="46"/>
  <c r="AC147" i="44"/>
  <c r="AK147" i="46"/>
  <c r="AK147" i="44"/>
  <c r="AS147" i="46"/>
  <c r="AS147" i="44"/>
  <c r="BA147" i="46"/>
  <c r="BA147" i="44"/>
  <c r="BI147" i="46"/>
  <c r="BI147" i="44"/>
  <c r="BQ147" i="46"/>
  <c r="BQ147" i="44"/>
  <c r="H148" i="46"/>
  <c r="H148" i="44"/>
  <c r="P148" i="46"/>
  <c r="P148" i="44"/>
  <c r="X148" i="46"/>
  <c r="X148" i="44"/>
  <c r="AF148" i="46"/>
  <c r="AF148" i="44"/>
  <c r="AN148" i="46"/>
  <c r="AN148" i="44"/>
  <c r="AV148" i="46"/>
  <c r="AV148" i="44"/>
  <c r="BD148" i="46"/>
  <c r="BD148" i="44"/>
  <c r="D149" i="46"/>
  <c r="D149" i="44"/>
  <c r="L149" i="46"/>
  <c r="L149" i="44"/>
  <c r="AB149" i="46"/>
  <c r="AB149" i="44"/>
  <c r="AR149" i="46"/>
  <c r="AR149" i="44"/>
  <c r="AZ149" i="46"/>
  <c r="AZ149" i="44"/>
  <c r="BH149" i="46"/>
  <c r="BH149" i="44"/>
  <c r="BP149" i="46"/>
  <c r="BP149" i="44"/>
  <c r="H150" i="46"/>
  <c r="H150" i="44"/>
  <c r="X150" i="44"/>
  <c r="BH154" i="44"/>
  <c r="K156" i="44"/>
  <c r="S156" i="44"/>
  <c r="AA156" i="44"/>
  <c r="AI156" i="44"/>
  <c r="AQ156" i="44"/>
  <c r="AY156" i="44"/>
  <c r="BG156" i="44"/>
  <c r="W157" i="44"/>
  <c r="P150" i="44"/>
  <c r="BD150" i="44"/>
  <c r="K151" i="44"/>
  <c r="D154" i="44"/>
  <c r="AB154" i="44"/>
  <c r="AI151" i="44"/>
  <c r="AZ154" i="44"/>
  <c r="O157" i="44"/>
  <c r="BD160" i="44"/>
  <c r="H155" i="44"/>
  <c r="P155" i="44"/>
  <c r="X155" i="44"/>
  <c r="AF155" i="44"/>
  <c r="AN155" i="44"/>
  <c r="AV155" i="44"/>
  <c r="BD155" i="44"/>
  <c r="BL155" i="44"/>
  <c r="AY158" i="44"/>
  <c r="AI161" i="44"/>
  <c r="N162" i="44"/>
  <c r="BN163" i="44"/>
  <c r="V164" i="44"/>
  <c r="Z165" i="44"/>
  <c r="AF150" i="46"/>
  <c r="AF150" i="44"/>
  <c r="AV150" i="46"/>
  <c r="AV150" i="44"/>
  <c r="AA151" i="46"/>
  <c r="AA151" i="44"/>
  <c r="AY151" i="46"/>
  <c r="AY151" i="44"/>
  <c r="F152" i="46"/>
  <c r="F152" i="44"/>
  <c r="N152" i="46"/>
  <c r="N152" i="44"/>
  <c r="V152" i="46"/>
  <c r="V152" i="44"/>
  <c r="AD152" i="46"/>
  <c r="AD152" i="44"/>
  <c r="AL152" i="46"/>
  <c r="AL152" i="44"/>
  <c r="AT152" i="46"/>
  <c r="AT152" i="44"/>
  <c r="BB152" i="46"/>
  <c r="BB152" i="44"/>
  <c r="BJ152" i="46"/>
  <c r="BJ152" i="44"/>
  <c r="J153" i="46"/>
  <c r="J153" i="44"/>
  <c r="AX153" i="46"/>
  <c r="AX153" i="44"/>
  <c r="BF153" i="46"/>
  <c r="BF153" i="44"/>
  <c r="BN153" i="46"/>
  <c r="BN153" i="44"/>
  <c r="L154" i="46"/>
  <c r="L154" i="44"/>
  <c r="T154" i="46"/>
  <c r="T154" i="44"/>
  <c r="AJ154" i="46"/>
  <c r="AJ154" i="44"/>
  <c r="BP154" i="46"/>
  <c r="BP154" i="44"/>
  <c r="G157" i="46"/>
  <c r="G157" i="44"/>
  <c r="AM157" i="46"/>
  <c r="AM157" i="44"/>
  <c r="BC157" i="46"/>
  <c r="BC157" i="44"/>
  <c r="K158" i="46"/>
  <c r="K158" i="44"/>
  <c r="AA158" i="46"/>
  <c r="AA158" i="44"/>
  <c r="AI158" i="46"/>
  <c r="AI158" i="44"/>
  <c r="BG158" i="46"/>
  <c r="BG158" i="44"/>
  <c r="G159" i="46"/>
  <c r="G159" i="44"/>
  <c r="O159" i="46"/>
  <c r="O159" i="44"/>
  <c r="AE159" i="46"/>
  <c r="AE159" i="44"/>
  <c r="AU159" i="46"/>
  <c r="AU159" i="44"/>
  <c r="BC159" i="46"/>
  <c r="BC159" i="44"/>
  <c r="BK159" i="46"/>
  <c r="BK159" i="44"/>
  <c r="H160" i="46"/>
  <c r="H160" i="44"/>
  <c r="X160" i="46"/>
  <c r="X160" i="44"/>
  <c r="AF160" i="46"/>
  <c r="AF160" i="44"/>
  <c r="AV160" i="46"/>
  <c r="AV160" i="44"/>
  <c r="BL160" i="46"/>
  <c r="BL160" i="44"/>
  <c r="S161" i="46"/>
  <c r="S161" i="44"/>
  <c r="AY161" i="46"/>
  <c r="AY161" i="44"/>
  <c r="BG161" i="46"/>
  <c r="BG161" i="44"/>
  <c r="F162" i="46"/>
  <c r="F162" i="44"/>
  <c r="AT162" i="46"/>
  <c r="AT162" i="44"/>
  <c r="BB162" i="46"/>
  <c r="BB162" i="44"/>
  <c r="R163" i="46"/>
  <c r="R163" i="44"/>
  <c r="AP163" i="46"/>
  <c r="AP163" i="44"/>
  <c r="F164" i="46"/>
  <c r="F164" i="44"/>
  <c r="AD164" i="46"/>
  <c r="AD164" i="44"/>
  <c r="AL164" i="46"/>
  <c r="AL164" i="44"/>
  <c r="BB164" i="46"/>
  <c r="BB164" i="44"/>
  <c r="J165" i="46"/>
  <c r="J165" i="44"/>
  <c r="R165" i="46"/>
  <c r="R165" i="44"/>
  <c r="AH165" i="46"/>
  <c r="AH165" i="44"/>
  <c r="BN165" i="46"/>
  <c r="BN165" i="44"/>
  <c r="E166" i="46"/>
  <c r="E166" i="44"/>
  <c r="AC166" i="46"/>
  <c r="AC166" i="44"/>
  <c r="AK166" i="46"/>
  <c r="AK166" i="44"/>
  <c r="AS166" i="46"/>
  <c r="AS166" i="44"/>
  <c r="BI166" i="46"/>
  <c r="BI166" i="44"/>
  <c r="Q167" i="46"/>
  <c r="Q167" i="44"/>
  <c r="Y167" i="46"/>
  <c r="Y167" i="44"/>
  <c r="AG167" i="46"/>
  <c r="AG167" i="44"/>
  <c r="AO167" i="46"/>
  <c r="AO167" i="44"/>
  <c r="BE167" i="46"/>
  <c r="BE167" i="44"/>
  <c r="M168" i="46"/>
  <c r="M168" i="44"/>
  <c r="AC168" i="46"/>
  <c r="AC168" i="44"/>
  <c r="BQ168" i="46"/>
  <c r="BQ168" i="44"/>
  <c r="Y169" i="46"/>
  <c r="Y169" i="44"/>
  <c r="AG169" i="46"/>
  <c r="AG169" i="44"/>
  <c r="BM169" i="46"/>
  <c r="BM169" i="44"/>
  <c r="AB170" i="46"/>
  <c r="AB170" i="44"/>
  <c r="AJ170" i="46"/>
  <c r="AJ170" i="44"/>
  <c r="BH170" i="46"/>
  <c r="BH170" i="44"/>
  <c r="F171" i="46"/>
  <c r="F171" i="44"/>
  <c r="N171" i="46"/>
  <c r="N171" i="44"/>
  <c r="AT171" i="46"/>
  <c r="AT171" i="44"/>
  <c r="BB171" i="46"/>
  <c r="BB171" i="44"/>
  <c r="I172" i="46"/>
  <c r="I172" i="44"/>
  <c r="AG172" i="46"/>
  <c r="AG172" i="44"/>
  <c r="AO172" i="46"/>
  <c r="AO172" i="44"/>
  <c r="BM172" i="46"/>
  <c r="BM172" i="44"/>
  <c r="E173" i="46"/>
  <c r="E173" i="44"/>
  <c r="AC173" i="46"/>
  <c r="AC173" i="44"/>
  <c r="AK173" i="46"/>
  <c r="AK173" i="44"/>
  <c r="BI173" i="46"/>
  <c r="BI173" i="44"/>
  <c r="BQ173" i="46"/>
  <c r="BQ173" i="44"/>
  <c r="P174" i="46"/>
  <c r="P174" i="44"/>
  <c r="X174" i="46"/>
  <c r="X174" i="44"/>
  <c r="AN174" i="46"/>
  <c r="AN174" i="44"/>
  <c r="AV174" i="46"/>
  <c r="AV174" i="44"/>
  <c r="BL174" i="46"/>
  <c r="BL174" i="44"/>
  <c r="AC176" i="44"/>
  <c r="BI176" i="44"/>
  <c r="Q177" i="44"/>
  <c r="AW177" i="44"/>
  <c r="AU179" i="44"/>
  <c r="AF180" i="44"/>
  <c r="AJ183" i="44"/>
  <c r="BP183" i="44"/>
  <c r="W184" i="44"/>
  <c r="BK184" i="44"/>
  <c r="AA185" i="44"/>
  <c r="Q187" i="44"/>
  <c r="AZ188" i="44"/>
  <c r="M176" i="44"/>
  <c r="BA176" i="44"/>
  <c r="I177" i="44"/>
  <c r="BG178" i="44"/>
  <c r="AE179" i="44"/>
  <c r="L181" i="44"/>
  <c r="H182" i="44"/>
  <c r="BL182" i="44"/>
  <c r="AB183" i="44"/>
  <c r="BH183" i="44"/>
  <c r="O184" i="44"/>
  <c r="AU184" i="44"/>
  <c r="K185" i="44"/>
  <c r="BO185" i="44"/>
  <c r="D188" i="44"/>
  <c r="AR188" i="44"/>
  <c r="AE189" i="44"/>
  <c r="F191" i="44"/>
  <c r="AT191" i="44"/>
  <c r="AC193" i="44"/>
  <c r="BI193" i="44"/>
  <c r="AG194" i="44"/>
  <c r="AS195" i="44"/>
  <c r="AX206" i="46"/>
  <c r="AX206" i="44"/>
  <c r="AO177" i="44"/>
  <c r="S178" i="44"/>
  <c r="AY178" i="44"/>
  <c r="AR181" i="44"/>
  <c r="BD182" i="44"/>
  <c r="T183" i="44"/>
  <c r="BG185" i="44"/>
  <c r="I187" i="44"/>
  <c r="AO187" i="44"/>
  <c r="AK176" i="46"/>
  <c r="AK176" i="44"/>
  <c r="BM177" i="46"/>
  <c r="BM177" i="44"/>
  <c r="W179" i="46"/>
  <c r="W179" i="44"/>
  <c r="X180" i="46"/>
  <c r="X180" i="44"/>
  <c r="BD180" i="46"/>
  <c r="BD180" i="44"/>
  <c r="T181" i="46"/>
  <c r="T181" i="44"/>
  <c r="D183" i="46"/>
  <c r="D183" i="44"/>
  <c r="AE184" i="46"/>
  <c r="AE184" i="44"/>
  <c r="AQ185" i="46"/>
  <c r="AQ185" i="44"/>
  <c r="AJ188" i="46"/>
  <c r="AJ188" i="44"/>
  <c r="BP188" i="46"/>
  <c r="BP188" i="44"/>
  <c r="BK189" i="46"/>
  <c r="BK189" i="44"/>
  <c r="AH190" i="46"/>
  <c r="AH190" i="44"/>
  <c r="AO192" i="46"/>
  <c r="AO192" i="44"/>
  <c r="E193" i="46"/>
  <c r="E193" i="44"/>
  <c r="AS193" i="46"/>
  <c r="AS193" i="44"/>
  <c r="BM194" i="46"/>
  <c r="BM194" i="44"/>
  <c r="AK195" i="46"/>
  <c r="AK195" i="44"/>
  <c r="AO196" i="46"/>
  <c r="AO196" i="44"/>
  <c r="AY197" i="46"/>
  <c r="AY197" i="44"/>
  <c r="U198" i="46"/>
  <c r="U198" i="44"/>
  <c r="BI198" i="46"/>
  <c r="BI198" i="44"/>
  <c r="U200" i="46"/>
  <c r="U200" i="44"/>
  <c r="AN201" i="46"/>
  <c r="AN201" i="44"/>
  <c r="D202" i="46"/>
  <c r="D202" i="44"/>
  <c r="L202" i="46"/>
  <c r="L202" i="44"/>
  <c r="T202" i="46"/>
  <c r="T202" i="44"/>
  <c r="AB202" i="46"/>
  <c r="AB202" i="44"/>
  <c r="AJ202" i="46"/>
  <c r="AJ202" i="44"/>
  <c r="AR202" i="46"/>
  <c r="AR202" i="44"/>
  <c r="AZ202" i="46"/>
  <c r="AZ202" i="44"/>
  <c r="BH202" i="46"/>
  <c r="BH202" i="44"/>
  <c r="BP202" i="46"/>
  <c r="BP202" i="44"/>
  <c r="AC203" i="46"/>
  <c r="AC203" i="44"/>
  <c r="AH205" i="46"/>
  <c r="AH205" i="44"/>
  <c r="W31" i="46"/>
  <c r="W31" i="44"/>
  <c r="BC31" i="46"/>
  <c r="BC31" i="44"/>
  <c r="BE33" i="46"/>
  <c r="BE33" i="44"/>
  <c r="AB36" i="46"/>
  <c r="AB36" i="44"/>
  <c r="S45" i="46"/>
  <c r="S45" i="44"/>
  <c r="AQ45" i="46"/>
  <c r="AQ45" i="44"/>
  <c r="AP47" i="46"/>
  <c r="AP47" i="44"/>
  <c r="AX47" i="46"/>
  <c r="AX47" i="44"/>
  <c r="BN47" i="46"/>
  <c r="BN47" i="44"/>
  <c r="AL48" i="46"/>
  <c r="AL48" i="44"/>
  <c r="BB48" i="46"/>
  <c r="BB48" i="44"/>
  <c r="BJ48" i="46"/>
  <c r="BJ48" i="44"/>
  <c r="H52" i="46"/>
  <c r="H52" i="44"/>
  <c r="BL52" i="46"/>
  <c r="BL52" i="44"/>
  <c r="D53" i="46"/>
  <c r="D53" i="44"/>
  <c r="AR53" i="46"/>
  <c r="AR53" i="44"/>
  <c r="AF54" i="46"/>
  <c r="AF54" i="44"/>
  <c r="AN54" i="46"/>
  <c r="AN54" i="44"/>
  <c r="AG56" i="46"/>
  <c r="AG56" i="44"/>
  <c r="X58" i="46"/>
  <c r="X58" i="44"/>
  <c r="AN58" i="46"/>
  <c r="AN58" i="44"/>
  <c r="AV58" i="46"/>
  <c r="AV58" i="44"/>
  <c r="BD58" i="46"/>
  <c r="BD58" i="44"/>
  <c r="BL58" i="46"/>
  <c r="BL58" i="44"/>
  <c r="L60" i="46"/>
  <c r="L60" i="44"/>
  <c r="AP62" i="46"/>
  <c r="AP62" i="44"/>
  <c r="AI63" i="46"/>
  <c r="AI63" i="44"/>
  <c r="AY63" i="46"/>
  <c r="AY63" i="44"/>
  <c r="BG63" i="46"/>
  <c r="BG63" i="44"/>
  <c r="G64" i="46"/>
  <c r="G64" i="44"/>
  <c r="O66" i="46"/>
  <c r="O66" i="44"/>
  <c r="AM66" i="46"/>
  <c r="AM66" i="44"/>
  <c r="P67" i="46"/>
  <c r="P67" i="44"/>
  <c r="X67" i="46"/>
  <c r="X67" i="44"/>
  <c r="AF67" i="46"/>
  <c r="AF67" i="44"/>
  <c r="AJ68" i="46"/>
  <c r="AJ68" i="44"/>
  <c r="AR68" i="46"/>
  <c r="AR68" i="44"/>
  <c r="BP68" i="46"/>
  <c r="BP68" i="44"/>
  <c r="AE69" i="46"/>
  <c r="AE69" i="44"/>
  <c r="BC69" i="46"/>
  <c r="BC69" i="44"/>
  <c r="AH70" i="46"/>
  <c r="AH70" i="44"/>
  <c r="BF70" i="46"/>
  <c r="BF70" i="44"/>
  <c r="BJ71" i="46"/>
  <c r="BJ71" i="44"/>
  <c r="D73" i="46"/>
  <c r="D73" i="44"/>
  <c r="T73" i="46"/>
  <c r="T73" i="44"/>
  <c r="AJ73" i="46"/>
  <c r="AJ73" i="44"/>
  <c r="AZ73" i="46"/>
  <c r="AZ73" i="44"/>
  <c r="BP73" i="46"/>
  <c r="BP73" i="44"/>
  <c r="P74" i="46"/>
  <c r="P74" i="44"/>
  <c r="Z75" i="46"/>
  <c r="Z75" i="44"/>
  <c r="AP75" i="46"/>
  <c r="AP75" i="44"/>
  <c r="F76" i="46"/>
  <c r="F76" i="44"/>
  <c r="N76" i="46"/>
  <c r="N76" i="44"/>
  <c r="V76" i="46"/>
  <c r="V76" i="44"/>
  <c r="AD76" i="46"/>
  <c r="AD76" i="44"/>
  <c r="AT76" i="46"/>
  <c r="AT76" i="44"/>
  <c r="BJ76" i="46"/>
  <c r="BJ76" i="44"/>
  <c r="Q77" i="46"/>
  <c r="Q77" i="44"/>
  <c r="Y77" i="46"/>
  <c r="Y77" i="44"/>
  <c r="AG77" i="46"/>
  <c r="AG77" i="44"/>
  <c r="AO77" i="46"/>
  <c r="AO77" i="44"/>
  <c r="AW77" i="46"/>
  <c r="AW77" i="44"/>
  <c r="BM77" i="46"/>
  <c r="BM77" i="44"/>
  <c r="D78" i="46"/>
  <c r="D78" i="44"/>
  <c r="L78" i="46"/>
  <c r="L78" i="44"/>
  <c r="T78" i="46"/>
  <c r="T78" i="44"/>
  <c r="AZ78" i="46"/>
  <c r="AZ78" i="44"/>
  <c r="BP78" i="46"/>
  <c r="BP78" i="44"/>
  <c r="H79" i="46"/>
  <c r="H79" i="44"/>
  <c r="X79" i="46"/>
  <c r="X79" i="44"/>
  <c r="AF79" i="46"/>
  <c r="AF79" i="44"/>
  <c r="AN79" i="46"/>
  <c r="AN79" i="44"/>
  <c r="BL79" i="46"/>
  <c r="BL79" i="44"/>
  <c r="D80" i="46"/>
  <c r="D80" i="44"/>
  <c r="L80" i="46"/>
  <c r="L80" i="44"/>
  <c r="AB80" i="46"/>
  <c r="AB80" i="44"/>
  <c r="AJ80" i="46"/>
  <c r="AJ80" i="44"/>
  <c r="AR80" i="46"/>
  <c r="AR80" i="44"/>
  <c r="AZ80" i="46"/>
  <c r="AZ80" i="44"/>
  <c r="BH80" i="46"/>
  <c r="BH80" i="44"/>
  <c r="E81" i="46"/>
  <c r="E81" i="44"/>
  <c r="M81" i="46"/>
  <c r="M81" i="44"/>
  <c r="AC81" i="46"/>
  <c r="AC81" i="44"/>
  <c r="AK81" i="46"/>
  <c r="AK81" i="44"/>
  <c r="AS81" i="46"/>
  <c r="AS81" i="44"/>
  <c r="BA81" i="46"/>
  <c r="BA81" i="44"/>
  <c r="BQ81" i="46"/>
  <c r="BQ81" i="44"/>
  <c r="I82" i="46"/>
  <c r="I82" i="44"/>
  <c r="Q82" i="46"/>
  <c r="Q82" i="44"/>
  <c r="Y82" i="46"/>
  <c r="Y82" i="44"/>
  <c r="AO82" i="46"/>
  <c r="AO82" i="44"/>
  <c r="AW82" i="46"/>
  <c r="AW82" i="44"/>
  <c r="BE82" i="46"/>
  <c r="BE82" i="44"/>
  <c r="BM82" i="46"/>
  <c r="BM82" i="44"/>
  <c r="S83" i="46"/>
  <c r="S83" i="44"/>
  <c r="AA83" i="46"/>
  <c r="AA83" i="44"/>
  <c r="AI83" i="46"/>
  <c r="AI83" i="44"/>
  <c r="AY83" i="46"/>
  <c r="AY83" i="44"/>
  <c r="BG83" i="46"/>
  <c r="BG83" i="44"/>
  <c r="G84" i="46"/>
  <c r="G84" i="44"/>
  <c r="AE84" i="46"/>
  <c r="AE84" i="44"/>
  <c r="AM84" i="46"/>
  <c r="AM84" i="44"/>
  <c r="AU84" i="46"/>
  <c r="AU84" i="44"/>
  <c r="BK84" i="46"/>
  <c r="BK84" i="44"/>
  <c r="J85" i="46"/>
  <c r="J85" i="44"/>
  <c r="Z85" i="46"/>
  <c r="Z85" i="44"/>
  <c r="AH85" i="46"/>
  <c r="AH85" i="44"/>
  <c r="AP85" i="46"/>
  <c r="AP85" i="44"/>
  <c r="AX85" i="46"/>
  <c r="AX85" i="44"/>
  <c r="E86" i="46"/>
  <c r="E86" i="44"/>
  <c r="AC86" i="46"/>
  <c r="AC86" i="44"/>
  <c r="AK86" i="46"/>
  <c r="AK86" i="44"/>
  <c r="AS86" i="46"/>
  <c r="AS86" i="44"/>
  <c r="BA86" i="46"/>
  <c r="BA86" i="44"/>
  <c r="BI86" i="46"/>
  <c r="BI86" i="44"/>
  <c r="BQ86" i="46"/>
  <c r="BQ86" i="44"/>
  <c r="Q87" i="46"/>
  <c r="Q87" i="44"/>
  <c r="Y87" i="46"/>
  <c r="Y87" i="44"/>
  <c r="AG87" i="46"/>
  <c r="AG87" i="44"/>
  <c r="AO87" i="46"/>
  <c r="AO87" i="44"/>
  <c r="AW87" i="46"/>
  <c r="AW87" i="44"/>
  <c r="BE87" i="46"/>
  <c r="BE87" i="44"/>
  <c r="U88" i="46"/>
  <c r="U88" i="44"/>
  <c r="AC88" i="46"/>
  <c r="AC88" i="44"/>
  <c r="AK88" i="46"/>
  <c r="AK88" i="44"/>
  <c r="AS88" i="46"/>
  <c r="AS88" i="44"/>
  <c r="BI88" i="46"/>
  <c r="BI88" i="44"/>
  <c r="BQ88" i="46"/>
  <c r="BQ88" i="44"/>
  <c r="F89" i="46"/>
  <c r="F89" i="44"/>
  <c r="N89" i="46"/>
  <c r="N89" i="44"/>
  <c r="V89" i="46"/>
  <c r="V89" i="44"/>
  <c r="AL89" i="46"/>
  <c r="AL89" i="44"/>
  <c r="BB89" i="46"/>
  <c r="BB89" i="44"/>
  <c r="Z90" i="46"/>
  <c r="Z90" i="44"/>
  <c r="AX90" i="46"/>
  <c r="AX90" i="44"/>
  <c r="BF90" i="46"/>
  <c r="BF90" i="44"/>
  <c r="X92" i="46"/>
  <c r="X92" i="44"/>
  <c r="AN92" i="46"/>
  <c r="AN92" i="44"/>
  <c r="AV92" i="46"/>
  <c r="AV92" i="44"/>
  <c r="BD92" i="46"/>
  <c r="BD92" i="44"/>
  <c r="BL92" i="46"/>
  <c r="BL92" i="44"/>
  <c r="D93" i="46"/>
  <c r="D93" i="44"/>
  <c r="L93" i="46"/>
  <c r="L93" i="44"/>
  <c r="AB93" i="46"/>
  <c r="AB93" i="44"/>
  <c r="AJ93" i="46"/>
  <c r="AJ93" i="44"/>
  <c r="AR93" i="46"/>
  <c r="AR93" i="44"/>
  <c r="AZ93" i="46"/>
  <c r="AZ93" i="44"/>
  <c r="G94" i="46"/>
  <c r="G94" i="44"/>
  <c r="O94" i="46"/>
  <c r="O94" i="44"/>
  <c r="W94" i="46"/>
  <c r="W94" i="44"/>
  <c r="AE94" i="46"/>
  <c r="AE94" i="44"/>
  <c r="AM94" i="46"/>
  <c r="AM94" i="44"/>
  <c r="AU94" i="46"/>
  <c r="AU94" i="44"/>
  <c r="BC94" i="46"/>
  <c r="BC94" i="44"/>
  <c r="BK94" i="46"/>
  <c r="BK94" i="44"/>
  <c r="AI95" i="46"/>
  <c r="AI95" i="44"/>
  <c r="AQ95" i="46"/>
  <c r="AQ95" i="44"/>
  <c r="BG95" i="46"/>
  <c r="BG95" i="44"/>
  <c r="O96" i="46"/>
  <c r="O96" i="44"/>
  <c r="W96" i="46"/>
  <c r="W96" i="44"/>
  <c r="AE96" i="46"/>
  <c r="AE96" i="44"/>
  <c r="AM96" i="46"/>
  <c r="AM96" i="44"/>
  <c r="AU96" i="46"/>
  <c r="AU96" i="44"/>
  <c r="J97" i="46"/>
  <c r="J97" i="44"/>
  <c r="Z97" i="46"/>
  <c r="Z97" i="44"/>
  <c r="AH97" i="46"/>
  <c r="AH97" i="44"/>
  <c r="AX97" i="46"/>
  <c r="AX97" i="44"/>
  <c r="BN97" i="46"/>
  <c r="BN97" i="44"/>
  <c r="M98" i="46"/>
  <c r="M98" i="44"/>
  <c r="AC98" i="46"/>
  <c r="AC98" i="44"/>
  <c r="AK98" i="46"/>
  <c r="AK98" i="44"/>
  <c r="AS98" i="46"/>
  <c r="AS98" i="44"/>
  <c r="BA98" i="46"/>
  <c r="BA98" i="44"/>
  <c r="BI98" i="46"/>
  <c r="BI98" i="44"/>
  <c r="G99" i="46"/>
  <c r="G99" i="44"/>
  <c r="O99" i="46"/>
  <c r="O99" i="44"/>
  <c r="AM99" i="46"/>
  <c r="AM99" i="44"/>
  <c r="BC99" i="46"/>
  <c r="BC99" i="44"/>
  <c r="BK99" i="46"/>
  <c r="BK99" i="44"/>
  <c r="AA100" i="46"/>
  <c r="AA100" i="44"/>
  <c r="AQ100" i="46"/>
  <c r="AQ100" i="44"/>
  <c r="AY100" i="46"/>
  <c r="AY100" i="44"/>
  <c r="BG100" i="46"/>
  <c r="BG100" i="44"/>
  <c r="BO100" i="46"/>
  <c r="BO100" i="44"/>
  <c r="F101" i="46"/>
  <c r="F101" i="44"/>
  <c r="N101" i="46"/>
  <c r="N101" i="44"/>
  <c r="V101" i="46"/>
  <c r="V101" i="44"/>
  <c r="AL101" i="46"/>
  <c r="AL101" i="44"/>
  <c r="BJ101" i="46"/>
  <c r="BJ101" i="44"/>
  <c r="J102" i="46"/>
  <c r="J102" i="44"/>
  <c r="R102" i="46"/>
  <c r="R102" i="44"/>
  <c r="Z102" i="46"/>
  <c r="Z102" i="44"/>
  <c r="AH102" i="46"/>
  <c r="AH102" i="44"/>
  <c r="AX102" i="46"/>
  <c r="AX102" i="44"/>
  <c r="BN102" i="46"/>
  <c r="BN102" i="44"/>
  <c r="N103" i="46"/>
  <c r="N103" i="44"/>
  <c r="V103" i="46"/>
  <c r="V103" i="44"/>
  <c r="AL103" i="46"/>
  <c r="AL103" i="44"/>
  <c r="AT103" i="46"/>
  <c r="AT103" i="44"/>
  <c r="BB103" i="46"/>
  <c r="BB103" i="44"/>
  <c r="BJ103" i="46"/>
  <c r="BJ103" i="44"/>
  <c r="E105" i="46"/>
  <c r="E105" i="44"/>
  <c r="AC105" i="46"/>
  <c r="AC105" i="44"/>
  <c r="AK105" i="46"/>
  <c r="AK105" i="44"/>
  <c r="AS105" i="46"/>
  <c r="AS105" i="44"/>
  <c r="BI105" i="46"/>
  <c r="BI105" i="44"/>
  <c r="BQ105" i="46"/>
  <c r="BQ105" i="44"/>
  <c r="Y106" i="46"/>
  <c r="Y106" i="44"/>
  <c r="BO32" i="46"/>
  <c r="BO32" i="44"/>
  <c r="T34" i="46"/>
  <c r="T34" i="44"/>
  <c r="D36" i="46"/>
  <c r="D36" i="44"/>
  <c r="AR36" i="46"/>
  <c r="AR36" i="44"/>
  <c r="AZ36" i="46"/>
  <c r="AZ36" i="44"/>
  <c r="AI37" i="46"/>
  <c r="AI37" i="44"/>
  <c r="BC38" i="46"/>
  <c r="BC38" i="44"/>
  <c r="BK38" i="46"/>
  <c r="BK38" i="44"/>
  <c r="BO39" i="46"/>
  <c r="BO39" i="44"/>
  <c r="G40" i="46"/>
  <c r="G40" i="44"/>
  <c r="AL41" i="46"/>
  <c r="AL41" i="44"/>
  <c r="AT41" i="46"/>
  <c r="AT41" i="44"/>
  <c r="BE42" i="46"/>
  <c r="BE42" i="44"/>
  <c r="M43" i="46"/>
  <c r="M43" i="44"/>
  <c r="AS43" i="46"/>
  <c r="AS43" i="44"/>
  <c r="W46" i="46"/>
  <c r="W46" i="44"/>
  <c r="J47" i="46"/>
  <c r="J47" i="44"/>
  <c r="F48" i="46"/>
  <c r="F48" i="44"/>
  <c r="H54" i="46"/>
  <c r="H54" i="44"/>
  <c r="AD55" i="46"/>
  <c r="AD55" i="44"/>
  <c r="I56" i="46"/>
  <c r="I56" i="44"/>
  <c r="BE56" i="46"/>
  <c r="BE56" i="44"/>
  <c r="D57" i="46"/>
  <c r="D57" i="44"/>
  <c r="T57" i="46"/>
  <c r="T57" i="44"/>
  <c r="AJ57" i="46"/>
  <c r="AJ57" i="44"/>
  <c r="BH60" i="46"/>
  <c r="BH60" i="44"/>
  <c r="F61" i="46"/>
  <c r="F61" i="44"/>
  <c r="J62" i="46"/>
  <c r="J62" i="44"/>
  <c r="AH62" i="46"/>
  <c r="AH62" i="44"/>
  <c r="AQ63" i="46"/>
  <c r="AQ63" i="44"/>
  <c r="BK66" i="46"/>
  <c r="BK66" i="44"/>
  <c r="D68" i="46"/>
  <c r="D68" i="44"/>
  <c r="O69" i="46"/>
  <c r="O69" i="44"/>
  <c r="AM69" i="46"/>
  <c r="AM69" i="44"/>
  <c r="A62" i="44"/>
  <c r="C72" i="46"/>
  <c r="C72" i="44" s="1"/>
  <c r="Y7" i="44"/>
  <c r="BB7" i="44"/>
  <c r="M8" i="44"/>
  <c r="AC8" i="44"/>
  <c r="AS8" i="44"/>
  <c r="BF8" i="44"/>
  <c r="O9" i="44"/>
  <c r="BC9" i="44"/>
  <c r="BO9" i="44"/>
  <c r="AC10" i="44"/>
  <c r="BA10" i="44"/>
  <c r="AM11" i="44"/>
  <c r="BL11" i="44"/>
  <c r="H12" i="44"/>
  <c r="T12" i="44"/>
  <c r="AM12" i="44"/>
  <c r="BI12" i="44"/>
  <c r="E13" i="44"/>
  <c r="R13" i="44"/>
  <c r="AB13" i="44"/>
  <c r="AO13" i="44"/>
  <c r="AZ13" i="44"/>
  <c r="BN13" i="44"/>
  <c r="H14" i="44"/>
  <c r="U14" i="44"/>
  <c r="BB14" i="44"/>
  <c r="BL14" i="44"/>
  <c r="T15" i="44"/>
  <c r="AF15" i="44"/>
  <c r="AQ15" i="44"/>
  <c r="BD15" i="44"/>
  <c r="K16" i="44"/>
  <c r="AR16" i="44"/>
  <c r="BB16" i="44"/>
  <c r="J17" i="44"/>
  <c r="V17" i="44"/>
  <c r="AG17" i="44"/>
  <c r="AT17" i="44"/>
  <c r="BN17" i="44"/>
  <c r="AI18" i="44"/>
  <c r="BO18" i="44"/>
  <c r="I19" i="44"/>
  <c r="AD19" i="44"/>
  <c r="AO19" i="44"/>
  <c r="BB19" i="44"/>
  <c r="BL19" i="44"/>
  <c r="U20" i="44"/>
  <c r="AH20" i="44"/>
  <c r="AR20" i="44"/>
  <c r="L21" i="44"/>
  <c r="U21" i="44"/>
  <c r="AE21" i="44"/>
  <c r="AR21" i="44"/>
  <c r="K22" i="44"/>
  <c r="AG22" i="44"/>
  <c r="AQ22" i="44"/>
  <c r="BM22" i="44"/>
  <c r="H23" i="44"/>
  <c r="T23" i="44"/>
  <c r="AE23" i="44"/>
  <c r="AR23" i="44"/>
  <c r="AR24" i="44"/>
  <c r="BE24" i="44"/>
  <c r="BO24" i="44"/>
  <c r="M25" i="44"/>
  <c r="W25" i="44"/>
  <c r="AJ25" i="44"/>
  <c r="BD25" i="44"/>
  <c r="BP25" i="44"/>
  <c r="L26" i="44"/>
  <c r="AG26" i="44"/>
  <c r="AQ26" i="44"/>
  <c r="BM26" i="44"/>
  <c r="H27" i="44"/>
  <c r="BL27" i="44"/>
  <c r="AR28" i="44"/>
  <c r="AV29" i="44"/>
  <c r="R30" i="44"/>
  <c r="AP30" i="44"/>
  <c r="AD31" i="44"/>
  <c r="R32" i="44"/>
  <c r="P33" i="44"/>
  <c r="AA34" i="44"/>
  <c r="AY34" i="44"/>
  <c r="BH34" i="44"/>
  <c r="AE35" i="44"/>
  <c r="AU35" i="44"/>
  <c r="AI36" i="44"/>
  <c r="W38" i="44"/>
  <c r="AQ39" i="44"/>
  <c r="AD41" i="44"/>
  <c r="BB41" i="44"/>
  <c r="AF42" i="44"/>
  <c r="AN44" i="44"/>
  <c r="R45" i="44"/>
  <c r="AH45" i="44"/>
  <c r="AX45" i="44"/>
  <c r="V46" i="44"/>
  <c r="AO56" i="44"/>
  <c r="N61" i="44"/>
  <c r="O64" i="44"/>
  <c r="R70" i="44"/>
  <c r="BE77" i="44"/>
  <c r="AB78" i="44"/>
  <c r="BI81" i="44"/>
  <c r="AQ83" i="44"/>
  <c r="AT89" i="44"/>
  <c r="J90" i="44"/>
  <c r="H92" i="44"/>
  <c r="T93" i="44"/>
  <c r="K95" i="44"/>
  <c r="G96" i="44"/>
  <c r="AE99" i="44"/>
  <c r="BF102" i="44"/>
  <c r="F103" i="44"/>
  <c r="M105" i="44"/>
  <c r="BD29" i="46"/>
  <c r="BD29" i="44"/>
  <c r="AY32" i="46"/>
  <c r="AY32" i="44"/>
  <c r="AR34" i="46"/>
  <c r="AR34" i="44"/>
  <c r="AF35" i="46"/>
  <c r="AF35" i="44"/>
  <c r="O38" i="46"/>
  <c r="O38" i="44"/>
  <c r="AM38" i="46"/>
  <c r="AM38" i="44"/>
  <c r="S39" i="46"/>
  <c r="S39" i="44"/>
  <c r="AA39" i="46"/>
  <c r="AA39" i="44"/>
  <c r="AI39" i="46"/>
  <c r="AI39" i="44"/>
  <c r="W40" i="46"/>
  <c r="W40" i="44"/>
  <c r="AU40" i="46"/>
  <c r="AU40" i="44"/>
  <c r="F41" i="46"/>
  <c r="F41" i="44"/>
  <c r="BJ41" i="46"/>
  <c r="BJ41" i="44"/>
  <c r="I42" i="46"/>
  <c r="I42" i="44"/>
  <c r="AG42" i="46"/>
  <c r="AG42" i="44"/>
  <c r="BI43" i="46"/>
  <c r="BI43" i="44"/>
  <c r="AA45" i="46"/>
  <c r="AA45" i="44"/>
  <c r="BC46" i="46"/>
  <c r="BC46" i="44"/>
  <c r="AH47" i="46"/>
  <c r="AH47" i="44"/>
  <c r="AF52" i="46"/>
  <c r="AF52" i="44"/>
  <c r="AV52" i="46"/>
  <c r="AV52" i="44"/>
  <c r="AB53" i="46"/>
  <c r="AB53" i="44"/>
  <c r="BP53" i="46"/>
  <c r="BP53" i="44"/>
  <c r="P54" i="46"/>
  <c r="P54" i="44"/>
  <c r="BL54" i="46"/>
  <c r="BL54" i="44"/>
  <c r="V55" i="46"/>
  <c r="V55" i="44"/>
  <c r="AL55" i="46"/>
  <c r="AL55" i="44"/>
  <c r="BB55" i="46"/>
  <c r="BB55" i="44"/>
  <c r="Q56" i="46"/>
  <c r="Q56" i="44"/>
  <c r="BM56" i="46"/>
  <c r="BM56" i="44"/>
  <c r="L57" i="46"/>
  <c r="L57" i="44"/>
  <c r="AZ57" i="46"/>
  <c r="AZ57" i="44"/>
  <c r="BH57" i="46"/>
  <c r="BH57" i="44"/>
  <c r="H58" i="46"/>
  <c r="H58" i="44"/>
  <c r="AF58" i="46"/>
  <c r="AF58" i="44"/>
  <c r="I59" i="46"/>
  <c r="I59" i="44"/>
  <c r="Y59" i="46"/>
  <c r="Y59" i="44"/>
  <c r="AG59" i="46"/>
  <c r="AG59" i="44"/>
  <c r="AZ60" i="46"/>
  <c r="AZ60" i="44"/>
  <c r="BP60" i="46"/>
  <c r="BP60" i="44"/>
  <c r="BJ61" i="46"/>
  <c r="BJ61" i="44"/>
  <c r="Z62" i="46"/>
  <c r="Z62" i="44"/>
  <c r="AA63" i="46"/>
  <c r="AA63" i="44"/>
  <c r="BK64" i="46"/>
  <c r="BK64" i="44"/>
  <c r="G66" i="46"/>
  <c r="G66" i="44"/>
  <c r="W66" i="46"/>
  <c r="W66" i="44"/>
  <c r="BC66" i="46"/>
  <c r="BC66" i="44"/>
  <c r="H67" i="46"/>
  <c r="H67" i="44"/>
  <c r="G69" i="46"/>
  <c r="G69" i="44"/>
  <c r="Z70" i="46"/>
  <c r="Z70" i="44"/>
  <c r="AP70" i="46"/>
  <c r="AP70" i="44"/>
  <c r="BN70" i="46"/>
  <c r="BN70" i="44"/>
  <c r="H74" i="46"/>
  <c r="H74" i="44"/>
  <c r="X74" i="46"/>
  <c r="X74" i="44"/>
  <c r="AF74" i="46"/>
  <c r="AF74" i="44"/>
  <c r="AN74" i="46"/>
  <c r="AN74" i="44"/>
  <c r="BD74" i="46"/>
  <c r="BD74" i="44"/>
  <c r="A11" i="44"/>
  <c r="C11" i="46"/>
  <c r="C11" i="44" s="1"/>
  <c r="M7" i="44"/>
  <c r="AN7" i="44"/>
  <c r="BQ7" i="44"/>
  <c r="AD8" i="44"/>
  <c r="AT8" i="44"/>
  <c r="BG8" i="44"/>
  <c r="G9" i="44"/>
  <c r="AE9" i="44"/>
  <c r="AP9" i="44"/>
  <c r="R10" i="44"/>
  <c r="AD10" i="44"/>
  <c r="AP10" i="44"/>
  <c r="BB10" i="44"/>
  <c r="O11" i="44"/>
  <c r="Z11" i="44"/>
  <c r="AN11" i="44"/>
  <c r="BC11" i="44"/>
  <c r="U12" i="44"/>
  <c r="AE12" i="44"/>
  <c r="AN12" i="44"/>
  <c r="AZ12" i="44"/>
  <c r="AP13" i="44"/>
  <c r="I14" i="44"/>
  <c r="V14" i="44"/>
  <c r="AF14" i="44"/>
  <c r="AS14" i="44"/>
  <c r="BM14" i="44"/>
  <c r="K15" i="44"/>
  <c r="AG15" i="44"/>
  <c r="AR15" i="44"/>
  <c r="BE15" i="44"/>
  <c r="L16" i="44"/>
  <c r="V16" i="44"/>
  <c r="AI16" i="44"/>
  <c r="BP16" i="44"/>
  <c r="W17" i="44"/>
  <c r="AH17" i="44"/>
  <c r="AU17" i="44"/>
  <c r="BE17" i="44"/>
  <c r="M18" i="44"/>
  <c r="Z18" i="44"/>
  <c r="AS18" i="44"/>
  <c r="BF18" i="44"/>
  <c r="U19" i="44"/>
  <c r="BM19" i="44"/>
  <c r="L20" i="44"/>
  <c r="AS20" i="44"/>
  <c r="BE20" i="44"/>
  <c r="BP20" i="44"/>
  <c r="M21" i="44"/>
  <c r="AS21" i="44"/>
  <c r="BC21" i="44"/>
  <c r="BP21" i="44"/>
  <c r="L22" i="44"/>
  <c r="X22" i="44"/>
  <c r="AR22" i="44"/>
  <c r="BD22" i="44"/>
  <c r="U23" i="44"/>
  <c r="AF23" i="44"/>
  <c r="AS23" i="44"/>
  <c r="BC23" i="44"/>
  <c r="K24" i="44"/>
  <c r="X24" i="44"/>
  <c r="AI24" i="44"/>
  <c r="BP24" i="44"/>
  <c r="X25" i="44"/>
  <c r="AK25" i="44"/>
  <c r="AU25" i="44"/>
  <c r="BQ25" i="44"/>
  <c r="X26" i="44"/>
  <c r="AR26" i="44"/>
  <c r="BD26" i="44"/>
  <c r="U27" i="44"/>
  <c r="AE27" i="44"/>
  <c r="AR27" i="44"/>
  <c r="K28" i="44"/>
  <c r="Y28" i="44"/>
  <c r="AI28" i="44"/>
  <c r="BE28" i="44"/>
  <c r="BO28" i="44"/>
  <c r="AM29" i="44"/>
  <c r="S30" i="44"/>
  <c r="AQ30" i="44"/>
  <c r="BF32" i="44"/>
  <c r="AF33" i="44"/>
  <c r="BD33" i="44"/>
  <c r="D34" i="44"/>
  <c r="AB34" i="44"/>
  <c r="AZ34" i="44"/>
  <c r="AV35" i="44"/>
  <c r="AJ36" i="44"/>
  <c r="BP36" i="44"/>
  <c r="AT40" i="44"/>
  <c r="H42" i="44"/>
  <c r="T43" i="44"/>
  <c r="AY45" i="44"/>
  <c r="AM46" i="44"/>
  <c r="Y47" i="44"/>
  <c r="AV54" i="44"/>
  <c r="AE66" i="44"/>
  <c r="AT71" i="44"/>
  <c r="AV74" i="44"/>
  <c r="U81" i="44"/>
  <c r="BF85" i="44"/>
  <c r="BH93" i="44"/>
  <c r="U98" i="44"/>
  <c r="BB101" i="44"/>
  <c r="T60" i="46"/>
  <c r="T60" i="44"/>
  <c r="AB60" i="46"/>
  <c r="AB60" i="44"/>
  <c r="AD61" i="46"/>
  <c r="AD61" i="44"/>
  <c r="AL61" i="46"/>
  <c r="AL61" i="44"/>
  <c r="BN62" i="46"/>
  <c r="BN62" i="44"/>
  <c r="S63" i="46"/>
  <c r="S63" i="44"/>
  <c r="AE64" i="46"/>
  <c r="AE64" i="44"/>
  <c r="AM64" i="46"/>
  <c r="AM64" i="44"/>
  <c r="BD67" i="46"/>
  <c r="BD67" i="44"/>
  <c r="L68" i="46"/>
  <c r="L68" i="44"/>
  <c r="T68" i="46"/>
  <c r="T68" i="44"/>
  <c r="AU69" i="46"/>
  <c r="AU69" i="44"/>
  <c r="BK69" i="46"/>
  <c r="BK69" i="44"/>
  <c r="F71" i="46"/>
  <c r="F71" i="44"/>
  <c r="V71" i="46"/>
  <c r="V71" i="44"/>
  <c r="AD71" i="46"/>
  <c r="AD71" i="44"/>
  <c r="AL71" i="46"/>
  <c r="AL71" i="44"/>
  <c r="L73" i="46"/>
  <c r="L73" i="44"/>
  <c r="AB73" i="46"/>
  <c r="AB73" i="44"/>
  <c r="AR73" i="46"/>
  <c r="AR73" i="44"/>
  <c r="J75" i="46"/>
  <c r="J75" i="44"/>
  <c r="BD79" i="46"/>
  <c r="BD79" i="44"/>
  <c r="C20" i="46"/>
  <c r="C20" i="44" s="1"/>
  <c r="A15" i="44"/>
  <c r="C56" i="46"/>
  <c r="C56" i="44" s="1"/>
  <c r="AC7" i="44"/>
  <c r="BD7" i="44"/>
  <c r="R8" i="44"/>
  <c r="H9" i="44"/>
  <c r="R9" i="44"/>
  <c r="AF9" i="44"/>
  <c r="BF9" i="44"/>
  <c r="E10" i="44"/>
  <c r="P11" i="44"/>
  <c r="AA11" i="44"/>
  <c r="BD11" i="44"/>
  <c r="BN11" i="44"/>
  <c r="L12" i="44"/>
  <c r="AF12" i="44"/>
  <c r="BA12" i="44"/>
  <c r="BK12" i="44"/>
  <c r="I13" i="44"/>
  <c r="T13" i="44"/>
  <c r="AG13" i="44"/>
  <c r="BE13" i="44"/>
  <c r="BP13" i="44"/>
  <c r="AG14" i="44"/>
  <c r="AT14" i="44"/>
  <c r="BD14" i="44"/>
  <c r="X15" i="44"/>
  <c r="BP15" i="44"/>
  <c r="W16" i="44"/>
  <c r="AJ16" i="44"/>
  <c r="AT16" i="44"/>
  <c r="BG16" i="44"/>
  <c r="N17" i="44"/>
  <c r="BF17" i="44"/>
  <c r="AA18" i="44"/>
  <c r="AK18" i="44"/>
  <c r="AT18" i="44"/>
  <c r="BG18" i="44"/>
  <c r="BQ18" i="44"/>
  <c r="V19" i="44"/>
  <c r="AF19" i="44"/>
  <c r="AS19" i="44"/>
  <c r="BD19" i="44"/>
  <c r="M20" i="44"/>
  <c r="Y20" i="44"/>
  <c r="AJ20" i="44"/>
  <c r="BF20" i="44"/>
  <c r="BQ20" i="44"/>
  <c r="W21" i="44"/>
  <c r="AJ21" i="44"/>
  <c r="BQ21" i="44"/>
  <c r="Y22" i="44"/>
  <c r="AI22" i="44"/>
  <c r="BE22" i="44"/>
  <c r="BO22" i="44"/>
  <c r="L23" i="44"/>
  <c r="BP23" i="44"/>
  <c r="L24" i="44"/>
  <c r="Y24" i="44"/>
  <c r="AJ24" i="44"/>
  <c r="AV24" i="44"/>
  <c r="BG24" i="44"/>
  <c r="D25" i="44"/>
  <c r="O25" i="44"/>
  <c r="AV25" i="44"/>
  <c r="BH25" i="44"/>
  <c r="D26" i="44"/>
  <c r="Y26" i="44"/>
  <c r="AI26" i="44"/>
  <c r="BE26" i="44"/>
  <c r="BO26" i="44"/>
  <c r="L27" i="44"/>
  <c r="AF27" i="44"/>
  <c r="AS27" i="44"/>
  <c r="BC27" i="44"/>
  <c r="BP27" i="44"/>
  <c r="AJ28" i="44"/>
  <c r="AV28" i="44"/>
  <c r="BP28" i="44"/>
  <c r="O29" i="44"/>
  <c r="AC29" i="44"/>
  <c r="AN29" i="44"/>
  <c r="J30" i="44"/>
  <c r="AU31" i="44"/>
  <c r="J32" i="44"/>
  <c r="AG33" i="44"/>
  <c r="AQ34" i="44"/>
  <c r="W35" i="44"/>
  <c r="K36" i="44"/>
  <c r="S37" i="44"/>
  <c r="BB38" i="44"/>
  <c r="R39" i="44"/>
  <c r="BG39" i="44"/>
  <c r="AS41" i="44"/>
  <c r="AV42" i="44"/>
  <c r="AJ43" i="44"/>
  <c r="BQ43" i="44"/>
  <c r="Q47" i="44"/>
  <c r="Z47" i="44"/>
  <c r="AK48" i="44"/>
  <c r="BA48" i="44"/>
  <c r="AY51" i="44"/>
  <c r="BD52" i="44"/>
  <c r="BH53" i="44"/>
  <c r="BP57" i="44"/>
  <c r="P58" i="44"/>
  <c r="AO59" i="44"/>
  <c r="D60" i="44"/>
  <c r="AR60" i="44"/>
  <c r="AU64" i="44"/>
  <c r="AZ68" i="44"/>
  <c r="J70" i="44"/>
  <c r="BH73" i="44"/>
  <c r="R75" i="44"/>
  <c r="R85" i="44"/>
  <c r="AI100" i="44"/>
  <c r="AT101" i="44"/>
  <c r="AJ29" i="46"/>
  <c r="AJ29" i="44"/>
  <c r="BP29" i="46"/>
  <c r="BP29" i="44"/>
  <c r="BC30" i="46"/>
  <c r="BC30" i="44"/>
  <c r="K31" i="46"/>
  <c r="K31" i="44"/>
  <c r="AI31" i="46"/>
  <c r="AI31" i="44"/>
  <c r="BG31" i="46"/>
  <c r="BG31" i="44"/>
  <c r="G32" i="46"/>
  <c r="G32" i="44"/>
  <c r="M33" i="46"/>
  <c r="M33" i="44"/>
  <c r="AK33" i="46"/>
  <c r="AK33" i="44"/>
  <c r="BQ33" i="46"/>
  <c r="BQ33" i="44"/>
  <c r="BL34" i="46"/>
  <c r="BL34" i="44"/>
  <c r="T35" i="46"/>
  <c r="T35" i="44"/>
  <c r="AZ35" i="46"/>
  <c r="AZ35" i="44"/>
  <c r="AF7" i="44"/>
  <c r="J9" i="44"/>
  <c r="R11" i="44"/>
  <c r="M29" i="46"/>
  <c r="M29" i="44"/>
  <c r="X30" i="46"/>
  <c r="X30" i="44"/>
  <c r="BL30" i="46"/>
  <c r="BL30" i="44"/>
  <c r="L31" i="46"/>
  <c r="L31" i="44"/>
  <c r="BP31" i="46"/>
  <c r="BP31" i="44"/>
  <c r="X32" i="46"/>
  <c r="X32" i="44"/>
  <c r="BD32" i="46"/>
  <c r="BD32" i="44"/>
  <c r="AT33" i="46"/>
  <c r="AT33" i="44"/>
  <c r="Y34" i="46"/>
  <c r="Y34" i="44"/>
  <c r="AG34" i="46"/>
  <c r="AG34" i="44"/>
  <c r="AC35" i="46"/>
  <c r="AC35" i="44"/>
  <c r="AK35" i="46"/>
  <c r="AK35" i="44"/>
  <c r="I36" i="46"/>
  <c r="I36" i="44"/>
  <c r="Q36" i="46"/>
  <c r="Q36" i="44"/>
  <c r="AG36" i="46"/>
  <c r="AG36" i="44"/>
  <c r="AO36" i="46"/>
  <c r="AO36" i="44"/>
  <c r="BE36" i="46"/>
  <c r="BE36" i="44"/>
  <c r="H37" i="46"/>
  <c r="H37" i="44"/>
  <c r="AN37" i="46"/>
  <c r="AN37" i="44"/>
  <c r="U8" i="44"/>
  <c r="AH9" i="44"/>
  <c r="BF11" i="44"/>
  <c r="A8" i="44"/>
  <c r="A19" i="44"/>
  <c r="C17" i="46"/>
  <c r="C17" i="44" s="1"/>
  <c r="C49" i="46"/>
  <c r="C49" i="44" s="1"/>
  <c r="E7" i="44"/>
  <c r="U7" i="44"/>
  <c r="AV7" i="44"/>
  <c r="AK8" i="44"/>
  <c r="BA8" i="44"/>
  <c r="BN8" i="44"/>
  <c r="K9" i="44"/>
  <c r="W9" i="44"/>
  <c r="AI9" i="44"/>
  <c r="BK9" i="44"/>
  <c r="K10" i="44"/>
  <c r="Z10" i="44"/>
  <c r="AX10" i="44"/>
  <c r="G11" i="44"/>
  <c r="AU11" i="44"/>
  <c r="BG11" i="44"/>
  <c r="E12" i="44"/>
  <c r="O12" i="44"/>
  <c r="AJ12" i="44"/>
  <c r="BD12" i="44"/>
  <c r="BP12" i="44"/>
  <c r="L13" i="44"/>
  <c r="Y13" i="44"/>
  <c r="AJ13" i="44"/>
  <c r="AW13" i="44"/>
  <c r="BH13" i="44"/>
  <c r="E14" i="44"/>
  <c r="AL14" i="44"/>
  <c r="AW14" i="44"/>
  <c r="BI14" i="44"/>
  <c r="Q15" i="44"/>
  <c r="AA15" i="44"/>
  <c r="AN15" i="44"/>
  <c r="F16" i="44"/>
  <c r="AB16" i="44"/>
  <c r="AM16" i="44"/>
  <c r="AY16" i="44"/>
  <c r="BJ16" i="44"/>
  <c r="G17" i="44"/>
  <c r="Q17" i="44"/>
  <c r="AD17" i="44"/>
  <c r="BK17" i="44"/>
  <c r="AD18" i="44"/>
  <c r="AY18" i="44"/>
  <c r="BJ18" i="44"/>
  <c r="F19" i="44"/>
  <c r="Y19" i="44"/>
  <c r="AL19" i="44"/>
  <c r="AV19" i="44"/>
  <c r="BI19" i="44"/>
  <c r="R20" i="44"/>
  <c r="AB20" i="44"/>
  <c r="AO20" i="44"/>
  <c r="AB21" i="44"/>
  <c r="AM21" i="44"/>
  <c r="H22" i="44"/>
  <c r="AB22" i="44"/>
  <c r="AN22" i="44"/>
  <c r="BH22" i="44"/>
  <c r="E23" i="44"/>
  <c r="O23" i="44"/>
  <c r="AB23" i="44"/>
  <c r="Q24" i="44"/>
  <c r="AO24" i="44"/>
  <c r="AY24" i="44"/>
  <c r="BL24" i="44"/>
  <c r="G25" i="44"/>
  <c r="T25" i="44"/>
  <c r="BA25" i="44"/>
  <c r="BK25" i="44"/>
  <c r="I26" i="44"/>
  <c r="AB26" i="44"/>
  <c r="AN26" i="44"/>
  <c r="BH26" i="44"/>
  <c r="E27" i="44"/>
  <c r="O27" i="44"/>
  <c r="AK27" i="44"/>
  <c r="AV27" i="44"/>
  <c r="BI27" i="44"/>
  <c r="AO28" i="44"/>
  <c r="AY28" i="44"/>
  <c r="AF29" i="44"/>
  <c r="BC29" i="44"/>
  <c r="Z30" i="44"/>
  <c r="AL31" i="44"/>
  <c r="Z32" i="44"/>
  <c r="AX32" i="44"/>
  <c r="AJ34" i="44"/>
  <c r="BP34" i="44"/>
  <c r="O35" i="44"/>
  <c r="BC35" i="44"/>
  <c r="BH36" i="44"/>
  <c r="K37" i="44"/>
  <c r="AP37" i="44"/>
  <c r="AT38" i="44"/>
  <c r="AN42" i="44"/>
  <c r="AV44" i="44"/>
  <c r="AE46" i="44"/>
  <c r="N48" i="44"/>
  <c r="AD48" i="44"/>
  <c r="P52" i="44"/>
  <c r="AZ53" i="44"/>
  <c r="AW56" i="44"/>
  <c r="AB57" i="44"/>
  <c r="AR57" i="44"/>
  <c r="Q59" i="44"/>
  <c r="AJ60" i="44"/>
  <c r="BB61" i="44"/>
  <c r="W64" i="44"/>
  <c r="BL67" i="44"/>
  <c r="W69" i="44"/>
  <c r="I77" i="44"/>
  <c r="K83" i="44"/>
  <c r="BC84" i="44"/>
  <c r="E88" i="44"/>
  <c r="BA88" i="44"/>
  <c r="AA95" i="44"/>
  <c r="E98" i="44"/>
  <c r="BQ98" i="44"/>
  <c r="AD101" i="44"/>
  <c r="AP102" i="44"/>
  <c r="W29" i="46"/>
  <c r="W29" i="44"/>
  <c r="AH30" i="46"/>
  <c r="AH30" i="44"/>
  <c r="AX30" i="46"/>
  <c r="AX30" i="44"/>
  <c r="BN30" i="46"/>
  <c r="BN30" i="44"/>
  <c r="V31" i="46"/>
  <c r="V31" i="44"/>
  <c r="AT31" i="46"/>
  <c r="AT31" i="44"/>
  <c r="AH32" i="46"/>
  <c r="AH32" i="44"/>
  <c r="AP32" i="46"/>
  <c r="AP32" i="44"/>
  <c r="X33" i="46"/>
  <c r="X33" i="44"/>
  <c r="AI34" i="46"/>
  <c r="AI34" i="44"/>
  <c r="BO34" i="46"/>
  <c r="BO34" i="44"/>
  <c r="G35" i="46"/>
  <c r="G35" i="44"/>
  <c r="AM35" i="46"/>
  <c r="AM35" i="44"/>
  <c r="S36" i="46"/>
  <c r="S36" i="44"/>
  <c r="AY36" i="46"/>
  <c r="AY36" i="44"/>
  <c r="BO36" i="46"/>
  <c r="BO36" i="44"/>
  <c r="J37" i="46"/>
  <c r="J37" i="44"/>
  <c r="R37" i="46"/>
  <c r="R37" i="44"/>
  <c r="Z37" i="46"/>
  <c r="Z37" i="44"/>
  <c r="AH37" i="46"/>
  <c r="AH37" i="44"/>
  <c r="AX37" i="46"/>
  <c r="AX37" i="44"/>
  <c r="BF37" i="46"/>
  <c r="BF37" i="44"/>
  <c r="N38" i="46"/>
  <c r="N38" i="44"/>
  <c r="AD38" i="46"/>
  <c r="AD38" i="44"/>
  <c r="AL38" i="46"/>
  <c r="AL38" i="44"/>
  <c r="BJ38" i="46"/>
  <c r="BJ38" i="44"/>
  <c r="J39" i="46"/>
  <c r="J39" i="44"/>
  <c r="AH39" i="46"/>
  <c r="AH39" i="44"/>
  <c r="AX39" i="46"/>
  <c r="AX39" i="44"/>
  <c r="BF39" i="46"/>
  <c r="BF39" i="44"/>
  <c r="BN39" i="46"/>
  <c r="BN39" i="44"/>
  <c r="F40" i="46"/>
  <c r="F40" i="44"/>
  <c r="N40" i="46"/>
  <c r="N40" i="44"/>
  <c r="V40" i="46"/>
  <c r="V40" i="44"/>
  <c r="AL40" i="46"/>
  <c r="AL40" i="44"/>
  <c r="E41" i="46"/>
  <c r="E41" i="44"/>
  <c r="U41" i="46"/>
  <c r="U41" i="44"/>
  <c r="AC41" i="46"/>
  <c r="AC41" i="44"/>
  <c r="AK41" i="46"/>
  <c r="AK41" i="44"/>
  <c r="BA41" i="46"/>
  <c r="BA41" i="44"/>
  <c r="P42" i="46"/>
  <c r="P42" i="44"/>
  <c r="BD42" i="46"/>
  <c r="BD42" i="44"/>
  <c r="D43" i="46"/>
  <c r="D43" i="44"/>
  <c r="AB43" i="46"/>
  <c r="AB43" i="44"/>
  <c r="AR43" i="46"/>
  <c r="AR43" i="44"/>
  <c r="AZ43" i="46"/>
  <c r="AZ43" i="44"/>
  <c r="BH43" i="46"/>
  <c r="BH43" i="44"/>
  <c r="BP43" i="46"/>
  <c r="BP43" i="44"/>
  <c r="P44" i="46"/>
  <c r="P44" i="44"/>
  <c r="X44" i="46"/>
  <c r="X44" i="44"/>
  <c r="AF44" i="46"/>
  <c r="AF44" i="44"/>
  <c r="BD44" i="46"/>
  <c r="BD44" i="44"/>
  <c r="BL44" i="46"/>
  <c r="BL44" i="44"/>
  <c r="Z45" i="46"/>
  <c r="Z45" i="44"/>
  <c r="AP45" i="46"/>
  <c r="AP45" i="44"/>
  <c r="BF45" i="46"/>
  <c r="BF45" i="44"/>
  <c r="N46" i="46"/>
  <c r="N46" i="44"/>
  <c r="AD46" i="46"/>
  <c r="AD46" i="44"/>
  <c r="AL46" i="46"/>
  <c r="AL46" i="44"/>
  <c r="AT46" i="46"/>
  <c r="AT46" i="44"/>
  <c r="BB46" i="46"/>
  <c r="BB46" i="44"/>
  <c r="BJ46" i="46"/>
  <c r="BJ46" i="44"/>
  <c r="I47" i="46"/>
  <c r="I47" i="44"/>
  <c r="AW47" i="46"/>
  <c r="AW47" i="44"/>
  <c r="BE47" i="46"/>
  <c r="BE47" i="44"/>
  <c r="E48" i="46"/>
  <c r="E48" i="44"/>
  <c r="M48" i="46"/>
  <c r="M48" i="44"/>
  <c r="U48" i="46"/>
  <c r="U48" i="44"/>
  <c r="AS48" i="46"/>
  <c r="AS48" i="44"/>
  <c r="BI48" i="46"/>
  <c r="BI48" i="44"/>
  <c r="Y49" i="46"/>
  <c r="Y49" i="44"/>
  <c r="BE49" i="46"/>
  <c r="BE49" i="44"/>
  <c r="BM49" i="46"/>
  <c r="BM49" i="44"/>
  <c r="AC50" i="46"/>
  <c r="AC50" i="44"/>
  <c r="AK50" i="46"/>
  <c r="AK50" i="44"/>
  <c r="AS50" i="46"/>
  <c r="AS50" i="44"/>
  <c r="BA50" i="46"/>
  <c r="BA50" i="44"/>
  <c r="K51" i="46"/>
  <c r="K51" i="44"/>
  <c r="S51" i="46"/>
  <c r="S51" i="44"/>
  <c r="AA51" i="46"/>
  <c r="AA51" i="44"/>
  <c r="AI51" i="46"/>
  <c r="AI51" i="44"/>
  <c r="BG51" i="46"/>
  <c r="BG51" i="44"/>
  <c r="W52" i="46"/>
  <c r="W52" i="44"/>
  <c r="AM52" i="46"/>
  <c r="AM52" i="44"/>
  <c r="AU52" i="46"/>
  <c r="AU52" i="44"/>
  <c r="BC52" i="46"/>
  <c r="BC52" i="44"/>
  <c r="BK52" i="46"/>
  <c r="BK52" i="44"/>
  <c r="AI53" i="46"/>
  <c r="AI53" i="44"/>
  <c r="AQ53" i="46"/>
  <c r="AQ53" i="44"/>
  <c r="AY53" i="46"/>
  <c r="AY53" i="44"/>
  <c r="G54" i="46"/>
  <c r="G54" i="44"/>
  <c r="O54" i="46"/>
  <c r="O54" i="44"/>
  <c r="AM54" i="46"/>
  <c r="AM54" i="44"/>
  <c r="BC54" i="46"/>
  <c r="BC54" i="44"/>
  <c r="E55" i="46"/>
  <c r="E55" i="44"/>
  <c r="M55" i="46"/>
  <c r="M55" i="44"/>
  <c r="AC55" i="46"/>
  <c r="AC55" i="44"/>
  <c r="AK55" i="46"/>
  <c r="AK55" i="44"/>
  <c r="BA55" i="46"/>
  <c r="BA55" i="44"/>
  <c r="BI55" i="46"/>
  <c r="BI55" i="44"/>
  <c r="BQ55" i="46"/>
  <c r="BQ55" i="44"/>
  <c r="X56" i="46"/>
  <c r="X56" i="44"/>
  <c r="AF56" i="46"/>
  <c r="AF56" i="44"/>
  <c r="AN56" i="46"/>
  <c r="AN56" i="44"/>
  <c r="BL56" i="46"/>
  <c r="BL56" i="44"/>
  <c r="S57" i="46"/>
  <c r="S57" i="44"/>
  <c r="AI57" i="46"/>
  <c r="AI57" i="44"/>
  <c r="AQ57" i="46"/>
  <c r="AQ57" i="44"/>
  <c r="AY57" i="46"/>
  <c r="AY57" i="44"/>
  <c r="BG57" i="46"/>
  <c r="BG57" i="44"/>
  <c r="BO57" i="46"/>
  <c r="BO57" i="44"/>
  <c r="G58" i="46"/>
  <c r="G58" i="44"/>
  <c r="O58" i="46"/>
  <c r="O58" i="44"/>
  <c r="W58" i="46"/>
  <c r="W58" i="44"/>
  <c r="AM58" i="46"/>
  <c r="AM58" i="44"/>
  <c r="BK58" i="46"/>
  <c r="BK58" i="44"/>
  <c r="H59" i="46"/>
  <c r="H59" i="44"/>
  <c r="AF59" i="46"/>
  <c r="AF59" i="44"/>
  <c r="AN59" i="46"/>
  <c r="AN59" i="44"/>
  <c r="AG62" i="44"/>
  <c r="AP63" i="44"/>
  <c r="AN36" i="44"/>
  <c r="BL36" i="44"/>
  <c r="D38" i="44"/>
  <c r="AB38" i="44"/>
  <c r="AV59" i="44"/>
  <c r="AW62" i="44"/>
  <c r="J63" i="44"/>
  <c r="N64" i="44"/>
  <c r="BB64" i="44"/>
  <c r="AE37" i="46"/>
  <c r="AE37" i="44"/>
  <c r="AE39" i="46"/>
  <c r="AE39" i="44"/>
  <c r="AA40" i="46"/>
  <c r="AA40" i="44"/>
  <c r="AC42" i="46"/>
  <c r="AC42" i="44"/>
  <c r="Q43" i="46"/>
  <c r="Q43" i="44"/>
  <c r="BE43" i="46"/>
  <c r="BE43" i="44"/>
  <c r="E44" i="46"/>
  <c r="E44" i="44"/>
  <c r="U44" i="46"/>
  <c r="U44" i="44"/>
  <c r="AS44" i="46"/>
  <c r="AS44" i="44"/>
  <c r="BQ44" i="46"/>
  <c r="BQ44" i="44"/>
  <c r="AM45" i="46"/>
  <c r="AM45" i="44"/>
  <c r="AY46" i="46"/>
  <c r="AY46" i="44"/>
  <c r="BO46" i="46"/>
  <c r="BO46" i="44"/>
  <c r="F47" i="46"/>
  <c r="F47" i="44"/>
  <c r="AD47" i="46"/>
  <c r="AD47" i="44"/>
  <c r="AT47" i="46"/>
  <c r="AT47" i="44"/>
  <c r="BJ47" i="46"/>
  <c r="BJ47" i="44"/>
  <c r="N49" i="46"/>
  <c r="N49" i="44"/>
  <c r="AT49" i="46"/>
  <c r="AT49" i="44"/>
  <c r="T38" i="46"/>
  <c r="T38" i="44"/>
  <c r="AZ38" i="46"/>
  <c r="AZ38" i="44"/>
  <c r="H39" i="46"/>
  <c r="H39" i="44"/>
  <c r="AA41" i="46"/>
  <c r="AA41" i="44"/>
  <c r="BJ42" i="46"/>
  <c r="BJ42" i="44"/>
  <c r="AH43" i="46"/>
  <c r="AH43" i="44"/>
  <c r="AX43" i="46"/>
  <c r="AX43" i="44"/>
  <c r="P45" i="46"/>
  <c r="P45" i="44"/>
  <c r="AF45" i="46"/>
  <c r="AF45" i="44"/>
  <c r="D46" i="46"/>
  <c r="D46" i="44"/>
  <c r="T46" i="46"/>
  <c r="T46" i="44"/>
  <c r="AJ46" i="46"/>
  <c r="AJ46" i="44"/>
  <c r="O47" i="46"/>
  <c r="O47" i="44"/>
  <c r="G49" i="46"/>
  <c r="G49" i="44"/>
  <c r="BA61" i="44"/>
  <c r="AT64" i="44"/>
  <c r="BL59" i="46"/>
  <c r="BL59" i="44"/>
  <c r="S60" i="46"/>
  <c r="S60" i="44"/>
  <c r="AA60" i="46"/>
  <c r="AA60" i="44"/>
  <c r="BG60" i="46"/>
  <c r="BG60" i="44"/>
  <c r="E61" i="46"/>
  <c r="E61" i="44"/>
  <c r="U61" i="46"/>
  <c r="U61" i="44"/>
  <c r="AC61" i="46"/>
  <c r="AC61" i="44"/>
  <c r="AK61" i="46"/>
  <c r="AK61" i="44"/>
  <c r="BQ61" i="46"/>
  <c r="BQ61" i="44"/>
  <c r="I62" i="46"/>
  <c r="I62" i="44"/>
  <c r="AO62" i="46"/>
  <c r="AO62" i="44"/>
  <c r="R63" i="46"/>
  <c r="R63" i="44"/>
  <c r="Z63" i="46"/>
  <c r="Z63" i="44"/>
  <c r="AH63" i="46"/>
  <c r="AH63" i="44"/>
  <c r="F64" i="46"/>
  <c r="F64" i="44"/>
  <c r="AL64" i="46"/>
  <c r="AL64" i="44"/>
  <c r="J65" i="46"/>
  <c r="J65" i="44"/>
  <c r="R65" i="46"/>
  <c r="R65" i="44"/>
  <c r="AP65" i="46"/>
  <c r="AP65" i="44"/>
  <c r="BN65" i="46"/>
  <c r="BN65" i="44"/>
  <c r="V66" i="46"/>
  <c r="V66" i="44"/>
  <c r="AL66" i="46"/>
  <c r="AL66" i="44"/>
  <c r="BJ66" i="46"/>
  <c r="BJ66" i="44"/>
  <c r="G67" i="46"/>
  <c r="G67" i="44"/>
  <c r="AE67" i="46"/>
  <c r="AE67" i="44"/>
  <c r="AU67" i="46"/>
  <c r="AU67" i="44"/>
  <c r="BC67" i="46"/>
  <c r="BC67" i="44"/>
  <c r="AI68" i="46"/>
  <c r="AI68" i="44"/>
  <c r="AQ68" i="46"/>
  <c r="AQ68" i="44"/>
  <c r="BO68" i="46"/>
  <c r="BO68" i="44"/>
  <c r="V69" i="46"/>
  <c r="V69" i="44"/>
  <c r="AD69" i="46"/>
  <c r="AD69" i="44"/>
  <c r="AT69" i="46"/>
  <c r="AT69" i="44"/>
  <c r="BB69" i="46"/>
  <c r="BB69" i="44"/>
  <c r="BJ69" i="46"/>
  <c r="BJ69" i="44"/>
  <c r="Q70" i="46"/>
  <c r="Q70" i="44"/>
  <c r="Y70" i="46"/>
  <c r="Y70" i="44"/>
  <c r="AG70" i="46"/>
  <c r="AG70" i="44"/>
  <c r="BM70" i="46"/>
  <c r="BM70" i="44"/>
  <c r="E71" i="46"/>
  <c r="E71" i="44"/>
  <c r="M71" i="46"/>
  <c r="M71" i="44"/>
  <c r="AK71" i="46"/>
  <c r="AK71" i="44"/>
  <c r="BQ71" i="46"/>
  <c r="BQ71" i="44"/>
  <c r="I72" i="46"/>
  <c r="I72" i="44"/>
  <c r="Y72" i="46"/>
  <c r="Y72" i="44"/>
  <c r="AW72" i="46"/>
  <c r="AW72" i="44"/>
  <c r="BM72" i="46"/>
  <c r="BM72" i="44"/>
  <c r="K73" i="46"/>
  <c r="K73" i="44"/>
  <c r="AI73" i="46"/>
  <c r="AI73" i="44"/>
  <c r="AQ73" i="46"/>
  <c r="AQ73" i="44"/>
  <c r="AY73" i="46"/>
  <c r="AY73" i="44"/>
  <c r="BG73" i="46"/>
  <c r="BG73" i="44"/>
  <c r="G74" i="46"/>
  <c r="G74" i="44"/>
  <c r="O74" i="46"/>
  <c r="O74" i="44"/>
  <c r="AE74" i="46"/>
  <c r="AE74" i="44"/>
  <c r="AM74" i="46"/>
  <c r="AM74" i="44"/>
  <c r="BC74" i="46"/>
  <c r="BC74" i="44"/>
  <c r="Y75" i="46"/>
  <c r="Y75" i="44"/>
  <c r="AG75" i="46"/>
  <c r="AG75" i="44"/>
  <c r="AW75" i="46"/>
  <c r="AW75" i="44"/>
  <c r="BE75" i="46"/>
  <c r="BE75" i="44"/>
  <c r="BM75" i="46"/>
  <c r="BM75" i="44"/>
  <c r="E76" i="46"/>
  <c r="E76" i="44"/>
  <c r="U76" i="46"/>
  <c r="U76" i="44"/>
  <c r="AC76" i="46"/>
  <c r="AC76" i="44"/>
  <c r="AS76" i="46"/>
  <c r="AS76" i="44"/>
  <c r="BA76" i="46"/>
  <c r="BA76" i="44"/>
  <c r="R50" i="44"/>
  <c r="AP50" i="44"/>
  <c r="BN50" i="44"/>
  <c r="X51" i="44"/>
  <c r="AV51" i="44"/>
  <c r="E52" i="44"/>
  <c r="BH52" i="44"/>
  <c r="K78" i="44"/>
  <c r="AY78" i="44"/>
  <c r="AE79" i="44"/>
  <c r="BC79" i="44"/>
  <c r="K80" i="44"/>
  <c r="AI80" i="44"/>
  <c r="AB81" i="44"/>
  <c r="AZ81" i="44"/>
  <c r="H82" i="44"/>
  <c r="Z83" i="44"/>
  <c r="AX83" i="44"/>
  <c r="Y85" i="44"/>
  <c r="AW85" i="44"/>
  <c r="AB86" i="44"/>
  <c r="H77" i="44"/>
  <c r="AF77" i="44"/>
  <c r="BD77" i="44"/>
  <c r="M56" i="46"/>
  <c r="M56" i="44"/>
  <c r="AS56" i="46"/>
  <c r="AS56" i="44"/>
  <c r="AN57" i="46"/>
  <c r="AN57" i="44"/>
  <c r="AZ58" i="46"/>
  <c r="AZ58" i="44"/>
  <c r="BH58" i="46"/>
  <c r="BH58" i="44"/>
  <c r="M59" i="46"/>
  <c r="M59" i="44"/>
  <c r="AS59" i="46"/>
  <c r="AS59" i="44"/>
  <c r="BA59" i="46"/>
  <c r="BA59" i="44"/>
  <c r="AN60" i="46"/>
  <c r="AN60" i="44"/>
  <c r="BF61" i="46"/>
  <c r="BF61" i="44"/>
  <c r="V62" i="46"/>
  <c r="V62" i="44"/>
  <c r="BB62" i="46"/>
  <c r="BB62" i="44"/>
  <c r="BC63" i="46"/>
  <c r="BC63" i="44"/>
  <c r="BK63" i="46"/>
  <c r="BK63" i="44"/>
  <c r="S64" i="46"/>
  <c r="S64" i="44"/>
  <c r="AY64" i="46"/>
  <c r="AY64" i="44"/>
  <c r="G65" i="46"/>
  <c r="G65" i="44"/>
  <c r="AE65" i="46"/>
  <c r="AE65" i="44"/>
  <c r="BC65" i="46"/>
  <c r="BC65" i="44"/>
  <c r="AQ66" i="46"/>
  <c r="AQ66" i="44"/>
  <c r="AB67" i="46"/>
  <c r="AB67" i="44"/>
  <c r="AJ67" i="46"/>
  <c r="AJ67" i="44"/>
  <c r="BP67" i="46"/>
  <c r="BP67" i="44"/>
  <c r="X68" i="46"/>
  <c r="X68" i="44"/>
  <c r="BD68" i="46"/>
  <c r="BD68" i="44"/>
  <c r="K69" i="46"/>
  <c r="K69" i="44"/>
  <c r="AC54" i="46"/>
  <c r="AC54" i="44"/>
  <c r="BI54" i="46"/>
  <c r="BI54" i="44"/>
  <c r="AA55" i="46"/>
  <c r="AA55" i="44"/>
  <c r="BG55" i="46"/>
  <c r="BG55" i="44"/>
  <c r="V56" i="46"/>
  <c r="V56" i="44"/>
  <c r="BB56" i="46"/>
  <c r="BB56" i="44"/>
  <c r="I57" i="46"/>
  <c r="I57" i="44"/>
  <c r="AO57" i="46"/>
  <c r="AO57" i="44"/>
  <c r="E58" i="46"/>
  <c r="E58" i="44"/>
  <c r="BI58" i="46"/>
  <c r="BI58" i="44"/>
  <c r="BQ58" i="46"/>
  <c r="BQ58" i="44"/>
  <c r="V59" i="46"/>
  <c r="V59" i="44"/>
  <c r="BB59" i="46"/>
  <c r="BB59" i="44"/>
  <c r="I60" i="46"/>
  <c r="I60" i="44"/>
  <c r="AW60" i="46"/>
  <c r="AW60" i="44"/>
  <c r="K61" i="46"/>
  <c r="K61" i="44"/>
  <c r="AE62" i="46"/>
  <c r="AE62" i="44"/>
  <c r="BK62" i="46"/>
  <c r="BK62" i="44"/>
  <c r="H63" i="46"/>
  <c r="H63" i="44"/>
  <c r="BL63" i="46"/>
  <c r="BL63" i="44"/>
  <c r="AB64" i="46"/>
  <c r="AB64" i="44"/>
  <c r="BH64" i="46"/>
  <c r="BH64" i="44"/>
  <c r="BD65" i="46"/>
  <c r="BD65" i="44"/>
  <c r="L66" i="46"/>
  <c r="L66" i="44"/>
  <c r="AZ66" i="46"/>
  <c r="AZ66" i="44"/>
  <c r="AK67" i="46"/>
  <c r="AK67" i="44"/>
  <c r="BQ67" i="46"/>
  <c r="BQ67" i="44"/>
  <c r="Y68" i="46"/>
  <c r="Y68" i="44"/>
  <c r="BE68" i="46"/>
  <c r="BE68" i="44"/>
  <c r="L69" i="46"/>
  <c r="L69" i="44"/>
  <c r="AZ69" i="46"/>
  <c r="AZ69" i="44"/>
  <c r="G70" i="46"/>
  <c r="G70" i="44"/>
  <c r="AM49" i="44"/>
  <c r="BK49" i="44"/>
  <c r="K50" i="44"/>
  <c r="AI50" i="44"/>
  <c r="BQ76" i="44"/>
  <c r="AI78" i="44"/>
  <c r="O79" i="44"/>
  <c r="AY80" i="44"/>
  <c r="L81" i="44"/>
  <c r="X82" i="44"/>
  <c r="BD82" i="44"/>
  <c r="J83" i="44"/>
  <c r="P77" i="46"/>
  <c r="P77" i="44"/>
  <c r="AV77" i="46"/>
  <c r="AV77" i="44"/>
  <c r="AQ78" i="46"/>
  <c r="AQ78" i="44"/>
  <c r="G79" i="46"/>
  <c r="G79" i="44"/>
  <c r="AM79" i="46"/>
  <c r="AM79" i="44"/>
  <c r="AA80" i="46"/>
  <c r="AA80" i="44"/>
  <c r="BG80" i="46"/>
  <c r="BG80" i="44"/>
  <c r="D81" i="46"/>
  <c r="D81" i="44"/>
  <c r="AJ81" i="46"/>
  <c r="AJ81" i="44"/>
  <c r="BP81" i="46"/>
  <c r="BP81" i="44"/>
  <c r="AF82" i="46"/>
  <c r="AF82" i="44"/>
  <c r="AN82" i="46"/>
  <c r="AN82" i="44"/>
  <c r="AH83" i="46"/>
  <c r="AH83" i="44"/>
  <c r="AD84" i="46"/>
  <c r="AD84" i="44"/>
  <c r="AL84" i="46"/>
  <c r="AL84" i="44"/>
  <c r="I85" i="46"/>
  <c r="I85" i="44"/>
  <c r="AO85" i="46"/>
  <c r="AO85" i="44"/>
  <c r="T86" i="46"/>
  <c r="T86" i="44"/>
  <c r="AZ86" i="46"/>
  <c r="AZ86" i="44"/>
  <c r="X87" i="46"/>
  <c r="X87" i="44"/>
  <c r="AF87" i="46"/>
  <c r="AF87" i="44"/>
  <c r="L88" i="46"/>
  <c r="L88" i="44"/>
  <c r="T88" i="46"/>
  <c r="T88" i="44"/>
  <c r="AZ88" i="46"/>
  <c r="AZ88" i="44"/>
  <c r="E89" i="46"/>
  <c r="E89" i="44"/>
  <c r="BI89" i="46"/>
  <c r="BI89" i="44"/>
  <c r="BQ89" i="46"/>
  <c r="BQ89" i="44"/>
  <c r="AW90" i="46"/>
  <c r="AW90" i="44"/>
  <c r="AI91" i="46"/>
  <c r="AI91" i="44"/>
  <c r="BG91" i="46"/>
  <c r="BG91" i="44"/>
  <c r="AE92" i="46"/>
  <c r="AE92" i="44"/>
  <c r="AM92" i="46"/>
  <c r="AM92" i="44"/>
  <c r="K93" i="46"/>
  <c r="K93" i="44"/>
  <c r="AQ93" i="46"/>
  <c r="AQ93" i="44"/>
  <c r="Z95" i="46"/>
  <c r="Z95" i="44"/>
  <c r="AH95" i="46"/>
  <c r="AH95" i="44"/>
  <c r="F96" i="46"/>
  <c r="F96" i="44"/>
  <c r="N96" i="46"/>
  <c r="N96" i="44"/>
  <c r="AG97" i="46"/>
  <c r="AG97" i="44"/>
  <c r="BM97" i="46"/>
  <c r="BM97" i="44"/>
  <c r="T98" i="46"/>
  <c r="T98" i="44"/>
  <c r="AB98" i="46"/>
  <c r="AB98" i="44"/>
  <c r="AD99" i="46"/>
  <c r="AD99" i="44"/>
  <c r="BJ99" i="46"/>
  <c r="BJ99" i="44"/>
  <c r="AH100" i="46"/>
  <c r="AH100" i="44"/>
  <c r="AP100" i="46"/>
  <c r="AP100" i="44"/>
  <c r="BB119" i="46"/>
  <c r="BB119" i="44"/>
  <c r="AP120" i="46"/>
  <c r="AP120" i="44"/>
  <c r="V121" i="46"/>
  <c r="V121" i="44"/>
  <c r="J122" i="46"/>
  <c r="J122" i="44"/>
  <c r="R122" i="46"/>
  <c r="R122" i="44"/>
  <c r="Z122" i="46"/>
  <c r="Z122" i="44"/>
  <c r="AH122" i="46"/>
  <c r="AH122" i="44"/>
  <c r="AP122" i="46"/>
  <c r="AP122" i="44"/>
  <c r="BG123" i="46"/>
  <c r="BG123" i="44"/>
  <c r="AD124" i="46"/>
  <c r="AD124" i="44"/>
  <c r="BL125" i="46"/>
  <c r="BL125" i="44"/>
  <c r="AR126" i="46"/>
  <c r="AR126" i="44"/>
  <c r="BI127" i="46"/>
  <c r="BI127" i="44"/>
  <c r="AW128" i="46"/>
  <c r="AW128" i="44"/>
  <c r="T129" i="46"/>
  <c r="T129" i="44"/>
  <c r="BC130" i="46"/>
  <c r="BC130" i="44"/>
  <c r="AH131" i="46"/>
  <c r="AH131" i="44"/>
  <c r="AT132" i="46"/>
  <c r="AT132" i="44"/>
  <c r="BB132" i="46"/>
  <c r="BB132" i="44"/>
  <c r="Y133" i="46"/>
  <c r="Y133" i="44"/>
  <c r="E134" i="46"/>
  <c r="E134" i="44"/>
  <c r="AK134" i="46"/>
  <c r="AK134" i="44"/>
  <c r="BQ134" i="46"/>
  <c r="BQ134" i="44"/>
  <c r="I135" i="46"/>
  <c r="I135" i="44"/>
  <c r="BE135" i="46"/>
  <c r="BE135" i="44"/>
  <c r="AK136" i="46"/>
  <c r="AK136" i="44"/>
  <c r="BQ136" i="46"/>
  <c r="BQ136" i="44"/>
  <c r="BA137" i="46"/>
  <c r="BA137" i="44"/>
  <c r="BI137" i="46"/>
  <c r="BI137" i="44"/>
  <c r="AG138" i="46"/>
  <c r="AG138" i="44"/>
  <c r="AO138" i="46"/>
  <c r="AO138" i="44"/>
  <c r="U139" i="46"/>
  <c r="U139" i="44"/>
  <c r="AS139" i="46"/>
  <c r="AS139" i="44"/>
  <c r="I140" i="46"/>
  <c r="I140" i="44"/>
  <c r="Q140" i="46"/>
  <c r="Q140" i="44"/>
  <c r="BM140" i="46"/>
  <c r="BM140" i="44"/>
  <c r="AB141" i="46"/>
  <c r="AB141" i="44"/>
  <c r="AR141" i="46"/>
  <c r="AR141" i="44"/>
  <c r="AZ142" i="46"/>
  <c r="AZ142" i="44"/>
  <c r="BH142" i="46"/>
  <c r="BH142" i="44"/>
  <c r="N143" i="46"/>
  <c r="N143" i="44"/>
  <c r="BJ70" i="44"/>
  <c r="AA71" i="44"/>
  <c r="BG71" i="44"/>
  <c r="O72" i="44"/>
  <c r="AM72" i="44"/>
  <c r="M101" i="44"/>
  <c r="AG102" i="44"/>
  <c r="BM102" i="44"/>
  <c r="U103" i="44"/>
  <c r="Q104" i="44"/>
  <c r="AW104" i="44"/>
  <c r="BH105" i="44"/>
  <c r="AV106" i="44"/>
  <c r="BE106" i="44"/>
  <c r="AB107" i="44"/>
  <c r="AK107" i="44"/>
  <c r="G108" i="44"/>
  <c r="O108" i="44"/>
  <c r="W108" i="44"/>
  <c r="AE108" i="44"/>
  <c r="AM108" i="44"/>
  <c r="AU108" i="44"/>
  <c r="BC108" i="44"/>
  <c r="BK108" i="44"/>
  <c r="AP109" i="44"/>
  <c r="AY109" i="44"/>
  <c r="V110" i="44"/>
  <c r="AE110" i="44"/>
  <c r="J111" i="44"/>
  <c r="R111" i="44"/>
  <c r="Z111" i="44"/>
  <c r="AH111" i="44"/>
  <c r="AP111" i="44"/>
  <c r="AX111" i="44"/>
  <c r="BF111" i="44"/>
  <c r="BN111" i="44"/>
  <c r="BB112" i="44"/>
  <c r="AG113" i="44"/>
  <c r="M114" i="44"/>
  <c r="G151" i="44"/>
  <c r="AM151" i="44"/>
  <c r="AQ69" i="44"/>
  <c r="BB70" i="44"/>
  <c r="BK70" i="44"/>
  <c r="R71" i="44"/>
  <c r="AX71" i="44"/>
  <c r="E101" i="44"/>
  <c r="BQ101" i="44"/>
  <c r="AZ105" i="44"/>
  <c r="AN106" i="44"/>
  <c r="AW106" i="44"/>
  <c r="T107" i="44"/>
  <c r="AC107" i="44"/>
  <c r="H108" i="44"/>
  <c r="P108" i="44"/>
  <c r="X108" i="44"/>
  <c r="AF108" i="44"/>
  <c r="AN108" i="44"/>
  <c r="AV108" i="44"/>
  <c r="BD108" i="44"/>
  <c r="BL108" i="44"/>
  <c r="AH109" i="44"/>
  <c r="AQ109" i="44"/>
  <c r="N110" i="44"/>
  <c r="W110" i="44"/>
  <c r="K111" i="44"/>
  <c r="S111" i="44"/>
  <c r="AA111" i="44"/>
  <c r="AI111" i="44"/>
  <c r="F120" i="46"/>
  <c r="F120" i="44"/>
  <c r="AX121" i="46"/>
  <c r="AX121" i="44"/>
  <c r="W123" i="46"/>
  <c r="W123" i="44"/>
  <c r="AG120" i="46"/>
  <c r="AG120" i="44"/>
  <c r="M121" i="46"/>
  <c r="M121" i="44"/>
  <c r="AX123" i="46"/>
  <c r="AX123" i="44"/>
  <c r="U124" i="46"/>
  <c r="U124" i="44"/>
  <c r="BC125" i="46"/>
  <c r="BC125" i="44"/>
  <c r="AI126" i="46"/>
  <c r="AI126" i="44"/>
  <c r="AZ127" i="46"/>
  <c r="AZ127" i="44"/>
  <c r="AN128" i="46"/>
  <c r="AN128" i="44"/>
  <c r="K129" i="46"/>
  <c r="K129" i="44"/>
  <c r="AT130" i="46"/>
  <c r="AT130" i="44"/>
  <c r="Y131" i="46"/>
  <c r="Y131" i="44"/>
  <c r="E132" i="46"/>
  <c r="E132" i="44"/>
  <c r="AK132" i="46"/>
  <c r="AK132" i="44"/>
  <c r="P133" i="46"/>
  <c r="P133" i="44"/>
  <c r="BL133" i="46"/>
  <c r="BL133" i="44"/>
  <c r="BH134" i="46"/>
  <c r="BH134" i="44"/>
  <c r="AV135" i="46"/>
  <c r="AV135" i="44"/>
  <c r="T136" i="46"/>
  <c r="T136" i="44"/>
  <c r="AB136" i="46"/>
  <c r="AB136" i="44"/>
  <c r="L137" i="46"/>
  <c r="L137" i="44"/>
  <c r="AR137" i="46"/>
  <c r="AR137" i="44"/>
  <c r="AF138" i="46"/>
  <c r="AF138" i="44"/>
  <c r="L139" i="46"/>
  <c r="L139" i="44"/>
  <c r="AJ139" i="46"/>
  <c r="AJ139" i="44"/>
  <c r="BL140" i="46"/>
  <c r="BL140" i="44"/>
  <c r="S141" i="46"/>
  <c r="S141" i="44"/>
  <c r="AI141" i="46"/>
  <c r="AI141" i="44"/>
  <c r="BO141" i="46"/>
  <c r="BO141" i="44"/>
  <c r="K142" i="46"/>
  <c r="K142" i="44"/>
  <c r="AQ142" i="46"/>
  <c r="AQ142" i="44"/>
  <c r="E143" i="46"/>
  <c r="E143" i="44"/>
  <c r="M143" i="46"/>
  <c r="M143" i="44"/>
  <c r="U143" i="46"/>
  <c r="U143" i="44"/>
  <c r="AC143" i="46"/>
  <c r="AC143" i="44"/>
  <c r="AK143" i="46"/>
  <c r="AK143" i="44"/>
  <c r="AS143" i="46"/>
  <c r="AS143" i="44"/>
  <c r="BA143" i="46"/>
  <c r="BA143" i="44"/>
  <c r="BI143" i="46"/>
  <c r="BI143" i="44"/>
  <c r="BQ143" i="46"/>
  <c r="BQ143" i="44"/>
  <c r="X144" i="46"/>
  <c r="X144" i="44"/>
  <c r="BD144" i="46"/>
  <c r="BD144" i="44"/>
  <c r="AW145" i="46"/>
  <c r="AW145" i="44"/>
  <c r="AC146" i="46"/>
  <c r="AC146" i="44"/>
  <c r="BA146" i="46"/>
  <c r="BA146" i="44"/>
  <c r="Q147" i="46"/>
  <c r="Q147" i="44"/>
  <c r="AG147" i="46"/>
  <c r="AG147" i="44"/>
  <c r="D148" i="46"/>
  <c r="D148" i="44"/>
  <c r="L148" i="46"/>
  <c r="L148" i="44"/>
  <c r="T148" i="46"/>
  <c r="T148" i="44"/>
  <c r="AB148" i="46"/>
  <c r="AB148" i="44"/>
  <c r="AJ148" i="46"/>
  <c r="AJ148" i="44"/>
  <c r="AR148" i="46"/>
  <c r="AR148" i="44"/>
  <c r="H149" i="46"/>
  <c r="H149" i="44"/>
  <c r="P149" i="46"/>
  <c r="P149" i="44"/>
  <c r="X149" i="46"/>
  <c r="X149" i="44"/>
  <c r="AF149" i="46"/>
  <c r="AF149" i="44"/>
  <c r="AN149" i="46"/>
  <c r="AN149" i="44"/>
  <c r="AV149" i="46"/>
  <c r="AV149" i="44"/>
  <c r="BD149" i="46"/>
  <c r="BD149" i="44"/>
  <c r="BL149" i="46"/>
  <c r="BL149" i="44"/>
  <c r="D150" i="46"/>
  <c r="D150" i="44"/>
  <c r="AZ150" i="46"/>
  <c r="AZ150" i="44"/>
  <c r="BH150" i="46"/>
  <c r="BH150" i="44"/>
  <c r="O151" i="46"/>
  <c r="O151" i="44"/>
  <c r="BJ153" i="46"/>
  <c r="BJ153" i="44"/>
  <c r="P154" i="46"/>
  <c r="P154" i="44"/>
  <c r="X154" i="46"/>
  <c r="X154" i="44"/>
  <c r="AV154" i="46"/>
  <c r="AV154" i="44"/>
  <c r="AI157" i="46"/>
  <c r="AI157" i="44"/>
  <c r="BG157" i="46"/>
  <c r="BG157" i="44"/>
  <c r="AE158" i="46"/>
  <c r="AE158" i="44"/>
  <c r="BC158" i="46"/>
  <c r="BC158" i="44"/>
  <c r="S159" i="46"/>
  <c r="S159" i="44"/>
  <c r="AQ159" i="46"/>
  <c r="AQ159" i="44"/>
  <c r="BG159" i="46"/>
  <c r="BG159" i="44"/>
  <c r="AZ160" i="46"/>
  <c r="AZ160" i="44"/>
  <c r="G161" i="46"/>
  <c r="G161" i="44"/>
  <c r="AU161" i="46"/>
  <c r="AU161" i="44"/>
  <c r="AX162" i="46"/>
  <c r="AX162" i="44"/>
  <c r="AL163" i="46"/>
  <c r="AL163" i="44"/>
  <c r="AT163" i="46"/>
  <c r="AT163" i="44"/>
  <c r="J164" i="46"/>
  <c r="J164" i="44"/>
  <c r="BF124" i="44"/>
  <c r="AB125" i="44"/>
  <c r="F165" i="44"/>
  <c r="E167" i="44"/>
  <c r="AS167" i="44"/>
  <c r="I168" i="44"/>
  <c r="BM168" i="44"/>
  <c r="U169" i="44"/>
  <c r="BL170" i="44"/>
  <c r="BI172" i="44"/>
  <c r="J132" i="46"/>
  <c r="J132" i="44"/>
  <c r="BA133" i="46"/>
  <c r="BA133" i="44"/>
  <c r="AG134" i="46"/>
  <c r="AG134" i="44"/>
  <c r="U135" i="46"/>
  <c r="U135" i="44"/>
  <c r="BM136" i="46"/>
  <c r="BM136" i="44"/>
  <c r="Q137" i="46"/>
  <c r="Q137" i="44"/>
  <c r="E138" i="46"/>
  <c r="E138" i="44"/>
  <c r="BQ138" i="46"/>
  <c r="BQ138" i="44"/>
  <c r="AW139" i="46"/>
  <c r="AW139" i="44"/>
  <c r="AK140" i="46"/>
  <c r="AK140" i="44"/>
  <c r="H141" i="46"/>
  <c r="H141" i="44"/>
  <c r="P142" i="46"/>
  <c r="P142" i="44"/>
  <c r="AP164" i="46"/>
  <c r="AP164" i="44"/>
  <c r="BJ165" i="46"/>
  <c r="BJ165" i="44"/>
  <c r="AO166" i="46"/>
  <c r="AO166" i="44"/>
  <c r="Q168" i="46"/>
  <c r="Q168" i="44"/>
  <c r="AP171" i="46"/>
  <c r="AP171" i="44"/>
  <c r="E172" i="46"/>
  <c r="E172" i="44"/>
  <c r="I173" i="46"/>
  <c r="I173" i="44"/>
  <c r="BH174" i="46"/>
  <c r="BH174" i="44"/>
  <c r="AW176" i="46"/>
  <c r="AW176" i="44"/>
  <c r="AS177" i="46"/>
  <c r="AS177" i="44"/>
  <c r="BM144" i="44"/>
  <c r="R145" i="44"/>
  <c r="AE178" i="44"/>
  <c r="BO179" i="44"/>
  <c r="AZ180" i="44"/>
  <c r="T182" i="44"/>
  <c r="AN183" i="44"/>
  <c r="AI184" i="44"/>
  <c r="G185" i="44"/>
  <c r="M187" i="44"/>
  <c r="Z7" i="46"/>
  <c r="Z7" i="44"/>
  <c r="AH7" i="46"/>
  <c r="AH7" i="44"/>
  <c r="BN7" i="46"/>
  <c r="BN7" i="44"/>
  <c r="O8" i="46"/>
  <c r="O8" i="44"/>
  <c r="AM8" i="46"/>
  <c r="AM8" i="44"/>
  <c r="AB11" i="46"/>
  <c r="AB11" i="44"/>
  <c r="W10" i="44"/>
  <c r="BF14" i="44"/>
  <c r="R12" i="46"/>
  <c r="R12" i="44"/>
  <c r="AX12" i="46"/>
  <c r="AX12" i="44"/>
  <c r="V22" i="46"/>
  <c r="V22" i="44"/>
  <c r="AT22" i="46"/>
  <c r="AT22" i="44"/>
  <c r="BJ22" i="46"/>
  <c r="BJ22" i="44"/>
  <c r="BJ28" i="46"/>
  <c r="BJ28" i="44"/>
  <c r="N34" i="46"/>
  <c r="N34" i="44"/>
  <c r="V36" i="46"/>
  <c r="V36" i="44"/>
  <c r="AF41" i="46"/>
  <c r="AF41" i="44"/>
  <c r="AI44" i="46"/>
  <c r="AI44" i="44"/>
  <c r="I46" i="46"/>
  <c r="I46" i="44"/>
  <c r="AO46" i="46"/>
  <c r="AO46" i="44"/>
  <c r="BH49" i="46"/>
  <c r="BH49" i="44"/>
  <c r="P50" i="46"/>
  <c r="P50" i="44"/>
  <c r="AV50" i="46"/>
  <c r="AV50" i="44"/>
  <c r="Z52" i="46"/>
  <c r="Z52" i="44"/>
  <c r="Z54" i="46"/>
  <c r="Z54" i="44"/>
  <c r="BF54" i="46"/>
  <c r="BF54" i="44"/>
  <c r="P55" i="46"/>
  <c r="P55" i="44"/>
  <c r="AF55" i="46"/>
  <c r="AF55" i="44"/>
  <c r="AV55" i="46"/>
  <c r="AV55" i="44"/>
  <c r="BD55" i="46"/>
  <c r="BD55" i="44"/>
  <c r="J58" i="46"/>
  <c r="J58" i="44"/>
  <c r="AP58" i="46"/>
  <c r="AP58" i="44"/>
  <c r="AD60" i="46"/>
  <c r="AD60" i="44"/>
  <c r="H61" i="46"/>
  <c r="H61" i="44"/>
  <c r="BD61" i="46"/>
  <c r="BD61" i="44"/>
  <c r="AZ62" i="46"/>
  <c r="AZ62" i="44"/>
  <c r="AO64" i="46"/>
  <c r="AO64" i="44"/>
  <c r="Y66" i="46"/>
  <c r="Y66" i="44"/>
  <c r="AW66" i="46"/>
  <c r="AW66" i="44"/>
  <c r="V68" i="46"/>
  <c r="V68" i="44"/>
  <c r="BJ68" i="46"/>
  <c r="BJ68" i="44"/>
  <c r="AO69" i="46"/>
  <c r="AO69" i="44"/>
  <c r="T70" i="46"/>
  <c r="T70" i="44"/>
  <c r="BH70" i="46"/>
  <c r="BH70" i="44"/>
  <c r="AN71" i="46"/>
  <c r="AN71" i="44"/>
  <c r="R74" i="46"/>
  <c r="R74" i="44"/>
  <c r="D75" i="46"/>
  <c r="D75" i="44"/>
  <c r="S77" i="46"/>
  <c r="S77" i="44"/>
  <c r="AY77" i="46"/>
  <c r="AY77" i="44"/>
  <c r="V78" i="46"/>
  <c r="V78" i="44"/>
  <c r="BB78" i="46"/>
  <c r="BB78" i="44"/>
  <c r="A77" i="27"/>
  <c r="C79" i="46"/>
  <c r="C79" i="44" s="1"/>
  <c r="Z79" i="46"/>
  <c r="Z79" i="44"/>
  <c r="AX79" i="46"/>
  <c r="AX79" i="44"/>
  <c r="BJ80" i="46"/>
  <c r="BJ80" i="44"/>
  <c r="BD48" i="44"/>
  <c r="AQ59" i="44"/>
  <c r="Y64" i="44"/>
  <c r="R67" i="44"/>
  <c r="AL73" i="44"/>
  <c r="AP7" i="46"/>
  <c r="AP7" i="44"/>
  <c r="AR9" i="46"/>
  <c r="AR9" i="44"/>
  <c r="AC15" i="46"/>
  <c r="AC15" i="44"/>
  <c r="AJ9" i="44"/>
  <c r="BJ13" i="44"/>
  <c r="AP12" i="46"/>
  <c r="AP12" i="44"/>
  <c r="F22" i="46"/>
  <c r="F22" i="44"/>
  <c r="AD22" i="46"/>
  <c r="AD22" i="44"/>
  <c r="BB22" i="46"/>
  <c r="BB22" i="44"/>
  <c r="H41" i="46"/>
  <c r="H41" i="44"/>
  <c r="AN41" i="46"/>
  <c r="AN41" i="44"/>
  <c r="AQ44" i="46"/>
  <c r="AQ44" i="44"/>
  <c r="H48" i="46"/>
  <c r="H48" i="44"/>
  <c r="BP49" i="46"/>
  <c r="BP49" i="44"/>
  <c r="J52" i="46"/>
  <c r="J52" i="44"/>
  <c r="AH52" i="46"/>
  <c r="AH52" i="44"/>
  <c r="AX52" i="46"/>
  <c r="AX52" i="44"/>
  <c r="N53" i="46"/>
  <c r="N53" i="44"/>
  <c r="AN55" i="46"/>
  <c r="AN55" i="44"/>
  <c r="A56" i="27"/>
  <c r="A58" i="44"/>
  <c r="Z58" i="46"/>
  <c r="Z58" i="44"/>
  <c r="AX58" i="46"/>
  <c r="AX58" i="44"/>
  <c r="BN58" i="46"/>
  <c r="BN58" i="44"/>
  <c r="K59" i="46"/>
  <c r="K59" i="44"/>
  <c r="AI59" i="46"/>
  <c r="AI59" i="44"/>
  <c r="N60" i="46"/>
  <c r="N60" i="44"/>
  <c r="BJ60" i="46"/>
  <c r="BJ60" i="44"/>
  <c r="AN61" i="46"/>
  <c r="AN61" i="44"/>
  <c r="L62" i="46"/>
  <c r="L62" i="44"/>
  <c r="BH62" i="46"/>
  <c r="BH62" i="44"/>
  <c r="U63" i="46"/>
  <c r="U63" i="44"/>
  <c r="BQ63" i="46"/>
  <c r="BQ63" i="44"/>
  <c r="AC65" i="46"/>
  <c r="AC65" i="44"/>
  <c r="BI65" i="46"/>
  <c r="BI65" i="44"/>
  <c r="I66" i="46"/>
  <c r="I66" i="44"/>
  <c r="AG66" i="46"/>
  <c r="AG66" i="44"/>
  <c r="BE66" i="46"/>
  <c r="BE66" i="44"/>
  <c r="BM66" i="46"/>
  <c r="BM66" i="44"/>
  <c r="BF67" i="46"/>
  <c r="BF67" i="44"/>
  <c r="AD68" i="46"/>
  <c r="AD68" i="44"/>
  <c r="Q69" i="46"/>
  <c r="Q69" i="44"/>
  <c r="L70" i="46"/>
  <c r="L70" i="44"/>
  <c r="AZ72" i="46"/>
  <c r="AZ72" i="44"/>
  <c r="N73" i="46"/>
  <c r="N73" i="44"/>
  <c r="BB73" i="46"/>
  <c r="BB73" i="44"/>
  <c r="Z74" i="46"/>
  <c r="Z74" i="44"/>
  <c r="BN74" i="46"/>
  <c r="BN74" i="44"/>
  <c r="AJ75" i="46"/>
  <c r="AJ75" i="44"/>
  <c r="BH75" i="46"/>
  <c r="BH75" i="44"/>
  <c r="P76" i="46"/>
  <c r="P76" i="44"/>
  <c r="BF79" i="46"/>
  <c r="BF79" i="44"/>
  <c r="AB9" i="44"/>
  <c r="D47" i="44"/>
  <c r="BP47" i="44"/>
  <c r="BF7" i="44"/>
  <c r="AZ9" i="44"/>
  <c r="I12" i="44"/>
  <c r="AQ17" i="44"/>
  <c r="AT20" i="44"/>
  <c r="AO21" i="44"/>
  <c r="Y23" i="44"/>
  <c r="AS26" i="44"/>
  <c r="BD31" i="44"/>
  <c r="AK34" i="44"/>
  <c r="AW35" i="44"/>
  <c r="L39" i="44"/>
  <c r="AM41" i="44"/>
  <c r="K44" i="44"/>
  <c r="BH47" i="44"/>
  <c r="AU48" i="44"/>
  <c r="AN50" i="44"/>
  <c r="V53" i="44"/>
  <c r="BB53" i="44"/>
  <c r="AY56" i="44"/>
  <c r="Q64" i="44"/>
  <c r="BE64" i="44"/>
  <c r="J67" i="44"/>
  <c r="BD76" i="44"/>
  <c r="J79" i="44"/>
  <c r="BP9" i="46"/>
  <c r="BP9" i="44"/>
  <c r="O10" i="46"/>
  <c r="O10" i="44"/>
  <c r="R7" i="44"/>
  <c r="AH12" i="46"/>
  <c r="AH12" i="44"/>
  <c r="BF12" i="46"/>
  <c r="BF12" i="44"/>
  <c r="AL34" i="46"/>
  <c r="AL34" i="44"/>
  <c r="BB34" i="46"/>
  <c r="BB34" i="44"/>
  <c r="N36" i="46"/>
  <c r="N36" i="44"/>
  <c r="AL36" i="46"/>
  <c r="AL36" i="44"/>
  <c r="AT36" i="46"/>
  <c r="AT36" i="44"/>
  <c r="BJ36" i="46"/>
  <c r="BJ36" i="44"/>
  <c r="X41" i="46"/>
  <c r="X41" i="44"/>
  <c r="BD41" i="46"/>
  <c r="BD41" i="44"/>
  <c r="AG46" i="46"/>
  <c r="AG46" i="44"/>
  <c r="AF48" i="46"/>
  <c r="AF48" i="44"/>
  <c r="AV48" i="46"/>
  <c r="AV48" i="44"/>
  <c r="D49" i="46"/>
  <c r="D49" i="44"/>
  <c r="T49" i="46"/>
  <c r="T49" i="44"/>
  <c r="AZ49" i="46"/>
  <c r="AZ49" i="44"/>
  <c r="X50" i="46"/>
  <c r="X50" i="44"/>
  <c r="A50" i="27"/>
  <c r="C52" i="46"/>
  <c r="C52" i="44" s="1"/>
  <c r="R54" i="46"/>
  <c r="R54" i="44"/>
  <c r="BN54" i="46"/>
  <c r="BN54" i="44"/>
  <c r="V57" i="46"/>
  <c r="V57" i="44"/>
  <c r="R58" i="46"/>
  <c r="R58" i="44"/>
  <c r="V60" i="46"/>
  <c r="V60" i="44"/>
  <c r="A59" i="27"/>
  <c r="C61" i="46"/>
  <c r="C61" i="44" s="1"/>
  <c r="AV61" i="46"/>
  <c r="AV61" i="44"/>
  <c r="AB62" i="46"/>
  <c r="AB62" i="44"/>
  <c r="BP62" i="46"/>
  <c r="BP62" i="44"/>
  <c r="Q66" i="46"/>
  <c r="Q66" i="44"/>
  <c r="AO66" i="46"/>
  <c r="AO66" i="44"/>
  <c r="AL68" i="46"/>
  <c r="AL68" i="44"/>
  <c r="A67" i="27"/>
  <c r="C69" i="46"/>
  <c r="C69" i="44" s="1"/>
  <c r="BE69" i="46"/>
  <c r="BE69" i="44"/>
  <c r="AJ70" i="46"/>
  <c r="AJ70" i="44"/>
  <c r="BP70" i="46"/>
  <c r="BP70" i="44"/>
  <c r="AV71" i="46"/>
  <c r="AV71" i="44"/>
  <c r="BD71" i="46"/>
  <c r="BD71" i="44"/>
  <c r="T72" i="46"/>
  <c r="T72" i="44"/>
  <c r="AR72" i="46"/>
  <c r="AR72" i="44"/>
  <c r="BH72" i="46"/>
  <c r="BH72" i="44"/>
  <c r="V73" i="46"/>
  <c r="V73" i="44"/>
  <c r="J74" i="46"/>
  <c r="J74" i="44"/>
  <c r="BF74" i="46"/>
  <c r="BF74" i="44"/>
  <c r="AB75" i="46"/>
  <c r="AB75" i="44"/>
  <c r="AA77" i="46"/>
  <c r="AA77" i="44"/>
  <c r="BG77" i="46"/>
  <c r="BG77" i="44"/>
  <c r="AL78" i="46"/>
  <c r="AL78" i="44"/>
  <c r="V80" i="46"/>
  <c r="V80" i="44"/>
  <c r="AL80" i="46"/>
  <c r="AL80" i="44"/>
  <c r="BC81" i="46"/>
  <c r="BC81" i="44"/>
  <c r="D11" i="44"/>
  <c r="AF16" i="44"/>
  <c r="I25" i="44"/>
  <c r="T11" i="44"/>
  <c r="BQ15" i="44"/>
  <c r="BF19" i="44"/>
  <c r="AK26" i="44"/>
  <c r="P38" i="44"/>
  <c r="AV76" i="44"/>
  <c r="AP79" i="44"/>
  <c r="F7" i="46"/>
  <c r="F7" i="44"/>
  <c r="N7" i="46"/>
  <c r="N7" i="44"/>
  <c r="V7" i="46"/>
  <c r="V7" i="44"/>
  <c r="AE8" i="46"/>
  <c r="AE8" i="44"/>
  <c r="T9" i="46"/>
  <c r="T9" i="44"/>
  <c r="Z12" i="46"/>
  <c r="Z12" i="44"/>
  <c r="Q46" i="46"/>
  <c r="Q46" i="44"/>
  <c r="X48" i="46"/>
  <c r="X48" i="44"/>
  <c r="AN48" i="46"/>
  <c r="AN48" i="44"/>
  <c r="AF50" i="46"/>
  <c r="AF50" i="44"/>
  <c r="BD50" i="46"/>
  <c r="BD50" i="44"/>
  <c r="F51" i="46"/>
  <c r="F51" i="44"/>
  <c r="AL51" i="46"/>
  <c r="AL51" i="44"/>
  <c r="R52" i="46"/>
  <c r="R52" i="44"/>
  <c r="AP52" i="46"/>
  <c r="AP52" i="44"/>
  <c r="BF52" i="46"/>
  <c r="BF52" i="44"/>
  <c r="BN52" i="46"/>
  <c r="BN52" i="44"/>
  <c r="AD53" i="46"/>
  <c r="AD53" i="44"/>
  <c r="BJ53" i="46"/>
  <c r="BJ53" i="44"/>
  <c r="AH54" i="46"/>
  <c r="AH54" i="44"/>
  <c r="H55" i="46"/>
  <c r="H55" i="44"/>
  <c r="BB57" i="46"/>
  <c r="BB57" i="44"/>
  <c r="BG59" i="46"/>
  <c r="BG59" i="44"/>
  <c r="AT60" i="46"/>
  <c r="AT60" i="44"/>
  <c r="P61" i="46"/>
  <c r="P61" i="44"/>
  <c r="BL61" i="46"/>
  <c r="BL61" i="44"/>
  <c r="AJ62" i="46"/>
  <c r="AJ62" i="44"/>
  <c r="M63" i="46"/>
  <c r="M63" i="44"/>
  <c r="BA63" i="46"/>
  <c r="BA63" i="44"/>
  <c r="M65" i="46"/>
  <c r="M65" i="44"/>
  <c r="AK65" i="46"/>
  <c r="AK65" i="44"/>
  <c r="F68" i="46"/>
  <c r="F68" i="44"/>
  <c r="BB68" i="46"/>
  <c r="BB68" i="44"/>
  <c r="AG69" i="46"/>
  <c r="AG69" i="44"/>
  <c r="D70" i="46"/>
  <c r="D70" i="44"/>
  <c r="AZ70" i="46"/>
  <c r="AZ70" i="44"/>
  <c r="X71" i="46"/>
  <c r="X71" i="44"/>
  <c r="AT73" i="46"/>
  <c r="AT73" i="44"/>
  <c r="AP74" i="46"/>
  <c r="AP74" i="44"/>
  <c r="AN76" i="46"/>
  <c r="AN76" i="44"/>
  <c r="BL76" i="46"/>
  <c r="BL76" i="44"/>
  <c r="AQ77" i="46"/>
  <c r="AQ77" i="44"/>
  <c r="N78" i="46"/>
  <c r="N78" i="44"/>
  <c r="N80" i="46"/>
  <c r="N80" i="44"/>
  <c r="AD80" i="46"/>
  <c r="AD80" i="44"/>
  <c r="AT80" i="46"/>
  <c r="AT80" i="44"/>
  <c r="BB80" i="46"/>
  <c r="BB80" i="44"/>
  <c r="A79" i="27"/>
  <c r="C81" i="46"/>
  <c r="C81" i="44" s="1"/>
  <c r="O81" i="46"/>
  <c r="O81" i="44"/>
  <c r="S82" i="46"/>
  <c r="S82" i="44"/>
  <c r="F13" i="44"/>
  <c r="BB20" i="44"/>
  <c r="A81" i="44"/>
  <c r="AX7" i="44"/>
  <c r="BD16" i="44"/>
  <c r="G8" i="44"/>
  <c r="BE12" i="44"/>
  <c r="BI15" i="44"/>
  <c r="BC18" i="44"/>
  <c r="AW23" i="44"/>
  <c r="AK24" i="44"/>
  <c r="T30" i="44"/>
  <c r="BP32" i="44"/>
  <c r="U34" i="44"/>
  <c r="AN40" i="44"/>
  <c r="W41" i="44"/>
  <c r="AD43" i="44"/>
  <c r="Y46" i="44"/>
  <c r="AR47" i="44"/>
  <c r="O48" i="44"/>
  <c r="AA49" i="44"/>
  <c r="H50" i="44"/>
  <c r="AT51" i="44"/>
  <c r="AT53" i="44"/>
  <c r="AI56" i="44"/>
  <c r="F57" i="44"/>
  <c r="AB72" i="44"/>
  <c r="BJ73" i="44"/>
  <c r="J7" i="46"/>
  <c r="J7" i="44"/>
  <c r="D9" i="46"/>
  <c r="D9" i="44"/>
  <c r="AU10" i="46"/>
  <c r="AU10" i="44"/>
  <c r="L11" i="46"/>
  <c r="L11" i="44"/>
  <c r="BA15" i="46"/>
  <c r="BA15" i="44"/>
  <c r="AS15" i="44"/>
  <c r="A25" i="27"/>
  <c r="C27" i="46"/>
  <c r="C27" i="44" s="1"/>
  <c r="BB28" i="46"/>
  <c r="BB28" i="44"/>
  <c r="F34" i="46"/>
  <c r="F34" i="44"/>
  <c r="AD34" i="46"/>
  <c r="AD34" i="44"/>
  <c r="AT34" i="46"/>
  <c r="AT34" i="44"/>
  <c r="F36" i="46"/>
  <c r="F36" i="44"/>
  <c r="AD36" i="46"/>
  <c r="AD36" i="44"/>
  <c r="BB36" i="46"/>
  <c r="BB36" i="44"/>
  <c r="A35" i="27"/>
  <c r="C37" i="46"/>
  <c r="C37" i="44" s="1"/>
  <c r="P41" i="46"/>
  <c r="P41" i="44"/>
  <c r="AV41" i="46"/>
  <c r="AV41" i="44"/>
  <c r="BO44" i="46"/>
  <c r="BO44" i="44"/>
  <c r="BM46" i="46"/>
  <c r="BM46" i="44"/>
  <c r="L49" i="46"/>
  <c r="L49" i="44"/>
  <c r="AR49" i="46"/>
  <c r="AR49" i="44"/>
  <c r="AD51" i="46"/>
  <c r="AD51" i="44"/>
  <c r="AL53" i="46"/>
  <c r="AL53" i="44"/>
  <c r="J54" i="46"/>
  <c r="J54" i="44"/>
  <c r="AX54" i="46"/>
  <c r="AX54" i="44"/>
  <c r="AT57" i="46"/>
  <c r="AT57" i="44"/>
  <c r="AA59" i="46"/>
  <c r="AA59" i="44"/>
  <c r="F60" i="46"/>
  <c r="F60" i="44"/>
  <c r="BB60" i="46"/>
  <c r="BB60" i="44"/>
  <c r="AF61" i="46"/>
  <c r="AF61" i="44"/>
  <c r="T62" i="46"/>
  <c r="T62" i="44"/>
  <c r="AK63" i="46"/>
  <c r="AK63" i="44"/>
  <c r="I69" i="46"/>
  <c r="I69" i="44"/>
  <c r="AW69" i="46"/>
  <c r="AW69" i="44"/>
  <c r="AB70" i="46"/>
  <c r="AB70" i="44"/>
  <c r="H71" i="46"/>
  <c r="H71" i="44"/>
  <c r="AF71" i="46"/>
  <c r="AF71" i="44"/>
  <c r="BL71" i="46"/>
  <c r="BL71" i="44"/>
  <c r="L72" i="46"/>
  <c r="L72" i="44"/>
  <c r="AJ72" i="46"/>
  <c r="AJ72" i="44"/>
  <c r="BP72" i="46"/>
  <c r="BP72" i="44"/>
  <c r="AD73" i="46"/>
  <c r="AD73" i="44"/>
  <c r="A72" i="27"/>
  <c r="A74" i="44"/>
  <c r="AX74" i="46"/>
  <c r="AX74" i="44"/>
  <c r="L75" i="46"/>
  <c r="L75" i="44"/>
  <c r="AR75" i="46"/>
  <c r="AR75" i="44"/>
  <c r="BP75" i="46"/>
  <c r="BP75" i="44"/>
  <c r="H76" i="46"/>
  <c r="H76" i="44"/>
  <c r="AF76" i="46"/>
  <c r="AF76" i="44"/>
  <c r="K77" i="46"/>
  <c r="K77" i="44"/>
  <c r="I21" i="44"/>
  <c r="BK81" i="44"/>
  <c r="BK18" i="44"/>
  <c r="AZ47" i="44"/>
  <c r="AJ49" i="44"/>
  <c r="V51" i="44"/>
  <c r="AQ56" i="44"/>
  <c r="A61" i="44"/>
  <c r="C74" i="46"/>
  <c r="C74" i="44" s="1"/>
  <c r="W8" i="44"/>
  <c r="AW12" i="44"/>
  <c r="AT13" i="44"/>
  <c r="J14" i="44"/>
  <c r="BM21" i="44"/>
  <c r="AC24" i="44"/>
  <c r="BM25" i="44"/>
  <c r="AG27" i="44"/>
  <c r="H31" i="44"/>
  <c r="BH32" i="44"/>
  <c r="M34" i="44"/>
  <c r="AF40" i="44"/>
  <c r="O41" i="44"/>
  <c r="BN42" i="44"/>
  <c r="BK43" i="44"/>
  <c r="AB45" i="44"/>
  <c r="AJ47" i="44"/>
  <c r="P48" i="44"/>
  <c r="AB49" i="44"/>
  <c r="AA56" i="44"/>
  <c r="E65" i="44"/>
  <c r="BA65" i="44"/>
  <c r="AX67" i="44"/>
  <c r="G81" i="44"/>
  <c r="BH9" i="46"/>
  <c r="BH9" i="44"/>
  <c r="G10" i="46"/>
  <c r="G10" i="44"/>
  <c r="AR11" i="46"/>
  <c r="AR11" i="44"/>
  <c r="AZ11" i="46"/>
  <c r="AZ11" i="44"/>
  <c r="BP11" i="46"/>
  <c r="BP11" i="44"/>
  <c r="AK15" i="46"/>
  <c r="AK15" i="44"/>
  <c r="Y12" i="44"/>
  <c r="J12" i="46"/>
  <c r="J12" i="44"/>
  <c r="BN12" i="46"/>
  <c r="BN12" i="44"/>
  <c r="N22" i="46"/>
  <c r="N22" i="44"/>
  <c r="AL22" i="46"/>
  <c r="AL22" i="44"/>
  <c r="A21" i="27"/>
  <c r="C23" i="46"/>
  <c r="C23" i="44" s="1"/>
  <c r="V34" i="46"/>
  <c r="V34" i="44"/>
  <c r="BJ34" i="46"/>
  <c r="BJ34" i="44"/>
  <c r="AA44" i="46"/>
  <c r="AA44" i="44"/>
  <c r="BG44" i="46"/>
  <c r="BG44" i="44"/>
  <c r="BL50" i="46"/>
  <c r="BL50" i="44"/>
  <c r="N51" i="46"/>
  <c r="N51" i="44"/>
  <c r="BB51" i="46"/>
  <c r="BB51" i="44"/>
  <c r="A52" i="27"/>
  <c r="A54" i="44"/>
  <c r="AP54" i="46"/>
  <c r="AP54" i="44"/>
  <c r="X55" i="46"/>
  <c r="X55" i="44"/>
  <c r="N57" i="46"/>
  <c r="N57" i="44"/>
  <c r="BJ57" i="46"/>
  <c r="BJ57" i="44"/>
  <c r="AH58" i="46"/>
  <c r="AH58" i="44"/>
  <c r="BF58" i="46"/>
  <c r="BF58" i="44"/>
  <c r="AL60" i="46"/>
  <c r="AL60" i="44"/>
  <c r="X61" i="46"/>
  <c r="X61" i="44"/>
  <c r="D62" i="46"/>
  <c r="D62" i="44"/>
  <c r="AR62" i="46"/>
  <c r="AR62" i="44"/>
  <c r="E63" i="46"/>
  <c r="E63" i="44"/>
  <c r="AC63" i="46"/>
  <c r="AC63" i="44"/>
  <c r="AS63" i="46"/>
  <c r="AS63" i="44"/>
  <c r="BI63" i="46"/>
  <c r="BI63" i="44"/>
  <c r="I64" i="46"/>
  <c r="I64" i="44"/>
  <c r="AG64" i="46"/>
  <c r="AG64" i="44"/>
  <c r="AW64" i="46"/>
  <c r="AW64" i="44"/>
  <c r="BM64" i="46"/>
  <c r="BM64" i="44"/>
  <c r="U65" i="46"/>
  <c r="U65" i="44"/>
  <c r="AS65" i="46"/>
  <c r="AS65" i="44"/>
  <c r="N68" i="46"/>
  <c r="N68" i="44"/>
  <c r="AT68" i="46"/>
  <c r="AT68" i="44"/>
  <c r="Y69" i="46"/>
  <c r="Y69" i="44"/>
  <c r="BM69" i="46"/>
  <c r="BM69" i="44"/>
  <c r="AR70" i="46"/>
  <c r="AR70" i="44"/>
  <c r="P71" i="46"/>
  <c r="P71" i="44"/>
  <c r="D72" i="46"/>
  <c r="D72" i="44"/>
  <c r="AH74" i="46"/>
  <c r="AH74" i="44"/>
  <c r="T75" i="46"/>
  <c r="T75" i="44"/>
  <c r="AZ75" i="46"/>
  <c r="AZ75" i="44"/>
  <c r="AI77" i="46"/>
  <c r="AI77" i="44"/>
  <c r="F78" i="46"/>
  <c r="F78" i="44"/>
  <c r="AD78" i="46"/>
  <c r="AD78" i="44"/>
  <c r="AT78" i="46"/>
  <c r="AT78" i="44"/>
  <c r="BJ78" i="46"/>
  <c r="BJ78" i="44"/>
  <c r="R79" i="46"/>
  <c r="R79" i="44"/>
  <c r="AH79" i="46"/>
  <c r="AH79" i="44"/>
  <c r="F80" i="46"/>
  <c r="F80" i="44"/>
  <c r="W81" i="46"/>
  <c r="W81" i="44"/>
  <c r="AE81" i="46"/>
  <c r="AE81" i="44"/>
  <c r="AU81" i="46"/>
  <c r="AU81" i="44"/>
  <c r="K82" i="46"/>
  <c r="K82" i="44"/>
  <c r="Q12" i="44"/>
  <c r="AH19" i="44"/>
  <c r="C35" i="46"/>
  <c r="C35" i="44" s="1"/>
  <c r="C54" i="46"/>
  <c r="C54" i="44" s="1"/>
  <c r="BM12" i="44"/>
  <c r="AG25" i="44"/>
  <c r="AV31" i="44"/>
  <c r="AC34" i="44"/>
  <c r="AO35" i="44"/>
  <c r="A69" i="44"/>
  <c r="A52" i="44"/>
  <c r="A35" i="44"/>
  <c r="AJ11" i="44"/>
  <c r="BH11" i="44"/>
  <c r="AO12" i="44"/>
  <c r="U15" i="44"/>
  <c r="BE21" i="44"/>
  <c r="BI24" i="44"/>
  <c r="BE25" i="44"/>
  <c r="Y27" i="44"/>
  <c r="AK28" i="44"/>
  <c r="Y29" i="44"/>
  <c r="E34" i="44"/>
  <c r="BQ34" i="44"/>
  <c r="T37" i="44"/>
  <c r="AN38" i="44"/>
  <c r="BP39" i="44"/>
  <c r="BL40" i="44"/>
  <c r="G41" i="44"/>
  <c r="BF42" i="44"/>
  <c r="BB43" i="44"/>
  <c r="AY44" i="44"/>
  <c r="BE46" i="44"/>
  <c r="AB47" i="44"/>
  <c r="G48" i="44"/>
  <c r="S49" i="44"/>
  <c r="S56" i="44"/>
  <c r="AL57" i="44"/>
  <c r="S59" i="44"/>
  <c r="AP67" i="44"/>
  <c r="BN79" i="44"/>
  <c r="AM81" i="44"/>
  <c r="A5" i="27"/>
  <c r="A7" i="44"/>
  <c r="AU8" i="46"/>
  <c r="AU8" i="44"/>
  <c r="BK8" i="46"/>
  <c r="BK8" i="44"/>
  <c r="AM10" i="46"/>
  <c r="AM10" i="44"/>
  <c r="BK10" i="46"/>
  <c r="BK10" i="44"/>
  <c r="N13" i="46"/>
  <c r="N13" i="44"/>
  <c r="V13" i="46"/>
  <c r="V13" i="44"/>
  <c r="AD13" i="46"/>
  <c r="AD13" i="44"/>
  <c r="AL13" i="46"/>
  <c r="AL13" i="44"/>
  <c r="BB13" i="46"/>
  <c r="BB13" i="44"/>
  <c r="A12" i="27"/>
  <c r="C14" i="46"/>
  <c r="C14" i="44" s="1"/>
  <c r="R14" i="46"/>
  <c r="R14" i="44"/>
  <c r="Z14" i="46"/>
  <c r="Z14" i="44"/>
  <c r="AH14" i="46"/>
  <c r="AH14" i="44"/>
  <c r="AP14" i="46"/>
  <c r="AP14" i="44"/>
  <c r="AX14" i="46"/>
  <c r="AX14" i="44"/>
  <c r="E15" i="46"/>
  <c r="E15" i="44"/>
  <c r="P16" i="46"/>
  <c r="P16" i="44"/>
  <c r="X16" i="46"/>
  <c r="X16" i="44"/>
  <c r="AN16" i="46"/>
  <c r="AN16" i="44"/>
  <c r="AV16" i="46"/>
  <c r="AV16" i="44"/>
  <c r="BL16" i="46"/>
  <c r="BL16" i="44"/>
  <c r="K17" i="46"/>
  <c r="K17" i="44"/>
  <c r="S17" i="46"/>
  <c r="S17" i="44"/>
  <c r="AA17" i="46"/>
  <c r="AA17" i="44"/>
  <c r="AI17" i="46"/>
  <c r="AI17" i="44"/>
  <c r="AY17" i="46"/>
  <c r="AY17" i="44"/>
  <c r="BG17" i="46"/>
  <c r="BG17" i="44"/>
  <c r="O18" i="46"/>
  <c r="O18" i="44"/>
  <c r="W18" i="46"/>
  <c r="W18" i="44"/>
  <c r="AE18" i="46"/>
  <c r="AE18" i="44"/>
  <c r="AU18" i="46"/>
  <c r="AU18" i="44"/>
  <c r="R19" i="46"/>
  <c r="R19" i="44"/>
  <c r="Z19" i="46"/>
  <c r="Z19" i="44"/>
  <c r="AP19" i="46"/>
  <c r="AP19" i="44"/>
  <c r="AX19" i="46"/>
  <c r="AX19" i="44"/>
  <c r="BN19" i="46"/>
  <c r="BN19" i="44"/>
  <c r="F20" i="46"/>
  <c r="F20" i="44"/>
  <c r="N20" i="46"/>
  <c r="N20" i="44"/>
  <c r="V20" i="46"/>
  <c r="V20" i="44"/>
  <c r="AD20" i="46"/>
  <c r="AD20" i="44"/>
  <c r="AL20" i="46"/>
  <c r="AL20" i="44"/>
  <c r="BJ20" i="46"/>
  <c r="BJ20" i="44"/>
  <c r="A19" i="27"/>
  <c r="C21" i="46"/>
  <c r="C21" i="44" s="1"/>
  <c r="A21" i="44"/>
  <c r="Y21" i="46"/>
  <c r="Y21" i="44"/>
  <c r="AG21" i="46"/>
  <c r="AG21" i="44"/>
  <c r="AW21" i="46"/>
  <c r="AW21" i="44"/>
  <c r="E22" i="46"/>
  <c r="E22" i="44"/>
  <c r="M22" i="46"/>
  <c r="M22" i="44"/>
  <c r="U22" i="46"/>
  <c r="U22" i="44"/>
  <c r="AC22" i="46"/>
  <c r="AC22" i="44"/>
  <c r="AK22" i="46"/>
  <c r="AK22" i="44"/>
  <c r="AS22" i="46"/>
  <c r="AS22" i="44"/>
  <c r="BA22" i="46"/>
  <c r="BA22" i="44"/>
  <c r="BI22" i="46"/>
  <c r="BI22" i="44"/>
  <c r="BQ22" i="46"/>
  <c r="BQ22" i="44"/>
  <c r="I23" i="46"/>
  <c r="I23" i="44"/>
  <c r="Q23" i="46"/>
  <c r="Q23" i="44"/>
  <c r="AG23" i="46"/>
  <c r="AG23" i="44"/>
  <c r="AO23" i="46"/>
  <c r="AO23" i="44"/>
  <c r="BE23" i="46"/>
  <c r="BE23" i="44"/>
  <c r="E24" i="46"/>
  <c r="E24" i="44"/>
  <c r="M24" i="46"/>
  <c r="M24" i="44"/>
  <c r="U24" i="46"/>
  <c r="U24" i="44"/>
  <c r="AS24" i="46"/>
  <c r="AS24" i="44"/>
  <c r="BA24" i="46"/>
  <c r="BA24" i="44"/>
  <c r="BQ24" i="46"/>
  <c r="BQ24" i="44"/>
  <c r="Q25" i="46"/>
  <c r="Q25" i="44"/>
  <c r="Y25" i="46"/>
  <c r="Y25" i="44"/>
  <c r="AO25" i="46"/>
  <c r="AO25" i="44"/>
  <c r="AW25" i="46"/>
  <c r="AW25" i="44"/>
  <c r="E26" i="46"/>
  <c r="E26" i="44"/>
  <c r="U26" i="46"/>
  <c r="U26" i="44"/>
  <c r="AC26" i="46"/>
  <c r="AC26" i="44"/>
  <c r="BA26" i="46"/>
  <c r="BA26" i="44"/>
  <c r="BI26" i="46"/>
  <c r="BI26" i="44"/>
  <c r="BQ26" i="46"/>
  <c r="BQ26" i="44"/>
  <c r="I27" i="46"/>
  <c r="I27" i="44"/>
  <c r="Q27" i="46"/>
  <c r="Q27" i="44"/>
  <c r="AO27" i="46"/>
  <c r="AO27" i="44"/>
  <c r="AW27" i="46"/>
  <c r="AW27" i="44"/>
  <c r="BE27" i="46"/>
  <c r="BE27" i="44"/>
  <c r="BM27" i="46"/>
  <c r="BM27" i="44"/>
  <c r="E28" i="46"/>
  <c r="E28" i="44"/>
  <c r="M28" i="46"/>
  <c r="M28" i="44"/>
  <c r="U28" i="46"/>
  <c r="U28" i="44"/>
  <c r="AS28" i="46"/>
  <c r="AS28" i="44"/>
  <c r="BA28" i="46"/>
  <c r="BA28" i="44"/>
  <c r="BI28" i="46"/>
  <c r="BI28" i="44"/>
  <c r="BQ28" i="46"/>
  <c r="BQ28" i="44"/>
  <c r="I29" i="46"/>
  <c r="I29" i="44"/>
  <c r="Q29" i="46"/>
  <c r="Q29" i="44"/>
  <c r="AG29" i="46"/>
  <c r="AG29" i="44"/>
  <c r="AO29" i="46"/>
  <c r="AO29" i="44"/>
  <c r="AW29" i="46"/>
  <c r="AW29" i="44"/>
  <c r="BM29" i="46"/>
  <c r="BM29" i="44"/>
  <c r="D30" i="46"/>
  <c r="D30" i="44"/>
  <c r="L30" i="46"/>
  <c r="L30" i="44"/>
  <c r="AB30" i="46"/>
  <c r="AB30" i="44"/>
  <c r="AZ30" i="46"/>
  <c r="AZ30" i="44"/>
  <c r="BH30" i="46"/>
  <c r="BH30" i="44"/>
  <c r="P31" i="46"/>
  <c r="P31" i="44"/>
  <c r="X31" i="46"/>
  <c r="X31" i="44"/>
  <c r="AN31" i="46"/>
  <c r="AN31" i="44"/>
  <c r="BL31" i="46"/>
  <c r="BL31" i="44"/>
  <c r="D32" i="46"/>
  <c r="D32" i="44"/>
  <c r="L32" i="46"/>
  <c r="L32" i="44"/>
  <c r="AB32" i="46"/>
  <c r="AB32" i="44"/>
  <c r="AJ32" i="46"/>
  <c r="AJ32" i="44"/>
  <c r="AZ32" i="46"/>
  <c r="AZ32" i="44"/>
  <c r="J33" i="46"/>
  <c r="J33" i="44"/>
  <c r="R33" i="46"/>
  <c r="R33" i="44"/>
  <c r="Z33" i="46"/>
  <c r="Z33" i="44"/>
  <c r="AH33" i="46"/>
  <c r="AH33" i="44"/>
  <c r="AX33" i="46"/>
  <c r="AX33" i="44"/>
  <c r="BF33" i="46"/>
  <c r="BF33" i="44"/>
  <c r="I35" i="46"/>
  <c r="I35" i="44"/>
  <c r="Q35" i="46"/>
  <c r="Q35" i="44"/>
  <c r="AG35" i="46"/>
  <c r="AG35" i="44"/>
  <c r="BE35" i="46"/>
  <c r="BE35" i="44"/>
  <c r="BM35" i="46"/>
  <c r="BM35" i="44"/>
  <c r="E36" i="46"/>
  <c r="E36" i="44"/>
  <c r="M36" i="46"/>
  <c r="M36" i="44"/>
  <c r="U36" i="46"/>
  <c r="U36" i="44"/>
  <c r="AC36" i="46"/>
  <c r="AC36" i="44"/>
  <c r="AK36" i="46"/>
  <c r="AK36" i="44"/>
  <c r="AS36" i="46"/>
  <c r="AS36" i="44"/>
  <c r="BA36" i="46"/>
  <c r="BA36" i="44"/>
  <c r="BI36" i="46"/>
  <c r="BI36" i="44"/>
  <c r="BQ36" i="46"/>
  <c r="BQ36" i="44"/>
  <c r="D37" i="46"/>
  <c r="D37" i="44"/>
  <c r="L37" i="46"/>
  <c r="L37" i="44"/>
  <c r="AB37" i="46"/>
  <c r="AB37" i="44"/>
  <c r="AJ37" i="46"/>
  <c r="AJ37" i="44"/>
  <c r="AR37" i="46"/>
  <c r="AR37" i="44"/>
  <c r="AZ37" i="46"/>
  <c r="AZ37" i="44"/>
  <c r="BH37" i="46"/>
  <c r="BH37" i="44"/>
  <c r="H38" i="46"/>
  <c r="H38" i="44"/>
  <c r="X38" i="46"/>
  <c r="X38" i="44"/>
  <c r="AV38" i="46"/>
  <c r="AV38" i="44"/>
  <c r="BD38" i="46"/>
  <c r="BD38" i="44"/>
  <c r="BL38" i="46"/>
  <c r="BL38" i="44"/>
  <c r="D39" i="46"/>
  <c r="D39" i="44"/>
  <c r="T39" i="46"/>
  <c r="T39" i="44"/>
  <c r="AB39" i="46"/>
  <c r="AB39" i="44"/>
  <c r="AJ39" i="46"/>
  <c r="AJ39" i="44"/>
  <c r="AZ39" i="46"/>
  <c r="AZ39" i="44"/>
  <c r="H40" i="46"/>
  <c r="H40" i="44"/>
  <c r="X40" i="46"/>
  <c r="X40" i="44"/>
  <c r="AV40" i="46"/>
  <c r="AV40" i="44"/>
  <c r="BD40" i="46"/>
  <c r="BD40" i="44"/>
  <c r="R42" i="46"/>
  <c r="R42" i="44"/>
  <c r="Z42" i="46"/>
  <c r="Z42" i="44"/>
  <c r="AH42" i="46"/>
  <c r="AH42" i="44"/>
  <c r="AP42" i="46"/>
  <c r="AP42" i="44"/>
  <c r="AX42" i="46"/>
  <c r="AX42" i="44"/>
  <c r="F43" i="46"/>
  <c r="F43" i="44"/>
  <c r="V43" i="46"/>
  <c r="V43" i="44"/>
  <c r="AT43" i="46"/>
  <c r="AT43" i="44"/>
  <c r="BJ43" i="46"/>
  <c r="BJ43" i="44"/>
  <c r="A42" i="27"/>
  <c r="C44" i="46"/>
  <c r="C44" i="44" s="1"/>
  <c r="R44" i="46"/>
  <c r="R44" i="44"/>
  <c r="Z44" i="46"/>
  <c r="Z44" i="44"/>
  <c r="AH44" i="46"/>
  <c r="AH44" i="44"/>
  <c r="AX44" i="46"/>
  <c r="AX44" i="44"/>
  <c r="BF44" i="46"/>
  <c r="BF44" i="44"/>
  <c r="D45" i="46"/>
  <c r="D45" i="44"/>
  <c r="L45" i="46"/>
  <c r="L45" i="44"/>
  <c r="T45" i="46"/>
  <c r="T45" i="44"/>
  <c r="AJ45" i="46"/>
  <c r="AJ45" i="44"/>
  <c r="AR45" i="46"/>
  <c r="AR45" i="44"/>
  <c r="BH45" i="46"/>
  <c r="BH45" i="44"/>
  <c r="H46" i="46"/>
  <c r="H46" i="44"/>
  <c r="P46" i="46"/>
  <c r="P46" i="44"/>
  <c r="X46" i="46"/>
  <c r="X46" i="44"/>
  <c r="AF46" i="46"/>
  <c r="AF46" i="44"/>
  <c r="AN46" i="46"/>
  <c r="AN46" i="44"/>
  <c r="AV46" i="46"/>
  <c r="AV46" i="44"/>
  <c r="BD46" i="46"/>
  <c r="BD46" i="44"/>
  <c r="BL46" i="46"/>
  <c r="BL46" i="44"/>
  <c r="K47" i="46"/>
  <c r="K47" i="44"/>
  <c r="S47" i="46"/>
  <c r="S47" i="44"/>
  <c r="AA47" i="46"/>
  <c r="AA47" i="44"/>
  <c r="AI47" i="46"/>
  <c r="AI47" i="44"/>
  <c r="AQ47" i="46"/>
  <c r="AQ47" i="44"/>
  <c r="AY47" i="46"/>
  <c r="AY47" i="44"/>
  <c r="BG47" i="46"/>
  <c r="BG47" i="44"/>
  <c r="W48" i="46"/>
  <c r="W48" i="44"/>
  <c r="AM48" i="46"/>
  <c r="AM48" i="44"/>
  <c r="BK48" i="46"/>
  <c r="BK48" i="44"/>
  <c r="K49" i="46"/>
  <c r="K49" i="44"/>
  <c r="AI49" i="46"/>
  <c r="AI49" i="44"/>
  <c r="AQ49" i="46"/>
  <c r="AQ49" i="44"/>
  <c r="AY49" i="46"/>
  <c r="AY49" i="44"/>
  <c r="BO49" i="46"/>
  <c r="BO49" i="44"/>
  <c r="G50" i="46"/>
  <c r="G50" i="44"/>
  <c r="O50" i="46"/>
  <c r="O50" i="44"/>
  <c r="W50" i="46"/>
  <c r="W50" i="44"/>
  <c r="AM50" i="46"/>
  <c r="AM50" i="44"/>
  <c r="AU50" i="46"/>
  <c r="AU50" i="44"/>
  <c r="BK50" i="46"/>
  <c r="BK50" i="44"/>
  <c r="E51" i="46"/>
  <c r="E51" i="44"/>
  <c r="U51" i="46"/>
  <c r="U51" i="44"/>
  <c r="AC51" i="46"/>
  <c r="AC51" i="44"/>
  <c r="AS51" i="46"/>
  <c r="AS51" i="44"/>
  <c r="BA51" i="46"/>
  <c r="BA51" i="44"/>
  <c r="BQ51" i="46"/>
  <c r="BQ51" i="44"/>
  <c r="E53" i="46"/>
  <c r="E53" i="44"/>
  <c r="M53" i="46"/>
  <c r="M53" i="44"/>
  <c r="U53" i="46"/>
  <c r="U53" i="44"/>
  <c r="AC53" i="46"/>
  <c r="AC53" i="44"/>
  <c r="BA53" i="46"/>
  <c r="BA53" i="44"/>
  <c r="BI53" i="46"/>
  <c r="BI53" i="44"/>
  <c r="BQ53" i="46"/>
  <c r="BQ53" i="44"/>
  <c r="I54" i="46"/>
  <c r="I54" i="44"/>
  <c r="Q54" i="46"/>
  <c r="Q54" i="44"/>
  <c r="Y54" i="46"/>
  <c r="Y54" i="44"/>
  <c r="AG54" i="46"/>
  <c r="AG54" i="44"/>
  <c r="AO54" i="46"/>
  <c r="AO54" i="44"/>
  <c r="AW54" i="46"/>
  <c r="AW54" i="44"/>
  <c r="BE54" i="46"/>
  <c r="BE54" i="44"/>
  <c r="BM54" i="46"/>
  <c r="BM54" i="44"/>
  <c r="G55" i="46"/>
  <c r="G55" i="44"/>
  <c r="O55" i="46"/>
  <c r="O55" i="44"/>
  <c r="W55" i="46"/>
  <c r="W55" i="44"/>
  <c r="AE55" i="46"/>
  <c r="AE55" i="44"/>
  <c r="AM55" i="46"/>
  <c r="AM55" i="44"/>
  <c r="AU55" i="46"/>
  <c r="AU55" i="44"/>
  <c r="BC55" i="46"/>
  <c r="BC55" i="44"/>
  <c r="J56" i="46"/>
  <c r="J56" i="44"/>
  <c r="R56" i="46"/>
  <c r="R56" i="44"/>
  <c r="Z56" i="46"/>
  <c r="Z56" i="44"/>
  <c r="AH56" i="46"/>
  <c r="AH56" i="44"/>
  <c r="AP56" i="46"/>
  <c r="AP56" i="44"/>
  <c r="AX56" i="46"/>
  <c r="AX56" i="44"/>
  <c r="BF56" i="46"/>
  <c r="BF56" i="44"/>
  <c r="BN56" i="46"/>
  <c r="BN56" i="44"/>
  <c r="E57" i="46"/>
  <c r="E57" i="44"/>
  <c r="M57" i="46"/>
  <c r="M57" i="44"/>
  <c r="U57" i="46"/>
  <c r="U57" i="44"/>
  <c r="AC57" i="46"/>
  <c r="AC57" i="44"/>
  <c r="AK57" i="46"/>
  <c r="AK57" i="44"/>
  <c r="AS57" i="46"/>
  <c r="AS57" i="44"/>
  <c r="BA57" i="46"/>
  <c r="BA57" i="44"/>
  <c r="BI57" i="46"/>
  <c r="BI57" i="44"/>
  <c r="BQ57" i="46"/>
  <c r="BQ57" i="44"/>
  <c r="C8" i="46"/>
  <c r="C8" i="44" s="1"/>
  <c r="AD7" i="44"/>
  <c r="BJ7" i="44"/>
  <c r="AI8" i="44"/>
  <c r="BO8" i="44"/>
  <c r="AQ10" i="44"/>
  <c r="AV11" i="44"/>
  <c r="E60" i="44"/>
  <c r="BH65" i="44"/>
  <c r="X66" i="44"/>
  <c r="AN69" i="44"/>
  <c r="BG75" i="44"/>
  <c r="BF77" i="44"/>
  <c r="BQ78" i="44"/>
  <c r="AA8" i="44"/>
  <c r="AN9" i="44"/>
  <c r="AI10" i="44"/>
  <c r="H11" i="44"/>
  <c r="AZ65" i="44"/>
  <c r="AF69" i="44"/>
  <c r="K72" i="44"/>
  <c r="AY75" i="44"/>
  <c r="J77" i="44"/>
  <c r="S8" i="44"/>
  <c r="AR65" i="44"/>
  <c r="BL66" i="44"/>
  <c r="BL69" i="44"/>
  <c r="AI75" i="44"/>
  <c r="AP77" i="44"/>
  <c r="E78" i="44"/>
  <c r="J87" i="44"/>
  <c r="R87" i="44"/>
  <c r="Z87" i="44"/>
  <c r="AH87" i="44"/>
  <c r="AP87" i="44"/>
  <c r="AX87" i="44"/>
  <c r="BF87" i="44"/>
  <c r="AT7" i="44"/>
  <c r="AY8" i="44"/>
  <c r="X9" i="44"/>
  <c r="BL9" i="44"/>
  <c r="S10" i="44"/>
  <c r="AF11" i="44"/>
  <c r="AK60" i="44"/>
  <c r="L65" i="44"/>
  <c r="BD66" i="44"/>
  <c r="AI72" i="44"/>
  <c r="AA75" i="44"/>
  <c r="AH77" i="44"/>
  <c r="H84" i="44"/>
  <c r="P84" i="44"/>
  <c r="X84" i="44"/>
  <c r="AF84" i="44"/>
  <c r="AN84" i="44"/>
  <c r="AV84" i="44"/>
  <c r="BD84" i="44"/>
  <c r="BL84" i="44"/>
  <c r="K8" i="44"/>
  <c r="AQ8" i="44"/>
  <c r="P9" i="44"/>
  <c r="BD9" i="44"/>
  <c r="BG10" i="44"/>
  <c r="AC60" i="44"/>
  <c r="AV66" i="44"/>
  <c r="I67" i="44"/>
  <c r="Q67" i="44"/>
  <c r="Y67" i="44"/>
  <c r="AG67" i="44"/>
  <c r="AO67" i="44"/>
  <c r="AW67" i="44"/>
  <c r="BE67" i="44"/>
  <c r="H69" i="44"/>
  <c r="AA72" i="44"/>
  <c r="BG72" i="44"/>
  <c r="S75" i="44"/>
  <c r="AS78" i="44"/>
  <c r="R59" i="46"/>
  <c r="R59" i="44"/>
  <c r="Z59" i="46"/>
  <c r="Z59" i="44"/>
  <c r="AH59" i="46"/>
  <c r="AH59" i="44"/>
  <c r="AP59" i="46"/>
  <c r="AP59" i="44"/>
  <c r="AX59" i="46"/>
  <c r="AX59" i="44"/>
  <c r="BF59" i="46"/>
  <c r="BF59" i="44"/>
  <c r="AS60" i="46"/>
  <c r="AS60" i="44"/>
  <c r="BA60" i="46"/>
  <c r="BA60" i="44"/>
  <c r="K62" i="46"/>
  <c r="K62" i="44"/>
  <c r="S62" i="46"/>
  <c r="S62" i="44"/>
  <c r="AA62" i="46"/>
  <c r="AA62" i="44"/>
  <c r="AI62" i="46"/>
  <c r="AI62" i="44"/>
  <c r="AQ62" i="46"/>
  <c r="AQ62" i="44"/>
  <c r="AY62" i="46"/>
  <c r="AY62" i="44"/>
  <c r="BG62" i="46"/>
  <c r="BG62" i="44"/>
  <c r="BO62" i="46"/>
  <c r="BO62" i="44"/>
  <c r="H64" i="46"/>
  <c r="H64" i="44"/>
  <c r="P64" i="46"/>
  <c r="P64" i="44"/>
  <c r="X64" i="46"/>
  <c r="X64" i="44"/>
  <c r="AF64" i="46"/>
  <c r="AF64" i="44"/>
  <c r="AN64" i="46"/>
  <c r="AN64" i="44"/>
  <c r="AV64" i="46"/>
  <c r="AV64" i="44"/>
  <c r="BD64" i="46"/>
  <c r="BD64" i="44"/>
  <c r="BL64" i="46"/>
  <c r="BL64" i="44"/>
  <c r="D65" i="46"/>
  <c r="D65" i="44"/>
  <c r="AB65" i="46"/>
  <c r="AB65" i="44"/>
  <c r="AJ65" i="46"/>
  <c r="AJ65" i="44"/>
  <c r="BP65" i="46"/>
  <c r="BP65" i="44"/>
  <c r="H66" i="46"/>
  <c r="H66" i="44"/>
  <c r="P66" i="46"/>
  <c r="P66" i="44"/>
  <c r="E68" i="46"/>
  <c r="E68" i="44"/>
  <c r="M68" i="46"/>
  <c r="M68" i="44"/>
  <c r="U68" i="46"/>
  <c r="U68" i="44"/>
  <c r="AC68" i="46"/>
  <c r="AC68" i="44"/>
  <c r="AK68" i="46"/>
  <c r="AK68" i="44"/>
  <c r="AS68" i="46"/>
  <c r="AS68" i="44"/>
  <c r="BA68" i="46"/>
  <c r="BA68" i="44"/>
  <c r="BI68" i="46"/>
  <c r="BI68" i="44"/>
  <c r="BQ68" i="46"/>
  <c r="BQ68" i="44"/>
  <c r="P69" i="46"/>
  <c r="P69" i="44"/>
  <c r="AV69" i="46"/>
  <c r="AV69" i="44"/>
  <c r="BD69" i="46"/>
  <c r="BD69" i="44"/>
  <c r="G71" i="46"/>
  <c r="G71" i="44"/>
  <c r="O71" i="46"/>
  <c r="O71" i="44"/>
  <c r="W71" i="46"/>
  <c r="W71" i="44"/>
  <c r="AE71" i="46"/>
  <c r="AE71" i="44"/>
  <c r="AM71" i="46"/>
  <c r="AM71" i="44"/>
  <c r="AU71" i="46"/>
  <c r="AU71" i="44"/>
  <c r="BC71" i="46"/>
  <c r="BC71" i="44"/>
  <c r="BK71" i="46"/>
  <c r="BK71" i="44"/>
  <c r="AQ72" i="46"/>
  <c r="AQ72" i="44"/>
  <c r="AY72" i="46"/>
  <c r="AY72" i="44"/>
  <c r="BO72" i="46"/>
  <c r="BO72" i="44"/>
  <c r="E73" i="46"/>
  <c r="E73" i="44"/>
  <c r="M73" i="46"/>
  <c r="M73" i="44"/>
  <c r="U73" i="46"/>
  <c r="U73" i="44"/>
  <c r="AC73" i="46"/>
  <c r="AC73" i="44"/>
  <c r="AK73" i="46"/>
  <c r="AK73" i="44"/>
  <c r="AS73" i="46"/>
  <c r="AS73" i="44"/>
  <c r="BA73" i="46"/>
  <c r="BA73" i="44"/>
  <c r="BI73" i="46"/>
  <c r="BI73" i="44"/>
  <c r="BQ73" i="46"/>
  <c r="BQ73" i="44"/>
  <c r="I74" i="46"/>
  <c r="I74" i="44"/>
  <c r="Q74" i="46"/>
  <c r="Q74" i="44"/>
  <c r="Y74" i="46"/>
  <c r="Y74" i="44"/>
  <c r="AG74" i="46"/>
  <c r="AG74" i="44"/>
  <c r="AO74" i="46"/>
  <c r="AO74" i="44"/>
  <c r="AW74" i="46"/>
  <c r="AW74" i="44"/>
  <c r="BE74" i="46"/>
  <c r="BE74" i="44"/>
  <c r="BM74" i="46"/>
  <c r="BM74" i="44"/>
  <c r="G76" i="46"/>
  <c r="G76" i="44"/>
  <c r="O76" i="46"/>
  <c r="O76" i="44"/>
  <c r="W76" i="46"/>
  <c r="W76" i="44"/>
  <c r="AE76" i="46"/>
  <c r="AE76" i="44"/>
  <c r="AM76" i="46"/>
  <c r="AM76" i="44"/>
  <c r="AU76" i="46"/>
  <c r="AU76" i="44"/>
  <c r="BC76" i="46"/>
  <c r="BC76" i="44"/>
  <c r="BK76" i="46"/>
  <c r="BK76" i="44"/>
  <c r="R77" i="46"/>
  <c r="R77" i="44"/>
  <c r="Z77" i="46"/>
  <c r="Z77" i="44"/>
  <c r="AX77" i="46"/>
  <c r="AX77" i="44"/>
  <c r="U78" i="46"/>
  <c r="U78" i="44"/>
  <c r="BA78" i="46"/>
  <c r="BA78" i="44"/>
  <c r="BI78" i="46"/>
  <c r="BI78" i="44"/>
  <c r="I79" i="46"/>
  <c r="I79" i="44"/>
  <c r="Q79" i="46"/>
  <c r="Q79" i="44"/>
  <c r="Y79" i="46"/>
  <c r="Y79" i="44"/>
  <c r="AG79" i="46"/>
  <c r="AG79" i="44"/>
  <c r="AO79" i="46"/>
  <c r="AO79" i="44"/>
  <c r="AW79" i="46"/>
  <c r="AW79" i="44"/>
  <c r="BE79" i="46"/>
  <c r="BE79" i="44"/>
  <c r="BM79" i="46"/>
  <c r="BM79" i="44"/>
  <c r="E80" i="46"/>
  <c r="E80" i="44"/>
  <c r="M80" i="46"/>
  <c r="M80" i="44"/>
  <c r="U80" i="46"/>
  <c r="U80" i="44"/>
  <c r="AC80" i="46"/>
  <c r="AC80" i="44"/>
  <c r="AK80" i="46"/>
  <c r="AK80" i="44"/>
  <c r="AS80" i="46"/>
  <c r="AS80" i="44"/>
  <c r="BA80" i="46"/>
  <c r="BA80" i="44"/>
  <c r="BI80" i="46"/>
  <c r="BI80" i="44"/>
  <c r="BQ80" i="46"/>
  <c r="BQ80" i="44"/>
  <c r="F81" i="46"/>
  <c r="F81" i="44"/>
  <c r="N81" i="46"/>
  <c r="N81" i="44"/>
  <c r="V81" i="46"/>
  <c r="V81" i="44"/>
  <c r="AD81" i="46"/>
  <c r="AD81" i="44"/>
  <c r="AL81" i="46"/>
  <c r="AL81" i="44"/>
  <c r="AT81" i="46"/>
  <c r="AT81" i="44"/>
  <c r="BB81" i="46"/>
  <c r="BB81" i="44"/>
  <c r="BJ81" i="46"/>
  <c r="BJ81" i="44"/>
  <c r="J82" i="46"/>
  <c r="J82" i="44"/>
  <c r="R82" i="46"/>
  <c r="R82" i="44"/>
  <c r="Z82" i="46"/>
  <c r="Z82" i="44"/>
  <c r="AH82" i="46"/>
  <c r="AH82" i="44"/>
  <c r="AP82" i="46"/>
  <c r="AP82" i="44"/>
  <c r="AX82" i="46"/>
  <c r="AX82" i="44"/>
  <c r="BF82" i="46"/>
  <c r="BF82" i="44"/>
  <c r="BN82" i="46"/>
  <c r="BN82" i="44"/>
  <c r="D83" i="46"/>
  <c r="D83" i="44"/>
  <c r="L83" i="46"/>
  <c r="L83" i="44"/>
  <c r="T83" i="46"/>
  <c r="T83" i="44"/>
  <c r="AB83" i="46"/>
  <c r="AB83" i="44"/>
  <c r="AJ83" i="46"/>
  <c r="AJ83" i="44"/>
  <c r="AR83" i="46"/>
  <c r="AR83" i="44"/>
  <c r="AZ83" i="46"/>
  <c r="AZ83" i="44"/>
  <c r="BH83" i="46"/>
  <c r="BH83" i="44"/>
  <c r="BP83" i="46"/>
  <c r="BP83" i="44"/>
  <c r="K85" i="46"/>
  <c r="K85" i="44"/>
  <c r="S85" i="46"/>
  <c r="S85" i="44"/>
  <c r="AA85" i="46"/>
  <c r="AA85" i="44"/>
  <c r="AI85" i="46"/>
  <c r="AI85" i="44"/>
  <c r="AQ85" i="46"/>
  <c r="AQ85" i="44"/>
  <c r="BG85" i="46"/>
  <c r="BG85" i="44"/>
  <c r="BO85" i="46"/>
  <c r="BO85" i="44"/>
  <c r="F86" i="46"/>
  <c r="F86" i="44"/>
  <c r="N86" i="46"/>
  <c r="N86" i="44"/>
  <c r="V86" i="46"/>
  <c r="V86" i="44"/>
  <c r="AD86" i="46"/>
  <c r="AD86" i="44"/>
  <c r="AL86" i="46"/>
  <c r="AL86" i="44"/>
  <c r="AT86" i="46"/>
  <c r="AT86" i="44"/>
  <c r="BB86" i="46"/>
  <c r="BB86" i="44"/>
  <c r="BJ86" i="46"/>
  <c r="BJ86" i="44"/>
  <c r="F88" i="46"/>
  <c r="F88" i="44"/>
  <c r="N88" i="46"/>
  <c r="N88" i="44"/>
  <c r="V88" i="46"/>
  <c r="V88" i="44"/>
  <c r="AD88" i="46"/>
  <c r="AD88" i="44"/>
  <c r="AL88" i="46"/>
  <c r="AL88" i="44"/>
  <c r="AT88" i="46"/>
  <c r="AT88" i="44"/>
  <c r="BB88" i="46"/>
  <c r="BB88" i="44"/>
  <c r="BJ88" i="46"/>
  <c r="BJ88" i="44"/>
  <c r="G89" i="46"/>
  <c r="G89" i="44"/>
  <c r="O89" i="46"/>
  <c r="O89" i="44"/>
  <c r="W89" i="46"/>
  <c r="W89" i="44"/>
  <c r="AE89" i="46"/>
  <c r="AE89" i="44"/>
  <c r="AM89" i="46"/>
  <c r="AM89" i="44"/>
  <c r="AU89" i="46"/>
  <c r="AU89" i="44"/>
  <c r="BC89" i="46"/>
  <c r="BC89" i="44"/>
  <c r="BK89" i="46"/>
  <c r="BK89" i="44"/>
  <c r="K90" i="46"/>
  <c r="K90" i="44"/>
  <c r="S90" i="46"/>
  <c r="S90" i="44"/>
  <c r="AA90" i="46"/>
  <c r="AA90" i="44"/>
  <c r="AI90" i="46"/>
  <c r="AI90" i="44"/>
  <c r="AQ90" i="46"/>
  <c r="AQ90" i="44"/>
  <c r="AY90" i="46"/>
  <c r="AY90" i="44"/>
  <c r="BG90" i="46"/>
  <c r="BG90" i="44"/>
  <c r="BO90" i="46"/>
  <c r="BO90" i="44"/>
  <c r="E91" i="46"/>
  <c r="E91" i="44"/>
  <c r="M91" i="46"/>
  <c r="M91" i="44"/>
  <c r="U91" i="46"/>
  <c r="U91" i="44"/>
  <c r="AC91" i="46"/>
  <c r="AC91" i="44"/>
  <c r="AK91" i="46"/>
  <c r="AK91" i="44"/>
  <c r="AS91" i="46"/>
  <c r="AS91" i="44"/>
  <c r="BA91" i="46"/>
  <c r="BA91" i="44"/>
  <c r="BI91" i="46"/>
  <c r="BI91" i="44"/>
  <c r="I92" i="46"/>
  <c r="I92" i="44"/>
  <c r="Q92" i="46"/>
  <c r="Q92" i="44"/>
  <c r="Y92" i="46"/>
  <c r="Y92" i="44"/>
  <c r="AG92" i="46"/>
  <c r="AG92" i="44"/>
  <c r="AO92" i="46"/>
  <c r="AO92" i="44"/>
  <c r="AW92" i="46"/>
  <c r="AW92" i="44"/>
  <c r="BE92" i="46"/>
  <c r="BE92" i="44"/>
  <c r="BM92" i="46"/>
  <c r="BM92" i="44"/>
  <c r="E93" i="46"/>
  <c r="E93" i="44"/>
  <c r="M93" i="46"/>
  <c r="M93" i="44"/>
  <c r="U93" i="46"/>
  <c r="U93" i="44"/>
  <c r="AC93" i="46"/>
  <c r="AC93" i="44"/>
  <c r="AK93" i="46"/>
  <c r="AK93" i="44"/>
  <c r="AS93" i="46"/>
  <c r="AS93" i="44"/>
  <c r="BA93" i="46"/>
  <c r="BA93" i="44"/>
  <c r="BI93" i="46"/>
  <c r="BI93" i="44"/>
  <c r="BQ93" i="46"/>
  <c r="BQ93" i="44"/>
  <c r="D95" i="46"/>
  <c r="D95" i="44"/>
  <c r="L95" i="46"/>
  <c r="L95" i="44"/>
  <c r="T95" i="46"/>
  <c r="T95" i="44"/>
  <c r="AB95" i="46"/>
  <c r="AB95" i="44"/>
  <c r="AJ95" i="46"/>
  <c r="AJ95" i="44"/>
  <c r="AR95" i="46"/>
  <c r="AR95" i="44"/>
  <c r="AZ95" i="46"/>
  <c r="AZ95" i="44"/>
  <c r="BH95" i="46"/>
  <c r="BH95" i="44"/>
  <c r="BP95" i="46"/>
  <c r="BP95" i="44"/>
  <c r="H96" i="46"/>
  <c r="H96" i="44"/>
  <c r="P96" i="46"/>
  <c r="P96" i="44"/>
  <c r="X96" i="46"/>
  <c r="X96" i="44"/>
  <c r="AF96" i="46"/>
  <c r="AF96" i="44"/>
  <c r="AN96" i="46"/>
  <c r="AN96" i="44"/>
  <c r="AV96" i="46"/>
  <c r="AV96" i="44"/>
  <c r="BD96" i="46"/>
  <c r="BD96" i="44"/>
  <c r="BL96" i="46"/>
  <c r="BL96" i="44"/>
  <c r="S97" i="46"/>
  <c r="S97" i="44"/>
  <c r="AA97" i="46"/>
  <c r="AA97" i="44"/>
  <c r="AI97" i="46"/>
  <c r="AI97" i="44"/>
  <c r="AQ97" i="46"/>
  <c r="AQ97" i="44"/>
  <c r="AY97" i="46"/>
  <c r="AY97" i="44"/>
  <c r="BO97" i="46"/>
  <c r="BO97" i="44"/>
  <c r="F98" i="46"/>
  <c r="F98" i="44"/>
  <c r="N98" i="46"/>
  <c r="N98" i="44"/>
  <c r="V98" i="46"/>
  <c r="V98" i="44"/>
  <c r="AD98" i="46"/>
  <c r="AD98" i="44"/>
  <c r="AL98" i="46"/>
  <c r="AL98" i="44"/>
  <c r="AT98" i="46"/>
  <c r="AT98" i="44"/>
  <c r="BB98" i="46"/>
  <c r="BB98" i="44"/>
  <c r="BJ98" i="46"/>
  <c r="BJ98" i="44"/>
  <c r="H99" i="46"/>
  <c r="H99" i="44"/>
  <c r="P99" i="46"/>
  <c r="P99" i="44"/>
  <c r="X99" i="46"/>
  <c r="X99" i="44"/>
  <c r="AF99" i="46"/>
  <c r="AF99" i="44"/>
  <c r="AN99" i="46"/>
  <c r="AN99" i="44"/>
  <c r="AV99" i="46"/>
  <c r="AV99" i="44"/>
  <c r="BD99" i="46"/>
  <c r="BD99" i="44"/>
  <c r="BL99" i="46"/>
  <c r="BL99" i="44"/>
  <c r="D100" i="46"/>
  <c r="D100" i="44"/>
  <c r="L100" i="46"/>
  <c r="L100" i="44"/>
  <c r="T100" i="46"/>
  <c r="T100" i="44"/>
  <c r="AB100" i="46"/>
  <c r="AB100" i="44"/>
  <c r="AJ100" i="46"/>
  <c r="AJ100" i="44"/>
  <c r="AR100" i="46"/>
  <c r="AR100" i="44"/>
  <c r="AZ100" i="46"/>
  <c r="AZ100" i="44"/>
  <c r="BH100" i="46"/>
  <c r="BH100" i="44"/>
  <c r="BP100" i="46"/>
  <c r="BP100" i="44"/>
  <c r="G101" i="46"/>
  <c r="G101" i="44"/>
  <c r="O101" i="46"/>
  <c r="O101" i="44"/>
  <c r="W101" i="46"/>
  <c r="W101" i="44"/>
  <c r="AE101" i="46"/>
  <c r="AE101" i="44"/>
  <c r="AM101" i="46"/>
  <c r="AM101" i="44"/>
  <c r="AU101" i="46"/>
  <c r="AU101" i="44"/>
  <c r="BC101" i="46"/>
  <c r="BC101" i="44"/>
  <c r="BK101" i="46"/>
  <c r="BK101" i="44"/>
  <c r="K102" i="46"/>
  <c r="K102" i="44"/>
  <c r="S102" i="46"/>
  <c r="S102" i="44"/>
  <c r="AA102" i="46"/>
  <c r="AA102" i="44"/>
  <c r="AI102" i="46"/>
  <c r="AI102" i="44"/>
  <c r="AQ102" i="46"/>
  <c r="AQ102" i="44"/>
  <c r="AY102" i="46"/>
  <c r="AY102" i="44"/>
  <c r="BG102" i="46"/>
  <c r="BG102" i="44"/>
  <c r="BO102" i="46"/>
  <c r="BO102" i="44"/>
  <c r="G103" i="46"/>
  <c r="G103" i="44"/>
  <c r="O103" i="46"/>
  <c r="O103" i="44"/>
  <c r="W103" i="46"/>
  <c r="W103" i="44"/>
  <c r="AE103" i="46"/>
  <c r="AE103" i="44"/>
  <c r="K104" i="46"/>
  <c r="K104" i="44"/>
  <c r="S104" i="46"/>
  <c r="S104" i="44"/>
  <c r="AA104" i="46"/>
  <c r="AA104" i="44"/>
  <c r="AI104" i="46"/>
  <c r="AI104" i="44"/>
  <c r="AQ104" i="46"/>
  <c r="AQ104" i="44"/>
  <c r="AY104" i="46"/>
  <c r="AY104" i="44"/>
  <c r="BG104" i="46"/>
  <c r="BG104" i="44"/>
  <c r="BO104" i="46"/>
  <c r="BO104" i="44"/>
  <c r="F105" i="46"/>
  <c r="F105" i="44"/>
  <c r="N105" i="46"/>
  <c r="N105" i="44"/>
  <c r="V105" i="46"/>
  <c r="V105" i="44"/>
  <c r="AD105" i="46"/>
  <c r="AD105" i="44"/>
  <c r="AL105" i="46"/>
  <c r="AL105" i="44"/>
  <c r="AT105" i="46"/>
  <c r="AT105" i="44"/>
  <c r="BB105" i="46"/>
  <c r="BB105" i="44"/>
  <c r="K113" i="44"/>
  <c r="S113" i="44"/>
  <c r="AA113" i="44"/>
  <c r="AI113" i="44"/>
  <c r="AQ113" i="44"/>
  <c r="AY113" i="44"/>
  <c r="BG113" i="44"/>
  <c r="E116" i="44"/>
  <c r="M116" i="44"/>
  <c r="U116" i="44"/>
  <c r="AC116" i="44"/>
  <c r="AK116" i="44"/>
  <c r="AS116" i="44"/>
  <c r="BA116" i="44"/>
  <c r="BI116" i="44"/>
  <c r="BQ116" i="44"/>
  <c r="G119" i="44"/>
  <c r="O119" i="44"/>
  <c r="W119" i="44"/>
  <c r="AE119" i="44"/>
  <c r="AM119" i="44"/>
  <c r="AU119" i="44"/>
  <c r="BC119" i="44"/>
  <c r="BK119" i="44"/>
  <c r="BJ105" i="46"/>
  <c r="BJ105" i="44"/>
  <c r="J106" i="46"/>
  <c r="J106" i="44"/>
  <c r="R106" i="46"/>
  <c r="R106" i="44"/>
  <c r="Z106" i="46"/>
  <c r="Z106" i="44"/>
  <c r="AH106" i="46"/>
  <c r="AH106" i="44"/>
  <c r="AP106" i="46"/>
  <c r="AP106" i="44"/>
  <c r="AX106" i="46"/>
  <c r="AX106" i="44"/>
  <c r="BF106" i="46"/>
  <c r="BF106" i="44"/>
  <c r="BN106" i="46"/>
  <c r="BN106" i="44"/>
  <c r="F107" i="46"/>
  <c r="F107" i="44"/>
  <c r="N107" i="46"/>
  <c r="N107" i="44"/>
  <c r="V107" i="46"/>
  <c r="V107" i="44"/>
  <c r="AD107" i="46"/>
  <c r="AD107" i="44"/>
  <c r="AL107" i="46"/>
  <c r="AL107" i="44"/>
  <c r="AT107" i="46"/>
  <c r="AT107" i="44"/>
  <c r="BB107" i="46"/>
  <c r="BB107" i="44"/>
  <c r="BJ107" i="46"/>
  <c r="BJ107" i="44"/>
  <c r="D109" i="46"/>
  <c r="D109" i="44"/>
  <c r="L109" i="46"/>
  <c r="L109" i="44"/>
  <c r="T109" i="46"/>
  <c r="T109" i="44"/>
  <c r="AB109" i="46"/>
  <c r="AB109" i="44"/>
  <c r="AJ109" i="46"/>
  <c r="AJ109" i="44"/>
  <c r="AR109" i="46"/>
  <c r="AR109" i="44"/>
  <c r="AZ109" i="46"/>
  <c r="AZ109" i="44"/>
  <c r="BH109" i="46"/>
  <c r="BH109" i="44"/>
  <c r="BP109" i="46"/>
  <c r="BP109" i="44"/>
  <c r="H110" i="46"/>
  <c r="H110" i="44"/>
  <c r="P110" i="46"/>
  <c r="P110" i="44"/>
  <c r="X110" i="46"/>
  <c r="X110" i="44"/>
  <c r="AF110" i="46"/>
  <c r="AF110" i="44"/>
  <c r="AN110" i="46"/>
  <c r="AN110" i="44"/>
  <c r="AV110" i="46"/>
  <c r="AV110" i="44"/>
  <c r="BD110" i="46"/>
  <c r="BD110" i="44"/>
  <c r="BL110" i="46"/>
  <c r="BL110" i="44"/>
  <c r="H112" i="46"/>
  <c r="H112" i="44"/>
  <c r="P112" i="46"/>
  <c r="P112" i="44"/>
  <c r="X112" i="46"/>
  <c r="X112" i="44"/>
  <c r="AF112" i="46"/>
  <c r="AF112" i="44"/>
  <c r="AN112" i="46"/>
  <c r="AN112" i="44"/>
  <c r="AV112" i="46"/>
  <c r="AV112" i="44"/>
  <c r="BD112" i="46"/>
  <c r="BD112" i="44"/>
  <c r="BL112" i="46"/>
  <c r="BL112" i="44"/>
  <c r="G114" i="46"/>
  <c r="G114" i="44"/>
  <c r="O114" i="46"/>
  <c r="O114" i="44"/>
  <c r="W114" i="46"/>
  <c r="W114" i="44"/>
  <c r="AE114" i="46"/>
  <c r="AE114" i="44"/>
  <c r="AM114" i="46"/>
  <c r="AM114" i="44"/>
  <c r="AU114" i="46"/>
  <c r="AU114" i="44"/>
  <c r="BC114" i="46"/>
  <c r="BC114" i="44"/>
  <c r="BK114" i="46"/>
  <c r="BK114" i="44"/>
  <c r="I115" i="46"/>
  <c r="I115" i="44"/>
  <c r="Q115" i="46"/>
  <c r="Q115" i="44"/>
  <c r="Y115" i="46"/>
  <c r="Y115" i="44"/>
  <c r="AG115" i="46"/>
  <c r="AG115" i="44"/>
  <c r="AO115" i="46"/>
  <c r="AO115" i="44"/>
  <c r="AW115" i="46"/>
  <c r="AW115" i="44"/>
  <c r="BE115" i="46"/>
  <c r="BE115" i="44"/>
  <c r="BM115" i="46"/>
  <c r="BM115" i="44"/>
  <c r="G117" i="46"/>
  <c r="G117" i="44"/>
  <c r="O117" i="46"/>
  <c r="O117" i="44"/>
  <c r="W117" i="46"/>
  <c r="W117" i="44"/>
  <c r="AE117" i="46"/>
  <c r="AE117" i="44"/>
  <c r="AM117" i="46"/>
  <c r="AM117" i="44"/>
  <c r="AU117" i="46"/>
  <c r="AU117" i="44"/>
  <c r="BC117" i="46"/>
  <c r="BC117" i="44"/>
  <c r="BK117" i="46"/>
  <c r="BK117" i="44"/>
  <c r="K118" i="46"/>
  <c r="K118" i="44"/>
  <c r="S118" i="46"/>
  <c r="S118" i="44"/>
  <c r="AA118" i="46"/>
  <c r="AA118" i="44"/>
  <c r="AI118" i="46"/>
  <c r="AI118" i="44"/>
  <c r="AQ118" i="46"/>
  <c r="AQ118" i="44"/>
  <c r="AY118" i="46"/>
  <c r="AY118" i="44"/>
  <c r="BG118" i="46"/>
  <c r="BG118" i="44"/>
  <c r="BO118" i="46"/>
  <c r="BO118" i="44"/>
  <c r="K120" i="46"/>
  <c r="K120" i="44"/>
  <c r="S120" i="46"/>
  <c r="S120" i="44"/>
  <c r="AA120" i="46"/>
  <c r="AA120" i="44"/>
  <c r="AI120" i="46"/>
  <c r="AI120" i="44"/>
  <c r="AQ120" i="46"/>
  <c r="AQ120" i="44"/>
  <c r="AY120" i="46"/>
  <c r="AY120" i="44"/>
  <c r="BG120" i="46"/>
  <c r="BG120" i="44"/>
  <c r="BO120" i="46"/>
  <c r="BO120" i="44"/>
  <c r="G121" i="46"/>
  <c r="G121" i="44"/>
  <c r="O121" i="46"/>
  <c r="O121" i="44"/>
  <c r="W121" i="46"/>
  <c r="W121" i="44"/>
  <c r="AE121" i="46"/>
  <c r="AE121" i="44"/>
  <c r="AM121" i="46"/>
  <c r="AM121" i="44"/>
  <c r="AU121" i="46"/>
  <c r="AU121" i="44"/>
  <c r="BC121" i="46"/>
  <c r="BC121" i="44"/>
  <c r="BK121" i="46"/>
  <c r="BK121" i="44"/>
  <c r="AQ122" i="46"/>
  <c r="AQ122" i="44"/>
  <c r="AY122" i="46"/>
  <c r="AY122" i="44"/>
  <c r="BG122" i="46"/>
  <c r="BG122" i="44"/>
  <c r="BO122" i="46"/>
  <c r="BO122" i="44"/>
  <c r="D123" i="46"/>
  <c r="D123" i="44"/>
  <c r="L123" i="46"/>
  <c r="L123" i="44"/>
  <c r="T123" i="46"/>
  <c r="T123" i="44"/>
  <c r="AB123" i="46"/>
  <c r="AB123" i="44"/>
  <c r="AJ123" i="46"/>
  <c r="AJ123" i="44"/>
  <c r="AR123" i="46"/>
  <c r="AR123" i="44"/>
  <c r="AZ123" i="46"/>
  <c r="AZ123" i="44"/>
  <c r="BH123" i="46"/>
  <c r="BH123" i="44"/>
  <c r="BP123" i="46"/>
  <c r="BP123" i="44"/>
  <c r="G124" i="46"/>
  <c r="G124" i="44"/>
  <c r="O124" i="46"/>
  <c r="O124" i="44"/>
  <c r="W124" i="46"/>
  <c r="W124" i="44"/>
  <c r="AE124" i="46"/>
  <c r="AE124" i="44"/>
  <c r="AM124" i="46"/>
  <c r="AM124" i="44"/>
  <c r="AU124" i="46"/>
  <c r="AU124" i="44"/>
  <c r="BC124" i="46"/>
  <c r="BC124" i="44"/>
  <c r="BK124" i="46"/>
  <c r="BK124" i="44"/>
  <c r="I125" i="46"/>
  <c r="I125" i="44"/>
  <c r="Q125" i="46"/>
  <c r="Q125" i="44"/>
  <c r="Y125" i="46"/>
  <c r="Y125" i="44"/>
  <c r="AG125" i="46"/>
  <c r="AG125" i="44"/>
  <c r="AO125" i="46"/>
  <c r="AO125" i="44"/>
  <c r="AW125" i="46"/>
  <c r="AW125" i="44"/>
  <c r="BE125" i="46"/>
  <c r="BE125" i="44"/>
  <c r="BM125" i="46"/>
  <c r="BM125" i="44"/>
  <c r="E126" i="46"/>
  <c r="E126" i="44"/>
  <c r="M126" i="46"/>
  <c r="M126" i="44"/>
  <c r="U126" i="46"/>
  <c r="U126" i="44"/>
  <c r="AC126" i="46"/>
  <c r="AC126" i="44"/>
  <c r="AK126" i="46"/>
  <c r="AK126" i="44"/>
  <c r="AS126" i="46"/>
  <c r="AS126" i="44"/>
  <c r="BA126" i="46"/>
  <c r="BA126" i="44"/>
  <c r="BI126" i="46"/>
  <c r="BI126" i="44"/>
  <c r="BQ126" i="46"/>
  <c r="BQ126" i="44"/>
  <c r="F127" i="46"/>
  <c r="F127" i="44"/>
  <c r="N127" i="46"/>
  <c r="N127" i="44"/>
  <c r="V127" i="46"/>
  <c r="V127" i="44"/>
  <c r="AD127" i="46"/>
  <c r="AD127" i="44"/>
  <c r="AL127" i="46"/>
  <c r="AL127" i="44"/>
  <c r="AT127" i="46"/>
  <c r="AT127" i="44"/>
  <c r="BB127" i="46"/>
  <c r="BB127" i="44"/>
  <c r="BJ127" i="46"/>
  <c r="BJ127" i="44"/>
  <c r="J128" i="46"/>
  <c r="J128" i="44"/>
  <c r="R128" i="46"/>
  <c r="R128" i="44"/>
  <c r="Z128" i="46"/>
  <c r="Z128" i="44"/>
  <c r="AH128" i="46"/>
  <c r="AH128" i="44"/>
  <c r="AP128" i="46"/>
  <c r="AP128" i="44"/>
  <c r="AX128" i="46"/>
  <c r="AX128" i="44"/>
  <c r="BF128" i="46"/>
  <c r="BF128" i="44"/>
  <c r="BN128" i="46"/>
  <c r="BN128" i="44"/>
  <c r="E129" i="46"/>
  <c r="E129" i="44"/>
  <c r="M129" i="46"/>
  <c r="M129" i="44"/>
  <c r="U129" i="46"/>
  <c r="U129" i="44"/>
  <c r="AC129" i="46"/>
  <c r="AC129" i="44"/>
  <c r="AK129" i="46"/>
  <c r="AK129" i="44"/>
  <c r="AS129" i="46"/>
  <c r="AS129" i="44"/>
  <c r="BA129" i="46"/>
  <c r="BA129" i="44"/>
  <c r="BI129" i="46"/>
  <c r="BI129" i="44"/>
  <c r="BQ129" i="46"/>
  <c r="BQ129" i="44"/>
  <c r="H130" i="46"/>
  <c r="H130" i="44"/>
  <c r="P130" i="46"/>
  <c r="P130" i="44"/>
  <c r="X130" i="46"/>
  <c r="X130" i="44"/>
  <c r="AF130" i="46"/>
  <c r="AF130" i="44"/>
  <c r="AN130" i="46"/>
  <c r="AN130" i="44"/>
  <c r="AV130" i="46"/>
  <c r="AV130" i="44"/>
  <c r="BD130" i="46"/>
  <c r="BD130" i="44"/>
  <c r="BL130" i="46"/>
  <c r="BL130" i="44"/>
  <c r="K131" i="46"/>
  <c r="K131" i="44"/>
  <c r="S131" i="46"/>
  <c r="S131" i="44"/>
  <c r="AA131" i="46"/>
  <c r="AA131" i="44"/>
  <c r="AI131" i="46"/>
  <c r="AI131" i="44"/>
  <c r="AQ131" i="46"/>
  <c r="AQ131" i="44"/>
  <c r="AY131" i="46"/>
  <c r="AY131" i="44"/>
  <c r="BG131" i="46"/>
  <c r="BG131" i="44"/>
  <c r="G132" i="46"/>
  <c r="G132" i="44"/>
  <c r="O132" i="46"/>
  <c r="O132" i="44"/>
  <c r="W132" i="46"/>
  <c r="W132" i="44"/>
  <c r="AE132" i="46"/>
  <c r="AE132" i="44"/>
  <c r="AM132" i="46"/>
  <c r="AM132" i="44"/>
  <c r="AU132" i="46"/>
  <c r="AU132" i="44"/>
  <c r="BC132" i="46"/>
  <c r="BC132" i="44"/>
  <c r="BK132" i="46"/>
  <c r="BK132" i="44"/>
  <c r="J133" i="46"/>
  <c r="J133" i="44"/>
  <c r="R133" i="46"/>
  <c r="R133" i="44"/>
  <c r="Z133" i="46"/>
  <c r="Z133" i="44"/>
  <c r="AH133" i="46"/>
  <c r="AH133" i="44"/>
  <c r="AP133" i="46"/>
  <c r="AP133" i="44"/>
  <c r="AX133" i="46"/>
  <c r="AX133" i="44"/>
  <c r="BF133" i="46"/>
  <c r="BF133" i="44"/>
  <c r="BN133" i="46"/>
  <c r="BN133" i="44"/>
  <c r="F134" i="46"/>
  <c r="F134" i="44"/>
  <c r="N134" i="46"/>
  <c r="N134" i="44"/>
  <c r="V134" i="46"/>
  <c r="V134" i="44"/>
  <c r="AD134" i="46"/>
  <c r="AD134" i="44"/>
  <c r="AL134" i="46"/>
  <c r="AL134" i="44"/>
  <c r="AT134" i="46"/>
  <c r="AT134" i="44"/>
  <c r="BB134" i="46"/>
  <c r="BB134" i="44"/>
  <c r="BJ134" i="46"/>
  <c r="BJ134" i="44"/>
  <c r="J135" i="46"/>
  <c r="J135" i="44"/>
  <c r="R135" i="46"/>
  <c r="R135" i="44"/>
  <c r="Z135" i="46"/>
  <c r="Z135" i="44"/>
  <c r="AH135" i="46"/>
  <c r="AH135" i="44"/>
  <c r="AP135" i="46"/>
  <c r="AP135" i="44"/>
  <c r="AX135" i="46"/>
  <c r="AX135" i="44"/>
  <c r="BF135" i="46"/>
  <c r="BF135" i="44"/>
  <c r="BN135" i="46"/>
  <c r="BN135" i="44"/>
  <c r="F136" i="46"/>
  <c r="F136" i="44"/>
  <c r="N136" i="46"/>
  <c r="N136" i="44"/>
  <c r="V136" i="46"/>
  <c r="V136" i="44"/>
  <c r="AD136" i="46"/>
  <c r="AD136" i="44"/>
  <c r="AL136" i="46"/>
  <c r="AL136" i="44"/>
  <c r="AT136" i="46"/>
  <c r="AT136" i="44"/>
  <c r="BB136" i="46"/>
  <c r="BB136" i="44"/>
  <c r="BJ136" i="46"/>
  <c r="BJ136" i="44"/>
  <c r="F137" i="46"/>
  <c r="F137" i="44"/>
  <c r="N137" i="46"/>
  <c r="N137" i="44"/>
  <c r="V137" i="46"/>
  <c r="V137" i="44"/>
  <c r="AD137" i="46"/>
  <c r="AD137" i="44"/>
  <c r="AL137" i="46"/>
  <c r="AL137" i="44"/>
  <c r="AT137" i="46"/>
  <c r="AT137" i="44"/>
  <c r="BB137" i="46"/>
  <c r="BB137" i="44"/>
  <c r="BJ137" i="46"/>
  <c r="BJ137" i="44"/>
  <c r="J138" i="46"/>
  <c r="J138" i="44"/>
  <c r="R138" i="46"/>
  <c r="R138" i="44"/>
  <c r="Z138" i="46"/>
  <c r="Z138" i="44"/>
  <c r="AH138" i="46"/>
  <c r="AH138" i="44"/>
  <c r="AP138" i="46"/>
  <c r="AP138" i="44"/>
  <c r="AX138" i="46"/>
  <c r="AX138" i="44"/>
  <c r="BF138" i="46"/>
  <c r="BF138" i="44"/>
  <c r="BN138" i="46"/>
  <c r="BN138" i="44"/>
  <c r="F139" i="46"/>
  <c r="F139" i="44"/>
  <c r="N139" i="46"/>
  <c r="N139" i="44"/>
  <c r="V139" i="46"/>
  <c r="V139" i="44"/>
  <c r="AD139" i="46"/>
  <c r="AD139" i="44"/>
  <c r="AL139" i="46"/>
  <c r="AL139" i="44"/>
  <c r="AT139" i="46"/>
  <c r="AT139" i="44"/>
  <c r="BB139" i="46"/>
  <c r="BB139" i="44"/>
  <c r="BJ139" i="46"/>
  <c r="BJ139" i="44"/>
  <c r="J140" i="46"/>
  <c r="J140" i="44"/>
  <c r="R140" i="46"/>
  <c r="R140" i="44"/>
  <c r="Z140" i="46"/>
  <c r="Z140" i="44"/>
  <c r="AH140" i="46"/>
  <c r="AH140" i="44"/>
  <c r="AP140" i="46"/>
  <c r="AP140" i="44"/>
  <c r="AX140" i="46"/>
  <c r="AX140" i="44"/>
  <c r="BF140" i="46"/>
  <c r="BF140" i="44"/>
  <c r="BN140" i="46"/>
  <c r="BN140" i="44"/>
  <c r="E141" i="46"/>
  <c r="E141" i="44"/>
  <c r="M141" i="46"/>
  <c r="M141" i="44"/>
  <c r="U141" i="46"/>
  <c r="U141" i="44"/>
  <c r="AC141" i="46"/>
  <c r="AC141" i="44"/>
  <c r="AK141" i="46"/>
  <c r="AK141" i="44"/>
  <c r="AS141" i="46"/>
  <c r="AS141" i="44"/>
  <c r="BA141" i="46"/>
  <c r="BA141" i="44"/>
  <c r="BI141" i="46"/>
  <c r="BI141" i="44"/>
  <c r="BQ141" i="46"/>
  <c r="BQ141" i="44"/>
  <c r="E142" i="46"/>
  <c r="E142" i="44"/>
  <c r="M142" i="46"/>
  <c r="M142" i="44"/>
  <c r="U142" i="46"/>
  <c r="U142" i="44"/>
  <c r="AC142" i="46"/>
  <c r="AC142" i="44"/>
  <c r="AK142" i="46"/>
  <c r="AK142" i="44"/>
  <c r="AE88" i="46"/>
  <c r="AE88" i="44"/>
  <c r="AM88" i="46"/>
  <c r="AM88" i="44"/>
  <c r="AU88" i="46"/>
  <c r="AU88" i="44"/>
  <c r="BC88" i="46"/>
  <c r="BC88" i="44"/>
  <c r="BK88" i="46"/>
  <c r="BK88" i="44"/>
  <c r="AL91" i="46"/>
  <c r="AL91" i="44"/>
  <c r="AT91" i="46"/>
  <c r="AT91" i="44"/>
  <c r="F93" i="46"/>
  <c r="F93" i="44"/>
  <c r="N93" i="46"/>
  <c r="N93" i="44"/>
  <c r="V93" i="46"/>
  <c r="V93" i="44"/>
  <c r="AD93" i="46"/>
  <c r="AD93" i="44"/>
  <c r="AL93" i="46"/>
  <c r="AL93" i="44"/>
  <c r="AT93" i="46"/>
  <c r="AT93" i="44"/>
  <c r="BB93" i="46"/>
  <c r="BB93" i="44"/>
  <c r="BJ93" i="46"/>
  <c r="BJ93" i="44"/>
  <c r="D97" i="46"/>
  <c r="D97" i="44"/>
  <c r="L97" i="46"/>
  <c r="L97" i="44"/>
  <c r="T97" i="46"/>
  <c r="T97" i="44"/>
  <c r="AB97" i="46"/>
  <c r="AB97" i="44"/>
  <c r="AJ97" i="46"/>
  <c r="AJ97" i="44"/>
  <c r="AR97" i="46"/>
  <c r="AR97" i="44"/>
  <c r="AZ97" i="46"/>
  <c r="AZ97" i="44"/>
  <c r="BH97" i="46"/>
  <c r="BH97" i="44"/>
  <c r="BP97" i="46"/>
  <c r="BP97" i="44"/>
  <c r="I99" i="46"/>
  <c r="I99" i="44"/>
  <c r="Q99" i="46"/>
  <c r="Q99" i="44"/>
  <c r="Y99" i="46"/>
  <c r="Y99" i="44"/>
  <c r="AG99" i="46"/>
  <c r="AG99" i="44"/>
  <c r="AO99" i="46"/>
  <c r="AO99" i="44"/>
  <c r="AW99" i="46"/>
  <c r="AW99" i="44"/>
  <c r="BE99" i="46"/>
  <c r="BE99" i="44"/>
  <c r="BM99" i="46"/>
  <c r="BM99" i="44"/>
  <c r="D102" i="46"/>
  <c r="D102" i="44"/>
  <c r="L102" i="46"/>
  <c r="L102" i="44"/>
  <c r="T102" i="46"/>
  <c r="T102" i="44"/>
  <c r="AB102" i="46"/>
  <c r="AB102" i="44"/>
  <c r="AJ102" i="46"/>
  <c r="AJ102" i="44"/>
  <c r="AR102" i="46"/>
  <c r="AR102" i="44"/>
  <c r="AZ102" i="46"/>
  <c r="AZ102" i="44"/>
  <c r="BH102" i="46"/>
  <c r="BH102" i="44"/>
  <c r="BP102" i="46"/>
  <c r="BP102" i="44"/>
  <c r="H103" i="46"/>
  <c r="H103" i="44"/>
  <c r="P103" i="46"/>
  <c r="P103" i="44"/>
  <c r="X103" i="46"/>
  <c r="X103" i="44"/>
  <c r="AF103" i="46"/>
  <c r="AF103" i="44"/>
  <c r="E83" i="44"/>
  <c r="M83" i="44"/>
  <c r="U83" i="44"/>
  <c r="AC83" i="44"/>
  <c r="AK83" i="44"/>
  <c r="AS83" i="44"/>
  <c r="BA83" i="44"/>
  <c r="BI83" i="44"/>
  <c r="BQ83" i="44"/>
  <c r="G86" i="44"/>
  <c r="O86" i="44"/>
  <c r="W86" i="44"/>
  <c r="AE86" i="44"/>
  <c r="AM86" i="44"/>
  <c r="AU86" i="44"/>
  <c r="BC86" i="44"/>
  <c r="BK86" i="44"/>
  <c r="D85" i="44"/>
  <c r="L85" i="44"/>
  <c r="T85" i="44"/>
  <c r="AB85" i="44"/>
  <c r="AJ85" i="44"/>
  <c r="AR85" i="44"/>
  <c r="AZ85" i="44"/>
  <c r="BH85" i="44"/>
  <c r="BP85" i="44"/>
  <c r="AR90" i="44"/>
  <c r="Y151" i="44"/>
  <c r="AP154" i="44"/>
  <c r="U157" i="44"/>
  <c r="AS142" i="44"/>
  <c r="BA142" i="44"/>
  <c r="BI142" i="44"/>
  <c r="BQ142" i="44"/>
  <c r="J144" i="44"/>
  <c r="K147" i="44"/>
  <c r="S147" i="44"/>
  <c r="AA147" i="44"/>
  <c r="AI147" i="44"/>
  <c r="AQ147" i="44"/>
  <c r="AY147" i="44"/>
  <c r="BG147" i="44"/>
  <c r="BO147" i="44"/>
  <c r="BE151" i="44"/>
  <c r="AW151" i="44"/>
  <c r="AP144" i="44"/>
  <c r="AI145" i="44"/>
  <c r="I158" i="44"/>
  <c r="R144" i="46"/>
  <c r="R144" i="44"/>
  <c r="Z144" i="46"/>
  <c r="Z144" i="44"/>
  <c r="AX144" i="46"/>
  <c r="AX144" i="44"/>
  <c r="BF144" i="46"/>
  <c r="BF144" i="44"/>
  <c r="K145" i="46"/>
  <c r="K145" i="44"/>
  <c r="S145" i="46"/>
  <c r="S145" i="44"/>
  <c r="AQ145" i="46"/>
  <c r="AQ145" i="44"/>
  <c r="AY145" i="46"/>
  <c r="AY145" i="44"/>
  <c r="G146" i="46"/>
  <c r="G146" i="44"/>
  <c r="O146" i="46"/>
  <c r="O146" i="44"/>
  <c r="W146" i="46"/>
  <c r="W146" i="44"/>
  <c r="AE146" i="46"/>
  <c r="AE146" i="44"/>
  <c r="AM146" i="46"/>
  <c r="AM146" i="44"/>
  <c r="AU146" i="46"/>
  <c r="AU146" i="44"/>
  <c r="BC146" i="46"/>
  <c r="BC146" i="44"/>
  <c r="BK146" i="46"/>
  <c r="BK146" i="44"/>
  <c r="BJ148" i="46"/>
  <c r="BJ148" i="44"/>
  <c r="F150" i="46"/>
  <c r="F150" i="44"/>
  <c r="N150" i="46"/>
  <c r="N150" i="44"/>
  <c r="V150" i="46"/>
  <c r="V150" i="44"/>
  <c r="AD150" i="46"/>
  <c r="AD150" i="44"/>
  <c r="AL150" i="46"/>
  <c r="AL150" i="44"/>
  <c r="AT150" i="46"/>
  <c r="AT150" i="44"/>
  <c r="BB150" i="46"/>
  <c r="BB150" i="44"/>
  <c r="BJ150" i="46"/>
  <c r="BJ150" i="44"/>
  <c r="I151" i="46"/>
  <c r="I151" i="44"/>
  <c r="AG151" i="46"/>
  <c r="AG151" i="44"/>
  <c r="AO151" i="46"/>
  <c r="AO151" i="44"/>
  <c r="BM151" i="46"/>
  <c r="BM151" i="44"/>
  <c r="H153" i="46"/>
  <c r="H153" i="44"/>
  <c r="P153" i="46"/>
  <c r="P153" i="44"/>
  <c r="X153" i="46"/>
  <c r="X153" i="44"/>
  <c r="AF153" i="46"/>
  <c r="AF153" i="44"/>
  <c r="AN153" i="46"/>
  <c r="AN153" i="44"/>
  <c r="AV153" i="46"/>
  <c r="AV153" i="44"/>
  <c r="BD153" i="46"/>
  <c r="BD153" i="44"/>
  <c r="BL153" i="46"/>
  <c r="BL153" i="44"/>
  <c r="AH154" i="46"/>
  <c r="AH154" i="44"/>
  <c r="BF154" i="46"/>
  <c r="BF154" i="44"/>
  <c r="BN154" i="46"/>
  <c r="BN154" i="44"/>
  <c r="E157" i="46"/>
  <c r="E157" i="44"/>
  <c r="M157" i="46"/>
  <c r="M157" i="44"/>
  <c r="AK157" i="46"/>
  <c r="AK157" i="44"/>
  <c r="AS157" i="46"/>
  <c r="AS157" i="44"/>
  <c r="BQ157" i="46"/>
  <c r="BQ157" i="44"/>
  <c r="Q158" i="46"/>
  <c r="Q158" i="44"/>
  <c r="Y158" i="46"/>
  <c r="Y158" i="44"/>
  <c r="AW158" i="46"/>
  <c r="AW158" i="44"/>
  <c r="BE158" i="46"/>
  <c r="BE158" i="44"/>
  <c r="E159" i="46"/>
  <c r="E159" i="44"/>
  <c r="M159" i="46"/>
  <c r="M159" i="44"/>
  <c r="AK159" i="46"/>
  <c r="AK159" i="44"/>
  <c r="AS159" i="46"/>
  <c r="AS159" i="44"/>
  <c r="BQ159" i="46"/>
  <c r="BQ159" i="44"/>
  <c r="F160" i="46"/>
  <c r="F160" i="44"/>
  <c r="V160" i="46"/>
  <c r="V160" i="44"/>
  <c r="AD160" i="46"/>
  <c r="AD160" i="44"/>
  <c r="BB160" i="46"/>
  <c r="BB160" i="44"/>
  <c r="BJ160" i="46"/>
  <c r="BJ160" i="44"/>
  <c r="Y161" i="46"/>
  <c r="Y161" i="44"/>
  <c r="AG161" i="46"/>
  <c r="AG161" i="44"/>
  <c r="AO161" i="46"/>
  <c r="AO161" i="44"/>
  <c r="AW161" i="46"/>
  <c r="AW161" i="44"/>
  <c r="BE161" i="46"/>
  <c r="BE161" i="44"/>
  <c r="D162" i="46"/>
  <c r="D162" i="44"/>
  <c r="T162" i="46"/>
  <c r="T162" i="44"/>
  <c r="AB162" i="46"/>
  <c r="AB162" i="44"/>
  <c r="AZ162" i="46"/>
  <c r="AZ162" i="44"/>
  <c r="BH162" i="46"/>
  <c r="BH162" i="44"/>
  <c r="H163" i="46"/>
  <c r="H163" i="44"/>
  <c r="AF163" i="46"/>
  <c r="AF163" i="44"/>
  <c r="AN163" i="46"/>
  <c r="AN163" i="44"/>
  <c r="BL163" i="46"/>
  <c r="BL163" i="44"/>
  <c r="D164" i="46"/>
  <c r="D164" i="44"/>
  <c r="AB164" i="46"/>
  <c r="AB164" i="44"/>
  <c r="AJ164" i="46"/>
  <c r="AJ164" i="44"/>
  <c r="AR164" i="46"/>
  <c r="AR164" i="44"/>
  <c r="AZ164" i="46"/>
  <c r="AZ164" i="44"/>
  <c r="BH164" i="46"/>
  <c r="BH164" i="44"/>
  <c r="BP164" i="46"/>
  <c r="BP164" i="44"/>
  <c r="H165" i="46"/>
  <c r="H165" i="44"/>
  <c r="P165" i="46"/>
  <c r="P165" i="44"/>
  <c r="X165" i="46"/>
  <c r="X165" i="44"/>
  <c r="AF165" i="46"/>
  <c r="AF165" i="44"/>
  <c r="AN165" i="46"/>
  <c r="AN165" i="44"/>
  <c r="AV165" i="46"/>
  <c r="AV165" i="44"/>
  <c r="BD165" i="46"/>
  <c r="BD165" i="44"/>
  <c r="BL165" i="46"/>
  <c r="BL165" i="44"/>
  <c r="K166" i="46"/>
  <c r="K166" i="44"/>
  <c r="S166" i="46"/>
  <c r="S166" i="44"/>
  <c r="AA166" i="46"/>
  <c r="AA166" i="44"/>
  <c r="AI166" i="46"/>
  <c r="AI166" i="44"/>
  <c r="AQ166" i="46"/>
  <c r="AQ166" i="44"/>
  <c r="AY166" i="46"/>
  <c r="AY166" i="44"/>
  <c r="BG166" i="46"/>
  <c r="BG166" i="44"/>
  <c r="G167" i="46"/>
  <c r="G167" i="44"/>
  <c r="O167" i="46"/>
  <c r="O167" i="44"/>
  <c r="AM167" i="46"/>
  <c r="AM167" i="44"/>
  <c r="AU167" i="46"/>
  <c r="AU167" i="44"/>
  <c r="BC167" i="46"/>
  <c r="BC167" i="44"/>
  <c r="BK167" i="46"/>
  <c r="BK167" i="44"/>
  <c r="K168" i="46"/>
  <c r="K168" i="44"/>
  <c r="S168" i="46"/>
  <c r="S168" i="44"/>
  <c r="AA168" i="46"/>
  <c r="AA168" i="44"/>
  <c r="AI168" i="46"/>
  <c r="AI168" i="44"/>
  <c r="AQ168" i="46"/>
  <c r="AQ168" i="44"/>
  <c r="AY168" i="46"/>
  <c r="AY168" i="44"/>
  <c r="BG168" i="46"/>
  <c r="BG168" i="44"/>
  <c r="BO168" i="46"/>
  <c r="BO168" i="44"/>
  <c r="G169" i="46"/>
  <c r="G169" i="44"/>
  <c r="O169" i="46"/>
  <c r="O169" i="44"/>
  <c r="AE169" i="46"/>
  <c r="AE169" i="44"/>
  <c r="AM169" i="46"/>
  <c r="AM169" i="44"/>
  <c r="BK169" i="46"/>
  <c r="BK169" i="44"/>
  <c r="Z170" i="46"/>
  <c r="Z170" i="44"/>
  <c r="AH170" i="46"/>
  <c r="AH170" i="44"/>
  <c r="AP170" i="46"/>
  <c r="AP170" i="44"/>
  <c r="AX170" i="46"/>
  <c r="AX170" i="44"/>
  <c r="BN170" i="46"/>
  <c r="BN170" i="44"/>
  <c r="D171" i="46"/>
  <c r="D171" i="44"/>
  <c r="L171" i="46"/>
  <c r="L171" i="44"/>
  <c r="T171" i="46"/>
  <c r="T171" i="44"/>
  <c r="AB171" i="46"/>
  <c r="AB171" i="44"/>
  <c r="AJ171" i="46"/>
  <c r="AJ171" i="44"/>
  <c r="AR171" i="46"/>
  <c r="AR171" i="44"/>
  <c r="AZ171" i="46"/>
  <c r="AZ171" i="44"/>
  <c r="BH171" i="46"/>
  <c r="BH171" i="44"/>
  <c r="BP171" i="46"/>
  <c r="BP171" i="44"/>
  <c r="G172" i="46"/>
  <c r="G172" i="44"/>
  <c r="W172" i="46"/>
  <c r="W172" i="44"/>
  <c r="AE172" i="46"/>
  <c r="AE172" i="44"/>
  <c r="AM172" i="46"/>
  <c r="AM172" i="44"/>
  <c r="AU172" i="46"/>
  <c r="AU172" i="44"/>
  <c r="S173" i="46"/>
  <c r="S173" i="44"/>
  <c r="BO173" i="44"/>
  <c r="G177" i="44"/>
  <c r="AW178" i="44"/>
  <c r="AL180" i="44"/>
  <c r="BF181" i="44"/>
  <c r="R183" i="44"/>
  <c r="BC187" i="44"/>
  <c r="BN188" i="44"/>
  <c r="BG173" i="44"/>
  <c r="AX181" i="44"/>
  <c r="J183" i="44"/>
  <c r="BF183" i="44"/>
  <c r="BQ184" i="44"/>
  <c r="G187" i="44"/>
  <c r="BP191" i="44"/>
  <c r="BC196" i="44"/>
  <c r="D206" i="46"/>
  <c r="D206" i="44"/>
  <c r="L206" i="46"/>
  <c r="L206" i="44"/>
  <c r="T206" i="46"/>
  <c r="T206" i="44"/>
  <c r="AB206" i="46"/>
  <c r="AB206" i="44"/>
  <c r="AJ206" i="46"/>
  <c r="AJ206" i="44"/>
  <c r="AR206" i="46"/>
  <c r="AR206" i="44"/>
  <c r="AZ206" i="46"/>
  <c r="AZ206" i="44"/>
  <c r="BH206" i="46"/>
  <c r="BH206" i="44"/>
  <c r="BP206" i="46"/>
  <c r="BP206" i="44"/>
  <c r="AQ173" i="44"/>
  <c r="AE177" i="44"/>
  <c r="Y178" i="44"/>
  <c r="BJ180" i="44"/>
  <c r="F182" i="44"/>
  <c r="N182" i="44"/>
  <c r="V182" i="44"/>
  <c r="AD182" i="44"/>
  <c r="AL182" i="44"/>
  <c r="AT182" i="44"/>
  <c r="BB182" i="44"/>
  <c r="BJ182" i="44"/>
  <c r="E184" i="44"/>
  <c r="AE187" i="44"/>
  <c r="M189" i="44"/>
  <c r="L191" i="44"/>
  <c r="O192" i="44"/>
  <c r="BO193" i="44"/>
  <c r="BO195" i="44"/>
  <c r="AI173" i="44"/>
  <c r="BG176" i="44"/>
  <c r="W177" i="44"/>
  <c r="N180" i="44"/>
  <c r="Z181" i="44"/>
  <c r="AP188" i="44"/>
  <c r="E189" i="44"/>
  <c r="BA189" i="44"/>
  <c r="D191" i="44"/>
  <c r="BC192" i="44"/>
  <c r="BG193" i="44"/>
  <c r="AA173" i="46"/>
  <c r="AA173" i="44"/>
  <c r="AY173" i="46"/>
  <c r="AY173" i="44"/>
  <c r="F174" i="46"/>
  <c r="F174" i="44"/>
  <c r="N174" i="46"/>
  <c r="N174" i="44"/>
  <c r="V174" i="46"/>
  <c r="V174" i="44"/>
  <c r="AD174" i="46"/>
  <c r="AD174" i="44"/>
  <c r="AL174" i="46"/>
  <c r="AL174" i="44"/>
  <c r="AT174" i="46"/>
  <c r="AT174" i="44"/>
  <c r="BB174" i="46"/>
  <c r="BB174" i="44"/>
  <c r="BJ174" i="46"/>
  <c r="BJ174" i="44"/>
  <c r="K176" i="46"/>
  <c r="K176" i="44"/>
  <c r="AI176" i="46"/>
  <c r="AI176" i="44"/>
  <c r="O177" i="46"/>
  <c r="O177" i="44"/>
  <c r="AU177" i="46"/>
  <c r="AU177" i="44"/>
  <c r="BC177" i="46"/>
  <c r="BC177" i="44"/>
  <c r="I178" i="46"/>
  <c r="I178" i="44"/>
  <c r="Q178" i="46"/>
  <c r="Q178" i="44"/>
  <c r="AO178" i="46"/>
  <c r="AO178" i="44"/>
  <c r="E179" i="46"/>
  <c r="E179" i="44"/>
  <c r="M179" i="46"/>
  <c r="M179" i="44"/>
  <c r="U179" i="46"/>
  <c r="U179" i="44"/>
  <c r="AC179" i="46"/>
  <c r="AC179" i="44"/>
  <c r="AK179" i="46"/>
  <c r="AK179" i="44"/>
  <c r="AS179" i="46"/>
  <c r="AS179" i="44"/>
  <c r="BA179" i="46"/>
  <c r="BA179" i="44"/>
  <c r="BI179" i="46"/>
  <c r="BI179" i="44"/>
  <c r="BQ179" i="46"/>
  <c r="BQ179" i="44"/>
  <c r="V180" i="46"/>
  <c r="V180" i="44"/>
  <c r="AD180" i="46"/>
  <c r="AD180" i="44"/>
  <c r="BB180" i="46"/>
  <c r="BB180" i="44"/>
  <c r="J181" i="46"/>
  <c r="J181" i="44"/>
  <c r="AH181" i="46"/>
  <c r="AH181" i="44"/>
  <c r="BN181" i="46"/>
  <c r="BN181" i="44"/>
  <c r="AH183" i="46"/>
  <c r="AH183" i="44"/>
  <c r="AP183" i="46"/>
  <c r="AP183" i="44"/>
  <c r="BN183" i="46"/>
  <c r="BN183" i="44"/>
  <c r="M184" i="46"/>
  <c r="M184" i="44"/>
  <c r="U184" i="46"/>
  <c r="U184" i="44"/>
  <c r="AS184" i="46"/>
  <c r="AS184" i="44"/>
  <c r="I185" i="46"/>
  <c r="I185" i="44"/>
  <c r="Q185" i="46"/>
  <c r="Q185" i="44"/>
  <c r="Y185" i="46"/>
  <c r="Y185" i="44"/>
  <c r="AG185" i="46"/>
  <c r="AG185" i="44"/>
  <c r="AO185" i="46"/>
  <c r="AO185" i="44"/>
  <c r="AW185" i="46"/>
  <c r="AW185" i="44"/>
  <c r="BE185" i="46"/>
  <c r="BE185" i="44"/>
  <c r="BM185" i="46"/>
  <c r="BM185" i="44"/>
  <c r="O187" i="46"/>
  <c r="O187" i="44"/>
  <c r="W187" i="46"/>
  <c r="W187" i="44"/>
  <c r="AU187" i="46"/>
  <c r="AU187" i="44"/>
  <c r="R188" i="46"/>
  <c r="R188" i="44"/>
  <c r="AX188" i="46"/>
  <c r="AX188" i="44"/>
  <c r="BF188" i="46"/>
  <c r="BF188" i="44"/>
  <c r="AC189" i="46"/>
  <c r="AC189" i="44"/>
  <c r="AK189" i="46"/>
  <c r="AK189" i="44"/>
  <c r="BI189" i="46"/>
  <c r="BI189" i="44"/>
  <c r="H190" i="46"/>
  <c r="H190" i="44"/>
  <c r="P190" i="46"/>
  <c r="P190" i="44"/>
  <c r="X190" i="46"/>
  <c r="X190" i="44"/>
  <c r="AF190" i="46"/>
  <c r="AF190" i="44"/>
  <c r="AN190" i="46"/>
  <c r="AN190" i="44"/>
  <c r="AV190" i="46"/>
  <c r="AV190" i="44"/>
  <c r="BD190" i="46"/>
  <c r="BD190" i="44"/>
  <c r="BL190" i="46"/>
  <c r="BL190" i="44"/>
  <c r="T191" i="46"/>
  <c r="T191" i="44"/>
  <c r="AB191" i="46"/>
  <c r="AB191" i="44"/>
  <c r="AZ191" i="46"/>
  <c r="AZ191" i="44"/>
  <c r="BH191" i="46"/>
  <c r="BH191" i="44"/>
  <c r="G192" i="46"/>
  <c r="G192" i="44"/>
  <c r="AE192" i="46"/>
  <c r="AE192" i="44"/>
  <c r="AM192" i="46"/>
  <c r="AM192" i="44"/>
  <c r="BK192" i="46"/>
  <c r="BK192" i="44"/>
  <c r="K193" i="46"/>
  <c r="K193" i="44"/>
  <c r="S193" i="46"/>
  <c r="S193" i="44"/>
  <c r="AQ193" i="46"/>
  <c r="AQ193" i="44"/>
  <c r="AY193" i="46"/>
  <c r="AY193" i="44"/>
  <c r="G194" i="46"/>
  <c r="G194" i="44"/>
  <c r="O194" i="46"/>
  <c r="O194" i="44"/>
  <c r="W194" i="46"/>
  <c r="W194" i="44"/>
  <c r="AE194" i="46"/>
  <c r="AE194" i="44"/>
  <c r="AM194" i="46"/>
  <c r="AM194" i="44"/>
  <c r="AU194" i="46"/>
  <c r="AU194" i="44"/>
  <c r="BC194" i="46"/>
  <c r="BC194" i="44"/>
  <c r="BK194" i="46"/>
  <c r="BK194" i="44"/>
  <c r="K195" i="46"/>
  <c r="K195" i="44"/>
  <c r="S195" i="46"/>
  <c r="S195" i="44"/>
  <c r="AQ195" i="46"/>
  <c r="AQ195" i="44"/>
  <c r="AY195" i="46"/>
  <c r="AY195" i="44"/>
  <c r="G196" i="46"/>
  <c r="G196" i="44"/>
  <c r="AE196" i="46"/>
  <c r="AE196" i="44"/>
  <c r="AM196" i="46"/>
  <c r="AM196" i="44"/>
  <c r="BK196" i="46"/>
  <c r="BK196" i="44"/>
  <c r="I197" i="46"/>
  <c r="I197" i="44"/>
  <c r="Q197" i="46"/>
  <c r="Q197" i="44"/>
  <c r="Y197" i="46"/>
  <c r="Y197" i="44"/>
  <c r="AG197" i="46"/>
  <c r="AG197" i="44"/>
  <c r="AO197" i="46"/>
  <c r="AO197" i="44"/>
  <c r="AW197" i="46"/>
  <c r="AW197" i="44"/>
  <c r="BE197" i="46"/>
  <c r="BE197" i="44"/>
  <c r="BM197" i="46"/>
  <c r="BM197" i="44"/>
  <c r="AA198" i="46"/>
  <c r="AA198" i="44"/>
  <c r="AI198" i="46"/>
  <c r="AI198" i="44"/>
  <c r="BG198" i="46"/>
  <c r="BG198" i="44"/>
  <c r="K200" i="46"/>
  <c r="K200" i="44"/>
  <c r="S200" i="46"/>
  <c r="S200" i="44"/>
  <c r="AA200" i="46"/>
  <c r="AA200" i="44"/>
  <c r="AI200" i="46"/>
  <c r="AI200" i="44"/>
  <c r="AQ200" i="46"/>
  <c r="AQ200" i="44"/>
  <c r="AY200" i="46"/>
  <c r="AY200" i="44"/>
  <c r="BG200" i="46"/>
  <c r="BG200" i="44"/>
  <c r="BO200" i="46"/>
  <c r="BO200" i="44"/>
  <c r="E201" i="46"/>
  <c r="E201" i="44"/>
  <c r="AC201" i="46"/>
  <c r="AC201" i="44"/>
  <c r="AK201" i="46"/>
  <c r="AK201" i="44"/>
  <c r="BI201" i="46"/>
  <c r="BI201" i="44"/>
  <c r="BQ201" i="46"/>
  <c r="BQ201" i="44"/>
  <c r="I203" i="46"/>
  <c r="I203" i="44"/>
  <c r="Q203" i="46"/>
  <c r="Q203" i="44"/>
  <c r="Y203" i="46"/>
  <c r="Y203" i="44"/>
  <c r="AG203" i="46"/>
  <c r="AG203" i="44"/>
  <c r="AO203" i="46"/>
  <c r="AO203" i="44"/>
  <c r="AW203" i="46"/>
  <c r="AW203" i="44"/>
  <c r="BE203" i="46"/>
  <c r="BE203" i="44"/>
  <c r="F205" i="46"/>
  <c r="F205" i="44"/>
  <c r="N205" i="46"/>
  <c r="N205" i="44"/>
  <c r="V205" i="46"/>
  <c r="V205" i="44"/>
  <c r="AD205" i="46"/>
  <c r="AD205" i="44"/>
  <c r="AL205" i="46"/>
  <c r="AL205" i="44"/>
  <c r="AT205" i="46"/>
  <c r="AT205" i="44"/>
  <c r="BB205" i="46"/>
  <c r="BB205" i="44"/>
  <c r="BJ205" i="46"/>
  <c r="BJ205" i="44"/>
  <c r="A42" i="44"/>
  <c r="AO7" i="44"/>
  <c r="BI7" i="44"/>
  <c r="V8" i="44"/>
  <c r="AP8" i="44"/>
  <c r="N10" i="44"/>
  <c r="AQ11" i="44"/>
  <c r="M13" i="44"/>
  <c r="BI13" i="44"/>
  <c r="D15" i="44"/>
  <c r="AP17" i="44"/>
  <c r="N18" i="44"/>
  <c r="BD21" i="44"/>
  <c r="X23" i="44"/>
  <c r="AZ24" i="44"/>
  <c r="AF25" i="44"/>
  <c r="BD27" i="44"/>
  <c r="AB28" i="44"/>
  <c r="AE31" i="44"/>
  <c r="BG32" i="44"/>
  <c r="AW33" i="44"/>
  <c r="H35" i="44"/>
  <c r="BL35" i="44"/>
  <c r="AY37" i="44"/>
  <c r="AE38" i="44"/>
  <c r="K39" i="44"/>
  <c r="BC40" i="44"/>
  <c r="AO42" i="44"/>
  <c r="U43" i="44"/>
  <c r="V48" i="44"/>
  <c r="J49" i="44"/>
  <c r="R49" i="44"/>
  <c r="Z49" i="44"/>
  <c r="AH49" i="44"/>
  <c r="AP49" i="44"/>
  <c r="AX49" i="44"/>
  <c r="BF49" i="44"/>
  <c r="BN49" i="44"/>
  <c r="L53" i="44"/>
  <c r="K65" i="44"/>
  <c r="S65" i="44"/>
  <c r="AA65" i="44"/>
  <c r="AI65" i="44"/>
  <c r="AQ65" i="44"/>
  <c r="AY65" i="44"/>
  <c r="BG65" i="44"/>
  <c r="BO65" i="44"/>
  <c r="AG7" i="44"/>
  <c r="N8" i="44"/>
  <c r="AQ9" i="44"/>
  <c r="F10" i="44"/>
  <c r="AI11" i="44"/>
  <c r="Q7" i="44"/>
  <c r="BB8" i="44"/>
  <c r="AT10" i="44"/>
  <c r="S11" i="44"/>
  <c r="AS13" i="44"/>
  <c r="AJ15" i="44"/>
  <c r="G16" i="44"/>
  <c r="BB18" i="44"/>
  <c r="AG19" i="44"/>
  <c r="E20" i="44"/>
  <c r="BI20" i="44"/>
  <c r="AF21" i="44"/>
  <c r="BD23" i="44"/>
  <c r="AB24" i="44"/>
  <c r="F26" i="44"/>
  <c r="N26" i="44"/>
  <c r="V26" i="44"/>
  <c r="AD26" i="44"/>
  <c r="AL26" i="44"/>
  <c r="AT26" i="44"/>
  <c r="BB26" i="44"/>
  <c r="BJ26" i="44"/>
  <c r="L28" i="44"/>
  <c r="H29" i="44"/>
  <c r="BL29" i="44"/>
  <c r="AI30" i="44"/>
  <c r="G31" i="44"/>
  <c r="BK31" i="44"/>
  <c r="AI32" i="44"/>
  <c r="Y33" i="44"/>
  <c r="AA37" i="44"/>
  <c r="G38" i="44"/>
  <c r="AY39" i="44"/>
  <c r="AE40" i="44"/>
  <c r="Q42" i="44"/>
  <c r="BA43" i="44"/>
  <c r="K45" i="44"/>
  <c r="AW7" i="44"/>
  <c r="AL8" i="44"/>
  <c r="AA9" i="44"/>
  <c r="BJ10" i="44"/>
  <c r="AY11" i="44"/>
  <c r="AC13" i="44"/>
  <c r="Q14" i="44"/>
  <c r="AZ15" i="44"/>
  <c r="AE16" i="44"/>
  <c r="AO43" i="46"/>
  <c r="AO43" i="44"/>
  <c r="BK45" i="46"/>
  <c r="BK45" i="44"/>
  <c r="J48" i="46"/>
  <c r="J48" i="44"/>
  <c r="R48" i="46"/>
  <c r="R48" i="44"/>
  <c r="Z48" i="46"/>
  <c r="Z48" i="44"/>
  <c r="AH48" i="46"/>
  <c r="AH48" i="44"/>
  <c r="AP48" i="46"/>
  <c r="AP48" i="44"/>
  <c r="AX48" i="46"/>
  <c r="AX48" i="44"/>
  <c r="BF48" i="46"/>
  <c r="BF48" i="44"/>
  <c r="BN48" i="46"/>
  <c r="BN48" i="44"/>
  <c r="J159" i="44"/>
  <c r="R159" i="44"/>
  <c r="Z159" i="44"/>
  <c r="AH159" i="44"/>
  <c r="AP159" i="44"/>
  <c r="AX159" i="44"/>
  <c r="BF159" i="44"/>
  <c r="BN159" i="44"/>
  <c r="F161" i="44"/>
  <c r="N161" i="44"/>
  <c r="V161" i="44"/>
  <c r="AD161" i="44"/>
  <c r="AL161" i="44"/>
  <c r="AT161" i="44"/>
  <c r="BB161" i="44"/>
  <c r="BJ161" i="44"/>
  <c r="I164" i="44"/>
  <c r="Q164" i="44"/>
  <c r="Y164" i="44"/>
  <c r="AG164" i="44"/>
  <c r="AO164" i="44"/>
  <c r="AW164" i="44"/>
  <c r="BE164" i="44"/>
  <c r="BM164" i="44"/>
  <c r="D172" i="44"/>
  <c r="L172" i="44"/>
  <c r="T172" i="44"/>
  <c r="AB172" i="44"/>
  <c r="AJ172" i="44"/>
  <c r="AR172" i="44"/>
  <c r="AZ172" i="44"/>
  <c r="BH172" i="44"/>
  <c r="BP172" i="44"/>
  <c r="G183" i="44"/>
  <c r="O183" i="44"/>
  <c r="W183" i="44"/>
  <c r="AE183" i="44"/>
  <c r="AM183" i="44"/>
  <c r="AU183" i="44"/>
  <c r="BC183" i="44"/>
  <c r="BK183" i="44"/>
  <c r="H145" i="46"/>
  <c r="H145" i="44"/>
  <c r="P145" i="46"/>
  <c r="P145" i="44"/>
  <c r="X145" i="46"/>
  <c r="X145" i="44"/>
  <c r="AF145" i="46"/>
  <c r="AF145" i="44"/>
  <c r="AN145" i="46"/>
  <c r="AN145" i="44"/>
  <c r="AV145" i="46"/>
  <c r="AV145" i="44"/>
  <c r="BD145" i="46"/>
  <c r="BD145" i="44"/>
  <c r="BL145" i="46"/>
  <c r="BL145" i="44"/>
  <c r="AY148" i="46"/>
  <c r="AY148" i="44"/>
  <c r="BG148" i="46"/>
  <c r="BG148" i="44"/>
  <c r="G154" i="46"/>
  <c r="G154" i="44"/>
  <c r="O154" i="46"/>
  <c r="O154" i="44"/>
  <c r="W154" i="46"/>
  <c r="W154" i="44"/>
  <c r="AE154" i="46"/>
  <c r="AE154" i="44"/>
  <c r="AM154" i="46"/>
  <c r="AM154" i="44"/>
  <c r="AU154" i="46"/>
  <c r="AU154" i="44"/>
  <c r="BC154" i="46"/>
  <c r="BC154" i="44"/>
  <c r="BK154" i="46"/>
  <c r="BK154" i="44"/>
  <c r="F158" i="46"/>
  <c r="F158" i="44"/>
  <c r="N158" i="46"/>
  <c r="N158" i="44"/>
  <c r="V158" i="46"/>
  <c r="V158" i="44"/>
  <c r="AD158" i="46"/>
  <c r="AD158" i="44"/>
  <c r="AL158" i="46"/>
  <c r="AL158" i="44"/>
  <c r="AT158" i="46"/>
  <c r="AT158" i="44"/>
  <c r="BB158" i="46"/>
  <c r="BB158" i="44"/>
  <c r="BJ158" i="46"/>
  <c r="BJ158" i="44"/>
  <c r="K160" i="46"/>
  <c r="K160" i="44"/>
  <c r="S160" i="46"/>
  <c r="S160" i="44"/>
  <c r="AA160" i="46"/>
  <c r="AA160" i="44"/>
  <c r="AI160" i="46"/>
  <c r="AI160" i="44"/>
  <c r="AQ160" i="46"/>
  <c r="AQ160" i="44"/>
  <c r="AY160" i="46"/>
  <c r="AY160" i="44"/>
  <c r="BG160" i="46"/>
  <c r="BG160" i="44"/>
  <c r="I162" i="46"/>
  <c r="I162" i="44"/>
  <c r="Q162" i="46"/>
  <c r="Q162" i="44"/>
  <c r="Y162" i="46"/>
  <c r="Y162" i="44"/>
  <c r="AG162" i="46"/>
  <c r="AG162" i="44"/>
  <c r="AO162" i="46"/>
  <c r="AO162" i="44"/>
  <c r="AW162" i="46"/>
  <c r="AW162" i="44"/>
  <c r="BE162" i="46"/>
  <c r="BE162" i="44"/>
  <c r="BM162" i="46"/>
  <c r="BM162" i="44"/>
  <c r="E163" i="46"/>
  <c r="E163" i="44"/>
  <c r="M163" i="46"/>
  <c r="M163" i="44"/>
  <c r="U163" i="46"/>
  <c r="U163" i="44"/>
  <c r="AC163" i="46"/>
  <c r="AC163" i="44"/>
  <c r="AK163" i="46"/>
  <c r="AK163" i="44"/>
  <c r="AS163" i="46"/>
  <c r="AS163" i="44"/>
  <c r="BA163" i="46"/>
  <c r="BA163" i="44"/>
  <c r="BI163" i="46"/>
  <c r="BI163" i="44"/>
  <c r="BQ163" i="46"/>
  <c r="BQ163" i="44"/>
  <c r="D167" i="46"/>
  <c r="D167" i="44"/>
  <c r="L167" i="46"/>
  <c r="L167" i="44"/>
  <c r="T167" i="46"/>
  <c r="T167" i="44"/>
  <c r="AB167" i="46"/>
  <c r="AB167" i="44"/>
  <c r="AJ167" i="46"/>
  <c r="AJ167" i="44"/>
  <c r="AR167" i="46"/>
  <c r="AR167" i="44"/>
  <c r="AZ167" i="46"/>
  <c r="AZ167" i="44"/>
  <c r="BH167" i="46"/>
  <c r="BH167" i="44"/>
  <c r="BP167" i="46"/>
  <c r="BP167" i="44"/>
  <c r="BH169" i="46"/>
  <c r="BH169" i="44"/>
  <c r="BP169" i="46"/>
  <c r="BP169" i="44"/>
  <c r="G170" i="46"/>
  <c r="G170" i="44"/>
  <c r="O170" i="46"/>
  <c r="O170" i="44"/>
  <c r="W170" i="46"/>
  <c r="W170" i="44"/>
  <c r="AE170" i="46"/>
  <c r="AE170" i="44"/>
  <c r="AM170" i="46"/>
  <c r="AM170" i="44"/>
  <c r="AU170" i="46"/>
  <c r="AU170" i="44"/>
  <c r="BC170" i="46"/>
  <c r="BC170" i="44"/>
  <c r="BK170" i="46"/>
  <c r="BK170" i="44"/>
  <c r="H173" i="46"/>
  <c r="H173" i="44"/>
  <c r="P173" i="46"/>
  <c r="P173" i="44"/>
  <c r="X173" i="46"/>
  <c r="X173" i="44"/>
  <c r="AF173" i="46"/>
  <c r="AF173" i="44"/>
  <c r="AN173" i="46"/>
  <c r="AN173" i="44"/>
  <c r="AV173" i="46"/>
  <c r="AV173" i="44"/>
  <c r="BD173" i="46"/>
  <c r="BD173" i="44"/>
  <c r="BL173" i="46"/>
  <c r="BL173" i="44"/>
  <c r="D177" i="46"/>
  <c r="D177" i="44"/>
  <c r="L177" i="46"/>
  <c r="L177" i="44"/>
  <c r="T177" i="46"/>
  <c r="T177" i="44"/>
  <c r="AB177" i="46"/>
  <c r="AB177" i="44"/>
  <c r="AJ177" i="46"/>
  <c r="AJ177" i="44"/>
  <c r="AR177" i="46"/>
  <c r="AR177" i="44"/>
  <c r="AZ177" i="46"/>
  <c r="AZ177" i="44"/>
  <c r="BH177" i="46"/>
  <c r="BH177" i="44"/>
  <c r="BP177" i="46"/>
  <c r="BP177" i="44"/>
  <c r="F178" i="46"/>
  <c r="F178" i="44"/>
  <c r="N178" i="46"/>
  <c r="N178" i="44"/>
  <c r="V178" i="46"/>
  <c r="V178" i="44"/>
  <c r="AD178" i="46"/>
  <c r="AD178" i="44"/>
  <c r="AL178" i="46"/>
  <c r="AL178" i="44"/>
  <c r="AT178" i="46"/>
  <c r="AT178" i="44"/>
  <c r="BB178" i="46"/>
  <c r="BB178" i="44"/>
  <c r="BJ178" i="46"/>
  <c r="BJ178" i="44"/>
  <c r="K180" i="46"/>
  <c r="K180" i="44"/>
  <c r="S180" i="46"/>
  <c r="S180" i="44"/>
  <c r="AA180" i="46"/>
  <c r="AA180" i="44"/>
  <c r="AI180" i="46"/>
  <c r="AI180" i="44"/>
  <c r="AQ180" i="46"/>
  <c r="AQ180" i="44"/>
  <c r="AY180" i="46"/>
  <c r="AY180" i="44"/>
  <c r="BG180" i="46"/>
  <c r="BG180" i="44"/>
  <c r="J184" i="46"/>
  <c r="J184" i="44"/>
  <c r="R184" i="46"/>
  <c r="R184" i="44"/>
  <c r="Z184" i="46"/>
  <c r="Z184" i="44"/>
  <c r="AH184" i="46"/>
  <c r="AH184" i="44"/>
  <c r="AP184" i="46"/>
  <c r="AP184" i="44"/>
  <c r="AX184" i="46"/>
  <c r="AX184" i="44"/>
  <c r="BF184" i="46"/>
  <c r="BF184" i="44"/>
  <c r="BN184" i="46"/>
  <c r="BN184" i="44"/>
  <c r="F188" i="46"/>
  <c r="F188" i="44"/>
  <c r="N188" i="46"/>
  <c r="N188" i="44"/>
  <c r="V188" i="46"/>
  <c r="V188" i="44"/>
  <c r="AD188" i="46"/>
  <c r="AD188" i="44"/>
  <c r="AL188" i="46"/>
  <c r="AL188" i="44"/>
  <c r="AT188" i="46"/>
  <c r="AT188" i="44"/>
  <c r="BB188" i="46"/>
  <c r="BB188" i="44"/>
  <c r="BJ188" i="46"/>
  <c r="BJ188" i="44"/>
  <c r="I189" i="46"/>
  <c r="I189" i="44"/>
  <c r="Q189" i="46"/>
  <c r="Q189" i="44"/>
  <c r="Y189" i="46"/>
  <c r="Y189" i="44"/>
  <c r="AG189" i="46"/>
  <c r="AG189" i="44"/>
  <c r="AO189" i="46"/>
  <c r="AO189" i="44"/>
  <c r="AW189" i="46"/>
  <c r="AW189" i="44"/>
  <c r="BE189" i="46"/>
  <c r="BE189" i="44"/>
  <c r="BM189" i="46"/>
  <c r="BM189" i="44"/>
  <c r="H191" i="46"/>
  <c r="H191" i="44"/>
  <c r="P191" i="46"/>
  <c r="P191" i="44"/>
  <c r="X191" i="46"/>
  <c r="X191" i="44"/>
  <c r="AF191" i="46"/>
  <c r="AF191" i="44"/>
  <c r="AN191" i="46"/>
  <c r="AN191" i="44"/>
  <c r="AV191" i="46"/>
  <c r="AV191" i="44"/>
  <c r="BD191" i="46"/>
  <c r="BD191" i="44"/>
  <c r="BL191" i="46"/>
  <c r="BL191" i="44"/>
  <c r="K192" i="46"/>
  <c r="K192" i="44"/>
  <c r="S192" i="46"/>
  <c r="S192" i="44"/>
  <c r="AA192" i="46"/>
  <c r="AA192" i="44"/>
  <c r="AI192" i="46"/>
  <c r="AI192" i="44"/>
  <c r="AQ192" i="46"/>
  <c r="AQ192" i="44"/>
  <c r="AY192" i="46"/>
  <c r="AY192" i="44"/>
  <c r="BO192" i="46"/>
  <c r="BO192" i="44"/>
  <c r="G195" i="46"/>
  <c r="G195" i="44"/>
  <c r="O195" i="46"/>
  <c r="O195" i="44"/>
  <c r="W195" i="46"/>
  <c r="W195" i="44"/>
  <c r="AE195" i="46"/>
  <c r="AE195" i="44"/>
  <c r="AM195" i="46"/>
  <c r="AM195" i="44"/>
  <c r="AU195" i="46"/>
  <c r="AU195" i="44"/>
  <c r="BC195" i="46"/>
  <c r="BC195" i="44"/>
  <c r="BK195" i="46"/>
  <c r="BK195" i="44"/>
  <c r="K196" i="46"/>
  <c r="K196" i="44"/>
  <c r="S196" i="46"/>
  <c r="S196" i="44"/>
  <c r="AA196" i="46"/>
  <c r="AA196" i="44"/>
  <c r="AI196" i="46"/>
  <c r="AI196" i="44"/>
  <c r="AQ196" i="46"/>
  <c r="AQ196" i="44"/>
  <c r="AY196" i="46"/>
  <c r="AY196" i="44"/>
  <c r="BG196" i="46"/>
  <c r="BG196" i="44"/>
  <c r="BO196" i="46"/>
  <c r="BO196" i="44"/>
  <c r="G144" i="44"/>
  <c r="O144" i="44"/>
  <c r="W144" i="44"/>
  <c r="AE144" i="44"/>
  <c r="AM144" i="44"/>
  <c r="AU144" i="44"/>
  <c r="BC144" i="44"/>
  <c r="BK144" i="44"/>
  <c r="I44" i="46"/>
  <c r="I44" i="44"/>
  <c r="Q44" i="46"/>
  <c r="Q44" i="44"/>
  <c r="Y44" i="46"/>
  <c r="Y44" i="44"/>
  <c r="AG44" i="46"/>
  <c r="AG44" i="44"/>
  <c r="AO44" i="46"/>
  <c r="AO44" i="44"/>
  <c r="AW44" i="46"/>
  <c r="AW44" i="44"/>
  <c r="BE44" i="46"/>
  <c r="BE44" i="44"/>
  <c r="BM44" i="46"/>
  <c r="BM44" i="44"/>
  <c r="AI45" i="46"/>
  <c r="AI45" i="44"/>
  <c r="F50" i="46"/>
  <c r="F50" i="44"/>
  <c r="N50" i="46"/>
  <c r="N50" i="44"/>
  <c r="V50" i="46"/>
  <c r="V50" i="44"/>
  <c r="AD50" i="46"/>
  <c r="AD50" i="44"/>
  <c r="AL50" i="46"/>
  <c r="AL50" i="44"/>
  <c r="AT50" i="46"/>
  <c r="AT50" i="44"/>
  <c r="BB50" i="46"/>
  <c r="BB50" i="44"/>
  <c r="BJ50" i="46"/>
  <c r="BJ50" i="44"/>
  <c r="D51" i="46"/>
  <c r="D51" i="44"/>
  <c r="L51" i="46"/>
  <c r="L51" i="44"/>
  <c r="T51" i="46"/>
  <c r="T51" i="44"/>
  <c r="AB51" i="46"/>
  <c r="AB51" i="44"/>
  <c r="AJ51" i="46"/>
  <c r="AJ51" i="44"/>
  <c r="AR51" i="46"/>
  <c r="AR51" i="44"/>
  <c r="AZ51" i="46"/>
  <c r="AZ51" i="44"/>
  <c r="BH51" i="46"/>
  <c r="BH51" i="44"/>
  <c r="BP51" i="46"/>
  <c r="BP51" i="44"/>
  <c r="J72" i="46"/>
  <c r="J72" i="44"/>
  <c r="R72" i="46"/>
  <c r="R72" i="44"/>
  <c r="Z72" i="46"/>
  <c r="Z72" i="44"/>
  <c r="AH72" i="46"/>
  <c r="AH72" i="44"/>
  <c r="AP72" i="46"/>
  <c r="AP72" i="44"/>
  <c r="AX72" i="46"/>
  <c r="AX72" i="44"/>
  <c r="BF72" i="46"/>
  <c r="BF72" i="44"/>
  <c r="BN72" i="46"/>
  <c r="BN72" i="44"/>
  <c r="D91" i="46"/>
  <c r="D91" i="44"/>
  <c r="L91" i="46"/>
  <c r="L91" i="44"/>
  <c r="T91" i="46"/>
  <c r="T91" i="44"/>
  <c r="AB91" i="46"/>
  <c r="AB91" i="44"/>
  <c r="AJ91" i="46"/>
  <c r="AJ91" i="44"/>
  <c r="AR91" i="46"/>
  <c r="AR91" i="44"/>
  <c r="AZ91" i="46"/>
  <c r="AZ91" i="44"/>
  <c r="BH91" i="46"/>
  <c r="BH91" i="44"/>
  <c r="BP91" i="46"/>
  <c r="BP91" i="44"/>
  <c r="J104" i="46"/>
  <c r="J104" i="44"/>
  <c r="R104" i="46"/>
  <c r="R104" i="44"/>
  <c r="Z104" i="46"/>
  <c r="Z104" i="44"/>
  <c r="AH104" i="46"/>
  <c r="AH104" i="44"/>
  <c r="AP104" i="46"/>
  <c r="AP104" i="44"/>
  <c r="AX104" i="46"/>
  <c r="AX104" i="44"/>
  <c r="BF104" i="46"/>
  <c r="BF104" i="44"/>
  <c r="BN104" i="46"/>
  <c r="BN104" i="44"/>
  <c r="C9" i="46"/>
  <c r="C9" i="44" s="1"/>
  <c r="I7" i="44"/>
  <c r="BJ8" i="44"/>
  <c r="AY9" i="44"/>
  <c r="V10" i="44"/>
  <c r="K11" i="44"/>
  <c r="BA13" i="44"/>
  <c r="AO14" i="44"/>
  <c r="L15" i="44"/>
  <c r="BC16" i="44"/>
  <c r="Z17" i="44"/>
  <c r="F18" i="44"/>
  <c r="AW19" i="44"/>
  <c r="AC20" i="44"/>
  <c r="H21" i="44"/>
  <c r="AN23" i="44"/>
  <c r="T24" i="44"/>
  <c r="H25" i="44"/>
  <c r="AN27" i="44"/>
  <c r="T28" i="44"/>
  <c r="X29" i="44"/>
  <c r="BG30" i="44"/>
  <c r="AM31" i="44"/>
  <c r="S32" i="44"/>
  <c r="Q33" i="44"/>
  <c r="AN35" i="44"/>
  <c r="F151" i="44"/>
  <c r="N151" i="44"/>
  <c r="V151" i="44"/>
  <c r="AD151" i="44"/>
  <c r="AL151" i="44"/>
  <c r="AT151" i="44"/>
  <c r="BB151" i="44"/>
  <c r="BJ151" i="44"/>
  <c r="J157" i="44"/>
  <c r="R157" i="44"/>
  <c r="Z157" i="44"/>
  <c r="AH157" i="44"/>
  <c r="AP157" i="44"/>
  <c r="AX157" i="44"/>
  <c r="BF157" i="44"/>
  <c r="BN157" i="44"/>
  <c r="D169" i="44"/>
  <c r="L169" i="44"/>
  <c r="T169" i="44"/>
  <c r="AB169" i="44"/>
  <c r="AJ169" i="44"/>
  <c r="AR169" i="44"/>
  <c r="AZ169" i="44"/>
  <c r="H176" i="44"/>
  <c r="P176" i="44"/>
  <c r="X176" i="44"/>
  <c r="AF176" i="44"/>
  <c r="AN176" i="44"/>
  <c r="AV176" i="44"/>
  <c r="BD176" i="44"/>
  <c r="BL176" i="44"/>
  <c r="G181" i="44"/>
  <c r="O181" i="44"/>
  <c r="W181" i="44"/>
  <c r="AE181" i="44"/>
  <c r="AM181" i="44"/>
  <c r="AU181" i="44"/>
  <c r="BC181" i="44"/>
  <c r="BK181" i="44"/>
  <c r="K187" i="44"/>
  <c r="S187" i="44"/>
  <c r="AA187" i="44"/>
  <c r="AI187" i="44"/>
  <c r="AQ187" i="44"/>
  <c r="AY187" i="44"/>
  <c r="BG187" i="44"/>
  <c r="BO187" i="44"/>
  <c r="G193" i="44"/>
  <c r="O193" i="44"/>
  <c r="W193" i="44"/>
  <c r="AE193" i="44"/>
  <c r="AM193" i="44"/>
  <c r="AU193" i="44"/>
  <c r="BC193" i="44"/>
  <c r="BK193" i="44"/>
  <c r="H53" i="44"/>
  <c r="P53" i="44"/>
  <c r="X53" i="44"/>
  <c r="AF53" i="44"/>
  <c r="AN53" i="44"/>
  <c r="AV53" i="44"/>
  <c r="BD53" i="44"/>
  <c r="BL53" i="44"/>
  <c r="G198" i="46"/>
  <c r="G198" i="44"/>
  <c r="O198" i="46"/>
  <c r="O198" i="44"/>
  <c r="W198" i="46"/>
  <c r="W198" i="44"/>
  <c r="AE198" i="46"/>
  <c r="AE198" i="44"/>
  <c r="AM198" i="46"/>
  <c r="AM198" i="44"/>
  <c r="AU198" i="46"/>
  <c r="AU198" i="44"/>
  <c r="BC198" i="46"/>
  <c r="BC198" i="44"/>
  <c r="BK198" i="46"/>
  <c r="BK198" i="44"/>
  <c r="I201" i="46"/>
  <c r="I201" i="44"/>
  <c r="Q201" i="46"/>
  <c r="Q201" i="44"/>
  <c r="Y201" i="46"/>
  <c r="Y201" i="44"/>
  <c r="AG201" i="46"/>
  <c r="AG201" i="44"/>
  <c r="AO201" i="46"/>
  <c r="AO201" i="44"/>
  <c r="AW201" i="46"/>
  <c r="AW201" i="44"/>
  <c r="BE201" i="46"/>
  <c r="BE201" i="44"/>
  <c r="BM201" i="46"/>
  <c r="BM201" i="44"/>
  <c r="C16" i="46"/>
  <c r="C16" i="44" s="1"/>
  <c r="E11" i="44"/>
  <c r="M11" i="44"/>
  <c r="U11" i="44"/>
  <c r="AC11" i="44"/>
  <c r="AK11" i="44"/>
  <c r="AS11" i="44"/>
  <c r="BA11" i="44"/>
  <c r="BI11" i="44"/>
  <c r="BQ11" i="44"/>
  <c r="E39" i="44"/>
  <c r="M39" i="44"/>
  <c r="U39" i="44"/>
  <c r="AC39" i="44"/>
  <c r="AK39" i="44"/>
  <c r="AS39" i="44"/>
  <c r="BA39" i="44"/>
  <c r="BI39" i="44"/>
  <c r="BQ39" i="44"/>
  <c r="C25" i="46"/>
  <c r="C25" i="44" s="1"/>
  <c r="H10" i="44"/>
  <c r="P10" i="44"/>
  <c r="X10" i="44"/>
  <c r="AF10" i="44"/>
  <c r="AN10" i="44"/>
  <c r="AV10" i="44"/>
  <c r="BD10" i="44"/>
  <c r="BL10" i="44"/>
  <c r="F15" i="44"/>
  <c r="N15" i="44"/>
  <c r="V15" i="44"/>
  <c r="AD15" i="44"/>
  <c r="AL15" i="44"/>
  <c r="AT15" i="44"/>
  <c r="BB15" i="44"/>
  <c r="BJ15" i="44"/>
  <c r="H18" i="44"/>
  <c r="P18" i="44"/>
  <c r="X18" i="44"/>
  <c r="AF18" i="44"/>
  <c r="AN18" i="44"/>
  <c r="AV18" i="44"/>
  <c r="BD18" i="44"/>
  <c r="BL18" i="44"/>
  <c r="J21" i="44"/>
  <c r="R21" i="44"/>
  <c r="Z21" i="44"/>
  <c r="AH21" i="44"/>
  <c r="AP21" i="44"/>
  <c r="AX21" i="44"/>
  <c r="BF21" i="44"/>
  <c r="BN21" i="44"/>
  <c r="J25" i="44"/>
  <c r="R25" i="44"/>
  <c r="Z25" i="44"/>
  <c r="AH25" i="44"/>
  <c r="AP25" i="44"/>
  <c r="AX25" i="44"/>
  <c r="BF25" i="44"/>
  <c r="BN25" i="44"/>
  <c r="J29" i="44"/>
  <c r="R29" i="44"/>
  <c r="Z29" i="44"/>
  <c r="AH29" i="44"/>
  <c r="AP29" i="44"/>
  <c r="AX29" i="44"/>
  <c r="BF29" i="44"/>
  <c r="BN29" i="44"/>
  <c r="A27" i="44"/>
  <c r="A29" i="44"/>
  <c r="E32" i="44"/>
  <c r="M32" i="44"/>
  <c r="U32" i="44"/>
  <c r="AC32" i="44"/>
  <c r="AK32" i="44"/>
  <c r="AS32" i="44"/>
  <c r="BA32" i="44"/>
  <c r="BI32" i="44"/>
  <c r="BQ32" i="44"/>
  <c r="K33" i="44"/>
  <c r="S33" i="44"/>
  <c r="AA33" i="44"/>
  <c r="AI33" i="44"/>
  <c r="AQ33" i="44"/>
  <c r="AY33" i="44"/>
  <c r="BG33" i="44"/>
  <c r="I38" i="44"/>
  <c r="Q38" i="44"/>
  <c r="Y38" i="44"/>
  <c r="AG38" i="44"/>
  <c r="AO38" i="44"/>
  <c r="AW38" i="44"/>
  <c r="BE38" i="44"/>
  <c r="BM38" i="44"/>
  <c r="G43" i="44"/>
  <c r="O43" i="44"/>
  <c r="W43" i="44"/>
  <c r="AE43" i="44"/>
  <c r="AM43" i="44"/>
  <c r="AU43" i="44"/>
  <c r="BC43" i="44"/>
  <c r="T17" i="44"/>
  <c r="AZ17" i="44"/>
  <c r="V24" i="44"/>
  <c r="BB24" i="44"/>
  <c r="AL28" i="44"/>
  <c r="D17" i="44"/>
  <c r="AJ17" i="44"/>
  <c r="BP17" i="44"/>
  <c r="F24" i="44"/>
  <c r="AD24" i="44"/>
  <c r="V28" i="44"/>
  <c r="E9" i="44"/>
  <c r="M9" i="44"/>
  <c r="U9" i="44"/>
  <c r="AC9" i="44"/>
  <c r="AK9" i="44"/>
  <c r="AS9" i="44"/>
  <c r="BA9" i="44"/>
  <c r="BI9" i="44"/>
  <c r="BQ9" i="44"/>
  <c r="K14" i="44"/>
  <c r="S14" i="44"/>
  <c r="AA14" i="44"/>
  <c r="AI14" i="44"/>
  <c r="AQ14" i="44"/>
  <c r="AY14" i="44"/>
  <c r="BG14" i="44"/>
  <c r="BO14" i="44"/>
  <c r="G20" i="44"/>
  <c r="O20" i="44"/>
  <c r="W20" i="44"/>
  <c r="AE20" i="44"/>
  <c r="AM20" i="44"/>
  <c r="AU20" i="44"/>
  <c r="BC20" i="44"/>
  <c r="BK20" i="44"/>
  <c r="I31" i="44"/>
  <c r="Q31" i="44"/>
  <c r="Y31" i="44"/>
  <c r="AG31" i="44"/>
  <c r="AO31" i="44"/>
  <c r="AW31" i="44"/>
  <c r="BE31" i="44"/>
  <c r="BM31" i="44"/>
  <c r="E37" i="44"/>
  <c r="M37" i="44"/>
  <c r="U37" i="44"/>
  <c r="AC37" i="44"/>
  <c r="AK37" i="44"/>
  <c r="AS37" i="44"/>
  <c r="BA37" i="44"/>
  <c r="BI37" i="44"/>
  <c r="BQ37" i="44"/>
  <c r="K42" i="44"/>
  <c r="S42" i="44"/>
  <c r="AA42" i="44"/>
  <c r="AI42" i="44"/>
  <c r="AQ42" i="44"/>
  <c r="AY42" i="44"/>
  <c r="BG42" i="44"/>
  <c r="E45" i="44"/>
  <c r="M45" i="44"/>
  <c r="U45" i="44"/>
  <c r="AC45" i="44"/>
  <c r="AK45" i="44"/>
  <c r="AS45" i="44"/>
  <c r="BA45" i="44"/>
  <c r="BI45" i="44"/>
  <c r="BQ45" i="44"/>
  <c r="L17" i="44"/>
  <c r="AR17" i="44"/>
  <c r="AL24" i="44"/>
  <c r="N28" i="44"/>
  <c r="P8" i="44"/>
  <c r="AF8" i="44"/>
  <c r="AV8" i="44"/>
  <c r="J23" i="44"/>
  <c r="R23" i="44"/>
  <c r="Z23" i="44"/>
  <c r="AH23" i="44"/>
  <c r="AP23" i="44"/>
  <c r="AX23" i="44"/>
  <c r="BF23" i="44"/>
  <c r="BN23" i="44"/>
  <c r="J27" i="44"/>
  <c r="R27" i="44"/>
  <c r="Z27" i="44"/>
  <c r="AH27" i="44"/>
  <c r="AP27" i="44"/>
  <c r="AX27" i="44"/>
  <c r="BF27" i="44"/>
  <c r="BN27" i="44"/>
  <c r="J35" i="44"/>
  <c r="R35" i="44"/>
  <c r="Z35" i="44"/>
  <c r="AH35" i="44"/>
  <c r="AP35" i="44"/>
  <c r="AX35" i="44"/>
  <c r="BF35" i="44"/>
  <c r="BN35" i="44"/>
  <c r="AB17" i="44"/>
  <c r="BH17" i="44"/>
  <c r="N24" i="44"/>
  <c r="AT24" i="44"/>
  <c r="BJ24" i="44"/>
  <c r="F28" i="44"/>
  <c r="AD28" i="44"/>
  <c r="AT28" i="44"/>
  <c r="A23" i="44"/>
  <c r="C29" i="46"/>
  <c r="C29" i="44" s="1"/>
  <c r="H8" i="44"/>
  <c r="X8" i="44"/>
  <c r="AN8" i="44"/>
  <c r="BD8" i="44"/>
  <c r="BL8" i="44"/>
  <c r="A16" i="44"/>
  <c r="A25" i="44"/>
  <c r="K7" i="44"/>
  <c r="S7" i="44"/>
  <c r="AA7" i="44"/>
  <c r="AI7" i="44"/>
  <c r="AQ7" i="44"/>
  <c r="AY7" i="44"/>
  <c r="BG7" i="44"/>
  <c r="G13" i="44"/>
  <c r="O13" i="44"/>
  <c r="W13" i="44"/>
  <c r="AE13" i="44"/>
  <c r="AM13" i="44"/>
  <c r="AU13" i="44"/>
  <c r="BC13" i="44"/>
  <c r="BK13" i="44"/>
  <c r="I16" i="44"/>
  <c r="Q16" i="44"/>
  <c r="Y16" i="44"/>
  <c r="AG16" i="44"/>
  <c r="AO16" i="44"/>
  <c r="AW16" i="44"/>
  <c r="BE16" i="44"/>
  <c r="BM16" i="44"/>
  <c r="K19" i="44"/>
  <c r="S19" i="44"/>
  <c r="AA19" i="44"/>
  <c r="AI19" i="44"/>
  <c r="AQ19" i="44"/>
  <c r="AY19" i="44"/>
  <c r="BG19" i="44"/>
  <c r="E30" i="44"/>
  <c r="M30" i="44"/>
  <c r="U30" i="44"/>
  <c r="AC30" i="44"/>
  <c r="AK30" i="44"/>
  <c r="AS30" i="44"/>
  <c r="BA30" i="44"/>
  <c r="BI30" i="44"/>
  <c r="BQ30" i="44"/>
  <c r="I40" i="44"/>
  <c r="Q40" i="44"/>
  <c r="Y40" i="44"/>
  <c r="AG40" i="44"/>
  <c r="AO40" i="44"/>
  <c r="AW40" i="44"/>
  <c r="BE40" i="44"/>
  <c r="BM40"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30" i="44"/>
  <c r="C121" i="46"/>
  <c r="C121" i="44" s="1"/>
  <c r="A121" i="44"/>
  <c r="A12" i="44"/>
  <c r="A24" i="44"/>
  <c r="H29" i="42"/>
  <c r="G29" i="42"/>
  <c r="O29" i="42"/>
  <c r="N29" i="42"/>
  <c r="U29" i="42"/>
  <c r="V29" i="42"/>
  <c r="A149" i="27"/>
  <c r="A149" i="29"/>
  <c r="A149" i="28"/>
  <c r="A150" i="29"/>
  <c r="A150" i="28"/>
  <c r="A150" i="27"/>
  <c r="A148" i="28"/>
  <c r="A148" i="27"/>
  <c r="A148" i="29"/>
  <c r="A151" i="29"/>
  <c r="A151" i="28"/>
  <c r="A151" i="27"/>
  <c r="G4" i="41" l="1"/>
  <c r="B39" i="30" l="1"/>
  <c r="C4" i="30"/>
  <c r="B38" i="30"/>
  <c r="B4" i="30"/>
  <c r="B37" i="30"/>
  <c r="B3" i="30"/>
  <c r="B36" i="30"/>
  <c r="G4" i="30"/>
  <c r="F4" i="30"/>
  <c r="E4" i="30"/>
  <c r="D4" i="30"/>
  <c r="BU15" i="29"/>
  <c r="BU14" i="29"/>
  <c r="BU13" i="29"/>
  <c r="BU12" i="29"/>
  <c r="BU11" i="29"/>
  <c r="BT10" i="29"/>
  <c r="BU9" i="29"/>
  <c r="BU8" i="29"/>
  <c r="BU7" i="29"/>
  <c r="BU6" i="29"/>
  <c r="BU5" i="29"/>
  <c r="BU4" i="29"/>
  <c r="CA3" i="29"/>
  <c r="BQ3" i="29"/>
  <c r="BG3" i="29"/>
  <c r="AW3" i="29"/>
  <c r="AM3" i="29"/>
  <c r="AC3" i="29"/>
  <c r="S3" i="29"/>
  <c r="I3" i="29"/>
  <c r="BT1" i="29"/>
  <c r="BK15" i="29"/>
  <c r="BK14" i="29"/>
  <c r="BK13" i="29"/>
  <c r="BK12" i="29"/>
  <c r="BK11" i="29"/>
  <c r="BJ10" i="29"/>
  <c r="BK9" i="29"/>
  <c r="BK8" i="29"/>
  <c r="BK7" i="29"/>
  <c r="BK6" i="29"/>
  <c r="BK5" i="29"/>
  <c r="BK4" i="29"/>
  <c r="BZ3" i="29"/>
  <c r="BP3" i="29"/>
  <c r="BF3" i="29"/>
  <c r="AV3" i="29"/>
  <c r="AL3" i="29"/>
  <c r="AB3" i="29"/>
  <c r="R3" i="29"/>
  <c r="H3" i="29"/>
  <c r="BJ1" i="29"/>
  <c r="BA15" i="29"/>
  <c r="BA14" i="29"/>
  <c r="BA13" i="29"/>
  <c r="BA12" i="29"/>
  <c r="BA11" i="29"/>
  <c r="AZ10" i="29"/>
  <c r="BA9" i="29"/>
  <c r="BA8" i="29"/>
  <c r="BA7" i="29"/>
  <c r="BA6" i="29"/>
  <c r="BA5" i="29"/>
  <c r="BA4" i="29"/>
  <c r="BY3" i="29"/>
  <c r="BO3" i="29"/>
  <c r="BE3" i="29"/>
  <c r="AU3" i="29"/>
  <c r="AK3" i="29"/>
  <c r="AA3" i="29"/>
  <c r="Q3" i="29"/>
  <c r="G3" i="29"/>
  <c r="AZ1" i="29"/>
  <c r="AQ15" i="29"/>
  <c r="AQ14" i="29"/>
  <c r="AQ13" i="29"/>
  <c r="AQ12" i="29"/>
  <c r="AQ11" i="29"/>
  <c r="AP10" i="29"/>
  <c r="AQ9" i="29"/>
  <c r="AQ8" i="29"/>
  <c r="AQ7" i="29"/>
  <c r="AQ6" i="29"/>
  <c r="AQ5" i="29"/>
  <c r="AQ4" i="29"/>
  <c r="BX3" i="29"/>
  <c r="BN3" i="29"/>
  <c r="BD3" i="29"/>
  <c r="AT3" i="29"/>
  <c r="AJ3" i="29"/>
  <c r="Z3" i="29"/>
  <c r="P3" i="29"/>
  <c r="F3" i="29"/>
  <c r="AP1" i="29"/>
  <c r="AG15" i="29"/>
  <c r="AG14" i="29"/>
  <c r="AG13" i="29"/>
  <c r="AG12" i="29"/>
  <c r="AG11" i="29"/>
  <c r="AF10" i="29"/>
  <c r="AG9" i="29"/>
  <c r="AG8" i="29"/>
  <c r="AG7" i="29"/>
  <c r="AG6" i="29"/>
  <c r="AG5" i="29"/>
  <c r="AG4" i="29"/>
  <c r="BW3" i="29"/>
  <c r="BM3" i="29"/>
  <c r="BC3" i="29"/>
  <c r="AS3" i="29"/>
  <c r="AI3" i="29"/>
  <c r="Y3" i="29"/>
  <c r="O3" i="29"/>
  <c r="E3" i="29"/>
  <c r="AF1" i="29"/>
  <c r="W15" i="29"/>
  <c r="W14" i="29"/>
  <c r="W13" i="29"/>
  <c r="W12" i="29"/>
  <c r="W11" i="29"/>
  <c r="V10" i="29"/>
  <c r="W9" i="29"/>
  <c r="W8" i="29"/>
  <c r="W7" i="29"/>
  <c r="W6" i="29"/>
  <c r="W5" i="29"/>
  <c r="W4" i="29"/>
  <c r="BV3" i="29"/>
  <c r="BL3" i="29"/>
  <c r="BB3" i="29"/>
  <c r="AR3" i="29"/>
  <c r="AH3" i="29"/>
  <c r="X3" i="29"/>
  <c r="N3" i="29"/>
  <c r="D3" i="29"/>
  <c r="V1" i="29"/>
  <c r="M15" i="29"/>
  <c r="M14" i="29"/>
  <c r="M13" i="29"/>
  <c r="M12" i="29"/>
  <c r="M11" i="29"/>
  <c r="L10" i="29"/>
  <c r="M9" i="29"/>
  <c r="M8" i="29"/>
  <c r="M7" i="29"/>
  <c r="M6" i="29"/>
  <c r="M5" i="29"/>
  <c r="M4" i="29"/>
  <c r="BU3" i="29"/>
  <c r="BK3" i="29"/>
  <c r="BA3" i="29"/>
  <c r="AQ3" i="29"/>
  <c r="AG3" i="29"/>
  <c r="W3" i="29"/>
  <c r="M3" i="29"/>
  <c r="C3" i="29"/>
  <c r="L1" i="29"/>
  <c r="C15" i="29"/>
  <c r="C14" i="29"/>
  <c r="C13" i="29"/>
  <c r="C12" i="29"/>
  <c r="C11" i="29"/>
  <c r="B10" i="29"/>
  <c r="C9" i="29"/>
  <c r="C8" i="29"/>
  <c r="C7" i="29"/>
  <c r="C6" i="29"/>
  <c r="C5" i="29"/>
  <c r="C4" i="29"/>
  <c r="BT3" i="29"/>
  <c r="BJ3" i="29"/>
  <c r="AZ3" i="29"/>
  <c r="AP3" i="29"/>
  <c r="AF3" i="29"/>
  <c r="V3" i="29"/>
  <c r="L3" i="29"/>
  <c r="B3" i="29"/>
  <c r="B1" i="29"/>
  <c r="BU34" i="28"/>
  <c r="BU33" i="28"/>
  <c r="BU32" i="28"/>
  <c r="BU31" i="28"/>
  <c r="BU30" i="28"/>
  <c r="BU29" i="28"/>
  <c r="BU28" i="28"/>
  <c r="BT27" i="28"/>
  <c r="BU13" i="28"/>
  <c r="AG13" i="28"/>
  <c r="BU12" i="28"/>
  <c r="BU11" i="28"/>
  <c r="BU10" i="28"/>
  <c r="BU9" i="28"/>
  <c r="BU8" i="28"/>
  <c r="BU7" i="28"/>
  <c r="BU6" i="28"/>
  <c r="BU5" i="28"/>
  <c r="BU4" i="28"/>
  <c r="CA3" i="28"/>
  <c r="BQ3" i="28"/>
  <c r="BG3" i="28"/>
  <c r="AW3" i="28"/>
  <c r="AM3" i="28"/>
  <c r="AC3" i="28"/>
  <c r="S3" i="28"/>
  <c r="I3" i="28"/>
  <c r="BT1" i="28"/>
  <c r="BK34" i="28"/>
  <c r="BK33" i="28"/>
  <c r="BK32" i="28"/>
  <c r="BK31" i="28"/>
  <c r="BK30" i="28"/>
  <c r="BK29" i="28"/>
  <c r="BK28" i="28"/>
  <c r="BJ27" i="28"/>
  <c r="BT13" i="28"/>
  <c r="AF13" i="28"/>
  <c r="BK12" i="28"/>
  <c r="BK11" i="28"/>
  <c r="BK10" i="28"/>
  <c r="BK9" i="28"/>
  <c r="BK8" i="28"/>
  <c r="BK7" i="28"/>
  <c r="BK6" i="28"/>
  <c r="BK5" i="28"/>
  <c r="BK4" i="28"/>
  <c r="BZ3" i="28"/>
  <c r="BP3" i="28"/>
  <c r="BF3" i="28"/>
  <c r="AV3" i="28"/>
  <c r="AL3" i="28"/>
  <c r="AB3" i="28"/>
  <c r="R3" i="28"/>
  <c r="H3" i="28"/>
  <c r="BJ1" i="28"/>
  <c r="BA34" i="28"/>
  <c r="BA33" i="28"/>
  <c r="BA32" i="28"/>
  <c r="BA31" i="28"/>
  <c r="BA30" i="28"/>
  <c r="BA29" i="28"/>
  <c r="BA28" i="28"/>
  <c r="AZ27" i="28"/>
  <c r="BK13" i="28"/>
  <c r="W13" i="28"/>
  <c r="BA12" i="28"/>
  <c r="BA11" i="28"/>
  <c r="BA10" i="28"/>
  <c r="BA9" i="28"/>
  <c r="BA8" i="28"/>
  <c r="BA7" i="28"/>
  <c r="BA6" i="28"/>
  <c r="BA5" i="28"/>
  <c r="BA4" i="28"/>
  <c r="BY3" i="28"/>
  <c r="BO3" i="28"/>
  <c r="BE3" i="28"/>
  <c r="AU3" i="28"/>
  <c r="AK3" i="28"/>
  <c r="AA3" i="28"/>
  <c r="Q3" i="28"/>
  <c r="G3" i="28"/>
  <c r="AZ1" i="28"/>
  <c r="AQ34" i="28"/>
  <c r="AQ33" i="28"/>
  <c r="AQ32" i="28"/>
  <c r="AQ31" i="28"/>
  <c r="AQ30" i="28"/>
  <c r="AQ29" i="28"/>
  <c r="AQ28" i="28"/>
  <c r="AP27" i="28"/>
  <c r="BJ13" i="28"/>
  <c r="V13" i="28"/>
  <c r="AQ12" i="28"/>
  <c r="AQ11" i="28"/>
  <c r="AQ10" i="28"/>
  <c r="AQ9" i="28"/>
  <c r="AQ8" i="28"/>
  <c r="AQ7" i="28"/>
  <c r="AQ6" i="28"/>
  <c r="AQ5" i="28"/>
  <c r="AQ4" i="28"/>
  <c r="BX3" i="28"/>
  <c r="BN3" i="28"/>
  <c r="BD3" i="28"/>
  <c r="AT3" i="28"/>
  <c r="AJ3" i="28"/>
  <c r="Z3" i="28"/>
  <c r="P3" i="28"/>
  <c r="F3" i="28"/>
  <c r="AP1" i="28"/>
  <c r="AG34" i="28"/>
  <c r="AG33" i="28"/>
  <c r="AG32" i="28"/>
  <c r="AG31" i="28"/>
  <c r="AG30" i="28"/>
  <c r="AG29" i="28"/>
  <c r="AG28" i="28"/>
  <c r="AF27" i="28"/>
  <c r="BA13" i="28"/>
  <c r="M13" i="28"/>
  <c r="AG12" i="28"/>
  <c r="AG11" i="28"/>
  <c r="AG10" i="28"/>
  <c r="AG9" i="28"/>
  <c r="AG8" i="28"/>
  <c r="AG7" i="28"/>
  <c r="AG6" i="28"/>
  <c r="AG5" i="28"/>
  <c r="AG4" i="28"/>
  <c r="BW3" i="28"/>
  <c r="BM3" i="28"/>
  <c r="BC3" i="28"/>
  <c r="AS3" i="28"/>
  <c r="AI3" i="28"/>
  <c r="Y3" i="28"/>
  <c r="O3" i="28"/>
  <c r="E3" i="28"/>
  <c r="AF1" i="28"/>
  <c r="W34" i="28"/>
  <c r="W33" i="28"/>
  <c r="W32" i="28"/>
  <c r="W31" i="28"/>
  <c r="W30" i="28"/>
  <c r="W29" i="28"/>
  <c r="W28" i="28"/>
  <c r="V27" i="28"/>
  <c r="AZ13" i="28"/>
  <c r="L13" i="28"/>
  <c r="W12" i="28"/>
  <c r="W11" i="28"/>
  <c r="W10" i="28"/>
  <c r="W9" i="28"/>
  <c r="W8" i="28"/>
  <c r="W7" i="28"/>
  <c r="W6" i="28"/>
  <c r="W5" i="28"/>
  <c r="W4" i="28"/>
  <c r="BV3" i="28"/>
  <c r="BL3" i="28"/>
  <c r="BB3" i="28"/>
  <c r="AR3" i="28"/>
  <c r="AH3" i="28"/>
  <c r="X3" i="28"/>
  <c r="N3" i="28"/>
  <c r="D3" i="28"/>
  <c r="V1" i="28"/>
  <c r="M34" i="28"/>
  <c r="M33" i="28"/>
  <c r="M32" i="28"/>
  <c r="M31" i="28"/>
  <c r="M30" i="28"/>
  <c r="M29" i="28"/>
  <c r="M28" i="28"/>
  <c r="L27" i="28"/>
  <c r="AQ13" i="28"/>
  <c r="C13" i="28"/>
  <c r="M12" i="28"/>
  <c r="M11" i="28"/>
  <c r="M10" i="28"/>
  <c r="M9" i="28"/>
  <c r="M8" i="28"/>
  <c r="M7" i="28"/>
  <c r="M6" i="28"/>
  <c r="M5" i="28"/>
  <c r="M4" i="28"/>
  <c r="BU3" i="28"/>
  <c r="BK3" i="28"/>
  <c r="BA3" i="28"/>
  <c r="AQ3" i="28"/>
  <c r="AG3" i="28"/>
  <c r="W3" i="28"/>
  <c r="M3" i="28"/>
  <c r="C3" i="28"/>
  <c r="L1" i="28"/>
  <c r="C34" i="28"/>
  <c r="C33" i="28"/>
  <c r="C32" i="28"/>
  <c r="C31" i="28"/>
  <c r="C30" i="28"/>
  <c r="C29" i="28"/>
  <c r="C28" i="28"/>
  <c r="B27" i="28"/>
  <c r="AP13" i="28"/>
  <c r="B13" i="28"/>
  <c r="C12" i="28"/>
  <c r="C11" i="28"/>
  <c r="C10" i="28"/>
  <c r="C9" i="28"/>
  <c r="C8" i="28"/>
  <c r="C7" i="28"/>
  <c r="C6" i="28"/>
  <c r="C5" i="28"/>
  <c r="C4" i="28"/>
  <c r="BT3" i="28"/>
  <c r="BJ3" i="28"/>
  <c r="AZ3" i="28"/>
  <c r="AP3" i="28"/>
  <c r="AF3" i="28"/>
  <c r="V3" i="28"/>
  <c r="L3" i="28"/>
  <c r="B3" i="28"/>
  <c r="B1" i="28"/>
  <c r="BU31" i="27"/>
  <c r="BU30" i="27"/>
  <c r="BU29" i="27"/>
  <c r="BU28" i="27"/>
  <c r="BU27" i="27"/>
  <c r="BT26" i="27"/>
  <c r="BU12" i="27"/>
  <c r="AG12" i="27"/>
  <c r="BU11" i="27"/>
  <c r="BU10" i="27"/>
  <c r="BU9" i="27"/>
  <c r="BU8" i="27"/>
  <c r="BU7" i="27"/>
  <c r="BU6" i="27"/>
  <c r="BU5" i="27"/>
  <c r="BU4" i="27"/>
  <c r="CA3" i="27"/>
  <c r="BQ3" i="27"/>
  <c r="BG3" i="27"/>
  <c r="AW3" i="27"/>
  <c r="AM3" i="27"/>
  <c r="AC3" i="27"/>
  <c r="S3" i="27"/>
  <c r="I3" i="27"/>
  <c r="BT1" i="27"/>
  <c r="BK31" i="27"/>
  <c r="BK30" i="27"/>
  <c r="BK29" i="27"/>
  <c r="BK28" i="27"/>
  <c r="BK27" i="27"/>
  <c r="BJ26" i="27"/>
  <c r="BT12" i="27"/>
  <c r="AF12" i="27"/>
  <c r="BK11" i="27"/>
  <c r="BK10" i="27"/>
  <c r="BK9" i="27"/>
  <c r="BK8" i="27"/>
  <c r="BK7" i="27"/>
  <c r="BK6" i="27"/>
  <c r="BK5" i="27"/>
  <c r="BK4" i="27"/>
  <c r="BZ3" i="27"/>
  <c r="BP3" i="27"/>
  <c r="BF3" i="27"/>
  <c r="AV3" i="27"/>
  <c r="AL3" i="27"/>
  <c r="AB3" i="27"/>
  <c r="R3" i="27"/>
  <c r="H3" i="27"/>
  <c r="BJ1" i="27"/>
  <c r="BA31" i="27"/>
  <c r="BA30" i="27"/>
  <c r="BA29" i="27"/>
  <c r="BA28" i="27"/>
  <c r="BA27" i="27"/>
  <c r="AZ26" i="27"/>
  <c r="BK12" i="27"/>
  <c r="W12" i="27"/>
  <c r="BA11" i="27"/>
  <c r="BA10" i="27"/>
  <c r="BA9" i="27"/>
  <c r="BA8" i="27"/>
  <c r="BA7" i="27"/>
  <c r="BA6" i="27"/>
  <c r="BA5" i="27"/>
  <c r="BA4" i="27"/>
  <c r="BY3" i="27"/>
  <c r="BO3" i="27"/>
  <c r="BE3" i="27"/>
  <c r="AU3" i="27"/>
  <c r="AK3" i="27"/>
  <c r="AA3" i="27"/>
  <c r="Q3" i="27"/>
  <c r="G3" i="27"/>
  <c r="AZ1" i="27"/>
  <c r="AQ31" i="27"/>
  <c r="AQ30" i="27"/>
  <c r="AQ29" i="27"/>
  <c r="AQ28" i="27"/>
  <c r="AQ27" i="27"/>
  <c r="AP26" i="27"/>
  <c r="BJ12" i="27"/>
  <c r="V12" i="27"/>
  <c r="AQ11" i="27"/>
  <c r="AQ10" i="27"/>
  <c r="AQ9" i="27"/>
  <c r="AQ8" i="27"/>
  <c r="AQ7" i="27"/>
  <c r="AQ6" i="27"/>
  <c r="AQ5" i="27"/>
  <c r="AQ4" i="27"/>
  <c r="BX3" i="27"/>
  <c r="BN3" i="27"/>
  <c r="BD3" i="27"/>
  <c r="AT3" i="27"/>
  <c r="AJ3" i="27"/>
  <c r="Z3" i="27"/>
  <c r="P3" i="27"/>
  <c r="F3" i="27"/>
  <c r="AP1" i="27"/>
  <c r="AG31" i="27"/>
  <c r="AG30" i="27"/>
  <c r="AG29" i="27"/>
  <c r="AG28" i="27"/>
  <c r="AG27" i="27"/>
  <c r="AF26" i="27"/>
  <c r="BA12" i="27"/>
  <c r="M12" i="27"/>
  <c r="AG11" i="27"/>
  <c r="AG10" i="27"/>
  <c r="AG9" i="27"/>
  <c r="AG8" i="27"/>
  <c r="AG7" i="27"/>
  <c r="AG6" i="27"/>
  <c r="AG5" i="27"/>
  <c r="AG4" i="27"/>
  <c r="BW3" i="27"/>
  <c r="BM3" i="27"/>
  <c r="BC3" i="27"/>
  <c r="AS3" i="27"/>
  <c r="AI3" i="27"/>
  <c r="Y3" i="27"/>
  <c r="O3" i="27"/>
  <c r="E3" i="27"/>
  <c r="AF1" i="27"/>
  <c r="W31" i="27"/>
  <c r="W30" i="27"/>
  <c r="W29" i="27"/>
  <c r="W28" i="27"/>
  <c r="W27" i="27"/>
  <c r="V26" i="27"/>
  <c r="AZ12" i="27"/>
  <c r="L12" i="27"/>
  <c r="W11" i="27"/>
  <c r="W10" i="27"/>
  <c r="W9" i="27"/>
  <c r="W8" i="27"/>
  <c r="W7" i="27"/>
  <c r="W6" i="27"/>
  <c r="W5" i="27"/>
  <c r="W4" i="27"/>
  <c r="BV3" i="27"/>
  <c r="BL3" i="27"/>
  <c r="BB3" i="27"/>
  <c r="AR3" i="27"/>
  <c r="AH3" i="27"/>
  <c r="X3" i="27"/>
  <c r="N3" i="27"/>
  <c r="D3" i="27"/>
  <c r="V1" i="27"/>
  <c r="M31" i="27"/>
  <c r="M30" i="27"/>
  <c r="M29" i="27"/>
  <c r="M28" i="27"/>
  <c r="M27" i="27"/>
  <c r="L26" i="27"/>
  <c r="AQ12" i="27"/>
  <c r="C12" i="27"/>
  <c r="M11" i="27"/>
  <c r="M10" i="27"/>
  <c r="M9" i="27"/>
  <c r="M8" i="27"/>
  <c r="M7" i="27"/>
  <c r="M6" i="27"/>
  <c r="M5" i="27"/>
  <c r="M4" i="27"/>
  <c r="BU3" i="27"/>
  <c r="BK3" i="27"/>
  <c r="BA3" i="27"/>
  <c r="AQ3" i="27"/>
  <c r="AG3" i="27"/>
  <c r="W3" i="27"/>
  <c r="M3" i="27"/>
  <c r="C3" i="27"/>
  <c r="L1" i="27"/>
  <c r="C31" i="27"/>
  <c r="C30" i="27"/>
  <c r="C29" i="27"/>
  <c r="C28" i="27"/>
  <c r="C27" i="27"/>
  <c r="B26" i="27"/>
  <c r="AP12" i="27"/>
  <c r="B12" i="27"/>
  <c r="C11" i="27"/>
  <c r="C10" i="27"/>
  <c r="C9" i="27"/>
  <c r="C8" i="27"/>
  <c r="C7" i="27"/>
  <c r="C6" i="27"/>
  <c r="C5" i="27"/>
  <c r="C4" i="27"/>
  <c r="BT3" i="27"/>
  <c r="BJ3" i="27"/>
  <c r="AZ3" i="27"/>
  <c r="AP3" i="27"/>
  <c r="AF3" i="27"/>
  <c r="V3" i="27"/>
  <c r="L3" i="27"/>
  <c r="B3" i="27"/>
  <c r="B1" i="27"/>
  <c r="C7" i="41"/>
  <c r="BV1" i="29" s="1"/>
  <c r="B15" i="47"/>
  <c r="C6" i="47"/>
  <c r="B14" i="47"/>
  <c r="C5" i="47"/>
  <c r="B13" i="47"/>
  <c r="C4" i="47"/>
  <c r="B12" i="47"/>
  <c r="B2" i="47"/>
  <c r="C10" i="47"/>
  <c r="C9" i="47"/>
  <c r="C8" i="47"/>
  <c r="C7" i="47"/>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Q38" i="42"/>
  <c r="B4" i="42"/>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A1" i="42"/>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Q36" i="42"/>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C38" i="42"/>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J39" i="42"/>
  <c r="Q27" i="42"/>
  <c r="A1" i="44"/>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J27" i="42"/>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B4" i="44"/>
  <c r="I4" i="42"/>
  <c r="J37" i="42"/>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A44" i="43"/>
  <c r="A23" i="43"/>
  <c r="C36"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BB1" i="29" l="1"/>
  <c r="BL1" i="29"/>
  <c r="AH1" i="29"/>
  <c r="AR1" i="29"/>
  <c r="N1" i="29"/>
  <c r="X1" i="29"/>
  <c r="BV1" i="28"/>
  <c r="D1" i="29"/>
  <c r="BB1" i="28"/>
  <c r="BL1" i="28"/>
  <c r="AH1" i="28"/>
  <c r="AR1" i="28"/>
  <c r="N1" i="28"/>
  <c r="X1" i="28"/>
  <c r="BV1" i="27"/>
  <c r="D1" i="28"/>
  <c r="BB1" i="27"/>
  <c r="BL1" i="27"/>
  <c r="AH1" i="27"/>
  <c r="AR1" i="27"/>
  <c r="N1" i="27"/>
  <c r="X1" i="27"/>
  <c r="A5" i="40"/>
  <c r="B5" i="40" s="1"/>
  <c r="D1" i="27"/>
  <c r="B36" i="42"/>
  <c r="P36" i="42"/>
  <c r="A30" i="42"/>
  <c r="I36" i="42"/>
  <c r="I37" i="42"/>
  <c r="B37" i="42"/>
  <c r="A31" i="42"/>
  <c r="P37" i="42"/>
  <c r="P38" i="42"/>
  <c r="B38" i="42"/>
  <c r="I38" i="42"/>
  <c r="A32" i="42"/>
  <c r="BY3" i="46"/>
  <c r="CU3" i="46"/>
  <c r="J3" i="46"/>
  <c r="S28" i="42"/>
  <c r="AF3" i="46"/>
  <c r="DU3" i="46"/>
  <c r="BF3" i="46"/>
  <c r="E28" i="42"/>
  <c r="L28" i="42"/>
  <c r="BC3" i="46"/>
  <c r="BV3" i="46"/>
  <c r="CP3" i="46"/>
  <c r="G3" i="46"/>
  <c r="AA3" i="46"/>
  <c r="DR3" i="46"/>
  <c r="K28" i="42"/>
  <c r="R28" i="42"/>
  <c r="D28" i="42"/>
  <c r="P39" i="42"/>
  <c r="I39" i="42"/>
  <c r="A33" i="42"/>
  <c r="B39" i="42"/>
  <c r="CB3" i="46"/>
  <c r="CZ3" i="46"/>
  <c r="M3" i="46"/>
  <c r="AK3" i="46"/>
  <c r="DX3" i="46"/>
  <c r="BI3" i="46"/>
  <c r="F28" i="42"/>
  <c r="T28" i="42"/>
  <c r="M28" i="42"/>
  <c r="DE3" i="46"/>
  <c r="P3" i="46"/>
  <c r="AP3" i="46"/>
  <c r="EA3" i="46"/>
  <c r="BL3" i="46"/>
  <c r="CE3" i="46"/>
  <c r="N28" i="42"/>
  <c r="G28" i="42"/>
  <c r="U28" i="42"/>
  <c r="S3" i="46"/>
  <c r="AU3" i="46"/>
  <c r="ED3" i="46"/>
  <c r="BO3" i="46"/>
  <c r="CH3" i="46"/>
  <c r="O28" i="42"/>
  <c r="H28" i="42"/>
  <c r="V28" i="42"/>
  <c r="B9" i="46"/>
  <c r="B6" i="46"/>
  <c r="B13" i="46"/>
  <c r="B10" i="46"/>
  <c r="B11" i="46"/>
  <c r="B12" i="46"/>
  <c r="B7" i="46"/>
  <c r="B8" i="46"/>
  <c r="B2" i="30"/>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G3" i="30" l="1"/>
  <c r="F3" i="30"/>
  <c r="E3" i="30"/>
  <c r="D3" i="30"/>
  <c r="C3" i="30"/>
  <c r="C5" i="40"/>
  <c r="D5" i="40"/>
  <c r="E5" i="40"/>
  <c r="F5" i="40"/>
  <c r="C26" i="42"/>
  <c r="C25" i="42"/>
  <c r="Q26" i="42"/>
  <c r="Q25" i="42"/>
  <c r="J25" i="42"/>
  <c r="J26" i="42"/>
  <c r="C15" i="47"/>
  <c r="C2" i="47"/>
  <c r="D1" i="45"/>
  <c r="H27" i="42"/>
  <c r="V2" i="42"/>
  <c r="N2" i="42"/>
  <c r="F2" i="42"/>
  <c r="T1" i="42"/>
  <c r="L1" i="42"/>
  <c r="D1" i="42"/>
  <c r="O27" i="42"/>
  <c r="G27" i="42"/>
  <c r="U2" i="42"/>
  <c r="M2" i="42"/>
  <c r="E2" i="42"/>
  <c r="K1" i="42"/>
  <c r="C1" i="42"/>
  <c r="D2" i="45"/>
  <c r="C1" i="45"/>
  <c r="S1" i="42"/>
  <c r="G2" i="42"/>
  <c r="C2" i="45"/>
  <c r="B1" i="45"/>
  <c r="V27" i="42"/>
  <c r="N27" i="42"/>
  <c r="F27" i="42"/>
  <c r="T2" i="42"/>
  <c r="L2" i="42"/>
  <c r="D2" i="42"/>
  <c r="R1" i="42"/>
  <c r="J1" i="42"/>
  <c r="B1" i="42"/>
  <c r="U27" i="42"/>
  <c r="M27" i="42"/>
  <c r="S2" i="42"/>
  <c r="C2" i="42"/>
  <c r="I1" i="42"/>
  <c r="L27" i="42"/>
  <c r="R2" i="42"/>
  <c r="P1" i="42"/>
  <c r="K27" i="42"/>
  <c r="Q2" i="42"/>
  <c r="O1" i="42"/>
  <c r="B2" i="45"/>
  <c r="E27" i="42"/>
  <c r="K2" i="42"/>
  <c r="Q1" i="42"/>
  <c r="D27" i="42"/>
  <c r="J2" i="42"/>
  <c r="H1" i="42"/>
  <c r="M1" i="42"/>
  <c r="A2" i="45"/>
  <c r="T27" i="42"/>
  <c r="B2" i="42"/>
  <c r="A2" i="42"/>
  <c r="S27" i="42"/>
  <c r="I2" i="42"/>
  <c r="G1" i="42"/>
  <c r="E1" i="42"/>
  <c r="R27" i="42"/>
  <c r="P2" i="42"/>
  <c r="H2" i="42"/>
  <c r="V1" i="42"/>
  <c r="N1" i="42"/>
  <c r="F1" i="42"/>
  <c r="O2" i="42"/>
  <c r="U1" i="42"/>
  <c r="B25" i="44" l="1"/>
  <c r="B28" i="44"/>
  <c r="B18" i="44"/>
  <c r="B22" i="44"/>
  <c r="B16" i="44"/>
  <c r="B21" i="44"/>
  <c r="B23" i="44"/>
  <c r="B26" i="44"/>
  <c r="B27" i="44"/>
  <c r="B19" i="44"/>
  <c r="B20" i="44"/>
  <c r="B12" i="44"/>
  <c r="B13" i="44"/>
  <c r="B7" i="44"/>
  <c r="B11" i="44"/>
  <c r="B8" i="44"/>
  <c r="B17" i="44"/>
  <c r="B6" i="44"/>
  <c r="B9" i="44"/>
  <c r="B10" i="44"/>
  <c r="B14" i="44"/>
  <c r="B15" i="44"/>
  <c r="B24"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<sst xmlns="http://schemas.openxmlformats.org/spreadsheetml/2006/main" count="3785" uniqueCount="2277">
  <si>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</si>
  <si>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</si>
  <si>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</si>
  <si>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</si>
  <si>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</si>
  <si>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</si>
  <si>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</si>
  <si>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</si>
  <si>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</si>
  <si>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</si>
  <si>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</si>
  <si>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</si>
  <si>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</si>
  <si>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</si>
  <si>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</si>
  <si>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</si>
  <si>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</si>
  <si>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</si>
  <si>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</si>
  <si>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</si>
  <si>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</si>
  <si>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</si>
  <si>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</si>
  <si>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</si>
  <si>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</si>
  <si>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</si>
  <si>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</si>
  <si>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</si>
  <si>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</si>
  <si>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</si>
  <si>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</si>
  <si>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</si>
  <si>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</si>
  <si>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</si>
  <si>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</si>
  <si>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</si>
  <si>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</si>
  <si>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</si>
  <si>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</si>
  <si>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</si>
  <si>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</si>
  <si>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</si>
  <si>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</si>
  <si>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</si>
  <si>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</si>
  <si>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</si>
  <si>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</si>
  <si>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</si>
  <si>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</si>
  <si>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</si>
  <si>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</si>
  <si>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</si>
  <si>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</si>
  <si>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</si>
  <si>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</si>
  <si>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</si>
  <si>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</si>
  <si>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</si>
  <si>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</si>
  <si>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</si>
  <si>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</si>
  <si>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</si>
  <si>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</si>
  <si>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</si>
  <si>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</si>
  <si>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</si>
  <si>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</si>
  <si>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</si>
  <si>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</si>
  <si>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</si>
  <si>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</si>
  <si>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</si>
  <si>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</si>
  <si>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</si>
  <si>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</si>
  <si>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</si>
  <si>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</si>
  <si>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</si>
  <si>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</si>
  <si>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</si>
  <si>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</si>
  <si>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</si>
  <si>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</si>
  <si>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</si>
  <si>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</si>
  <si>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</si>
  <si>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</si>
  <si>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</si>
  <si>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</si>
  <si>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</si>
  <si>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</si>
  <si>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</si>
  <si>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</si>
  <si>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</si>
  <si>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</si>
  <si>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</si>
  <si>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</si>
  <si>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</si>
  <si>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</si>
  <si>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</si>
  <si>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</si>
  <si>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</si>
  <si>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</si>
  <si>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</si>
  <si>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</si>
  <si>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</si>
  <si>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</si>
  <si>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</si>
  <si>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</si>
  <si>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</si>
  <si>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</si>
  <si>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</si>
  <si>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</si>
  <si>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</si>
  <si>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</si>
  <si>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</si>
  <si>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</si>
  <si>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</si>
  <si>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</si>
  <si>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</si>
  <si>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</si>
  <si>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</si>
  <si>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</si>
  <si>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</si>
  <si>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</si>
  <si>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</si>
  <si>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</si>
  <si>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Survey</t>
  </si>
  <si>
    <t>Improved facilities</t>
  </si>
  <si>
    <t>Solomon Islands</t>
  </si>
  <si>
    <t>Solomon Islands Rural Water, Sanitation and Hygiene Baseline</t>
  </si>
  <si>
    <t>Water on premises</t>
  </si>
  <si>
    <t>Improved water source</t>
  </si>
  <si>
    <t>Yes</t>
  </si>
  <si>
    <t>Continuous supply from improved source</t>
  </si>
  <si>
    <t>Improved, separate, functioning today</t>
  </si>
  <si>
    <t>Continuously available</t>
  </si>
  <si>
    <t>Marked exclusively for boys or girls</t>
  </si>
  <si>
    <t>Handwashing facilities</t>
  </si>
  <si>
    <t>Both water and soap available at handwashing facilities</t>
  </si>
  <si>
    <t>Functional handwashing facilities</t>
  </si>
  <si>
    <t>Definition</t>
  </si>
  <si>
    <t>Basic (improved &amp; available)</t>
  </si>
  <si>
    <t>Limited</t>
  </si>
  <si>
    <t>UNESCO UIS (http://data.uis.unesco.org/)</t>
  </si>
  <si>
    <t>Other</t>
  </si>
  <si>
    <t>Basic drinking water</t>
  </si>
  <si>
    <t>Single-sex basic sanitation facilities</t>
  </si>
  <si>
    <t>No handwashing facilities data available.</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</si>
  <si>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</si>
  <si>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</si>
  <si>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</si>
  <si>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</si>
  <si>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</si>
  <si>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</si>
  <si>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</si>
  <si>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</si>
  <si>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</si>
  <si>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</si>
  <si>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</si>
  <si>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</si>
  <si>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</si>
  <si>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</si>
  <si>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</si>
  <si>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</si>
  <si>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</si>
  <si>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</si>
  <si>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</si>
  <si>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</si>
  <si>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</si>
  <si>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Insufficient data</t>
  </si>
  <si>
    <t>Values in grey text are imputed based on linear regression</t>
  </si>
  <si>
    <t>SLB_2016_SUR</t>
  </si>
  <si>
    <t>SLB_2016_UIS</t>
  </si>
  <si>
    <t>2016</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</si>
  <si>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</si>
  <si>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</si>
  <si>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</si>
  <si>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</si>
  <si>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</si>
  <si>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</si>
  <si>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</si>
  <si>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</si>
  <si>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</si>
  <si>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</si>
  <si>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</si>
  <si>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</si>
  <si>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</si>
  <si>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</si>
  <si>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SLB_2017_UIS</t>
  </si>
  <si>
    <t>SLB_2019_UIS</t>
  </si>
  <si>
    <t>No sanitation data</t>
  </si>
  <si>
    <t>The JMP releases updated estimates every 2 years following consultations with national authorities: https://washdata.org/how-we-work/jmp-country-consultation</t>
  </si>
  <si>
    <t>SLB_2018_SUR</t>
  </si>
  <si>
    <t>National WinS Baseline survey - https://si-wins.org/</t>
  </si>
  <si>
    <t>Piped water</t>
  </si>
  <si>
    <t>Protected well</t>
  </si>
  <si>
    <t>Rainwater/roof water</t>
  </si>
  <si>
    <t>River/stream/sea</t>
  </si>
  <si>
    <t>Stand pipe</t>
  </si>
  <si>
    <t>Tank trucker</t>
  </si>
  <si>
    <t>Unprotected spring</t>
  </si>
  <si>
    <t>Unprotected well</t>
  </si>
  <si>
    <t>Water brought by kids from home</t>
  </si>
  <si>
    <t>Borehole</t>
  </si>
  <si>
    <t xml:space="preserve">There were two answers for the same school and school type (Three schools in total: Kobiloko, Nyivale, Titana Primary School); the respondents providing more details were selected for each school. Other DW sources recorded in a separate question as text were re-grouped when they met given defintions. National estimates are calculated by weighted averages of pre-primary, primary and secondary schools. The estimates on pre-primary schools are based on the data for Early Childhood Education Centers;  there was no separate classification for pre-primary. Calculations are based on global definitions and methods and values may differ from national estimates. </t>
  </si>
  <si>
    <t/>
  </si>
  <si>
    <t>The drinking water from the primary source available at the time of the survey</t>
  </si>
  <si>
    <t>On school grounds</t>
  </si>
  <si>
    <t>Improved and available</t>
  </si>
  <si>
    <t>Improved and on-premises</t>
  </si>
  <si>
    <t>Improved, available and on-premises</t>
  </si>
  <si>
    <t>Flush toilet</t>
  </si>
  <si>
    <t>Pit toilet with slab</t>
  </si>
  <si>
    <t>Pit toilet without slab</t>
  </si>
  <si>
    <t>Pour flush toilet</t>
  </si>
  <si>
    <t>Sea/Bush/River</t>
  </si>
  <si>
    <t>hanging toilet</t>
  </si>
  <si>
    <t>There were two answers for the same school and school type (Three schools in total: Kobiloko, Nyivale, Titana Primary School); the respondents providing more details were selected for each school. Other sanitation types recorded in a separate question as text were re-grouped when they met given defintions. National estimates are calculated by weighted averages of pre-primary, primary and secondary schools. The estimates on pre-primary schools are based on the data for Early Childhood Education Centers;  there was no separate classification for pre-primary. Calculations are based on global definitions and methods and values may differ from national estimates.</t>
  </si>
  <si>
    <t>Improved, usable &amp; single-sex for primary and secondary; improved and usable for pre-primary</t>
  </si>
  <si>
    <t>Functional toilets available</t>
  </si>
  <si>
    <t>Seperately marked toilets for boys and girls</t>
  </si>
  <si>
    <t>At least one functional toilet available for male or female</t>
  </si>
  <si>
    <t>No handwashing facility at school</t>
  </si>
  <si>
    <t>Handwashing facility at school</t>
  </si>
  <si>
    <t>Water only</t>
  </si>
  <si>
    <t>Soap only</t>
  </si>
  <si>
    <t>Both soap and water</t>
  </si>
  <si>
    <t>There were two answers for the same school and school type (Three schools in total: Kobiloko, Nyivale, Titana Primary School); the respondents providing more details were selected for each school. National estimates are calculated by weighted averages of pre-primary, primary and secondary schools. The estimates on pre-primary schools are based on the data for Early Childhood Education Centers;  there was no separate classification for pre-primary. Calculations are based on global definitions and methods and values may differ from national estimates.</t>
  </si>
  <si>
    <t>No</t>
  </si>
  <si>
    <t>country</t>
  </si>
  <si>
    <t>Solomon Islands</t>
  </si>
  <si>
    <t>year</t>
  </si>
  <si>
    <t>setting</t>
  </si>
  <si>
    <t>National</t>
  </si>
  <si>
    <t>Urban</t>
  </si>
  <si>
    <t>Rural</t>
  </si>
  <si>
    <t>Pre-primary</t>
  </si>
  <si>
    <t>Primary</t>
  </si>
  <si>
    <t>Secondary</t>
  </si>
  <si>
    <t>pop_</t>
  </si>
  <si>
    <t>wat_fac_</t>
  </si>
  <si>
    <t>wat_imp_</t>
  </si>
  <si>
    <t>wat_bas_</t>
  </si>
  <si>
    <t>wat_lim_</t>
  </si>
  <si>
    <t>wat_none_</t>
  </si>
  <si>
    <t>wat_nd_</t>
  </si>
  <si>
    <t>san_fac_</t>
  </si>
  <si>
    <t>san_imp_</t>
  </si>
  <si>
    <t>san_bas_</t>
  </si>
  <si>
    <t>san_lim_</t>
  </si>
  <si>
    <t>san_none_</t>
  </si>
  <si>
    <t>san_nd_</t>
  </si>
  <si>
    <t>hyg_fac_</t>
  </si>
  <si>
    <t>hyg_wat_</t>
  </si>
  <si>
    <t>hyg_bas_</t>
  </si>
  <si>
    <t>hyg_lim_</t>
  </si>
  <si>
    <t>hyg_none_</t>
  </si>
  <si>
    <t>hyg_nd_</t>
  </si>
  <si>
    <t>Links to sources within this tab</t>
  </si>
  <si>
    <t>The secondary school estimate is based on coverage in lower and upper secondary schools and the school age population for each level. The national estimate is based on coverage in primary and secondary schools. Data not used, as we have primary data from the year prior (JMP rule).</t>
  </si>
  <si>
    <t xml:space="preserve">Estimates are based on schools from a rural household survey that sampled from across Solomon Islands. </t>
  </si>
  <si>
    <t xml:space="preserve">The secondary school estimate is based on coverage in lower and upper secondary schools and the school age population for each level. The national estimate is based on coverage in primary and secondary schools. </t>
  </si>
  <si>
    <t xml:space="preserve">The national estimate is based on coverage in primary schools. </t>
  </si>
  <si>
    <t>Estimates are based on schools from a rural household survey that sampled from across Solomon Islands.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</si>
  <si>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</si>
  <si>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</si>
  <si>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</si>
  <si>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</si>
  <si>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</si>
  <si>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</si>
  <si>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</si>
  <si>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</si>
  <si>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</si>
  <si>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</si>
  <si>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</si>
  <si>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</si>
  <si>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SLB_2023_UIS</t>
  </si>
  <si>
    <t>SLB_2024_UIS</t>
  </si>
  <si>
    <t>No data</t>
  </si>
  <si>
    <t>SLB_2024_SUR</t>
  </si>
  <si>
    <t>Monitoring WaSH progress for 1001 schools in Solomon Islands</t>
  </si>
  <si>
    <t>Basic</t>
  </si>
  <si>
    <t>Liited</t>
  </si>
  <si>
    <t>https://si-wins.org/dashboard</t>
  </si>
  <si>
    <t>The secondary school estimate is based on coverage in lower and upper secondary schools and the school age population for each level. The national estimate is based on coverage in primary and secondary schools. Set to not be used, considering there is primary data for the same year</t>
  </si>
  <si>
    <t>[Definition]</t>
  </si>
  <si>
    <t>Set to not be used, given there is primary data for the same year</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</si>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</sst>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sz val="8"/>
      <color rgb="FFFF000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style="thin">
        <color auto="1"/>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50">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0" borderId="27" xfId="0" applyFont="1" applyBorder="1" applyAlignment="1">
      <alignment horizontal="left" vertical="center" wrapText="1"/>
    </xf>
    <xf numFmtId="1" fontId="3" fillId="2" borderId="27" xfId="0" applyNumberFormat="1" applyFont="1" applyFill="1" applyBorder="1" applyAlignment="1">
      <alignment horizontal="center" vertical="center"/>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3" fillId="0" borderId="19" xfId="0" applyFont="1" applyBorder="1" applyAlignment="1">
      <alignment horizontal="center" vertical="center" wrapText="1"/>
    </xf>
    <xf numFmtId="1" fontId="3" fillId="2" borderId="23" xfId="0" applyNumberFormat="1" applyFont="1" applyFill="1" applyBorder="1" applyAlignment="1">
      <alignment horizontal="center" vertical="center"/>
    </xf>
    <xf numFmtId="0" fontId="0" fillId="2" borderId="2" xfId="0" applyFill="1" applyBorder="1" applyAlignment="1">
      <alignment horizontal="center"/>
    </xf>
    <xf numFmtId="0" fontId="3" fillId="2" borderId="23" xfId="0" applyFont="1" applyFill="1" applyBorder="1" applyAlignment="1">
      <alignment horizontal="center" vertical="center"/>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3" fillId="0" borderId="10" xfId="0" applyFont="1" applyBorder="1" applyAlignment="1">
      <alignment horizontal="left" vertical="center" wrapText="1"/>
    </xf>
    <xf numFmtId="1" fontId="3" fillId="0" borderId="28" xfId="0" applyNumberFormat="1" applyFont="1" applyBorder="1" applyAlignment="1">
      <alignment horizontal="center" vertical="center"/>
    </xf>
    <xf numFmtId="0" fontId="0" fillId="2" borderId="8" xfId="0" applyFill="1" applyBorder="1" applyAlignment="1">
      <alignment horizontal="center"/>
    </xf>
    <xf numFmtId="0" fontId="3" fillId="2" borderId="25" xfId="0" applyFont="1" applyFill="1" applyBorder="1" applyAlignment="1">
      <alignment horizontal="center" vertical="center"/>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0" fillId="15" borderId="62" xfId="0" applyNumberFormat="1" applyFont="1" applyFill="1" applyBorder="1" applyAlignment="1">
      <alignment horizontal="center" vertical="center"/>
    </xf>
    <xf numFmtId="1" fontId="61" fillId="16" borderId="63" xfId="0" applyNumberFormat="1" applyFont="1" applyFill="1" applyBorder="1" applyAlignment="1">
      <alignment horizontal="center" vertical="center"/>
    </xf>
    <xf numFmtId="164" fontId="67" fillId="22" borderId="64" xfId="0" applyNumberFormat="1" applyFont="1" applyFill="1" applyBorder="1" applyAlignment="1">
      <alignment horizontal="center" vertical="center"/>
    </xf>
    <xf numFmtId="0" fontId="68" fillId="23" borderId="65" xfId="0" applyFont="1" applyFill="1" applyBorder="1" applyAlignment="1">
      <alignment horizontal="center" vertical="center"/>
    </xf>
    <xf numFmtId="0" fontId="69" fillId="24" borderId="66" xfId="0" applyFont="1" applyFill="1" applyBorder="1" applyAlignment="1">
      <alignment horizontal="center" vertical="center"/>
    </xf>
    <xf numFmtId="1" fontId="70" fillId="25" borderId="67" xfId="0" applyNumberFormat="1" applyFont="1" applyFill="1" applyBorder="1" applyAlignment="1">
      <alignment horizontal="center" vertical="center"/>
    </xf>
    <xf numFmtId="0" fontId="71" fillId="26" borderId="68"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1" fontId="62" fillId="17" borderId="68" xfId="0" applyNumberFormat="1" applyFont="1" applyFill="1" applyBorder="1" applyAlignment="1">
      <alignment horizontal="center" vertical="center"/>
    </xf>
    <xf numFmtId="164" fontId="63" fillId="18" borderId="68" xfId="0" applyNumberFormat="1" applyFont="1" applyFill="1" applyBorder="1" applyAlignment="1">
      <alignment horizontal="center" vertical="center"/>
    </xf>
    <xf numFmtId="0" fontId="64" fillId="19" borderId="68" xfId="0" applyFont="1" applyFill="1" applyBorder="1" applyAlignment="1">
      <alignment horizontal="center" vertical="center"/>
    </xf>
    <xf numFmtId="0" fontId="65" fillId="20" borderId="68" xfId="0" applyFont="1" applyFill="1" applyBorder="1" applyAlignment="1">
      <alignment horizontal="center" vertical="center"/>
    </xf>
    <xf numFmtId="0" fontId="66"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164" fontId="3" fillId="0" borderId="87" xfId="0" applyNumberFormat="1" applyFont="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3" fillId="36" borderId="91" xfId="0" applyNumberFormat="1" applyFont="1" applyFill="1" applyBorder="1" applyAlignment="1">
      <alignment horizontal="center" vertical="center"/>
    </xf>
    <xf numFmtId="1" fontId="94" fillId="37" borderId="92" xfId="0" applyNumberFormat="1" applyFont="1" applyFill="1" applyBorder="1" applyAlignment="1">
      <alignment horizontal="center" vertical="center"/>
    </xf>
    <xf numFmtId="1" fontId="95" fillId="38" borderId="93" xfId="0" applyNumberFormat="1" applyFont="1" applyFill="1" applyBorder="1" applyAlignment="1">
      <alignment horizontal="center" vertical="center"/>
    </xf>
    <xf numFmtId="1" fontId="96" fillId="39" borderId="94" xfId="0" applyNumberFormat="1" applyFont="1" applyFill="1" applyBorder="1" applyAlignment="1">
      <alignment horizontal="center" vertical="center"/>
    </xf>
    <xf numFmtId="1" fontId="97" fillId="40" borderId="95" xfId="0" applyNumberFormat="1" applyFont="1" applyFill="1" applyBorder="1" applyAlignment="1">
      <alignment horizontal="center" vertical="center"/>
    </xf>
    <xf numFmtId="1" fontId="98" fillId="41" borderId="96" xfId="0" applyNumberFormat="1" applyFont="1" applyFill="1" applyBorder="1" applyAlignment="1">
      <alignment horizontal="center" vertical="center"/>
    </xf>
    <xf numFmtId="1" fontId="99" fillId="42" borderId="97" xfId="0" applyNumberFormat="1" applyFont="1" applyFill="1" applyBorder="1" applyAlignment="1">
      <alignment horizontal="center" vertical="center"/>
    </xf>
    <xf numFmtId="1" fontId="100" fillId="43" borderId="98" xfId="0" applyNumberFormat="1" applyFont="1" applyFill="1" applyBorder="1" applyAlignment="1">
      <alignment horizontal="center" vertical="center"/>
    </xf>
    <xf numFmtId="1" fontId="101" fillId="44" borderId="99" xfId="0" applyNumberFormat="1" applyFont="1" applyFill="1" applyBorder="1" applyAlignment="1">
      <alignment horizontal="center" vertical="center"/>
    </xf>
    <xf numFmtId="1" fontId="102" fillId="45" borderId="100" xfId="0" applyNumberFormat="1" applyFont="1" applyFill="1" applyBorder="1" applyAlignment="1">
      <alignment horizontal="center" vertical="center"/>
    </xf>
    <xf numFmtId="1" fontId="103" fillId="46" borderId="101" xfId="0" applyNumberFormat="1" applyFont="1" applyFill="1" applyBorder="1" applyAlignment="1">
      <alignment horizontal="center" vertical="center"/>
    </xf>
    <xf numFmtId="1" fontId="104" fillId="47" borderId="102" xfId="0" applyNumberFormat="1" applyFont="1" applyFill="1" applyBorder="1" applyAlignment="1">
      <alignment horizontal="center" vertical="center"/>
    </xf>
    <xf numFmtId="1" fontId="105" fillId="48" borderId="103" xfId="0" applyNumberFormat="1" applyFont="1" applyFill="1" applyBorder="1" applyAlignment="1">
      <alignment horizontal="center" vertical="center"/>
    </xf>
    <xf numFmtId="1" fontId="106" fillId="49" borderId="104" xfId="0" applyNumberFormat="1" applyFont="1" applyFill="1" applyBorder="1" applyAlignment="1">
      <alignment horizontal="center" vertical="center"/>
    </xf>
    <xf numFmtId="1" fontId="107" fillId="50" borderId="105" xfId="0" applyNumberFormat="1" applyFont="1" applyFill="1" applyBorder="1" applyAlignment="1">
      <alignment horizontal="center" vertical="center"/>
    </xf>
    <xf numFmtId="1" fontId="108" fillId="51" borderId="106" xfId="0" applyNumberFormat="1" applyFont="1" applyFill="1" applyBorder="1" applyAlignment="1">
      <alignment horizontal="center" vertical="center"/>
    </xf>
    <xf numFmtId="1" fontId="109" fillId="52" borderId="107" xfId="0" applyNumberFormat="1" applyFont="1" applyFill="1" applyBorder="1" applyAlignment="1">
      <alignment horizontal="center" vertical="center"/>
    </xf>
    <xf numFmtId="1" fontId="110" fillId="53" borderId="108" xfId="0" applyNumberFormat="1" applyFont="1" applyFill="1" applyBorder="1" applyAlignment="1">
      <alignment horizontal="center" vertical="center"/>
    </xf>
    <xf numFmtId="1" fontId="111" fillId="54" borderId="109" xfId="0" applyNumberFormat="1" applyFont="1" applyFill="1" applyBorder="1" applyAlignment="1">
      <alignment horizontal="center" vertical="center"/>
    </xf>
    <xf numFmtId="1" fontId="112" fillId="55" borderId="110" xfId="0" applyNumberFormat="1" applyFont="1" applyFill="1" applyBorder="1" applyAlignment="1">
      <alignment horizontal="center" vertical="center"/>
    </xf>
    <xf numFmtId="1" fontId="113" fillId="56" borderId="111" xfId="0" applyNumberFormat="1" applyFont="1" applyFill="1" applyBorder="1" applyAlignment="1">
      <alignment horizontal="center" vertical="center"/>
    </xf>
    <xf numFmtId="1" fontId="114" fillId="57" borderId="112" xfId="0" applyNumberFormat="1" applyFont="1" applyFill="1" applyBorder="1" applyAlignment="1">
      <alignment horizontal="center" vertical="center"/>
    </xf>
    <xf numFmtId="1" fontId="115" fillId="58" borderId="113" xfId="0" applyNumberFormat="1" applyFont="1" applyFill="1" applyBorder="1" applyAlignment="1">
      <alignment horizontal="center" vertical="center"/>
    </xf>
    <xf numFmtId="1" fontId="116" fillId="59" borderId="114" xfId="0" applyNumberFormat="1" applyFont="1" applyFill="1" applyBorder="1" applyAlignment="1">
      <alignment horizontal="center" vertical="center"/>
    </xf>
    <xf numFmtId="1" fontId="117" fillId="60" borderId="115" xfId="0" applyNumberFormat="1" applyFont="1" applyFill="1" applyBorder="1" applyAlignment="1">
      <alignment horizontal="center" vertical="center"/>
    </xf>
    <xf numFmtId="1" fontId="118" fillId="61" borderId="116" xfId="0" applyNumberFormat="1" applyFont="1" applyFill="1" applyBorder="1" applyAlignment="1">
      <alignment horizontal="center" vertical="center"/>
    </xf>
    <xf numFmtId="0" fontId="119" fillId="62" borderId="117" xfId="0" applyFont="1" applyFill="1" applyBorder="1" applyAlignment="1">
      <alignment horizontal="center" vertical="center"/>
    </xf>
    <xf numFmtId="164" fontId="120" fillId="63" borderId="118" xfId="0" applyNumberFormat="1" applyFont="1" applyFill="1" applyBorder="1" applyAlignment="1">
      <alignment horizontal="center" vertical="center"/>
    </xf>
    <xf numFmtId="0" fontId="121" fillId="64" borderId="119" xfId="0" applyFont="1" applyFill="1" applyBorder="1" applyAlignment="1">
      <alignment horizontal="center" vertical="center"/>
    </xf>
    <xf numFmtId="0" fontId="122" fillId="65" borderId="120" xfId="0" applyFont="1" applyFill="1" applyBorder="1" applyAlignment="1">
      <alignment horizontal="center" vertical="center"/>
    </xf>
    <xf numFmtId="0" fontId="123" fillId="66" borderId="121" xfId="0" applyFont="1" applyFill="1" applyBorder="1" applyAlignment="1">
      <alignment horizontal="center" vertical="center"/>
    </xf>
    <xf numFmtId="0" fontId="124" fillId="67" borderId="122" xfId="0" applyFont="1" applyFill="1" applyBorder="1" applyAlignment="1">
      <alignment horizontal="center" vertical="center"/>
    </xf>
    <xf numFmtId="164" fontId="125" fillId="68" borderId="123" xfId="0" applyNumberFormat="1" applyFont="1" applyFill="1" applyBorder="1" applyAlignment="1">
      <alignment horizontal="center" vertical="center"/>
    </xf>
    <xf numFmtId="0" fontId="126" fillId="69" borderId="124" xfId="0" applyFont="1" applyFill="1" applyBorder="1" applyAlignment="1">
      <alignment horizontal="center" vertical="center"/>
    </xf>
    <xf numFmtId="0" fontId="127" fillId="70" borderId="125" xfId="0" applyFont="1" applyFill="1" applyBorder="1" applyAlignment="1">
      <alignment horizontal="center" vertical="center"/>
    </xf>
    <xf numFmtId="0" fontId="128" fillId="71" borderId="126" xfId="0" applyFont="1" applyFill="1" applyBorder="1" applyAlignment="1">
      <alignment horizontal="center" vertical="center"/>
    </xf>
    <xf numFmtId="0" fontId="129" fillId="72" borderId="127" xfId="0" applyFont="1" applyFill="1" applyBorder="1" applyAlignment="1">
      <alignment horizontal="center" vertical="center"/>
    </xf>
    <xf numFmtId="164" fontId="130" fillId="73" borderId="128" xfId="0" applyNumberFormat="1" applyFont="1" applyFill="1" applyBorder="1" applyAlignment="1">
      <alignment horizontal="center" vertical="center"/>
    </xf>
    <xf numFmtId="0" fontId="131" fillId="74" borderId="129" xfId="0" applyFont="1" applyFill="1" applyBorder="1" applyAlignment="1">
      <alignment horizontal="center" vertical="center"/>
    </xf>
    <xf numFmtId="0" fontId="132" fillId="75" borderId="130" xfId="0" applyFont="1" applyFill="1" applyBorder="1" applyAlignment="1">
      <alignment horizontal="center" vertical="center"/>
    </xf>
    <xf numFmtId="0" fontId="133" fillId="76" borderId="131" xfId="0" applyFont="1" applyFill="1" applyBorder="1" applyAlignment="1">
      <alignment horizontal="center" vertical="center"/>
    </xf>
    <xf numFmtId="0" fontId="134" fillId="77" borderId="132" xfId="0" applyFont="1" applyFill="1" applyBorder="1" applyAlignment="1">
      <alignment horizontal="center" vertical="center"/>
    </xf>
    <xf numFmtId="164" fontId="135" fillId="78" borderId="133" xfId="0" applyNumberFormat="1" applyFont="1" applyFill="1" applyBorder="1" applyAlignment="1">
      <alignment horizontal="center" vertical="center"/>
    </xf>
    <xf numFmtId="0" fontId="136" fillId="79" borderId="134" xfId="0" applyFont="1" applyFill="1" applyBorder="1" applyAlignment="1">
      <alignment horizontal="center" vertical="center"/>
    </xf>
    <xf numFmtId="0" fontId="137" fillId="80" borderId="135" xfId="0" applyFont="1" applyFill="1" applyBorder="1" applyAlignment="1">
      <alignment horizontal="center" vertical="center"/>
    </xf>
    <xf numFmtId="0" fontId="138" fillId="81" borderId="136" xfId="0" applyFont="1" applyFill="1" applyBorder="1" applyAlignment="1">
      <alignment horizontal="center" vertical="center"/>
    </xf>
    <xf numFmtId="0" fontId="139" fillId="82" borderId="137" xfId="0" applyFont="1" applyFill="1" applyBorder="1" applyAlignment="1">
      <alignment horizontal="center" vertical="center"/>
    </xf>
    <xf numFmtId="164" fontId="140" fillId="83" borderId="138" xfId="0" applyNumberFormat="1" applyFont="1" applyFill="1" applyBorder="1" applyAlignment="1">
      <alignment horizontal="center" vertical="center"/>
    </xf>
    <xf numFmtId="0" fontId="141" fillId="84" borderId="139" xfId="0" applyFont="1" applyFill="1" applyBorder="1" applyAlignment="1">
      <alignment horizontal="center" vertical="center"/>
    </xf>
    <xf numFmtId="0" fontId="142" fillId="85" borderId="140" xfId="0" applyFont="1" applyFill="1" applyBorder="1" applyAlignment="1">
      <alignment horizontal="center" vertical="center"/>
    </xf>
    <xf numFmtId="0" fontId="143" fillId="86" borderId="141" xfId="0" applyFont="1" applyFill="1" applyBorder="1" applyAlignment="1">
      <alignment horizontal="center" vertical="center"/>
    </xf>
    <xf numFmtId="0" fontId="144" fillId="87" borderId="142" xfId="0" applyFont="1" applyFill="1" applyBorder="1" applyAlignment="1">
      <alignment horizontal="center" vertical="center"/>
    </xf>
    <xf numFmtId="164" fontId="145" fillId="88" borderId="143" xfId="0" applyNumberFormat="1" applyFont="1" applyFill="1" applyBorder="1" applyAlignment="1">
      <alignment horizontal="center" vertical="center"/>
    </xf>
    <xf numFmtId="0" fontId="146" fillId="89" borderId="144" xfId="0" applyFont="1" applyFill="1" applyBorder="1" applyAlignment="1">
      <alignment horizontal="center" vertical="center"/>
    </xf>
    <xf numFmtId="0" fontId="147" fillId="90" borderId="145" xfId="0" applyFont="1" applyFill="1" applyBorder="1" applyAlignment="1">
      <alignment horizontal="center" vertical="center"/>
    </xf>
    <xf numFmtId="0" fontId="148" fillId="91" borderId="146" xfId="0" applyFont="1" applyFill="1" applyBorder="1" applyAlignment="1">
      <alignment horizontal="center" vertical="center"/>
    </xf>
    <xf numFmtId="0" fontId="149" fillId="92" borderId="147" xfId="0" applyFont="1" applyFill="1" applyBorder="1" applyAlignment="1">
      <alignment horizontal="center" vertical="center"/>
    </xf>
    <xf numFmtId="164" fontId="150" fillId="93" borderId="148" xfId="0" applyNumberFormat="1" applyFont="1" applyFill="1" applyBorder="1" applyAlignment="1">
      <alignment horizontal="center" vertical="center"/>
    </xf>
    <xf numFmtId="0" fontId="151" fillId="94" borderId="149" xfId="0" applyFont="1" applyFill="1" applyBorder="1" applyAlignment="1">
      <alignment horizontal="center" vertical="center"/>
    </xf>
    <xf numFmtId="0" fontId="152" fillId="95" borderId="150" xfId="0" applyFont="1" applyFill="1" applyBorder="1" applyAlignment="1">
      <alignment horizontal="center" vertical="center"/>
    </xf>
    <xf numFmtId="0" fontId="153" fillId="96" borderId="151" xfId="0" applyFont="1" applyFill="1" applyBorder="1" applyAlignment="1">
      <alignment horizontal="center" vertical="center"/>
    </xf>
    <xf numFmtId="0" fontId="154" fillId="97" borderId="152" xfId="0" applyFont="1" applyFill="1" applyBorder="1" applyAlignment="1">
      <alignment horizontal="center" vertical="center"/>
    </xf>
    <xf numFmtId="164" fontId="155" fillId="98" borderId="153" xfId="0" applyNumberFormat="1" applyFont="1" applyFill="1" applyBorder="1" applyAlignment="1">
      <alignment horizontal="center" vertical="center"/>
    </xf>
    <xf numFmtId="0" fontId="156" fillId="99" borderId="154" xfId="0" applyFont="1" applyFill="1" applyBorder="1" applyAlignment="1">
      <alignment horizontal="center" vertical="center"/>
    </xf>
    <xf numFmtId="0" fontId="157" fillId="100" borderId="155" xfId="0" applyFont="1" applyFill="1" applyBorder="1" applyAlignment="1">
      <alignment horizontal="center" vertical="center"/>
    </xf>
    <xf numFmtId="0" fontId="158" fillId="101" borderId="156" xfId="0" applyFont="1" applyFill="1" applyBorder="1" applyAlignment="1">
      <alignment horizontal="center" vertical="center"/>
    </xf>
    <xf numFmtId="0" fontId="159" fillId="102" borderId="157" xfId="0" applyFont="1" applyFill="1" applyBorder="1" applyAlignment="1">
      <alignment horizontal="center" vertical="center"/>
    </xf>
    <xf numFmtId="164" fontId="160" fillId="103" borderId="158" xfId="0" applyNumberFormat="1" applyFont="1" applyFill="1" applyBorder="1" applyAlignment="1">
      <alignment horizontal="center" vertical="center"/>
    </xf>
    <xf numFmtId="0" fontId="161" fillId="104" borderId="159" xfId="0" applyFont="1" applyFill="1" applyBorder="1" applyAlignment="1">
      <alignment horizontal="center" vertical="center"/>
    </xf>
    <xf numFmtId="0" fontId="162" fillId="105" borderId="160" xfId="0" applyFont="1" applyFill="1" applyBorder="1" applyAlignment="1">
      <alignment horizontal="center" vertical="center"/>
    </xf>
    <xf numFmtId="0" fontId="163" fillId="106" borderId="161" xfId="0" applyFont="1" applyFill="1" applyBorder="1" applyAlignment="1">
      <alignment horizontal="center" vertical="center"/>
    </xf>
    <xf numFmtId="0" fontId="164" fillId="107" borderId="162" xfId="0" applyFont="1" applyFill="1" applyBorder="1" applyAlignment="1">
      <alignment horizontal="center" vertical="center"/>
    </xf>
    <xf numFmtId="164" fontId="165" fillId="108" borderId="163" xfId="0" applyNumberFormat="1" applyFont="1" applyFill="1" applyBorder="1" applyAlignment="1">
      <alignment horizontal="center" vertical="center"/>
    </xf>
    <xf numFmtId="0" fontId="166" fillId="109" borderId="164" xfId="0" applyFont="1" applyFill="1" applyBorder="1" applyAlignment="1">
      <alignment horizontal="center" vertical="center"/>
    </xf>
    <xf numFmtId="0" fontId="167" fillId="110" borderId="165" xfId="0" applyFont="1" applyFill="1" applyBorder="1" applyAlignment="1">
      <alignment horizontal="center" vertical="center"/>
    </xf>
    <xf numFmtId="0" fontId="168" fillId="111" borderId="166" xfId="0" applyFont="1" applyFill="1" applyBorder="1" applyAlignment="1">
      <alignment horizontal="center" vertical="center"/>
    </xf>
    <xf numFmtId="0" fontId="169" fillId="112" borderId="167" xfId="0" applyFont="1" applyFill="1" applyBorder="1" applyAlignment="1">
      <alignment horizontal="center" vertical="center"/>
    </xf>
    <xf numFmtId="164" fontId="170" fillId="113" borderId="168" xfId="0" applyNumberFormat="1" applyFont="1" applyFill="1" applyBorder="1" applyAlignment="1">
      <alignment horizontal="center" vertical="center"/>
    </xf>
    <xf numFmtId="0" fontId="171" fillId="114" borderId="169" xfId="0" applyFont="1" applyFill="1" applyBorder="1" applyAlignment="1">
      <alignment horizontal="center" vertical="center"/>
    </xf>
    <xf numFmtId="0" fontId="172" fillId="115" borderId="170" xfId="0" applyFont="1" applyFill="1" applyBorder="1" applyAlignment="1">
      <alignment horizontal="center" vertical="center"/>
    </xf>
    <xf numFmtId="0" fontId="173" fillId="116" borderId="171" xfId="0" applyFont="1" applyFill="1" applyBorder="1" applyAlignment="1">
      <alignment horizontal="center" vertical="center"/>
    </xf>
    <xf numFmtId="0" fontId="174" fillId="117" borderId="172" xfId="0" applyFont="1" applyFill="1" applyBorder="1" applyAlignment="1">
      <alignment horizontal="center" vertical="center"/>
    </xf>
    <xf numFmtId="164" fontId="175" fillId="118" borderId="173" xfId="0" applyNumberFormat="1" applyFont="1" applyFill="1" applyBorder="1" applyAlignment="1">
      <alignment horizontal="center" vertical="center"/>
    </xf>
    <xf numFmtId="0" fontId="176" fillId="119" borderId="174" xfId="0" applyFont="1" applyFill="1" applyBorder="1" applyAlignment="1">
      <alignment horizontal="center" vertical="center"/>
    </xf>
    <xf numFmtId="0" fontId="177" fillId="120" borderId="175" xfId="0" applyFont="1" applyFill="1" applyBorder="1" applyAlignment="1">
      <alignment horizontal="center" vertical="center"/>
    </xf>
    <xf numFmtId="0" fontId="178" fillId="121" borderId="176" xfId="0" applyFont="1" applyFill="1" applyBorder="1" applyAlignment="1">
      <alignment horizontal="center" vertical="center"/>
    </xf>
    <xf numFmtId="0" fontId="179" fillId="122" borderId="177" xfId="0" applyFont="1" applyFill="1" applyBorder="1" applyAlignment="1">
      <alignment horizontal="center" vertical="center"/>
    </xf>
    <xf numFmtId="164" fontId="180" fillId="123" borderId="178" xfId="0" applyNumberFormat="1" applyFont="1" applyFill="1" applyBorder="1" applyAlignment="1">
      <alignment horizontal="center" vertical="center"/>
    </xf>
    <xf numFmtId="0" fontId="181" fillId="124" borderId="179" xfId="0" applyFont="1" applyFill="1" applyBorder="1" applyAlignment="1">
      <alignment horizontal="center" vertical="center"/>
    </xf>
    <xf numFmtId="0" fontId="182" fillId="125" borderId="180" xfId="0" applyFont="1" applyFill="1" applyBorder="1" applyAlignment="1">
      <alignment horizontal="center" vertical="center"/>
    </xf>
    <xf numFmtId="0" fontId="183" fillId="126" borderId="181" xfId="0" applyFont="1" applyFill="1" applyBorder="1" applyAlignment="1">
      <alignment horizontal="center" vertical="center"/>
    </xf>
    <xf numFmtId="0" fontId="184" fillId="127" borderId="182" xfId="0" applyFont="1" applyFill="1" applyBorder="1" applyAlignment="1">
      <alignment horizontal="center" vertical="center"/>
    </xf>
    <xf numFmtId="164" fontId="185" fillId="128" borderId="183" xfId="0" applyNumberFormat="1" applyFont="1" applyFill="1" applyBorder="1" applyAlignment="1">
      <alignment horizontal="center" vertical="center"/>
    </xf>
    <xf numFmtId="0" fontId="186" fillId="129" borderId="184" xfId="0" applyFont="1" applyFill="1" applyBorder="1" applyAlignment="1">
      <alignment horizontal="center" vertical="center"/>
    </xf>
    <xf numFmtId="0" fontId="187" fillId="130" borderId="185" xfId="0" applyFont="1" applyFill="1" applyBorder="1" applyAlignment="1">
      <alignment horizontal="center" vertical="center"/>
    </xf>
    <xf numFmtId="0" fontId="188" fillId="131" borderId="186" xfId="0" applyFont="1" applyFill="1" applyBorder="1" applyAlignment="1">
      <alignment horizontal="center" vertical="center"/>
    </xf>
    <xf numFmtId="0" fontId="189" fillId="132" borderId="187" xfId="0" applyFont="1" applyFill="1" applyBorder="1" applyAlignment="1">
      <alignment horizontal="center" vertical="center"/>
    </xf>
    <xf numFmtId="164" fontId="190" fillId="133" borderId="188" xfId="0" applyNumberFormat="1" applyFont="1" applyFill="1" applyBorder="1" applyAlignment="1">
      <alignment horizontal="center" vertical="center"/>
    </xf>
    <xf numFmtId="0" fontId="191" fillId="134" borderId="189" xfId="0" applyFont="1" applyFill="1" applyBorder="1" applyAlignment="1">
      <alignment horizontal="center" vertical="center"/>
    </xf>
    <xf numFmtId="0" fontId="192" fillId="135" borderId="190" xfId="0" applyFont="1" applyFill="1" applyBorder="1" applyAlignment="1">
      <alignment horizontal="center" vertical="center"/>
    </xf>
    <xf numFmtId="0" fontId="193" fillId="136" borderId="191" xfId="0" applyFont="1" applyFill="1" applyBorder="1" applyAlignment="1">
      <alignment horizontal="center" vertical="center"/>
    </xf>
    <xf numFmtId="0" fontId="194" fillId="137" borderId="192" xfId="0" applyFont="1" applyFill="1" applyBorder="1" applyAlignment="1">
      <alignment horizontal="center" vertical="center"/>
    </xf>
    <xf numFmtId="164" fontId="195" fillId="138" borderId="193" xfId="0" applyNumberFormat="1" applyFont="1" applyFill="1" applyBorder="1" applyAlignment="1">
      <alignment horizontal="center" vertical="center"/>
    </xf>
    <xf numFmtId="0" fontId="196" fillId="139" borderId="194" xfId="0" applyFont="1" applyFill="1" applyBorder="1" applyAlignment="1">
      <alignment horizontal="center" vertical="center"/>
    </xf>
    <xf numFmtId="0" fontId="197" fillId="140" borderId="195" xfId="0" applyFont="1" applyFill="1" applyBorder="1" applyAlignment="1">
      <alignment horizontal="center" vertical="center"/>
    </xf>
    <xf numFmtId="0" fontId="198" fillId="141" borderId="196" xfId="0" applyFont="1" applyFill="1" applyBorder="1" applyAlignment="1">
      <alignment horizontal="center" vertical="center"/>
    </xf>
    <xf numFmtId="0" fontId="199" fillId="142" borderId="197" xfId="0" applyFont="1" applyFill="1" applyBorder="1" applyAlignment="1">
      <alignment horizontal="center" vertical="center"/>
    </xf>
    <xf numFmtId="164" fontId="200" fillId="143" borderId="198" xfId="0" applyNumberFormat="1" applyFont="1" applyFill="1" applyBorder="1" applyAlignment="1">
      <alignment horizontal="center" vertical="center"/>
    </xf>
    <xf numFmtId="0" fontId="201" fillId="144" borderId="199" xfId="0" applyFont="1" applyFill="1" applyBorder="1" applyAlignment="1">
      <alignment horizontal="center" vertical="center"/>
    </xf>
    <xf numFmtId="0" fontId="202" fillId="145" borderId="200" xfId="0" applyFont="1" applyFill="1" applyBorder="1" applyAlignment="1">
      <alignment horizontal="center" vertical="center"/>
    </xf>
    <xf numFmtId="0" fontId="203" fillId="146" borderId="201" xfId="0" applyFont="1" applyFill="1" applyBorder="1" applyAlignment="1">
      <alignment horizontal="center" vertical="center"/>
    </xf>
    <xf numFmtId="1" fontId="204" fillId="147" borderId="202" xfId="0" applyNumberFormat="1" applyFont="1" applyFill="1" applyBorder="1" applyAlignment="1">
      <alignment horizontal="center" vertical="center"/>
    </xf>
    <xf numFmtId="164" fontId="205" fillId="148" borderId="203" xfId="0" applyNumberFormat="1" applyFont="1" applyFill="1" applyBorder="1" applyAlignment="1">
      <alignment horizontal="center" vertical="center"/>
    </xf>
    <xf numFmtId="0" fontId="206" fillId="149" borderId="204" xfId="0" applyFont="1" applyFill="1" applyBorder="1" applyAlignment="1">
      <alignment horizontal="center" vertical="center"/>
    </xf>
    <xf numFmtId="0" fontId="207" fillId="150" borderId="205" xfId="0" applyFont="1" applyFill="1" applyBorder="1" applyAlignment="1">
      <alignment horizontal="center" vertical="center"/>
    </xf>
    <xf numFmtId="0" fontId="208" fillId="151" borderId="206" xfId="0" applyFont="1" applyFill="1" applyBorder="1" applyAlignment="1">
      <alignment horizontal="center" vertical="center"/>
    </xf>
    <xf numFmtId="1" fontId="209" fillId="152" borderId="207" xfId="0" applyNumberFormat="1" applyFont="1" applyFill="1" applyBorder="1" applyAlignment="1">
      <alignment horizontal="center" vertical="center"/>
    </xf>
    <xf numFmtId="164" fontId="210" fillId="153" borderId="208" xfId="0" applyNumberFormat="1" applyFont="1" applyFill="1" applyBorder="1" applyAlignment="1">
      <alignment horizontal="center" vertical="center"/>
    </xf>
    <xf numFmtId="0" fontId="211" fillId="154" borderId="209" xfId="0" applyFont="1" applyFill="1" applyBorder="1" applyAlignment="1">
      <alignment horizontal="center" vertical="center"/>
    </xf>
    <xf numFmtId="0" fontId="212" fillId="155" borderId="210" xfId="0" applyFont="1" applyFill="1" applyBorder="1" applyAlignment="1">
      <alignment horizontal="center" vertical="center"/>
    </xf>
    <xf numFmtId="0" fontId="213" fillId="156" borderId="211" xfId="0" applyFont="1" applyFill="1" applyBorder="1" applyAlignment="1">
      <alignment horizontal="center" vertical="center"/>
    </xf>
    <xf numFmtId="1" fontId="214" fillId="157" borderId="212" xfId="0" applyNumberFormat="1" applyFont="1" applyFill="1" applyBorder="1" applyAlignment="1">
      <alignment horizontal="center" vertical="center"/>
    </xf>
    <xf numFmtId="164" fontId="215" fillId="158" borderId="213" xfId="0" applyNumberFormat="1" applyFont="1" applyFill="1" applyBorder="1" applyAlignment="1">
      <alignment horizontal="center" vertical="center"/>
    </xf>
    <xf numFmtId="0" fontId="216" fillId="159" borderId="214" xfId="0" applyFont="1" applyFill="1" applyBorder="1" applyAlignment="1">
      <alignment horizontal="center" vertical="center"/>
    </xf>
    <xf numFmtId="0" fontId="217" fillId="160" borderId="215" xfId="0" applyFont="1" applyFill="1" applyBorder="1" applyAlignment="1">
      <alignment horizontal="center" vertical="center"/>
    </xf>
    <xf numFmtId="0" fontId="218" fillId="161" borderId="216" xfId="0" applyFont="1" applyFill="1" applyBorder="1" applyAlignment="1">
      <alignment horizontal="center" vertical="center"/>
    </xf>
    <xf numFmtId="1" fontId="219" fillId="162" borderId="217" xfId="0" applyNumberFormat="1" applyFont="1" applyFill="1" applyBorder="1" applyAlignment="1">
      <alignment horizontal="center" vertical="center"/>
    </xf>
    <xf numFmtId="164" fontId="220" fillId="163" borderId="218" xfId="0" applyNumberFormat="1" applyFont="1" applyFill="1" applyBorder="1" applyAlignment="1">
      <alignment horizontal="center" vertical="center"/>
    </xf>
    <xf numFmtId="0" fontId="221" fillId="164" borderId="219" xfId="0" applyFont="1" applyFill="1" applyBorder="1" applyAlignment="1">
      <alignment horizontal="center" vertical="center"/>
    </xf>
    <xf numFmtId="0" fontId="222" fillId="165" borderId="220" xfId="0" applyFont="1" applyFill="1" applyBorder="1" applyAlignment="1">
      <alignment horizontal="center" vertical="center"/>
    </xf>
    <xf numFmtId="0" fontId="223" fillId="166" borderId="221" xfId="0" applyFont="1" applyFill="1" applyBorder="1" applyAlignment="1">
      <alignment horizontal="center" vertical="center"/>
    </xf>
    <xf numFmtId="1" fontId="224" fillId="167" borderId="222" xfId="0" applyNumberFormat="1" applyFont="1" applyFill="1" applyBorder="1" applyAlignment="1">
      <alignment horizontal="center" vertical="center"/>
    </xf>
    <xf numFmtId="164" fontId="225" fillId="168" borderId="223" xfId="0" applyNumberFormat="1" applyFont="1" applyFill="1" applyBorder="1" applyAlignment="1">
      <alignment horizontal="center" vertical="center"/>
    </xf>
    <xf numFmtId="0" fontId="226" fillId="169" borderId="224" xfId="0" applyFont="1" applyFill="1" applyBorder="1" applyAlignment="1">
      <alignment horizontal="center" vertical="center"/>
    </xf>
    <xf numFmtId="0" fontId="227" fillId="170" borderId="225" xfId="0" applyFont="1" applyFill="1" applyBorder="1" applyAlignment="1">
      <alignment horizontal="center" vertical="center"/>
    </xf>
    <xf numFmtId="0" fontId="228" fillId="171" borderId="226" xfId="0" applyFont="1" applyFill="1" applyBorder="1" applyAlignment="1">
      <alignment horizontal="center" vertical="center"/>
    </xf>
    <xf numFmtId="1" fontId="229" fillId="172" borderId="227" xfId="0" applyNumberFormat="1" applyFont="1" applyFill="1" applyBorder="1" applyAlignment="1">
      <alignment horizontal="center" vertical="center"/>
    </xf>
    <xf numFmtId="164" fontId="230" fillId="173" borderId="228" xfId="0" applyNumberFormat="1" applyFont="1" applyFill="1" applyBorder="1" applyAlignment="1">
      <alignment horizontal="center" vertical="center"/>
    </xf>
    <xf numFmtId="0" fontId="231" fillId="174" borderId="229" xfId="0" applyFont="1" applyFill="1" applyBorder="1" applyAlignment="1">
      <alignment horizontal="center" vertical="center"/>
    </xf>
    <xf numFmtId="0" fontId="232" fillId="175" borderId="230" xfId="0" applyFont="1" applyFill="1" applyBorder="1" applyAlignment="1">
      <alignment horizontal="center" vertical="center"/>
    </xf>
    <xf numFmtId="0" fontId="233" fillId="176" borderId="231" xfId="0" applyFont="1" applyFill="1" applyBorder="1" applyAlignment="1">
      <alignment horizontal="center" vertical="center"/>
    </xf>
    <xf numFmtId="1" fontId="234" fillId="177" borderId="232" xfId="0" applyNumberFormat="1" applyFont="1" applyFill="1" applyBorder="1" applyAlignment="1">
      <alignment horizontal="center" vertical="center"/>
    </xf>
    <xf numFmtId="164" fontId="235" fillId="178" borderId="233" xfId="0" applyNumberFormat="1" applyFont="1" applyFill="1" applyBorder="1" applyAlignment="1">
      <alignment horizontal="center" vertical="center"/>
    </xf>
    <xf numFmtId="0" fontId="236" fillId="179" borderId="234" xfId="0" applyFont="1" applyFill="1" applyBorder="1" applyAlignment="1">
      <alignment horizontal="center" vertical="center"/>
    </xf>
    <xf numFmtId="0" fontId="237" fillId="180" borderId="235" xfId="0" applyFont="1" applyFill="1" applyBorder="1" applyAlignment="1">
      <alignment horizontal="center" vertical="center"/>
    </xf>
    <xf numFmtId="0" fontId="238" fillId="181" borderId="236" xfId="0" applyFont="1" applyFill="1" applyBorder="1" applyAlignment="1">
      <alignment horizontal="center" vertical="center"/>
    </xf>
    <xf numFmtId="1" fontId="239" fillId="182" borderId="237" xfId="0" applyNumberFormat="1" applyFont="1" applyFill="1" applyBorder="1" applyAlignment="1">
      <alignment horizontal="center" vertical="center"/>
    </xf>
    <xf numFmtId="164" fontId="240" fillId="183" borderId="238" xfId="0" applyNumberFormat="1" applyFont="1" applyFill="1" applyBorder="1" applyAlignment="1">
      <alignment horizontal="center" vertical="center"/>
    </xf>
    <xf numFmtId="0" fontId="241" fillId="184" borderId="239" xfId="0" applyFont="1" applyFill="1" applyBorder="1" applyAlignment="1">
      <alignment horizontal="center" vertical="center"/>
    </xf>
    <xf numFmtId="0" fontId="242" fillId="185" borderId="240" xfId="0" applyFont="1" applyFill="1" applyBorder="1" applyAlignment="1">
      <alignment horizontal="center" vertical="center"/>
    </xf>
    <xf numFmtId="0" fontId="243" fillId="186" borderId="241" xfId="0" applyFont="1" applyFill="1" applyBorder="1" applyAlignment="1">
      <alignment horizontal="center" vertical="center"/>
    </xf>
    <xf numFmtId="164" fontId="244" fillId="187" borderId="242" xfId="0" applyNumberFormat="1" applyFont="1" applyFill="1" applyBorder="1" applyAlignment="1">
      <alignment horizontal="center" vertical="center"/>
    </xf>
    <xf numFmtId="1" fontId="245" fillId="188" borderId="243" xfId="0" applyNumberFormat="1" applyFont="1" applyFill="1" applyBorder="1" applyAlignment="1">
      <alignment horizontal="center" vertical="center"/>
    </xf>
    <xf numFmtId="0" fontId="246" fillId="189" borderId="244" xfId="0" applyFont="1" applyFill="1" applyBorder="1" applyAlignment="1">
      <alignment horizontal="center" vertical="center"/>
    </xf>
    <xf numFmtId="0" fontId="247" fillId="190" borderId="245" xfId="0" applyFont="1" applyFill="1" applyBorder="1" applyAlignment="1">
      <alignment horizontal="center" vertical="center"/>
    </xf>
    <xf numFmtId="0" fontId="248" fillId="191" borderId="246" xfId="0" applyFont="1" applyFill="1" applyBorder="1" applyAlignment="1">
      <alignment horizontal="center" vertical="center"/>
    </xf>
    <xf numFmtId="0" fontId="3" fillId="2" borderId="246" xfId="0" applyFont="1" applyFill="1" applyBorder="1" applyAlignment="1">
      <alignment horizontal="center"/>
    </xf>
    <xf numFmtId="164" fontId="3" fillId="2" borderId="246" xfId="0" applyNumberFormat="1" applyFont="1" applyFill="1" applyBorder="1" applyAlignment="1">
      <alignment horizontal="center" vertical="center"/>
    </xf>
    <xf numFmtId="0" fontId="3" fillId="2" borderId="246" xfId="0" applyFont="1" applyFill="1" applyBorder="1" applyAlignment="1">
      <alignment horizontal="center" vertical="center"/>
    </xf>
    <xf numFmtId="164" fontId="250" fillId="2" borderId="10" xfId="0" applyNumberFormat="1" applyFont="1" applyFill="1" applyBorder="1" applyAlignment="1">
      <alignment horizontal="center" vertical="center"/>
    </xf>
    <xf numFmtId="164" fontId="250" fillId="2" borderId="8" xfId="0" applyNumberFormat="1" applyFont="1" applyFill="1" applyBorder="1" applyAlignment="1">
      <alignment horizontal="center" vertical="center"/>
    </xf>
    <xf numFmtId="164" fontId="250" fillId="2" borderId="246" xfId="0" applyNumberFormat="1" applyFont="1" applyFill="1" applyBorder="1" applyAlignment="1">
      <alignment horizontal="center" vertical="center"/>
    </xf>
    <xf numFmtId="164" fontId="3" fillId="0" borderId="246" xfId="0" applyNumberFormat="1" applyFont="1" applyBorder="1" applyAlignment="1">
      <alignment horizontal="center" vertical="center"/>
    </xf>
    <xf numFmtId="1" fontId="3" fillId="0" borderId="246" xfId="0" applyNumberFormat="1" applyFont="1" applyBorder="1" applyAlignment="1">
      <alignment horizontal="center" vertical="center"/>
    </xf>
    <xf numFmtId="1" fontId="3" fillId="0" borderId="23" xfId="0" applyNumberFormat="1" applyFont="1" applyBorder="1" applyAlignment="1">
      <alignment horizontal="center" vertical="center"/>
    </xf>
    <xf numFmtId="0" fontId="3" fillId="0" borderId="246" xfId="0" applyFont="1" applyBorder="1" applyAlignment="1">
      <alignment horizontal="center" vertical="center" wrapText="1"/>
    </xf>
    <xf numFmtId="0" fontId="7" fillId="5" borderId="54" xfId="11" applyFont="1" applyFill="1" applyAlignment="1">
      <alignment horizontal="center"/>
    </xf>
    <xf numFmtId="0" fontId="80" fillId="0" borderId="11" xfId="19"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19" xfId="0" applyFont="1" applyBorder="1" applyAlignment="1">
      <alignment horizontal="left" vertical="center" wrapText="1"/>
    </xf>
    <xf numFmtId="0" fontId="3" fillId="0" borderId="11"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1"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252"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3"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0"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6"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7"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7" xfId="32" applyFont="1" applyFill="1"/>
    <xf numFmtId="0" fontId="16" fillId="2" borderId="72" xfId="32" applyFont="1" applyFill="1" applyBorder="1"/>
    <xf numFmtId="165" fontId="3" fillId="2" borderId="247"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2" fillId="27" borderId="247" xfId="33" applyFont="1" applyFill="1" applyAlignment="1">
      <alignment horizontal="left" vertical="center" wrapText="1"/>
    </xf>
    <xf numFmtId="0" fontId="92" fillId="28" borderId="90" xfId="33" applyFont="1" applyFill="1" applyBorder="1" applyAlignment="1">
      <alignment horizontal="left" vertical="center" wrapText="1"/>
    </xf>
    <xf numFmtId="0" fontId="92" fillId="28" borderId="247" xfId="33" applyFont="1" applyFill="1" applyAlignment="1">
      <alignment horizontal="left" vertical="center" wrapText="1"/>
    </xf>
    <xf numFmtId="0" fontId="92"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4"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5"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2" xfId="0" applyNumberFormat="1" applyFont="1" applyBorder="1" applyAlignment="1">
      <alignment horizontal="center" vertical="center" wrapText="1"/>
    </xf>
    <xf numFmtId="0" fontId="88" fillId="0" borderId="247" xfId="35" applyFont="1"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164" fontId="3" fillId="0" borderId="87" xfId="0" applyNumberFormat="1" applyFont="1" applyBorder="1" applyAlignment="1">
      <alignment horizontal="center" vertical="center" wrapText="1"/>
    </xf>
    <xf numFmtId="164" fontId="3" fillId="2" borderId="87" xfId="0" applyNumberFormat="1" applyFont="1" applyFill="1" applyBorder="1" applyAlignment="1">
      <alignment horizontal="center" vertical="center" wrapText="1"/>
    </xf>
    <xf numFmtId="0" fontId="4" fillId="2" borderId="246" xfId="0" applyFont="1" applyFill="1" applyBorder="1" applyAlignment="1">
      <alignment horizontal="left" vertical="center" wrapText="1"/>
    </xf>
    <xf numFmtId="164" fontId="3" fillId="0" borderId="246" xfId="0" applyNumberFormat="1" applyFont="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164" fontId="3" fillId="2" borderId="246" xfId="0" applyNumberFormat="1" applyFont="1" applyFill="1" applyBorder="1" applyAlignment="1">
      <alignment horizontal="center" vertical="center" wrapText="1"/>
    </xf>
    <xf numFmtId="0" fontId="86" fillId="0" borderId="247" xfId="19" applyFont="1" applyBorder="1" applyAlignment="1">
      <alignment vertical="center"/>
    </xf>
    <xf numFmtId="0" fontId="86" fillId="0" borderId="247" xfId="19" applyFont="1" applyBorder="1" applyAlignment="1">
      <alignment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39" fillId="0" borderId="0" xfId="8" applyFont="1" applyAlignment="1">
      <alignment horizontal="left"/>
    </xf>
    <xf numFmtId="0" fontId="249"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DC9C3356-E7A4-4A2A-91A2-E1F9F06D7D7F}"/>
    <cellStyle name="Hyperlink" xfId="19" builtinId="8"/>
    <cellStyle name="Hyperlink 2" xfId="6" xr:uid="{00000000-0005-0000-0000-000003000000}"/>
    <cellStyle name="Hyperlink 2 2" xfId="16" xr:uid="{00000000-0005-0000-0000-000004000000}"/>
    <cellStyle name="Hyperlink 2 2 2" xfId="29" xr:uid="{F3D18C66-837A-44B3-81A6-530C293103FB}"/>
    <cellStyle name="Hyperlink 3" xfId="17" xr:uid="{00000000-0005-0000-0000-000005000000}"/>
    <cellStyle name="Hyperlink 3 2" xfId="30" xr:uid="{5D88472C-EE02-448E-9CE1-DBA8C85AFA76}"/>
    <cellStyle name="Hyperlink 4" xfId="35" xr:uid="{0281C301-4986-4DBF-A901-D23E0AAC9FF7}"/>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4F21EE89-479D-4B35-9BE7-3327448BB94C}"/>
    <cellStyle name="Normal 2 2 3" xfId="34" xr:uid="{AE5FDB30-38CA-497F-83C6-47541CFC36CE}"/>
    <cellStyle name="Normal 2 3" xfId="9" xr:uid="{00000000-0005-0000-0000-00000B000000}"/>
    <cellStyle name="Normal 2 3 2" xfId="12" xr:uid="{00000000-0005-0000-0000-00000C000000}"/>
    <cellStyle name="Normal 2 3 2 2" xfId="22" xr:uid="{00000000-0005-0000-0000-00000D000000}"/>
    <cellStyle name="Normal 2 3 2 2 2" xfId="33" xr:uid="{A5B32A5A-E5F3-4FB0-A752-78D971A970F7}"/>
    <cellStyle name="Normal 2 3 3" xfId="20" xr:uid="{00000000-0005-0000-0000-00000E000000}"/>
    <cellStyle name="Normal 2 3 4" xfId="32" xr:uid="{AD3FC030-3FF6-484A-A1DC-DF158E818E07}"/>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F2E32983-2AB8-4EE3-9E24-C603D63D965D}"/>
    <cellStyle name="Normal 4 3" xfId="21" xr:uid="{00000000-0005-0000-0000-000013000000}"/>
    <cellStyle name="Normal 5" xfId="23" xr:uid="{7F64BC5C-FBAC-4F39-9D76-EF4D5CF307DD}"/>
    <cellStyle name="Normal 6" xfId="1" xr:uid="{00000000-0005-0000-0000-000014000000}"/>
    <cellStyle name="Normal 6 2" xfId="11" xr:uid="{00000000-0005-0000-0000-000015000000}"/>
    <cellStyle name="Normal 6 2 2" xfId="14" xr:uid="{00000000-0005-0000-0000-000016000000}"/>
    <cellStyle name="Normal 6 2 2 2" xfId="25" xr:uid="{3B834E01-B922-43D8-8211-819E8548ACC5}"/>
    <cellStyle name="Normal 6 2 3" xfId="24" xr:uid="{A7AF0018-C844-4E55-A25E-09E931B0BCB6}"/>
    <cellStyle name="Normal 6 3" xfId="27" xr:uid="{40D415F2-920C-4A12-A580-651C7AA700E3}"/>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8.1098655009999998</c:v>
                </c:pt>
                <c:pt idx="1">
                  <c:v>1E-10</c:v>
                </c:pt>
                <c:pt idx="2">
                  <c:v>1E-10</c:v>
                </c:pt>
                <c:pt idx="3">
                  <c:v>1E-10</c:v>
                </c:pt>
                <c:pt idx="4">
                  <c:v>23.049780439999999</c:v>
                </c:pt>
                <c:pt idx="5">
                  <c:v>1E-10</c:v>
                </c:pt>
              </c:numCache>
            </c:numRef>
          </c:val>
          <c:extLst>
            <c:ext xmlns:c16="http://schemas.microsoft.com/office/drawing/2014/chart" uri="{C3380CC4-5D6E-409C-BE32-E72D297353CC}">
              <c16:uniqueId val="{00000000-DC3C-46A2-98BB-8C6FC3988FFC}"/>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C3C-46A2-98BB-8C6FC3988FFC}"/>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C3C-46A2-98BB-8C6FC3988FFC}"/>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C3C-46A2-98BB-8C6FC3988FFC}"/>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C3C-46A2-98BB-8C6FC3988FFC}"/>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C3C-46A2-98BB-8C6FC3988FFC}"/>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C3C-46A2-98BB-8C6FC3988FFC}"/>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1E-10</c:v>
                </c:pt>
                <c:pt idx="5">
                  <c:v>1E-10</c:v>
                </c:pt>
              </c:numCache>
            </c:numRef>
          </c:val>
          <c:extLst>
            <c:ext xmlns:c16="http://schemas.microsoft.com/office/drawing/2014/chart" uri="{C3380CC4-5D6E-409C-BE32-E72D297353CC}">
              <c16:uniqueId val="{00000007-DC3C-46A2-98BB-8C6FC3988FFC}"/>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76.950219559999994</c:v>
                </c:pt>
                <c:pt idx="5">
                  <c:v>100</c:v>
                </c:pt>
              </c:numCache>
            </c:numRef>
          </c:val>
          <c:extLst>
            <c:ext xmlns:c16="http://schemas.microsoft.com/office/drawing/2014/chart" uri="{C3380CC4-5D6E-409C-BE32-E72D297353CC}">
              <c16:uniqueId val="{00000008-DC3C-46A2-98BB-8C6FC3988FFC}"/>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91.890134500000002</c:v>
                </c:pt>
                <c:pt idx="1">
                  <c:v>1E-10</c:v>
                </c:pt>
                <c:pt idx="2">
                  <c:v>1E-10</c:v>
                </c:pt>
                <c:pt idx="3">
                  <c:v>1E-10</c:v>
                </c:pt>
                <c:pt idx="4">
                  <c:v>1E-10</c:v>
                </c:pt>
                <c:pt idx="5">
                  <c:v>1E-10</c:v>
                </c:pt>
              </c:numCache>
            </c:numRef>
          </c:val>
          <c:extLst>
            <c:ext xmlns:c16="http://schemas.microsoft.com/office/drawing/2014/chart" uri="{C3380CC4-5D6E-409C-BE32-E72D297353CC}">
              <c16:uniqueId val="{00000009-DC3C-46A2-98BB-8C6FC3988FFC}"/>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F2D5-4D88-AF69-B8CAB929DA0D}"/>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53.060243530000001</c:v>
                </c:pt>
                <c:pt idx="1">
                  <c:v>1E-10</c:v>
                </c:pt>
                <c:pt idx="2">
                  <c:v>1E-10</c:v>
                </c:pt>
                <c:pt idx="3">
                  <c:v>1E-10</c:v>
                </c:pt>
                <c:pt idx="4">
                  <c:v>59.347228039999997</c:v>
                </c:pt>
                <c:pt idx="5">
                  <c:v>1E-10</c:v>
                </c:pt>
              </c:numCache>
            </c:numRef>
          </c:val>
          <c:extLst>
            <c:ext xmlns:c16="http://schemas.microsoft.com/office/drawing/2014/chart" uri="{C3380CC4-5D6E-409C-BE32-E72D297353CC}">
              <c16:uniqueId val="{00000002-F2D5-4D88-AF69-B8CAB929DA0D}"/>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37.136786350000001</c:v>
                </c:pt>
                <c:pt idx="1">
                  <c:v>1E-10</c:v>
                </c:pt>
                <c:pt idx="2">
                  <c:v>1E-10</c:v>
                </c:pt>
                <c:pt idx="3">
                  <c:v>1E-10</c:v>
                </c:pt>
                <c:pt idx="4">
                  <c:v>1E-10</c:v>
                </c:pt>
                <c:pt idx="5">
                  <c:v>1E-10</c:v>
                </c:pt>
              </c:numCache>
            </c:numRef>
          </c:val>
          <c:extLst>
            <c:ext xmlns:c16="http://schemas.microsoft.com/office/drawing/2014/chart" uri="{C3380CC4-5D6E-409C-BE32-E72D297353CC}">
              <c16:uniqueId val="{00000003-F2D5-4D88-AF69-B8CAB929DA0D}"/>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40.652771960000003</c:v>
                </c:pt>
                <c:pt idx="5">
                  <c:v>100</c:v>
                </c:pt>
              </c:numCache>
            </c:numRef>
          </c:val>
          <c:extLst>
            <c:ext xmlns:c16="http://schemas.microsoft.com/office/drawing/2014/chart" uri="{C3380CC4-5D6E-409C-BE32-E72D297353CC}">
              <c16:uniqueId val="{00000004-F2D5-4D88-AF69-B8CAB929DA0D}"/>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9.8029701219999996</c:v>
                </c:pt>
                <c:pt idx="1">
                  <c:v>1E-10</c:v>
                </c:pt>
                <c:pt idx="2">
                  <c:v>1E-10</c:v>
                </c:pt>
                <c:pt idx="3">
                  <c:v>1E-10</c:v>
                </c:pt>
                <c:pt idx="4">
                  <c:v>1E-10</c:v>
                </c:pt>
                <c:pt idx="5">
                  <c:v>1E-10</c:v>
                </c:pt>
              </c:numCache>
            </c:numRef>
          </c:val>
          <c:extLst>
            <c:ext xmlns:c16="http://schemas.microsoft.com/office/drawing/2014/chart" uri="{C3380CC4-5D6E-409C-BE32-E72D297353CC}">
              <c16:uniqueId val="{00000005-F2D5-4D88-AF69-B8CAB929DA0D}"/>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12.399070419999999</c:v>
                </c:pt>
                <c:pt idx="1">
                  <c:v>1E-10</c:v>
                </c:pt>
                <c:pt idx="2">
                  <c:v>1E-10</c:v>
                </c:pt>
                <c:pt idx="3">
                  <c:v>1E-10</c:v>
                </c:pt>
                <c:pt idx="4">
                  <c:v>27.862459579999999</c:v>
                </c:pt>
                <c:pt idx="5">
                  <c:v>1E-10</c:v>
                </c:pt>
              </c:numCache>
            </c:numRef>
          </c:val>
          <c:extLst>
            <c:ext xmlns:c16="http://schemas.microsoft.com/office/drawing/2014/chart" uri="{C3380CC4-5D6E-409C-BE32-E72D297353CC}">
              <c16:uniqueId val="{00000000-F4EE-4342-BBC1-F83997C13A18}"/>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43.172044440000001</c:v>
                </c:pt>
                <c:pt idx="1">
                  <c:v>1E-10</c:v>
                </c:pt>
                <c:pt idx="2">
                  <c:v>1E-10</c:v>
                </c:pt>
                <c:pt idx="3">
                  <c:v>1E-10</c:v>
                </c:pt>
                <c:pt idx="4">
                  <c:v>1E-10</c:v>
                </c:pt>
                <c:pt idx="5">
                  <c:v>1E-10</c:v>
                </c:pt>
              </c:numCache>
            </c:numRef>
          </c:val>
          <c:extLst>
            <c:ext xmlns:c16="http://schemas.microsoft.com/office/drawing/2014/chart" uri="{C3380CC4-5D6E-409C-BE32-E72D297353CC}">
              <c16:uniqueId val="{00000001-F4EE-4342-BBC1-F83997C13A18}"/>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72.137540419999993</c:v>
                </c:pt>
                <c:pt idx="5">
                  <c:v>100</c:v>
                </c:pt>
              </c:numCache>
            </c:numRef>
          </c:val>
          <c:extLst>
            <c:ext xmlns:c16="http://schemas.microsoft.com/office/drawing/2014/chart" uri="{C3380CC4-5D6E-409C-BE32-E72D297353CC}">
              <c16:uniqueId val="{00000002-F4EE-4342-BBC1-F83997C13A18}"/>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44.428885139999998</c:v>
                </c:pt>
                <c:pt idx="1">
                  <c:v>1E-10</c:v>
                </c:pt>
                <c:pt idx="2">
                  <c:v>1E-10</c:v>
                </c:pt>
                <c:pt idx="3">
                  <c:v>1E-10</c:v>
                </c:pt>
                <c:pt idx="4">
                  <c:v>1E-10</c:v>
                </c:pt>
                <c:pt idx="5">
                  <c:v>1E-10</c:v>
                </c:pt>
              </c:numCache>
            </c:numRef>
          </c:val>
          <c:extLst>
            <c:ext xmlns:c16="http://schemas.microsoft.com/office/drawing/2014/chart" uri="{C3380CC4-5D6E-409C-BE32-E72D297353CC}">
              <c16:uniqueId val="{00000003-F4EE-4342-BBC1-F83997C13A18}"/>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67.8</c:v>
                </c:pt>
                <c:pt idx="13">
                  <c:v>67.8</c:v>
                </c:pt>
                <c:pt idx="14">
                  <c:v>67.8</c:v>
                </c:pt>
                <c:pt idx="15">
                  <c:v>67.8</c:v>
                </c:pt>
                <c:pt idx="16">
                  <c:v>67.8</c:v>
                </c:pt>
                <c:pt idx="17">
                  <c:v>70.3</c:v>
                </c:pt>
                <c:pt idx="18">
                  <c:v>72.8</c:v>
                </c:pt>
                <c:pt idx="19">
                  <c:v>75.3</c:v>
                </c:pt>
                <c:pt idx="20">
                  <c:v>77.8</c:v>
                </c:pt>
                <c:pt idx="21">
                  <c:v>80.2</c:v>
                </c:pt>
                <c:pt idx="22">
                  <c:v>82.7</c:v>
                </c:pt>
                <c:pt idx="23">
                  <c:v>85.2</c:v>
                </c:pt>
                <c:pt idx="24">
                  <c:v>87.7</c:v>
                </c:pt>
                <c:pt idx="25">
                  <c:v>90.2</c:v>
                </c:pt>
              </c:numCache>
            </c:numRef>
          </c:yVal>
          <c:smooth val="0"/>
          <c:extLst>
            <c:ext xmlns:c16="http://schemas.microsoft.com/office/drawing/2014/chart" uri="{C3380CC4-5D6E-409C-BE32-E72D297353CC}">
              <c16:uniqueId val="{00000000-8E99-4524-85C3-21B980CD6020}"/>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E99-4524-85C3-21B980CD602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E99-4524-85C3-21B980CD602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E99-4524-85C3-21B980CD6020}"/>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E99-4524-85C3-21B980CD602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E99-4524-85C3-21B980CD602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E99-4524-85C3-21B980CD602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E99-4524-85C3-21B980CD6020}"/>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E99-4524-85C3-21B980CD602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E99-4524-85C3-21B980CD602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E99-4524-85C3-21B980CD602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E99-4524-85C3-21B980CD602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E99-4524-85C3-21B980CD602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E99-4524-85C3-21B980CD602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E99-4524-85C3-21B980CD602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E99-4524-85C3-21B980CD602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E99-4524-85C3-21B980CD602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E99-4524-85C3-21B980CD602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E99-4524-85C3-21B980CD602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E99-4524-85C3-21B980CD602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E99-4524-85C3-21B980CD602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E99-4524-85C3-21B980CD602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E99-4524-85C3-21B980CD602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E99-4524-85C3-21B980CD602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E99-4524-85C3-21B980CD602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E99-4524-85C3-21B980CD602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E99-4524-85C3-21B980CD602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E99-4524-85C3-21B980CD602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E99-4524-85C3-21B980CD602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E99-4524-85C3-21B980CD602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E99-4524-85C3-21B980CD602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E99-4524-85C3-21B980CD602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E99-4524-85C3-21B980CD602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E99-4524-85C3-21B980CD602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E99-4524-85C3-21B980CD602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E99-4524-85C3-21B980CD602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E99-4524-85C3-21B980CD602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E99-4524-85C3-21B980CD602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E99-4524-85C3-21B980CD602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E99-4524-85C3-21B980CD602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E99-4524-85C3-21B980CD602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E99-4524-85C3-21B980CD602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E99-4524-85C3-21B980CD602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E99-4524-85C3-21B980CD602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E99-4524-85C3-21B980CD602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E99-4524-85C3-21B980CD602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E99-4524-85C3-21B980CD602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E99-4524-85C3-21B980CD602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E99-4524-85C3-21B980CD602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E99-4524-85C3-21B980CD602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E99-4524-85C3-21B980CD602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E99-4524-85C3-21B980CD602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E99-4524-85C3-21B980CD602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E99-4524-85C3-21B980CD602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E99-4524-85C3-21B980CD602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E99-4524-85C3-21B980CD602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E99-4524-85C3-21B980CD602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E99-4524-85C3-21B980CD602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E99-4524-85C3-21B980CD602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E99-4524-85C3-21B980CD602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E99-4524-85C3-21B980CD602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E99-4524-85C3-21B980CD602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E99-4524-85C3-21B980CD602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E99-4524-85C3-21B980CD602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E99-4524-85C3-21B980CD602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E99-4524-85C3-21B980CD602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E99-4524-85C3-21B980CD602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E99-4524-85C3-21B980CD602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E99-4524-85C3-21B980CD602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E99-4524-85C3-21B980CD602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E99-4524-85C3-21B980CD602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E99-4524-85C3-21B980CD602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E99-4524-85C3-21B980CD602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E99-4524-85C3-21B980CD602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E99-4524-85C3-21B980CD602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E99-4524-85C3-21B980CD602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E99-4524-85C3-21B980CD602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E99-4524-85C3-21B980CD602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E99-4524-85C3-21B980CD602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E99-4524-85C3-21B980CD602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E99-4524-85C3-21B980CD602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E99-4524-85C3-21B980CD602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E99-4524-85C3-21B980CD602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E99-4524-85C3-21B980CD602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E99-4524-85C3-21B980CD602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E99-4524-85C3-21B980CD602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E99-4524-85C3-21B980CD602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E99-4524-85C3-21B980CD602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E99-4524-85C3-21B980CD602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E99-4524-85C3-21B980CD602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E99-4524-85C3-21B980CD602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E99-4524-85C3-21B980CD602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E99-4524-85C3-21B980CD602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E99-4524-85C3-21B980CD602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E99-4524-85C3-21B980CD602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E99-4524-85C3-21B980CD602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72.787820732635581</c:v>
                </c:pt>
                <c:pt idx="4">
                  <c:v>#N/A</c:v>
                </c:pt>
                <c:pt idx="5">
                  <c:v>#N/A</c:v>
                </c:pt>
                <c:pt idx="6">
                  <c:v>#N/A</c:v>
                </c:pt>
                <c:pt idx="7">
                  <c:v>87.710000000000008</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E99-4524-85C3-21B980CD6020}"/>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60.1</c:v>
                </c:pt>
                <c:pt idx="13">
                  <c:v>60.1</c:v>
                </c:pt>
                <c:pt idx="14">
                  <c:v>60.1</c:v>
                </c:pt>
                <c:pt idx="15">
                  <c:v>60.1</c:v>
                </c:pt>
                <c:pt idx="16">
                  <c:v>60.1</c:v>
                </c:pt>
                <c:pt idx="17">
                  <c:v>63.6</c:v>
                </c:pt>
                <c:pt idx="18">
                  <c:v>67</c:v>
                </c:pt>
                <c:pt idx="19">
                  <c:v>70.5</c:v>
                </c:pt>
                <c:pt idx="20">
                  <c:v>73.900000000000006</c:v>
                </c:pt>
                <c:pt idx="21">
                  <c:v>77.400000000000006</c:v>
                </c:pt>
                <c:pt idx="22">
                  <c:v>80.8</c:v>
                </c:pt>
                <c:pt idx="23">
                  <c:v>84.3</c:v>
                </c:pt>
                <c:pt idx="24">
                  <c:v>87.7</c:v>
                </c:pt>
                <c:pt idx="25">
                  <c:v>90.2</c:v>
                </c:pt>
              </c:numCache>
            </c:numRef>
          </c:yVal>
          <c:smooth val="0"/>
          <c:extLst>
            <c:ext xmlns:c16="http://schemas.microsoft.com/office/drawing/2014/chart" uri="{C3380CC4-5D6E-409C-BE32-E72D297353CC}">
              <c16:uniqueId val="{00000061-8E99-4524-85C3-21B980CD6020}"/>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8E99-4524-85C3-21B980CD6020}"/>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8E99-4524-85C3-21B980CD6020}"/>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8E99-4524-85C3-21B980CD6020}"/>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8E99-4524-85C3-21B980CD6020}"/>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8E99-4524-85C3-21B980CD6020}"/>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8E99-4524-85C3-21B980CD6020}"/>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8E99-4524-85C3-21B980CD6020}"/>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8E99-4524-85C3-21B980CD6020}"/>
                </c:ext>
              </c:extLst>
            </c:dLbl>
            <c:dLbl>
              <c:idx val="8"/>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8E99-4524-85C3-21B980CD6020}"/>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8E99-4524-85C3-21B980CD6020}"/>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8E99-4524-85C3-21B980CD6020}"/>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8E99-4524-85C3-21B980CD6020}"/>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8E99-4524-85C3-21B980CD6020}"/>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8E99-4524-85C3-21B980CD6020}"/>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8E99-4524-85C3-21B980CD6020}"/>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8E99-4524-85C3-21B980CD6020}"/>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8E99-4524-85C3-21B980CD6020}"/>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8E99-4524-85C3-21B980CD6020}"/>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8E99-4524-85C3-21B980CD6020}"/>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8E99-4524-85C3-21B980CD6020}"/>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8E99-4524-85C3-21B980CD6020}"/>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8E99-4524-85C3-21B980CD6020}"/>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8E99-4524-85C3-21B980CD6020}"/>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8E99-4524-85C3-21B980CD6020}"/>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#N/A</c:v>
                </c:pt>
                <c:pt idx="3">
                  <c:v>67.031392759276869</c:v>
                </c:pt>
                <c:pt idx="4">
                  <c:v>#N/A</c:v>
                </c:pt>
                <c:pt idx="5">
                  <c:v>#N/A</c:v>
                </c:pt>
                <c:pt idx="6">
                  <c:v>#N/A</c:v>
                </c:pt>
                <c:pt idx="7">
                  <c:v>87.71</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8E99-4524-85C3-21B980CD6020}"/>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27.5</c:v>
                </c:pt>
                <c:pt idx="11">
                  <c:v>27.5</c:v>
                </c:pt>
                <c:pt idx="12">
                  <c:v>27.5</c:v>
                </c:pt>
                <c:pt idx="13">
                  <c:v>27.5</c:v>
                </c:pt>
                <c:pt idx="14">
                  <c:v>27.5</c:v>
                </c:pt>
                <c:pt idx="15">
                  <c:v>29.8</c:v>
                </c:pt>
                <c:pt idx="16">
                  <c:v>32.200000000000003</c:v>
                </c:pt>
                <c:pt idx="17">
                  <c:v>34.5</c:v>
                </c:pt>
                <c:pt idx="18">
                  <c:v>36.799999999999997</c:v>
                </c:pt>
                <c:pt idx="19">
                  <c:v>39.1</c:v>
                </c:pt>
                <c:pt idx="20">
                  <c:v>41.5</c:v>
                </c:pt>
                <c:pt idx="21">
                  <c:v>43.8</c:v>
                </c:pt>
                <c:pt idx="22">
                  <c:v>46.1</c:v>
                </c:pt>
                <c:pt idx="23">
                  <c:v>48.4</c:v>
                </c:pt>
                <c:pt idx="24">
                  <c:v>50.7</c:v>
                </c:pt>
                <c:pt idx="25">
                  <c:v>53.1</c:v>
                </c:pt>
              </c:numCache>
            </c:numRef>
          </c:yVal>
          <c:smooth val="0"/>
          <c:extLst>
            <c:ext xmlns:c16="http://schemas.microsoft.com/office/drawing/2014/chart" uri="{C3380CC4-5D6E-409C-BE32-E72D297353CC}">
              <c16:uniqueId val="{0000007B-8E99-4524-85C3-21B980CD6020}"/>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8E99-4524-85C3-21B980CD602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8E99-4524-85C3-21B980CD602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8E99-4524-85C3-21B980CD6020}"/>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8E99-4524-85C3-21B980CD602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8E99-4524-85C3-21B980CD602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8E99-4524-85C3-21B980CD602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8E99-4524-85C3-21B980CD6020}"/>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8E99-4524-85C3-21B980CD602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8E99-4524-85C3-21B980CD602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8E99-4524-85C3-21B980CD602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8E99-4524-85C3-21B980CD602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8E99-4524-85C3-21B980CD602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8E99-4524-85C3-21B980CD602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8E99-4524-85C3-21B980CD602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8E99-4524-85C3-21B980CD602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8E99-4524-85C3-21B980CD602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8E99-4524-85C3-21B980CD602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8E99-4524-85C3-21B980CD602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8E99-4524-85C3-21B980CD602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8E99-4524-85C3-21B980CD602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8E99-4524-85C3-21B980CD602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8E99-4524-85C3-21B980CD602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8E99-4524-85C3-21B980CD602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8E99-4524-85C3-21B980CD602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E99-4524-85C3-21B980CD602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E99-4524-85C3-21B980CD602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E99-4524-85C3-21B980CD602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E99-4524-85C3-21B980CD602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E99-4524-85C3-21B980CD602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E99-4524-85C3-21B980CD602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E99-4524-85C3-21B980CD602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E99-4524-85C3-21B980CD602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E99-4524-85C3-21B980CD602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E99-4524-85C3-21B980CD602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E99-4524-85C3-21B980CD602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E99-4524-85C3-21B980CD602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E99-4524-85C3-21B980CD602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E99-4524-85C3-21B980CD602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E99-4524-85C3-21B980CD602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E99-4524-85C3-21B980CD602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E99-4524-85C3-21B980CD602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E99-4524-85C3-21B980CD602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E99-4524-85C3-21B980CD602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E99-4524-85C3-21B980CD602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E99-4524-85C3-21B980CD602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E99-4524-85C3-21B980CD602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E99-4524-85C3-21B980CD602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E99-4524-85C3-21B980CD602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E99-4524-85C3-21B980CD602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E99-4524-85C3-21B980CD602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E99-4524-85C3-21B980CD602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E99-4524-85C3-21B980CD602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E99-4524-85C3-21B980CD602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E99-4524-85C3-21B980CD602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E99-4524-85C3-21B980CD602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E99-4524-85C3-21B980CD602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E99-4524-85C3-21B980CD602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E99-4524-85C3-21B980CD602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E99-4524-85C3-21B980CD602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E99-4524-85C3-21B980CD602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E99-4524-85C3-21B980CD602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E99-4524-85C3-21B980CD602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E99-4524-85C3-21B980CD602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E99-4524-85C3-21B980CD602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E99-4524-85C3-21B980CD602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E99-4524-85C3-21B980CD602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E99-4524-85C3-21B980CD602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E99-4524-85C3-21B980CD602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E99-4524-85C3-21B980CD602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E99-4524-85C3-21B980CD602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8E99-4524-85C3-21B980CD602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8E99-4524-85C3-21B980CD602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8E99-4524-85C3-21B980CD602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8E99-4524-85C3-21B980CD602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8E99-4524-85C3-21B980CD602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8E99-4524-85C3-21B980CD602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8E99-4524-85C3-21B980CD602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8E99-4524-85C3-21B980CD602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8E99-4524-85C3-21B980CD602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8E99-4524-85C3-21B980CD602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8E99-4524-85C3-21B980CD602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8E99-4524-85C3-21B980CD602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8E99-4524-85C3-21B980CD602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8E99-4524-85C3-21B980CD602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8E99-4524-85C3-21B980CD602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8E99-4524-85C3-21B980CD602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8E99-4524-85C3-21B980CD602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8E99-4524-85C3-21B980CD602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8E99-4524-85C3-21B980CD602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8E99-4524-85C3-21B980CD602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8E99-4524-85C3-21B980CD602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8E99-4524-85C3-21B980CD602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8E99-4524-85C3-21B980CD602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8E99-4524-85C3-21B980CD602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8E99-4524-85C3-21B980CD602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19.14</c:v>
                </c:pt>
                <c:pt idx="2">
                  <c:v>43.346769999999999</c:v>
                </c:pt>
                <c:pt idx="3">
                  <c:v>42.490388848715504</c:v>
                </c:pt>
                <c:pt idx="4">
                  <c:v>#N/A</c:v>
                </c:pt>
                <c:pt idx="5">
                  <c:v>56.473489519112213</c:v>
                </c:pt>
                <c:pt idx="6">
                  <c:v>#N/A</c:v>
                </c:pt>
                <c:pt idx="7">
                  <c:v>41.16</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8E99-4524-85C3-21B980CD6020}"/>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640-4DBD-9127-C24096589B3C}"/>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640-4DBD-9127-C24096589B3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640-4DBD-9127-C24096589B3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640-4DBD-9127-C24096589B3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640-4DBD-9127-C24096589B3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640-4DBD-9127-C24096589B3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640-4DBD-9127-C24096589B3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640-4DBD-9127-C24096589B3C}"/>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640-4DBD-9127-C24096589B3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640-4DBD-9127-C24096589B3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640-4DBD-9127-C24096589B3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640-4DBD-9127-C24096589B3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640-4DBD-9127-C24096589B3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640-4DBD-9127-C24096589B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640-4DBD-9127-C24096589B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640-4DBD-9127-C24096589B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640-4DBD-9127-C24096589B3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640-4DBD-9127-C24096589B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640-4DBD-9127-C24096589B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640-4DBD-9127-C24096589B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640-4DBD-9127-C24096589B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640-4DBD-9127-C24096589B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640-4DBD-9127-C24096589B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640-4DBD-9127-C24096589B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640-4DBD-9127-C24096589B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640-4DBD-9127-C24096589B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640-4DBD-9127-C24096589B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640-4DBD-9127-C24096589B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640-4DBD-9127-C24096589B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640-4DBD-9127-C24096589B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640-4DBD-9127-C24096589B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640-4DBD-9127-C24096589B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640-4DBD-9127-C24096589B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640-4DBD-9127-C24096589B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640-4DBD-9127-C24096589B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640-4DBD-9127-C24096589B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640-4DBD-9127-C24096589B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640-4DBD-9127-C24096589B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640-4DBD-9127-C24096589B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640-4DBD-9127-C24096589B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640-4DBD-9127-C24096589B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640-4DBD-9127-C24096589B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640-4DBD-9127-C24096589B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640-4DBD-9127-C24096589B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640-4DBD-9127-C24096589B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640-4DBD-9127-C24096589B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640-4DBD-9127-C24096589B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640-4DBD-9127-C24096589B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640-4DBD-9127-C24096589B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640-4DBD-9127-C24096589B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640-4DBD-9127-C24096589B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640-4DBD-9127-C24096589B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640-4DBD-9127-C24096589B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640-4DBD-9127-C24096589B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640-4DBD-9127-C24096589B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640-4DBD-9127-C24096589B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640-4DBD-9127-C24096589B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640-4DBD-9127-C24096589B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640-4DBD-9127-C24096589B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640-4DBD-9127-C24096589B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640-4DBD-9127-C24096589B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640-4DBD-9127-C24096589B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640-4DBD-9127-C24096589B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640-4DBD-9127-C24096589B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640-4DBD-9127-C24096589B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640-4DBD-9127-C24096589B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640-4DBD-9127-C24096589B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640-4DBD-9127-C24096589B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640-4DBD-9127-C24096589B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640-4DBD-9127-C24096589B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640-4DBD-9127-C24096589B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640-4DBD-9127-C24096589B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640-4DBD-9127-C24096589B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640-4DBD-9127-C24096589B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640-4DBD-9127-C24096589B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640-4DBD-9127-C24096589B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640-4DBD-9127-C24096589B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640-4DBD-9127-C24096589B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640-4DBD-9127-C24096589B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640-4DBD-9127-C24096589B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640-4DBD-9127-C24096589B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640-4DBD-9127-C24096589B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640-4DBD-9127-C24096589B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640-4DBD-9127-C24096589B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640-4DBD-9127-C24096589B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640-4DBD-9127-C24096589B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640-4DBD-9127-C24096589B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640-4DBD-9127-C24096589B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640-4DBD-9127-C24096589B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640-4DBD-9127-C24096589B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640-4DBD-9127-C24096589B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640-4DBD-9127-C24096589B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640-4DBD-9127-C24096589B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640-4DBD-9127-C24096589B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640-4DBD-9127-C24096589B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640-4DBD-9127-C24096589B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640-4DBD-9127-C24096589B3C}"/>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640-4DBD-9127-C24096589B3C}"/>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640-4DBD-9127-C24096589B3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640-4DBD-9127-C24096589B3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640-4DBD-9127-C24096589B3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640-4DBD-9127-C24096589B3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640-4DBD-9127-C24096589B3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640-4DBD-9127-C24096589B3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640-4DBD-9127-C24096589B3C}"/>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640-4DBD-9127-C24096589B3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640-4DBD-9127-C24096589B3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640-4DBD-9127-C24096589B3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640-4DBD-9127-C24096589B3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640-4DBD-9127-C24096589B3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640-4DBD-9127-C24096589B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640-4DBD-9127-C24096589B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640-4DBD-9127-C24096589B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640-4DBD-9127-C24096589B3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640-4DBD-9127-C24096589B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640-4DBD-9127-C24096589B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640-4DBD-9127-C24096589B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640-4DBD-9127-C24096589B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640-4DBD-9127-C24096589B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640-4DBD-9127-C24096589B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640-4DBD-9127-C24096589B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640-4DBD-9127-C24096589B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640-4DBD-9127-C24096589B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640-4DBD-9127-C24096589B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640-4DBD-9127-C24096589B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640-4DBD-9127-C24096589B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640-4DBD-9127-C24096589B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640-4DBD-9127-C24096589B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640-4DBD-9127-C24096589B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640-4DBD-9127-C24096589B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640-4DBD-9127-C24096589B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640-4DBD-9127-C24096589B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640-4DBD-9127-C24096589B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640-4DBD-9127-C24096589B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640-4DBD-9127-C24096589B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640-4DBD-9127-C24096589B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640-4DBD-9127-C24096589B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640-4DBD-9127-C24096589B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640-4DBD-9127-C24096589B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640-4DBD-9127-C24096589B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640-4DBD-9127-C24096589B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640-4DBD-9127-C24096589B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640-4DBD-9127-C24096589B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640-4DBD-9127-C24096589B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640-4DBD-9127-C24096589B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640-4DBD-9127-C24096589B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640-4DBD-9127-C24096589B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640-4DBD-9127-C24096589B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640-4DBD-9127-C24096589B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640-4DBD-9127-C24096589B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640-4DBD-9127-C24096589B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640-4DBD-9127-C24096589B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640-4DBD-9127-C24096589B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640-4DBD-9127-C24096589B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640-4DBD-9127-C24096589B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640-4DBD-9127-C24096589B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640-4DBD-9127-C24096589B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640-4DBD-9127-C24096589B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640-4DBD-9127-C24096589B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640-4DBD-9127-C24096589B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640-4DBD-9127-C24096589B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640-4DBD-9127-C24096589B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640-4DBD-9127-C24096589B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640-4DBD-9127-C24096589B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640-4DBD-9127-C24096589B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640-4DBD-9127-C24096589B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640-4DBD-9127-C24096589B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640-4DBD-9127-C24096589B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640-4DBD-9127-C24096589B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640-4DBD-9127-C24096589B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640-4DBD-9127-C24096589B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640-4DBD-9127-C24096589B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640-4DBD-9127-C24096589B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640-4DBD-9127-C24096589B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640-4DBD-9127-C24096589B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640-4DBD-9127-C24096589B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640-4DBD-9127-C24096589B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640-4DBD-9127-C24096589B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640-4DBD-9127-C24096589B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640-4DBD-9127-C24096589B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640-4DBD-9127-C24096589B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640-4DBD-9127-C24096589B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640-4DBD-9127-C24096589B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640-4DBD-9127-C24096589B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640-4DBD-9127-C24096589B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640-4DBD-9127-C24096589B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640-4DBD-9127-C24096589B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640-4DBD-9127-C24096589B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640-4DBD-9127-C24096589B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640-4DBD-9127-C24096589B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640-4DBD-9127-C24096589B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640-4DBD-9127-C24096589B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640-4DBD-9127-C24096589B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640-4DBD-9127-C24096589B3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640-4DBD-9127-C24096589B3C}"/>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640-4DBD-9127-C24096589B3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640-4DBD-9127-C24096589B3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640-4DBD-9127-C24096589B3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640-4DBD-9127-C24096589B3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640-4DBD-9127-C24096589B3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640-4DBD-9127-C24096589B3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640-4DBD-9127-C24096589B3C}"/>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640-4DBD-9127-C24096589B3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640-4DBD-9127-C24096589B3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640-4DBD-9127-C24096589B3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640-4DBD-9127-C24096589B3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640-4DBD-9127-C24096589B3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640-4DBD-9127-C24096589B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640-4DBD-9127-C24096589B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640-4DBD-9127-C24096589B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640-4DBD-9127-C24096589B3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640-4DBD-9127-C24096589B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640-4DBD-9127-C24096589B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640-4DBD-9127-C24096589B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640-4DBD-9127-C24096589B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640-4DBD-9127-C24096589B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640-4DBD-9127-C24096589B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640-4DBD-9127-C24096589B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640-4DBD-9127-C24096589B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640-4DBD-9127-C24096589B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640-4DBD-9127-C24096589B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640-4DBD-9127-C24096589B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640-4DBD-9127-C24096589B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640-4DBD-9127-C24096589B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640-4DBD-9127-C24096589B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640-4DBD-9127-C24096589B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640-4DBD-9127-C24096589B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640-4DBD-9127-C24096589B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640-4DBD-9127-C24096589B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640-4DBD-9127-C24096589B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640-4DBD-9127-C24096589B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640-4DBD-9127-C24096589B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640-4DBD-9127-C24096589B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640-4DBD-9127-C24096589B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640-4DBD-9127-C24096589B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640-4DBD-9127-C24096589B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640-4DBD-9127-C24096589B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640-4DBD-9127-C24096589B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640-4DBD-9127-C24096589B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640-4DBD-9127-C24096589B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640-4DBD-9127-C24096589B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640-4DBD-9127-C24096589B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640-4DBD-9127-C24096589B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640-4DBD-9127-C24096589B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640-4DBD-9127-C24096589B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640-4DBD-9127-C24096589B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640-4DBD-9127-C24096589B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640-4DBD-9127-C24096589B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640-4DBD-9127-C24096589B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640-4DBD-9127-C24096589B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640-4DBD-9127-C24096589B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640-4DBD-9127-C24096589B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640-4DBD-9127-C24096589B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640-4DBD-9127-C24096589B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640-4DBD-9127-C24096589B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640-4DBD-9127-C24096589B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640-4DBD-9127-C24096589B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640-4DBD-9127-C24096589B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640-4DBD-9127-C24096589B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640-4DBD-9127-C24096589B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640-4DBD-9127-C24096589B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640-4DBD-9127-C24096589B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640-4DBD-9127-C24096589B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640-4DBD-9127-C24096589B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640-4DBD-9127-C24096589B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640-4DBD-9127-C24096589B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640-4DBD-9127-C24096589B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640-4DBD-9127-C24096589B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640-4DBD-9127-C24096589B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640-4DBD-9127-C24096589B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640-4DBD-9127-C24096589B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640-4DBD-9127-C24096589B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640-4DBD-9127-C24096589B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640-4DBD-9127-C24096589B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640-4DBD-9127-C24096589B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640-4DBD-9127-C24096589B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640-4DBD-9127-C24096589B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640-4DBD-9127-C24096589B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640-4DBD-9127-C24096589B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640-4DBD-9127-C24096589B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640-4DBD-9127-C24096589B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640-4DBD-9127-C24096589B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640-4DBD-9127-C24096589B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640-4DBD-9127-C24096589B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640-4DBD-9127-C24096589B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640-4DBD-9127-C24096589B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640-4DBD-9127-C24096589B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640-4DBD-9127-C24096589B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640-4DBD-9127-C24096589B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640-4DBD-9127-C24096589B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640-4DBD-9127-C24096589B3C}"/>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53</c:v>
                </c:pt>
                <c:pt idx="13">
                  <c:v>53</c:v>
                </c:pt>
                <c:pt idx="14">
                  <c:v>53</c:v>
                </c:pt>
                <c:pt idx="15">
                  <c:v>53</c:v>
                </c:pt>
                <c:pt idx="16">
                  <c:v>53</c:v>
                </c:pt>
                <c:pt idx="17">
                  <c:v>53</c:v>
                </c:pt>
                <c:pt idx="18">
                  <c:v>53</c:v>
                </c:pt>
                <c:pt idx="19">
                  <c:v>53</c:v>
                </c:pt>
                <c:pt idx="20">
                  <c:v>53</c:v>
                </c:pt>
                <c:pt idx="21">
                  <c:v>#N/A</c:v>
                </c:pt>
                <c:pt idx="22">
                  <c:v>#N/A</c:v>
                </c:pt>
                <c:pt idx="23">
                  <c:v>#N/A</c:v>
                </c:pt>
                <c:pt idx="24">
                  <c:v>#N/A</c:v>
                </c:pt>
                <c:pt idx="25">
                  <c:v>#N/A</c:v>
                </c:pt>
              </c:numCache>
            </c:numRef>
          </c:yVal>
          <c:smooth val="0"/>
          <c:extLst>
            <c:ext xmlns:c16="http://schemas.microsoft.com/office/drawing/2014/chart" uri="{C3380CC4-5D6E-409C-BE32-E72D297353CC}">
              <c16:uniqueId val="{00000000-1854-46A9-9A6F-8FCD3779E835}"/>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854-46A9-9A6F-8FCD3779E83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854-46A9-9A6F-8FCD3779E83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854-46A9-9A6F-8FCD3779E83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854-46A9-9A6F-8FCD3779E83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854-46A9-9A6F-8FCD3779E83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854-46A9-9A6F-8FCD3779E83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854-46A9-9A6F-8FCD3779E835}"/>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854-46A9-9A6F-8FCD3779E83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854-46A9-9A6F-8FCD3779E83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854-46A9-9A6F-8FCD3779E83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854-46A9-9A6F-8FCD3779E83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854-46A9-9A6F-8FCD3779E83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854-46A9-9A6F-8FCD3779E83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854-46A9-9A6F-8FCD3779E83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854-46A9-9A6F-8FCD3779E83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854-46A9-9A6F-8FCD3779E83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854-46A9-9A6F-8FCD3779E83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854-46A9-9A6F-8FCD3779E83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854-46A9-9A6F-8FCD3779E83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854-46A9-9A6F-8FCD3779E83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854-46A9-9A6F-8FCD3779E83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854-46A9-9A6F-8FCD3779E83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854-46A9-9A6F-8FCD3779E83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854-46A9-9A6F-8FCD3779E83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54-46A9-9A6F-8FCD3779E83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54-46A9-9A6F-8FCD3779E83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854-46A9-9A6F-8FCD3779E83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854-46A9-9A6F-8FCD3779E83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854-46A9-9A6F-8FCD3779E83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854-46A9-9A6F-8FCD3779E83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854-46A9-9A6F-8FCD3779E83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854-46A9-9A6F-8FCD3779E83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854-46A9-9A6F-8FCD3779E83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854-46A9-9A6F-8FCD3779E83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854-46A9-9A6F-8FCD3779E83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854-46A9-9A6F-8FCD3779E83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854-46A9-9A6F-8FCD3779E83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854-46A9-9A6F-8FCD3779E83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854-46A9-9A6F-8FCD3779E83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854-46A9-9A6F-8FCD3779E83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854-46A9-9A6F-8FCD3779E83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854-46A9-9A6F-8FCD3779E83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854-46A9-9A6F-8FCD3779E83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854-46A9-9A6F-8FCD3779E83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854-46A9-9A6F-8FCD3779E83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854-46A9-9A6F-8FCD3779E83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854-46A9-9A6F-8FCD3779E83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854-46A9-9A6F-8FCD3779E83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854-46A9-9A6F-8FCD3779E83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854-46A9-9A6F-8FCD3779E83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854-46A9-9A6F-8FCD3779E83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854-46A9-9A6F-8FCD3779E83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854-46A9-9A6F-8FCD3779E83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854-46A9-9A6F-8FCD3779E83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854-46A9-9A6F-8FCD3779E83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854-46A9-9A6F-8FCD3779E83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854-46A9-9A6F-8FCD3779E83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854-46A9-9A6F-8FCD3779E83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854-46A9-9A6F-8FCD3779E83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854-46A9-9A6F-8FCD3779E83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854-46A9-9A6F-8FCD3779E83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854-46A9-9A6F-8FCD3779E83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854-46A9-9A6F-8FCD3779E83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854-46A9-9A6F-8FCD3779E83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854-46A9-9A6F-8FCD3779E83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854-46A9-9A6F-8FCD3779E83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854-46A9-9A6F-8FCD3779E83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854-46A9-9A6F-8FCD3779E83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854-46A9-9A6F-8FCD3779E83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854-46A9-9A6F-8FCD3779E83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854-46A9-9A6F-8FCD3779E83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854-46A9-9A6F-8FCD3779E83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854-46A9-9A6F-8FCD3779E83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854-46A9-9A6F-8FCD3779E83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854-46A9-9A6F-8FCD3779E83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854-46A9-9A6F-8FCD3779E83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854-46A9-9A6F-8FCD3779E83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854-46A9-9A6F-8FCD3779E83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854-46A9-9A6F-8FCD3779E83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854-46A9-9A6F-8FCD3779E83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854-46A9-9A6F-8FCD3779E83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854-46A9-9A6F-8FCD3779E83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854-46A9-9A6F-8FCD3779E83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854-46A9-9A6F-8FCD3779E83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854-46A9-9A6F-8FCD3779E83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854-46A9-9A6F-8FCD3779E83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854-46A9-9A6F-8FCD3779E83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854-46A9-9A6F-8FCD3779E83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854-46A9-9A6F-8FCD3779E83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854-46A9-9A6F-8FCD3779E83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854-46A9-9A6F-8FCD3779E83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854-46A9-9A6F-8FCD3779E83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854-46A9-9A6F-8FCD3779E83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854-46A9-9A6F-8FCD3779E83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854-46A9-9A6F-8FCD3779E83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53</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854-46A9-9A6F-8FCD3779E835}"/>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14</c:v>
                </c:pt>
                <c:pt idx="13">
                  <c:v>14</c:v>
                </c:pt>
                <c:pt idx="14">
                  <c:v>14</c:v>
                </c:pt>
                <c:pt idx="15">
                  <c:v>14</c:v>
                </c:pt>
                <c:pt idx="16">
                  <c:v>14</c:v>
                </c:pt>
                <c:pt idx="17">
                  <c:v>14</c:v>
                </c:pt>
                <c:pt idx="18">
                  <c:v>14</c:v>
                </c:pt>
                <c:pt idx="19">
                  <c:v>14</c:v>
                </c:pt>
                <c:pt idx="20">
                  <c:v>14</c:v>
                </c:pt>
                <c:pt idx="21">
                  <c:v>#N/A</c:v>
                </c:pt>
                <c:pt idx="22">
                  <c:v>#N/A</c:v>
                </c:pt>
                <c:pt idx="23">
                  <c:v>#N/A</c:v>
                </c:pt>
                <c:pt idx="24">
                  <c:v>#N/A</c:v>
                </c:pt>
                <c:pt idx="25">
                  <c:v>#N/A</c:v>
                </c:pt>
              </c:numCache>
            </c:numRef>
          </c:yVal>
          <c:smooth val="0"/>
          <c:extLst>
            <c:ext xmlns:c16="http://schemas.microsoft.com/office/drawing/2014/chart" uri="{C3380CC4-5D6E-409C-BE32-E72D297353CC}">
              <c16:uniqueId val="{00000061-1854-46A9-9A6F-8FCD3779E835}"/>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854-46A9-9A6F-8FCD3779E83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854-46A9-9A6F-8FCD3779E83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854-46A9-9A6F-8FCD3779E83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854-46A9-9A6F-8FCD3779E83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854-46A9-9A6F-8FCD3779E83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854-46A9-9A6F-8FCD3779E83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854-46A9-9A6F-8FCD3779E835}"/>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854-46A9-9A6F-8FCD3779E83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854-46A9-9A6F-8FCD3779E83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854-46A9-9A6F-8FCD3779E83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854-46A9-9A6F-8FCD3779E83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854-46A9-9A6F-8FCD3779E83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854-46A9-9A6F-8FCD3779E83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854-46A9-9A6F-8FCD3779E83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854-46A9-9A6F-8FCD3779E83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854-46A9-9A6F-8FCD3779E83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854-46A9-9A6F-8FCD3779E83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854-46A9-9A6F-8FCD3779E83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854-46A9-9A6F-8FCD3779E83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854-46A9-9A6F-8FCD3779E83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854-46A9-9A6F-8FCD3779E83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854-46A9-9A6F-8FCD3779E83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854-46A9-9A6F-8FCD3779E83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854-46A9-9A6F-8FCD3779E83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854-46A9-9A6F-8FCD3779E83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854-46A9-9A6F-8FCD3779E83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854-46A9-9A6F-8FCD3779E83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854-46A9-9A6F-8FCD3779E83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854-46A9-9A6F-8FCD3779E83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854-46A9-9A6F-8FCD3779E83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854-46A9-9A6F-8FCD3779E83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854-46A9-9A6F-8FCD3779E83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854-46A9-9A6F-8FCD3779E83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854-46A9-9A6F-8FCD3779E83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854-46A9-9A6F-8FCD3779E83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854-46A9-9A6F-8FCD3779E83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854-46A9-9A6F-8FCD3779E83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854-46A9-9A6F-8FCD3779E83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854-46A9-9A6F-8FCD3779E83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854-46A9-9A6F-8FCD3779E83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854-46A9-9A6F-8FCD3779E83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854-46A9-9A6F-8FCD3779E83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854-46A9-9A6F-8FCD3779E83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854-46A9-9A6F-8FCD3779E83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854-46A9-9A6F-8FCD3779E83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854-46A9-9A6F-8FCD3779E83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854-46A9-9A6F-8FCD3779E83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854-46A9-9A6F-8FCD3779E83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854-46A9-9A6F-8FCD3779E83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854-46A9-9A6F-8FCD3779E83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854-46A9-9A6F-8FCD3779E83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854-46A9-9A6F-8FCD3779E83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854-46A9-9A6F-8FCD3779E83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854-46A9-9A6F-8FCD3779E83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854-46A9-9A6F-8FCD3779E83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854-46A9-9A6F-8FCD3779E83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854-46A9-9A6F-8FCD3779E83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854-46A9-9A6F-8FCD3779E83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854-46A9-9A6F-8FCD3779E83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854-46A9-9A6F-8FCD3779E83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854-46A9-9A6F-8FCD3779E83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854-46A9-9A6F-8FCD3779E83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854-46A9-9A6F-8FCD3779E83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854-46A9-9A6F-8FCD3779E83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854-46A9-9A6F-8FCD3779E83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854-46A9-9A6F-8FCD3779E83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854-46A9-9A6F-8FCD3779E83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854-46A9-9A6F-8FCD3779E83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854-46A9-9A6F-8FCD3779E83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854-46A9-9A6F-8FCD3779E83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854-46A9-9A6F-8FCD3779E83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854-46A9-9A6F-8FCD3779E83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854-46A9-9A6F-8FCD3779E83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854-46A9-9A6F-8FCD3779E83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854-46A9-9A6F-8FCD3779E83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854-46A9-9A6F-8FCD3779E83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854-46A9-9A6F-8FCD3779E83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854-46A9-9A6F-8FCD3779E83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854-46A9-9A6F-8FCD3779E83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854-46A9-9A6F-8FCD3779E83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854-46A9-9A6F-8FCD3779E83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854-46A9-9A6F-8FCD3779E83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854-46A9-9A6F-8FCD3779E83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854-46A9-9A6F-8FCD3779E83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854-46A9-9A6F-8FCD3779E83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854-46A9-9A6F-8FCD3779E83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854-46A9-9A6F-8FCD3779E83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854-46A9-9A6F-8FCD3779E83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854-46A9-9A6F-8FCD3779E83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854-46A9-9A6F-8FCD3779E83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854-46A9-9A6F-8FCD3779E83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854-46A9-9A6F-8FCD3779E83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854-46A9-9A6F-8FCD3779E83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854-46A9-9A6F-8FCD3779E83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854-46A9-9A6F-8FCD3779E83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14</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854-46A9-9A6F-8FCD3779E83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854-46A9-9A6F-8FCD3779E835}"/>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854-46A9-9A6F-8FCD3779E83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854-46A9-9A6F-8FCD3779E83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854-46A9-9A6F-8FCD3779E83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854-46A9-9A6F-8FCD3779E83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854-46A9-9A6F-8FCD3779E83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854-46A9-9A6F-8FCD3779E83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854-46A9-9A6F-8FCD3779E835}"/>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854-46A9-9A6F-8FCD3779E83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854-46A9-9A6F-8FCD3779E83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854-46A9-9A6F-8FCD3779E83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854-46A9-9A6F-8FCD3779E83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854-46A9-9A6F-8FCD3779E83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854-46A9-9A6F-8FCD3779E83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854-46A9-9A6F-8FCD3779E83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854-46A9-9A6F-8FCD3779E83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854-46A9-9A6F-8FCD3779E83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854-46A9-9A6F-8FCD3779E83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854-46A9-9A6F-8FCD3779E83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854-46A9-9A6F-8FCD3779E83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854-46A9-9A6F-8FCD3779E83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854-46A9-9A6F-8FCD3779E83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854-46A9-9A6F-8FCD3779E83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854-46A9-9A6F-8FCD3779E83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854-46A9-9A6F-8FCD3779E83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854-46A9-9A6F-8FCD3779E83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854-46A9-9A6F-8FCD3779E83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854-46A9-9A6F-8FCD3779E83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854-46A9-9A6F-8FCD3779E83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854-46A9-9A6F-8FCD3779E83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854-46A9-9A6F-8FCD3779E83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854-46A9-9A6F-8FCD3779E83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854-46A9-9A6F-8FCD3779E83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854-46A9-9A6F-8FCD3779E83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854-46A9-9A6F-8FCD3779E83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854-46A9-9A6F-8FCD3779E83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854-46A9-9A6F-8FCD3779E83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854-46A9-9A6F-8FCD3779E83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854-46A9-9A6F-8FCD3779E83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854-46A9-9A6F-8FCD3779E83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854-46A9-9A6F-8FCD3779E83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854-46A9-9A6F-8FCD3779E83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854-46A9-9A6F-8FCD3779E83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854-46A9-9A6F-8FCD3779E83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854-46A9-9A6F-8FCD3779E83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854-46A9-9A6F-8FCD3779E83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854-46A9-9A6F-8FCD3779E83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854-46A9-9A6F-8FCD3779E83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854-46A9-9A6F-8FCD3779E83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854-46A9-9A6F-8FCD3779E83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854-46A9-9A6F-8FCD3779E83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854-46A9-9A6F-8FCD3779E83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854-46A9-9A6F-8FCD3779E83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854-46A9-9A6F-8FCD3779E83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854-46A9-9A6F-8FCD3779E83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854-46A9-9A6F-8FCD3779E83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854-46A9-9A6F-8FCD3779E83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854-46A9-9A6F-8FCD3779E83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854-46A9-9A6F-8FCD3779E83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854-46A9-9A6F-8FCD3779E83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854-46A9-9A6F-8FCD3779E83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854-46A9-9A6F-8FCD3779E83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854-46A9-9A6F-8FCD3779E83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854-46A9-9A6F-8FCD3779E83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854-46A9-9A6F-8FCD3779E83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854-46A9-9A6F-8FCD3779E83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854-46A9-9A6F-8FCD3779E83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854-46A9-9A6F-8FCD3779E83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854-46A9-9A6F-8FCD3779E83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854-46A9-9A6F-8FCD3779E83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854-46A9-9A6F-8FCD3779E83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854-46A9-9A6F-8FCD3779E83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854-46A9-9A6F-8FCD3779E83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854-46A9-9A6F-8FCD3779E83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854-46A9-9A6F-8FCD3779E83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854-46A9-9A6F-8FCD3779E83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854-46A9-9A6F-8FCD3779E83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854-46A9-9A6F-8FCD3779E83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854-46A9-9A6F-8FCD3779E83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854-46A9-9A6F-8FCD3779E83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854-46A9-9A6F-8FCD3779E83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854-46A9-9A6F-8FCD3779E83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854-46A9-9A6F-8FCD3779E83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854-46A9-9A6F-8FCD3779E83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854-46A9-9A6F-8FCD3779E83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854-46A9-9A6F-8FCD3779E83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854-46A9-9A6F-8FCD3779E83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854-46A9-9A6F-8FCD3779E83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854-46A9-9A6F-8FCD3779E83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854-46A9-9A6F-8FCD3779E83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854-46A9-9A6F-8FCD3779E83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854-46A9-9A6F-8FCD3779E83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854-46A9-9A6F-8FCD3779E83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854-46A9-9A6F-8FCD3779E83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854-46A9-9A6F-8FCD3779E83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854-46A9-9A6F-8FCD3779E83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854-46A9-9A6F-8FCD3779E835}"/>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49.1</c:v>
                </c:pt>
                <c:pt idx="13">
                  <c:v>49.1</c:v>
                </c:pt>
                <c:pt idx="14">
                  <c:v>49.1</c:v>
                </c:pt>
                <c:pt idx="15">
                  <c:v>49.1</c:v>
                </c:pt>
                <c:pt idx="16">
                  <c:v>49.1</c:v>
                </c:pt>
                <c:pt idx="17">
                  <c:v>49.8</c:v>
                </c:pt>
                <c:pt idx="18">
                  <c:v>50.5</c:v>
                </c:pt>
                <c:pt idx="19">
                  <c:v>51.2</c:v>
                </c:pt>
                <c:pt idx="20">
                  <c:v>52</c:v>
                </c:pt>
                <c:pt idx="21">
                  <c:v>52.7</c:v>
                </c:pt>
                <c:pt idx="22">
                  <c:v>53.4</c:v>
                </c:pt>
                <c:pt idx="23">
                  <c:v>54.1</c:v>
                </c:pt>
                <c:pt idx="24">
                  <c:v>54.8</c:v>
                </c:pt>
                <c:pt idx="25">
                  <c:v>55.6</c:v>
                </c:pt>
              </c:numCache>
            </c:numRef>
          </c:yVal>
          <c:smooth val="0"/>
          <c:extLst>
            <c:ext xmlns:c16="http://schemas.microsoft.com/office/drawing/2014/chart" uri="{C3380CC4-5D6E-409C-BE32-E72D297353CC}">
              <c16:uniqueId val="{00000000-56A1-4F35-9AC7-B8DCE149402F}"/>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6A1-4F35-9AC7-B8DCE149402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6A1-4F35-9AC7-B8DCE149402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6A1-4F35-9AC7-B8DCE149402F}"/>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6A1-4F35-9AC7-B8DCE149402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6A1-4F35-9AC7-B8DCE149402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6A1-4F35-9AC7-B8DCE149402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6A1-4F35-9AC7-B8DCE149402F}"/>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6A1-4F35-9AC7-B8DCE149402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6A1-4F35-9AC7-B8DCE149402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6A1-4F35-9AC7-B8DCE149402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6A1-4F35-9AC7-B8DCE149402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6A1-4F35-9AC7-B8DCE149402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6A1-4F35-9AC7-B8DCE149402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6A1-4F35-9AC7-B8DCE149402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6A1-4F35-9AC7-B8DCE149402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6A1-4F35-9AC7-B8DCE149402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6A1-4F35-9AC7-B8DCE149402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6A1-4F35-9AC7-B8DCE149402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6A1-4F35-9AC7-B8DCE149402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6A1-4F35-9AC7-B8DCE149402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6A1-4F35-9AC7-B8DCE149402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6A1-4F35-9AC7-B8DCE149402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6A1-4F35-9AC7-B8DCE149402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6A1-4F35-9AC7-B8DCE149402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6A1-4F35-9AC7-B8DCE149402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6A1-4F35-9AC7-B8DCE149402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6A1-4F35-9AC7-B8DCE149402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6A1-4F35-9AC7-B8DCE149402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6A1-4F35-9AC7-B8DCE149402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6A1-4F35-9AC7-B8DCE149402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6A1-4F35-9AC7-B8DCE149402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6A1-4F35-9AC7-B8DCE149402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6A1-4F35-9AC7-B8DCE149402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6A1-4F35-9AC7-B8DCE149402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6A1-4F35-9AC7-B8DCE149402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6A1-4F35-9AC7-B8DCE149402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6A1-4F35-9AC7-B8DCE149402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6A1-4F35-9AC7-B8DCE149402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6A1-4F35-9AC7-B8DCE149402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6A1-4F35-9AC7-B8DCE149402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6A1-4F35-9AC7-B8DCE149402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6A1-4F35-9AC7-B8DCE149402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6A1-4F35-9AC7-B8DCE149402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6A1-4F35-9AC7-B8DCE149402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6A1-4F35-9AC7-B8DCE149402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6A1-4F35-9AC7-B8DCE149402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6A1-4F35-9AC7-B8DCE149402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6A1-4F35-9AC7-B8DCE149402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6A1-4F35-9AC7-B8DCE149402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6A1-4F35-9AC7-B8DCE149402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6A1-4F35-9AC7-B8DCE149402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6A1-4F35-9AC7-B8DCE149402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6A1-4F35-9AC7-B8DCE149402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6A1-4F35-9AC7-B8DCE149402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6A1-4F35-9AC7-B8DCE149402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6A1-4F35-9AC7-B8DCE149402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6A1-4F35-9AC7-B8DCE149402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6A1-4F35-9AC7-B8DCE149402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6A1-4F35-9AC7-B8DCE149402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6A1-4F35-9AC7-B8DCE149402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6A1-4F35-9AC7-B8DCE149402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6A1-4F35-9AC7-B8DCE149402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6A1-4F35-9AC7-B8DCE149402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6A1-4F35-9AC7-B8DCE149402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6A1-4F35-9AC7-B8DCE149402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6A1-4F35-9AC7-B8DCE149402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6A1-4F35-9AC7-B8DCE149402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6A1-4F35-9AC7-B8DCE149402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6A1-4F35-9AC7-B8DCE149402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6A1-4F35-9AC7-B8DCE149402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6A1-4F35-9AC7-B8DCE149402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6A1-4F35-9AC7-B8DCE149402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6A1-4F35-9AC7-B8DCE149402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6A1-4F35-9AC7-B8DCE149402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6A1-4F35-9AC7-B8DCE149402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6A1-4F35-9AC7-B8DCE149402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6A1-4F35-9AC7-B8DCE149402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6A1-4F35-9AC7-B8DCE149402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6A1-4F35-9AC7-B8DCE149402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6A1-4F35-9AC7-B8DCE149402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6A1-4F35-9AC7-B8DCE149402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6A1-4F35-9AC7-B8DCE149402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6A1-4F35-9AC7-B8DCE149402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6A1-4F35-9AC7-B8DCE149402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6A1-4F35-9AC7-B8DCE149402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6A1-4F35-9AC7-B8DCE149402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6A1-4F35-9AC7-B8DCE149402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6A1-4F35-9AC7-B8DCE149402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6A1-4F35-9AC7-B8DCE149402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6A1-4F35-9AC7-B8DCE149402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6A1-4F35-9AC7-B8DCE149402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6A1-4F35-9AC7-B8DCE149402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6A1-4F35-9AC7-B8DCE149402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6A1-4F35-9AC7-B8DCE149402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6A1-4F35-9AC7-B8DCE149402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50.523310837297814</c:v>
                </c:pt>
                <c:pt idx="4">
                  <c:v>#N/A</c:v>
                </c:pt>
                <c:pt idx="5">
                  <c:v>#N/A</c:v>
                </c:pt>
                <c:pt idx="6">
                  <c:v>#N/A</c:v>
                </c:pt>
                <c:pt idx="7">
                  <c:v>54.85</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6A1-4F35-9AC7-B8DCE149402F}"/>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30.7</c:v>
                </c:pt>
                <c:pt idx="13">
                  <c:v>30.7</c:v>
                </c:pt>
                <c:pt idx="14">
                  <c:v>30.7</c:v>
                </c:pt>
                <c:pt idx="15">
                  <c:v>30.7</c:v>
                </c:pt>
                <c:pt idx="16">
                  <c:v>30.7</c:v>
                </c:pt>
                <c:pt idx="17">
                  <c:v>33.700000000000003</c:v>
                </c:pt>
                <c:pt idx="18">
                  <c:v>36.700000000000003</c:v>
                </c:pt>
                <c:pt idx="19">
                  <c:v>39.700000000000003</c:v>
                </c:pt>
                <c:pt idx="20">
                  <c:v>42.8</c:v>
                </c:pt>
                <c:pt idx="21">
                  <c:v>45.8</c:v>
                </c:pt>
                <c:pt idx="22">
                  <c:v>48.8</c:v>
                </c:pt>
                <c:pt idx="23">
                  <c:v>51.8</c:v>
                </c:pt>
                <c:pt idx="24">
                  <c:v>54.8</c:v>
                </c:pt>
                <c:pt idx="25">
                  <c:v>55.6</c:v>
                </c:pt>
              </c:numCache>
            </c:numRef>
          </c:yVal>
          <c:smooth val="0"/>
          <c:extLst>
            <c:ext xmlns:c16="http://schemas.microsoft.com/office/drawing/2014/chart" uri="{C3380CC4-5D6E-409C-BE32-E72D297353CC}">
              <c16:uniqueId val="{00000061-56A1-4F35-9AC7-B8DCE149402F}"/>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6A1-4F35-9AC7-B8DCE149402F}"/>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6A1-4F35-9AC7-B8DCE149402F}"/>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6A1-4F35-9AC7-B8DCE149402F}"/>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6A1-4F35-9AC7-B8DCE149402F}"/>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6A1-4F35-9AC7-B8DCE149402F}"/>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6A1-4F35-9AC7-B8DCE149402F}"/>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6A1-4F35-9AC7-B8DCE149402F}"/>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6A1-4F35-9AC7-B8DCE149402F}"/>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6A1-4F35-9AC7-B8DCE149402F}"/>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6A1-4F35-9AC7-B8DCE149402F}"/>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6A1-4F35-9AC7-B8DCE149402F}"/>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6A1-4F35-9AC7-B8DCE149402F}"/>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6A1-4F35-9AC7-B8DCE149402F}"/>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6A1-4F35-9AC7-B8DCE149402F}"/>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6A1-4F35-9AC7-B8DCE149402F}"/>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6A1-4F35-9AC7-B8DCE149402F}"/>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6A1-4F35-9AC7-B8DCE149402F}"/>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6A1-4F35-9AC7-B8DCE149402F}"/>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6A1-4F35-9AC7-B8DCE149402F}"/>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6A1-4F35-9AC7-B8DCE149402F}"/>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6A1-4F35-9AC7-B8DCE149402F}"/>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6A1-4F35-9AC7-B8DCE149402F}"/>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6A1-4F35-9AC7-B8DCE149402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6A1-4F35-9AC7-B8DCE149402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6A1-4F35-9AC7-B8DCE149402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6A1-4F35-9AC7-B8DCE149402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6A1-4F35-9AC7-B8DCE149402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6A1-4F35-9AC7-B8DCE149402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6A1-4F35-9AC7-B8DCE149402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6A1-4F35-9AC7-B8DCE149402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6A1-4F35-9AC7-B8DCE149402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6A1-4F35-9AC7-B8DCE149402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6A1-4F35-9AC7-B8DCE149402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6A1-4F35-9AC7-B8DCE149402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6A1-4F35-9AC7-B8DCE149402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6A1-4F35-9AC7-B8DCE149402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6A1-4F35-9AC7-B8DCE149402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6A1-4F35-9AC7-B8DCE149402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6A1-4F35-9AC7-B8DCE149402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6A1-4F35-9AC7-B8DCE149402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6A1-4F35-9AC7-B8DCE149402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6A1-4F35-9AC7-B8DCE149402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6A1-4F35-9AC7-B8DCE149402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6A1-4F35-9AC7-B8DCE149402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6A1-4F35-9AC7-B8DCE149402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6A1-4F35-9AC7-B8DCE149402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6A1-4F35-9AC7-B8DCE149402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6A1-4F35-9AC7-B8DCE149402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6A1-4F35-9AC7-B8DCE149402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6A1-4F35-9AC7-B8DCE149402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6A1-4F35-9AC7-B8DCE149402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6A1-4F35-9AC7-B8DCE149402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6A1-4F35-9AC7-B8DCE149402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6A1-4F35-9AC7-B8DCE149402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6A1-4F35-9AC7-B8DCE149402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6A1-4F35-9AC7-B8DCE149402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6A1-4F35-9AC7-B8DCE149402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6A1-4F35-9AC7-B8DCE149402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6A1-4F35-9AC7-B8DCE149402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6A1-4F35-9AC7-B8DCE149402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6A1-4F35-9AC7-B8DCE149402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6A1-4F35-9AC7-B8DCE149402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6A1-4F35-9AC7-B8DCE149402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6A1-4F35-9AC7-B8DCE149402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6A1-4F35-9AC7-B8DCE149402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6A1-4F35-9AC7-B8DCE149402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6A1-4F35-9AC7-B8DCE149402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6A1-4F35-9AC7-B8DCE149402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6A1-4F35-9AC7-B8DCE149402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6A1-4F35-9AC7-B8DCE149402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6A1-4F35-9AC7-B8DCE149402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6A1-4F35-9AC7-B8DCE149402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6A1-4F35-9AC7-B8DCE149402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6A1-4F35-9AC7-B8DCE149402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6A1-4F35-9AC7-B8DCE149402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6A1-4F35-9AC7-B8DCE149402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6A1-4F35-9AC7-B8DCE149402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6A1-4F35-9AC7-B8DCE149402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6A1-4F35-9AC7-B8DCE149402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6A1-4F35-9AC7-B8DCE149402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6A1-4F35-9AC7-B8DCE149402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6A1-4F35-9AC7-B8DCE149402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6A1-4F35-9AC7-B8DCE149402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6A1-4F35-9AC7-B8DCE149402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6A1-4F35-9AC7-B8DCE149402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6A1-4F35-9AC7-B8DCE149402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6A1-4F35-9AC7-B8DCE149402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6A1-4F35-9AC7-B8DCE149402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6A1-4F35-9AC7-B8DCE149402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6A1-4F35-9AC7-B8DCE149402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6A1-4F35-9AC7-B8DCE149402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6A1-4F35-9AC7-B8DCE149402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6A1-4F35-9AC7-B8DCE149402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6A1-4F35-9AC7-B8DCE149402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6A1-4F35-9AC7-B8DCE149402F}"/>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36.726923644148435</c:v>
                </c:pt>
                <c:pt idx="4">
                  <c:v>#N/A</c:v>
                </c:pt>
                <c:pt idx="5">
                  <c:v>#N/A</c:v>
                </c:pt>
                <c:pt idx="6">
                  <c:v>#N/A</c:v>
                </c:pt>
                <c:pt idx="7">
                  <c:v>54.84</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6A1-4F35-9AC7-B8DCE149402F}"/>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31.1</c:v>
                </c:pt>
                <c:pt idx="11">
                  <c:v>31.1</c:v>
                </c:pt>
                <c:pt idx="12">
                  <c:v>30.7</c:v>
                </c:pt>
                <c:pt idx="13">
                  <c:v>30.7</c:v>
                </c:pt>
                <c:pt idx="14">
                  <c:v>30.7</c:v>
                </c:pt>
                <c:pt idx="15">
                  <c:v>29.4</c:v>
                </c:pt>
                <c:pt idx="16">
                  <c:v>27.7</c:v>
                </c:pt>
                <c:pt idx="17">
                  <c:v>26</c:v>
                </c:pt>
                <c:pt idx="18">
                  <c:v>24.3</c:v>
                </c:pt>
                <c:pt idx="19">
                  <c:v>22.6</c:v>
                </c:pt>
                <c:pt idx="20">
                  <c:v>20.9</c:v>
                </c:pt>
                <c:pt idx="21">
                  <c:v>19.2</c:v>
                </c:pt>
                <c:pt idx="22">
                  <c:v>17.5</c:v>
                </c:pt>
                <c:pt idx="23">
                  <c:v>15.8</c:v>
                </c:pt>
                <c:pt idx="24">
                  <c:v>14.1</c:v>
                </c:pt>
                <c:pt idx="25">
                  <c:v>12.4</c:v>
                </c:pt>
              </c:numCache>
            </c:numRef>
          </c:yVal>
          <c:smooth val="0"/>
          <c:extLst>
            <c:ext xmlns:c16="http://schemas.microsoft.com/office/drawing/2014/chart" uri="{C3380CC4-5D6E-409C-BE32-E72D297353CC}">
              <c16:uniqueId val="{000000C2-56A1-4F35-9AC7-B8DCE149402F}"/>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6A1-4F35-9AC7-B8DCE149402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6A1-4F35-9AC7-B8DCE149402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6A1-4F35-9AC7-B8DCE149402F}"/>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6A1-4F35-9AC7-B8DCE149402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6A1-4F35-9AC7-B8DCE149402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6A1-4F35-9AC7-B8DCE149402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6A1-4F35-9AC7-B8DCE149402F}"/>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6A1-4F35-9AC7-B8DCE149402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6A1-4F35-9AC7-B8DCE149402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6A1-4F35-9AC7-B8DCE149402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6A1-4F35-9AC7-B8DCE149402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6A1-4F35-9AC7-B8DCE149402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6A1-4F35-9AC7-B8DCE149402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6A1-4F35-9AC7-B8DCE149402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6A1-4F35-9AC7-B8DCE149402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6A1-4F35-9AC7-B8DCE149402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6A1-4F35-9AC7-B8DCE149402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6A1-4F35-9AC7-B8DCE149402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6A1-4F35-9AC7-B8DCE149402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6A1-4F35-9AC7-B8DCE149402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6A1-4F35-9AC7-B8DCE149402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6A1-4F35-9AC7-B8DCE149402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6A1-4F35-9AC7-B8DCE149402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6A1-4F35-9AC7-B8DCE149402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6A1-4F35-9AC7-B8DCE149402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6A1-4F35-9AC7-B8DCE149402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6A1-4F35-9AC7-B8DCE149402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6A1-4F35-9AC7-B8DCE149402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6A1-4F35-9AC7-B8DCE149402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6A1-4F35-9AC7-B8DCE149402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6A1-4F35-9AC7-B8DCE149402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6A1-4F35-9AC7-B8DCE149402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6A1-4F35-9AC7-B8DCE149402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6A1-4F35-9AC7-B8DCE149402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6A1-4F35-9AC7-B8DCE149402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6A1-4F35-9AC7-B8DCE149402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6A1-4F35-9AC7-B8DCE149402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6A1-4F35-9AC7-B8DCE149402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6A1-4F35-9AC7-B8DCE149402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6A1-4F35-9AC7-B8DCE149402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6A1-4F35-9AC7-B8DCE149402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6A1-4F35-9AC7-B8DCE149402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6A1-4F35-9AC7-B8DCE149402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6A1-4F35-9AC7-B8DCE149402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6A1-4F35-9AC7-B8DCE149402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6A1-4F35-9AC7-B8DCE149402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6A1-4F35-9AC7-B8DCE149402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6A1-4F35-9AC7-B8DCE149402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6A1-4F35-9AC7-B8DCE149402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6A1-4F35-9AC7-B8DCE149402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6A1-4F35-9AC7-B8DCE149402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6A1-4F35-9AC7-B8DCE149402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6A1-4F35-9AC7-B8DCE149402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6A1-4F35-9AC7-B8DCE149402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6A1-4F35-9AC7-B8DCE149402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6A1-4F35-9AC7-B8DCE149402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6A1-4F35-9AC7-B8DCE149402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6A1-4F35-9AC7-B8DCE149402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6A1-4F35-9AC7-B8DCE149402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6A1-4F35-9AC7-B8DCE149402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6A1-4F35-9AC7-B8DCE149402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6A1-4F35-9AC7-B8DCE149402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6A1-4F35-9AC7-B8DCE149402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6A1-4F35-9AC7-B8DCE149402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6A1-4F35-9AC7-B8DCE149402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6A1-4F35-9AC7-B8DCE149402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6A1-4F35-9AC7-B8DCE149402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6A1-4F35-9AC7-B8DCE149402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6A1-4F35-9AC7-B8DCE149402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6A1-4F35-9AC7-B8DCE149402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6A1-4F35-9AC7-B8DCE149402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6A1-4F35-9AC7-B8DCE149402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6A1-4F35-9AC7-B8DCE149402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6A1-4F35-9AC7-B8DCE149402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6A1-4F35-9AC7-B8DCE149402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6A1-4F35-9AC7-B8DCE149402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6A1-4F35-9AC7-B8DCE149402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6A1-4F35-9AC7-B8DCE149402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6A1-4F35-9AC7-B8DCE149402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6A1-4F35-9AC7-B8DCE149402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6A1-4F35-9AC7-B8DCE149402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6A1-4F35-9AC7-B8DCE149402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6A1-4F35-9AC7-B8DCE149402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6A1-4F35-9AC7-B8DCE149402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6A1-4F35-9AC7-B8DCE149402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6A1-4F35-9AC7-B8DCE149402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6A1-4F35-9AC7-B8DCE149402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6A1-4F35-9AC7-B8DCE149402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6A1-4F35-9AC7-B8DCE149402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6A1-4F35-9AC7-B8DCE149402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6A1-4F35-9AC7-B8DCE149402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6A1-4F35-9AC7-B8DCE149402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6A1-4F35-9AC7-B8DCE149402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6A1-4F35-9AC7-B8DCE149402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6A1-4F35-9AC7-B8DCE149402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28.38</c:v>
                </c:pt>
                <c:pt idx="2">
                  <c:v>#N/A</c:v>
                </c:pt>
                <c:pt idx="3">
                  <c:v>21.59847941960038</c:v>
                </c:pt>
                <c:pt idx="4">
                  <c:v>#N/A</c:v>
                </c:pt>
                <c:pt idx="5">
                  <c:v>26.510480887792848</c:v>
                </c:pt>
                <c:pt idx="6">
                  <c:v>#N/A</c:v>
                </c:pt>
                <c:pt idx="7">
                  <c:v>5.4</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6A1-4F35-9AC7-B8DCE149402F}"/>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C07-42AE-A4F3-0CA146C47775}"/>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C07-42AE-A4F3-0CA146C4777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C07-42AE-A4F3-0CA146C4777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C07-42AE-A4F3-0CA146C4777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C07-42AE-A4F3-0CA146C4777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C07-42AE-A4F3-0CA146C4777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C07-42AE-A4F3-0CA146C4777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C07-42AE-A4F3-0CA146C47775}"/>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C07-42AE-A4F3-0CA146C4777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C07-42AE-A4F3-0CA146C4777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C07-42AE-A4F3-0CA146C4777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C07-42AE-A4F3-0CA146C4777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C07-42AE-A4F3-0CA146C4777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C07-42AE-A4F3-0CA146C4777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C07-42AE-A4F3-0CA146C477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C07-42AE-A4F3-0CA146C4777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C07-42AE-A4F3-0CA146C4777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C07-42AE-A4F3-0CA146C477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C07-42AE-A4F3-0CA146C477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C07-42AE-A4F3-0CA146C477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C07-42AE-A4F3-0CA146C477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C07-42AE-A4F3-0CA146C477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C07-42AE-A4F3-0CA146C477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C07-42AE-A4F3-0CA146C477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C07-42AE-A4F3-0CA146C477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C07-42AE-A4F3-0CA146C477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C07-42AE-A4F3-0CA146C477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C07-42AE-A4F3-0CA146C477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C07-42AE-A4F3-0CA146C477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C07-42AE-A4F3-0CA146C477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C07-42AE-A4F3-0CA146C477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C07-42AE-A4F3-0CA146C477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C07-42AE-A4F3-0CA146C477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C07-42AE-A4F3-0CA146C477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C07-42AE-A4F3-0CA146C477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C07-42AE-A4F3-0CA146C477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C07-42AE-A4F3-0CA146C477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C07-42AE-A4F3-0CA146C477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C07-42AE-A4F3-0CA146C477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C07-42AE-A4F3-0CA146C477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C07-42AE-A4F3-0CA146C477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C07-42AE-A4F3-0CA146C477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C07-42AE-A4F3-0CA146C477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C07-42AE-A4F3-0CA146C477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C07-42AE-A4F3-0CA146C477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C07-42AE-A4F3-0CA146C477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C07-42AE-A4F3-0CA146C477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C07-42AE-A4F3-0CA146C477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C07-42AE-A4F3-0CA146C477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C07-42AE-A4F3-0CA146C477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C07-42AE-A4F3-0CA146C477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C07-42AE-A4F3-0CA146C477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C07-42AE-A4F3-0CA146C477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C07-42AE-A4F3-0CA146C477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C07-42AE-A4F3-0CA146C477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C07-42AE-A4F3-0CA146C477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C07-42AE-A4F3-0CA146C477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C07-42AE-A4F3-0CA146C477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C07-42AE-A4F3-0CA146C477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C07-42AE-A4F3-0CA146C477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C07-42AE-A4F3-0CA146C477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C07-42AE-A4F3-0CA146C477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C07-42AE-A4F3-0CA146C477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C07-42AE-A4F3-0CA146C477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C07-42AE-A4F3-0CA146C477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C07-42AE-A4F3-0CA146C477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C07-42AE-A4F3-0CA146C477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C07-42AE-A4F3-0CA146C477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C07-42AE-A4F3-0CA146C477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C07-42AE-A4F3-0CA146C477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C07-42AE-A4F3-0CA146C477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C07-42AE-A4F3-0CA146C477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C07-42AE-A4F3-0CA146C477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C07-42AE-A4F3-0CA146C477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C07-42AE-A4F3-0CA146C477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C07-42AE-A4F3-0CA146C477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C07-42AE-A4F3-0CA146C477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C07-42AE-A4F3-0CA146C477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C07-42AE-A4F3-0CA146C477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C07-42AE-A4F3-0CA146C477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C07-42AE-A4F3-0CA146C477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C07-42AE-A4F3-0CA146C477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C07-42AE-A4F3-0CA146C477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C07-42AE-A4F3-0CA146C477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C07-42AE-A4F3-0CA146C477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C07-42AE-A4F3-0CA146C477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C07-42AE-A4F3-0CA146C477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C07-42AE-A4F3-0CA146C477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C07-42AE-A4F3-0CA146C477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C07-42AE-A4F3-0CA146C477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C07-42AE-A4F3-0CA146C477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C07-42AE-A4F3-0CA146C477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C07-42AE-A4F3-0CA146C477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C07-42AE-A4F3-0CA146C477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C07-42AE-A4F3-0CA146C477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C07-42AE-A4F3-0CA146C477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C07-42AE-A4F3-0CA146C47775}"/>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C07-42AE-A4F3-0CA146C47775}"/>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C07-42AE-A4F3-0CA146C47775}"/>
              </c:ext>
            </c:extLst>
          </c:dPt>
          <c:dPt>
            <c:idx val="2"/>
            <c:bubble3D val="0"/>
            <c:extLst>
              <c:ext xmlns:c16="http://schemas.microsoft.com/office/drawing/2014/chart" uri="{C3380CC4-5D6E-409C-BE32-E72D297353CC}">
                <c16:uniqueId val="{00000063-2C07-42AE-A4F3-0CA146C47775}"/>
              </c:ext>
            </c:extLst>
          </c:dPt>
          <c:dPt>
            <c:idx val="3"/>
            <c:bubble3D val="0"/>
            <c:extLst>
              <c:ext xmlns:c16="http://schemas.microsoft.com/office/drawing/2014/chart" uri="{C3380CC4-5D6E-409C-BE32-E72D297353CC}">
                <c16:uniqueId val="{00000064-2C07-42AE-A4F3-0CA146C47775}"/>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C07-42AE-A4F3-0CA146C4777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C07-42AE-A4F3-0CA146C4777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C07-42AE-A4F3-0CA146C4777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C07-42AE-A4F3-0CA146C4777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C07-42AE-A4F3-0CA146C4777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C07-42AE-A4F3-0CA146C4777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C07-42AE-A4F3-0CA146C47775}"/>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C07-42AE-A4F3-0CA146C4777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C07-42AE-A4F3-0CA146C4777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C07-42AE-A4F3-0CA146C4777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C07-42AE-A4F3-0CA146C4777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C07-42AE-A4F3-0CA146C4777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C07-42AE-A4F3-0CA146C4777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C07-42AE-A4F3-0CA146C477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C07-42AE-A4F3-0CA146C4777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C07-42AE-A4F3-0CA146C4777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C07-42AE-A4F3-0CA146C477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C07-42AE-A4F3-0CA146C477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C07-42AE-A4F3-0CA146C477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C07-42AE-A4F3-0CA146C477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C07-42AE-A4F3-0CA146C477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C07-42AE-A4F3-0CA146C477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C07-42AE-A4F3-0CA146C477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C07-42AE-A4F3-0CA146C477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C07-42AE-A4F3-0CA146C477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C07-42AE-A4F3-0CA146C477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C07-42AE-A4F3-0CA146C477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C07-42AE-A4F3-0CA146C477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C07-42AE-A4F3-0CA146C477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C07-42AE-A4F3-0CA146C477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C07-42AE-A4F3-0CA146C477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C07-42AE-A4F3-0CA146C477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C07-42AE-A4F3-0CA146C477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C07-42AE-A4F3-0CA146C477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C07-42AE-A4F3-0CA146C477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C07-42AE-A4F3-0CA146C477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C07-42AE-A4F3-0CA146C477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C07-42AE-A4F3-0CA146C477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C07-42AE-A4F3-0CA146C477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C07-42AE-A4F3-0CA146C477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C07-42AE-A4F3-0CA146C477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C07-42AE-A4F3-0CA146C477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C07-42AE-A4F3-0CA146C477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C07-42AE-A4F3-0CA146C477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C07-42AE-A4F3-0CA146C477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C07-42AE-A4F3-0CA146C477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C07-42AE-A4F3-0CA146C477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C07-42AE-A4F3-0CA146C477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C07-42AE-A4F3-0CA146C477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C07-42AE-A4F3-0CA146C477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C07-42AE-A4F3-0CA146C477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C07-42AE-A4F3-0CA146C477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C07-42AE-A4F3-0CA146C477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C07-42AE-A4F3-0CA146C477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C07-42AE-A4F3-0CA146C477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C07-42AE-A4F3-0CA146C477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C07-42AE-A4F3-0CA146C477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C07-42AE-A4F3-0CA146C477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C07-42AE-A4F3-0CA146C477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C07-42AE-A4F3-0CA146C477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C07-42AE-A4F3-0CA146C477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C07-42AE-A4F3-0CA146C477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C07-42AE-A4F3-0CA146C477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C07-42AE-A4F3-0CA146C477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C07-42AE-A4F3-0CA146C477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C07-42AE-A4F3-0CA146C477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C07-42AE-A4F3-0CA146C477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C07-42AE-A4F3-0CA146C477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C07-42AE-A4F3-0CA146C477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C07-42AE-A4F3-0CA146C477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C07-42AE-A4F3-0CA146C477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C07-42AE-A4F3-0CA146C477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C07-42AE-A4F3-0CA146C477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C07-42AE-A4F3-0CA146C477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C07-42AE-A4F3-0CA146C477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C07-42AE-A4F3-0CA146C477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C07-42AE-A4F3-0CA146C477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C07-42AE-A4F3-0CA146C477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C07-42AE-A4F3-0CA146C477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C07-42AE-A4F3-0CA146C477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C07-42AE-A4F3-0CA146C477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C07-42AE-A4F3-0CA146C477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C07-42AE-A4F3-0CA146C477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C07-42AE-A4F3-0CA146C477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C07-42AE-A4F3-0CA146C477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C07-42AE-A4F3-0CA146C477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C07-42AE-A4F3-0CA146C477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C07-42AE-A4F3-0CA146C477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C07-42AE-A4F3-0CA146C477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C07-42AE-A4F3-0CA146C477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C07-42AE-A4F3-0CA146C477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C07-42AE-A4F3-0CA146C477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C07-42AE-A4F3-0CA146C477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C07-42AE-A4F3-0CA146C477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C07-42AE-A4F3-0CA146C477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C07-42AE-A4F3-0CA146C4777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C07-42AE-A4F3-0CA146C47775}"/>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C07-42AE-A4F3-0CA146C4777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C07-42AE-A4F3-0CA146C4777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C07-42AE-A4F3-0CA146C4777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C07-42AE-A4F3-0CA146C4777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C07-42AE-A4F3-0CA146C4777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C07-42AE-A4F3-0CA146C4777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C07-42AE-A4F3-0CA146C47775}"/>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C07-42AE-A4F3-0CA146C4777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C07-42AE-A4F3-0CA146C4777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C07-42AE-A4F3-0CA146C4777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C07-42AE-A4F3-0CA146C4777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C07-42AE-A4F3-0CA146C4777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C07-42AE-A4F3-0CA146C4777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C07-42AE-A4F3-0CA146C477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C07-42AE-A4F3-0CA146C4777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C07-42AE-A4F3-0CA146C4777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C07-42AE-A4F3-0CA146C477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C07-42AE-A4F3-0CA146C477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C07-42AE-A4F3-0CA146C477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C07-42AE-A4F3-0CA146C477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C07-42AE-A4F3-0CA146C477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C07-42AE-A4F3-0CA146C477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C07-42AE-A4F3-0CA146C477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C07-42AE-A4F3-0CA146C477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C07-42AE-A4F3-0CA146C477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C07-42AE-A4F3-0CA146C477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C07-42AE-A4F3-0CA146C477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C07-42AE-A4F3-0CA146C477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C07-42AE-A4F3-0CA146C477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C07-42AE-A4F3-0CA146C477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C07-42AE-A4F3-0CA146C477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C07-42AE-A4F3-0CA146C477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C07-42AE-A4F3-0CA146C477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C07-42AE-A4F3-0CA146C477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C07-42AE-A4F3-0CA146C477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C07-42AE-A4F3-0CA146C477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C07-42AE-A4F3-0CA146C477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C07-42AE-A4F3-0CA146C477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C07-42AE-A4F3-0CA146C477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C07-42AE-A4F3-0CA146C477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C07-42AE-A4F3-0CA146C477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C07-42AE-A4F3-0CA146C477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C07-42AE-A4F3-0CA146C477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C07-42AE-A4F3-0CA146C477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C07-42AE-A4F3-0CA146C477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C07-42AE-A4F3-0CA146C477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C07-42AE-A4F3-0CA146C477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C07-42AE-A4F3-0CA146C477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C07-42AE-A4F3-0CA146C477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C07-42AE-A4F3-0CA146C477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C07-42AE-A4F3-0CA146C477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C07-42AE-A4F3-0CA146C477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C07-42AE-A4F3-0CA146C477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C07-42AE-A4F3-0CA146C477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C07-42AE-A4F3-0CA146C477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C07-42AE-A4F3-0CA146C477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C07-42AE-A4F3-0CA146C477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C07-42AE-A4F3-0CA146C477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C07-42AE-A4F3-0CA146C477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C07-42AE-A4F3-0CA146C477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C07-42AE-A4F3-0CA146C477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C07-42AE-A4F3-0CA146C477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C07-42AE-A4F3-0CA146C477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C07-42AE-A4F3-0CA146C477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C07-42AE-A4F3-0CA146C477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C07-42AE-A4F3-0CA146C477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C07-42AE-A4F3-0CA146C477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C07-42AE-A4F3-0CA146C477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C07-42AE-A4F3-0CA146C477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C07-42AE-A4F3-0CA146C477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C07-42AE-A4F3-0CA146C477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C07-42AE-A4F3-0CA146C477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C07-42AE-A4F3-0CA146C477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C07-42AE-A4F3-0CA146C477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C07-42AE-A4F3-0CA146C477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C07-42AE-A4F3-0CA146C477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C07-42AE-A4F3-0CA146C477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C07-42AE-A4F3-0CA146C477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C07-42AE-A4F3-0CA146C477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C07-42AE-A4F3-0CA146C477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C07-42AE-A4F3-0CA146C477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C07-42AE-A4F3-0CA146C477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C07-42AE-A4F3-0CA146C477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C07-42AE-A4F3-0CA146C477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C07-42AE-A4F3-0CA146C477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C07-42AE-A4F3-0CA146C477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C07-42AE-A4F3-0CA146C477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C07-42AE-A4F3-0CA146C477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C07-42AE-A4F3-0CA146C477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C07-42AE-A4F3-0CA146C477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C07-42AE-A4F3-0CA146C477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C07-42AE-A4F3-0CA146C477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C07-42AE-A4F3-0CA146C477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C07-42AE-A4F3-0CA146C477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C07-42AE-A4F3-0CA146C477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C07-42AE-A4F3-0CA146C47775}"/>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36</c:v>
                </c:pt>
                <c:pt idx="13">
                  <c:v>36</c:v>
                </c:pt>
                <c:pt idx="14">
                  <c:v>36</c:v>
                </c:pt>
                <c:pt idx="15">
                  <c:v>36</c:v>
                </c:pt>
                <c:pt idx="16">
                  <c:v>36</c:v>
                </c:pt>
                <c:pt idx="17">
                  <c:v>36</c:v>
                </c:pt>
                <c:pt idx="18">
                  <c:v>36</c:v>
                </c:pt>
                <c:pt idx="19">
                  <c:v>36</c:v>
                </c:pt>
                <c:pt idx="20">
                  <c:v>36</c:v>
                </c:pt>
                <c:pt idx="21">
                  <c:v>#N/A</c:v>
                </c:pt>
                <c:pt idx="22">
                  <c:v>#N/A</c:v>
                </c:pt>
                <c:pt idx="23">
                  <c:v>#N/A</c:v>
                </c:pt>
                <c:pt idx="24">
                  <c:v>#N/A</c:v>
                </c:pt>
                <c:pt idx="25">
                  <c:v>#N/A</c:v>
                </c:pt>
              </c:numCache>
            </c:numRef>
          </c:yVal>
          <c:smooth val="0"/>
          <c:extLst>
            <c:ext xmlns:c16="http://schemas.microsoft.com/office/drawing/2014/chart" uri="{C3380CC4-5D6E-409C-BE32-E72D297353CC}">
              <c16:uniqueId val="{00000000-410D-4A66-B443-ACD0A37D1431}"/>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10D-4A66-B443-ACD0A37D143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10D-4A66-B443-ACD0A37D143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10D-4A66-B443-ACD0A37D1431}"/>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10D-4A66-B443-ACD0A37D143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10D-4A66-B443-ACD0A37D143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10D-4A66-B443-ACD0A37D143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10D-4A66-B443-ACD0A37D1431}"/>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10D-4A66-B443-ACD0A37D143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10D-4A66-B443-ACD0A37D14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10D-4A66-B443-ACD0A37D14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10D-4A66-B443-ACD0A37D14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10D-4A66-B443-ACD0A37D14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10D-4A66-B443-ACD0A37D14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10D-4A66-B443-ACD0A37D14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10D-4A66-B443-ACD0A37D14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10D-4A66-B443-ACD0A37D14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10D-4A66-B443-ACD0A37D14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10D-4A66-B443-ACD0A37D14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10D-4A66-B443-ACD0A37D14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10D-4A66-B443-ACD0A37D14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10D-4A66-B443-ACD0A37D14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10D-4A66-B443-ACD0A37D14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10D-4A66-B443-ACD0A37D14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10D-4A66-B443-ACD0A37D14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10D-4A66-B443-ACD0A37D14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10D-4A66-B443-ACD0A37D14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10D-4A66-B443-ACD0A37D14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10D-4A66-B443-ACD0A37D14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10D-4A66-B443-ACD0A37D14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10D-4A66-B443-ACD0A37D14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10D-4A66-B443-ACD0A37D14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10D-4A66-B443-ACD0A37D14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10D-4A66-B443-ACD0A37D14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10D-4A66-B443-ACD0A37D14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10D-4A66-B443-ACD0A37D14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10D-4A66-B443-ACD0A37D14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10D-4A66-B443-ACD0A37D14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10D-4A66-B443-ACD0A37D14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10D-4A66-B443-ACD0A37D14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10D-4A66-B443-ACD0A37D14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10D-4A66-B443-ACD0A37D14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10D-4A66-B443-ACD0A37D14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10D-4A66-B443-ACD0A37D14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10D-4A66-B443-ACD0A37D14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10D-4A66-B443-ACD0A37D14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10D-4A66-B443-ACD0A37D14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10D-4A66-B443-ACD0A37D14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10D-4A66-B443-ACD0A37D14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10D-4A66-B443-ACD0A37D14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10D-4A66-B443-ACD0A37D14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10D-4A66-B443-ACD0A37D14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10D-4A66-B443-ACD0A37D14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10D-4A66-B443-ACD0A37D14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10D-4A66-B443-ACD0A37D14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10D-4A66-B443-ACD0A37D14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10D-4A66-B443-ACD0A37D14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10D-4A66-B443-ACD0A37D14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10D-4A66-B443-ACD0A37D14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10D-4A66-B443-ACD0A37D14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10D-4A66-B443-ACD0A37D14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10D-4A66-B443-ACD0A37D14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10D-4A66-B443-ACD0A37D14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10D-4A66-B443-ACD0A37D14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10D-4A66-B443-ACD0A37D14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10D-4A66-B443-ACD0A37D14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10D-4A66-B443-ACD0A37D14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10D-4A66-B443-ACD0A37D14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10D-4A66-B443-ACD0A37D14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10D-4A66-B443-ACD0A37D14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10D-4A66-B443-ACD0A37D14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10D-4A66-B443-ACD0A37D14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10D-4A66-B443-ACD0A37D14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10D-4A66-B443-ACD0A37D14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10D-4A66-B443-ACD0A37D14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10D-4A66-B443-ACD0A37D14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10D-4A66-B443-ACD0A37D14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10D-4A66-B443-ACD0A37D14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10D-4A66-B443-ACD0A37D14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10D-4A66-B443-ACD0A37D14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10D-4A66-B443-ACD0A37D14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10D-4A66-B443-ACD0A37D14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10D-4A66-B443-ACD0A37D14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10D-4A66-B443-ACD0A37D14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10D-4A66-B443-ACD0A37D14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10D-4A66-B443-ACD0A37D14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10D-4A66-B443-ACD0A37D14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10D-4A66-B443-ACD0A37D14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10D-4A66-B443-ACD0A37D14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10D-4A66-B443-ACD0A37D14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10D-4A66-B443-ACD0A37D14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10D-4A66-B443-ACD0A37D14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10D-4A66-B443-ACD0A37D14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10D-4A66-B443-ACD0A37D14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10D-4A66-B443-ACD0A37D14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10D-4A66-B443-ACD0A37D14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36</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10D-4A66-B443-ACD0A37D1431}"/>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25</c:v>
                </c:pt>
                <c:pt idx="13">
                  <c:v>25</c:v>
                </c:pt>
                <c:pt idx="14">
                  <c:v>25</c:v>
                </c:pt>
                <c:pt idx="15">
                  <c:v>25</c:v>
                </c:pt>
                <c:pt idx="16">
                  <c:v>25</c:v>
                </c:pt>
                <c:pt idx="17">
                  <c:v>25</c:v>
                </c:pt>
                <c:pt idx="18">
                  <c:v>25</c:v>
                </c:pt>
                <c:pt idx="19">
                  <c:v>25</c:v>
                </c:pt>
                <c:pt idx="20">
                  <c:v>25</c:v>
                </c:pt>
                <c:pt idx="21">
                  <c:v>#N/A</c:v>
                </c:pt>
                <c:pt idx="22">
                  <c:v>#N/A</c:v>
                </c:pt>
                <c:pt idx="23">
                  <c:v>#N/A</c:v>
                </c:pt>
                <c:pt idx="24">
                  <c:v>#N/A</c:v>
                </c:pt>
                <c:pt idx="25">
                  <c:v>#N/A</c:v>
                </c:pt>
              </c:numCache>
            </c:numRef>
          </c:yVal>
          <c:smooth val="0"/>
          <c:extLst>
            <c:ext xmlns:c16="http://schemas.microsoft.com/office/drawing/2014/chart" uri="{C3380CC4-5D6E-409C-BE32-E72D297353CC}">
              <c16:uniqueId val="{00000061-410D-4A66-B443-ACD0A37D1431}"/>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10D-4A66-B443-ACD0A37D1431}"/>
              </c:ext>
            </c:extLst>
          </c:dPt>
          <c:dPt>
            <c:idx val="2"/>
            <c:bubble3D val="0"/>
            <c:extLst>
              <c:ext xmlns:c16="http://schemas.microsoft.com/office/drawing/2014/chart" uri="{C3380CC4-5D6E-409C-BE32-E72D297353CC}">
                <c16:uniqueId val="{00000063-410D-4A66-B443-ACD0A37D1431}"/>
              </c:ext>
            </c:extLst>
          </c:dPt>
          <c:dPt>
            <c:idx val="3"/>
            <c:bubble3D val="0"/>
            <c:extLst>
              <c:ext xmlns:c16="http://schemas.microsoft.com/office/drawing/2014/chart" uri="{C3380CC4-5D6E-409C-BE32-E72D297353CC}">
                <c16:uniqueId val="{00000064-410D-4A66-B443-ACD0A37D1431}"/>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10D-4A66-B443-ACD0A37D143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10D-4A66-B443-ACD0A37D143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10D-4A66-B443-ACD0A37D1431}"/>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10D-4A66-B443-ACD0A37D143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10D-4A66-B443-ACD0A37D143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10D-4A66-B443-ACD0A37D143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10D-4A66-B443-ACD0A37D1431}"/>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10D-4A66-B443-ACD0A37D143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10D-4A66-B443-ACD0A37D14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10D-4A66-B443-ACD0A37D14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10D-4A66-B443-ACD0A37D14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10D-4A66-B443-ACD0A37D14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10D-4A66-B443-ACD0A37D14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10D-4A66-B443-ACD0A37D14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10D-4A66-B443-ACD0A37D14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10D-4A66-B443-ACD0A37D14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10D-4A66-B443-ACD0A37D14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10D-4A66-B443-ACD0A37D14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10D-4A66-B443-ACD0A37D14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10D-4A66-B443-ACD0A37D14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10D-4A66-B443-ACD0A37D14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10D-4A66-B443-ACD0A37D14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10D-4A66-B443-ACD0A37D14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10D-4A66-B443-ACD0A37D14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10D-4A66-B443-ACD0A37D14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10D-4A66-B443-ACD0A37D14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10D-4A66-B443-ACD0A37D14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10D-4A66-B443-ACD0A37D14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10D-4A66-B443-ACD0A37D14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10D-4A66-B443-ACD0A37D14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10D-4A66-B443-ACD0A37D14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10D-4A66-B443-ACD0A37D14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10D-4A66-B443-ACD0A37D14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10D-4A66-B443-ACD0A37D14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10D-4A66-B443-ACD0A37D14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10D-4A66-B443-ACD0A37D14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10D-4A66-B443-ACD0A37D14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10D-4A66-B443-ACD0A37D14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10D-4A66-B443-ACD0A37D14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10D-4A66-B443-ACD0A37D14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10D-4A66-B443-ACD0A37D14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10D-4A66-B443-ACD0A37D14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10D-4A66-B443-ACD0A37D14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10D-4A66-B443-ACD0A37D14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10D-4A66-B443-ACD0A37D14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10D-4A66-B443-ACD0A37D14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10D-4A66-B443-ACD0A37D14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10D-4A66-B443-ACD0A37D14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10D-4A66-B443-ACD0A37D14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10D-4A66-B443-ACD0A37D14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10D-4A66-B443-ACD0A37D14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10D-4A66-B443-ACD0A37D14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10D-4A66-B443-ACD0A37D14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10D-4A66-B443-ACD0A37D14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10D-4A66-B443-ACD0A37D14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10D-4A66-B443-ACD0A37D14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10D-4A66-B443-ACD0A37D14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10D-4A66-B443-ACD0A37D14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10D-4A66-B443-ACD0A37D14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10D-4A66-B443-ACD0A37D14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10D-4A66-B443-ACD0A37D14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10D-4A66-B443-ACD0A37D14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10D-4A66-B443-ACD0A37D14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10D-4A66-B443-ACD0A37D14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10D-4A66-B443-ACD0A37D14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10D-4A66-B443-ACD0A37D14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10D-4A66-B443-ACD0A37D14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10D-4A66-B443-ACD0A37D14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10D-4A66-B443-ACD0A37D14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10D-4A66-B443-ACD0A37D14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10D-4A66-B443-ACD0A37D14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10D-4A66-B443-ACD0A37D14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10D-4A66-B443-ACD0A37D14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10D-4A66-B443-ACD0A37D14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10D-4A66-B443-ACD0A37D14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10D-4A66-B443-ACD0A37D14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10D-4A66-B443-ACD0A37D14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10D-4A66-B443-ACD0A37D14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10D-4A66-B443-ACD0A37D14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10D-4A66-B443-ACD0A37D14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10D-4A66-B443-ACD0A37D14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10D-4A66-B443-ACD0A37D14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10D-4A66-B443-ACD0A37D14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10D-4A66-B443-ACD0A37D14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10D-4A66-B443-ACD0A37D14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10D-4A66-B443-ACD0A37D14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10D-4A66-B443-ACD0A37D14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10D-4A66-B443-ACD0A37D14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10D-4A66-B443-ACD0A37D14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10D-4A66-B443-ACD0A37D14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10D-4A66-B443-ACD0A37D14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10D-4A66-B443-ACD0A37D14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10D-4A66-B443-ACD0A37D14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10D-4A66-B443-ACD0A37D14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10D-4A66-B443-ACD0A37D14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25</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10D-4A66-B443-ACD0A37D143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10D-4A66-B443-ACD0A37D1431}"/>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10D-4A66-B443-ACD0A37D143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10D-4A66-B443-ACD0A37D143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10D-4A66-B443-ACD0A37D1431}"/>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10D-4A66-B443-ACD0A37D143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10D-4A66-B443-ACD0A37D143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10D-4A66-B443-ACD0A37D143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10D-4A66-B443-ACD0A37D1431}"/>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10D-4A66-B443-ACD0A37D143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10D-4A66-B443-ACD0A37D14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10D-4A66-B443-ACD0A37D14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10D-4A66-B443-ACD0A37D14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10D-4A66-B443-ACD0A37D14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10D-4A66-B443-ACD0A37D14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10D-4A66-B443-ACD0A37D14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10D-4A66-B443-ACD0A37D14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10D-4A66-B443-ACD0A37D14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10D-4A66-B443-ACD0A37D14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10D-4A66-B443-ACD0A37D14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10D-4A66-B443-ACD0A37D14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10D-4A66-B443-ACD0A37D14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10D-4A66-B443-ACD0A37D14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10D-4A66-B443-ACD0A37D14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10D-4A66-B443-ACD0A37D14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10D-4A66-B443-ACD0A37D14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10D-4A66-B443-ACD0A37D14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10D-4A66-B443-ACD0A37D14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10D-4A66-B443-ACD0A37D14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10D-4A66-B443-ACD0A37D14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10D-4A66-B443-ACD0A37D14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10D-4A66-B443-ACD0A37D14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10D-4A66-B443-ACD0A37D14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10D-4A66-B443-ACD0A37D14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10D-4A66-B443-ACD0A37D14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10D-4A66-B443-ACD0A37D14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10D-4A66-B443-ACD0A37D14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10D-4A66-B443-ACD0A37D14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10D-4A66-B443-ACD0A37D14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10D-4A66-B443-ACD0A37D14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10D-4A66-B443-ACD0A37D14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10D-4A66-B443-ACD0A37D14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10D-4A66-B443-ACD0A37D14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10D-4A66-B443-ACD0A37D14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10D-4A66-B443-ACD0A37D14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10D-4A66-B443-ACD0A37D14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10D-4A66-B443-ACD0A37D14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10D-4A66-B443-ACD0A37D14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10D-4A66-B443-ACD0A37D14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10D-4A66-B443-ACD0A37D14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10D-4A66-B443-ACD0A37D14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10D-4A66-B443-ACD0A37D14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10D-4A66-B443-ACD0A37D14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10D-4A66-B443-ACD0A37D14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10D-4A66-B443-ACD0A37D14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10D-4A66-B443-ACD0A37D14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10D-4A66-B443-ACD0A37D14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10D-4A66-B443-ACD0A37D14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10D-4A66-B443-ACD0A37D14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10D-4A66-B443-ACD0A37D14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10D-4A66-B443-ACD0A37D14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10D-4A66-B443-ACD0A37D14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10D-4A66-B443-ACD0A37D14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10D-4A66-B443-ACD0A37D14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10D-4A66-B443-ACD0A37D14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10D-4A66-B443-ACD0A37D14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10D-4A66-B443-ACD0A37D14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10D-4A66-B443-ACD0A37D14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10D-4A66-B443-ACD0A37D14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10D-4A66-B443-ACD0A37D14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10D-4A66-B443-ACD0A37D14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10D-4A66-B443-ACD0A37D14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10D-4A66-B443-ACD0A37D14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10D-4A66-B443-ACD0A37D14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10D-4A66-B443-ACD0A37D14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10D-4A66-B443-ACD0A37D14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10D-4A66-B443-ACD0A37D14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10D-4A66-B443-ACD0A37D14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10D-4A66-B443-ACD0A37D14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10D-4A66-B443-ACD0A37D14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10D-4A66-B443-ACD0A37D14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10D-4A66-B443-ACD0A37D14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10D-4A66-B443-ACD0A37D14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10D-4A66-B443-ACD0A37D14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10D-4A66-B443-ACD0A37D14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10D-4A66-B443-ACD0A37D14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10D-4A66-B443-ACD0A37D14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10D-4A66-B443-ACD0A37D14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10D-4A66-B443-ACD0A37D14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10D-4A66-B443-ACD0A37D14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10D-4A66-B443-ACD0A37D14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10D-4A66-B443-ACD0A37D14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10D-4A66-B443-ACD0A37D14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10D-4A66-B443-ACD0A37D14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10D-4A66-B443-ACD0A37D14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10D-4A66-B443-ACD0A37D14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10D-4A66-B443-ACD0A37D14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10D-4A66-B443-ACD0A37D1431}"/>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578-4A53-AEA3-32853F6511D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578-4A53-AEA3-32853F6511D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578-4A53-AEA3-32853F6511DD}"/>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578-4A53-AEA3-32853F6511D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578-4A53-AEA3-32853F6511D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578-4A53-AEA3-32853F6511D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578-4A53-AEA3-32853F6511DD}"/>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578-4A53-AEA3-32853F6511D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578-4A53-AEA3-32853F6511D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578-4A53-AEA3-32853F6511D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578-4A53-AEA3-32853F6511D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578-4A53-AEA3-32853F6511D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578-4A53-AEA3-32853F6511D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578-4A53-AEA3-32853F6511D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578-4A53-AEA3-32853F6511D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578-4A53-AEA3-32853F6511D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578-4A53-AEA3-32853F6511D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578-4A53-AEA3-32853F6511D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578-4A53-AEA3-32853F6511D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578-4A53-AEA3-32853F6511D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578-4A53-AEA3-32853F6511D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578-4A53-AEA3-32853F6511D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578-4A53-AEA3-32853F6511D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578-4A53-AEA3-32853F6511D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578-4A53-AEA3-32853F6511D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578-4A53-AEA3-32853F6511D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578-4A53-AEA3-32853F6511D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578-4A53-AEA3-32853F6511D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578-4A53-AEA3-32853F6511D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578-4A53-AEA3-32853F6511D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578-4A53-AEA3-32853F6511D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578-4A53-AEA3-32853F6511D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578-4A53-AEA3-32853F6511D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578-4A53-AEA3-32853F6511D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578-4A53-AEA3-32853F6511D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578-4A53-AEA3-32853F6511D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578-4A53-AEA3-32853F6511D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578-4A53-AEA3-32853F6511D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578-4A53-AEA3-32853F6511D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578-4A53-AEA3-32853F6511D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578-4A53-AEA3-32853F6511D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578-4A53-AEA3-32853F6511D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578-4A53-AEA3-32853F6511D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578-4A53-AEA3-32853F6511D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578-4A53-AEA3-32853F6511D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578-4A53-AEA3-32853F6511D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578-4A53-AEA3-32853F6511D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578-4A53-AEA3-32853F6511D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578-4A53-AEA3-32853F6511D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578-4A53-AEA3-32853F6511D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578-4A53-AEA3-32853F6511D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578-4A53-AEA3-32853F6511D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578-4A53-AEA3-32853F6511D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578-4A53-AEA3-32853F6511D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578-4A53-AEA3-32853F6511D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578-4A53-AEA3-32853F6511D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578-4A53-AEA3-32853F6511D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578-4A53-AEA3-32853F6511D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578-4A53-AEA3-32853F6511D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578-4A53-AEA3-32853F6511D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578-4A53-AEA3-32853F6511D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578-4A53-AEA3-32853F6511D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578-4A53-AEA3-32853F6511D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578-4A53-AEA3-32853F6511D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578-4A53-AEA3-32853F6511D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578-4A53-AEA3-32853F6511D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578-4A53-AEA3-32853F6511D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578-4A53-AEA3-32853F6511D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578-4A53-AEA3-32853F6511D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578-4A53-AEA3-32853F6511D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578-4A53-AEA3-32853F6511D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578-4A53-AEA3-32853F6511D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578-4A53-AEA3-32853F6511D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578-4A53-AEA3-32853F6511D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578-4A53-AEA3-32853F6511D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578-4A53-AEA3-32853F6511D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578-4A53-AEA3-32853F6511D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578-4A53-AEA3-32853F6511D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578-4A53-AEA3-32853F6511D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578-4A53-AEA3-32853F6511D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578-4A53-AEA3-32853F6511D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578-4A53-AEA3-32853F6511D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578-4A53-AEA3-32853F6511D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578-4A53-AEA3-32853F6511D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578-4A53-AEA3-32853F6511D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578-4A53-AEA3-32853F6511D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578-4A53-AEA3-32853F6511D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578-4A53-AEA3-32853F6511D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578-4A53-AEA3-32853F6511D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578-4A53-AEA3-32853F6511D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578-4A53-AEA3-32853F6511D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578-4A53-AEA3-32853F6511D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578-4A53-AEA3-32853F6511D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578-4A53-AEA3-32853F6511D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578-4A53-AEA3-32853F6511D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80.050494999999984</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578-4A53-AEA3-32853F6511DD}"/>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80.099999999999994</c:v>
                </c:pt>
                <c:pt idx="15">
                  <c:v>80.099999999999994</c:v>
                </c:pt>
                <c:pt idx="16">
                  <c:v>80.099999999999994</c:v>
                </c:pt>
                <c:pt idx="17">
                  <c:v>80.099999999999994</c:v>
                </c:pt>
                <c:pt idx="18">
                  <c:v>80.099999999999994</c:v>
                </c:pt>
                <c:pt idx="19">
                  <c:v>80.099999999999994</c:v>
                </c:pt>
                <c:pt idx="20">
                  <c:v>80.099999999999994</c:v>
                </c:pt>
                <c:pt idx="21">
                  <c:v>80.099999999999994</c:v>
                </c:pt>
                <c:pt idx="22">
                  <c:v>80.099999999999994</c:v>
                </c:pt>
                <c:pt idx="23">
                  <c:v>#N/A</c:v>
                </c:pt>
                <c:pt idx="24">
                  <c:v>#N/A</c:v>
                </c:pt>
                <c:pt idx="25">
                  <c:v>#N/A</c:v>
                </c:pt>
              </c:numCache>
            </c:numRef>
          </c:yVal>
          <c:smooth val="0"/>
          <c:extLst>
            <c:ext xmlns:c16="http://schemas.microsoft.com/office/drawing/2014/chart" uri="{C3380CC4-5D6E-409C-BE32-E72D297353CC}">
              <c16:uniqueId val="{00000060-A578-4A53-AEA3-32853F6511DD}"/>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41.7</c:v>
                </c:pt>
                <c:pt idx="11">
                  <c:v>41.7</c:v>
                </c:pt>
                <c:pt idx="12">
                  <c:v>41.7</c:v>
                </c:pt>
                <c:pt idx="13">
                  <c:v>41.7</c:v>
                </c:pt>
                <c:pt idx="14">
                  <c:v>41.7</c:v>
                </c:pt>
                <c:pt idx="15">
                  <c:v>41.7</c:v>
                </c:pt>
                <c:pt idx="16">
                  <c:v>41.7</c:v>
                </c:pt>
                <c:pt idx="17">
                  <c:v>41.7</c:v>
                </c:pt>
                <c:pt idx="18">
                  <c:v>41.7</c:v>
                </c:pt>
                <c:pt idx="19">
                  <c:v>41.7</c:v>
                </c:pt>
                <c:pt idx="20">
                  <c:v>41.7</c:v>
                </c:pt>
                <c:pt idx="21">
                  <c:v>41.7</c:v>
                </c:pt>
                <c:pt idx="22">
                  <c:v>41.7</c:v>
                </c:pt>
                <c:pt idx="23">
                  <c:v>41.7</c:v>
                </c:pt>
                <c:pt idx="24">
                  <c:v>41.7</c:v>
                </c:pt>
                <c:pt idx="25">
                  <c:v>#N/A</c:v>
                </c:pt>
              </c:numCache>
            </c:numRef>
          </c:yVal>
          <c:smooth val="0"/>
          <c:extLst>
            <c:ext xmlns:c16="http://schemas.microsoft.com/office/drawing/2014/chart" uri="{C3380CC4-5D6E-409C-BE32-E72D297353CC}">
              <c16:uniqueId val="{00000061-A578-4A53-AEA3-32853F6511DD}"/>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A578-4A53-AEA3-32853F6511DD}"/>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578-4A53-AEA3-32853F6511D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578-4A53-AEA3-32853F6511D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578-4A53-AEA3-32853F6511DD}"/>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578-4A53-AEA3-32853F6511D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578-4A53-AEA3-32853F6511D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578-4A53-AEA3-32853F6511DD}"/>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578-4A53-AEA3-32853F6511DD}"/>
                </c:ext>
              </c:extLst>
            </c:dLbl>
            <c:dLbl>
              <c:idx val="7"/>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578-4A53-AEA3-32853F6511DD}"/>
                </c:ext>
              </c:extLst>
            </c:dLbl>
            <c:dLbl>
              <c:idx val="8"/>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578-4A53-AEA3-32853F6511D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578-4A53-AEA3-32853F6511D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578-4A53-AEA3-32853F6511D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578-4A53-AEA3-32853F6511D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578-4A53-AEA3-32853F6511D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578-4A53-AEA3-32853F6511D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578-4A53-AEA3-32853F6511DD}"/>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578-4A53-AEA3-32853F6511D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578-4A53-AEA3-32853F6511D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578-4A53-AEA3-32853F6511D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578-4A53-AEA3-32853F6511D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578-4A53-AEA3-32853F6511D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578-4A53-AEA3-32853F6511D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578-4A53-AEA3-32853F6511D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578-4A53-AEA3-32853F6511D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578-4A53-AEA3-32853F6511D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578-4A53-AEA3-32853F6511D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578-4A53-AEA3-32853F6511D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578-4A53-AEA3-32853F6511D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578-4A53-AEA3-32853F6511D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578-4A53-AEA3-32853F6511D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578-4A53-AEA3-32853F6511D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578-4A53-AEA3-32853F6511D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578-4A53-AEA3-32853F6511D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578-4A53-AEA3-32853F6511D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578-4A53-AEA3-32853F6511D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578-4A53-AEA3-32853F6511D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578-4A53-AEA3-32853F6511D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578-4A53-AEA3-32853F6511D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578-4A53-AEA3-32853F6511D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578-4A53-AEA3-32853F6511D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578-4A53-AEA3-32853F6511D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578-4A53-AEA3-32853F6511D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578-4A53-AEA3-32853F6511D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578-4A53-AEA3-32853F6511D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578-4A53-AEA3-32853F6511D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578-4A53-AEA3-32853F6511D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578-4A53-AEA3-32853F6511D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578-4A53-AEA3-32853F6511D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578-4A53-AEA3-32853F6511D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578-4A53-AEA3-32853F6511D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578-4A53-AEA3-32853F6511D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578-4A53-AEA3-32853F6511D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578-4A53-AEA3-32853F6511D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578-4A53-AEA3-32853F6511D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578-4A53-AEA3-32853F6511D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578-4A53-AEA3-32853F6511D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578-4A53-AEA3-32853F6511D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578-4A53-AEA3-32853F6511D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578-4A53-AEA3-32853F6511D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578-4A53-AEA3-32853F6511D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578-4A53-AEA3-32853F6511D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578-4A53-AEA3-32853F6511D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578-4A53-AEA3-32853F6511D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578-4A53-AEA3-32853F6511D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578-4A53-AEA3-32853F6511D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578-4A53-AEA3-32853F6511D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578-4A53-AEA3-32853F6511D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578-4A53-AEA3-32853F6511D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578-4A53-AEA3-32853F6511D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578-4A53-AEA3-32853F6511D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578-4A53-AEA3-32853F6511D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578-4A53-AEA3-32853F6511D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578-4A53-AEA3-32853F6511D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578-4A53-AEA3-32853F6511D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578-4A53-AEA3-32853F6511D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578-4A53-AEA3-32853F6511D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578-4A53-AEA3-32853F6511D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578-4A53-AEA3-32853F6511D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578-4A53-AEA3-32853F6511D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578-4A53-AEA3-32853F6511D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578-4A53-AEA3-32853F6511D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578-4A53-AEA3-32853F6511D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578-4A53-AEA3-32853F6511D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578-4A53-AEA3-32853F6511D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578-4A53-AEA3-32853F6511D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578-4A53-AEA3-32853F6511D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578-4A53-AEA3-32853F6511D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578-4A53-AEA3-32853F6511D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578-4A53-AEA3-32853F6511D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578-4A53-AEA3-32853F6511D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578-4A53-AEA3-32853F6511D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578-4A53-AEA3-32853F6511D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578-4A53-AEA3-32853F6511D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578-4A53-AEA3-32853F6511D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578-4A53-AEA3-32853F6511D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578-4A53-AEA3-32853F6511D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18.73</c:v>
                </c:pt>
                <c:pt idx="2">
                  <c:v>#N/A</c:v>
                </c:pt>
                <c:pt idx="3">
                  <c:v>64.646460000000005</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578-4A53-AEA3-32853F6511D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85.4</c:v>
                </c:pt>
                <c:pt idx="15">
                  <c:v>85.4</c:v>
                </c:pt>
                <c:pt idx="16">
                  <c:v>85.4</c:v>
                </c:pt>
                <c:pt idx="17">
                  <c:v>85.4</c:v>
                </c:pt>
                <c:pt idx="18">
                  <c:v>85.4</c:v>
                </c:pt>
                <c:pt idx="19">
                  <c:v>85.4</c:v>
                </c:pt>
                <c:pt idx="20">
                  <c:v>85.4</c:v>
                </c:pt>
                <c:pt idx="21">
                  <c:v>85.4</c:v>
                </c:pt>
                <c:pt idx="22">
                  <c:v>85.4</c:v>
                </c:pt>
                <c:pt idx="23">
                  <c:v>#N/A</c:v>
                </c:pt>
                <c:pt idx="24">
                  <c:v>#N/A</c:v>
                </c:pt>
                <c:pt idx="25">
                  <c:v>#N/A</c:v>
                </c:pt>
              </c:numCache>
            </c:numRef>
          </c:yVal>
          <c:smooth val="0"/>
          <c:extLst>
            <c:ext xmlns:c16="http://schemas.microsoft.com/office/drawing/2014/chart" uri="{C3380CC4-5D6E-409C-BE32-E72D297353CC}">
              <c16:uniqueId val="{000000C2-A578-4A53-AEA3-32853F6511D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578-4A53-AEA3-32853F6511D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578-4A53-AEA3-32853F6511D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578-4A53-AEA3-32853F6511DD}"/>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578-4A53-AEA3-32853F6511D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578-4A53-AEA3-32853F6511D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578-4A53-AEA3-32853F6511D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578-4A53-AEA3-32853F6511DD}"/>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578-4A53-AEA3-32853F6511D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578-4A53-AEA3-32853F6511D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578-4A53-AEA3-32853F6511D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578-4A53-AEA3-32853F6511D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578-4A53-AEA3-32853F6511D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578-4A53-AEA3-32853F6511D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578-4A53-AEA3-32853F6511D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578-4A53-AEA3-32853F6511D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578-4A53-AEA3-32853F6511D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578-4A53-AEA3-32853F6511D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578-4A53-AEA3-32853F6511D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578-4A53-AEA3-32853F6511D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578-4A53-AEA3-32853F6511D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578-4A53-AEA3-32853F6511D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578-4A53-AEA3-32853F6511D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578-4A53-AEA3-32853F6511D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578-4A53-AEA3-32853F6511D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578-4A53-AEA3-32853F6511D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578-4A53-AEA3-32853F6511D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578-4A53-AEA3-32853F6511D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578-4A53-AEA3-32853F6511D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578-4A53-AEA3-32853F6511D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578-4A53-AEA3-32853F6511D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578-4A53-AEA3-32853F6511D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578-4A53-AEA3-32853F6511D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578-4A53-AEA3-32853F6511D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578-4A53-AEA3-32853F6511D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578-4A53-AEA3-32853F6511D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578-4A53-AEA3-32853F6511D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578-4A53-AEA3-32853F6511D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578-4A53-AEA3-32853F6511D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578-4A53-AEA3-32853F6511D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578-4A53-AEA3-32853F6511D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578-4A53-AEA3-32853F6511D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578-4A53-AEA3-32853F6511D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578-4A53-AEA3-32853F6511D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578-4A53-AEA3-32853F6511D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578-4A53-AEA3-32853F6511D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578-4A53-AEA3-32853F6511D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578-4A53-AEA3-32853F6511D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578-4A53-AEA3-32853F6511D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578-4A53-AEA3-32853F6511D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578-4A53-AEA3-32853F6511D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578-4A53-AEA3-32853F6511D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578-4A53-AEA3-32853F6511D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578-4A53-AEA3-32853F6511D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578-4A53-AEA3-32853F6511D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578-4A53-AEA3-32853F6511D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578-4A53-AEA3-32853F6511D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578-4A53-AEA3-32853F6511D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578-4A53-AEA3-32853F6511D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578-4A53-AEA3-32853F6511D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578-4A53-AEA3-32853F6511D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578-4A53-AEA3-32853F6511D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578-4A53-AEA3-32853F6511D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578-4A53-AEA3-32853F6511D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578-4A53-AEA3-32853F6511D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578-4A53-AEA3-32853F6511D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578-4A53-AEA3-32853F6511D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578-4A53-AEA3-32853F6511D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578-4A53-AEA3-32853F6511D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578-4A53-AEA3-32853F6511D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578-4A53-AEA3-32853F6511D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578-4A53-AEA3-32853F6511D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578-4A53-AEA3-32853F6511D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578-4A53-AEA3-32853F6511D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578-4A53-AEA3-32853F6511D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578-4A53-AEA3-32853F6511D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578-4A53-AEA3-32853F6511D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578-4A53-AEA3-32853F6511D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578-4A53-AEA3-32853F6511D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578-4A53-AEA3-32853F6511D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578-4A53-AEA3-32853F6511D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578-4A53-AEA3-32853F6511D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578-4A53-AEA3-32853F6511D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578-4A53-AEA3-32853F6511D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578-4A53-AEA3-32853F6511D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578-4A53-AEA3-32853F6511D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578-4A53-AEA3-32853F6511D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578-4A53-AEA3-32853F6511D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578-4A53-AEA3-32853F6511D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578-4A53-AEA3-32853F6511D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578-4A53-AEA3-32853F6511D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578-4A53-AEA3-32853F6511D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578-4A53-AEA3-32853F6511D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578-4A53-AEA3-32853F6511D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578-4A53-AEA3-32853F6511D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578-4A53-AEA3-32853F6511D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85.353539999999995</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578-4A53-AEA3-32853F6511DD}"/>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CF8-484F-9EC3-2742596628F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CF8-484F-9EC3-2742596628F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CF8-484F-9EC3-2742596628FF}"/>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CF8-484F-9EC3-2742596628F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CF8-484F-9EC3-2742596628F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CF8-484F-9EC3-2742596628F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CF8-484F-9EC3-2742596628FF}"/>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CF8-484F-9EC3-2742596628F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CF8-484F-9EC3-2742596628F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CF8-484F-9EC3-2742596628F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CF8-484F-9EC3-2742596628F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CF8-484F-9EC3-2742596628F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CF8-484F-9EC3-2742596628F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CF8-484F-9EC3-2742596628F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CF8-484F-9EC3-2742596628F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CF8-484F-9EC3-2742596628F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CF8-484F-9EC3-2742596628F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CF8-484F-9EC3-2742596628F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CF8-484F-9EC3-2742596628F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CF8-484F-9EC3-2742596628F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CF8-484F-9EC3-2742596628F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CF8-484F-9EC3-2742596628F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CF8-484F-9EC3-2742596628F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CF8-484F-9EC3-2742596628F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CF8-484F-9EC3-2742596628F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CF8-484F-9EC3-2742596628F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CF8-484F-9EC3-2742596628F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CF8-484F-9EC3-2742596628F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CF8-484F-9EC3-2742596628F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CF8-484F-9EC3-2742596628F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CF8-484F-9EC3-2742596628F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CF8-484F-9EC3-2742596628F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CF8-484F-9EC3-2742596628F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CF8-484F-9EC3-2742596628F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CF8-484F-9EC3-2742596628F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CF8-484F-9EC3-2742596628F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CF8-484F-9EC3-2742596628F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CF8-484F-9EC3-2742596628F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CF8-484F-9EC3-2742596628F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CF8-484F-9EC3-2742596628F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CF8-484F-9EC3-2742596628F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CF8-484F-9EC3-2742596628F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CF8-484F-9EC3-2742596628F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CF8-484F-9EC3-2742596628F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CF8-484F-9EC3-2742596628F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CF8-484F-9EC3-2742596628F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CF8-484F-9EC3-2742596628F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CF8-484F-9EC3-2742596628F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CF8-484F-9EC3-2742596628F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CF8-484F-9EC3-2742596628F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CF8-484F-9EC3-2742596628F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CF8-484F-9EC3-2742596628F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CF8-484F-9EC3-2742596628F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CF8-484F-9EC3-2742596628F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CF8-484F-9EC3-2742596628F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CF8-484F-9EC3-2742596628F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CF8-484F-9EC3-2742596628F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CF8-484F-9EC3-2742596628F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CF8-484F-9EC3-2742596628F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CF8-484F-9EC3-2742596628F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CF8-484F-9EC3-2742596628F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CF8-484F-9EC3-2742596628F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CF8-484F-9EC3-2742596628F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CF8-484F-9EC3-2742596628F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CF8-484F-9EC3-2742596628F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CF8-484F-9EC3-2742596628F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CF8-484F-9EC3-2742596628F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CF8-484F-9EC3-2742596628F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CF8-484F-9EC3-2742596628F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CF8-484F-9EC3-2742596628F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CF8-484F-9EC3-2742596628F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CF8-484F-9EC3-2742596628F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CF8-484F-9EC3-2742596628F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CF8-484F-9EC3-2742596628F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CF8-484F-9EC3-2742596628F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CF8-484F-9EC3-2742596628F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CF8-484F-9EC3-2742596628F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CF8-484F-9EC3-2742596628F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CF8-484F-9EC3-2742596628F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CF8-484F-9EC3-2742596628F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CF8-484F-9EC3-2742596628F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CF8-484F-9EC3-2742596628F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CF8-484F-9EC3-2742596628F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CF8-484F-9EC3-2742596628F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CF8-484F-9EC3-2742596628F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CF8-484F-9EC3-2742596628F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CF8-484F-9EC3-2742596628F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CF8-484F-9EC3-2742596628F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CF8-484F-9EC3-2742596628F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CF8-484F-9EC3-2742596628F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CF8-484F-9EC3-2742596628F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CF8-484F-9EC3-2742596628F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CF8-484F-9EC3-2742596628F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CF8-484F-9EC3-2742596628F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CF8-484F-9EC3-2742596628F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56.711410000000001</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CF8-484F-9EC3-2742596628FF}"/>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56.7</c:v>
                </c:pt>
                <c:pt idx="15">
                  <c:v>56.7</c:v>
                </c:pt>
                <c:pt idx="16">
                  <c:v>56.7</c:v>
                </c:pt>
                <c:pt idx="17">
                  <c:v>56.7</c:v>
                </c:pt>
                <c:pt idx="18">
                  <c:v>56.7</c:v>
                </c:pt>
                <c:pt idx="19">
                  <c:v>56.7</c:v>
                </c:pt>
                <c:pt idx="20">
                  <c:v>56.7</c:v>
                </c:pt>
                <c:pt idx="21">
                  <c:v>56.7</c:v>
                </c:pt>
                <c:pt idx="22">
                  <c:v>56.7</c:v>
                </c:pt>
                <c:pt idx="23">
                  <c:v>#N/A</c:v>
                </c:pt>
                <c:pt idx="24">
                  <c:v>#N/A</c:v>
                </c:pt>
                <c:pt idx="25">
                  <c:v>#N/A</c:v>
                </c:pt>
              </c:numCache>
            </c:numRef>
          </c:yVal>
          <c:smooth val="0"/>
          <c:extLst>
            <c:ext xmlns:c16="http://schemas.microsoft.com/office/drawing/2014/chart" uri="{C3380CC4-5D6E-409C-BE32-E72D297353CC}">
              <c16:uniqueId val="{00000060-4CF8-484F-9EC3-2742596628FF}"/>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46.6</c:v>
                </c:pt>
                <c:pt idx="15">
                  <c:v>46.6</c:v>
                </c:pt>
                <c:pt idx="16">
                  <c:v>46.6</c:v>
                </c:pt>
                <c:pt idx="17">
                  <c:v>46.6</c:v>
                </c:pt>
                <c:pt idx="18">
                  <c:v>46.6</c:v>
                </c:pt>
                <c:pt idx="19">
                  <c:v>46.6</c:v>
                </c:pt>
                <c:pt idx="20">
                  <c:v>46.6</c:v>
                </c:pt>
                <c:pt idx="21">
                  <c:v>46.6</c:v>
                </c:pt>
                <c:pt idx="22">
                  <c:v>46.6</c:v>
                </c:pt>
                <c:pt idx="23">
                  <c:v>#N/A</c:v>
                </c:pt>
                <c:pt idx="24">
                  <c:v>#N/A</c:v>
                </c:pt>
                <c:pt idx="25">
                  <c:v>#N/A</c:v>
                </c:pt>
              </c:numCache>
            </c:numRef>
          </c:yVal>
          <c:smooth val="0"/>
          <c:extLst>
            <c:ext xmlns:c16="http://schemas.microsoft.com/office/drawing/2014/chart" uri="{C3380CC4-5D6E-409C-BE32-E72D297353CC}">
              <c16:uniqueId val="{00000061-4CF8-484F-9EC3-2742596628FF}"/>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4CF8-484F-9EC3-2742596628FF}"/>
              </c:ext>
            </c:extLst>
          </c:dPt>
          <c:dPt>
            <c:idx val="3"/>
            <c:bubble3D val="0"/>
            <c:extLst>
              <c:ext xmlns:c16="http://schemas.microsoft.com/office/drawing/2014/chart" uri="{C3380CC4-5D6E-409C-BE32-E72D297353CC}">
                <c16:uniqueId val="{00000063-4CF8-484F-9EC3-2742596628FF}"/>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CF8-484F-9EC3-2742596628F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CF8-484F-9EC3-2742596628F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CF8-484F-9EC3-2742596628FF}"/>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CF8-484F-9EC3-2742596628F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CF8-484F-9EC3-2742596628F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CF8-484F-9EC3-2742596628F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CF8-484F-9EC3-2742596628FF}"/>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CF8-484F-9EC3-2742596628F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CF8-484F-9EC3-2742596628F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CF8-484F-9EC3-2742596628F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CF8-484F-9EC3-2742596628F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CF8-484F-9EC3-2742596628F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CF8-484F-9EC3-2742596628F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CF8-484F-9EC3-2742596628F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CF8-484F-9EC3-2742596628F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CF8-484F-9EC3-2742596628F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CF8-484F-9EC3-2742596628F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CF8-484F-9EC3-2742596628F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CF8-484F-9EC3-2742596628F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CF8-484F-9EC3-2742596628F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CF8-484F-9EC3-2742596628F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CF8-484F-9EC3-2742596628F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CF8-484F-9EC3-2742596628F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CF8-484F-9EC3-2742596628F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CF8-484F-9EC3-2742596628F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CF8-484F-9EC3-2742596628F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CF8-484F-9EC3-2742596628F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CF8-484F-9EC3-2742596628F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CF8-484F-9EC3-2742596628F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CF8-484F-9EC3-2742596628F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CF8-484F-9EC3-2742596628F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CF8-484F-9EC3-2742596628F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CF8-484F-9EC3-2742596628F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CF8-484F-9EC3-2742596628F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CF8-484F-9EC3-2742596628F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CF8-484F-9EC3-2742596628F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CF8-484F-9EC3-2742596628F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CF8-484F-9EC3-2742596628F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CF8-484F-9EC3-2742596628F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CF8-484F-9EC3-2742596628F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CF8-484F-9EC3-2742596628F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CF8-484F-9EC3-2742596628F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CF8-484F-9EC3-2742596628F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CF8-484F-9EC3-2742596628F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CF8-484F-9EC3-2742596628F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CF8-484F-9EC3-2742596628F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CF8-484F-9EC3-2742596628F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CF8-484F-9EC3-2742596628F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CF8-484F-9EC3-2742596628F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CF8-484F-9EC3-2742596628F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CF8-484F-9EC3-2742596628F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CF8-484F-9EC3-2742596628F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CF8-484F-9EC3-2742596628F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CF8-484F-9EC3-2742596628F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CF8-484F-9EC3-2742596628F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CF8-484F-9EC3-2742596628F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CF8-484F-9EC3-2742596628F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CF8-484F-9EC3-2742596628F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CF8-484F-9EC3-2742596628F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CF8-484F-9EC3-2742596628F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CF8-484F-9EC3-2742596628F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CF8-484F-9EC3-2742596628F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CF8-484F-9EC3-2742596628F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CF8-484F-9EC3-2742596628F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CF8-484F-9EC3-2742596628F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CF8-484F-9EC3-2742596628F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CF8-484F-9EC3-2742596628F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CF8-484F-9EC3-2742596628F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CF8-484F-9EC3-2742596628F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CF8-484F-9EC3-2742596628F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CF8-484F-9EC3-2742596628F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CF8-484F-9EC3-2742596628F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CF8-484F-9EC3-2742596628F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CF8-484F-9EC3-2742596628F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CF8-484F-9EC3-2742596628F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CF8-484F-9EC3-2742596628F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CF8-484F-9EC3-2742596628F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CF8-484F-9EC3-2742596628F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CF8-484F-9EC3-2742596628F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CF8-484F-9EC3-2742596628F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CF8-484F-9EC3-2742596628F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CF8-484F-9EC3-2742596628F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CF8-484F-9EC3-2742596628F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CF8-484F-9EC3-2742596628F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CF8-484F-9EC3-2742596628F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CF8-484F-9EC3-2742596628F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CF8-484F-9EC3-2742596628F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CF8-484F-9EC3-2742596628F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CF8-484F-9EC3-2742596628F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CF8-484F-9EC3-2742596628F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CF8-484F-9EC3-2742596628F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CF8-484F-9EC3-2742596628F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CF8-484F-9EC3-2742596628F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CF8-484F-9EC3-2742596628F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CF8-484F-9EC3-2742596628F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46.644300000000001</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CF8-484F-9EC3-2742596628F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62.1</c:v>
                </c:pt>
                <c:pt idx="15">
                  <c:v>62.1</c:v>
                </c:pt>
                <c:pt idx="16">
                  <c:v>62.1</c:v>
                </c:pt>
                <c:pt idx="17">
                  <c:v>62.1</c:v>
                </c:pt>
                <c:pt idx="18">
                  <c:v>62.1</c:v>
                </c:pt>
                <c:pt idx="19">
                  <c:v>62.1</c:v>
                </c:pt>
                <c:pt idx="20">
                  <c:v>62.1</c:v>
                </c:pt>
                <c:pt idx="21">
                  <c:v>62.1</c:v>
                </c:pt>
                <c:pt idx="22">
                  <c:v>62.1</c:v>
                </c:pt>
                <c:pt idx="23">
                  <c:v>#N/A</c:v>
                </c:pt>
                <c:pt idx="24">
                  <c:v>#N/A</c:v>
                </c:pt>
                <c:pt idx="25">
                  <c:v>#N/A</c:v>
                </c:pt>
              </c:numCache>
            </c:numRef>
          </c:yVal>
          <c:smooth val="0"/>
          <c:extLst>
            <c:ext xmlns:c16="http://schemas.microsoft.com/office/drawing/2014/chart" uri="{C3380CC4-5D6E-409C-BE32-E72D297353CC}">
              <c16:uniqueId val="{000000C2-4CF8-484F-9EC3-2742596628F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CF8-484F-9EC3-2742596628F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CF8-484F-9EC3-2742596628F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CF8-484F-9EC3-2742596628FF}"/>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CF8-484F-9EC3-2742596628F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CF8-484F-9EC3-2742596628F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CF8-484F-9EC3-2742596628F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CF8-484F-9EC3-2742596628FF}"/>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CF8-484F-9EC3-2742596628F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CF8-484F-9EC3-2742596628F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CF8-484F-9EC3-2742596628F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CF8-484F-9EC3-2742596628F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CF8-484F-9EC3-2742596628F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CF8-484F-9EC3-2742596628F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CF8-484F-9EC3-2742596628F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CF8-484F-9EC3-2742596628F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CF8-484F-9EC3-2742596628F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CF8-484F-9EC3-2742596628F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CF8-484F-9EC3-2742596628F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CF8-484F-9EC3-2742596628F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CF8-484F-9EC3-2742596628F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CF8-484F-9EC3-2742596628F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CF8-484F-9EC3-2742596628F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CF8-484F-9EC3-2742596628F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CF8-484F-9EC3-2742596628F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CF8-484F-9EC3-2742596628F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CF8-484F-9EC3-2742596628F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CF8-484F-9EC3-2742596628F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CF8-484F-9EC3-2742596628F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CF8-484F-9EC3-2742596628F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CF8-484F-9EC3-2742596628F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CF8-484F-9EC3-2742596628F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CF8-484F-9EC3-2742596628F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CF8-484F-9EC3-2742596628F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CF8-484F-9EC3-2742596628F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CF8-484F-9EC3-2742596628F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CF8-484F-9EC3-2742596628F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CF8-484F-9EC3-2742596628F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CF8-484F-9EC3-2742596628F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CF8-484F-9EC3-2742596628F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CF8-484F-9EC3-2742596628F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CF8-484F-9EC3-2742596628F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CF8-484F-9EC3-2742596628F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CF8-484F-9EC3-2742596628F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CF8-484F-9EC3-2742596628F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CF8-484F-9EC3-2742596628F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CF8-484F-9EC3-2742596628F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CF8-484F-9EC3-2742596628F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CF8-484F-9EC3-2742596628F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CF8-484F-9EC3-2742596628F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CF8-484F-9EC3-2742596628F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CF8-484F-9EC3-2742596628F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CF8-484F-9EC3-2742596628F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CF8-484F-9EC3-2742596628F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CF8-484F-9EC3-2742596628F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CF8-484F-9EC3-2742596628F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CF8-484F-9EC3-2742596628F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CF8-484F-9EC3-2742596628F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CF8-484F-9EC3-2742596628F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CF8-484F-9EC3-2742596628F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CF8-484F-9EC3-2742596628F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CF8-484F-9EC3-2742596628F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CF8-484F-9EC3-2742596628F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CF8-484F-9EC3-2742596628F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CF8-484F-9EC3-2742596628F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CF8-484F-9EC3-2742596628F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CF8-484F-9EC3-2742596628F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CF8-484F-9EC3-2742596628F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CF8-484F-9EC3-2742596628F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CF8-484F-9EC3-2742596628F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CF8-484F-9EC3-2742596628F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CF8-484F-9EC3-2742596628F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CF8-484F-9EC3-2742596628F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CF8-484F-9EC3-2742596628F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CF8-484F-9EC3-2742596628F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CF8-484F-9EC3-2742596628F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CF8-484F-9EC3-2742596628F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CF8-484F-9EC3-2742596628F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CF8-484F-9EC3-2742596628F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CF8-484F-9EC3-2742596628F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CF8-484F-9EC3-2742596628F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CF8-484F-9EC3-2742596628F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CF8-484F-9EC3-2742596628F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CF8-484F-9EC3-2742596628F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CF8-484F-9EC3-2742596628F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CF8-484F-9EC3-2742596628F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CF8-484F-9EC3-2742596628F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CF8-484F-9EC3-2742596628F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CF8-484F-9EC3-2742596628F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CF8-484F-9EC3-2742596628F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CF8-484F-9EC3-2742596628F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CF8-484F-9EC3-2742596628F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CF8-484F-9EC3-2742596628F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CF8-484F-9EC3-2742596628F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CF8-484F-9EC3-2742596628F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CF8-484F-9EC3-2742596628F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62.080539999999999</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CF8-484F-9EC3-2742596628FF}"/>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49F-4C7B-8589-6F9E6A1CADE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49F-4C7B-8589-6F9E6A1CADE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49F-4C7B-8589-6F9E6A1CADE4}"/>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49F-4C7B-8589-6F9E6A1CADE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49F-4C7B-8589-6F9E6A1CADE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49F-4C7B-8589-6F9E6A1CADE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49F-4C7B-8589-6F9E6A1CADE4}"/>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49F-4C7B-8589-6F9E6A1CADE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49F-4C7B-8589-6F9E6A1CADE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49F-4C7B-8589-6F9E6A1CADE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49F-4C7B-8589-6F9E6A1CADE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49F-4C7B-8589-6F9E6A1CADE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49F-4C7B-8589-6F9E6A1CADE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49F-4C7B-8589-6F9E6A1CADE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49F-4C7B-8589-6F9E6A1CADE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49F-4C7B-8589-6F9E6A1CADE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49F-4C7B-8589-6F9E6A1CADE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49F-4C7B-8589-6F9E6A1CADE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49F-4C7B-8589-6F9E6A1CADE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49F-4C7B-8589-6F9E6A1CADE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49F-4C7B-8589-6F9E6A1CADE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49F-4C7B-8589-6F9E6A1CADE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49F-4C7B-8589-6F9E6A1CAD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49F-4C7B-8589-6F9E6A1CAD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49F-4C7B-8589-6F9E6A1CAD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49F-4C7B-8589-6F9E6A1CAD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49F-4C7B-8589-6F9E6A1CAD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49F-4C7B-8589-6F9E6A1CAD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49F-4C7B-8589-6F9E6A1CAD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49F-4C7B-8589-6F9E6A1CAD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49F-4C7B-8589-6F9E6A1CAD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49F-4C7B-8589-6F9E6A1CAD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49F-4C7B-8589-6F9E6A1CAD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49F-4C7B-8589-6F9E6A1CAD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49F-4C7B-8589-6F9E6A1CAD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49F-4C7B-8589-6F9E6A1CAD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49F-4C7B-8589-6F9E6A1CAD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49F-4C7B-8589-6F9E6A1CAD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49F-4C7B-8589-6F9E6A1CAD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49F-4C7B-8589-6F9E6A1CAD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49F-4C7B-8589-6F9E6A1CAD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49F-4C7B-8589-6F9E6A1CAD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49F-4C7B-8589-6F9E6A1CAD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49F-4C7B-8589-6F9E6A1CAD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49F-4C7B-8589-6F9E6A1CAD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49F-4C7B-8589-6F9E6A1CAD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49F-4C7B-8589-6F9E6A1CAD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49F-4C7B-8589-6F9E6A1CAD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49F-4C7B-8589-6F9E6A1CAD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49F-4C7B-8589-6F9E6A1CAD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49F-4C7B-8589-6F9E6A1CAD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49F-4C7B-8589-6F9E6A1CAD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49F-4C7B-8589-6F9E6A1CAD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49F-4C7B-8589-6F9E6A1CAD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49F-4C7B-8589-6F9E6A1CAD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49F-4C7B-8589-6F9E6A1CAD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49F-4C7B-8589-6F9E6A1CAD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49F-4C7B-8589-6F9E6A1CAD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49F-4C7B-8589-6F9E6A1CAD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49F-4C7B-8589-6F9E6A1CAD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49F-4C7B-8589-6F9E6A1CAD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49F-4C7B-8589-6F9E6A1CAD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49F-4C7B-8589-6F9E6A1CAD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49F-4C7B-8589-6F9E6A1CAD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49F-4C7B-8589-6F9E6A1CAD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49F-4C7B-8589-6F9E6A1CAD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49F-4C7B-8589-6F9E6A1CAD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49F-4C7B-8589-6F9E6A1CAD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49F-4C7B-8589-6F9E6A1CAD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49F-4C7B-8589-6F9E6A1CAD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49F-4C7B-8589-6F9E6A1CAD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49F-4C7B-8589-6F9E6A1CAD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49F-4C7B-8589-6F9E6A1CAD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49F-4C7B-8589-6F9E6A1CAD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49F-4C7B-8589-6F9E6A1CAD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49F-4C7B-8589-6F9E6A1CAD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49F-4C7B-8589-6F9E6A1CAD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49F-4C7B-8589-6F9E6A1CAD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49F-4C7B-8589-6F9E6A1CAD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49F-4C7B-8589-6F9E6A1CAD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49F-4C7B-8589-6F9E6A1CAD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49F-4C7B-8589-6F9E6A1CAD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49F-4C7B-8589-6F9E6A1CAD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49F-4C7B-8589-6F9E6A1CAD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49F-4C7B-8589-6F9E6A1CAD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49F-4C7B-8589-6F9E6A1CAD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49F-4C7B-8589-6F9E6A1CAD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49F-4C7B-8589-6F9E6A1CAD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49F-4C7B-8589-6F9E6A1CAD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49F-4C7B-8589-6F9E6A1CAD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49F-4C7B-8589-6F9E6A1CAD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49F-4C7B-8589-6F9E6A1CAD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49F-4C7B-8589-6F9E6A1CAD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49F-4C7B-8589-6F9E6A1CAD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49F-4C7B-8589-6F9E6A1CADE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67.927920000000015</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49F-4C7B-8589-6F9E6A1CADE4}"/>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549F-4C7B-8589-6F9E6A1CADE4}"/>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67.900000000000006</c:v>
                </c:pt>
                <c:pt idx="15">
                  <c:v>67.900000000000006</c:v>
                </c:pt>
                <c:pt idx="16">
                  <c:v>67.900000000000006</c:v>
                </c:pt>
                <c:pt idx="17">
                  <c:v>67.900000000000006</c:v>
                </c:pt>
                <c:pt idx="18">
                  <c:v>67.900000000000006</c:v>
                </c:pt>
                <c:pt idx="19">
                  <c:v>67.900000000000006</c:v>
                </c:pt>
                <c:pt idx="20">
                  <c:v>67.900000000000006</c:v>
                </c:pt>
                <c:pt idx="21">
                  <c:v>67.900000000000006</c:v>
                </c:pt>
                <c:pt idx="22">
                  <c:v>67.900000000000006</c:v>
                </c:pt>
                <c:pt idx="23">
                  <c:v>#N/A</c:v>
                </c:pt>
                <c:pt idx="24">
                  <c:v>#N/A</c:v>
                </c:pt>
                <c:pt idx="25">
                  <c:v>#N/A</c:v>
                </c:pt>
              </c:numCache>
            </c:numRef>
          </c:yVal>
          <c:smooth val="0"/>
          <c:extLst>
            <c:ext xmlns:c16="http://schemas.microsoft.com/office/drawing/2014/chart" uri="{C3380CC4-5D6E-409C-BE32-E72D297353CC}">
              <c16:uniqueId val="{00000061-549F-4C7B-8589-6F9E6A1CADE4}"/>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30.9</c:v>
                </c:pt>
                <c:pt idx="11">
                  <c:v>30.9</c:v>
                </c:pt>
                <c:pt idx="12">
                  <c:v>30.9</c:v>
                </c:pt>
                <c:pt idx="13">
                  <c:v>30.9</c:v>
                </c:pt>
                <c:pt idx="14">
                  <c:v>30.9</c:v>
                </c:pt>
                <c:pt idx="15">
                  <c:v>33.5</c:v>
                </c:pt>
                <c:pt idx="16">
                  <c:v>36.1</c:v>
                </c:pt>
                <c:pt idx="17">
                  <c:v>38.700000000000003</c:v>
                </c:pt>
                <c:pt idx="18">
                  <c:v>41.2</c:v>
                </c:pt>
                <c:pt idx="19">
                  <c:v>43.8</c:v>
                </c:pt>
                <c:pt idx="20">
                  <c:v>46.4</c:v>
                </c:pt>
                <c:pt idx="21">
                  <c:v>49</c:v>
                </c:pt>
                <c:pt idx="22">
                  <c:v>51.6</c:v>
                </c:pt>
                <c:pt idx="23">
                  <c:v>54.2</c:v>
                </c:pt>
                <c:pt idx="24">
                  <c:v>56.8</c:v>
                </c:pt>
                <c:pt idx="25">
                  <c:v>59.3</c:v>
                </c:pt>
              </c:numCache>
            </c:numRef>
          </c:yVal>
          <c:smooth val="0"/>
          <c:extLst>
            <c:ext xmlns:c16="http://schemas.microsoft.com/office/drawing/2014/chart" uri="{C3380CC4-5D6E-409C-BE32-E72D297353CC}">
              <c16:uniqueId val="{00000062-549F-4C7B-8589-6F9E6A1CADE4}"/>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549F-4C7B-8589-6F9E6A1CADE4}"/>
              </c:ext>
            </c:extLst>
          </c:dPt>
          <c:dPt>
            <c:idx val="3"/>
            <c:bubble3D val="0"/>
            <c:extLst>
              <c:ext xmlns:c16="http://schemas.microsoft.com/office/drawing/2014/chart" uri="{C3380CC4-5D6E-409C-BE32-E72D297353CC}">
                <c16:uniqueId val="{00000064-549F-4C7B-8589-6F9E6A1CADE4}"/>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49F-4C7B-8589-6F9E6A1CADE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49F-4C7B-8589-6F9E6A1CADE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49F-4C7B-8589-6F9E6A1CADE4}"/>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49F-4C7B-8589-6F9E6A1CADE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49F-4C7B-8589-6F9E6A1CADE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49F-4C7B-8589-6F9E6A1CADE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49F-4C7B-8589-6F9E6A1CADE4}"/>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49F-4C7B-8589-6F9E6A1CADE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49F-4C7B-8589-6F9E6A1CADE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49F-4C7B-8589-6F9E6A1CADE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49F-4C7B-8589-6F9E6A1CADE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49F-4C7B-8589-6F9E6A1CADE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49F-4C7B-8589-6F9E6A1CADE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49F-4C7B-8589-6F9E6A1CADE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49F-4C7B-8589-6F9E6A1CADE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49F-4C7B-8589-6F9E6A1CADE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49F-4C7B-8589-6F9E6A1CADE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49F-4C7B-8589-6F9E6A1CADE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49F-4C7B-8589-6F9E6A1CADE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49F-4C7B-8589-6F9E6A1CADE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49F-4C7B-8589-6F9E6A1CADE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49F-4C7B-8589-6F9E6A1CADE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49F-4C7B-8589-6F9E6A1CAD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549F-4C7B-8589-6F9E6A1CAD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49F-4C7B-8589-6F9E6A1CAD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49F-4C7B-8589-6F9E6A1CAD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49F-4C7B-8589-6F9E6A1CAD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49F-4C7B-8589-6F9E6A1CAD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49F-4C7B-8589-6F9E6A1CAD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49F-4C7B-8589-6F9E6A1CAD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49F-4C7B-8589-6F9E6A1CAD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49F-4C7B-8589-6F9E6A1CAD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49F-4C7B-8589-6F9E6A1CAD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49F-4C7B-8589-6F9E6A1CAD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49F-4C7B-8589-6F9E6A1CAD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49F-4C7B-8589-6F9E6A1CAD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49F-4C7B-8589-6F9E6A1CAD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49F-4C7B-8589-6F9E6A1CAD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49F-4C7B-8589-6F9E6A1CAD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49F-4C7B-8589-6F9E6A1CAD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49F-4C7B-8589-6F9E6A1CAD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49F-4C7B-8589-6F9E6A1CAD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49F-4C7B-8589-6F9E6A1CAD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49F-4C7B-8589-6F9E6A1CAD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49F-4C7B-8589-6F9E6A1CAD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49F-4C7B-8589-6F9E6A1CAD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49F-4C7B-8589-6F9E6A1CAD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49F-4C7B-8589-6F9E6A1CAD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49F-4C7B-8589-6F9E6A1CAD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49F-4C7B-8589-6F9E6A1CAD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49F-4C7B-8589-6F9E6A1CAD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49F-4C7B-8589-6F9E6A1CAD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49F-4C7B-8589-6F9E6A1CAD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49F-4C7B-8589-6F9E6A1CAD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49F-4C7B-8589-6F9E6A1CAD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49F-4C7B-8589-6F9E6A1CAD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49F-4C7B-8589-6F9E6A1CAD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49F-4C7B-8589-6F9E6A1CAD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49F-4C7B-8589-6F9E6A1CAD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49F-4C7B-8589-6F9E6A1CAD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49F-4C7B-8589-6F9E6A1CAD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49F-4C7B-8589-6F9E6A1CAD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49F-4C7B-8589-6F9E6A1CAD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49F-4C7B-8589-6F9E6A1CAD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49F-4C7B-8589-6F9E6A1CAD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49F-4C7B-8589-6F9E6A1CAD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49F-4C7B-8589-6F9E6A1CAD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49F-4C7B-8589-6F9E6A1CAD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49F-4C7B-8589-6F9E6A1CAD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49F-4C7B-8589-6F9E6A1CAD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49F-4C7B-8589-6F9E6A1CAD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49F-4C7B-8589-6F9E6A1CAD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49F-4C7B-8589-6F9E6A1CAD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49F-4C7B-8589-6F9E6A1CAD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49F-4C7B-8589-6F9E6A1CAD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49F-4C7B-8589-6F9E6A1CAD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49F-4C7B-8589-6F9E6A1CAD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49F-4C7B-8589-6F9E6A1CAD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49F-4C7B-8589-6F9E6A1CAD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49F-4C7B-8589-6F9E6A1CAD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49F-4C7B-8589-6F9E6A1CAD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49F-4C7B-8589-6F9E6A1CAD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49F-4C7B-8589-6F9E6A1CAD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49F-4C7B-8589-6F9E6A1CAD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49F-4C7B-8589-6F9E6A1CAD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49F-4C7B-8589-6F9E6A1CAD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49F-4C7B-8589-6F9E6A1CAD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49F-4C7B-8589-6F9E6A1CAD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49F-4C7B-8589-6F9E6A1CAD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49F-4C7B-8589-6F9E6A1CAD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49F-4C7B-8589-6F9E6A1CAD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49F-4C7B-8589-6F9E6A1CAD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49F-4C7B-8589-6F9E6A1CAD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49F-4C7B-8589-6F9E6A1CAD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49F-4C7B-8589-6F9E6A1CADE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19.559999999999999</c:v>
                </c:pt>
                <c:pt idx="2">
                  <c:v>43.346769999999999</c:v>
                </c:pt>
                <c:pt idx="3">
                  <c:v>57.40072</c:v>
                </c:pt>
                <c:pt idx="4">
                  <c:v>#N/A</c:v>
                </c:pt>
                <c:pt idx="5">
                  <c:v>56.473489519112213</c:v>
                </c:pt>
                <c:pt idx="6">
                  <c:v>50.123456790123463</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549F-4C7B-8589-6F9E6A1CADE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74.099999999999994</c:v>
                </c:pt>
                <c:pt idx="15">
                  <c:v>74.099999999999994</c:v>
                </c:pt>
                <c:pt idx="16">
                  <c:v>74.099999999999994</c:v>
                </c:pt>
                <c:pt idx="17">
                  <c:v>74.099999999999994</c:v>
                </c:pt>
                <c:pt idx="18">
                  <c:v>74.099999999999994</c:v>
                </c:pt>
                <c:pt idx="19">
                  <c:v>74.099999999999994</c:v>
                </c:pt>
                <c:pt idx="20">
                  <c:v>74.099999999999994</c:v>
                </c:pt>
                <c:pt idx="21">
                  <c:v>74.099999999999994</c:v>
                </c:pt>
                <c:pt idx="22">
                  <c:v>74.099999999999994</c:v>
                </c:pt>
                <c:pt idx="23">
                  <c:v>#N/A</c:v>
                </c:pt>
                <c:pt idx="24">
                  <c:v>#N/A</c:v>
                </c:pt>
                <c:pt idx="25">
                  <c:v>#N/A</c:v>
                </c:pt>
              </c:numCache>
            </c:numRef>
          </c:yVal>
          <c:smooth val="0"/>
          <c:extLst>
            <c:ext xmlns:c16="http://schemas.microsoft.com/office/drawing/2014/chart" uri="{C3380CC4-5D6E-409C-BE32-E72D297353CC}">
              <c16:uniqueId val="{000000C3-549F-4C7B-8589-6F9E6A1CADE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49F-4C7B-8589-6F9E6A1CADE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49F-4C7B-8589-6F9E6A1CADE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49F-4C7B-8589-6F9E6A1CADE4}"/>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49F-4C7B-8589-6F9E6A1CADE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49F-4C7B-8589-6F9E6A1CADE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49F-4C7B-8589-6F9E6A1CADE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49F-4C7B-8589-6F9E6A1CADE4}"/>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49F-4C7B-8589-6F9E6A1CADE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49F-4C7B-8589-6F9E6A1CADE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49F-4C7B-8589-6F9E6A1CADE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49F-4C7B-8589-6F9E6A1CADE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49F-4C7B-8589-6F9E6A1CADE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49F-4C7B-8589-6F9E6A1CADE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49F-4C7B-8589-6F9E6A1CADE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49F-4C7B-8589-6F9E6A1CADE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49F-4C7B-8589-6F9E6A1CADE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49F-4C7B-8589-6F9E6A1CADE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49F-4C7B-8589-6F9E6A1CADE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49F-4C7B-8589-6F9E6A1CADE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49F-4C7B-8589-6F9E6A1CADE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49F-4C7B-8589-6F9E6A1CADE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49F-4C7B-8589-6F9E6A1CADE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49F-4C7B-8589-6F9E6A1CAD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549F-4C7B-8589-6F9E6A1CAD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49F-4C7B-8589-6F9E6A1CAD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49F-4C7B-8589-6F9E6A1CAD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49F-4C7B-8589-6F9E6A1CAD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49F-4C7B-8589-6F9E6A1CAD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49F-4C7B-8589-6F9E6A1CAD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49F-4C7B-8589-6F9E6A1CAD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49F-4C7B-8589-6F9E6A1CAD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49F-4C7B-8589-6F9E6A1CAD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49F-4C7B-8589-6F9E6A1CAD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49F-4C7B-8589-6F9E6A1CAD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49F-4C7B-8589-6F9E6A1CAD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49F-4C7B-8589-6F9E6A1CAD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49F-4C7B-8589-6F9E6A1CAD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49F-4C7B-8589-6F9E6A1CAD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49F-4C7B-8589-6F9E6A1CAD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49F-4C7B-8589-6F9E6A1CAD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49F-4C7B-8589-6F9E6A1CAD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49F-4C7B-8589-6F9E6A1CAD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49F-4C7B-8589-6F9E6A1CAD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49F-4C7B-8589-6F9E6A1CAD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49F-4C7B-8589-6F9E6A1CAD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49F-4C7B-8589-6F9E6A1CAD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49F-4C7B-8589-6F9E6A1CAD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49F-4C7B-8589-6F9E6A1CAD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49F-4C7B-8589-6F9E6A1CAD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49F-4C7B-8589-6F9E6A1CAD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49F-4C7B-8589-6F9E6A1CAD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49F-4C7B-8589-6F9E6A1CAD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49F-4C7B-8589-6F9E6A1CAD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49F-4C7B-8589-6F9E6A1CAD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49F-4C7B-8589-6F9E6A1CAD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49F-4C7B-8589-6F9E6A1CAD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49F-4C7B-8589-6F9E6A1CAD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49F-4C7B-8589-6F9E6A1CAD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49F-4C7B-8589-6F9E6A1CAD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49F-4C7B-8589-6F9E6A1CAD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49F-4C7B-8589-6F9E6A1CAD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49F-4C7B-8589-6F9E6A1CAD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49F-4C7B-8589-6F9E6A1CAD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49F-4C7B-8589-6F9E6A1CAD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49F-4C7B-8589-6F9E6A1CAD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49F-4C7B-8589-6F9E6A1CAD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49F-4C7B-8589-6F9E6A1CAD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49F-4C7B-8589-6F9E6A1CAD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49F-4C7B-8589-6F9E6A1CAD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49F-4C7B-8589-6F9E6A1CAD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49F-4C7B-8589-6F9E6A1CAD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49F-4C7B-8589-6F9E6A1CAD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49F-4C7B-8589-6F9E6A1CAD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49F-4C7B-8589-6F9E6A1CAD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49F-4C7B-8589-6F9E6A1CAD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49F-4C7B-8589-6F9E6A1CAD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49F-4C7B-8589-6F9E6A1CAD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49F-4C7B-8589-6F9E6A1CAD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49F-4C7B-8589-6F9E6A1CAD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49F-4C7B-8589-6F9E6A1CAD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49F-4C7B-8589-6F9E6A1CAD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49F-4C7B-8589-6F9E6A1CAD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49F-4C7B-8589-6F9E6A1CAD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49F-4C7B-8589-6F9E6A1CAD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49F-4C7B-8589-6F9E6A1CAD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49F-4C7B-8589-6F9E6A1CAD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49F-4C7B-8589-6F9E6A1CAD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49F-4C7B-8589-6F9E6A1CAD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49F-4C7B-8589-6F9E6A1CAD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49F-4C7B-8589-6F9E6A1CAD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49F-4C7B-8589-6F9E6A1CAD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49F-4C7B-8589-6F9E6A1CAD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49F-4C7B-8589-6F9E6A1CAD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49F-4C7B-8589-6F9E6A1CAD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549F-4C7B-8589-6F9E6A1CADE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74.054050000000004</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549F-4C7B-8589-6F9E6A1CADE4}"/>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78F-4FB0-9868-575E2023AE0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78F-4FB0-9868-575E2023AE0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78F-4FB0-9868-575E2023AE0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78F-4FB0-9868-575E2023AE0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78F-4FB0-9868-575E2023AE0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78F-4FB0-9868-575E2023AE0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78F-4FB0-9868-575E2023AE03}"/>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78F-4FB0-9868-575E2023AE0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78F-4FB0-9868-575E2023AE0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78F-4FB0-9868-575E2023AE0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78F-4FB0-9868-575E2023AE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78F-4FB0-9868-575E2023AE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78F-4FB0-9868-575E2023AE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78F-4FB0-9868-575E2023AE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78F-4FB0-9868-575E2023AE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78F-4FB0-9868-575E2023AE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78F-4FB0-9868-575E2023AE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78F-4FB0-9868-575E2023AE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78F-4FB0-9868-575E2023AE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78F-4FB0-9868-575E2023AE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78F-4FB0-9868-575E2023AE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78F-4FB0-9868-575E2023AE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78F-4FB0-9868-575E2023AE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78F-4FB0-9868-575E2023AE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78F-4FB0-9868-575E2023AE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78F-4FB0-9868-575E2023AE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78F-4FB0-9868-575E2023AE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78F-4FB0-9868-575E2023AE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78F-4FB0-9868-575E2023AE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78F-4FB0-9868-575E2023AE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78F-4FB0-9868-575E2023AE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78F-4FB0-9868-575E2023AE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78F-4FB0-9868-575E2023AE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78F-4FB0-9868-575E2023AE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78F-4FB0-9868-575E2023AE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78F-4FB0-9868-575E2023AE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78F-4FB0-9868-575E2023AE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78F-4FB0-9868-575E2023AE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78F-4FB0-9868-575E2023AE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78F-4FB0-9868-575E2023AE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78F-4FB0-9868-575E2023AE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78F-4FB0-9868-575E2023AE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78F-4FB0-9868-575E2023AE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78F-4FB0-9868-575E2023AE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78F-4FB0-9868-575E2023AE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78F-4FB0-9868-575E2023AE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78F-4FB0-9868-575E2023AE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78F-4FB0-9868-575E2023AE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78F-4FB0-9868-575E2023AE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78F-4FB0-9868-575E2023AE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78F-4FB0-9868-575E2023AE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78F-4FB0-9868-575E2023AE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78F-4FB0-9868-575E2023AE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78F-4FB0-9868-575E2023AE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78F-4FB0-9868-575E2023AE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78F-4FB0-9868-575E2023AE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78F-4FB0-9868-575E2023AE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78F-4FB0-9868-575E2023AE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78F-4FB0-9868-575E2023AE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78F-4FB0-9868-575E2023AE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78F-4FB0-9868-575E2023AE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78F-4FB0-9868-575E2023AE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78F-4FB0-9868-575E2023AE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78F-4FB0-9868-575E2023AE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78F-4FB0-9868-575E2023AE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78F-4FB0-9868-575E2023AE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78F-4FB0-9868-575E2023AE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78F-4FB0-9868-575E2023AE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78F-4FB0-9868-575E2023AE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78F-4FB0-9868-575E2023AE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78F-4FB0-9868-575E2023AE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78F-4FB0-9868-575E2023AE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78F-4FB0-9868-575E2023AE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78F-4FB0-9868-575E2023AE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78F-4FB0-9868-575E2023AE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78F-4FB0-9868-575E2023AE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78F-4FB0-9868-575E2023AE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78F-4FB0-9868-575E2023AE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78F-4FB0-9868-575E2023AE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78F-4FB0-9868-575E2023AE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78F-4FB0-9868-575E2023AE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78F-4FB0-9868-575E2023AE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78F-4FB0-9868-575E2023AE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78F-4FB0-9868-575E2023AE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78F-4FB0-9868-575E2023AE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78F-4FB0-9868-575E2023AE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78F-4FB0-9868-575E2023AE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78F-4FB0-9868-575E2023AE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78F-4FB0-9868-575E2023AE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78F-4FB0-9868-575E2023AE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78F-4FB0-9868-575E2023AE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78F-4FB0-9868-575E2023AE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78F-4FB0-9868-575E2023AE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78F-4FB0-9868-575E2023AE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78F-4FB0-9868-575E2023AE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46.96969</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78F-4FB0-9868-575E2023AE03}"/>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47</c:v>
                </c:pt>
                <c:pt idx="15">
                  <c:v>47</c:v>
                </c:pt>
                <c:pt idx="16">
                  <c:v>47</c:v>
                </c:pt>
                <c:pt idx="17">
                  <c:v>47</c:v>
                </c:pt>
                <c:pt idx="18">
                  <c:v>47</c:v>
                </c:pt>
                <c:pt idx="19">
                  <c:v>47</c:v>
                </c:pt>
                <c:pt idx="20">
                  <c:v>47</c:v>
                </c:pt>
                <c:pt idx="21">
                  <c:v>47</c:v>
                </c:pt>
                <c:pt idx="22">
                  <c:v>47</c:v>
                </c:pt>
                <c:pt idx="23">
                  <c:v>#N/A</c:v>
                </c:pt>
                <c:pt idx="24">
                  <c:v>#N/A</c:v>
                </c:pt>
                <c:pt idx="25">
                  <c:v>#N/A</c:v>
                </c:pt>
              </c:numCache>
            </c:numRef>
          </c:yVal>
          <c:smooth val="0"/>
          <c:extLst>
            <c:ext xmlns:c16="http://schemas.microsoft.com/office/drawing/2014/chart" uri="{C3380CC4-5D6E-409C-BE32-E72D297353CC}">
              <c16:uniqueId val="{00000060-678F-4FB0-9868-575E2023AE03}"/>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38.6</c:v>
                </c:pt>
                <c:pt idx="11">
                  <c:v>38.6</c:v>
                </c:pt>
                <c:pt idx="12">
                  <c:v>38.6</c:v>
                </c:pt>
                <c:pt idx="13">
                  <c:v>38.6</c:v>
                </c:pt>
                <c:pt idx="14">
                  <c:v>38.6</c:v>
                </c:pt>
                <c:pt idx="15">
                  <c:v>38.6</c:v>
                </c:pt>
                <c:pt idx="16">
                  <c:v>38.6</c:v>
                </c:pt>
                <c:pt idx="17">
                  <c:v>38.6</c:v>
                </c:pt>
                <c:pt idx="18">
                  <c:v>38.6</c:v>
                </c:pt>
                <c:pt idx="19">
                  <c:v>38.6</c:v>
                </c:pt>
                <c:pt idx="20">
                  <c:v>38.6</c:v>
                </c:pt>
                <c:pt idx="21">
                  <c:v>38.6</c:v>
                </c:pt>
                <c:pt idx="22">
                  <c:v>38.6</c:v>
                </c:pt>
                <c:pt idx="23">
                  <c:v>38.6</c:v>
                </c:pt>
                <c:pt idx="24">
                  <c:v>38.6</c:v>
                </c:pt>
                <c:pt idx="25">
                  <c:v>#N/A</c:v>
                </c:pt>
              </c:numCache>
            </c:numRef>
          </c:yVal>
          <c:smooth val="0"/>
          <c:extLst>
            <c:ext xmlns:c16="http://schemas.microsoft.com/office/drawing/2014/chart" uri="{C3380CC4-5D6E-409C-BE32-E72D297353CC}">
              <c16:uniqueId val="{00000061-678F-4FB0-9868-575E2023AE03}"/>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678F-4FB0-9868-575E2023AE03}"/>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678F-4FB0-9868-575E2023AE0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678F-4FB0-9868-575E2023AE0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678F-4FB0-9868-575E2023AE0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678F-4FB0-9868-575E2023AE0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678F-4FB0-9868-575E2023AE0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678F-4FB0-9868-575E2023AE0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678F-4FB0-9868-575E2023AE03}"/>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678F-4FB0-9868-575E2023AE03}"/>
                </c:ext>
              </c:extLst>
            </c:dLbl>
            <c:dLbl>
              <c:idx val="8"/>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678F-4FB0-9868-575E2023AE0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678F-4FB0-9868-575E2023AE0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678F-4FB0-9868-575E2023AE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678F-4FB0-9868-575E2023AE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678F-4FB0-9868-575E2023AE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678F-4FB0-9868-575E2023AE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678F-4FB0-9868-575E2023AE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678F-4FB0-9868-575E2023AE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678F-4FB0-9868-575E2023AE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678F-4FB0-9868-575E2023AE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678F-4FB0-9868-575E2023AE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678F-4FB0-9868-575E2023AE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678F-4FB0-9868-575E2023AE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678F-4FB0-9868-575E2023AE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678F-4FB0-9868-575E2023AE03}"/>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678F-4FB0-9868-575E2023AE03}"/>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34.200000000000003</c:v>
                </c:pt>
                <c:pt idx="2">
                  <c:v>#N/A</c:v>
                </c:pt>
                <c:pt idx="3">
                  <c:v>42.929290000000002</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678F-4FB0-9868-575E2023AE0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64.099999999999994</c:v>
                </c:pt>
                <c:pt idx="15">
                  <c:v>64.099999999999994</c:v>
                </c:pt>
                <c:pt idx="16">
                  <c:v>64.099999999999994</c:v>
                </c:pt>
                <c:pt idx="17">
                  <c:v>64.099999999999994</c:v>
                </c:pt>
                <c:pt idx="18">
                  <c:v>64.099999999999994</c:v>
                </c:pt>
                <c:pt idx="19">
                  <c:v>64.099999999999994</c:v>
                </c:pt>
                <c:pt idx="20">
                  <c:v>64.099999999999994</c:v>
                </c:pt>
                <c:pt idx="21">
                  <c:v>64.099999999999994</c:v>
                </c:pt>
                <c:pt idx="22">
                  <c:v>64.099999999999994</c:v>
                </c:pt>
                <c:pt idx="23">
                  <c:v>#N/A</c:v>
                </c:pt>
                <c:pt idx="24">
                  <c:v>#N/A</c:v>
                </c:pt>
                <c:pt idx="25">
                  <c:v>#N/A</c:v>
                </c:pt>
              </c:numCache>
            </c:numRef>
          </c:yVal>
          <c:smooth val="0"/>
          <c:extLst>
            <c:ext xmlns:c16="http://schemas.microsoft.com/office/drawing/2014/chart" uri="{C3380CC4-5D6E-409C-BE32-E72D297353CC}">
              <c16:uniqueId val="{0000007B-678F-4FB0-9868-575E2023AE0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678F-4FB0-9868-575E2023AE0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678F-4FB0-9868-575E2023AE0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678F-4FB0-9868-575E2023AE0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678F-4FB0-9868-575E2023AE0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678F-4FB0-9868-575E2023AE0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678F-4FB0-9868-575E2023AE0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678F-4FB0-9868-575E2023AE03}"/>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678F-4FB0-9868-575E2023AE0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678F-4FB0-9868-575E2023AE0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678F-4FB0-9868-575E2023AE0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678F-4FB0-9868-575E2023AE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678F-4FB0-9868-575E2023AE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678F-4FB0-9868-575E2023AE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678F-4FB0-9868-575E2023AE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678F-4FB0-9868-575E2023AE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678F-4FB0-9868-575E2023AE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678F-4FB0-9868-575E2023AE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678F-4FB0-9868-575E2023AE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678F-4FB0-9868-575E2023AE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678F-4FB0-9868-575E2023AE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678F-4FB0-9868-575E2023AE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678F-4FB0-9868-575E2023AE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678F-4FB0-9868-575E2023AE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678F-4FB0-9868-575E2023AE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78F-4FB0-9868-575E2023AE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78F-4FB0-9868-575E2023AE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78F-4FB0-9868-575E2023AE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78F-4FB0-9868-575E2023AE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78F-4FB0-9868-575E2023AE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78F-4FB0-9868-575E2023AE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78F-4FB0-9868-575E2023AE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78F-4FB0-9868-575E2023AE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78F-4FB0-9868-575E2023AE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78F-4FB0-9868-575E2023AE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78F-4FB0-9868-575E2023AE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78F-4FB0-9868-575E2023AE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78F-4FB0-9868-575E2023AE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78F-4FB0-9868-575E2023AE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78F-4FB0-9868-575E2023AE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78F-4FB0-9868-575E2023AE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78F-4FB0-9868-575E2023AE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78F-4FB0-9868-575E2023AE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78F-4FB0-9868-575E2023AE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78F-4FB0-9868-575E2023AE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78F-4FB0-9868-575E2023AE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78F-4FB0-9868-575E2023AE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78F-4FB0-9868-575E2023AE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78F-4FB0-9868-575E2023AE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78F-4FB0-9868-575E2023AE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78F-4FB0-9868-575E2023AE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78F-4FB0-9868-575E2023AE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78F-4FB0-9868-575E2023AE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78F-4FB0-9868-575E2023AE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78F-4FB0-9868-575E2023AE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78F-4FB0-9868-575E2023AE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78F-4FB0-9868-575E2023AE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78F-4FB0-9868-575E2023AE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78F-4FB0-9868-575E2023AE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78F-4FB0-9868-575E2023AE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78F-4FB0-9868-575E2023AE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78F-4FB0-9868-575E2023AE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78F-4FB0-9868-575E2023AE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78F-4FB0-9868-575E2023AE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78F-4FB0-9868-575E2023AE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78F-4FB0-9868-575E2023AE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78F-4FB0-9868-575E2023AE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78F-4FB0-9868-575E2023AE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78F-4FB0-9868-575E2023AE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78F-4FB0-9868-575E2023AE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678F-4FB0-9868-575E2023AE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678F-4FB0-9868-575E2023AE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678F-4FB0-9868-575E2023AE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678F-4FB0-9868-575E2023AE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678F-4FB0-9868-575E2023AE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678F-4FB0-9868-575E2023AE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678F-4FB0-9868-575E2023AE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678F-4FB0-9868-575E2023AE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678F-4FB0-9868-575E2023AE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678F-4FB0-9868-575E2023AE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678F-4FB0-9868-575E2023AE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678F-4FB0-9868-575E2023AE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678F-4FB0-9868-575E2023AE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678F-4FB0-9868-575E2023AE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678F-4FB0-9868-575E2023AE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678F-4FB0-9868-575E2023AE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678F-4FB0-9868-575E2023AE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678F-4FB0-9868-575E2023AE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678F-4FB0-9868-575E2023AE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678F-4FB0-9868-575E2023AE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678F-4FB0-9868-575E2023AE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678F-4FB0-9868-575E2023AE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678F-4FB0-9868-575E2023AE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678F-4FB0-9868-575E2023AE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678F-4FB0-9868-575E2023AE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678F-4FB0-9868-575E2023AE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64.141410000000008</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678F-4FB0-9868-575E2023AE03}"/>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898-4552-B43C-878C0C12CB6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898-4552-B43C-878C0C12CB6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898-4552-B43C-878C0C12CB68}"/>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898-4552-B43C-878C0C12CB6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898-4552-B43C-878C0C12CB6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898-4552-B43C-878C0C12CB6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898-4552-B43C-878C0C12CB68}"/>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898-4552-B43C-878C0C12CB6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898-4552-B43C-878C0C12CB6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898-4552-B43C-878C0C12CB6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898-4552-B43C-878C0C12CB6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898-4552-B43C-878C0C12CB6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898-4552-B43C-878C0C12CB6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898-4552-B43C-878C0C12CB6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898-4552-B43C-878C0C12CB6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898-4552-B43C-878C0C12CB6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898-4552-B43C-878C0C12CB6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898-4552-B43C-878C0C12CB6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898-4552-B43C-878C0C12CB6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898-4552-B43C-878C0C12CB6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898-4552-B43C-878C0C12CB6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898-4552-B43C-878C0C12CB6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898-4552-B43C-878C0C12CB6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898-4552-B43C-878C0C12CB6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898-4552-B43C-878C0C12CB6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898-4552-B43C-878C0C12CB6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898-4552-B43C-878C0C12CB6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898-4552-B43C-878C0C12CB6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898-4552-B43C-878C0C12CB6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898-4552-B43C-878C0C12CB6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898-4552-B43C-878C0C12CB6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898-4552-B43C-878C0C12CB6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898-4552-B43C-878C0C12CB6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898-4552-B43C-878C0C12CB6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898-4552-B43C-878C0C12CB6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898-4552-B43C-878C0C12CB6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898-4552-B43C-878C0C12CB6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898-4552-B43C-878C0C12CB6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898-4552-B43C-878C0C12CB6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898-4552-B43C-878C0C12CB6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898-4552-B43C-878C0C12CB6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898-4552-B43C-878C0C12CB6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898-4552-B43C-878C0C12CB6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898-4552-B43C-878C0C12CB6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898-4552-B43C-878C0C12CB6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898-4552-B43C-878C0C12CB6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898-4552-B43C-878C0C12CB6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898-4552-B43C-878C0C12CB6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898-4552-B43C-878C0C12CB6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898-4552-B43C-878C0C12CB6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898-4552-B43C-878C0C12CB6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898-4552-B43C-878C0C12CB6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898-4552-B43C-878C0C12CB6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898-4552-B43C-878C0C12CB6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898-4552-B43C-878C0C12CB6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898-4552-B43C-878C0C12CB6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898-4552-B43C-878C0C12CB6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898-4552-B43C-878C0C12CB6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898-4552-B43C-878C0C12CB6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898-4552-B43C-878C0C12CB6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898-4552-B43C-878C0C12CB6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898-4552-B43C-878C0C12CB6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898-4552-B43C-878C0C12CB6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898-4552-B43C-878C0C12CB6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898-4552-B43C-878C0C12CB6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898-4552-B43C-878C0C12CB6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898-4552-B43C-878C0C12CB6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898-4552-B43C-878C0C12CB6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898-4552-B43C-878C0C12CB6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898-4552-B43C-878C0C12CB6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898-4552-B43C-878C0C12CB6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898-4552-B43C-878C0C12CB6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898-4552-B43C-878C0C12CB6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898-4552-B43C-878C0C12CB6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898-4552-B43C-878C0C12CB6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898-4552-B43C-878C0C12CB6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898-4552-B43C-878C0C12CB6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898-4552-B43C-878C0C12CB6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898-4552-B43C-878C0C12CB6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898-4552-B43C-878C0C12CB6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898-4552-B43C-878C0C12CB6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898-4552-B43C-878C0C12CB6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898-4552-B43C-878C0C12CB6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898-4552-B43C-878C0C12CB6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898-4552-B43C-878C0C12CB6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898-4552-B43C-878C0C12CB6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898-4552-B43C-878C0C12CB6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898-4552-B43C-878C0C12CB6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898-4552-B43C-878C0C12CB6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898-4552-B43C-878C0C12CB6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898-4552-B43C-878C0C12CB6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898-4552-B43C-878C0C12CB6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898-4552-B43C-878C0C12CB6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898-4552-B43C-878C0C12CB6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898-4552-B43C-878C0C12CB6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34.563759999999995</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898-4552-B43C-878C0C12CB68}"/>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34.6</c:v>
                </c:pt>
                <c:pt idx="15">
                  <c:v>34.6</c:v>
                </c:pt>
                <c:pt idx="16">
                  <c:v>34.6</c:v>
                </c:pt>
                <c:pt idx="17">
                  <c:v>34.6</c:v>
                </c:pt>
                <c:pt idx="18">
                  <c:v>34.6</c:v>
                </c:pt>
                <c:pt idx="19">
                  <c:v>34.6</c:v>
                </c:pt>
                <c:pt idx="20">
                  <c:v>34.6</c:v>
                </c:pt>
                <c:pt idx="21">
                  <c:v>34.6</c:v>
                </c:pt>
                <c:pt idx="22">
                  <c:v>34.6</c:v>
                </c:pt>
                <c:pt idx="23">
                  <c:v>#N/A</c:v>
                </c:pt>
                <c:pt idx="24">
                  <c:v>#N/A</c:v>
                </c:pt>
                <c:pt idx="25">
                  <c:v>#N/A</c:v>
                </c:pt>
              </c:numCache>
            </c:numRef>
          </c:yVal>
          <c:smooth val="0"/>
          <c:extLst>
            <c:ext xmlns:c16="http://schemas.microsoft.com/office/drawing/2014/chart" uri="{C3380CC4-5D6E-409C-BE32-E72D297353CC}">
              <c16:uniqueId val="{00000060-6898-4552-B43C-878C0C12CB68}"/>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8.1</c:v>
                </c:pt>
                <c:pt idx="15">
                  <c:v>8.1</c:v>
                </c:pt>
                <c:pt idx="16">
                  <c:v>8.1</c:v>
                </c:pt>
                <c:pt idx="17">
                  <c:v>8.1</c:v>
                </c:pt>
                <c:pt idx="18">
                  <c:v>8.1</c:v>
                </c:pt>
                <c:pt idx="19">
                  <c:v>8.1</c:v>
                </c:pt>
                <c:pt idx="20">
                  <c:v>8.1</c:v>
                </c:pt>
                <c:pt idx="21">
                  <c:v>8.1</c:v>
                </c:pt>
                <c:pt idx="22">
                  <c:v>8.1</c:v>
                </c:pt>
                <c:pt idx="23">
                  <c:v>#N/A</c:v>
                </c:pt>
                <c:pt idx="24">
                  <c:v>#N/A</c:v>
                </c:pt>
                <c:pt idx="25">
                  <c:v>#N/A</c:v>
                </c:pt>
              </c:numCache>
            </c:numRef>
          </c:yVal>
          <c:smooth val="0"/>
          <c:extLst>
            <c:ext xmlns:c16="http://schemas.microsoft.com/office/drawing/2014/chart" uri="{C3380CC4-5D6E-409C-BE32-E72D297353CC}">
              <c16:uniqueId val="{00000061-6898-4552-B43C-878C0C12CB68}"/>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898-4552-B43C-878C0C12CB68}"/>
              </c:ext>
            </c:extLst>
          </c:dPt>
          <c:dPt>
            <c:idx val="3"/>
            <c:bubble3D val="0"/>
            <c:extLst>
              <c:ext xmlns:c16="http://schemas.microsoft.com/office/drawing/2014/chart" uri="{C3380CC4-5D6E-409C-BE32-E72D297353CC}">
                <c16:uniqueId val="{00000063-6898-4552-B43C-878C0C12CB68}"/>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898-4552-B43C-878C0C12CB6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898-4552-B43C-878C0C12CB6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898-4552-B43C-878C0C12CB68}"/>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898-4552-B43C-878C0C12CB6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898-4552-B43C-878C0C12CB6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898-4552-B43C-878C0C12CB6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898-4552-B43C-878C0C12CB68}"/>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898-4552-B43C-878C0C12CB6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898-4552-B43C-878C0C12CB6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898-4552-B43C-878C0C12CB6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898-4552-B43C-878C0C12CB6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898-4552-B43C-878C0C12CB6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898-4552-B43C-878C0C12CB6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898-4552-B43C-878C0C12CB6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898-4552-B43C-878C0C12CB6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898-4552-B43C-878C0C12CB6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898-4552-B43C-878C0C12CB6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898-4552-B43C-878C0C12CB6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898-4552-B43C-878C0C12CB6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898-4552-B43C-878C0C12CB6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898-4552-B43C-878C0C12CB6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898-4552-B43C-878C0C12CB6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898-4552-B43C-878C0C12CB6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898-4552-B43C-878C0C12CB6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898-4552-B43C-878C0C12CB6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898-4552-B43C-878C0C12CB6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898-4552-B43C-878C0C12CB6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898-4552-B43C-878C0C12CB6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898-4552-B43C-878C0C12CB6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898-4552-B43C-878C0C12CB6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898-4552-B43C-878C0C12CB6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898-4552-B43C-878C0C12CB6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898-4552-B43C-878C0C12CB6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898-4552-B43C-878C0C12CB6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898-4552-B43C-878C0C12CB6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898-4552-B43C-878C0C12CB6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898-4552-B43C-878C0C12CB6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898-4552-B43C-878C0C12CB6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898-4552-B43C-878C0C12CB6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898-4552-B43C-878C0C12CB6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898-4552-B43C-878C0C12CB6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898-4552-B43C-878C0C12CB6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898-4552-B43C-878C0C12CB6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898-4552-B43C-878C0C12CB6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898-4552-B43C-878C0C12CB6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898-4552-B43C-878C0C12CB6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898-4552-B43C-878C0C12CB6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898-4552-B43C-878C0C12CB6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898-4552-B43C-878C0C12CB6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898-4552-B43C-878C0C12CB6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898-4552-B43C-878C0C12CB6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898-4552-B43C-878C0C12CB6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898-4552-B43C-878C0C12CB6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898-4552-B43C-878C0C12CB6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898-4552-B43C-878C0C12CB6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898-4552-B43C-878C0C12CB6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898-4552-B43C-878C0C12CB6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898-4552-B43C-878C0C12CB6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898-4552-B43C-878C0C12CB6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898-4552-B43C-878C0C12CB6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898-4552-B43C-878C0C12CB6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898-4552-B43C-878C0C12CB6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898-4552-B43C-878C0C12CB6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898-4552-B43C-878C0C12CB6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898-4552-B43C-878C0C12CB6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898-4552-B43C-878C0C12CB6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898-4552-B43C-878C0C12CB6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898-4552-B43C-878C0C12CB6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898-4552-B43C-878C0C12CB6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898-4552-B43C-878C0C12CB6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898-4552-B43C-878C0C12CB6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898-4552-B43C-878C0C12CB6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898-4552-B43C-878C0C12CB6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898-4552-B43C-878C0C12CB6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898-4552-B43C-878C0C12CB6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898-4552-B43C-878C0C12CB6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898-4552-B43C-878C0C12CB6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898-4552-B43C-878C0C12CB6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898-4552-B43C-878C0C12CB6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898-4552-B43C-878C0C12CB6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898-4552-B43C-878C0C12CB6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898-4552-B43C-878C0C12CB6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898-4552-B43C-878C0C12CB6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898-4552-B43C-878C0C12CB6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898-4552-B43C-878C0C12CB6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898-4552-B43C-878C0C12CB6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898-4552-B43C-878C0C12CB6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898-4552-B43C-878C0C12CB6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898-4552-B43C-878C0C12CB6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898-4552-B43C-878C0C12CB6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898-4552-B43C-878C0C12CB6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898-4552-B43C-878C0C12CB6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898-4552-B43C-878C0C12CB6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898-4552-B43C-878C0C12CB6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898-4552-B43C-878C0C12CB6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8.0536899999999996</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898-4552-B43C-878C0C12CB6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39.6</c:v>
                </c:pt>
                <c:pt idx="15">
                  <c:v>39.6</c:v>
                </c:pt>
                <c:pt idx="16">
                  <c:v>39.6</c:v>
                </c:pt>
                <c:pt idx="17">
                  <c:v>39.6</c:v>
                </c:pt>
                <c:pt idx="18">
                  <c:v>39.6</c:v>
                </c:pt>
                <c:pt idx="19">
                  <c:v>39.6</c:v>
                </c:pt>
                <c:pt idx="20">
                  <c:v>39.6</c:v>
                </c:pt>
                <c:pt idx="21">
                  <c:v>39.6</c:v>
                </c:pt>
                <c:pt idx="22">
                  <c:v>39.6</c:v>
                </c:pt>
                <c:pt idx="23">
                  <c:v>#N/A</c:v>
                </c:pt>
                <c:pt idx="24">
                  <c:v>#N/A</c:v>
                </c:pt>
                <c:pt idx="25">
                  <c:v>#N/A</c:v>
                </c:pt>
              </c:numCache>
            </c:numRef>
          </c:yVal>
          <c:smooth val="0"/>
          <c:extLst>
            <c:ext xmlns:c16="http://schemas.microsoft.com/office/drawing/2014/chart" uri="{C3380CC4-5D6E-409C-BE32-E72D297353CC}">
              <c16:uniqueId val="{000000C2-6898-4552-B43C-878C0C12CB6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898-4552-B43C-878C0C12CB6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898-4552-B43C-878C0C12CB6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898-4552-B43C-878C0C12CB68}"/>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898-4552-B43C-878C0C12CB6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898-4552-B43C-878C0C12CB6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898-4552-B43C-878C0C12CB6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898-4552-B43C-878C0C12CB68}"/>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898-4552-B43C-878C0C12CB6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898-4552-B43C-878C0C12CB6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898-4552-B43C-878C0C12CB6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898-4552-B43C-878C0C12CB6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898-4552-B43C-878C0C12CB6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898-4552-B43C-878C0C12CB6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898-4552-B43C-878C0C12CB6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898-4552-B43C-878C0C12CB6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898-4552-B43C-878C0C12CB6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898-4552-B43C-878C0C12CB6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898-4552-B43C-878C0C12CB6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898-4552-B43C-878C0C12CB6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898-4552-B43C-878C0C12CB6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898-4552-B43C-878C0C12CB6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898-4552-B43C-878C0C12CB6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898-4552-B43C-878C0C12CB6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898-4552-B43C-878C0C12CB6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898-4552-B43C-878C0C12CB6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898-4552-B43C-878C0C12CB6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898-4552-B43C-878C0C12CB6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898-4552-B43C-878C0C12CB6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898-4552-B43C-878C0C12CB6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898-4552-B43C-878C0C12CB6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898-4552-B43C-878C0C12CB6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898-4552-B43C-878C0C12CB6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898-4552-B43C-878C0C12CB6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898-4552-B43C-878C0C12CB6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898-4552-B43C-878C0C12CB6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898-4552-B43C-878C0C12CB6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898-4552-B43C-878C0C12CB6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898-4552-B43C-878C0C12CB6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898-4552-B43C-878C0C12CB6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898-4552-B43C-878C0C12CB6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898-4552-B43C-878C0C12CB6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898-4552-B43C-878C0C12CB6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898-4552-B43C-878C0C12CB6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898-4552-B43C-878C0C12CB6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898-4552-B43C-878C0C12CB6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898-4552-B43C-878C0C12CB6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898-4552-B43C-878C0C12CB6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898-4552-B43C-878C0C12CB6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898-4552-B43C-878C0C12CB6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898-4552-B43C-878C0C12CB6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898-4552-B43C-878C0C12CB6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898-4552-B43C-878C0C12CB6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898-4552-B43C-878C0C12CB6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898-4552-B43C-878C0C12CB6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898-4552-B43C-878C0C12CB6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898-4552-B43C-878C0C12CB6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898-4552-B43C-878C0C12CB6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898-4552-B43C-878C0C12CB6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898-4552-B43C-878C0C12CB6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898-4552-B43C-878C0C12CB6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898-4552-B43C-878C0C12CB6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898-4552-B43C-878C0C12CB6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898-4552-B43C-878C0C12CB6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898-4552-B43C-878C0C12CB6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898-4552-B43C-878C0C12CB6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898-4552-B43C-878C0C12CB6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898-4552-B43C-878C0C12CB6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898-4552-B43C-878C0C12CB6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898-4552-B43C-878C0C12CB6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898-4552-B43C-878C0C12CB6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898-4552-B43C-878C0C12CB6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898-4552-B43C-878C0C12CB6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898-4552-B43C-878C0C12CB6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898-4552-B43C-878C0C12CB6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898-4552-B43C-878C0C12CB6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898-4552-B43C-878C0C12CB6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898-4552-B43C-878C0C12CB6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898-4552-B43C-878C0C12CB6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898-4552-B43C-878C0C12CB6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898-4552-B43C-878C0C12CB6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898-4552-B43C-878C0C12CB6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898-4552-B43C-878C0C12CB6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898-4552-B43C-878C0C12CB6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898-4552-B43C-878C0C12CB6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898-4552-B43C-878C0C12CB6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898-4552-B43C-878C0C12CB6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898-4552-B43C-878C0C12CB6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898-4552-B43C-878C0C12CB6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898-4552-B43C-878C0C12CB6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898-4552-B43C-878C0C12CB6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898-4552-B43C-878C0C12CB6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898-4552-B43C-878C0C12CB6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898-4552-B43C-878C0C12CB6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898-4552-B43C-878C0C12CB6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898-4552-B43C-878C0C12CB6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39.597320000000003</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898-4552-B43C-878C0C12CB68}"/>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DCBB-4742-8D9B-B65C343F1BB2}"/>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CBB-4742-8D9B-B65C343F1BB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CBB-4742-8D9B-B65C343F1BB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CBB-4742-8D9B-B65C343F1BB2}"/>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CBB-4742-8D9B-B65C343F1BB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CBB-4742-8D9B-B65C343F1BB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CBB-4742-8D9B-B65C343F1BB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CBB-4742-8D9B-B65C343F1BB2}"/>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CBB-4742-8D9B-B65C343F1BB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CBB-4742-8D9B-B65C343F1BB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CBB-4742-8D9B-B65C343F1BB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CBB-4742-8D9B-B65C343F1BB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CBB-4742-8D9B-B65C343F1BB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CBB-4742-8D9B-B65C343F1BB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CBB-4742-8D9B-B65C343F1BB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CBB-4742-8D9B-B65C343F1BB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CBB-4742-8D9B-B65C343F1BB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CBB-4742-8D9B-B65C343F1BB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CBB-4742-8D9B-B65C343F1BB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CBB-4742-8D9B-B65C343F1BB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CBB-4742-8D9B-B65C343F1BB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CBB-4742-8D9B-B65C343F1BB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CBB-4742-8D9B-B65C343F1BB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CBB-4742-8D9B-B65C343F1BB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CBB-4742-8D9B-B65C343F1BB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CBB-4742-8D9B-B65C343F1BB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CBB-4742-8D9B-B65C343F1BB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CBB-4742-8D9B-B65C343F1BB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CBB-4742-8D9B-B65C343F1BB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CBB-4742-8D9B-B65C343F1BB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CBB-4742-8D9B-B65C343F1BB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CBB-4742-8D9B-B65C343F1BB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CBB-4742-8D9B-B65C343F1BB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CBB-4742-8D9B-B65C343F1BB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CBB-4742-8D9B-B65C343F1BB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CBB-4742-8D9B-B65C343F1BB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CBB-4742-8D9B-B65C343F1BB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CBB-4742-8D9B-B65C343F1BB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CBB-4742-8D9B-B65C343F1BB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CBB-4742-8D9B-B65C343F1BB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CBB-4742-8D9B-B65C343F1BB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CBB-4742-8D9B-B65C343F1BB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CBB-4742-8D9B-B65C343F1BB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CBB-4742-8D9B-B65C343F1BB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CBB-4742-8D9B-B65C343F1BB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CBB-4742-8D9B-B65C343F1BB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CBB-4742-8D9B-B65C343F1BB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CBB-4742-8D9B-B65C343F1BB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CBB-4742-8D9B-B65C343F1BB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CBB-4742-8D9B-B65C343F1BB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CBB-4742-8D9B-B65C343F1BB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CBB-4742-8D9B-B65C343F1BB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CBB-4742-8D9B-B65C343F1BB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CBB-4742-8D9B-B65C343F1BB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CBB-4742-8D9B-B65C343F1BB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CBB-4742-8D9B-B65C343F1BB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CBB-4742-8D9B-B65C343F1BB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CBB-4742-8D9B-B65C343F1BB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CBB-4742-8D9B-B65C343F1BB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CBB-4742-8D9B-B65C343F1BB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CBB-4742-8D9B-B65C343F1BB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CBB-4742-8D9B-B65C343F1BB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CBB-4742-8D9B-B65C343F1BB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CBB-4742-8D9B-B65C343F1BB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CBB-4742-8D9B-B65C343F1BB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CBB-4742-8D9B-B65C343F1BB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CBB-4742-8D9B-B65C343F1BB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CBB-4742-8D9B-B65C343F1BB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CBB-4742-8D9B-B65C343F1BB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CBB-4742-8D9B-B65C343F1BB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CBB-4742-8D9B-B65C343F1BB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CBB-4742-8D9B-B65C343F1BB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CBB-4742-8D9B-B65C343F1BB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CBB-4742-8D9B-B65C343F1BB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CBB-4742-8D9B-B65C343F1BB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CBB-4742-8D9B-B65C343F1BB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CBB-4742-8D9B-B65C343F1BB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CBB-4742-8D9B-B65C343F1BB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CBB-4742-8D9B-B65C343F1BB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CBB-4742-8D9B-B65C343F1BB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CBB-4742-8D9B-B65C343F1BB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CBB-4742-8D9B-B65C343F1BB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CBB-4742-8D9B-B65C343F1BB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CBB-4742-8D9B-B65C343F1BB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CBB-4742-8D9B-B65C343F1BB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CBB-4742-8D9B-B65C343F1BB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CBB-4742-8D9B-B65C343F1BB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CBB-4742-8D9B-B65C343F1BB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CBB-4742-8D9B-B65C343F1BB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CBB-4742-8D9B-B65C343F1BB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CBB-4742-8D9B-B65C343F1BB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CBB-4742-8D9B-B65C343F1BB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CBB-4742-8D9B-B65C343F1BB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CBB-4742-8D9B-B65C343F1BB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CBB-4742-8D9B-B65C343F1BB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CBB-4742-8D9B-B65C343F1BB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34.234229999999997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CBB-4742-8D9B-B65C343F1BB2}"/>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34.200000000000003</c:v>
                </c:pt>
                <c:pt idx="15">
                  <c:v>34.200000000000003</c:v>
                </c:pt>
                <c:pt idx="16">
                  <c:v>34.200000000000003</c:v>
                </c:pt>
                <c:pt idx="17">
                  <c:v>34.200000000000003</c:v>
                </c:pt>
                <c:pt idx="18">
                  <c:v>34.200000000000003</c:v>
                </c:pt>
                <c:pt idx="19">
                  <c:v>34.200000000000003</c:v>
                </c:pt>
                <c:pt idx="20">
                  <c:v>34.200000000000003</c:v>
                </c:pt>
                <c:pt idx="21">
                  <c:v>34.200000000000003</c:v>
                </c:pt>
                <c:pt idx="22">
                  <c:v>34.200000000000003</c:v>
                </c:pt>
                <c:pt idx="23">
                  <c:v>#N/A</c:v>
                </c:pt>
                <c:pt idx="24">
                  <c:v>#N/A</c:v>
                </c:pt>
                <c:pt idx="25">
                  <c:v>#N/A</c:v>
                </c:pt>
              </c:numCache>
            </c:numRef>
          </c:yVal>
          <c:smooth val="0"/>
          <c:extLst>
            <c:ext xmlns:c16="http://schemas.microsoft.com/office/drawing/2014/chart" uri="{C3380CC4-5D6E-409C-BE32-E72D297353CC}">
              <c16:uniqueId val="{00000060-DCBB-4742-8D9B-B65C343F1BB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22.4</c:v>
                </c:pt>
                <c:pt idx="11">
                  <c:v>22.4</c:v>
                </c:pt>
                <c:pt idx="12">
                  <c:v>22.4</c:v>
                </c:pt>
                <c:pt idx="13">
                  <c:v>22.4</c:v>
                </c:pt>
                <c:pt idx="14">
                  <c:v>22.4</c:v>
                </c:pt>
                <c:pt idx="15">
                  <c:v>22.9</c:v>
                </c:pt>
                <c:pt idx="16">
                  <c:v>23.4</c:v>
                </c:pt>
                <c:pt idx="17">
                  <c:v>23.9</c:v>
                </c:pt>
                <c:pt idx="18">
                  <c:v>24.4</c:v>
                </c:pt>
                <c:pt idx="19">
                  <c:v>24.9</c:v>
                </c:pt>
                <c:pt idx="20">
                  <c:v>25.4</c:v>
                </c:pt>
                <c:pt idx="21">
                  <c:v>25.9</c:v>
                </c:pt>
                <c:pt idx="22">
                  <c:v>26.4</c:v>
                </c:pt>
                <c:pt idx="23">
                  <c:v>26.9</c:v>
                </c:pt>
                <c:pt idx="24">
                  <c:v>27.4</c:v>
                </c:pt>
                <c:pt idx="25">
                  <c:v>27.9</c:v>
                </c:pt>
              </c:numCache>
            </c:numRef>
          </c:yVal>
          <c:smooth val="0"/>
          <c:extLst>
            <c:ext xmlns:c16="http://schemas.microsoft.com/office/drawing/2014/chart" uri="{C3380CC4-5D6E-409C-BE32-E72D297353CC}">
              <c16:uniqueId val="{00000061-DCBB-4742-8D9B-B65C343F1BB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CBB-4742-8D9B-B65C343F1BB2}"/>
              </c:ext>
            </c:extLst>
          </c:dPt>
          <c:dPt>
            <c:idx val="3"/>
            <c:bubble3D val="0"/>
            <c:extLst>
              <c:ext xmlns:c16="http://schemas.microsoft.com/office/drawing/2014/chart" uri="{C3380CC4-5D6E-409C-BE32-E72D297353CC}">
                <c16:uniqueId val="{00000063-DCBB-4742-8D9B-B65C343F1BB2}"/>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CBB-4742-8D9B-B65C343F1BB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CBB-4742-8D9B-B65C343F1BB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CBB-4742-8D9B-B65C343F1BB2}"/>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CBB-4742-8D9B-B65C343F1BB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CBB-4742-8D9B-B65C343F1BB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CBB-4742-8D9B-B65C343F1BB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CBB-4742-8D9B-B65C343F1BB2}"/>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CBB-4742-8D9B-B65C343F1BB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CBB-4742-8D9B-B65C343F1BB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CBB-4742-8D9B-B65C343F1BB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CBB-4742-8D9B-B65C343F1BB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CBB-4742-8D9B-B65C343F1BB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CBB-4742-8D9B-B65C343F1BB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CBB-4742-8D9B-B65C343F1BB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CBB-4742-8D9B-B65C343F1BB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CBB-4742-8D9B-B65C343F1BB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CBB-4742-8D9B-B65C343F1BB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CBB-4742-8D9B-B65C343F1BB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CBB-4742-8D9B-B65C343F1BB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CBB-4742-8D9B-B65C343F1BB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CBB-4742-8D9B-B65C343F1BB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CBB-4742-8D9B-B65C343F1BB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CBB-4742-8D9B-B65C343F1BB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CBB-4742-8D9B-B65C343F1BB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CBB-4742-8D9B-B65C343F1BB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CBB-4742-8D9B-B65C343F1BB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CBB-4742-8D9B-B65C343F1BB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CBB-4742-8D9B-B65C343F1BB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CBB-4742-8D9B-B65C343F1BB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CBB-4742-8D9B-B65C343F1BB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CBB-4742-8D9B-B65C343F1BB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CBB-4742-8D9B-B65C343F1BB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CBB-4742-8D9B-B65C343F1BB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CBB-4742-8D9B-B65C343F1BB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CBB-4742-8D9B-B65C343F1BB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CBB-4742-8D9B-B65C343F1BB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CBB-4742-8D9B-B65C343F1BB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CBB-4742-8D9B-B65C343F1BB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CBB-4742-8D9B-B65C343F1BB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CBB-4742-8D9B-B65C343F1BB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CBB-4742-8D9B-B65C343F1BB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CBB-4742-8D9B-B65C343F1BB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CBB-4742-8D9B-B65C343F1BB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CBB-4742-8D9B-B65C343F1BB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CBB-4742-8D9B-B65C343F1BB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CBB-4742-8D9B-B65C343F1BB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CBB-4742-8D9B-B65C343F1BB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CBB-4742-8D9B-B65C343F1BB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CBB-4742-8D9B-B65C343F1BB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CBB-4742-8D9B-B65C343F1BB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CBB-4742-8D9B-B65C343F1BB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CBB-4742-8D9B-B65C343F1BB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CBB-4742-8D9B-B65C343F1BB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CBB-4742-8D9B-B65C343F1BB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CBB-4742-8D9B-B65C343F1BB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CBB-4742-8D9B-B65C343F1BB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CBB-4742-8D9B-B65C343F1BB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CBB-4742-8D9B-B65C343F1BB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CBB-4742-8D9B-B65C343F1BB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CBB-4742-8D9B-B65C343F1BB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CBB-4742-8D9B-B65C343F1BB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CBB-4742-8D9B-B65C343F1BB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CBB-4742-8D9B-B65C343F1BB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CBB-4742-8D9B-B65C343F1BB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CBB-4742-8D9B-B65C343F1BB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CBB-4742-8D9B-B65C343F1BB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CBB-4742-8D9B-B65C343F1BB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CBB-4742-8D9B-B65C343F1BB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CBB-4742-8D9B-B65C343F1BB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CBB-4742-8D9B-B65C343F1BB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CBB-4742-8D9B-B65C343F1BB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CBB-4742-8D9B-B65C343F1BB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CBB-4742-8D9B-B65C343F1BB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CBB-4742-8D9B-B65C343F1BB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CBB-4742-8D9B-B65C343F1BB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CBB-4742-8D9B-B65C343F1BB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CBB-4742-8D9B-B65C343F1BB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CBB-4742-8D9B-B65C343F1BB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CBB-4742-8D9B-B65C343F1BB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CBB-4742-8D9B-B65C343F1BB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CBB-4742-8D9B-B65C343F1BB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CBB-4742-8D9B-B65C343F1BB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CBB-4742-8D9B-B65C343F1BB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CBB-4742-8D9B-B65C343F1BB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CBB-4742-8D9B-B65C343F1BB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CBB-4742-8D9B-B65C343F1BB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CBB-4742-8D9B-B65C343F1BB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CBB-4742-8D9B-B65C343F1BB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CBB-4742-8D9B-B65C343F1BB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CBB-4742-8D9B-B65C343F1BB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CBB-4742-8D9B-B65C343F1BB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CBB-4742-8D9B-B65C343F1BB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CBB-4742-8D9B-B65C343F1BB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CBB-4742-8D9B-B65C343F1BB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CBB-4742-8D9B-B65C343F1BB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22.48</c:v>
                </c:pt>
                <c:pt idx="2">
                  <c:v>#N/A</c:v>
                </c:pt>
                <c:pt idx="3">
                  <c:v>25.58559</c:v>
                </c:pt>
                <c:pt idx="4">
                  <c:v>#N/A</c:v>
                </c:pt>
                <c:pt idx="5">
                  <c:v>26.510480887792848</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CBB-4742-8D9B-B65C343F1BB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51.5</c:v>
                </c:pt>
                <c:pt idx="15">
                  <c:v>51.5</c:v>
                </c:pt>
                <c:pt idx="16">
                  <c:v>51.5</c:v>
                </c:pt>
                <c:pt idx="17">
                  <c:v>51.5</c:v>
                </c:pt>
                <c:pt idx="18">
                  <c:v>51.5</c:v>
                </c:pt>
                <c:pt idx="19">
                  <c:v>51.5</c:v>
                </c:pt>
                <c:pt idx="20">
                  <c:v>51.5</c:v>
                </c:pt>
                <c:pt idx="21">
                  <c:v>51.5</c:v>
                </c:pt>
                <c:pt idx="22">
                  <c:v>51.5</c:v>
                </c:pt>
                <c:pt idx="23">
                  <c:v>#N/A</c:v>
                </c:pt>
                <c:pt idx="24">
                  <c:v>#N/A</c:v>
                </c:pt>
                <c:pt idx="25">
                  <c:v>#N/A</c:v>
                </c:pt>
              </c:numCache>
            </c:numRef>
          </c:yVal>
          <c:smooth val="0"/>
          <c:extLst>
            <c:ext xmlns:c16="http://schemas.microsoft.com/office/drawing/2014/chart" uri="{C3380CC4-5D6E-409C-BE32-E72D297353CC}">
              <c16:uniqueId val="{000000C2-DCBB-4742-8D9B-B65C343F1BB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CBB-4742-8D9B-B65C343F1BB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CBB-4742-8D9B-B65C343F1BB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CBB-4742-8D9B-B65C343F1BB2}"/>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CBB-4742-8D9B-B65C343F1BB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CBB-4742-8D9B-B65C343F1BB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CBB-4742-8D9B-B65C343F1BB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CBB-4742-8D9B-B65C343F1BB2}"/>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CBB-4742-8D9B-B65C343F1BB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CBB-4742-8D9B-B65C343F1BB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CBB-4742-8D9B-B65C343F1BB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CBB-4742-8D9B-B65C343F1BB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CBB-4742-8D9B-B65C343F1BB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CBB-4742-8D9B-B65C343F1BB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CBB-4742-8D9B-B65C343F1BB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CBB-4742-8D9B-B65C343F1BB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CBB-4742-8D9B-B65C343F1BB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CBB-4742-8D9B-B65C343F1BB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CBB-4742-8D9B-B65C343F1BB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CBB-4742-8D9B-B65C343F1BB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CBB-4742-8D9B-B65C343F1BB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CBB-4742-8D9B-B65C343F1BB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CBB-4742-8D9B-B65C343F1BB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CBB-4742-8D9B-B65C343F1BB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CBB-4742-8D9B-B65C343F1BB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CBB-4742-8D9B-B65C343F1BB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CBB-4742-8D9B-B65C343F1BB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CBB-4742-8D9B-B65C343F1BB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CBB-4742-8D9B-B65C343F1BB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CBB-4742-8D9B-B65C343F1BB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CBB-4742-8D9B-B65C343F1BB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CBB-4742-8D9B-B65C343F1BB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CBB-4742-8D9B-B65C343F1BB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CBB-4742-8D9B-B65C343F1BB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CBB-4742-8D9B-B65C343F1BB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CBB-4742-8D9B-B65C343F1BB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CBB-4742-8D9B-B65C343F1BB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CBB-4742-8D9B-B65C343F1BB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CBB-4742-8D9B-B65C343F1BB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CBB-4742-8D9B-B65C343F1BB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CBB-4742-8D9B-B65C343F1BB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CBB-4742-8D9B-B65C343F1BB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CBB-4742-8D9B-B65C343F1BB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CBB-4742-8D9B-B65C343F1BB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CBB-4742-8D9B-B65C343F1BB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CBB-4742-8D9B-B65C343F1BB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CBB-4742-8D9B-B65C343F1BB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CBB-4742-8D9B-B65C343F1BB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CBB-4742-8D9B-B65C343F1BB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CBB-4742-8D9B-B65C343F1BB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CBB-4742-8D9B-B65C343F1BB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CBB-4742-8D9B-B65C343F1BB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CBB-4742-8D9B-B65C343F1BB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CBB-4742-8D9B-B65C343F1BB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CBB-4742-8D9B-B65C343F1BB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CBB-4742-8D9B-B65C343F1BB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CBB-4742-8D9B-B65C343F1BB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CBB-4742-8D9B-B65C343F1BB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CBB-4742-8D9B-B65C343F1BB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CBB-4742-8D9B-B65C343F1BB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CBB-4742-8D9B-B65C343F1BB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CBB-4742-8D9B-B65C343F1BB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CBB-4742-8D9B-B65C343F1BB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CBB-4742-8D9B-B65C343F1BB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CBB-4742-8D9B-B65C343F1BB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CBB-4742-8D9B-B65C343F1BB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CBB-4742-8D9B-B65C343F1BB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CBB-4742-8D9B-B65C343F1BB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CBB-4742-8D9B-B65C343F1BB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CBB-4742-8D9B-B65C343F1BB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CBB-4742-8D9B-B65C343F1BB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CBB-4742-8D9B-B65C343F1BB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CBB-4742-8D9B-B65C343F1BB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CBB-4742-8D9B-B65C343F1BB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CBB-4742-8D9B-B65C343F1BB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CBB-4742-8D9B-B65C343F1BB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CBB-4742-8D9B-B65C343F1BB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CBB-4742-8D9B-B65C343F1BB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CBB-4742-8D9B-B65C343F1BB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CBB-4742-8D9B-B65C343F1BB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CBB-4742-8D9B-B65C343F1BB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CBB-4742-8D9B-B65C343F1BB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CBB-4742-8D9B-B65C343F1BB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CBB-4742-8D9B-B65C343F1BB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CBB-4742-8D9B-B65C343F1BB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CBB-4742-8D9B-B65C343F1BB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CBB-4742-8D9B-B65C343F1BB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CBB-4742-8D9B-B65C343F1BB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CBB-4742-8D9B-B65C343F1BB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CBB-4742-8D9B-B65C343F1BB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CBB-4742-8D9B-B65C343F1BB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CBB-4742-8D9B-B65C343F1BB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CBB-4742-8D9B-B65C343F1BB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CBB-4742-8D9B-B65C343F1BB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CBB-4742-8D9B-B65C343F1BB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CBB-4742-8D9B-B65C343F1BB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51.531529999999997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CBB-4742-8D9B-B65C343F1BB2}"/>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46D1-4F55-878D-DBFBD966B800}"/>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24.5</c:v>
                </c:pt>
                <c:pt idx="15">
                  <c:v>24.5</c:v>
                </c:pt>
                <c:pt idx="16">
                  <c:v>24.5</c:v>
                </c:pt>
                <c:pt idx="17">
                  <c:v>24.5</c:v>
                </c:pt>
                <c:pt idx="18">
                  <c:v>24.5</c:v>
                </c:pt>
                <c:pt idx="19">
                  <c:v>24.5</c:v>
                </c:pt>
                <c:pt idx="20">
                  <c:v>24.5</c:v>
                </c:pt>
                <c:pt idx="21">
                  <c:v>24.5</c:v>
                </c:pt>
                <c:pt idx="22">
                  <c:v>24.5</c:v>
                </c:pt>
                <c:pt idx="23">
                  <c:v>#N/A</c:v>
                </c:pt>
                <c:pt idx="24">
                  <c:v>#N/A</c:v>
                </c:pt>
                <c:pt idx="25">
                  <c:v>#N/A</c:v>
                </c:pt>
              </c:numCache>
            </c:numRef>
          </c:yVal>
          <c:smooth val="0"/>
          <c:extLst>
            <c:ext xmlns:c16="http://schemas.microsoft.com/office/drawing/2014/chart" uri="{C3380CC4-5D6E-409C-BE32-E72D297353CC}">
              <c16:uniqueId val="{00000001-46D1-4F55-878D-DBFBD966B800}"/>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6D1-4F55-878D-DBFBD966B80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6D1-4F55-878D-DBFBD966B80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6D1-4F55-878D-DBFBD966B800}"/>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6D1-4F55-878D-DBFBD966B80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6D1-4F55-878D-DBFBD966B80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6D1-4F55-878D-DBFBD966B80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6D1-4F55-878D-DBFBD966B800}"/>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6D1-4F55-878D-DBFBD966B80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6D1-4F55-878D-DBFBD966B80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6D1-4F55-878D-DBFBD966B80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6D1-4F55-878D-DBFBD966B80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6D1-4F55-878D-DBFBD966B80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6D1-4F55-878D-DBFBD966B8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6D1-4F55-878D-DBFBD966B8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6D1-4F55-878D-DBFBD966B80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6D1-4F55-878D-DBFBD966B80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6D1-4F55-878D-DBFBD966B8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6D1-4F55-878D-DBFBD966B8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6D1-4F55-878D-DBFBD966B8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6D1-4F55-878D-DBFBD966B8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6D1-4F55-878D-DBFBD966B8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6D1-4F55-878D-DBFBD966B8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6D1-4F55-878D-DBFBD966B8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6D1-4F55-878D-DBFBD966B8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6D1-4F55-878D-DBFBD966B8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6D1-4F55-878D-DBFBD966B8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6D1-4F55-878D-DBFBD966B8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6D1-4F55-878D-DBFBD966B8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6D1-4F55-878D-DBFBD966B8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6D1-4F55-878D-DBFBD966B8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6D1-4F55-878D-DBFBD966B8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6D1-4F55-878D-DBFBD966B8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6D1-4F55-878D-DBFBD966B8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6D1-4F55-878D-DBFBD966B8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6D1-4F55-878D-DBFBD966B8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6D1-4F55-878D-DBFBD966B8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6D1-4F55-878D-DBFBD966B8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6D1-4F55-878D-DBFBD966B8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6D1-4F55-878D-DBFBD966B8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6D1-4F55-878D-DBFBD966B8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6D1-4F55-878D-DBFBD966B8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6D1-4F55-878D-DBFBD966B8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6D1-4F55-878D-DBFBD966B8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6D1-4F55-878D-DBFBD966B8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6D1-4F55-878D-DBFBD966B8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6D1-4F55-878D-DBFBD966B8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6D1-4F55-878D-DBFBD966B8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6D1-4F55-878D-DBFBD966B8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6D1-4F55-878D-DBFBD966B8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6D1-4F55-878D-DBFBD966B8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6D1-4F55-878D-DBFBD966B8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6D1-4F55-878D-DBFBD966B8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6D1-4F55-878D-DBFBD966B8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6D1-4F55-878D-DBFBD966B8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6D1-4F55-878D-DBFBD966B8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6D1-4F55-878D-DBFBD966B8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6D1-4F55-878D-DBFBD966B8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6D1-4F55-878D-DBFBD966B8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6D1-4F55-878D-DBFBD966B8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6D1-4F55-878D-DBFBD966B8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6D1-4F55-878D-DBFBD966B8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6D1-4F55-878D-DBFBD966B8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6D1-4F55-878D-DBFBD966B8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6D1-4F55-878D-DBFBD966B8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6D1-4F55-878D-DBFBD966B8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6D1-4F55-878D-DBFBD966B8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6D1-4F55-878D-DBFBD966B8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6D1-4F55-878D-DBFBD966B8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6D1-4F55-878D-DBFBD966B8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6D1-4F55-878D-DBFBD966B8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6D1-4F55-878D-DBFBD966B8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6D1-4F55-878D-DBFBD966B8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6D1-4F55-878D-DBFBD966B8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6D1-4F55-878D-DBFBD966B8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6D1-4F55-878D-DBFBD966B8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6D1-4F55-878D-DBFBD966B8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6D1-4F55-878D-DBFBD966B8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6D1-4F55-878D-DBFBD966B8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6D1-4F55-878D-DBFBD966B8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6D1-4F55-878D-DBFBD966B8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6D1-4F55-878D-DBFBD966B8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6D1-4F55-878D-DBFBD966B8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6D1-4F55-878D-DBFBD966B8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6D1-4F55-878D-DBFBD966B8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6D1-4F55-878D-DBFBD966B8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6D1-4F55-878D-DBFBD966B8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6D1-4F55-878D-DBFBD966B8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6D1-4F55-878D-DBFBD966B8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6D1-4F55-878D-DBFBD966B8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6D1-4F55-878D-DBFBD966B8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6D1-4F55-878D-DBFBD966B8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6D1-4F55-878D-DBFBD966B8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6D1-4F55-878D-DBFBD966B8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6D1-4F55-878D-DBFBD966B8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6D1-4F55-878D-DBFBD966B8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24.452898810656517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6D1-4F55-878D-DBFBD966B800}"/>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46D1-4F55-878D-DBFBD966B800}"/>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46D1-4F55-878D-DBFBD966B800}"/>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46D1-4F55-878D-DBFBD966B800}"/>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46D1-4F55-878D-DBFBD966B800}"/>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46D1-4F55-878D-DBFBD966B800}"/>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46D1-4F55-878D-DBFBD966B800}"/>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46D1-4F55-878D-DBFBD966B800}"/>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46D1-4F55-878D-DBFBD966B800}"/>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46D1-4F55-878D-DBFBD966B800}"/>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46D1-4F55-878D-DBFBD966B800}"/>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46D1-4F55-878D-DBFBD966B800}"/>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46D1-4F55-878D-DBFBD966B800}"/>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46D1-4F55-878D-DBFBD966B800}"/>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46D1-4F55-878D-DBFBD966B800}"/>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46D1-4F55-878D-DBFBD966B800}"/>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46D1-4F55-878D-DBFBD966B800}"/>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46D1-4F55-878D-DBFBD966B800}"/>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46D1-4F55-878D-DBFBD966B800}"/>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46D1-4F55-878D-DBFBD966B800}"/>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46D1-4F55-878D-DBFBD966B800}"/>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46D1-4F55-878D-DBFBD966B800}"/>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46D1-4F55-878D-DBFBD966B800}"/>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46D1-4F55-878D-DBFBD966B800}"/>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46D1-4F55-878D-DBFBD966B800}"/>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46D1-4F55-878D-DBFBD966B800}"/>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46D1-4F55-878D-DBFBD966B800}"/>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46D1-4F55-878D-DBFBD966B800}"/>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46D1-4F55-878D-DBFBD966B800}"/>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46D1-4F55-878D-DBFBD966B800}"/>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46D1-4F55-878D-DBFBD966B800}"/>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46D1-4F55-878D-DBFBD966B800}"/>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46D1-4F55-878D-DBFBD966B800}"/>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46D1-4F55-878D-DBFBD966B800}"/>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46D1-4F55-878D-DBFBD966B800}"/>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46D1-4F55-878D-DBFBD966B800}"/>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46D1-4F55-878D-DBFBD966B800}"/>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46D1-4F55-878D-DBFBD966B800}"/>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46D1-4F55-878D-DBFBD966B800}"/>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46D1-4F55-878D-DBFBD966B800}"/>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46D1-4F55-878D-DBFBD966B800}"/>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46D1-4F55-878D-DBFBD966B800}"/>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46D1-4F55-878D-DBFBD966B800}"/>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46D1-4F55-878D-DBFBD966B800}"/>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46D1-4F55-878D-DBFBD966B800}"/>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46D1-4F55-878D-DBFBD966B800}"/>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46D1-4F55-878D-DBFBD966B800}"/>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46D1-4F55-878D-DBFBD966B80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19.100000000000001</c:v>
                </c:pt>
                <c:pt idx="13">
                  <c:v>19.100000000000001</c:v>
                </c:pt>
                <c:pt idx="14">
                  <c:v>19.100000000000001</c:v>
                </c:pt>
                <c:pt idx="15">
                  <c:v>19.100000000000001</c:v>
                </c:pt>
                <c:pt idx="16">
                  <c:v>19.100000000000001</c:v>
                </c:pt>
                <c:pt idx="17">
                  <c:v>17.899999999999999</c:v>
                </c:pt>
                <c:pt idx="18">
                  <c:v>16.7</c:v>
                </c:pt>
                <c:pt idx="19">
                  <c:v>15.4</c:v>
                </c:pt>
                <c:pt idx="20">
                  <c:v>14.2</c:v>
                </c:pt>
                <c:pt idx="21">
                  <c:v>13</c:v>
                </c:pt>
                <c:pt idx="22">
                  <c:v>11.8</c:v>
                </c:pt>
                <c:pt idx="23">
                  <c:v>10.6</c:v>
                </c:pt>
                <c:pt idx="24">
                  <c:v>9.3000000000000007</c:v>
                </c:pt>
                <c:pt idx="25">
                  <c:v>8.1</c:v>
                </c:pt>
              </c:numCache>
            </c:numRef>
          </c:yVal>
          <c:smooth val="0"/>
          <c:extLst>
            <c:ext xmlns:c16="http://schemas.microsoft.com/office/drawing/2014/chart" uri="{C3380CC4-5D6E-409C-BE32-E72D297353CC}">
              <c16:uniqueId val="{00000091-46D1-4F55-878D-DBFBD966B800}"/>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46D1-4F55-878D-DBFBD966B80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46D1-4F55-878D-DBFBD966B80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46D1-4F55-878D-DBFBD966B800}"/>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46D1-4F55-878D-DBFBD966B80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46D1-4F55-878D-DBFBD966B80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46D1-4F55-878D-DBFBD966B80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46D1-4F55-878D-DBFBD966B800}"/>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46D1-4F55-878D-DBFBD966B80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46D1-4F55-878D-DBFBD966B80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46D1-4F55-878D-DBFBD966B80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46D1-4F55-878D-DBFBD966B80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46D1-4F55-878D-DBFBD966B80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46D1-4F55-878D-DBFBD966B8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46D1-4F55-878D-DBFBD966B8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46D1-4F55-878D-DBFBD966B80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46D1-4F55-878D-DBFBD966B80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46D1-4F55-878D-DBFBD966B8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46D1-4F55-878D-DBFBD966B8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46D1-4F55-878D-DBFBD966B8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46D1-4F55-878D-DBFBD966B8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46D1-4F55-878D-DBFBD966B8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46D1-4F55-878D-DBFBD966B8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46D1-4F55-878D-DBFBD966B8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46D1-4F55-878D-DBFBD966B8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6D1-4F55-878D-DBFBD966B8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6D1-4F55-878D-DBFBD966B8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6D1-4F55-878D-DBFBD966B8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6D1-4F55-878D-DBFBD966B8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6D1-4F55-878D-DBFBD966B8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6D1-4F55-878D-DBFBD966B8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6D1-4F55-878D-DBFBD966B8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6D1-4F55-878D-DBFBD966B8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6D1-4F55-878D-DBFBD966B8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6D1-4F55-878D-DBFBD966B8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6D1-4F55-878D-DBFBD966B8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6D1-4F55-878D-DBFBD966B8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6D1-4F55-878D-DBFBD966B8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6D1-4F55-878D-DBFBD966B8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6D1-4F55-878D-DBFBD966B8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6D1-4F55-878D-DBFBD966B8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6D1-4F55-878D-DBFBD966B8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6D1-4F55-878D-DBFBD966B8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6D1-4F55-878D-DBFBD966B8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6D1-4F55-878D-DBFBD966B8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6D1-4F55-878D-DBFBD966B8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6D1-4F55-878D-DBFBD966B8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6D1-4F55-878D-DBFBD966B8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6D1-4F55-878D-DBFBD966B8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46D1-4F55-878D-DBFBD966B8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46D1-4F55-878D-DBFBD966B8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46D1-4F55-878D-DBFBD966B8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46D1-4F55-878D-DBFBD966B8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46D1-4F55-878D-DBFBD966B8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46D1-4F55-878D-DBFBD966B8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46D1-4F55-878D-DBFBD966B8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46D1-4F55-878D-DBFBD966B8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46D1-4F55-878D-DBFBD966B8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46D1-4F55-878D-DBFBD966B8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46D1-4F55-878D-DBFBD966B8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46D1-4F55-878D-DBFBD966B8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46D1-4F55-878D-DBFBD966B8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46D1-4F55-878D-DBFBD966B8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46D1-4F55-878D-DBFBD966B8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46D1-4F55-878D-DBFBD966B8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46D1-4F55-878D-DBFBD966B8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46D1-4F55-878D-DBFBD966B8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46D1-4F55-878D-DBFBD966B8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46D1-4F55-878D-DBFBD966B8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46D1-4F55-878D-DBFBD966B8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46D1-4F55-878D-DBFBD966B8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46D1-4F55-878D-DBFBD966B8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46D1-4F55-878D-DBFBD966B8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46D1-4F55-878D-DBFBD966B8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6D1-4F55-878D-DBFBD966B8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6D1-4F55-878D-DBFBD966B8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6D1-4F55-878D-DBFBD966B8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6D1-4F55-878D-DBFBD966B8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6D1-4F55-878D-DBFBD966B8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6D1-4F55-878D-DBFBD966B8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6D1-4F55-878D-DBFBD966B8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6D1-4F55-878D-DBFBD966B8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6D1-4F55-878D-DBFBD966B8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6D1-4F55-878D-DBFBD966B8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6D1-4F55-878D-DBFBD966B8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6D1-4F55-878D-DBFBD966B8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6D1-4F55-878D-DBFBD966B8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6D1-4F55-878D-DBFBD966B8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6D1-4F55-878D-DBFBD966B8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6D1-4F55-878D-DBFBD966B8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6D1-4F55-878D-DBFBD966B8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6D1-4F55-878D-DBFBD966B8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6D1-4F55-878D-DBFBD966B8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6D1-4F55-878D-DBFBD966B8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6D1-4F55-878D-DBFBD966B8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6D1-4F55-878D-DBFBD966B8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16.650806993339675</c:v>
                </c:pt>
                <c:pt idx="4">
                  <c:v>#N/A</c:v>
                </c:pt>
                <c:pt idx="5">
                  <c:v>#N/A</c:v>
                </c:pt>
                <c:pt idx="6">
                  <c:v>#N/A</c:v>
                </c:pt>
                <c:pt idx="7">
                  <c:v>9.33</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46D1-4F55-878D-DBFBD966B800}"/>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6.2</c:v>
                </c:pt>
                <c:pt idx="13">
                  <c:v>6.2</c:v>
                </c:pt>
                <c:pt idx="14">
                  <c:v>6.2</c:v>
                </c:pt>
                <c:pt idx="15">
                  <c:v>6.2</c:v>
                </c:pt>
                <c:pt idx="16">
                  <c:v>6.2</c:v>
                </c:pt>
                <c:pt idx="17">
                  <c:v>6.8</c:v>
                </c:pt>
                <c:pt idx="18">
                  <c:v>7.3</c:v>
                </c:pt>
                <c:pt idx="19">
                  <c:v>7.9</c:v>
                </c:pt>
                <c:pt idx="20">
                  <c:v>8.5</c:v>
                </c:pt>
                <c:pt idx="21">
                  <c:v>9</c:v>
                </c:pt>
                <c:pt idx="22">
                  <c:v>9.6</c:v>
                </c:pt>
                <c:pt idx="23">
                  <c:v>10.199999999999999</c:v>
                </c:pt>
                <c:pt idx="24">
                  <c:v>9.3000000000000007</c:v>
                </c:pt>
                <c:pt idx="25">
                  <c:v>8.1</c:v>
                </c:pt>
              </c:numCache>
            </c:numRef>
          </c:yVal>
          <c:smooth val="0"/>
          <c:extLst>
            <c:ext xmlns:c16="http://schemas.microsoft.com/office/drawing/2014/chart" uri="{C3380CC4-5D6E-409C-BE32-E72D297353CC}">
              <c16:uniqueId val="{000000F2-46D1-4F55-878D-DBFBD966B800}"/>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46D1-4F55-878D-DBFBD966B80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46D1-4F55-878D-DBFBD966B80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46D1-4F55-878D-DBFBD966B800}"/>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46D1-4F55-878D-DBFBD966B80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46D1-4F55-878D-DBFBD966B80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46D1-4F55-878D-DBFBD966B80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46D1-4F55-878D-DBFBD966B800}"/>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46D1-4F55-878D-DBFBD966B80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46D1-4F55-878D-DBFBD966B80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46D1-4F55-878D-DBFBD966B80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46D1-4F55-878D-DBFBD966B80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46D1-4F55-878D-DBFBD966B80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46D1-4F55-878D-DBFBD966B8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46D1-4F55-878D-DBFBD966B8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46D1-4F55-878D-DBFBD966B80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46D1-4F55-878D-DBFBD966B80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46D1-4F55-878D-DBFBD966B8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46D1-4F55-878D-DBFBD966B8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46D1-4F55-878D-DBFBD966B8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46D1-4F55-878D-DBFBD966B8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46D1-4F55-878D-DBFBD966B8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46D1-4F55-878D-DBFBD966B8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46D1-4F55-878D-DBFBD966B8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46D1-4F55-878D-DBFBD966B8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6D1-4F55-878D-DBFBD966B8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6D1-4F55-878D-DBFBD966B8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6D1-4F55-878D-DBFBD966B8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6D1-4F55-878D-DBFBD966B8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6D1-4F55-878D-DBFBD966B8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6D1-4F55-878D-DBFBD966B8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6D1-4F55-878D-DBFBD966B8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6D1-4F55-878D-DBFBD966B8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6D1-4F55-878D-DBFBD966B8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6D1-4F55-878D-DBFBD966B8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6D1-4F55-878D-DBFBD966B8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6D1-4F55-878D-DBFBD966B8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6D1-4F55-878D-DBFBD966B8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6D1-4F55-878D-DBFBD966B8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6D1-4F55-878D-DBFBD966B8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6D1-4F55-878D-DBFBD966B8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6D1-4F55-878D-DBFBD966B8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6D1-4F55-878D-DBFBD966B8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6D1-4F55-878D-DBFBD966B8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6D1-4F55-878D-DBFBD966B8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6D1-4F55-878D-DBFBD966B8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6D1-4F55-878D-DBFBD966B8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6D1-4F55-878D-DBFBD966B8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46D1-4F55-878D-DBFBD966B8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46D1-4F55-878D-DBFBD966B8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46D1-4F55-878D-DBFBD966B8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46D1-4F55-878D-DBFBD966B8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46D1-4F55-878D-DBFBD966B8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46D1-4F55-878D-DBFBD966B8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46D1-4F55-878D-DBFBD966B8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46D1-4F55-878D-DBFBD966B8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46D1-4F55-878D-DBFBD966B8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46D1-4F55-878D-DBFBD966B8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46D1-4F55-878D-DBFBD966B8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46D1-4F55-878D-DBFBD966B8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46D1-4F55-878D-DBFBD966B8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46D1-4F55-878D-DBFBD966B8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46D1-4F55-878D-DBFBD966B8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46D1-4F55-878D-DBFBD966B8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46D1-4F55-878D-DBFBD966B8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46D1-4F55-878D-DBFBD966B8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46D1-4F55-878D-DBFBD966B8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46D1-4F55-878D-DBFBD966B8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46D1-4F55-878D-DBFBD966B8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46D1-4F55-878D-DBFBD966B8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46D1-4F55-878D-DBFBD966B8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46D1-4F55-878D-DBFBD966B8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46D1-4F55-878D-DBFBD966B8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46D1-4F55-878D-DBFBD966B8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46D1-4F55-878D-DBFBD966B8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46D1-4F55-878D-DBFBD966B8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46D1-4F55-878D-DBFBD966B8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46D1-4F55-878D-DBFBD966B8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46D1-4F55-878D-DBFBD966B8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46D1-4F55-878D-DBFBD966B8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46D1-4F55-878D-DBFBD966B8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46D1-4F55-878D-DBFBD966B8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46D1-4F55-878D-DBFBD966B8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46D1-4F55-878D-DBFBD966B8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46D1-4F55-878D-DBFBD966B8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46D1-4F55-878D-DBFBD966B8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46D1-4F55-878D-DBFBD966B8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46D1-4F55-878D-DBFBD966B8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46D1-4F55-878D-DBFBD966B8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46D1-4F55-878D-DBFBD966B8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46D1-4F55-878D-DBFBD966B8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46D1-4F55-878D-DBFBD966B8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46D1-4F55-878D-DBFBD966B8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46D1-4F55-878D-DBFBD966B8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46D1-4F55-878D-DBFBD966B8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46D1-4F55-878D-DBFBD966B8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7.7069444338725033</c:v>
                </c:pt>
                <c:pt idx="4">
                  <c:v>#N/A</c:v>
                </c:pt>
                <c:pt idx="5">
                  <c:v>8.0147965474722564</c:v>
                </c:pt>
                <c:pt idx="6">
                  <c:v>#N/A</c:v>
                </c:pt>
                <c:pt idx="7">
                  <c:v>12.54</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46D1-4F55-878D-DBFBD966B800}"/>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0C9-4C71-843E-43084EDCE96F}"/>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70C9-4C71-843E-43084EDCE96F}"/>
              </c:ext>
            </c:extLst>
          </c:dPt>
          <c:dPt>
            <c:idx val="3"/>
            <c:bubble3D val="0"/>
            <c:extLst>
              <c:ext xmlns:c16="http://schemas.microsoft.com/office/drawing/2014/chart" uri="{C3380CC4-5D6E-409C-BE32-E72D297353CC}">
                <c16:uniqueId val="{00000002-70C9-4C71-843E-43084EDCE96F}"/>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0C9-4C71-843E-43084EDCE96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0C9-4C71-843E-43084EDCE96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0C9-4C71-843E-43084EDCE96F}"/>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0C9-4C71-843E-43084EDCE96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0C9-4C71-843E-43084EDCE96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0C9-4C71-843E-43084EDCE96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0C9-4C71-843E-43084EDCE96F}"/>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0C9-4C71-843E-43084EDCE96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0C9-4C71-843E-43084EDCE96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0C9-4C71-843E-43084EDCE96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0C9-4C71-843E-43084EDCE96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0C9-4C71-843E-43084EDCE96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0C9-4C71-843E-43084EDCE96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0C9-4C71-843E-43084EDCE96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0C9-4C71-843E-43084EDCE96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0C9-4C71-843E-43084EDCE96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0C9-4C71-843E-43084EDCE96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0C9-4C71-843E-43084EDCE96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0C9-4C71-843E-43084EDCE96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0C9-4C71-843E-43084EDCE96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0C9-4C71-843E-43084EDCE96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0C9-4C71-843E-43084EDCE96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0C9-4C71-843E-43084EDCE96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0C9-4C71-843E-43084EDCE96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0C9-4C71-843E-43084EDCE96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0C9-4C71-843E-43084EDCE96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0C9-4C71-843E-43084EDCE96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0C9-4C71-843E-43084EDCE96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0C9-4C71-843E-43084EDCE96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0C9-4C71-843E-43084EDCE96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0C9-4C71-843E-43084EDCE96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0C9-4C71-843E-43084EDCE96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0C9-4C71-843E-43084EDCE96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0C9-4C71-843E-43084EDCE96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0C9-4C71-843E-43084EDCE96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0C9-4C71-843E-43084EDCE96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0C9-4C71-843E-43084EDCE96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0C9-4C71-843E-43084EDCE96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0C9-4C71-843E-43084EDCE96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0C9-4C71-843E-43084EDCE96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0C9-4C71-843E-43084EDCE96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0C9-4C71-843E-43084EDCE96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0C9-4C71-843E-43084EDCE96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0C9-4C71-843E-43084EDCE96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0C9-4C71-843E-43084EDCE96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0C9-4C71-843E-43084EDCE96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0C9-4C71-843E-43084EDCE96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0C9-4C71-843E-43084EDCE96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0C9-4C71-843E-43084EDCE96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0C9-4C71-843E-43084EDCE96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0C9-4C71-843E-43084EDCE96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0C9-4C71-843E-43084EDCE96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0C9-4C71-843E-43084EDCE96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0C9-4C71-843E-43084EDCE96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0C9-4C71-843E-43084EDCE96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0C9-4C71-843E-43084EDCE96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0C9-4C71-843E-43084EDCE96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0C9-4C71-843E-43084EDCE96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0C9-4C71-843E-43084EDCE96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0C9-4C71-843E-43084EDCE96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0C9-4C71-843E-43084EDCE96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0C9-4C71-843E-43084EDCE96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0C9-4C71-843E-43084EDCE96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0C9-4C71-843E-43084EDCE96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0C9-4C71-843E-43084EDCE96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0C9-4C71-843E-43084EDCE96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0C9-4C71-843E-43084EDCE96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0C9-4C71-843E-43084EDCE96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0C9-4C71-843E-43084EDCE96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0C9-4C71-843E-43084EDCE96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0C9-4C71-843E-43084EDCE96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0C9-4C71-843E-43084EDCE96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0C9-4C71-843E-43084EDCE96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0C9-4C71-843E-43084EDCE96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0C9-4C71-843E-43084EDCE96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0C9-4C71-843E-43084EDCE96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0C9-4C71-843E-43084EDCE96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0C9-4C71-843E-43084EDCE96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0C9-4C71-843E-43084EDCE96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0C9-4C71-843E-43084EDCE96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0C9-4C71-843E-43084EDCE96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0C9-4C71-843E-43084EDCE96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0C9-4C71-843E-43084EDCE96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0C9-4C71-843E-43084EDCE96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0C9-4C71-843E-43084EDCE96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0C9-4C71-843E-43084EDCE96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0C9-4C71-843E-43084EDCE96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0C9-4C71-843E-43084EDCE96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0C9-4C71-843E-43084EDCE96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0C9-4C71-843E-43084EDCE96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0C9-4C71-843E-43084EDCE96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0C9-4C71-843E-43084EDCE96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0C9-4C71-843E-43084EDCE96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0C9-4C71-843E-43084EDCE96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0C9-4C71-843E-43084EDCE96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0C9-4C71-843E-43084EDCE96F}"/>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0C9-4C71-843E-43084EDCE96F}"/>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0C9-4C71-843E-43084EDCE96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0C9-4C71-843E-43084EDCE96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0C9-4C71-843E-43084EDCE96F}"/>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0C9-4C71-843E-43084EDCE96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0C9-4C71-843E-43084EDCE96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0C9-4C71-843E-43084EDCE96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0C9-4C71-843E-43084EDCE96F}"/>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0C9-4C71-843E-43084EDCE96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0C9-4C71-843E-43084EDCE96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0C9-4C71-843E-43084EDCE96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0C9-4C71-843E-43084EDCE96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0C9-4C71-843E-43084EDCE96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0C9-4C71-843E-43084EDCE96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0C9-4C71-843E-43084EDCE96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0C9-4C71-843E-43084EDCE96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0C9-4C71-843E-43084EDCE96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0C9-4C71-843E-43084EDCE96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0C9-4C71-843E-43084EDCE96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0C9-4C71-843E-43084EDCE96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0C9-4C71-843E-43084EDCE96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0C9-4C71-843E-43084EDCE96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0C9-4C71-843E-43084EDCE96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0C9-4C71-843E-43084EDCE96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0C9-4C71-843E-43084EDCE96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0C9-4C71-843E-43084EDCE96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0C9-4C71-843E-43084EDCE96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0C9-4C71-843E-43084EDCE96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0C9-4C71-843E-43084EDCE96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0C9-4C71-843E-43084EDCE96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0C9-4C71-843E-43084EDCE96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0C9-4C71-843E-43084EDCE96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0C9-4C71-843E-43084EDCE96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0C9-4C71-843E-43084EDCE96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0C9-4C71-843E-43084EDCE96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0C9-4C71-843E-43084EDCE96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0C9-4C71-843E-43084EDCE96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0C9-4C71-843E-43084EDCE96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0C9-4C71-843E-43084EDCE96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0C9-4C71-843E-43084EDCE96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0C9-4C71-843E-43084EDCE96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0C9-4C71-843E-43084EDCE96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0C9-4C71-843E-43084EDCE96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0C9-4C71-843E-43084EDCE96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0C9-4C71-843E-43084EDCE96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0C9-4C71-843E-43084EDCE96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0C9-4C71-843E-43084EDCE96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0C9-4C71-843E-43084EDCE96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0C9-4C71-843E-43084EDCE96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0C9-4C71-843E-43084EDCE96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0C9-4C71-843E-43084EDCE96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0C9-4C71-843E-43084EDCE96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0C9-4C71-843E-43084EDCE96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0C9-4C71-843E-43084EDCE96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0C9-4C71-843E-43084EDCE96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0C9-4C71-843E-43084EDCE96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0C9-4C71-843E-43084EDCE96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0C9-4C71-843E-43084EDCE96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0C9-4C71-843E-43084EDCE96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0C9-4C71-843E-43084EDCE96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0C9-4C71-843E-43084EDCE96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0C9-4C71-843E-43084EDCE96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0C9-4C71-843E-43084EDCE96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0C9-4C71-843E-43084EDCE96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0C9-4C71-843E-43084EDCE96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0C9-4C71-843E-43084EDCE96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0C9-4C71-843E-43084EDCE96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0C9-4C71-843E-43084EDCE96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0C9-4C71-843E-43084EDCE96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0C9-4C71-843E-43084EDCE96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0C9-4C71-843E-43084EDCE96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0C9-4C71-843E-43084EDCE96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0C9-4C71-843E-43084EDCE96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0C9-4C71-843E-43084EDCE96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0C9-4C71-843E-43084EDCE96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0C9-4C71-843E-43084EDCE96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0C9-4C71-843E-43084EDCE96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0C9-4C71-843E-43084EDCE96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0C9-4C71-843E-43084EDCE96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0C9-4C71-843E-43084EDCE96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0C9-4C71-843E-43084EDCE96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0C9-4C71-843E-43084EDCE96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0C9-4C71-843E-43084EDCE96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0C9-4C71-843E-43084EDCE96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0C9-4C71-843E-43084EDCE96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0C9-4C71-843E-43084EDCE96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0C9-4C71-843E-43084EDCE96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0C9-4C71-843E-43084EDCE96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0C9-4C71-843E-43084EDCE96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0C9-4C71-843E-43084EDCE96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0C9-4C71-843E-43084EDCE96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0C9-4C71-843E-43084EDCE96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0C9-4C71-843E-43084EDCE96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0C9-4C71-843E-43084EDCE96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0C9-4C71-843E-43084EDCE96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0C9-4C71-843E-43084EDCE96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0C9-4C71-843E-43084EDCE96F}"/>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0C9-4C71-843E-43084EDCE96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70C9-4C71-843E-43084EDCE96F}"/>
              </c:ext>
            </c:extLst>
          </c:dPt>
          <c:dPt>
            <c:idx val="3"/>
            <c:bubble3D val="0"/>
            <c:extLst>
              <c:ext xmlns:c16="http://schemas.microsoft.com/office/drawing/2014/chart" uri="{C3380CC4-5D6E-409C-BE32-E72D297353CC}">
                <c16:uniqueId val="{000000C4-70C9-4C71-843E-43084EDCE96F}"/>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0C9-4C71-843E-43084EDCE96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0C9-4C71-843E-43084EDCE96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0C9-4C71-843E-43084EDCE96F}"/>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0C9-4C71-843E-43084EDCE96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0C9-4C71-843E-43084EDCE96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0C9-4C71-843E-43084EDCE96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0C9-4C71-843E-43084EDCE96F}"/>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0C9-4C71-843E-43084EDCE96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0C9-4C71-843E-43084EDCE96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0C9-4C71-843E-43084EDCE96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0C9-4C71-843E-43084EDCE96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0C9-4C71-843E-43084EDCE96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0C9-4C71-843E-43084EDCE96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0C9-4C71-843E-43084EDCE96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0C9-4C71-843E-43084EDCE96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0C9-4C71-843E-43084EDCE96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0C9-4C71-843E-43084EDCE96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0C9-4C71-843E-43084EDCE96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0C9-4C71-843E-43084EDCE96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0C9-4C71-843E-43084EDCE96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0C9-4C71-843E-43084EDCE96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0C9-4C71-843E-43084EDCE96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0C9-4C71-843E-43084EDCE96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0C9-4C71-843E-43084EDCE96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0C9-4C71-843E-43084EDCE96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0C9-4C71-843E-43084EDCE96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0C9-4C71-843E-43084EDCE96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0C9-4C71-843E-43084EDCE96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0C9-4C71-843E-43084EDCE96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0C9-4C71-843E-43084EDCE96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0C9-4C71-843E-43084EDCE96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0C9-4C71-843E-43084EDCE96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0C9-4C71-843E-43084EDCE96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0C9-4C71-843E-43084EDCE96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0C9-4C71-843E-43084EDCE96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0C9-4C71-843E-43084EDCE96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0C9-4C71-843E-43084EDCE96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0C9-4C71-843E-43084EDCE96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0C9-4C71-843E-43084EDCE96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0C9-4C71-843E-43084EDCE96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0C9-4C71-843E-43084EDCE96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0C9-4C71-843E-43084EDCE96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0C9-4C71-843E-43084EDCE96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0C9-4C71-843E-43084EDCE96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0C9-4C71-843E-43084EDCE96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0C9-4C71-843E-43084EDCE96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0C9-4C71-843E-43084EDCE96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0C9-4C71-843E-43084EDCE96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0C9-4C71-843E-43084EDCE96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0C9-4C71-843E-43084EDCE96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0C9-4C71-843E-43084EDCE96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0C9-4C71-843E-43084EDCE96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0C9-4C71-843E-43084EDCE96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0C9-4C71-843E-43084EDCE96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0C9-4C71-843E-43084EDCE96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0C9-4C71-843E-43084EDCE96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0C9-4C71-843E-43084EDCE96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0C9-4C71-843E-43084EDCE96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0C9-4C71-843E-43084EDCE96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0C9-4C71-843E-43084EDCE96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0C9-4C71-843E-43084EDCE96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0C9-4C71-843E-43084EDCE96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0C9-4C71-843E-43084EDCE96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0C9-4C71-843E-43084EDCE96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0C9-4C71-843E-43084EDCE96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0C9-4C71-843E-43084EDCE96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0C9-4C71-843E-43084EDCE96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0C9-4C71-843E-43084EDCE96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0C9-4C71-843E-43084EDCE96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0C9-4C71-843E-43084EDCE96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0C9-4C71-843E-43084EDCE96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0C9-4C71-843E-43084EDCE96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0C9-4C71-843E-43084EDCE96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0C9-4C71-843E-43084EDCE96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0C9-4C71-843E-43084EDCE96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0C9-4C71-843E-43084EDCE96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0C9-4C71-843E-43084EDCE96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0C9-4C71-843E-43084EDCE96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0C9-4C71-843E-43084EDCE96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0C9-4C71-843E-43084EDCE96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0C9-4C71-843E-43084EDCE96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0C9-4C71-843E-43084EDCE96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0C9-4C71-843E-43084EDCE96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0C9-4C71-843E-43084EDCE96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0C9-4C71-843E-43084EDCE96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0C9-4C71-843E-43084EDCE96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0C9-4C71-843E-43084EDCE96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0C9-4C71-843E-43084EDCE96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0C9-4C71-843E-43084EDCE96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0C9-4C71-843E-43084EDCE96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0C9-4C71-843E-43084EDCE96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0C9-4C71-843E-43084EDCE96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0C9-4C71-843E-43084EDCE96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0C9-4C71-843E-43084EDCE96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0C9-4C71-843E-43084EDCE96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0C9-4C71-843E-43084EDCE96F}"/>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34</c:v>
                </c:pt>
                <c:pt idx="13">
                  <c:v>34</c:v>
                </c:pt>
                <c:pt idx="14">
                  <c:v>34</c:v>
                </c:pt>
                <c:pt idx="15">
                  <c:v>34</c:v>
                </c:pt>
                <c:pt idx="16">
                  <c:v>34</c:v>
                </c:pt>
                <c:pt idx="17">
                  <c:v>34</c:v>
                </c:pt>
                <c:pt idx="18">
                  <c:v>34</c:v>
                </c:pt>
                <c:pt idx="19">
                  <c:v>34</c:v>
                </c:pt>
                <c:pt idx="20">
                  <c:v>34</c:v>
                </c:pt>
                <c:pt idx="21">
                  <c:v>#N/A</c:v>
                </c:pt>
                <c:pt idx="22">
                  <c:v>#N/A</c:v>
                </c:pt>
                <c:pt idx="23">
                  <c:v>#N/A</c:v>
                </c:pt>
                <c:pt idx="24">
                  <c:v>#N/A</c:v>
                </c:pt>
                <c:pt idx="25">
                  <c:v>#N/A</c:v>
                </c:pt>
              </c:numCache>
            </c:numRef>
          </c:yVal>
          <c:smooth val="0"/>
          <c:extLst>
            <c:ext xmlns:c16="http://schemas.microsoft.com/office/drawing/2014/chart" uri="{C3380CC4-5D6E-409C-BE32-E72D297353CC}">
              <c16:uniqueId val="{00000000-D1E7-4236-B880-6C3D62C00F46}"/>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17</c:v>
                </c:pt>
                <c:pt idx="13">
                  <c:v>17</c:v>
                </c:pt>
                <c:pt idx="14">
                  <c:v>17</c:v>
                </c:pt>
                <c:pt idx="15">
                  <c:v>17</c:v>
                </c:pt>
                <c:pt idx="16">
                  <c:v>17</c:v>
                </c:pt>
                <c:pt idx="17">
                  <c:v>17</c:v>
                </c:pt>
                <c:pt idx="18">
                  <c:v>17</c:v>
                </c:pt>
                <c:pt idx="19">
                  <c:v>17</c:v>
                </c:pt>
                <c:pt idx="20">
                  <c:v>17</c:v>
                </c:pt>
                <c:pt idx="21">
                  <c:v>#N/A</c:v>
                </c:pt>
                <c:pt idx="22">
                  <c:v>#N/A</c:v>
                </c:pt>
                <c:pt idx="23">
                  <c:v>#N/A</c:v>
                </c:pt>
                <c:pt idx="24">
                  <c:v>#N/A</c:v>
                </c:pt>
                <c:pt idx="25">
                  <c:v>#N/A</c:v>
                </c:pt>
              </c:numCache>
            </c:numRef>
          </c:yVal>
          <c:smooth val="0"/>
          <c:extLst>
            <c:ext xmlns:c16="http://schemas.microsoft.com/office/drawing/2014/chart" uri="{C3380CC4-5D6E-409C-BE32-E72D297353CC}">
              <c16:uniqueId val="{00000001-D1E7-4236-B880-6C3D62C00F46}"/>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D1E7-4236-B880-6C3D62C00F46}"/>
              </c:ext>
            </c:extLst>
          </c:dPt>
          <c:dPt>
            <c:idx val="3"/>
            <c:bubble3D val="0"/>
            <c:extLst>
              <c:ext xmlns:c16="http://schemas.microsoft.com/office/drawing/2014/chart" uri="{C3380CC4-5D6E-409C-BE32-E72D297353CC}">
                <c16:uniqueId val="{00000003-D1E7-4236-B880-6C3D62C00F46}"/>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1E7-4236-B880-6C3D62C00F4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1E7-4236-B880-6C3D62C00F4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1E7-4236-B880-6C3D62C00F4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1E7-4236-B880-6C3D62C00F4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1E7-4236-B880-6C3D62C00F4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1E7-4236-B880-6C3D62C00F4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1E7-4236-B880-6C3D62C00F46}"/>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1E7-4236-B880-6C3D62C00F4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1E7-4236-B880-6C3D62C00F4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1E7-4236-B880-6C3D62C00F4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1E7-4236-B880-6C3D62C00F4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1E7-4236-B880-6C3D62C00F4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1E7-4236-B880-6C3D62C00F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1E7-4236-B880-6C3D62C00F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1E7-4236-B880-6C3D62C00F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1E7-4236-B880-6C3D62C00F4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1E7-4236-B880-6C3D62C00F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1E7-4236-B880-6C3D62C00F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1E7-4236-B880-6C3D62C00F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1E7-4236-B880-6C3D62C00F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1E7-4236-B880-6C3D62C00F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1E7-4236-B880-6C3D62C00F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1E7-4236-B880-6C3D62C00F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1E7-4236-B880-6C3D62C00F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1E7-4236-B880-6C3D62C00F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1E7-4236-B880-6C3D62C00F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1E7-4236-B880-6C3D62C00F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1E7-4236-B880-6C3D62C00F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1E7-4236-B880-6C3D62C00F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1E7-4236-B880-6C3D62C00F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1E7-4236-B880-6C3D62C00F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1E7-4236-B880-6C3D62C00F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1E7-4236-B880-6C3D62C00F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1E7-4236-B880-6C3D62C00F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1E7-4236-B880-6C3D62C00F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1E7-4236-B880-6C3D62C00F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1E7-4236-B880-6C3D62C00F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1E7-4236-B880-6C3D62C00F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1E7-4236-B880-6C3D62C00F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1E7-4236-B880-6C3D62C00F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1E7-4236-B880-6C3D62C00F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1E7-4236-B880-6C3D62C00F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1E7-4236-B880-6C3D62C00F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1E7-4236-B880-6C3D62C00F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1E7-4236-B880-6C3D62C00F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1E7-4236-B880-6C3D62C00F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1E7-4236-B880-6C3D62C00F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1E7-4236-B880-6C3D62C00F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1E7-4236-B880-6C3D62C00F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1E7-4236-B880-6C3D62C00F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1E7-4236-B880-6C3D62C00F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1E7-4236-B880-6C3D62C00F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1E7-4236-B880-6C3D62C00F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1E7-4236-B880-6C3D62C00F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1E7-4236-B880-6C3D62C00F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1E7-4236-B880-6C3D62C00F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1E7-4236-B880-6C3D62C00F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1E7-4236-B880-6C3D62C00F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1E7-4236-B880-6C3D62C00F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1E7-4236-B880-6C3D62C00F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1E7-4236-B880-6C3D62C00F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1E7-4236-B880-6C3D62C00F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1E7-4236-B880-6C3D62C00F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1E7-4236-B880-6C3D62C00F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1E7-4236-B880-6C3D62C00F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1E7-4236-B880-6C3D62C00F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1E7-4236-B880-6C3D62C00F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1E7-4236-B880-6C3D62C00F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1E7-4236-B880-6C3D62C00F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1E7-4236-B880-6C3D62C00F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1E7-4236-B880-6C3D62C00F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1E7-4236-B880-6C3D62C00F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1E7-4236-B880-6C3D62C00F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1E7-4236-B880-6C3D62C00F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1E7-4236-B880-6C3D62C00F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1E7-4236-B880-6C3D62C00F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1E7-4236-B880-6C3D62C00F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1E7-4236-B880-6C3D62C00F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1E7-4236-B880-6C3D62C00F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1E7-4236-B880-6C3D62C00F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1E7-4236-B880-6C3D62C00F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1E7-4236-B880-6C3D62C00F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1E7-4236-B880-6C3D62C00F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1E7-4236-B880-6C3D62C00F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1E7-4236-B880-6C3D62C00F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1E7-4236-B880-6C3D62C00F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1E7-4236-B880-6C3D62C00F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1E7-4236-B880-6C3D62C00F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1E7-4236-B880-6C3D62C00F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1E7-4236-B880-6C3D62C00F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1E7-4236-B880-6C3D62C00F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1E7-4236-B880-6C3D62C00F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1E7-4236-B880-6C3D62C00F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1E7-4236-B880-6C3D62C00F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1E7-4236-B880-6C3D62C00F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34</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1E7-4236-B880-6C3D62C00F46}"/>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1E7-4236-B880-6C3D62C00F4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1E7-4236-B880-6C3D62C00F4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1E7-4236-B880-6C3D62C00F4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1E7-4236-B880-6C3D62C00F4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1E7-4236-B880-6C3D62C00F4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1E7-4236-B880-6C3D62C00F4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1E7-4236-B880-6C3D62C00F46}"/>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1E7-4236-B880-6C3D62C00F4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1E7-4236-B880-6C3D62C00F4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1E7-4236-B880-6C3D62C00F4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1E7-4236-B880-6C3D62C00F4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1E7-4236-B880-6C3D62C00F4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1E7-4236-B880-6C3D62C00F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1E7-4236-B880-6C3D62C00F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1E7-4236-B880-6C3D62C00F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1E7-4236-B880-6C3D62C00F4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1E7-4236-B880-6C3D62C00F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1E7-4236-B880-6C3D62C00F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1E7-4236-B880-6C3D62C00F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1E7-4236-B880-6C3D62C00F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1E7-4236-B880-6C3D62C00F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1E7-4236-B880-6C3D62C00F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1E7-4236-B880-6C3D62C00F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1E7-4236-B880-6C3D62C00F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1E7-4236-B880-6C3D62C00F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1E7-4236-B880-6C3D62C00F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1E7-4236-B880-6C3D62C00F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1E7-4236-B880-6C3D62C00F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1E7-4236-B880-6C3D62C00F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1E7-4236-B880-6C3D62C00F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1E7-4236-B880-6C3D62C00F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1E7-4236-B880-6C3D62C00F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1E7-4236-B880-6C3D62C00F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1E7-4236-B880-6C3D62C00F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1E7-4236-B880-6C3D62C00F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1E7-4236-B880-6C3D62C00F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1E7-4236-B880-6C3D62C00F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1E7-4236-B880-6C3D62C00F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1E7-4236-B880-6C3D62C00F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1E7-4236-B880-6C3D62C00F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1E7-4236-B880-6C3D62C00F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1E7-4236-B880-6C3D62C00F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1E7-4236-B880-6C3D62C00F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1E7-4236-B880-6C3D62C00F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1E7-4236-B880-6C3D62C00F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1E7-4236-B880-6C3D62C00F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1E7-4236-B880-6C3D62C00F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1E7-4236-B880-6C3D62C00F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1E7-4236-B880-6C3D62C00F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1E7-4236-B880-6C3D62C00F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1E7-4236-B880-6C3D62C00F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1E7-4236-B880-6C3D62C00F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1E7-4236-B880-6C3D62C00F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1E7-4236-B880-6C3D62C00F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1E7-4236-B880-6C3D62C00F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1E7-4236-B880-6C3D62C00F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1E7-4236-B880-6C3D62C00F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1E7-4236-B880-6C3D62C00F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1E7-4236-B880-6C3D62C00F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1E7-4236-B880-6C3D62C00F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1E7-4236-B880-6C3D62C00F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1E7-4236-B880-6C3D62C00F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1E7-4236-B880-6C3D62C00F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1E7-4236-B880-6C3D62C00F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1E7-4236-B880-6C3D62C00F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1E7-4236-B880-6C3D62C00F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1E7-4236-B880-6C3D62C00F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1E7-4236-B880-6C3D62C00F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1E7-4236-B880-6C3D62C00F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1E7-4236-B880-6C3D62C00F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1E7-4236-B880-6C3D62C00F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1E7-4236-B880-6C3D62C00F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1E7-4236-B880-6C3D62C00F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1E7-4236-B880-6C3D62C00F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1E7-4236-B880-6C3D62C00F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1E7-4236-B880-6C3D62C00F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1E7-4236-B880-6C3D62C00F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1E7-4236-B880-6C3D62C00F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1E7-4236-B880-6C3D62C00F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1E7-4236-B880-6C3D62C00F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1E7-4236-B880-6C3D62C00F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1E7-4236-B880-6C3D62C00F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1E7-4236-B880-6C3D62C00F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1E7-4236-B880-6C3D62C00F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1E7-4236-B880-6C3D62C00F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1E7-4236-B880-6C3D62C00F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1E7-4236-B880-6C3D62C00F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1E7-4236-B880-6C3D62C00F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1E7-4236-B880-6C3D62C00F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1E7-4236-B880-6C3D62C00F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1E7-4236-B880-6C3D62C00F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1E7-4236-B880-6C3D62C00F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1E7-4236-B880-6C3D62C00F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1E7-4236-B880-6C3D62C00F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1E7-4236-B880-6C3D62C00F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17</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1E7-4236-B880-6C3D62C00F46}"/>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38</c:v>
                </c:pt>
                <c:pt idx="13">
                  <c:v>38</c:v>
                </c:pt>
                <c:pt idx="14">
                  <c:v>38</c:v>
                </c:pt>
                <c:pt idx="15">
                  <c:v>38</c:v>
                </c:pt>
                <c:pt idx="16">
                  <c:v>38</c:v>
                </c:pt>
                <c:pt idx="17">
                  <c:v>38</c:v>
                </c:pt>
                <c:pt idx="18">
                  <c:v>38</c:v>
                </c:pt>
                <c:pt idx="19">
                  <c:v>38</c:v>
                </c:pt>
                <c:pt idx="20">
                  <c:v>38</c:v>
                </c:pt>
                <c:pt idx="21">
                  <c:v>#N/A</c:v>
                </c:pt>
                <c:pt idx="22">
                  <c:v>#N/A</c:v>
                </c:pt>
                <c:pt idx="23">
                  <c:v>#N/A</c:v>
                </c:pt>
                <c:pt idx="24">
                  <c:v>#N/A</c:v>
                </c:pt>
                <c:pt idx="25">
                  <c:v>#N/A</c:v>
                </c:pt>
              </c:numCache>
            </c:numRef>
          </c:yVal>
          <c:smooth val="0"/>
          <c:extLst>
            <c:ext xmlns:c16="http://schemas.microsoft.com/office/drawing/2014/chart" uri="{C3380CC4-5D6E-409C-BE32-E72D297353CC}">
              <c16:uniqueId val="{000000C2-D1E7-4236-B880-6C3D62C00F4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D1E7-4236-B880-6C3D62C00F46}"/>
              </c:ext>
            </c:extLst>
          </c:dPt>
          <c:dPt>
            <c:idx val="3"/>
            <c:bubble3D val="0"/>
            <c:extLst>
              <c:ext xmlns:c16="http://schemas.microsoft.com/office/drawing/2014/chart" uri="{C3380CC4-5D6E-409C-BE32-E72D297353CC}">
                <c16:uniqueId val="{000000C4-D1E7-4236-B880-6C3D62C00F46}"/>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1E7-4236-B880-6C3D62C00F4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1E7-4236-B880-6C3D62C00F4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1E7-4236-B880-6C3D62C00F4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1E7-4236-B880-6C3D62C00F4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1E7-4236-B880-6C3D62C00F4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1E7-4236-B880-6C3D62C00F4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1E7-4236-B880-6C3D62C00F46}"/>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1E7-4236-B880-6C3D62C00F4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1E7-4236-B880-6C3D62C00F4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1E7-4236-B880-6C3D62C00F4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1E7-4236-B880-6C3D62C00F4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1E7-4236-B880-6C3D62C00F4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1E7-4236-B880-6C3D62C00F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1E7-4236-B880-6C3D62C00F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1E7-4236-B880-6C3D62C00F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1E7-4236-B880-6C3D62C00F4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1E7-4236-B880-6C3D62C00F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1E7-4236-B880-6C3D62C00F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1E7-4236-B880-6C3D62C00F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1E7-4236-B880-6C3D62C00F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1E7-4236-B880-6C3D62C00F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1E7-4236-B880-6C3D62C00F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1E7-4236-B880-6C3D62C00F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1E7-4236-B880-6C3D62C00F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1E7-4236-B880-6C3D62C00F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1E7-4236-B880-6C3D62C00F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1E7-4236-B880-6C3D62C00F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1E7-4236-B880-6C3D62C00F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1E7-4236-B880-6C3D62C00F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1E7-4236-B880-6C3D62C00F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1E7-4236-B880-6C3D62C00F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1E7-4236-B880-6C3D62C00F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1E7-4236-B880-6C3D62C00F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1E7-4236-B880-6C3D62C00F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1E7-4236-B880-6C3D62C00F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1E7-4236-B880-6C3D62C00F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1E7-4236-B880-6C3D62C00F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1E7-4236-B880-6C3D62C00F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1E7-4236-B880-6C3D62C00F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1E7-4236-B880-6C3D62C00F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1E7-4236-B880-6C3D62C00F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1E7-4236-B880-6C3D62C00F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1E7-4236-B880-6C3D62C00F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1E7-4236-B880-6C3D62C00F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1E7-4236-B880-6C3D62C00F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1E7-4236-B880-6C3D62C00F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1E7-4236-B880-6C3D62C00F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1E7-4236-B880-6C3D62C00F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1E7-4236-B880-6C3D62C00F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1E7-4236-B880-6C3D62C00F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1E7-4236-B880-6C3D62C00F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1E7-4236-B880-6C3D62C00F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1E7-4236-B880-6C3D62C00F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1E7-4236-B880-6C3D62C00F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1E7-4236-B880-6C3D62C00F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1E7-4236-B880-6C3D62C00F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1E7-4236-B880-6C3D62C00F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1E7-4236-B880-6C3D62C00F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1E7-4236-B880-6C3D62C00F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1E7-4236-B880-6C3D62C00F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1E7-4236-B880-6C3D62C00F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1E7-4236-B880-6C3D62C00F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1E7-4236-B880-6C3D62C00F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1E7-4236-B880-6C3D62C00F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1E7-4236-B880-6C3D62C00F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1E7-4236-B880-6C3D62C00F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1E7-4236-B880-6C3D62C00F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1E7-4236-B880-6C3D62C00F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1E7-4236-B880-6C3D62C00F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1E7-4236-B880-6C3D62C00F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1E7-4236-B880-6C3D62C00F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1E7-4236-B880-6C3D62C00F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1E7-4236-B880-6C3D62C00F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1E7-4236-B880-6C3D62C00F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1E7-4236-B880-6C3D62C00F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1E7-4236-B880-6C3D62C00F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1E7-4236-B880-6C3D62C00F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1E7-4236-B880-6C3D62C00F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1E7-4236-B880-6C3D62C00F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1E7-4236-B880-6C3D62C00F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1E7-4236-B880-6C3D62C00F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1E7-4236-B880-6C3D62C00F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1E7-4236-B880-6C3D62C00F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1E7-4236-B880-6C3D62C00F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1E7-4236-B880-6C3D62C00F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1E7-4236-B880-6C3D62C00F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1E7-4236-B880-6C3D62C00F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1E7-4236-B880-6C3D62C00F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1E7-4236-B880-6C3D62C00F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1E7-4236-B880-6C3D62C00F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1E7-4236-B880-6C3D62C00F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1E7-4236-B880-6C3D62C00F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1E7-4236-B880-6C3D62C00F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1E7-4236-B880-6C3D62C00F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1E7-4236-B880-6C3D62C00F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38</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1E7-4236-B880-6C3D62C00F46}"/>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11.1</c:v>
                </c:pt>
                <c:pt idx="15">
                  <c:v>11.1</c:v>
                </c:pt>
                <c:pt idx="16">
                  <c:v>11.1</c:v>
                </c:pt>
                <c:pt idx="17">
                  <c:v>11.1</c:v>
                </c:pt>
                <c:pt idx="18">
                  <c:v>11.1</c:v>
                </c:pt>
                <c:pt idx="19">
                  <c:v>11.1</c:v>
                </c:pt>
                <c:pt idx="20">
                  <c:v>11.1</c:v>
                </c:pt>
                <c:pt idx="21">
                  <c:v>11.1</c:v>
                </c:pt>
                <c:pt idx="22">
                  <c:v>11.1</c:v>
                </c:pt>
                <c:pt idx="23">
                  <c:v>#N/A</c:v>
                </c:pt>
                <c:pt idx="24">
                  <c:v>#N/A</c:v>
                </c:pt>
                <c:pt idx="25">
                  <c:v>#N/A</c:v>
                </c:pt>
              </c:numCache>
            </c:numRef>
          </c:yVal>
          <c:smooth val="0"/>
          <c:extLst>
            <c:ext xmlns:c16="http://schemas.microsoft.com/office/drawing/2014/chart" uri="{C3380CC4-5D6E-409C-BE32-E72D297353CC}">
              <c16:uniqueId val="{00000000-5C77-4AC4-A1F8-5DE29027DC05}"/>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3</c:v>
                </c:pt>
                <c:pt idx="15">
                  <c:v>3</c:v>
                </c:pt>
                <c:pt idx="16">
                  <c:v>3</c:v>
                </c:pt>
                <c:pt idx="17">
                  <c:v>3</c:v>
                </c:pt>
                <c:pt idx="18">
                  <c:v>3</c:v>
                </c:pt>
                <c:pt idx="19">
                  <c:v>3</c:v>
                </c:pt>
                <c:pt idx="20">
                  <c:v>3</c:v>
                </c:pt>
                <c:pt idx="21">
                  <c:v>3</c:v>
                </c:pt>
                <c:pt idx="22">
                  <c:v>3</c:v>
                </c:pt>
                <c:pt idx="23">
                  <c:v>#N/A</c:v>
                </c:pt>
                <c:pt idx="24">
                  <c:v>#N/A</c:v>
                </c:pt>
                <c:pt idx="25">
                  <c:v>#N/A</c:v>
                </c:pt>
              </c:numCache>
            </c:numRef>
          </c:yVal>
          <c:smooth val="0"/>
          <c:extLst>
            <c:ext xmlns:c16="http://schemas.microsoft.com/office/drawing/2014/chart" uri="{C3380CC4-5D6E-409C-BE32-E72D297353CC}">
              <c16:uniqueId val="{00000001-5C77-4AC4-A1F8-5DE29027DC05}"/>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5C77-4AC4-A1F8-5DE29027DC05}"/>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C77-4AC4-A1F8-5DE29027DC0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C77-4AC4-A1F8-5DE29027DC0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C77-4AC4-A1F8-5DE29027DC0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C77-4AC4-A1F8-5DE29027DC0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C77-4AC4-A1F8-5DE29027DC0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C77-4AC4-A1F8-5DE29027DC0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C77-4AC4-A1F8-5DE29027DC05}"/>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C77-4AC4-A1F8-5DE29027DC0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C77-4AC4-A1F8-5DE29027DC0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C77-4AC4-A1F8-5DE29027DC0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C77-4AC4-A1F8-5DE29027DC0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C77-4AC4-A1F8-5DE29027DC0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C77-4AC4-A1F8-5DE29027DC0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C77-4AC4-A1F8-5DE29027DC0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C77-4AC4-A1F8-5DE29027DC0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C77-4AC4-A1F8-5DE29027DC0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C77-4AC4-A1F8-5DE29027DC0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C77-4AC4-A1F8-5DE29027DC0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C77-4AC4-A1F8-5DE29027DC0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C77-4AC4-A1F8-5DE29027DC0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C77-4AC4-A1F8-5DE29027DC0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C77-4AC4-A1F8-5DE29027DC0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C77-4AC4-A1F8-5DE29027DC0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C77-4AC4-A1F8-5DE29027DC0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C77-4AC4-A1F8-5DE29027DC0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C77-4AC4-A1F8-5DE29027DC0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C77-4AC4-A1F8-5DE29027DC0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C77-4AC4-A1F8-5DE29027DC0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C77-4AC4-A1F8-5DE29027DC0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C77-4AC4-A1F8-5DE29027DC0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C77-4AC4-A1F8-5DE29027DC0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C77-4AC4-A1F8-5DE29027DC0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C77-4AC4-A1F8-5DE29027DC0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C77-4AC4-A1F8-5DE29027DC0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C77-4AC4-A1F8-5DE29027DC0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C77-4AC4-A1F8-5DE29027DC0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C77-4AC4-A1F8-5DE29027DC0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C77-4AC4-A1F8-5DE29027DC0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C77-4AC4-A1F8-5DE29027DC0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C77-4AC4-A1F8-5DE29027DC0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C77-4AC4-A1F8-5DE29027DC0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C77-4AC4-A1F8-5DE29027DC0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C77-4AC4-A1F8-5DE29027DC0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C77-4AC4-A1F8-5DE29027DC0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C77-4AC4-A1F8-5DE29027DC0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C77-4AC4-A1F8-5DE29027DC0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C77-4AC4-A1F8-5DE29027DC0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C77-4AC4-A1F8-5DE29027DC0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C77-4AC4-A1F8-5DE29027DC0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C77-4AC4-A1F8-5DE29027DC0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C77-4AC4-A1F8-5DE29027DC0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C77-4AC4-A1F8-5DE29027DC0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C77-4AC4-A1F8-5DE29027DC0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C77-4AC4-A1F8-5DE29027DC0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C77-4AC4-A1F8-5DE29027DC0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C77-4AC4-A1F8-5DE29027DC0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C77-4AC4-A1F8-5DE29027DC0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C77-4AC4-A1F8-5DE29027DC0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C77-4AC4-A1F8-5DE29027DC0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C77-4AC4-A1F8-5DE29027DC0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C77-4AC4-A1F8-5DE29027DC0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C77-4AC4-A1F8-5DE29027DC0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C77-4AC4-A1F8-5DE29027DC0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C77-4AC4-A1F8-5DE29027DC0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C77-4AC4-A1F8-5DE29027DC0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C77-4AC4-A1F8-5DE29027DC0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C77-4AC4-A1F8-5DE29027DC0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C77-4AC4-A1F8-5DE29027DC0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C77-4AC4-A1F8-5DE29027DC0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C77-4AC4-A1F8-5DE29027DC0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C77-4AC4-A1F8-5DE29027DC0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C77-4AC4-A1F8-5DE29027DC0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C77-4AC4-A1F8-5DE29027DC0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C77-4AC4-A1F8-5DE29027DC0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C77-4AC4-A1F8-5DE29027DC0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C77-4AC4-A1F8-5DE29027DC0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C77-4AC4-A1F8-5DE29027DC0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C77-4AC4-A1F8-5DE29027DC0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C77-4AC4-A1F8-5DE29027DC0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C77-4AC4-A1F8-5DE29027DC0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C77-4AC4-A1F8-5DE29027DC0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C77-4AC4-A1F8-5DE29027DC0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C77-4AC4-A1F8-5DE29027DC0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C77-4AC4-A1F8-5DE29027DC0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C77-4AC4-A1F8-5DE29027DC0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C77-4AC4-A1F8-5DE29027DC0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C77-4AC4-A1F8-5DE29027DC0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C77-4AC4-A1F8-5DE29027DC0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C77-4AC4-A1F8-5DE29027DC0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C77-4AC4-A1F8-5DE29027DC0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C77-4AC4-A1F8-5DE29027DC0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C77-4AC4-A1F8-5DE29027DC0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C77-4AC4-A1F8-5DE29027DC0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C77-4AC4-A1F8-5DE29027DC0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C77-4AC4-A1F8-5DE29027DC0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11.11111</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C77-4AC4-A1F8-5DE29027DC05}"/>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C77-4AC4-A1F8-5DE29027DC0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C77-4AC4-A1F8-5DE29027DC0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C77-4AC4-A1F8-5DE29027DC0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C77-4AC4-A1F8-5DE29027DC0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C77-4AC4-A1F8-5DE29027DC0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C77-4AC4-A1F8-5DE29027DC0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C77-4AC4-A1F8-5DE29027DC05}"/>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C77-4AC4-A1F8-5DE29027DC0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C77-4AC4-A1F8-5DE29027DC0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C77-4AC4-A1F8-5DE29027DC0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C77-4AC4-A1F8-5DE29027DC0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C77-4AC4-A1F8-5DE29027DC0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C77-4AC4-A1F8-5DE29027DC0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C77-4AC4-A1F8-5DE29027DC0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C77-4AC4-A1F8-5DE29027DC0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C77-4AC4-A1F8-5DE29027DC0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C77-4AC4-A1F8-5DE29027DC0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C77-4AC4-A1F8-5DE29027DC0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C77-4AC4-A1F8-5DE29027DC0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C77-4AC4-A1F8-5DE29027DC0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C77-4AC4-A1F8-5DE29027DC0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C77-4AC4-A1F8-5DE29027DC0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C77-4AC4-A1F8-5DE29027DC0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C77-4AC4-A1F8-5DE29027DC0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C77-4AC4-A1F8-5DE29027DC0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C77-4AC4-A1F8-5DE29027DC0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C77-4AC4-A1F8-5DE29027DC0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C77-4AC4-A1F8-5DE29027DC0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C77-4AC4-A1F8-5DE29027DC0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C77-4AC4-A1F8-5DE29027DC0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C77-4AC4-A1F8-5DE29027DC0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C77-4AC4-A1F8-5DE29027DC0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C77-4AC4-A1F8-5DE29027DC0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C77-4AC4-A1F8-5DE29027DC0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C77-4AC4-A1F8-5DE29027DC0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C77-4AC4-A1F8-5DE29027DC0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C77-4AC4-A1F8-5DE29027DC0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C77-4AC4-A1F8-5DE29027DC0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C77-4AC4-A1F8-5DE29027DC0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C77-4AC4-A1F8-5DE29027DC0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C77-4AC4-A1F8-5DE29027DC0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C77-4AC4-A1F8-5DE29027DC0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C77-4AC4-A1F8-5DE29027DC0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C77-4AC4-A1F8-5DE29027DC0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C77-4AC4-A1F8-5DE29027DC0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C77-4AC4-A1F8-5DE29027DC0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C77-4AC4-A1F8-5DE29027DC0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C77-4AC4-A1F8-5DE29027DC0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C77-4AC4-A1F8-5DE29027DC0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C77-4AC4-A1F8-5DE29027DC0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C77-4AC4-A1F8-5DE29027DC0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C77-4AC4-A1F8-5DE29027DC0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C77-4AC4-A1F8-5DE29027DC0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C77-4AC4-A1F8-5DE29027DC0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C77-4AC4-A1F8-5DE29027DC0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C77-4AC4-A1F8-5DE29027DC0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C77-4AC4-A1F8-5DE29027DC0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C77-4AC4-A1F8-5DE29027DC0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C77-4AC4-A1F8-5DE29027DC0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C77-4AC4-A1F8-5DE29027DC0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C77-4AC4-A1F8-5DE29027DC0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C77-4AC4-A1F8-5DE29027DC0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C77-4AC4-A1F8-5DE29027DC0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C77-4AC4-A1F8-5DE29027DC0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C77-4AC4-A1F8-5DE29027DC0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C77-4AC4-A1F8-5DE29027DC0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C77-4AC4-A1F8-5DE29027DC0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C77-4AC4-A1F8-5DE29027DC0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C77-4AC4-A1F8-5DE29027DC0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C77-4AC4-A1F8-5DE29027DC0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C77-4AC4-A1F8-5DE29027DC0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C77-4AC4-A1F8-5DE29027DC0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C77-4AC4-A1F8-5DE29027DC0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C77-4AC4-A1F8-5DE29027DC0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C77-4AC4-A1F8-5DE29027DC0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C77-4AC4-A1F8-5DE29027DC0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C77-4AC4-A1F8-5DE29027DC0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C77-4AC4-A1F8-5DE29027DC0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C77-4AC4-A1F8-5DE29027DC0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C77-4AC4-A1F8-5DE29027DC0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C77-4AC4-A1F8-5DE29027DC0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C77-4AC4-A1F8-5DE29027DC0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C77-4AC4-A1F8-5DE29027DC0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C77-4AC4-A1F8-5DE29027DC0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C77-4AC4-A1F8-5DE29027DC0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C77-4AC4-A1F8-5DE29027DC0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C77-4AC4-A1F8-5DE29027DC0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C77-4AC4-A1F8-5DE29027DC0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C77-4AC4-A1F8-5DE29027DC0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C77-4AC4-A1F8-5DE29027DC0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C77-4AC4-A1F8-5DE29027DC0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C77-4AC4-A1F8-5DE29027DC0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C77-4AC4-A1F8-5DE29027DC0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C77-4AC4-A1F8-5DE29027DC0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C77-4AC4-A1F8-5DE29027DC0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3.0303</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C77-4AC4-A1F8-5DE29027DC05}"/>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14.1</c:v>
                </c:pt>
                <c:pt idx="15">
                  <c:v>14.1</c:v>
                </c:pt>
                <c:pt idx="16">
                  <c:v>14.1</c:v>
                </c:pt>
                <c:pt idx="17">
                  <c:v>14.1</c:v>
                </c:pt>
                <c:pt idx="18">
                  <c:v>14.1</c:v>
                </c:pt>
                <c:pt idx="19">
                  <c:v>14.1</c:v>
                </c:pt>
                <c:pt idx="20">
                  <c:v>14.1</c:v>
                </c:pt>
                <c:pt idx="21">
                  <c:v>14.1</c:v>
                </c:pt>
                <c:pt idx="22">
                  <c:v>14.1</c:v>
                </c:pt>
                <c:pt idx="23">
                  <c:v>#N/A</c:v>
                </c:pt>
                <c:pt idx="24">
                  <c:v>#N/A</c:v>
                </c:pt>
                <c:pt idx="25">
                  <c:v>#N/A</c:v>
                </c:pt>
              </c:numCache>
            </c:numRef>
          </c:yVal>
          <c:smooth val="0"/>
          <c:extLst>
            <c:ext xmlns:c16="http://schemas.microsoft.com/office/drawing/2014/chart" uri="{C3380CC4-5D6E-409C-BE32-E72D297353CC}">
              <c16:uniqueId val="{000000C2-5C77-4AC4-A1F8-5DE29027DC0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5C77-4AC4-A1F8-5DE29027DC05}"/>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C77-4AC4-A1F8-5DE29027DC0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C77-4AC4-A1F8-5DE29027DC0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C77-4AC4-A1F8-5DE29027DC0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C77-4AC4-A1F8-5DE29027DC0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C77-4AC4-A1F8-5DE29027DC0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C77-4AC4-A1F8-5DE29027DC0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C77-4AC4-A1F8-5DE29027DC05}"/>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C77-4AC4-A1F8-5DE29027DC0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C77-4AC4-A1F8-5DE29027DC0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C77-4AC4-A1F8-5DE29027DC0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C77-4AC4-A1F8-5DE29027DC0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C77-4AC4-A1F8-5DE29027DC0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C77-4AC4-A1F8-5DE29027DC0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C77-4AC4-A1F8-5DE29027DC0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C77-4AC4-A1F8-5DE29027DC0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C77-4AC4-A1F8-5DE29027DC0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C77-4AC4-A1F8-5DE29027DC0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C77-4AC4-A1F8-5DE29027DC0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C77-4AC4-A1F8-5DE29027DC0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C77-4AC4-A1F8-5DE29027DC0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C77-4AC4-A1F8-5DE29027DC0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C77-4AC4-A1F8-5DE29027DC0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C77-4AC4-A1F8-5DE29027DC0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C77-4AC4-A1F8-5DE29027DC0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C77-4AC4-A1F8-5DE29027DC0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C77-4AC4-A1F8-5DE29027DC0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C77-4AC4-A1F8-5DE29027DC0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C77-4AC4-A1F8-5DE29027DC0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C77-4AC4-A1F8-5DE29027DC0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C77-4AC4-A1F8-5DE29027DC0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C77-4AC4-A1F8-5DE29027DC0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C77-4AC4-A1F8-5DE29027DC0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C77-4AC4-A1F8-5DE29027DC0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C77-4AC4-A1F8-5DE29027DC0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C77-4AC4-A1F8-5DE29027DC0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C77-4AC4-A1F8-5DE29027DC0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C77-4AC4-A1F8-5DE29027DC0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C77-4AC4-A1F8-5DE29027DC0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C77-4AC4-A1F8-5DE29027DC0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C77-4AC4-A1F8-5DE29027DC0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C77-4AC4-A1F8-5DE29027DC0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C77-4AC4-A1F8-5DE29027DC0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C77-4AC4-A1F8-5DE29027DC0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C77-4AC4-A1F8-5DE29027DC0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C77-4AC4-A1F8-5DE29027DC0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C77-4AC4-A1F8-5DE29027DC0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C77-4AC4-A1F8-5DE29027DC0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C77-4AC4-A1F8-5DE29027DC0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C77-4AC4-A1F8-5DE29027DC0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C77-4AC4-A1F8-5DE29027DC0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C77-4AC4-A1F8-5DE29027DC0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C77-4AC4-A1F8-5DE29027DC0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C77-4AC4-A1F8-5DE29027DC0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C77-4AC4-A1F8-5DE29027DC0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C77-4AC4-A1F8-5DE29027DC0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C77-4AC4-A1F8-5DE29027DC0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C77-4AC4-A1F8-5DE29027DC0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C77-4AC4-A1F8-5DE29027DC0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C77-4AC4-A1F8-5DE29027DC0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C77-4AC4-A1F8-5DE29027DC0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C77-4AC4-A1F8-5DE29027DC0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C77-4AC4-A1F8-5DE29027DC0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C77-4AC4-A1F8-5DE29027DC0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C77-4AC4-A1F8-5DE29027DC0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C77-4AC4-A1F8-5DE29027DC0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C77-4AC4-A1F8-5DE29027DC0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C77-4AC4-A1F8-5DE29027DC0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C77-4AC4-A1F8-5DE29027DC0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C77-4AC4-A1F8-5DE29027DC0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C77-4AC4-A1F8-5DE29027DC0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C77-4AC4-A1F8-5DE29027DC0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C77-4AC4-A1F8-5DE29027DC0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C77-4AC4-A1F8-5DE29027DC0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C77-4AC4-A1F8-5DE29027DC0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C77-4AC4-A1F8-5DE29027DC0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C77-4AC4-A1F8-5DE29027DC0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C77-4AC4-A1F8-5DE29027DC0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C77-4AC4-A1F8-5DE29027DC0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C77-4AC4-A1F8-5DE29027DC0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C77-4AC4-A1F8-5DE29027DC0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C77-4AC4-A1F8-5DE29027DC0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C77-4AC4-A1F8-5DE29027DC0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C77-4AC4-A1F8-5DE29027DC0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C77-4AC4-A1F8-5DE29027DC0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C77-4AC4-A1F8-5DE29027DC0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C77-4AC4-A1F8-5DE29027DC0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C77-4AC4-A1F8-5DE29027DC0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C77-4AC4-A1F8-5DE29027DC0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C77-4AC4-A1F8-5DE29027DC0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C77-4AC4-A1F8-5DE29027DC0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C77-4AC4-A1F8-5DE29027DC0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C77-4AC4-A1F8-5DE29027DC0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C77-4AC4-A1F8-5DE29027DC0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C77-4AC4-A1F8-5DE29027DC0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C77-4AC4-A1F8-5DE29027DC0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14.14141</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C77-4AC4-A1F8-5DE29027DC05}"/>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31.9</c:v>
                </c:pt>
                <c:pt idx="15">
                  <c:v>31.9</c:v>
                </c:pt>
                <c:pt idx="16">
                  <c:v>31.9</c:v>
                </c:pt>
                <c:pt idx="17">
                  <c:v>31.9</c:v>
                </c:pt>
                <c:pt idx="18">
                  <c:v>31.9</c:v>
                </c:pt>
                <c:pt idx="19">
                  <c:v>31.9</c:v>
                </c:pt>
                <c:pt idx="20">
                  <c:v>31.9</c:v>
                </c:pt>
                <c:pt idx="21">
                  <c:v>31.9</c:v>
                </c:pt>
                <c:pt idx="22">
                  <c:v>31.9</c:v>
                </c:pt>
                <c:pt idx="23">
                  <c:v>#N/A</c:v>
                </c:pt>
                <c:pt idx="24">
                  <c:v>#N/A</c:v>
                </c:pt>
                <c:pt idx="25">
                  <c:v>#N/A</c:v>
                </c:pt>
              </c:numCache>
            </c:numRef>
          </c:yVal>
          <c:smooth val="0"/>
          <c:extLst>
            <c:ext xmlns:c16="http://schemas.microsoft.com/office/drawing/2014/chart" uri="{C3380CC4-5D6E-409C-BE32-E72D297353CC}">
              <c16:uniqueId val="{00000000-F2DF-4EE8-9EAA-1C652EC1475E}"/>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18.8</c:v>
                </c:pt>
                <c:pt idx="15">
                  <c:v>18.8</c:v>
                </c:pt>
                <c:pt idx="16">
                  <c:v>18.8</c:v>
                </c:pt>
                <c:pt idx="17">
                  <c:v>18.8</c:v>
                </c:pt>
                <c:pt idx="18">
                  <c:v>18.8</c:v>
                </c:pt>
                <c:pt idx="19">
                  <c:v>18.8</c:v>
                </c:pt>
                <c:pt idx="20">
                  <c:v>18.8</c:v>
                </c:pt>
                <c:pt idx="21">
                  <c:v>18.8</c:v>
                </c:pt>
                <c:pt idx="22">
                  <c:v>18.8</c:v>
                </c:pt>
                <c:pt idx="23">
                  <c:v>#N/A</c:v>
                </c:pt>
                <c:pt idx="24">
                  <c:v>#N/A</c:v>
                </c:pt>
                <c:pt idx="25">
                  <c:v>#N/A</c:v>
                </c:pt>
              </c:numCache>
            </c:numRef>
          </c:yVal>
          <c:smooth val="0"/>
          <c:extLst>
            <c:ext xmlns:c16="http://schemas.microsoft.com/office/drawing/2014/chart" uri="{C3380CC4-5D6E-409C-BE32-E72D297353CC}">
              <c16:uniqueId val="{00000001-F2DF-4EE8-9EAA-1C652EC1475E}"/>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F2DF-4EE8-9EAA-1C652EC1475E}"/>
              </c:ext>
            </c:extLst>
          </c:dPt>
          <c:dPt>
            <c:idx val="3"/>
            <c:bubble3D val="0"/>
            <c:extLst>
              <c:ext xmlns:c16="http://schemas.microsoft.com/office/drawing/2014/chart" uri="{C3380CC4-5D6E-409C-BE32-E72D297353CC}">
                <c16:uniqueId val="{00000003-F2DF-4EE8-9EAA-1C652EC1475E}"/>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2DF-4EE8-9EAA-1C652EC1475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2DF-4EE8-9EAA-1C652EC1475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2DF-4EE8-9EAA-1C652EC1475E}"/>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2DF-4EE8-9EAA-1C652EC1475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2DF-4EE8-9EAA-1C652EC1475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2DF-4EE8-9EAA-1C652EC1475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2DF-4EE8-9EAA-1C652EC1475E}"/>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2DF-4EE8-9EAA-1C652EC1475E}"/>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2DF-4EE8-9EAA-1C652EC1475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2DF-4EE8-9EAA-1C652EC1475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2DF-4EE8-9EAA-1C652EC1475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2DF-4EE8-9EAA-1C652EC1475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2DF-4EE8-9EAA-1C652EC1475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2DF-4EE8-9EAA-1C652EC1475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2DF-4EE8-9EAA-1C652EC1475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2DF-4EE8-9EAA-1C652EC1475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2DF-4EE8-9EAA-1C652EC1475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2DF-4EE8-9EAA-1C652EC1475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2DF-4EE8-9EAA-1C652EC1475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2DF-4EE8-9EAA-1C652EC1475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2DF-4EE8-9EAA-1C652EC1475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2DF-4EE8-9EAA-1C652EC1475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2DF-4EE8-9EAA-1C652EC1475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2DF-4EE8-9EAA-1C652EC1475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2DF-4EE8-9EAA-1C652EC1475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2DF-4EE8-9EAA-1C652EC1475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2DF-4EE8-9EAA-1C652EC1475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2DF-4EE8-9EAA-1C652EC1475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2DF-4EE8-9EAA-1C652EC1475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2DF-4EE8-9EAA-1C652EC1475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2DF-4EE8-9EAA-1C652EC1475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2DF-4EE8-9EAA-1C652EC1475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2DF-4EE8-9EAA-1C652EC1475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2DF-4EE8-9EAA-1C652EC1475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2DF-4EE8-9EAA-1C652EC1475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2DF-4EE8-9EAA-1C652EC1475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2DF-4EE8-9EAA-1C652EC1475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2DF-4EE8-9EAA-1C652EC1475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2DF-4EE8-9EAA-1C652EC1475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2DF-4EE8-9EAA-1C652EC1475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2DF-4EE8-9EAA-1C652EC1475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2DF-4EE8-9EAA-1C652EC1475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2DF-4EE8-9EAA-1C652EC1475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2DF-4EE8-9EAA-1C652EC1475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2DF-4EE8-9EAA-1C652EC1475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2DF-4EE8-9EAA-1C652EC1475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2DF-4EE8-9EAA-1C652EC1475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2DF-4EE8-9EAA-1C652EC1475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2DF-4EE8-9EAA-1C652EC1475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2DF-4EE8-9EAA-1C652EC1475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2DF-4EE8-9EAA-1C652EC1475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2DF-4EE8-9EAA-1C652EC1475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2DF-4EE8-9EAA-1C652EC1475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2DF-4EE8-9EAA-1C652EC1475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2DF-4EE8-9EAA-1C652EC1475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2DF-4EE8-9EAA-1C652EC1475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2DF-4EE8-9EAA-1C652EC1475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2DF-4EE8-9EAA-1C652EC1475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2DF-4EE8-9EAA-1C652EC1475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2DF-4EE8-9EAA-1C652EC1475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2DF-4EE8-9EAA-1C652EC1475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2DF-4EE8-9EAA-1C652EC1475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2DF-4EE8-9EAA-1C652EC1475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2DF-4EE8-9EAA-1C652EC1475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2DF-4EE8-9EAA-1C652EC1475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2DF-4EE8-9EAA-1C652EC1475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2DF-4EE8-9EAA-1C652EC1475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2DF-4EE8-9EAA-1C652EC1475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2DF-4EE8-9EAA-1C652EC1475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2DF-4EE8-9EAA-1C652EC1475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2DF-4EE8-9EAA-1C652EC1475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2DF-4EE8-9EAA-1C652EC1475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2DF-4EE8-9EAA-1C652EC1475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2DF-4EE8-9EAA-1C652EC1475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2DF-4EE8-9EAA-1C652EC1475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2DF-4EE8-9EAA-1C652EC1475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2DF-4EE8-9EAA-1C652EC1475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2DF-4EE8-9EAA-1C652EC1475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2DF-4EE8-9EAA-1C652EC1475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2DF-4EE8-9EAA-1C652EC1475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2DF-4EE8-9EAA-1C652EC1475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2DF-4EE8-9EAA-1C652EC1475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2DF-4EE8-9EAA-1C652EC1475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2DF-4EE8-9EAA-1C652EC1475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2DF-4EE8-9EAA-1C652EC1475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2DF-4EE8-9EAA-1C652EC1475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2DF-4EE8-9EAA-1C652EC1475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2DF-4EE8-9EAA-1C652EC1475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2DF-4EE8-9EAA-1C652EC1475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2DF-4EE8-9EAA-1C652EC1475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2DF-4EE8-9EAA-1C652EC1475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2DF-4EE8-9EAA-1C652EC1475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2DF-4EE8-9EAA-1C652EC1475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2DF-4EE8-9EAA-1C652EC1475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2DF-4EE8-9EAA-1C652EC1475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31.879190000000001</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2DF-4EE8-9EAA-1C652EC1475E}"/>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2DF-4EE8-9EAA-1C652EC1475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2DF-4EE8-9EAA-1C652EC1475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2DF-4EE8-9EAA-1C652EC1475E}"/>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2DF-4EE8-9EAA-1C652EC1475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2DF-4EE8-9EAA-1C652EC1475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2DF-4EE8-9EAA-1C652EC1475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2DF-4EE8-9EAA-1C652EC1475E}"/>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2DF-4EE8-9EAA-1C652EC1475E}"/>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2DF-4EE8-9EAA-1C652EC1475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2DF-4EE8-9EAA-1C652EC1475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2DF-4EE8-9EAA-1C652EC1475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2DF-4EE8-9EAA-1C652EC1475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2DF-4EE8-9EAA-1C652EC1475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2DF-4EE8-9EAA-1C652EC1475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2DF-4EE8-9EAA-1C652EC1475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2DF-4EE8-9EAA-1C652EC1475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2DF-4EE8-9EAA-1C652EC1475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2DF-4EE8-9EAA-1C652EC1475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2DF-4EE8-9EAA-1C652EC1475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2DF-4EE8-9EAA-1C652EC1475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2DF-4EE8-9EAA-1C652EC1475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2DF-4EE8-9EAA-1C652EC1475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2DF-4EE8-9EAA-1C652EC1475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2DF-4EE8-9EAA-1C652EC1475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2DF-4EE8-9EAA-1C652EC1475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2DF-4EE8-9EAA-1C652EC1475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2DF-4EE8-9EAA-1C652EC1475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2DF-4EE8-9EAA-1C652EC1475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2DF-4EE8-9EAA-1C652EC1475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2DF-4EE8-9EAA-1C652EC1475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2DF-4EE8-9EAA-1C652EC1475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2DF-4EE8-9EAA-1C652EC1475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2DF-4EE8-9EAA-1C652EC1475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2DF-4EE8-9EAA-1C652EC1475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2DF-4EE8-9EAA-1C652EC1475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2DF-4EE8-9EAA-1C652EC1475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2DF-4EE8-9EAA-1C652EC1475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2DF-4EE8-9EAA-1C652EC1475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2DF-4EE8-9EAA-1C652EC1475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2DF-4EE8-9EAA-1C652EC1475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2DF-4EE8-9EAA-1C652EC1475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2DF-4EE8-9EAA-1C652EC1475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2DF-4EE8-9EAA-1C652EC1475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2DF-4EE8-9EAA-1C652EC1475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2DF-4EE8-9EAA-1C652EC1475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2DF-4EE8-9EAA-1C652EC1475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2DF-4EE8-9EAA-1C652EC1475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2DF-4EE8-9EAA-1C652EC1475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2DF-4EE8-9EAA-1C652EC1475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2DF-4EE8-9EAA-1C652EC1475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2DF-4EE8-9EAA-1C652EC1475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2DF-4EE8-9EAA-1C652EC1475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2DF-4EE8-9EAA-1C652EC1475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2DF-4EE8-9EAA-1C652EC1475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2DF-4EE8-9EAA-1C652EC1475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2DF-4EE8-9EAA-1C652EC1475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2DF-4EE8-9EAA-1C652EC1475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2DF-4EE8-9EAA-1C652EC1475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2DF-4EE8-9EAA-1C652EC1475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2DF-4EE8-9EAA-1C652EC1475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2DF-4EE8-9EAA-1C652EC1475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2DF-4EE8-9EAA-1C652EC1475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2DF-4EE8-9EAA-1C652EC1475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2DF-4EE8-9EAA-1C652EC1475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2DF-4EE8-9EAA-1C652EC1475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2DF-4EE8-9EAA-1C652EC1475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2DF-4EE8-9EAA-1C652EC1475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2DF-4EE8-9EAA-1C652EC1475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2DF-4EE8-9EAA-1C652EC1475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2DF-4EE8-9EAA-1C652EC1475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2DF-4EE8-9EAA-1C652EC1475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2DF-4EE8-9EAA-1C652EC1475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2DF-4EE8-9EAA-1C652EC1475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2DF-4EE8-9EAA-1C652EC1475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2DF-4EE8-9EAA-1C652EC1475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2DF-4EE8-9EAA-1C652EC1475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2DF-4EE8-9EAA-1C652EC1475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2DF-4EE8-9EAA-1C652EC1475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2DF-4EE8-9EAA-1C652EC1475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2DF-4EE8-9EAA-1C652EC1475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2DF-4EE8-9EAA-1C652EC1475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2DF-4EE8-9EAA-1C652EC1475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2DF-4EE8-9EAA-1C652EC1475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2DF-4EE8-9EAA-1C652EC1475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2DF-4EE8-9EAA-1C652EC1475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2DF-4EE8-9EAA-1C652EC1475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2DF-4EE8-9EAA-1C652EC1475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2DF-4EE8-9EAA-1C652EC1475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2DF-4EE8-9EAA-1C652EC1475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2DF-4EE8-9EAA-1C652EC1475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2DF-4EE8-9EAA-1C652EC1475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2DF-4EE8-9EAA-1C652EC1475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2DF-4EE8-9EAA-1C652EC1475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2DF-4EE8-9EAA-1C652EC1475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2DF-4EE8-9EAA-1C652EC1475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18.79195</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2DF-4EE8-9EAA-1C652EC1475E}"/>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50.7</c:v>
                </c:pt>
                <c:pt idx="15">
                  <c:v>50.7</c:v>
                </c:pt>
                <c:pt idx="16">
                  <c:v>50.7</c:v>
                </c:pt>
                <c:pt idx="17">
                  <c:v>50.7</c:v>
                </c:pt>
                <c:pt idx="18">
                  <c:v>50.7</c:v>
                </c:pt>
                <c:pt idx="19">
                  <c:v>50.7</c:v>
                </c:pt>
                <c:pt idx="20">
                  <c:v>50.7</c:v>
                </c:pt>
                <c:pt idx="21">
                  <c:v>50.7</c:v>
                </c:pt>
                <c:pt idx="22">
                  <c:v>50.7</c:v>
                </c:pt>
                <c:pt idx="23">
                  <c:v>#N/A</c:v>
                </c:pt>
                <c:pt idx="24">
                  <c:v>#N/A</c:v>
                </c:pt>
                <c:pt idx="25">
                  <c:v>#N/A</c:v>
                </c:pt>
              </c:numCache>
            </c:numRef>
          </c:yVal>
          <c:smooth val="0"/>
          <c:extLst>
            <c:ext xmlns:c16="http://schemas.microsoft.com/office/drawing/2014/chart" uri="{C3380CC4-5D6E-409C-BE32-E72D297353CC}">
              <c16:uniqueId val="{000000C2-F2DF-4EE8-9EAA-1C652EC1475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F2DF-4EE8-9EAA-1C652EC1475E}"/>
              </c:ext>
            </c:extLst>
          </c:dPt>
          <c:dPt>
            <c:idx val="3"/>
            <c:bubble3D val="0"/>
            <c:extLst>
              <c:ext xmlns:c16="http://schemas.microsoft.com/office/drawing/2014/chart" uri="{C3380CC4-5D6E-409C-BE32-E72D297353CC}">
                <c16:uniqueId val="{000000C4-F2DF-4EE8-9EAA-1C652EC1475E}"/>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2DF-4EE8-9EAA-1C652EC1475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2DF-4EE8-9EAA-1C652EC1475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2DF-4EE8-9EAA-1C652EC1475E}"/>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2DF-4EE8-9EAA-1C652EC1475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2DF-4EE8-9EAA-1C652EC1475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2DF-4EE8-9EAA-1C652EC1475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2DF-4EE8-9EAA-1C652EC1475E}"/>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2DF-4EE8-9EAA-1C652EC1475E}"/>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2DF-4EE8-9EAA-1C652EC1475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2DF-4EE8-9EAA-1C652EC1475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2DF-4EE8-9EAA-1C652EC1475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2DF-4EE8-9EAA-1C652EC1475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2DF-4EE8-9EAA-1C652EC1475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2DF-4EE8-9EAA-1C652EC1475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2DF-4EE8-9EAA-1C652EC1475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2DF-4EE8-9EAA-1C652EC1475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2DF-4EE8-9EAA-1C652EC1475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2DF-4EE8-9EAA-1C652EC1475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2DF-4EE8-9EAA-1C652EC1475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2DF-4EE8-9EAA-1C652EC1475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2DF-4EE8-9EAA-1C652EC1475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2DF-4EE8-9EAA-1C652EC1475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2DF-4EE8-9EAA-1C652EC1475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2DF-4EE8-9EAA-1C652EC1475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2DF-4EE8-9EAA-1C652EC1475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2DF-4EE8-9EAA-1C652EC1475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2DF-4EE8-9EAA-1C652EC1475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2DF-4EE8-9EAA-1C652EC1475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2DF-4EE8-9EAA-1C652EC1475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2DF-4EE8-9EAA-1C652EC1475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2DF-4EE8-9EAA-1C652EC1475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2DF-4EE8-9EAA-1C652EC1475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2DF-4EE8-9EAA-1C652EC1475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2DF-4EE8-9EAA-1C652EC1475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2DF-4EE8-9EAA-1C652EC1475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2DF-4EE8-9EAA-1C652EC1475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2DF-4EE8-9EAA-1C652EC1475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2DF-4EE8-9EAA-1C652EC1475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2DF-4EE8-9EAA-1C652EC1475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2DF-4EE8-9EAA-1C652EC1475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2DF-4EE8-9EAA-1C652EC1475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2DF-4EE8-9EAA-1C652EC1475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2DF-4EE8-9EAA-1C652EC1475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2DF-4EE8-9EAA-1C652EC1475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2DF-4EE8-9EAA-1C652EC1475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2DF-4EE8-9EAA-1C652EC1475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2DF-4EE8-9EAA-1C652EC1475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2DF-4EE8-9EAA-1C652EC1475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2DF-4EE8-9EAA-1C652EC1475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2DF-4EE8-9EAA-1C652EC1475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2DF-4EE8-9EAA-1C652EC1475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2DF-4EE8-9EAA-1C652EC1475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2DF-4EE8-9EAA-1C652EC1475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2DF-4EE8-9EAA-1C652EC1475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2DF-4EE8-9EAA-1C652EC1475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2DF-4EE8-9EAA-1C652EC1475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2DF-4EE8-9EAA-1C652EC1475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2DF-4EE8-9EAA-1C652EC1475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2DF-4EE8-9EAA-1C652EC1475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2DF-4EE8-9EAA-1C652EC1475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2DF-4EE8-9EAA-1C652EC1475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2DF-4EE8-9EAA-1C652EC1475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2DF-4EE8-9EAA-1C652EC1475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2DF-4EE8-9EAA-1C652EC1475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2DF-4EE8-9EAA-1C652EC1475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2DF-4EE8-9EAA-1C652EC1475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2DF-4EE8-9EAA-1C652EC1475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2DF-4EE8-9EAA-1C652EC1475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2DF-4EE8-9EAA-1C652EC1475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2DF-4EE8-9EAA-1C652EC1475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2DF-4EE8-9EAA-1C652EC1475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2DF-4EE8-9EAA-1C652EC1475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2DF-4EE8-9EAA-1C652EC1475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2DF-4EE8-9EAA-1C652EC1475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2DF-4EE8-9EAA-1C652EC1475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2DF-4EE8-9EAA-1C652EC1475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2DF-4EE8-9EAA-1C652EC1475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2DF-4EE8-9EAA-1C652EC1475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2DF-4EE8-9EAA-1C652EC1475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2DF-4EE8-9EAA-1C652EC1475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2DF-4EE8-9EAA-1C652EC1475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2DF-4EE8-9EAA-1C652EC1475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2DF-4EE8-9EAA-1C652EC1475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2DF-4EE8-9EAA-1C652EC1475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2DF-4EE8-9EAA-1C652EC1475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2DF-4EE8-9EAA-1C652EC1475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2DF-4EE8-9EAA-1C652EC1475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2DF-4EE8-9EAA-1C652EC1475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2DF-4EE8-9EAA-1C652EC1475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2DF-4EE8-9EAA-1C652EC1475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2DF-4EE8-9EAA-1C652EC1475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2DF-4EE8-9EAA-1C652EC1475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2DF-4EE8-9EAA-1C652EC1475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2DF-4EE8-9EAA-1C652EC1475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2DF-4EE8-9EAA-1C652EC1475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50.671140000000001</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2DF-4EE8-9EAA-1C652EC1475E}"/>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10.5</c:v>
                </c:pt>
                <c:pt idx="15">
                  <c:v>10.5</c:v>
                </c:pt>
                <c:pt idx="16">
                  <c:v>10.5</c:v>
                </c:pt>
                <c:pt idx="17">
                  <c:v>10.5</c:v>
                </c:pt>
                <c:pt idx="18">
                  <c:v>10.5</c:v>
                </c:pt>
                <c:pt idx="19">
                  <c:v>10.5</c:v>
                </c:pt>
                <c:pt idx="20">
                  <c:v>10.5</c:v>
                </c:pt>
                <c:pt idx="21">
                  <c:v>10.5</c:v>
                </c:pt>
                <c:pt idx="22">
                  <c:v>10.5</c:v>
                </c:pt>
                <c:pt idx="23">
                  <c:v>#N/A</c:v>
                </c:pt>
                <c:pt idx="24">
                  <c:v>#N/A</c:v>
                </c:pt>
                <c:pt idx="25">
                  <c:v>#N/A</c:v>
                </c:pt>
              </c:numCache>
            </c:numRef>
          </c:yVal>
          <c:smooth val="0"/>
          <c:extLst>
            <c:ext xmlns:c16="http://schemas.microsoft.com/office/drawing/2014/chart" uri="{C3380CC4-5D6E-409C-BE32-E72D297353CC}">
              <c16:uniqueId val="{00000000-7812-47DE-95AB-B649ABE5C6AC}"/>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1.9</c:v>
                </c:pt>
                <c:pt idx="19">
                  <c:v>4.9000000000000004</c:v>
                </c:pt>
                <c:pt idx="20">
                  <c:v>8</c:v>
                </c:pt>
                <c:pt idx="21">
                  <c:v>10.5</c:v>
                </c:pt>
                <c:pt idx="22">
                  <c:v>10.5</c:v>
                </c:pt>
                <c:pt idx="23">
                  <c:v>17</c:v>
                </c:pt>
                <c:pt idx="24">
                  <c:v>20</c:v>
                </c:pt>
                <c:pt idx="25">
                  <c:v>23</c:v>
                </c:pt>
              </c:numCache>
            </c:numRef>
          </c:yVal>
          <c:smooth val="0"/>
          <c:extLst>
            <c:ext xmlns:c16="http://schemas.microsoft.com/office/drawing/2014/chart" uri="{C3380CC4-5D6E-409C-BE32-E72D297353CC}">
              <c16:uniqueId val="{00000001-7812-47DE-95AB-B649ABE5C6AC}"/>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7812-47DE-95AB-B649ABE5C6AC}"/>
              </c:ext>
            </c:extLst>
          </c:dPt>
          <c:dPt>
            <c:idx val="3"/>
            <c:bubble3D val="0"/>
            <c:extLst>
              <c:ext xmlns:c16="http://schemas.microsoft.com/office/drawing/2014/chart" uri="{C3380CC4-5D6E-409C-BE32-E72D297353CC}">
                <c16:uniqueId val="{00000003-7812-47DE-95AB-B649ABE5C6AC}"/>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812-47DE-95AB-B649ABE5C6A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812-47DE-95AB-B649ABE5C6A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812-47DE-95AB-B649ABE5C6A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812-47DE-95AB-B649ABE5C6A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812-47DE-95AB-B649ABE5C6A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812-47DE-95AB-B649ABE5C6A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812-47DE-95AB-B649ABE5C6AC}"/>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812-47DE-95AB-B649ABE5C6A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812-47DE-95AB-B649ABE5C6A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812-47DE-95AB-B649ABE5C6A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812-47DE-95AB-B649ABE5C6A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812-47DE-95AB-B649ABE5C6A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812-47DE-95AB-B649ABE5C6A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812-47DE-95AB-B649ABE5C6A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812-47DE-95AB-B649ABE5C6A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812-47DE-95AB-B649ABE5C6A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812-47DE-95AB-B649ABE5C6A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812-47DE-95AB-B649ABE5C6A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812-47DE-95AB-B649ABE5C6A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812-47DE-95AB-B649ABE5C6A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812-47DE-95AB-B649ABE5C6A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812-47DE-95AB-B649ABE5C6A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812-47DE-95AB-B649ABE5C6A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812-47DE-95AB-B649ABE5C6A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12-47DE-95AB-B649ABE5C6A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12-47DE-95AB-B649ABE5C6A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12-47DE-95AB-B649ABE5C6A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12-47DE-95AB-B649ABE5C6A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12-47DE-95AB-B649ABE5C6A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12-47DE-95AB-B649ABE5C6A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12-47DE-95AB-B649ABE5C6A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12-47DE-95AB-B649ABE5C6A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12-47DE-95AB-B649ABE5C6A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12-47DE-95AB-B649ABE5C6A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12-47DE-95AB-B649ABE5C6A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12-47DE-95AB-B649ABE5C6A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12-47DE-95AB-B649ABE5C6A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812-47DE-95AB-B649ABE5C6A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812-47DE-95AB-B649ABE5C6A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812-47DE-95AB-B649ABE5C6A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812-47DE-95AB-B649ABE5C6A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812-47DE-95AB-B649ABE5C6A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812-47DE-95AB-B649ABE5C6A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812-47DE-95AB-B649ABE5C6A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812-47DE-95AB-B649ABE5C6A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812-47DE-95AB-B649ABE5C6A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812-47DE-95AB-B649ABE5C6A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812-47DE-95AB-B649ABE5C6A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812-47DE-95AB-B649ABE5C6A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812-47DE-95AB-B649ABE5C6A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812-47DE-95AB-B649ABE5C6A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812-47DE-95AB-B649ABE5C6A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812-47DE-95AB-B649ABE5C6A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812-47DE-95AB-B649ABE5C6A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812-47DE-95AB-B649ABE5C6A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812-47DE-95AB-B649ABE5C6A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812-47DE-95AB-B649ABE5C6A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812-47DE-95AB-B649ABE5C6A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812-47DE-95AB-B649ABE5C6A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812-47DE-95AB-B649ABE5C6A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812-47DE-95AB-B649ABE5C6A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812-47DE-95AB-B649ABE5C6A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812-47DE-95AB-B649ABE5C6A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812-47DE-95AB-B649ABE5C6A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812-47DE-95AB-B649ABE5C6A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812-47DE-95AB-B649ABE5C6A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812-47DE-95AB-B649ABE5C6A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812-47DE-95AB-B649ABE5C6A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812-47DE-95AB-B649ABE5C6A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812-47DE-95AB-B649ABE5C6A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812-47DE-95AB-B649ABE5C6A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812-47DE-95AB-B649ABE5C6A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812-47DE-95AB-B649ABE5C6A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812-47DE-95AB-B649ABE5C6A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812-47DE-95AB-B649ABE5C6A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812-47DE-95AB-B649ABE5C6A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812-47DE-95AB-B649ABE5C6A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812-47DE-95AB-B649ABE5C6A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812-47DE-95AB-B649ABE5C6A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812-47DE-95AB-B649ABE5C6A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812-47DE-95AB-B649ABE5C6A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812-47DE-95AB-B649ABE5C6A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812-47DE-95AB-B649ABE5C6A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812-47DE-95AB-B649ABE5C6A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812-47DE-95AB-B649ABE5C6A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812-47DE-95AB-B649ABE5C6A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812-47DE-95AB-B649ABE5C6A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812-47DE-95AB-B649ABE5C6A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812-47DE-95AB-B649ABE5C6A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812-47DE-95AB-B649ABE5C6A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812-47DE-95AB-B649ABE5C6A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812-47DE-95AB-B649ABE5C6A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812-47DE-95AB-B649ABE5C6A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812-47DE-95AB-B649ABE5C6A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812-47DE-95AB-B649ABE5C6A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10.45045</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812-47DE-95AB-B649ABE5C6AC}"/>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812-47DE-95AB-B649ABE5C6A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812-47DE-95AB-B649ABE5C6A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812-47DE-95AB-B649ABE5C6A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812-47DE-95AB-B649ABE5C6A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812-47DE-95AB-B649ABE5C6A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812-47DE-95AB-B649ABE5C6A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812-47DE-95AB-B649ABE5C6AC}"/>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812-47DE-95AB-B649ABE5C6A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812-47DE-95AB-B649ABE5C6A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812-47DE-95AB-B649ABE5C6A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812-47DE-95AB-B649ABE5C6A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812-47DE-95AB-B649ABE5C6A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812-47DE-95AB-B649ABE5C6A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812-47DE-95AB-B649ABE5C6A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812-47DE-95AB-B649ABE5C6A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812-47DE-95AB-B649ABE5C6A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812-47DE-95AB-B649ABE5C6A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812-47DE-95AB-B649ABE5C6A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812-47DE-95AB-B649ABE5C6A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812-47DE-95AB-B649ABE5C6A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812-47DE-95AB-B649ABE5C6A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812-47DE-95AB-B649ABE5C6A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812-47DE-95AB-B649ABE5C6A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812-47DE-95AB-B649ABE5C6A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812-47DE-95AB-B649ABE5C6A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812-47DE-95AB-B649ABE5C6A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812-47DE-95AB-B649ABE5C6A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812-47DE-95AB-B649ABE5C6A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812-47DE-95AB-B649ABE5C6A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812-47DE-95AB-B649ABE5C6A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812-47DE-95AB-B649ABE5C6A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812-47DE-95AB-B649ABE5C6A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812-47DE-95AB-B649ABE5C6A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812-47DE-95AB-B649ABE5C6A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812-47DE-95AB-B649ABE5C6A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812-47DE-95AB-B649ABE5C6A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812-47DE-95AB-B649ABE5C6A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812-47DE-95AB-B649ABE5C6A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812-47DE-95AB-B649ABE5C6A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812-47DE-95AB-B649ABE5C6A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812-47DE-95AB-B649ABE5C6A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812-47DE-95AB-B649ABE5C6A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812-47DE-95AB-B649ABE5C6A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812-47DE-95AB-B649ABE5C6A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812-47DE-95AB-B649ABE5C6A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812-47DE-95AB-B649ABE5C6A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812-47DE-95AB-B649ABE5C6A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812-47DE-95AB-B649ABE5C6A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812-47DE-95AB-B649ABE5C6A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812-47DE-95AB-B649ABE5C6A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812-47DE-95AB-B649ABE5C6A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812-47DE-95AB-B649ABE5C6A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812-47DE-95AB-B649ABE5C6A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812-47DE-95AB-B649ABE5C6A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812-47DE-95AB-B649ABE5C6A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812-47DE-95AB-B649ABE5C6A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812-47DE-95AB-B649ABE5C6A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812-47DE-95AB-B649ABE5C6A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812-47DE-95AB-B649ABE5C6A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812-47DE-95AB-B649ABE5C6A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812-47DE-95AB-B649ABE5C6A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812-47DE-95AB-B649ABE5C6A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812-47DE-95AB-B649ABE5C6A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812-47DE-95AB-B649ABE5C6A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812-47DE-95AB-B649ABE5C6A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812-47DE-95AB-B649ABE5C6A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812-47DE-95AB-B649ABE5C6A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812-47DE-95AB-B649ABE5C6A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812-47DE-95AB-B649ABE5C6A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812-47DE-95AB-B649ABE5C6A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812-47DE-95AB-B649ABE5C6A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812-47DE-95AB-B649ABE5C6A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812-47DE-95AB-B649ABE5C6A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812-47DE-95AB-B649ABE5C6A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812-47DE-95AB-B649ABE5C6A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812-47DE-95AB-B649ABE5C6A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812-47DE-95AB-B649ABE5C6A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812-47DE-95AB-B649ABE5C6A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812-47DE-95AB-B649ABE5C6A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812-47DE-95AB-B649ABE5C6A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812-47DE-95AB-B649ABE5C6A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812-47DE-95AB-B649ABE5C6A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812-47DE-95AB-B649ABE5C6A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812-47DE-95AB-B649ABE5C6A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812-47DE-95AB-B649ABE5C6A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812-47DE-95AB-B649ABE5C6A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812-47DE-95AB-B649ABE5C6A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812-47DE-95AB-B649ABE5C6A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812-47DE-95AB-B649ABE5C6A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812-47DE-95AB-B649ABE5C6A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812-47DE-95AB-B649ABE5C6A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812-47DE-95AB-B649ABE5C6A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812-47DE-95AB-B649ABE5C6A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812-47DE-95AB-B649ABE5C6A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812-47DE-95AB-B649ABE5C6A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3.4234200000000001</c:v>
                </c:pt>
                <c:pt idx="4">
                  <c:v>#N/A</c:v>
                </c:pt>
                <c:pt idx="5">
                  <c:v>8.0147965474722564</c:v>
                </c:pt>
                <c:pt idx="6">
                  <c:v>27.53086419753086</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812-47DE-95AB-B649ABE5C6AC}"/>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7812-47DE-95AB-B649ABE5C6AC}"/>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14.1</c:v>
                </c:pt>
                <c:pt idx="15">
                  <c:v>14.1</c:v>
                </c:pt>
                <c:pt idx="16">
                  <c:v>14.1</c:v>
                </c:pt>
                <c:pt idx="17">
                  <c:v>14.1</c:v>
                </c:pt>
                <c:pt idx="18">
                  <c:v>14.1</c:v>
                </c:pt>
                <c:pt idx="19">
                  <c:v>14.1</c:v>
                </c:pt>
                <c:pt idx="20">
                  <c:v>14.1</c:v>
                </c:pt>
                <c:pt idx="21">
                  <c:v>14.1</c:v>
                </c:pt>
                <c:pt idx="22">
                  <c:v>14.1</c:v>
                </c:pt>
                <c:pt idx="23">
                  <c:v>#N/A</c:v>
                </c:pt>
                <c:pt idx="24">
                  <c:v>#N/A</c:v>
                </c:pt>
                <c:pt idx="25">
                  <c:v>#N/A</c:v>
                </c:pt>
              </c:numCache>
            </c:numRef>
          </c:yVal>
          <c:smooth val="0"/>
          <c:extLst>
            <c:ext xmlns:c16="http://schemas.microsoft.com/office/drawing/2014/chart" uri="{C3380CC4-5D6E-409C-BE32-E72D297353CC}">
              <c16:uniqueId val="{000000C3-7812-47DE-95AB-B649ABE5C6A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7812-47DE-95AB-B649ABE5C6AC}"/>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812-47DE-95AB-B649ABE5C6A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812-47DE-95AB-B649ABE5C6A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812-47DE-95AB-B649ABE5C6A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812-47DE-95AB-B649ABE5C6A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812-47DE-95AB-B649ABE5C6A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812-47DE-95AB-B649ABE5C6A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812-47DE-95AB-B649ABE5C6AC}"/>
                </c:ext>
              </c:extLst>
            </c:dLbl>
            <c:dLbl>
              <c:idx val="7"/>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812-47DE-95AB-B649ABE5C6A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812-47DE-95AB-B649ABE5C6A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812-47DE-95AB-B649ABE5C6A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812-47DE-95AB-B649ABE5C6A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812-47DE-95AB-B649ABE5C6A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812-47DE-95AB-B649ABE5C6A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812-47DE-95AB-B649ABE5C6A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812-47DE-95AB-B649ABE5C6A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812-47DE-95AB-B649ABE5C6A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812-47DE-95AB-B649ABE5C6A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812-47DE-95AB-B649ABE5C6A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812-47DE-95AB-B649ABE5C6A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812-47DE-95AB-B649ABE5C6A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812-47DE-95AB-B649ABE5C6A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812-47DE-95AB-B649ABE5C6A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812-47DE-95AB-B649ABE5C6A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7812-47DE-95AB-B649ABE5C6A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812-47DE-95AB-B649ABE5C6A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812-47DE-95AB-B649ABE5C6A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812-47DE-95AB-B649ABE5C6A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812-47DE-95AB-B649ABE5C6A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812-47DE-95AB-B649ABE5C6A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812-47DE-95AB-B649ABE5C6A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812-47DE-95AB-B649ABE5C6A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812-47DE-95AB-B649ABE5C6A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812-47DE-95AB-B649ABE5C6A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812-47DE-95AB-B649ABE5C6A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812-47DE-95AB-B649ABE5C6A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812-47DE-95AB-B649ABE5C6A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812-47DE-95AB-B649ABE5C6A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812-47DE-95AB-B649ABE5C6A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812-47DE-95AB-B649ABE5C6A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812-47DE-95AB-B649ABE5C6A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812-47DE-95AB-B649ABE5C6A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812-47DE-95AB-B649ABE5C6A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812-47DE-95AB-B649ABE5C6A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812-47DE-95AB-B649ABE5C6A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812-47DE-95AB-B649ABE5C6A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812-47DE-95AB-B649ABE5C6A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812-47DE-95AB-B649ABE5C6A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812-47DE-95AB-B649ABE5C6A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812-47DE-95AB-B649ABE5C6A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812-47DE-95AB-B649ABE5C6A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812-47DE-95AB-B649ABE5C6A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812-47DE-95AB-B649ABE5C6A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812-47DE-95AB-B649ABE5C6A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812-47DE-95AB-B649ABE5C6A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812-47DE-95AB-B649ABE5C6A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812-47DE-95AB-B649ABE5C6A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812-47DE-95AB-B649ABE5C6A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812-47DE-95AB-B649ABE5C6A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812-47DE-95AB-B649ABE5C6A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812-47DE-95AB-B649ABE5C6A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812-47DE-95AB-B649ABE5C6A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812-47DE-95AB-B649ABE5C6A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812-47DE-95AB-B649ABE5C6A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812-47DE-95AB-B649ABE5C6A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812-47DE-95AB-B649ABE5C6A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812-47DE-95AB-B649ABE5C6A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812-47DE-95AB-B649ABE5C6A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812-47DE-95AB-B649ABE5C6A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812-47DE-95AB-B649ABE5C6A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812-47DE-95AB-B649ABE5C6A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812-47DE-95AB-B649ABE5C6A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812-47DE-95AB-B649ABE5C6A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812-47DE-95AB-B649ABE5C6A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812-47DE-95AB-B649ABE5C6A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812-47DE-95AB-B649ABE5C6A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812-47DE-95AB-B649ABE5C6A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812-47DE-95AB-B649ABE5C6A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812-47DE-95AB-B649ABE5C6A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812-47DE-95AB-B649ABE5C6A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812-47DE-95AB-B649ABE5C6A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812-47DE-95AB-B649ABE5C6A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812-47DE-95AB-B649ABE5C6A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812-47DE-95AB-B649ABE5C6A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812-47DE-95AB-B649ABE5C6A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812-47DE-95AB-B649ABE5C6A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812-47DE-95AB-B649ABE5C6A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812-47DE-95AB-B649ABE5C6A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812-47DE-95AB-B649ABE5C6A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812-47DE-95AB-B649ABE5C6A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812-47DE-95AB-B649ABE5C6A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812-47DE-95AB-B649ABE5C6A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812-47DE-95AB-B649ABE5C6A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812-47DE-95AB-B649ABE5C6A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812-47DE-95AB-B649ABE5C6A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7812-47DE-95AB-B649ABE5C6A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2016</c:v>
                </c:pt>
                <c:pt idx="2">
                  <c:v>2017</c:v>
                </c:pt>
                <c:pt idx="3">
                  <c:v>2018</c:v>
                </c:pt>
                <c:pt idx="4">
                  <c:v>2019</c:v>
                </c:pt>
                <c:pt idx="5">
                  <c:v>2023</c:v>
                </c:pt>
                <c:pt idx="6">
                  <c:v>2024</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14.05405</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UIS</c:v>
                  </c:pt>
                  <c:pt idx="3">
                    <c:v>SUR</c:v>
                  </c:pt>
                  <c:pt idx="4">
                    <c:v>UIS</c:v>
                  </c:pt>
                  <c:pt idx="5">
                    <c:v>UIS</c:v>
                  </c:pt>
                  <c:pt idx="6">
                    <c:v>UIS</c:v>
                  </c:pt>
                  <c:pt idx="7">
                    <c:v>SUR</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7812-47DE-95AB-B649ABE5C6AC}"/>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32D5DB6D-8A0E-4240-9573-CF0F76A0FD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B2FB7FD8-F241-4CB5-97F9-6F3A44D1B53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512EBEC1-1DFF-4611-B2BE-A4FE55DD138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DE7C048F-28DC-4F5B-9446-DB5ED65800C2}"/>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65D13DC3-BA0B-4365-9B4A-8CF495A220E5}"/>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1808FE92-6EED-4FC3-82DF-CF10CA6AB663}"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91DDF541-2E08-4DFD-95B2-66F896E187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6064B2F5-A1AE-4E2E-B3F6-B91E1408F1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A6319B76-5959-4EE7-896B-AA03350A55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3D282919-2EDE-4D04-A0E7-07BC85C5C16C}"/>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F4360D9-668F-4B1B-884F-80746A5700CF}"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72BF1322-B196-4D46-9F1F-B13DD9864062}"/>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D051781-6910-48CB-A438-18DCC1C2CA65}"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C1ABE370-861E-423A-8706-9F0BA0FA70D4}"/>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565207E-BFA3-4AEB-B2DB-25AF35F58AEC}"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3A9EB6CC-B6E3-44B6-97DD-E5B3FE06023B}"/>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6F83D35-01F5-430D-9A5A-99DD0FF23E20}"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8328CC39-9A24-4E95-A02B-2F12A8445DE3}"/>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F84214D-FE6C-4955-923B-D1C76A12C0F3}"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DE76DD71-8215-447F-8451-31C3121D059E}"/>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EF45E19-9CEE-47AE-A52D-AB33C97B401C}"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B889E25B-3F16-4C23-AFB7-A449EE795B91}"/>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41C9083-B47E-446E-A887-217A26502BEA}"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BC3D61D-68B9-46B7-9265-3BC663428111}"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1197D53-A092-44C6-AA2F-244AB1B60595}"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B1027DA-770F-4E95-A7F3-81D16E401180}"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14653F9-65F9-4A26-ABA9-5B91ED0501C6}"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54BB609-15A5-4502-A724-B2A3A9DD0B2E}"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2A899FD-4410-4BC7-84EE-30DB267E1D79}"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7BB4B2B-4A1D-46A7-BFB4-A7EC5522EA57}"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A60A28F-A970-4AF9-9699-A2F4C225F6F1}"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32EBBF4-0528-43D0-A50A-DCCC95BFB170}"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956787E-95DC-4104-8474-B3E3E039FCB5}"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0457D71-4DB7-4C85-A81B-723C1621A216}"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B3664BB-4C67-4968-A1A1-C275F4748890}"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778B91F-6EA8-41F0-9432-1749B555F7B0}"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8EF7E90-2E4E-4B4E-9A4F-424A9F5CB0A6}"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5976DD4-183D-4B0A-9870-04BEB430CA73}"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BB0AB04-C45A-4403-BA39-7BDB30E7B3FF}"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26E8F38-6A89-4594-8017-5BA7287D6CD0}"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33BB868-16E9-42C4-A4A7-0929DC6C785B}"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9CCD171-7E5C-4FA0-9B9E-82170832D338}"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5DB5A4B-D597-4146-98D0-8680209AA971}"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D99A6D2-F80F-49C2-9C69-460CA57ECF08}"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6BB4857-2A97-4894-B5FB-4AC22F9A8738}"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557DED3-DDA0-461B-8C49-71ED7B08CACC}"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1CC6CF9C-1FDF-4BE3-AC7C-DBB1657FAA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EFB2A826-AC82-44ED-AE36-41E8A971C4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ED8D29DB-9832-44DB-995E-A6BA91FCE4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60F43D25-E515-4BE9-A982-C49C234153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405030A5-E2B8-44C3-B107-617CFEBE84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BFA43926-CB89-44FF-AAB8-88C64C95F9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27E905DB-82AA-4335-8E05-AB0D51F940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F43298FA-0C77-4526-BD60-D1ADB292F9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CD5CC59B-6E7A-40C1-90F8-5D15DCF5E7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ED00D041-551C-440C-8D62-C20675ED35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60819DD3-8493-4E05-AC7E-6E78C31A48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13BEFFDF-6514-4544-B804-4254850DA7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3C29FBC2-3613-44C7-99A9-3FF1CBE0B1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5B2CAF7F-00F1-4A8F-8E34-85B4EF64C1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E992D8DE-C1C7-431D-A74D-A5BF427A6D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3ABCFCF8-3063-43E7-B2D6-2EA2A0840B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80CDD41C-381F-475C-BF9D-A75167406C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22AF2C1D-30D9-4E4B-BA76-70606AFBF8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E8A3B9DB-3D24-4B0D-8FF3-CD40D7D3049B}"/>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4E644AC-C7C7-433B-A9EF-631E988DE2D2}"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DA005145-636A-49E7-9077-1E22F4E2A1DE}"/>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CFB187B-03BF-4F39-8287-D73D6B4B958F}"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1399AD1A-0C2F-4DB9-AE17-EA545D165A30}"/>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EA361D9-43F0-4BC2-BABA-91EAC9E16755}"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99568481-A853-446B-ACBA-AA0B3443A247}"/>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CCE3E44-2FDF-4A79-9981-873BA850CF13}"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49D14C85-7634-4F54-8229-1C837D7924C7}"/>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3CA1355-854E-46BE-9187-27F31B7A1760}"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D07CC9D5-63BC-4EBD-BD89-E7EBB058221F}"/>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70A7B63-FD6A-453C-8E58-AD8AB01EE884}"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C4E3E870-4DEC-4291-81E4-7F7DAF3110A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si-wins.org/dashboard"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si-wins.org/dashboard"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si-wins.org/dashboard"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72C72-8AC5-49A6-87D8-FFEEBC7EA732}">
  <sheetPr codeName="Sheet2"/>
  <dimension ref="A1:AH251"/>
  <sheetViews>
    <sheetView workbookViewId="0">
      <selection sqref="A1:U400"/>
    </sheetView>
  </sheetViews>
  <sheetFormatPr defaultColWidth="9" defaultRowHeight="13.2" x14ac:dyDescent="0.25"/>
  <cols>
    <col min="1" max="1" width="52.69921875" style="365" bestFit="1" customWidth="1"/>
    <col min="2" max="2" width="18.3984375" style="365" customWidth="1"/>
    <col min="3" max="3" width="22.3984375" style="365" customWidth="1"/>
    <col min="4" max="4" width="23.5" style="365" customWidth="1"/>
    <col min="5" max="5" width="23.69921875" style="365" customWidth="1"/>
    <col min="6" max="6" width="23.5" style="365" customWidth="1"/>
    <col min="7" max="12" width="9" style="365"/>
    <col min="13" max="13" width="39.69921875" style="365" bestFit="1" customWidth="1"/>
    <col min="14" max="22" width="9" style="365"/>
    <col min="23" max="23" width="13.09765625" style="365" bestFit="1" customWidth="1"/>
    <col min="24" max="16384" width="9" style="365"/>
  </cols>
  <sheetData>
    <row r="1" spans="1:34" x14ac:dyDescent="0.25">
      <c r="A1" s="364" t="s">
        <v>288</v>
      </c>
      <c r="B1" s="364" t="s">
        <v>289</v>
      </c>
      <c r="C1" s="364" t="s">
        <v>290</v>
      </c>
      <c r="D1" s="364" t="s">
        <v>291</v>
      </c>
      <c r="E1" s="364" t="s">
        <v>292</v>
      </c>
      <c r="F1" s="364" t="s">
        <v>145</v>
      </c>
      <c r="G1" s="364"/>
      <c r="I1" s="366" t="s">
        <v>293</v>
      </c>
      <c r="L1" s="366" t="s">
        <v>294</v>
      </c>
      <c r="M1" s="366" t="s">
        <v>295</v>
      </c>
      <c r="N1" s="366" t="s">
        <v>296</v>
      </c>
      <c r="O1" s="366" t="s">
        <v>297</v>
      </c>
      <c r="P1" s="366" t="s">
        <v>298</v>
      </c>
      <c r="Q1" s="366" t="s">
        <v>299</v>
      </c>
      <c r="R1" s="366" t="s">
        <v>300</v>
      </c>
      <c r="S1" s="366" t="s">
        <v>301</v>
      </c>
      <c r="T1" s="366" t="s">
        <v>294</v>
      </c>
      <c r="U1" s="366" t="s">
        <v>293</v>
      </c>
    </row>
    <row r="2" spans="1:34" x14ac:dyDescent="0.25">
      <c r="A2" s="367" t="s">
        <v>302</v>
      </c>
      <c r="I2" s="368" t="s">
        <v>288</v>
      </c>
      <c r="L2" s="368" t="s">
        <v>303</v>
      </c>
      <c r="M2" s="368" t="s">
        <v>304</v>
      </c>
      <c r="N2" s="368" t="s">
        <v>304</v>
      </c>
      <c r="O2" s="368" t="s">
        <v>304</v>
      </c>
      <c r="P2" s="368" t="s">
        <v>305</v>
      </c>
      <c r="Q2" s="368" t="s">
        <v>306</v>
      </c>
      <c r="R2" s="368"/>
      <c r="S2" s="368"/>
      <c r="T2" s="368" t="s">
        <v>303</v>
      </c>
      <c r="U2" s="369" t="s">
        <v>288</v>
      </c>
    </row>
    <row r="3" spans="1:34" x14ac:dyDescent="0.25">
      <c r="A3" s="370" t="s">
        <v>115</v>
      </c>
      <c r="B3" s="370" t="s">
        <v>307</v>
      </c>
      <c r="C3" s="370" t="s">
        <v>308</v>
      </c>
      <c r="D3" s="371" t="s">
        <v>309</v>
      </c>
      <c r="E3" s="365" t="s">
        <v>310</v>
      </c>
      <c r="I3" s="368" t="s">
        <v>289</v>
      </c>
      <c r="L3" s="368" t="s">
        <v>311</v>
      </c>
      <c r="M3" s="368" t="s">
        <v>312</v>
      </c>
      <c r="N3" s="368" t="s">
        <v>312</v>
      </c>
      <c r="O3" s="368" t="s">
        <v>313</v>
      </c>
      <c r="P3" s="368" t="s">
        <v>314</v>
      </c>
      <c r="Q3" s="368" t="s">
        <v>315</v>
      </c>
      <c r="R3" s="368"/>
      <c r="S3" s="368"/>
      <c r="T3" s="368" t="s">
        <v>311</v>
      </c>
      <c r="U3" s="368" t="s">
        <v>288</v>
      </c>
      <c r="W3" s="365" t="s">
        <v>316</v>
      </c>
      <c r="X3" s="365" t="s">
        <v>317</v>
      </c>
    </row>
    <row r="4" spans="1:34" x14ac:dyDescent="0.25">
      <c r="A4" s="365" t="s">
        <v>318</v>
      </c>
      <c r="B4" s="365" t="s">
        <v>319</v>
      </c>
      <c r="C4" s="365" t="s">
        <v>320</v>
      </c>
      <c r="D4" s="371" t="s">
        <v>321</v>
      </c>
      <c r="E4" s="365" t="s">
        <v>322</v>
      </c>
      <c r="I4" s="368" t="s">
        <v>290</v>
      </c>
      <c r="L4" s="368" t="s">
        <v>323</v>
      </c>
      <c r="M4" s="368" t="s">
        <v>324</v>
      </c>
      <c r="N4" s="368" t="s">
        <v>324</v>
      </c>
      <c r="O4" s="368" t="s">
        <v>324</v>
      </c>
      <c r="P4" s="368" t="s">
        <v>325</v>
      </c>
      <c r="Q4" s="368" t="s">
        <v>326</v>
      </c>
      <c r="R4" s="368"/>
      <c r="S4" s="368"/>
      <c r="T4" s="368" t="s">
        <v>323</v>
      </c>
      <c r="U4" s="368" t="s">
        <v>290</v>
      </c>
    </row>
    <row r="5" spans="1:34" x14ac:dyDescent="0.25">
      <c r="A5" s="370" t="str">
        <f>+Introduction!C7</f>
        <v>Solomon Islands</v>
      </c>
      <c r="B5" s="372" t="str">
        <f t="shared" ref="B5" si="0">VLOOKUP($A$5,translationcountries,3,FALSE)</f>
        <v>Islas Salomón</v>
      </c>
      <c r="C5" s="372" t="str">
        <f>VLOOKUP($A$5,translationcountries,2,FALSE)</f>
        <v>Îles Salomon</v>
      </c>
      <c r="D5" s="372" t="str">
        <f>VLOOKUP($A$5,translationcountries,4,FALSE)</f>
        <v>Соломоновы Острова</v>
      </c>
      <c r="E5" s="372" t="str">
        <f>VLOOKUP($A$5,translationcountries,5,FALSE)</f>
        <v>جزر سليمان</v>
      </c>
      <c r="F5" s="372">
        <f>VLOOKUP($A$5,translationcountries,6,FALSE)</f>
        <v>0</v>
      </c>
      <c r="G5" s="372"/>
      <c r="I5" s="368" t="s">
        <v>291</v>
      </c>
      <c r="L5" s="368" t="s">
        <v>328</v>
      </c>
      <c r="M5" s="368" t="s">
        <v>329</v>
      </c>
      <c r="N5" s="368" t="s">
        <v>329</v>
      </c>
      <c r="O5" s="368" t="s">
        <v>330</v>
      </c>
      <c r="P5" s="368" t="s">
        <v>331</v>
      </c>
      <c r="Q5" s="368" t="s">
        <v>332</v>
      </c>
      <c r="R5" s="368"/>
      <c r="S5" s="368"/>
      <c r="T5" s="368" t="s">
        <v>328</v>
      </c>
      <c r="U5" s="369" t="s">
        <v>288</v>
      </c>
    </row>
    <row r="6" spans="1:34" x14ac:dyDescent="0.25">
      <c r="A6" s="370" t="s">
        <v>333</v>
      </c>
      <c r="B6" s="365" t="s">
        <v>334</v>
      </c>
      <c r="C6" s="365" t="s">
        <v>335</v>
      </c>
      <c r="D6" s="371" t="s">
        <v>336</v>
      </c>
      <c r="E6" s="365" t="s">
        <v>337</v>
      </c>
      <c r="I6" s="368" t="s">
        <v>292</v>
      </c>
      <c r="L6" s="368" t="s">
        <v>338</v>
      </c>
      <c r="M6" s="368" t="s">
        <v>339</v>
      </c>
      <c r="N6" s="368" t="s">
        <v>340</v>
      </c>
      <c r="O6" s="368" t="s">
        <v>341</v>
      </c>
      <c r="P6" s="368" t="s">
        <v>342</v>
      </c>
      <c r="Q6" s="368" t="s">
        <v>343</v>
      </c>
      <c r="R6" s="368"/>
      <c r="S6" s="368"/>
      <c r="T6" s="368" t="s">
        <v>338</v>
      </c>
      <c r="U6" s="369" t="s">
        <v>288</v>
      </c>
    </row>
    <row r="7" spans="1:34" x14ac:dyDescent="0.25">
      <c r="A7" s="370" t="s">
        <v>31</v>
      </c>
      <c r="B7" s="365" t="s">
        <v>344</v>
      </c>
      <c r="C7" s="365" t="s">
        <v>345</v>
      </c>
      <c r="D7" s="371" t="s">
        <v>346</v>
      </c>
      <c r="E7" s="365" t="s">
        <v>347</v>
      </c>
      <c r="I7" s="368" t="s">
        <v>145</v>
      </c>
      <c r="L7" s="368" t="s">
        <v>348</v>
      </c>
      <c r="M7" s="368" t="s">
        <v>349</v>
      </c>
      <c r="N7" s="368" t="s">
        <v>350</v>
      </c>
      <c r="O7" s="368" t="s">
        <v>349</v>
      </c>
      <c r="P7" s="368" t="s">
        <v>351</v>
      </c>
      <c r="Q7" s="368" t="s">
        <v>352</v>
      </c>
      <c r="R7" s="368"/>
      <c r="S7" s="368"/>
      <c r="T7" s="368" t="s">
        <v>348</v>
      </c>
      <c r="U7" s="369" t="s">
        <v>288</v>
      </c>
      <c r="X7" s="368" t="str" cm="1">
        <f t="array" aca="1" ref="X7" ca="1">CELL("filename")</f>
        <v>C:\Users\johnstonr\WHOUNICEF Dropbox\WHOUNICEF Team Folder\Schools\2026 Report\Country files\Country files multilingual\Country files v09\[JMP_2026_WinS_SLB_Solomon_Islands.xlsx]Introduction</v>
      </c>
    </row>
    <row r="8" spans="1:34" x14ac:dyDescent="0.25">
      <c r="A8" s="365" t="s">
        <v>116</v>
      </c>
      <c r="B8" s="365" t="s">
        <v>353</v>
      </c>
      <c r="C8" s="365" t="s">
        <v>354</v>
      </c>
      <c r="D8" s="371" t="s">
        <v>355</v>
      </c>
      <c r="E8" s="365" t="s">
        <v>356</v>
      </c>
      <c r="I8" s="368"/>
      <c r="L8" s="368" t="s">
        <v>357</v>
      </c>
      <c r="M8" s="368" t="s">
        <v>358</v>
      </c>
      <c r="N8" s="368" t="s">
        <v>359</v>
      </c>
      <c r="O8" s="368" t="s">
        <v>358</v>
      </c>
      <c r="P8" s="368" t="s">
        <v>360</v>
      </c>
      <c r="Q8" s="368" t="s">
        <v>361</v>
      </c>
      <c r="R8" s="368"/>
      <c r="S8" s="368"/>
      <c r="T8" s="368" t="s">
        <v>357</v>
      </c>
      <c r="U8" s="369" t="s">
        <v>290</v>
      </c>
      <c r="X8" s="368" t="str">
        <f ca="1">IFERROR(MID(X7,FIND(CHAR(1),SUBSTITUTE(X7,"\",CHAR(1),LEN(X7)-LEN(SUBSTITUTE(X7,"\",""))))+1,FIND(CHAR(1),SUBSTITUTE(X7,".",CHAR(1),LEN(X7)-LEN(SUBSTITUTE(X7,".",""))))-FIND(CHAR(1),SUBSTITUTE(X7,"\",CHAR(1),LEN(X7)-LEN(SUBSTITUTE(X7,"\",""))))-1),"")</f>
        <v>[JMP_2026_WinS_SLB_Solomon_Islands</v>
      </c>
    </row>
    <row r="9" spans="1:34" x14ac:dyDescent="0.25">
      <c r="A9" s="370" t="s">
        <v>362</v>
      </c>
      <c r="B9" s="365" t="s">
        <v>363</v>
      </c>
      <c r="C9" s="365" t="s">
        <v>364</v>
      </c>
      <c r="D9" s="371" t="s">
        <v>365</v>
      </c>
      <c r="E9" s="365" t="s">
        <v>366</v>
      </c>
      <c r="L9" s="368" t="s">
        <v>367</v>
      </c>
      <c r="M9" s="368" t="s">
        <v>368</v>
      </c>
      <c r="N9" s="368" t="s">
        <v>369</v>
      </c>
      <c r="O9" s="368" t="s">
        <v>370</v>
      </c>
      <c r="P9" s="368" t="s">
        <v>371</v>
      </c>
      <c r="Q9" s="368" t="s">
        <v>372</v>
      </c>
      <c r="R9" s="368"/>
      <c r="S9" s="368"/>
      <c r="T9" s="368" t="s">
        <v>367</v>
      </c>
      <c r="U9" s="369" t="s">
        <v>292</v>
      </c>
      <c r="X9" s="368" t="s">
        <v>327</v>
      </c>
    </row>
    <row r="10" spans="1:34" x14ac:dyDescent="0.25">
      <c r="A10" s="370" t="s">
        <v>373</v>
      </c>
      <c r="B10" s="365" t="s">
        <v>374</v>
      </c>
      <c r="C10" s="365" t="s">
        <v>375</v>
      </c>
      <c r="D10" s="371" t="s">
        <v>376</v>
      </c>
      <c r="E10" s="365" t="s">
        <v>377</v>
      </c>
      <c r="I10" s="373" t="s">
        <v>378</v>
      </c>
      <c r="L10" s="368" t="s">
        <v>379</v>
      </c>
      <c r="M10" s="368" t="s">
        <v>380</v>
      </c>
      <c r="N10" s="368" t="s">
        <v>381</v>
      </c>
      <c r="O10" s="368" t="s">
        <v>380</v>
      </c>
      <c r="P10" s="368" t="s">
        <v>382</v>
      </c>
      <c r="Q10" s="368" t="s">
        <v>383</v>
      </c>
      <c r="R10" s="368"/>
      <c r="S10" s="368"/>
      <c r="T10" s="368" t="s">
        <v>379</v>
      </c>
      <c r="U10" s="369" t="s">
        <v>289</v>
      </c>
      <c r="W10" s="370" t="s">
        <v>384</v>
      </c>
      <c r="X10" s="370" t="s">
        <v>385</v>
      </c>
    </row>
    <row r="11" spans="1:34" x14ac:dyDescent="0.25">
      <c r="A11" s="370" t="s">
        <v>275</v>
      </c>
      <c r="B11" s="365" t="s">
        <v>386</v>
      </c>
      <c r="C11" s="365" t="s">
        <v>387</v>
      </c>
      <c r="D11" s="371" t="s">
        <v>388</v>
      </c>
      <c r="E11" s="365" t="s">
        <v>389</v>
      </c>
      <c r="I11" s="368" t="str">
        <f>HLOOKUP(Introduction!$G$4,nametranslations,18,FALSE)</f>
        <v>Notes on how to read the country file</v>
      </c>
      <c r="L11" s="368" t="s">
        <v>390</v>
      </c>
      <c r="M11" s="368" t="s">
        <v>391</v>
      </c>
      <c r="N11" s="368" t="s">
        <v>392</v>
      </c>
      <c r="O11" s="368" t="s">
        <v>391</v>
      </c>
      <c r="P11" s="368" t="s">
        <v>393</v>
      </c>
      <c r="Q11" s="368" t="s">
        <v>394</v>
      </c>
      <c r="R11" s="368"/>
      <c r="S11" s="368"/>
      <c r="T11" s="368" t="s">
        <v>390</v>
      </c>
      <c r="U11" s="369" t="s">
        <v>288</v>
      </c>
    </row>
    <row r="12" spans="1:34" x14ac:dyDescent="0.25">
      <c r="A12" s="370" t="s">
        <v>32</v>
      </c>
      <c r="B12" s="370" t="s">
        <v>395</v>
      </c>
      <c r="C12" s="370" t="s">
        <v>396</v>
      </c>
      <c r="D12" s="371" t="s">
        <v>397</v>
      </c>
      <c r="E12" s="370" t="s">
        <v>398</v>
      </c>
      <c r="I12" s="368" t="str">
        <f>HLOOKUP(Introduction!$G$4,nametranslations,24,FALSE)</f>
        <v>Total</v>
      </c>
      <c r="L12" s="368" t="s">
        <v>399</v>
      </c>
      <c r="M12" s="368" t="s">
        <v>400</v>
      </c>
      <c r="N12" s="368" t="s">
        <v>401</v>
      </c>
      <c r="O12" s="368" t="s">
        <v>402</v>
      </c>
      <c r="P12" s="368" t="s">
        <v>403</v>
      </c>
      <c r="Q12" s="368" t="s">
        <v>404</v>
      </c>
      <c r="R12" s="368"/>
      <c r="S12" s="368"/>
      <c r="T12" s="368" t="s">
        <v>399</v>
      </c>
      <c r="U12" s="369" t="s">
        <v>288</v>
      </c>
      <c r="W12" s="365" t="s">
        <v>405</v>
      </c>
      <c r="X12" s="365" t="s">
        <v>406</v>
      </c>
      <c r="Z12" s="365" t="s">
        <v>407</v>
      </c>
      <c r="AC12" s="365" t="s">
        <v>408</v>
      </c>
      <c r="AH12" s="374" t="str" cm="1">
        <f t="array" aca="1" ref="AH12" ca="1">MID(CELL("filename"),FIND("~",SUBSTITUTE(CELL("filename"),"_","~",3))+1,3)</f>
        <v>SLB</v>
      </c>
    </row>
    <row r="13" spans="1:34" x14ac:dyDescent="0.25">
      <c r="A13" s="370" t="s">
        <v>409</v>
      </c>
      <c r="B13" s="370" t="s">
        <v>410</v>
      </c>
      <c r="C13" s="370" t="s">
        <v>411</v>
      </c>
      <c r="D13" s="371" t="s">
        <v>412</v>
      </c>
      <c r="E13" s="370" t="s">
        <v>413</v>
      </c>
      <c r="I13" s="368" t="str">
        <f>HLOOKUP(Introduction!$G$4,nametranslations,25,FALSE)</f>
        <v>Rural</v>
      </c>
      <c r="L13" s="368" t="s">
        <v>414</v>
      </c>
      <c r="M13" s="368" t="s">
        <v>415</v>
      </c>
      <c r="N13" s="368" t="s">
        <v>416</v>
      </c>
      <c r="O13" s="368" t="s">
        <v>417</v>
      </c>
      <c r="P13" s="368" t="s">
        <v>418</v>
      </c>
      <c r="Q13" s="368" t="s">
        <v>419</v>
      </c>
      <c r="R13" s="368"/>
      <c r="S13" s="368"/>
      <c r="T13" s="368" t="s">
        <v>414</v>
      </c>
      <c r="U13" s="369" t="s">
        <v>290</v>
      </c>
    </row>
    <row r="14" spans="1:34" x14ac:dyDescent="0.25">
      <c r="A14" s="365" t="s">
        <v>118</v>
      </c>
      <c r="B14" s="365" t="s">
        <v>420</v>
      </c>
      <c r="C14" s="365" t="s">
        <v>421</v>
      </c>
      <c r="D14" s="371" t="s">
        <v>422</v>
      </c>
      <c r="E14" s="365" t="s">
        <v>423</v>
      </c>
      <c r="I14" s="368" t="str">
        <f>HLOOKUP(Introduction!$G$4,nametranslations,26,FALSE)</f>
        <v>Urban</v>
      </c>
      <c r="L14" s="368" t="s">
        <v>424</v>
      </c>
      <c r="M14" s="368" t="s">
        <v>425</v>
      </c>
      <c r="N14" s="368" t="s">
        <v>426</v>
      </c>
      <c r="O14" s="368" t="s">
        <v>427</v>
      </c>
      <c r="P14" s="368" t="s">
        <v>428</v>
      </c>
      <c r="Q14" s="368" t="s">
        <v>429</v>
      </c>
      <c r="R14" s="368"/>
      <c r="S14" s="368"/>
      <c r="T14" s="368" t="s">
        <v>424</v>
      </c>
      <c r="U14" s="369" t="s">
        <v>288</v>
      </c>
    </row>
    <row r="15" spans="1:34" x14ac:dyDescent="0.25">
      <c r="A15" s="365" t="s">
        <v>119</v>
      </c>
      <c r="B15" s="365" t="s">
        <v>430</v>
      </c>
      <c r="C15" s="370" t="s">
        <v>431</v>
      </c>
      <c r="D15" s="371" t="s">
        <v>432</v>
      </c>
      <c r="E15" s="370" t="s">
        <v>433</v>
      </c>
      <c r="I15" s="368" t="str">
        <f>HLOOKUP(Introduction!$G$4,nametranslations,27,FALSE)</f>
        <v>Pre-primary</v>
      </c>
      <c r="L15" s="368" t="s">
        <v>434</v>
      </c>
      <c r="M15" s="368" t="s">
        <v>435</v>
      </c>
      <c r="N15" s="368" t="s">
        <v>436</v>
      </c>
      <c r="O15" s="368" t="s">
        <v>435</v>
      </c>
      <c r="P15" s="368" t="s">
        <v>437</v>
      </c>
      <c r="Q15" s="368" t="s">
        <v>438</v>
      </c>
      <c r="R15" s="368"/>
      <c r="S15" s="368"/>
      <c r="T15" s="368" t="s">
        <v>434</v>
      </c>
      <c r="U15" s="369" t="s">
        <v>288</v>
      </c>
    </row>
    <row r="16" spans="1:34" x14ac:dyDescent="0.25">
      <c r="A16" s="365" t="s">
        <v>120</v>
      </c>
      <c r="B16" s="370" t="s">
        <v>439</v>
      </c>
      <c r="C16" s="370" t="s">
        <v>440</v>
      </c>
      <c r="D16" s="371" t="s">
        <v>441</v>
      </c>
      <c r="E16" s="370" t="s">
        <v>442</v>
      </c>
      <c r="I16" s="368" t="str">
        <f>HLOOKUP(Introduction!$G$4,nametranslations,28,FALSE)</f>
        <v>Primary</v>
      </c>
      <c r="L16" s="368" t="s">
        <v>443</v>
      </c>
      <c r="M16" s="368" t="s">
        <v>444</v>
      </c>
      <c r="N16" s="368" t="s">
        <v>445</v>
      </c>
      <c r="O16" s="368" t="s">
        <v>444</v>
      </c>
      <c r="P16" s="368" t="s">
        <v>446</v>
      </c>
      <c r="Q16" s="368" t="s">
        <v>447</v>
      </c>
      <c r="R16" s="368"/>
      <c r="S16" s="368"/>
      <c r="T16" s="368" t="s">
        <v>443</v>
      </c>
      <c r="U16" s="369" t="s">
        <v>288</v>
      </c>
    </row>
    <row r="17" spans="1:21" x14ac:dyDescent="0.25">
      <c r="A17" s="365" t="s">
        <v>448</v>
      </c>
      <c r="B17" s="370" t="s">
        <v>449</v>
      </c>
      <c r="C17" s="370" t="s">
        <v>450</v>
      </c>
      <c r="D17" s="371" t="s">
        <v>451</v>
      </c>
      <c r="E17" s="370" t="s">
        <v>452</v>
      </c>
      <c r="I17" s="368" t="str">
        <f>HLOOKUP(Introduction!$G$4,nametranslations,29,FALSE)</f>
        <v>Secondary</v>
      </c>
      <c r="L17" s="368" t="s">
        <v>453</v>
      </c>
      <c r="M17" s="368" t="s">
        <v>454</v>
      </c>
      <c r="N17" s="368" t="s">
        <v>455</v>
      </c>
      <c r="O17" s="368" t="s">
        <v>456</v>
      </c>
      <c r="P17" s="368" t="s">
        <v>457</v>
      </c>
      <c r="Q17" s="368" t="s">
        <v>458</v>
      </c>
      <c r="R17" s="368"/>
      <c r="S17" s="368"/>
      <c r="T17" s="368" t="s">
        <v>453</v>
      </c>
      <c r="U17" s="369" t="s">
        <v>288</v>
      </c>
    </row>
    <row r="18" spans="1:21" x14ac:dyDescent="0.25">
      <c r="A18" s="365" t="s">
        <v>459</v>
      </c>
      <c r="B18" s="370" t="s">
        <v>460</v>
      </c>
      <c r="C18" s="370" t="s">
        <v>461</v>
      </c>
      <c r="D18" s="371" t="s">
        <v>462</v>
      </c>
      <c r="E18" s="370" t="s">
        <v>463</v>
      </c>
      <c r="I18" s="368"/>
      <c r="L18" s="368" t="s">
        <v>464</v>
      </c>
      <c r="M18" s="368" t="s">
        <v>465</v>
      </c>
      <c r="N18" s="368" t="s">
        <v>465</v>
      </c>
      <c r="O18" s="368" t="s">
        <v>465</v>
      </c>
      <c r="P18" s="368" t="s">
        <v>466</v>
      </c>
      <c r="Q18" s="368" t="s">
        <v>467</v>
      </c>
      <c r="R18" s="368"/>
      <c r="S18" s="368"/>
      <c r="T18" s="368" t="s">
        <v>464</v>
      </c>
      <c r="U18" s="369" t="s">
        <v>290</v>
      </c>
    </row>
    <row r="19" spans="1:21" x14ac:dyDescent="0.25">
      <c r="A19" s="367" t="s">
        <v>468</v>
      </c>
      <c r="I19" s="368"/>
      <c r="L19" s="368" t="s">
        <v>469</v>
      </c>
      <c r="M19" s="368" t="s">
        <v>470</v>
      </c>
      <c r="N19" s="368" t="s">
        <v>471</v>
      </c>
      <c r="O19" s="368" t="s">
        <v>472</v>
      </c>
      <c r="P19" s="368" t="s">
        <v>473</v>
      </c>
      <c r="Q19" s="368" t="s">
        <v>474</v>
      </c>
      <c r="R19" s="368"/>
      <c r="S19" s="368"/>
      <c r="T19" s="368" t="s">
        <v>469</v>
      </c>
      <c r="U19" s="369" t="s">
        <v>290</v>
      </c>
    </row>
    <row r="20" spans="1:21" x14ac:dyDescent="0.25">
      <c r="A20" s="365" t="s">
        <v>122</v>
      </c>
      <c r="B20" s="370" t="s">
        <v>475</v>
      </c>
      <c r="C20" s="370" t="s">
        <v>476</v>
      </c>
      <c r="D20" s="371" t="s">
        <v>477</v>
      </c>
      <c r="E20" s="370" t="s">
        <v>478</v>
      </c>
      <c r="I20" s="368"/>
      <c r="L20" s="368" t="s">
        <v>479</v>
      </c>
      <c r="M20" s="368" t="s">
        <v>480</v>
      </c>
      <c r="N20" s="368" t="s">
        <v>481</v>
      </c>
      <c r="O20" s="368" t="s">
        <v>480</v>
      </c>
      <c r="P20" s="368" t="s">
        <v>482</v>
      </c>
      <c r="Q20" s="368" t="s">
        <v>483</v>
      </c>
      <c r="R20" s="368"/>
      <c r="S20" s="368"/>
      <c r="T20" s="368" t="s">
        <v>479</v>
      </c>
      <c r="U20" s="369" t="s">
        <v>290</v>
      </c>
    </row>
    <row r="21" spans="1:21" x14ac:dyDescent="0.25">
      <c r="A21" s="365" t="s">
        <v>168</v>
      </c>
      <c r="B21" s="370" t="s">
        <v>484</v>
      </c>
      <c r="C21" s="370" t="s">
        <v>485</v>
      </c>
      <c r="D21" s="371" t="s">
        <v>486</v>
      </c>
      <c r="E21" s="370" t="s">
        <v>487</v>
      </c>
      <c r="I21" s="368"/>
      <c r="L21" s="368" t="s">
        <v>488</v>
      </c>
      <c r="M21" s="368" t="s">
        <v>489</v>
      </c>
      <c r="N21" s="368" t="s">
        <v>490</v>
      </c>
      <c r="O21" s="368" t="s">
        <v>491</v>
      </c>
      <c r="P21" s="368" t="s">
        <v>492</v>
      </c>
      <c r="Q21" s="368" t="s">
        <v>493</v>
      </c>
      <c r="R21" s="368"/>
      <c r="S21" s="368"/>
      <c r="T21" s="368" t="s">
        <v>488</v>
      </c>
      <c r="U21" s="369" t="s">
        <v>288</v>
      </c>
    </row>
    <row r="22" spans="1:21" x14ac:dyDescent="0.25">
      <c r="A22" s="365" t="s">
        <v>14</v>
      </c>
      <c r="B22" s="370" t="s">
        <v>494</v>
      </c>
      <c r="C22" s="370" t="s">
        <v>495</v>
      </c>
      <c r="D22" s="371" t="s">
        <v>496</v>
      </c>
      <c r="E22" s="370" t="s">
        <v>497</v>
      </c>
      <c r="I22" s="368"/>
      <c r="L22" s="368" t="s">
        <v>498</v>
      </c>
      <c r="M22" s="368" t="s">
        <v>499</v>
      </c>
      <c r="N22" s="368" t="s">
        <v>499</v>
      </c>
      <c r="O22" s="368" t="s">
        <v>499</v>
      </c>
      <c r="P22" s="368" t="s">
        <v>500</v>
      </c>
      <c r="Q22" s="368" t="s">
        <v>501</v>
      </c>
      <c r="R22" s="368"/>
      <c r="S22" s="368"/>
      <c r="T22" s="368" t="s">
        <v>498</v>
      </c>
      <c r="U22" s="369" t="s">
        <v>290</v>
      </c>
    </row>
    <row r="23" spans="1:21" x14ac:dyDescent="0.25">
      <c r="A23" s="365" t="s">
        <v>15</v>
      </c>
      <c r="B23" s="370" t="s">
        <v>502</v>
      </c>
      <c r="C23" s="370" t="s">
        <v>503</v>
      </c>
      <c r="D23" s="371" t="s">
        <v>504</v>
      </c>
      <c r="E23" s="370" t="s">
        <v>505</v>
      </c>
      <c r="I23" s="368"/>
      <c r="L23" s="368" t="s">
        <v>506</v>
      </c>
      <c r="M23" s="368" t="s">
        <v>507</v>
      </c>
      <c r="N23" s="368" t="s">
        <v>507</v>
      </c>
      <c r="O23" s="368" t="s">
        <v>507</v>
      </c>
      <c r="P23" s="368" t="s">
        <v>508</v>
      </c>
      <c r="Q23" s="368" t="s">
        <v>509</v>
      </c>
      <c r="R23" s="368"/>
      <c r="S23" s="368"/>
      <c r="T23" s="368" t="s">
        <v>506</v>
      </c>
      <c r="U23" s="369" t="s">
        <v>288</v>
      </c>
    </row>
    <row r="24" spans="1:21" x14ac:dyDescent="0.25">
      <c r="A24" s="365" t="s">
        <v>510</v>
      </c>
      <c r="B24" s="370" t="s">
        <v>510</v>
      </c>
      <c r="C24" s="365" t="s">
        <v>510</v>
      </c>
      <c r="D24" s="371" t="s">
        <v>511</v>
      </c>
      <c r="E24" s="365" t="s">
        <v>512</v>
      </c>
      <c r="I24" s="373" t="s">
        <v>513</v>
      </c>
      <c r="L24" s="368" t="s">
        <v>514</v>
      </c>
      <c r="M24" s="368" t="s">
        <v>515</v>
      </c>
      <c r="N24" s="368" t="s">
        <v>516</v>
      </c>
      <c r="O24" s="368" t="s">
        <v>515</v>
      </c>
      <c r="P24" s="368" t="s">
        <v>517</v>
      </c>
      <c r="Q24" s="368" t="s">
        <v>518</v>
      </c>
      <c r="R24" s="368"/>
      <c r="S24" s="368"/>
      <c r="T24" s="368" t="s">
        <v>514</v>
      </c>
      <c r="U24" s="369" t="s">
        <v>288</v>
      </c>
    </row>
    <row r="25" spans="1:21" x14ac:dyDescent="0.25">
      <c r="A25" s="365" t="s">
        <v>2</v>
      </c>
      <c r="B25" s="370" t="s">
        <v>2</v>
      </c>
      <c r="C25" s="365" t="s">
        <v>2</v>
      </c>
      <c r="D25" s="371" t="s">
        <v>519</v>
      </c>
      <c r="E25" s="365" t="s">
        <v>520</v>
      </c>
      <c r="I25" s="368" t="str">
        <f>HLOOKUP(Introduction!$G$4,nametranslations,36,FALSE)</f>
        <v>Proportion of Schools (%)</v>
      </c>
      <c r="L25" s="368" t="s">
        <v>521</v>
      </c>
      <c r="M25" s="368" t="s">
        <v>522</v>
      </c>
      <c r="N25" s="368" t="s">
        <v>523</v>
      </c>
      <c r="O25" s="368" t="s">
        <v>524</v>
      </c>
      <c r="P25" s="368" t="s">
        <v>525</v>
      </c>
      <c r="Q25" s="368" t="s">
        <v>526</v>
      </c>
      <c r="R25" s="368"/>
      <c r="S25" s="368"/>
      <c r="T25" s="368" t="s">
        <v>521</v>
      </c>
      <c r="U25" s="369" t="s">
        <v>292</v>
      </c>
    </row>
    <row r="26" spans="1:21" x14ac:dyDescent="0.25">
      <c r="A26" s="365" t="s">
        <v>1</v>
      </c>
      <c r="B26" s="370" t="s">
        <v>527</v>
      </c>
      <c r="C26" s="365" t="s">
        <v>528</v>
      </c>
      <c r="D26" s="371" t="s">
        <v>529</v>
      </c>
      <c r="E26" s="365" t="s">
        <v>530</v>
      </c>
      <c r="I26" s="368" t="s">
        <v>510</v>
      </c>
      <c r="L26" s="368" t="s">
        <v>531</v>
      </c>
      <c r="M26" s="368" t="s">
        <v>532</v>
      </c>
      <c r="N26" s="368" t="s">
        <v>532</v>
      </c>
      <c r="O26" s="368" t="s">
        <v>532</v>
      </c>
      <c r="P26" s="368" t="s">
        <v>533</v>
      </c>
      <c r="Q26" s="368" t="s">
        <v>534</v>
      </c>
      <c r="R26" s="368"/>
      <c r="S26" s="368"/>
      <c r="T26" s="368" t="s">
        <v>531</v>
      </c>
      <c r="U26" s="369" t="s">
        <v>288</v>
      </c>
    </row>
    <row r="27" spans="1:21" x14ac:dyDescent="0.25">
      <c r="A27" s="365" t="s">
        <v>16</v>
      </c>
      <c r="B27" s="370" t="s">
        <v>535</v>
      </c>
      <c r="C27" s="365" t="s">
        <v>536</v>
      </c>
      <c r="D27" s="371" t="s">
        <v>537</v>
      </c>
      <c r="E27" s="365" t="s">
        <v>538</v>
      </c>
      <c r="I27" s="368" t="str">
        <f>HLOOKUP(Introduction!$G$4,nametranslations,25,FALSE)</f>
        <v>Rural</v>
      </c>
      <c r="L27" s="368" t="s">
        <v>539</v>
      </c>
      <c r="M27" s="368" t="s">
        <v>540</v>
      </c>
      <c r="N27" s="368" t="s">
        <v>541</v>
      </c>
      <c r="O27" s="368" t="s">
        <v>542</v>
      </c>
      <c r="P27" s="368" t="s">
        <v>543</v>
      </c>
      <c r="Q27" s="368" t="s">
        <v>544</v>
      </c>
      <c r="R27" s="368"/>
      <c r="S27" s="368"/>
      <c r="T27" s="368" t="s">
        <v>539</v>
      </c>
      <c r="U27" s="369" t="s">
        <v>288</v>
      </c>
    </row>
    <row r="28" spans="1:21" x14ac:dyDescent="0.25">
      <c r="A28" s="365" t="s">
        <v>17</v>
      </c>
      <c r="B28" s="375" t="s">
        <v>545</v>
      </c>
      <c r="C28" s="365" t="s">
        <v>546</v>
      </c>
      <c r="D28" s="371" t="s">
        <v>547</v>
      </c>
      <c r="E28" s="365" t="s">
        <v>548</v>
      </c>
      <c r="I28" s="368" t="str">
        <f>HLOOKUP(Introduction!$G$4,nametranslations,26,FALSE)</f>
        <v>Urban</v>
      </c>
      <c r="L28" s="368" t="s">
        <v>549</v>
      </c>
      <c r="M28" s="368" t="s">
        <v>550</v>
      </c>
      <c r="N28" s="368" t="s">
        <v>551</v>
      </c>
      <c r="O28" s="368" t="s">
        <v>552</v>
      </c>
      <c r="P28" s="368" t="s">
        <v>553</v>
      </c>
      <c r="Q28" s="368" t="s">
        <v>554</v>
      </c>
      <c r="R28" s="368"/>
      <c r="S28" s="368"/>
      <c r="T28" s="368" t="s">
        <v>549</v>
      </c>
      <c r="U28" s="369" t="s">
        <v>290</v>
      </c>
    </row>
    <row r="29" spans="1:21" x14ac:dyDescent="0.25">
      <c r="A29" s="365" t="s">
        <v>18</v>
      </c>
      <c r="B29" s="375" t="s">
        <v>555</v>
      </c>
      <c r="C29" s="365" t="s">
        <v>556</v>
      </c>
      <c r="D29" s="371" t="s">
        <v>557</v>
      </c>
      <c r="E29" s="365" t="s">
        <v>558</v>
      </c>
      <c r="I29" s="368" t="str">
        <f>HLOOKUP(Introduction!$G$4,nametranslations,27,FALSE)</f>
        <v>Pre-primary</v>
      </c>
      <c r="L29" s="368" t="s">
        <v>559</v>
      </c>
      <c r="M29" s="368" t="s">
        <v>560</v>
      </c>
      <c r="N29" s="368" t="s">
        <v>561</v>
      </c>
      <c r="O29" s="368" t="s">
        <v>562</v>
      </c>
      <c r="P29" s="368" t="s">
        <v>563</v>
      </c>
      <c r="Q29" s="368" t="s">
        <v>564</v>
      </c>
      <c r="R29" s="368"/>
      <c r="S29" s="368"/>
      <c r="T29" s="368" t="s">
        <v>559</v>
      </c>
      <c r="U29" s="369" t="s">
        <v>288</v>
      </c>
    </row>
    <row r="30" spans="1:21" x14ac:dyDescent="0.25">
      <c r="A30" s="365" t="s">
        <v>33</v>
      </c>
      <c r="B30" s="370" t="s">
        <v>565</v>
      </c>
      <c r="C30" s="370" t="s">
        <v>566</v>
      </c>
      <c r="D30" s="371" t="s">
        <v>567</v>
      </c>
      <c r="E30" s="370" t="s">
        <v>568</v>
      </c>
      <c r="I30" s="368" t="str">
        <f>HLOOKUP(Introduction!$G$4,nametranslations,28,FALSE)</f>
        <v>Primary</v>
      </c>
      <c r="L30" s="368" t="s">
        <v>569</v>
      </c>
      <c r="M30" s="368" t="s">
        <v>570</v>
      </c>
      <c r="N30" s="368" t="s">
        <v>570</v>
      </c>
      <c r="O30" s="368" t="s">
        <v>571</v>
      </c>
      <c r="P30" s="368" t="s">
        <v>572</v>
      </c>
      <c r="Q30" s="368" t="s">
        <v>573</v>
      </c>
      <c r="R30" s="368"/>
      <c r="S30" s="368"/>
      <c r="T30" s="368" t="s">
        <v>569</v>
      </c>
      <c r="U30" s="369" t="s">
        <v>288</v>
      </c>
    </row>
    <row r="31" spans="1:21" x14ac:dyDescent="0.25">
      <c r="A31" s="365" t="s">
        <v>34</v>
      </c>
      <c r="B31" s="370" t="s">
        <v>574</v>
      </c>
      <c r="C31" s="365" t="s">
        <v>575</v>
      </c>
      <c r="D31" s="371" t="s">
        <v>576</v>
      </c>
      <c r="E31" s="365" t="s">
        <v>577</v>
      </c>
      <c r="I31" s="368" t="str">
        <f>HLOOKUP(Introduction!$G$4,nametranslations,29,FALSE)</f>
        <v>Secondary</v>
      </c>
      <c r="L31" s="368" t="s">
        <v>578</v>
      </c>
      <c r="M31" s="368" t="s">
        <v>579</v>
      </c>
      <c r="N31" s="368" t="s">
        <v>580</v>
      </c>
      <c r="O31" s="368" t="s">
        <v>579</v>
      </c>
      <c r="P31" s="368" t="s">
        <v>581</v>
      </c>
      <c r="Q31" s="368" t="s">
        <v>582</v>
      </c>
      <c r="R31" s="368"/>
      <c r="S31" s="368"/>
      <c r="T31" s="368" t="s">
        <v>578</v>
      </c>
      <c r="U31" s="369" t="s">
        <v>288</v>
      </c>
    </row>
    <row r="32" spans="1:21" x14ac:dyDescent="0.25">
      <c r="A32" s="365" t="s">
        <v>35</v>
      </c>
      <c r="B32" s="370" t="s">
        <v>583</v>
      </c>
      <c r="C32" s="365" t="s">
        <v>584</v>
      </c>
      <c r="D32" s="371" t="s">
        <v>585</v>
      </c>
      <c r="E32" s="365" t="s">
        <v>586</v>
      </c>
      <c r="I32" s="368"/>
      <c r="L32" s="368" t="s">
        <v>587</v>
      </c>
      <c r="M32" s="368" t="s">
        <v>588</v>
      </c>
      <c r="N32" s="368" t="s">
        <v>589</v>
      </c>
      <c r="O32" s="368" t="s">
        <v>590</v>
      </c>
      <c r="P32" s="368" t="s">
        <v>591</v>
      </c>
      <c r="Q32" s="368" t="s">
        <v>592</v>
      </c>
      <c r="R32" s="368"/>
      <c r="S32" s="368"/>
      <c r="T32" s="368" t="s">
        <v>587</v>
      </c>
      <c r="U32" s="369" t="s">
        <v>289</v>
      </c>
    </row>
    <row r="33" spans="1:21" x14ac:dyDescent="0.25">
      <c r="A33" s="365" t="s">
        <v>170</v>
      </c>
      <c r="B33" s="370" t="s">
        <v>593</v>
      </c>
      <c r="C33" s="365" t="s">
        <v>594</v>
      </c>
      <c r="D33" s="371" t="s">
        <v>595</v>
      </c>
      <c r="E33" s="365" t="s">
        <v>596</v>
      </c>
      <c r="L33" s="368" t="s">
        <v>597</v>
      </c>
      <c r="M33" s="368" t="s">
        <v>598</v>
      </c>
      <c r="N33" s="368" t="s">
        <v>599</v>
      </c>
      <c r="O33" s="368" t="s">
        <v>600</v>
      </c>
      <c r="P33" s="368" t="s">
        <v>601</v>
      </c>
      <c r="Q33" s="368" t="s">
        <v>602</v>
      </c>
      <c r="R33" s="368"/>
      <c r="S33" s="368"/>
      <c r="T33" s="368" t="s">
        <v>597</v>
      </c>
      <c r="U33" s="369" t="s">
        <v>288</v>
      </c>
    </row>
    <row r="34" spans="1:21" x14ac:dyDescent="0.25">
      <c r="A34" s="365" t="s">
        <v>276</v>
      </c>
      <c r="B34" s="370" t="s">
        <v>603</v>
      </c>
      <c r="C34" s="365" t="s">
        <v>604</v>
      </c>
      <c r="D34" s="371" t="s">
        <v>605</v>
      </c>
      <c r="E34" s="370" t="s">
        <v>606</v>
      </c>
      <c r="L34" s="368" t="s">
        <v>607</v>
      </c>
      <c r="M34" s="368" t="s">
        <v>608</v>
      </c>
      <c r="N34" s="368" t="s">
        <v>609</v>
      </c>
      <c r="O34" s="368" t="s">
        <v>608</v>
      </c>
      <c r="P34" s="368" t="s">
        <v>610</v>
      </c>
      <c r="Q34" s="368" t="s">
        <v>611</v>
      </c>
      <c r="R34" s="368"/>
      <c r="S34" s="368"/>
      <c r="T34" s="368" t="s">
        <v>607</v>
      </c>
      <c r="U34" s="369" t="s">
        <v>288</v>
      </c>
    </row>
    <row r="35" spans="1:21" x14ac:dyDescent="0.25">
      <c r="A35" s="365" t="s">
        <v>612</v>
      </c>
      <c r="B35" s="370" t="s">
        <v>613</v>
      </c>
      <c r="C35" s="365" t="s">
        <v>614</v>
      </c>
      <c r="D35" s="371" t="s">
        <v>615</v>
      </c>
      <c r="E35" s="365" t="s">
        <v>616</v>
      </c>
      <c r="L35" s="368" t="s">
        <v>617</v>
      </c>
      <c r="M35" s="368" t="s">
        <v>618</v>
      </c>
      <c r="N35" s="368" t="s">
        <v>619</v>
      </c>
      <c r="O35" s="368" t="s">
        <v>618</v>
      </c>
      <c r="P35" s="368" t="s">
        <v>620</v>
      </c>
      <c r="Q35" s="368" t="s">
        <v>621</v>
      </c>
      <c r="R35" s="368"/>
      <c r="S35" s="368"/>
      <c r="T35" s="368" t="s">
        <v>617</v>
      </c>
      <c r="U35" s="369" t="s">
        <v>288</v>
      </c>
    </row>
    <row r="36" spans="1:21" x14ac:dyDescent="0.25">
      <c r="A36" s="365" t="s">
        <v>622</v>
      </c>
      <c r="B36" s="370" t="s">
        <v>623</v>
      </c>
      <c r="C36" s="365" t="s">
        <v>624</v>
      </c>
      <c r="D36" s="371" t="s">
        <v>625</v>
      </c>
      <c r="E36" s="365" t="s">
        <v>626</v>
      </c>
      <c r="L36" s="368" t="s">
        <v>627</v>
      </c>
      <c r="M36" s="368" t="s">
        <v>628</v>
      </c>
      <c r="N36" s="368" t="s">
        <v>629</v>
      </c>
      <c r="O36" s="368" t="s">
        <v>630</v>
      </c>
      <c r="P36" s="368" t="s">
        <v>631</v>
      </c>
      <c r="Q36" s="368" t="s">
        <v>632</v>
      </c>
      <c r="R36" s="368"/>
      <c r="S36" s="368"/>
      <c r="T36" s="368" t="s">
        <v>627</v>
      </c>
      <c r="U36" s="369" t="s">
        <v>288</v>
      </c>
    </row>
    <row r="37" spans="1:21" x14ac:dyDescent="0.25">
      <c r="A37" s="367" t="s">
        <v>633</v>
      </c>
      <c r="L37" s="368" t="s">
        <v>634</v>
      </c>
      <c r="M37" s="368" t="s">
        <v>635</v>
      </c>
      <c r="N37" s="368" t="s">
        <v>635</v>
      </c>
      <c r="O37" s="368" t="s">
        <v>635</v>
      </c>
      <c r="P37" s="368" t="s">
        <v>636</v>
      </c>
      <c r="Q37" s="368" t="s">
        <v>637</v>
      </c>
      <c r="R37" s="368"/>
      <c r="S37" s="368"/>
      <c r="T37" s="368" t="s">
        <v>634</v>
      </c>
      <c r="U37" s="369" t="s">
        <v>288</v>
      </c>
    </row>
    <row r="38" spans="1:21" x14ac:dyDescent="0.25">
      <c r="A38" s="365" t="s">
        <v>126</v>
      </c>
      <c r="B38" s="370" t="s">
        <v>638</v>
      </c>
      <c r="C38" s="365" t="s">
        <v>639</v>
      </c>
      <c r="D38" s="371" t="s">
        <v>640</v>
      </c>
      <c r="E38" s="365" t="s">
        <v>641</v>
      </c>
      <c r="L38" s="368" t="s">
        <v>642</v>
      </c>
      <c r="M38" s="368" t="s">
        <v>643</v>
      </c>
      <c r="N38" s="368" t="s">
        <v>644</v>
      </c>
      <c r="O38" s="368" t="s">
        <v>645</v>
      </c>
      <c r="P38" s="368" t="s">
        <v>646</v>
      </c>
      <c r="Q38" s="368" t="s">
        <v>647</v>
      </c>
      <c r="R38" s="368"/>
      <c r="S38" s="368"/>
      <c r="T38" s="368" t="s">
        <v>642</v>
      </c>
      <c r="U38" s="369" t="s">
        <v>290</v>
      </c>
    </row>
    <row r="39" spans="1:21" x14ac:dyDescent="0.25">
      <c r="A39" s="365" t="s">
        <v>648</v>
      </c>
      <c r="B39" s="370" t="s">
        <v>649</v>
      </c>
      <c r="C39" s="365" t="s">
        <v>650</v>
      </c>
      <c r="D39" s="371" t="s">
        <v>651</v>
      </c>
      <c r="E39" s="365" t="s">
        <v>652</v>
      </c>
      <c r="L39" s="368" t="s">
        <v>653</v>
      </c>
      <c r="M39" s="368" t="s">
        <v>654</v>
      </c>
      <c r="N39" s="368" t="s">
        <v>654</v>
      </c>
      <c r="O39" s="368" t="s">
        <v>655</v>
      </c>
      <c r="P39" s="368" t="s">
        <v>656</v>
      </c>
      <c r="Q39" s="368" t="s">
        <v>657</v>
      </c>
      <c r="R39" s="368"/>
      <c r="S39" s="368"/>
      <c r="T39" s="368" t="s">
        <v>653</v>
      </c>
      <c r="U39" s="369" t="s">
        <v>288</v>
      </c>
    </row>
    <row r="40" spans="1:21" x14ac:dyDescent="0.25">
      <c r="A40" s="365" t="s">
        <v>658</v>
      </c>
      <c r="B40" s="370" t="s">
        <v>659</v>
      </c>
      <c r="C40" s="365" t="s">
        <v>660</v>
      </c>
      <c r="D40" s="371" t="s">
        <v>661</v>
      </c>
      <c r="E40" s="365" t="s">
        <v>662</v>
      </c>
      <c r="L40" s="368" t="s">
        <v>663</v>
      </c>
      <c r="M40" s="368" t="s">
        <v>664</v>
      </c>
      <c r="N40" s="368" t="s">
        <v>665</v>
      </c>
      <c r="O40" s="368" t="s">
        <v>666</v>
      </c>
      <c r="P40" s="368" t="s">
        <v>667</v>
      </c>
      <c r="Q40" s="368" t="s">
        <v>668</v>
      </c>
      <c r="R40" s="368"/>
      <c r="S40" s="368"/>
      <c r="T40" s="368" t="s">
        <v>663</v>
      </c>
      <c r="U40" s="369" t="s">
        <v>288</v>
      </c>
    </row>
    <row r="41" spans="1:21" x14ac:dyDescent="0.25">
      <c r="A41" s="365" t="s">
        <v>669</v>
      </c>
      <c r="B41" s="370" t="s">
        <v>670</v>
      </c>
      <c r="C41" s="365" t="s">
        <v>671</v>
      </c>
      <c r="D41" s="371" t="s">
        <v>672</v>
      </c>
      <c r="E41" s="365" t="s">
        <v>673</v>
      </c>
      <c r="L41" s="368" t="s">
        <v>674</v>
      </c>
      <c r="M41" s="368" t="s">
        <v>675</v>
      </c>
      <c r="N41" s="368" t="s">
        <v>676</v>
      </c>
      <c r="O41" s="368" t="s">
        <v>677</v>
      </c>
      <c r="P41" s="368" t="s">
        <v>678</v>
      </c>
      <c r="Q41" s="368" t="s">
        <v>679</v>
      </c>
      <c r="R41" s="368"/>
      <c r="S41" s="368"/>
      <c r="T41" s="368" t="s">
        <v>674</v>
      </c>
      <c r="U41" s="369" t="s">
        <v>290</v>
      </c>
    </row>
    <row r="42" spans="1:21" x14ac:dyDescent="0.25">
      <c r="A42" s="365" t="s">
        <v>680</v>
      </c>
      <c r="B42" s="370" t="s">
        <v>681</v>
      </c>
      <c r="C42" s="365" t="s">
        <v>682</v>
      </c>
      <c r="D42" s="371" t="s">
        <v>683</v>
      </c>
      <c r="E42" s="365" t="s">
        <v>684</v>
      </c>
      <c r="L42" s="368" t="s">
        <v>685</v>
      </c>
      <c r="M42" s="368" t="s">
        <v>686</v>
      </c>
      <c r="N42" s="369" t="s">
        <v>687</v>
      </c>
      <c r="O42" s="369" t="s">
        <v>688</v>
      </c>
      <c r="P42" s="369" t="s">
        <v>689</v>
      </c>
      <c r="Q42" s="369" t="s">
        <v>690</v>
      </c>
      <c r="R42" s="369"/>
      <c r="S42" s="369"/>
      <c r="T42" s="368" t="s">
        <v>685</v>
      </c>
      <c r="U42" s="369" t="s">
        <v>288</v>
      </c>
    </row>
    <row r="43" spans="1:21" x14ac:dyDescent="0.25">
      <c r="A43" s="365" t="s">
        <v>691</v>
      </c>
      <c r="B43" s="370" t="s">
        <v>692</v>
      </c>
      <c r="C43" s="365" t="s">
        <v>693</v>
      </c>
      <c r="D43" s="371" t="s">
        <v>694</v>
      </c>
      <c r="E43" s="365" t="s">
        <v>695</v>
      </c>
      <c r="L43" s="368" t="s">
        <v>696</v>
      </c>
      <c r="M43" s="368" t="s">
        <v>697</v>
      </c>
      <c r="N43" s="368" t="s">
        <v>698</v>
      </c>
      <c r="O43" s="368" t="s">
        <v>697</v>
      </c>
      <c r="P43" s="368" t="s">
        <v>699</v>
      </c>
      <c r="Q43" s="368" t="s">
        <v>700</v>
      </c>
      <c r="R43" s="368"/>
      <c r="S43" s="368"/>
      <c r="T43" s="368" t="s">
        <v>696</v>
      </c>
      <c r="U43" s="369" t="s">
        <v>289</v>
      </c>
    </row>
    <row r="44" spans="1:21" x14ac:dyDescent="0.25">
      <c r="A44" s="365" t="s">
        <v>701</v>
      </c>
      <c r="B44" s="370" t="s">
        <v>702</v>
      </c>
      <c r="C44" s="365" t="s">
        <v>703</v>
      </c>
      <c r="D44" s="371" t="s">
        <v>704</v>
      </c>
      <c r="E44" s="365" t="s">
        <v>705</v>
      </c>
      <c r="L44" s="368" t="s">
        <v>706</v>
      </c>
      <c r="M44" s="368" t="s">
        <v>707</v>
      </c>
      <c r="N44" s="368" t="s">
        <v>708</v>
      </c>
      <c r="O44" s="368" t="s">
        <v>707</v>
      </c>
      <c r="P44" s="368" t="s">
        <v>709</v>
      </c>
      <c r="Q44" s="368" t="s">
        <v>710</v>
      </c>
      <c r="R44" s="368"/>
      <c r="S44" s="368"/>
      <c r="T44" s="368" t="s">
        <v>706</v>
      </c>
      <c r="U44" s="369" t="s">
        <v>288</v>
      </c>
    </row>
    <row r="45" spans="1:21" x14ac:dyDescent="0.25">
      <c r="A45" s="365" t="s">
        <v>711</v>
      </c>
      <c r="B45" s="370" t="s">
        <v>712</v>
      </c>
      <c r="C45" s="365" t="s">
        <v>713</v>
      </c>
      <c r="D45" s="371" t="s">
        <v>714</v>
      </c>
      <c r="E45" s="365" t="s">
        <v>715</v>
      </c>
      <c r="I45" s="373" t="s">
        <v>716</v>
      </c>
      <c r="L45" s="368" t="s">
        <v>717</v>
      </c>
      <c r="M45" s="368" t="s">
        <v>718</v>
      </c>
      <c r="N45" s="368" t="s">
        <v>718</v>
      </c>
      <c r="O45" s="368" t="s">
        <v>718</v>
      </c>
      <c r="P45" s="368" t="s">
        <v>719</v>
      </c>
      <c r="Q45" s="368" t="s">
        <v>720</v>
      </c>
      <c r="R45" s="368"/>
      <c r="S45" s="368"/>
      <c r="T45" s="368" t="s">
        <v>717</v>
      </c>
      <c r="U45" s="369" t="s">
        <v>290</v>
      </c>
    </row>
    <row r="46" spans="1:21" x14ac:dyDescent="0.25">
      <c r="A46" s="365" t="s">
        <v>721</v>
      </c>
      <c r="B46" s="370" t="s">
        <v>722</v>
      </c>
      <c r="C46" s="365" t="s">
        <v>723</v>
      </c>
      <c r="D46" s="371" t="s">
        <v>724</v>
      </c>
      <c r="E46" s="365" t="s">
        <v>725</v>
      </c>
      <c r="I46" s="368" t="str">
        <f>HLOOKUP(Introduction!$G$4,nametranslations,30,FALSE)</f>
        <v>Basic service</v>
      </c>
      <c r="L46" s="368" t="s">
        <v>726</v>
      </c>
      <c r="M46" s="368" t="s">
        <v>727</v>
      </c>
      <c r="N46" s="368" t="s">
        <v>728</v>
      </c>
      <c r="O46" s="368" t="s">
        <v>729</v>
      </c>
      <c r="P46" s="368" t="s">
        <v>730</v>
      </c>
      <c r="Q46" s="368" t="s">
        <v>731</v>
      </c>
      <c r="R46" s="368"/>
      <c r="S46" s="368"/>
      <c r="T46" s="368" t="s">
        <v>726</v>
      </c>
      <c r="U46" s="369" t="s">
        <v>290</v>
      </c>
    </row>
    <row r="47" spans="1:21" x14ac:dyDescent="0.25">
      <c r="A47" s="365" t="s">
        <v>732</v>
      </c>
      <c r="B47" s="370" t="s">
        <v>733</v>
      </c>
      <c r="C47" s="365" t="s">
        <v>734</v>
      </c>
      <c r="D47" s="371" t="s">
        <v>735</v>
      </c>
      <c r="E47" s="365" t="s">
        <v>736</v>
      </c>
      <c r="I47" s="368" t="str">
        <f>HLOOKUP(Introduction!$G$4,nametranslations,31,FALSE)</f>
        <v>Limited service</v>
      </c>
      <c r="L47" s="368" t="s">
        <v>737</v>
      </c>
      <c r="M47" s="368" t="s">
        <v>738</v>
      </c>
      <c r="N47" s="368" t="s">
        <v>739</v>
      </c>
      <c r="O47" s="368" t="s">
        <v>740</v>
      </c>
      <c r="P47" s="368" t="s">
        <v>741</v>
      </c>
      <c r="Q47" s="368" t="s">
        <v>742</v>
      </c>
      <c r="R47" s="368"/>
      <c r="S47" s="368"/>
      <c r="T47" s="368" t="s">
        <v>737</v>
      </c>
      <c r="U47" s="369" t="s">
        <v>290</v>
      </c>
    </row>
    <row r="48" spans="1:21" x14ac:dyDescent="0.25">
      <c r="A48" s="365" t="s">
        <v>743</v>
      </c>
      <c r="B48" s="370" t="s">
        <v>744</v>
      </c>
      <c r="C48" s="365" t="s">
        <v>745</v>
      </c>
      <c r="D48" s="371" t="s">
        <v>746</v>
      </c>
      <c r="E48" s="365" t="s">
        <v>747</v>
      </c>
      <c r="I48" s="368" t="str">
        <f>HLOOKUP(Introduction!$G$4,nametranslations,32,FALSE)</f>
        <v>No service</v>
      </c>
      <c r="L48" s="368" t="s">
        <v>748</v>
      </c>
      <c r="M48" s="368" t="s">
        <v>749</v>
      </c>
      <c r="N48" s="368" t="s">
        <v>749</v>
      </c>
      <c r="O48" s="368" t="s">
        <v>749</v>
      </c>
      <c r="P48" s="368" t="s">
        <v>750</v>
      </c>
      <c r="Q48" s="368" t="s">
        <v>751</v>
      </c>
      <c r="R48" s="368"/>
      <c r="S48" s="368"/>
      <c r="T48" s="368" t="s">
        <v>748</v>
      </c>
      <c r="U48" s="369" t="s">
        <v>290</v>
      </c>
    </row>
    <row r="49" spans="1:21" x14ac:dyDescent="0.25">
      <c r="A49" s="365" t="s">
        <v>752</v>
      </c>
      <c r="B49" s="370" t="s">
        <v>753</v>
      </c>
      <c r="C49" s="365" t="s">
        <v>754</v>
      </c>
      <c r="D49" s="371" t="s">
        <v>755</v>
      </c>
      <c r="E49" s="365" t="s">
        <v>756</v>
      </c>
      <c r="I49" s="368" t="str">
        <f>HLOOKUP(Introduction!$G$4,nametranslations,33,FALSE)</f>
        <v>Insufficient data</v>
      </c>
      <c r="L49" s="368" t="s">
        <v>757</v>
      </c>
      <c r="M49" s="368" t="s">
        <v>758</v>
      </c>
      <c r="N49" s="368" t="s">
        <v>759</v>
      </c>
      <c r="O49" s="368" t="s">
        <v>760</v>
      </c>
      <c r="P49" s="368" t="s">
        <v>761</v>
      </c>
      <c r="Q49" s="368" t="s">
        <v>762</v>
      </c>
      <c r="R49" s="368"/>
      <c r="S49" s="368"/>
      <c r="T49" s="368" t="s">
        <v>757</v>
      </c>
      <c r="U49" s="368" t="s">
        <v>288</v>
      </c>
    </row>
    <row r="50" spans="1:21" x14ac:dyDescent="0.25">
      <c r="A50" s="365" t="s">
        <v>763</v>
      </c>
      <c r="B50" s="370" t="s">
        <v>764</v>
      </c>
      <c r="C50" s="365" t="s">
        <v>765</v>
      </c>
      <c r="D50" s="371" t="s">
        <v>766</v>
      </c>
      <c r="E50" s="365" t="s">
        <v>767</v>
      </c>
      <c r="I50" s="368" t="str">
        <f>HLOOKUP(Introduction!$G$4,nametranslations,59,FALSE)</f>
        <v>Improved estimates</v>
      </c>
      <c r="L50" s="368" t="s">
        <v>768</v>
      </c>
      <c r="M50" s="368" t="s">
        <v>769</v>
      </c>
      <c r="N50" s="368" t="s">
        <v>770</v>
      </c>
      <c r="O50" s="368" t="s">
        <v>769</v>
      </c>
      <c r="P50" s="368" t="s">
        <v>771</v>
      </c>
      <c r="Q50" s="368" t="s">
        <v>772</v>
      </c>
      <c r="R50" s="368"/>
      <c r="S50" s="368"/>
      <c r="T50" s="368" t="s">
        <v>768</v>
      </c>
      <c r="U50" s="369" t="s">
        <v>289</v>
      </c>
    </row>
    <row r="51" spans="1:21" x14ac:dyDescent="0.25">
      <c r="A51" s="365" t="s">
        <v>773</v>
      </c>
      <c r="B51" s="370" t="s">
        <v>774</v>
      </c>
      <c r="C51" s="365" t="s">
        <v>775</v>
      </c>
      <c r="D51" s="371" t="s">
        <v>776</v>
      </c>
      <c r="E51" s="365" t="s">
        <v>777</v>
      </c>
      <c r="I51" s="368" t="str">
        <f>HLOOKUP(Introduction!$G$4,nametranslations,60,FALSE)</f>
        <v>Improved datapoints</v>
      </c>
      <c r="L51" s="368" t="s">
        <v>778</v>
      </c>
      <c r="M51" s="368" t="s">
        <v>779</v>
      </c>
      <c r="N51" s="368" t="s">
        <v>780</v>
      </c>
      <c r="O51" s="368" t="s">
        <v>781</v>
      </c>
      <c r="P51" s="368" t="s">
        <v>782</v>
      </c>
      <c r="Q51" s="368" t="s">
        <v>783</v>
      </c>
      <c r="R51" s="368"/>
      <c r="S51" s="368"/>
      <c r="T51" s="368" t="s">
        <v>778</v>
      </c>
      <c r="U51" s="369" t="s">
        <v>290</v>
      </c>
    </row>
    <row r="52" spans="1:21" x14ac:dyDescent="0.25">
      <c r="A52" s="365" t="s">
        <v>784</v>
      </c>
      <c r="B52" s="370" t="s">
        <v>785</v>
      </c>
      <c r="C52" s="365" t="s">
        <v>786</v>
      </c>
      <c r="D52" s="371" t="s">
        <v>787</v>
      </c>
      <c r="E52" s="365" t="s">
        <v>788</v>
      </c>
      <c r="I52" s="368" t="str">
        <f>HLOOKUP(Introduction!$G$4,nametranslations,61,FALSE)</f>
        <v>Basic estimates</v>
      </c>
      <c r="L52" s="368" t="s">
        <v>789</v>
      </c>
      <c r="M52" s="368" t="s">
        <v>790</v>
      </c>
      <c r="N52" s="368" t="s">
        <v>790</v>
      </c>
      <c r="O52" s="368" t="s">
        <v>790</v>
      </c>
      <c r="P52" s="368" t="s">
        <v>791</v>
      </c>
      <c r="Q52" s="368" t="s">
        <v>792</v>
      </c>
      <c r="R52" s="368"/>
      <c r="S52" s="368"/>
      <c r="T52" s="368" t="s">
        <v>789</v>
      </c>
      <c r="U52" s="368" t="s">
        <v>290</v>
      </c>
    </row>
    <row r="53" spans="1:21" x14ac:dyDescent="0.25">
      <c r="A53" s="365" t="s">
        <v>793</v>
      </c>
      <c r="B53" s="370" t="s">
        <v>794</v>
      </c>
      <c r="C53" s="365" t="s">
        <v>795</v>
      </c>
      <c r="D53" s="371" t="s">
        <v>796</v>
      </c>
      <c r="E53" s="365" t="s">
        <v>797</v>
      </c>
      <c r="I53" s="368" t="str">
        <f>HLOOKUP(Introduction!$G$4,nametranslations,62,FALSE)</f>
        <v>Basic datapoints</v>
      </c>
      <c r="L53" s="368" t="s">
        <v>798</v>
      </c>
      <c r="M53" s="368" t="s">
        <v>799</v>
      </c>
      <c r="N53" s="368" t="s">
        <v>799</v>
      </c>
      <c r="O53" s="368" t="s">
        <v>799</v>
      </c>
      <c r="P53" s="368" t="s">
        <v>800</v>
      </c>
      <c r="Q53" s="368" t="s">
        <v>801</v>
      </c>
      <c r="R53" s="368"/>
      <c r="S53" s="368"/>
      <c r="T53" s="368" t="s">
        <v>798</v>
      </c>
      <c r="U53" s="369" t="s">
        <v>289</v>
      </c>
    </row>
    <row r="54" spans="1:21" x14ac:dyDescent="0.25">
      <c r="A54" s="365" t="s">
        <v>802</v>
      </c>
      <c r="B54" s="370" t="s">
        <v>803</v>
      </c>
      <c r="C54" s="365" t="s">
        <v>804</v>
      </c>
      <c r="D54" s="371" t="s">
        <v>805</v>
      </c>
      <c r="E54" s="365" t="s">
        <v>806</v>
      </c>
      <c r="I54" s="368" t="str">
        <f>HLOOKUP(Introduction!$G$4,nametranslations,63,FALSE)</f>
        <v>With water estimates</v>
      </c>
      <c r="L54" s="368" t="s">
        <v>807</v>
      </c>
      <c r="M54" s="368" t="s">
        <v>808</v>
      </c>
      <c r="N54" s="368" t="s">
        <v>808</v>
      </c>
      <c r="O54" s="368" t="s">
        <v>808</v>
      </c>
      <c r="P54" s="368" t="s">
        <v>809</v>
      </c>
      <c r="Q54" s="368" t="s">
        <v>810</v>
      </c>
      <c r="R54" s="368"/>
      <c r="S54" s="368"/>
      <c r="T54" s="368" t="s">
        <v>807</v>
      </c>
      <c r="U54" s="369" t="s">
        <v>289</v>
      </c>
    </row>
    <row r="55" spans="1:21" x14ac:dyDescent="0.25">
      <c r="A55" s="365" t="s">
        <v>811</v>
      </c>
      <c r="B55" s="370" t="s">
        <v>812</v>
      </c>
      <c r="C55" s="365" t="s">
        <v>813</v>
      </c>
      <c r="D55" s="371" t="s">
        <v>814</v>
      </c>
      <c r="E55" s="365" t="s">
        <v>815</v>
      </c>
      <c r="I55" s="368" t="str">
        <f>HLOOKUP(Introduction!$G$4,nametranslations,64,FALSE)</f>
        <v>With water datapoints</v>
      </c>
      <c r="L55" s="368" t="s">
        <v>816</v>
      </c>
      <c r="M55" s="368" t="s">
        <v>817</v>
      </c>
      <c r="N55" s="368" t="s">
        <v>817</v>
      </c>
      <c r="O55" s="368" t="s">
        <v>818</v>
      </c>
      <c r="P55" s="368" t="s">
        <v>819</v>
      </c>
      <c r="Q55" s="368" t="s">
        <v>820</v>
      </c>
      <c r="R55" s="368"/>
      <c r="S55" s="368"/>
      <c r="T55" s="368" t="s">
        <v>816</v>
      </c>
      <c r="U55" s="368" t="s">
        <v>288</v>
      </c>
    </row>
    <row r="56" spans="1:21" x14ac:dyDescent="0.25">
      <c r="A56" s="365" t="s">
        <v>821</v>
      </c>
      <c r="B56" s="370" t="s">
        <v>822</v>
      </c>
      <c r="C56" s="365" t="s">
        <v>823</v>
      </c>
      <c r="D56" s="371" t="s">
        <v>824</v>
      </c>
      <c r="E56" s="365" t="s">
        <v>825</v>
      </c>
      <c r="I56" s="368" t="str">
        <f>HLOOKUP(Introduction!$G$4,nametranslations,57,FALSE)</f>
        <v>Facility estimates</v>
      </c>
      <c r="L56" s="368" t="s">
        <v>826</v>
      </c>
      <c r="M56" s="368" t="s">
        <v>827</v>
      </c>
      <c r="N56" s="368" t="s">
        <v>828</v>
      </c>
      <c r="O56" s="368" t="s">
        <v>829</v>
      </c>
      <c r="P56" s="368" t="s">
        <v>830</v>
      </c>
      <c r="Q56" s="368" t="s">
        <v>831</v>
      </c>
      <c r="R56" s="368"/>
      <c r="S56" s="368"/>
      <c r="T56" s="368" t="s">
        <v>826</v>
      </c>
      <c r="U56" s="368" t="s">
        <v>288</v>
      </c>
    </row>
    <row r="57" spans="1:21" x14ac:dyDescent="0.25">
      <c r="A57" s="365" t="s">
        <v>832</v>
      </c>
      <c r="B57" s="370" t="s">
        <v>833</v>
      </c>
      <c r="C57" s="365" t="s">
        <v>834</v>
      </c>
      <c r="D57" s="371" t="s">
        <v>835</v>
      </c>
      <c r="E57" s="365" t="s">
        <v>836</v>
      </c>
      <c r="I57" s="368" t="str">
        <f>HLOOKUP(Introduction!$G$4,nametranslations,58,FALSE)</f>
        <v>Facility datapoints</v>
      </c>
      <c r="L57" s="368" t="s">
        <v>837</v>
      </c>
      <c r="M57" s="368" t="s">
        <v>838</v>
      </c>
      <c r="N57" s="368" t="s">
        <v>839</v>
      </c>
      <c r="O57" s="368" t="s">
        <v>840</v>
      </c>
      <c r="P57" s="368" t="s">
        <v>841</v>
      </c>
      <c r="Q57" s="368" t="s">
        <v>842</v>
      </c>
      <c r="R57" s="368"/>
      <c r="S57" s="368"/>
      <c r="T57" s="368" t="s">
        <v>837</v>
      </c>
      <c r="U57" s="368" t="s">
        <v>288</v>
      </c>
    </row>
    <row r="58" spans="1:21" x14ac:dyDescent="0.25">
      <c r="A58" s="365" t="s">
        <v>843</v>
      </c>
      <c r="B58" s="370" t="s">
        <v>844</v>
      </c>
      <c r="C58" s="365" t="s">
        <v>845</v>
      </c>
      <c r="D58" s="371" t="s">
        <v>846</v>
      </c>
      <c r="E58" s="365" t="s">
        <v>847</v>
      </c>
      <c r="I58" s="368" t="str">
        <f>HLOOKUP(Introduction!$G$4,nametranslations,59,FALSE)</f>
        <v>Improved estimates</v>
      </c>
      <c r="L58" s="368" t="s">
        <v>848</v>
      </c>
      <c r="M58" s="368" t="s">
        <v>849</v>
      </c>
      <c r="N58" s="368" t="s">
        <v>850</v>
      </c>
      <c r="O58" s="368" t="s">
        <v>851</v>
      </c>
      <c r="P58" s="368" t="s">
        <v>852</v>
      </c>
      <c r="Q58" s="368" t="s">
        <v>853</v>
      </c>
      <c r="R58" s="368"/>
      <c r="S58" s="368"/>
      <c r="T58" s="368" t="s">
        <v>848</v>
      </c>
      <c r="U58" s="368" t="s">
        <v>288</v>
      </c>
    </row>
    <row r="59" spans="1:21" x14ac:dyDescent="0.25">
      <c r="A59" s="370" t="s">
        <v>854</v>
      </c>
      <c r="B59" s="365" t="s">
        <v>855</v>
      </c>
      <c r="C59" s="365" t="s">
        <v>856</v>
      </c>
      <c r="D59" s="371" t="s">
        <v>857</v>
      </c>
      <c r="E59" s="365" t="s">
        <v>858</v>
      </c>
      <c r="I59" s="368" t="str">
        <f>HLOOKUP(Introduction!$G$4,nametranslations,60,FALSE)</f>
        <v>Improved datapoints</v>
      </c>
      <c r="L59" s="368" t="s">
        <v>859</v>
      </c>
      <c r="M59" s="368" t="s">
        <v>860</v>
      </c>
      <c r="N59" s="368" t="s">
        <v>860</v>
      </c>
      <c r="O59" s="368" t="s">
        <v>860</v>
      </c>
      <c r="P59" s="368" t="s">
        <v>861</v>
      </c>
      <c r="Q59" s="368" t="s">
        <v>862</v>
      </c>
      <c r="R59" s="368"/>
      <c r="S59" s="368"/>
      <c r="T59" s="368" t="s">
        <v>859</v>
      </c>
      <c r="U59" s="368" t="s">
        <v>292</v>
      </c>
    </row>
    <row r="60" spans="1:21" x14ac:dyDescent="0.25">
      <c r="A60" s="370" t="s">
        <v>863</v>
      </c>
      <c r="B60" s="365" t="s">
        <v>864</v>
      </c>
      <c r="C60" s="365" t="s">
        <v>865</v>
      </c>
      <c r="D60" s="371" t="s">
        <v>866</v>
      </c>
      <c r="E60" s="365" t="s">
        <v>867</v>
      </c>
      <c r="I60" s="368" t="str">
        <f>HLOOKUP(Introduction!$G$4,nametranslations,61,FALSE)</f>
        <v>Basic estimates</v>
      </c>
      <c r="L60" s="368" t="s">
        <v>868</v>
      </c>
      <c r="M60" s="368" t="s">
        <v>869</v>
      </c>
      <c r="N60" s="368" t="s">
        <v>870</v>
      </c>
      <c r="O60" s="368" t="s">
        <v>869</v>
      </c>
      <c r="P60" s="368" t="s">
        <v>871</v>
      </c>
      <c r="Q60" s="368" t="s">
        <v>872</v>
      </c>
      <c r="R60" s="368"/>
      <c r="S60" s="368"/>
      <c r="T60" s="368" t="s">
        <v>868</v>
      </c>
      <c r="U60" s="368" t="s">
        <v>288</v>
      </c>
    </row>
    <row r="61" spans="1:21" x14ac:dyDescent="0.25">
      <c r="A61" s="370" t="s">
        <v>873</v>
      </c>
      <c r="B61" s="365" t="s">
        <v>874</v>
      </c>
      <c r="C61" s="365" t="s">
        <v>875</v>
      </c>
      <c r="D61" s="371" t="s">
        <v>876</v>
      </c>
      <c r="E61" s="365" t="s">
        <v>877</v>
      </c>
      <c r="I61" s="368" t="str">
        <f>HLOOKUP(Introduction!$G$4,nametranslations,62,FALSE)</f>
        <v>Basic datapoints</v>
      </c>
      <c r="L61" s="368" t="s">
        <v>878</v>
      </c>
      <c r="M61" s="368" t="s">
        <v>879</v>
      </c>
      <c r="N61" s="368" t="s">
        <v>880</v>
      </c>
      <c r="O61" s="368" t="s">
        <v>881</v>
      </c>
      <c r="P61" s="368" t="s">
        <v>882</v>
      </c>
      <c r="Q61" s="368" t="s">
        <v>883</v>
      </c>
      <c r="R61" s="368"/>
      <c r="S61" s="368"/>
      <c r="T61" s="368" t="s">
        <v>878</v>
      </c>
      <c r="U61" s="368" t="s">
        <v>288</v>
      </c>
    </row>
    <row r="62" spans="1:21" x14ac:dyDescent="0.25">
      <c r="A62" s="370" t="s">
        <v>884</v>
      </c>
      <c r="B62" s="365" t="s">
        <v>885</v>
      </c>
      <c r="C62" s="365" t="s">
        <v>886</v>
      </c>
      <c r="D62" s="371" t="s">
        <v>887</v>
      </c>
      <c r="E62" s="365" t="s">
        <v>888</v>
      </c>
      <c r="I62" s="368"/>
      <c r="L62" s="368" t="s">
        <v>889</v>
      </c>
      <c r="M62" s="368" t="s">
        <v>890</v>
      </c>
      <c r="N62" s="368" t="s">
        <v>891</v>
      </c>
      <c r="O62" s="368" t="s">
        <v>892</v>
      </c>
      <c r="P62" s="368" t="s">
        <v>893</v>
      </c>
      <c r="Q62" s="368" t="s">
        <v>894</v>
      </c>
      <c r="R62" s="368"/>
      <c r="S62" s="368"/>
      <c r="T62" s="368" t="s">
        <v>889</v>
      </c>
      <c r="U62" s="369" t="s">
        <v>289</v>
      </c>
    </row>
    <row r="63" spans="1:21" x14ac:dyDescent="0.25">
      <c r="A63" s="370" t="s">
        <v>895</v>
      </c>
      <c r="B63" s="365" t="s">
        <v>896</v>
      </c>
      <c r="C63" s="365" t="s">
        <v>897</v>
      </c>
      <c r="D63" s="371" t="s">
        <v>898</v>
      </c>
      <c r="E63" s="365" t="s">
        <v>899</v>
      </c>
      <c r="I63" s="368"/>
      <c r="L63" s="368" t="s">
        <v>900</v>
      </c>
      <c r="M63" s="368" t="s">
        <v>901</v>
      </c>
      <c r="N63" s="368" t="s">
        <v>902</v>
      </c>
      <c r="O63" s="368" t="s">
        <v>903</v>
      </c>
      <c r="P63" s="368" t="s">
        <v>904</v>
      </c>
      <c r="Q63" s="368" t="s">
        <v>905</v>
      </c>
      <c r="R63" s="368"/>
      <c r="S63" s="368"/>
      <c r="T63" s="368" t="s">
        <v>900</v>
      </c>
      <c r="U63" s="369" t="s">
        <v>292</v>
      </c>
    </row>
    <row r="64" spans="1:21" x14ac:dyDescent="0.25">
      <c r="A64" s="370" t="s">
        <v>906</v>
      </c>
      <c r="B64" s="365" t="s">
        <v>907</v>
      </c>
      <c r="C64" s="365" t="s">
        <v>908</v>
      </c>
      <c r="D64" s="371" t="s">
        <v>909</v>
      </c>
      <c r="E64" s="365" t="s">
        <v>910</v>
      </c>
      <c r="I64" s="368"/>
      <c r="L64" s="368" t="s">
        <v>911</v>
      </c>
      <c r="M64" s="368" t="s">
        <v>912</v>
      </c>
      <c r="N64" s="368" t="s">
        <v>913</v>
      </c>
      <c r="O64" s="368" t="s">
        <v>912</v>
      </c>
      <c r="P64" s="368" t="s">
        <v>914</v>
      </c>
      <c r="Q64" s="368" t="s">
        <v>915</v>
      </c>
      <c r="R64" s="368"/>
      <c r="S64" s="368"/>
      <c r="T64" s="368" t="s">
        <v>911</v>
      </c>
      <c r="U64" s="369" t="s">
        <v>289</v>
      </c>
    </row>
    <row r="65" spans="1:21" x14ac:dyDescent="0.25">
      <c r="A65" s="367" t="s">
        <v>916</v>
      </c>
      <c r="I65" s="368"/>
      <c r="L65" s="368" t="s">
        <v>917</v>
      </c>
      <c r="M65" s="368" t="s">
        <v>918</v>
      </c>
      <c r="N65" s="368" t="s">
        <v>919</v>
      </c>
      <c r="O65" s="368" t="s">
        <v>920</v>
      </c>
      <c r="P65" s="368" t="s">
        <v>921</v>
      </c>
      <c r="Q65" s="368" t="s">
        <v>922</v>
      </c>
      <c r="R65" s="368"/>
      <c r="S65" s="368"/>
      <c r="T65" s="368" t="s">
        <v>917</v>
      </c>
      <c r="U65" s="369" t="s">
        <v>292</v>
      </c>
    </row>
    <row r="66" spans="1:21" x14ac:dyDescent="0.25">
      <c r="A66" s="370" t="s">
        <v>181</v>
      </c>
      <c r="B66" s="365" t="s">
        <v>923</v>
      </c>
      <c r="C66" s="365" t="s">
        <v>924</v>
      </c>
      <c r="D66" s="371" t="s">
        <v>925</v>
      </c>
      <c r="E66" s="365" t="s">
        <v>926</v>
      </c>
      <c r="I66" s="368"/>
      <c r="L66" s="368" t="s">
        <v>927</v>
      </c>
      <c r="M66" s="368" t="s">
        <v>928</v>
      </c>
      <c r="N66" s="368" t="s">
        <v>929</v>
      </c>
      <c r="O66" s="368" t="s">
        <v>928</v>
      </c>
      <c r="P66" s="368" t="s">
        <v>930</v>
      </c>
      <c r="Q66" s="368" t="s">
        <v>931</v>
      </c>
      <c r="R66" s="368"/>
      <c r="S66" s="368"/>
      <c r="T66" s="368" t="s">
        <v>927</v>
      </c>
      <c r="U66" s="368" t="s">
        <v>288</v>
      </c>
    </row>
    <row r="67" spans="1:21" ht="15.75" customHeight="1" x14ac:dyDescent="0.25">
      <c r="A67" s="375" t="s">
        <v>932</v>
      </c>
      <c r="B67" s="375" t="s">
        <v>933</v>
      </c>
      <c r="C67" s="375" t="s">
        <v>934</v>
      </c>
      <c r="D67" s="376" t="s">
        <v>935</v>
      </c>
      <c r="E67" s="375" t="s">
        <v>936</v>
      </c>
      <c r="I67" s="368"/>
      <c r="L67" s="368" t="s">
        <v>937</v>
      </c>
      <c r="M67" s="368" t="s">
        <v>938</v>
      </c>
      <c r="N67" s="368" t="s">
        <v>939</v>
      </c>
      <c r="O67" s="368" t="s">
        <v>940</v>
      </c>
      <c r="P67" s="368" t="s">
        <v>941</v>
      </c>
      <c r="Q67" s="368" t="s">
        <v>942</v>
      </c>
      <c r="R67" s="368"/>
      <c r="S67" s="368"/>
      <c r="T67" s="368" t="s">
        <v>937</v>
      </c>
      <c r="U67" s="369" t="s">
        <v>288</v>
      </c>
    </row>
    <row r="68" spans="1:21" x14ac:dyDescent="0.25">
      <c r="A68" s="370" t="s">
        <v>49</v>
      </c>
      <c r="B68" s="365" t="s">
        <v>943</v>
      </c>
      <c r="C68" s="365" t="s">
        <v>944</v>
      </c>
      <c r="D68" s="371" t="s">
        <v>945</v>
      </c>
      <c r="E68" s="365" t="s">
        <v>946</v>
      </c>
      <c r="I68" s="368"/>
      <c r="L68" s="368" t="s">
        <v>947</v>
      </c>
      <c r="M68" s="368" t="s">
        <v>948</v>
      </c>
      <c r="N68" s="368" t="s">
        <v>949</v>
      </c>
      <c r="O68" s="368" t="s">
        <v>950</v>
      </c>
      <c r="P68" s="368" t="s">
        <v>951</v>
      </c>
      <c r="Q68" s="368" t="s">
        <v>952</v>
      </c>
      <c r="R68" s="368"/>
      <c r="S68" s="368"/>
      <c r="T68" s="368" t="s">
        <v>947</v>
      </c>
      <c r="U68" s="369" t="s">
        <v>289</v>
      </c>
    </row>
    <row r="69" spans="1:21" x14ac:dyDescent="0.25">
      <c r="A69" s="370" t="s">
        <v>10</v>
      </c>
      <c r="B69" s="365" t="s">
        <v>953</v>
      </c>
      <c r="C69" s="365" t="s">
        <v>954</v>
      </c>
      <c r="D69" s="371" t="s">
        <v>955</v>
      </c>
      <c r="E69" s="365" t="s">
        <v>956</v>
      </c>
      <c r="I69" s="368"/>
      <c r="L69" s="368" t="s">
        <v>957</v>
      </c>
      <c r="M69" s="368" t="s">
        <v>958</v>
      </c>
      <c r="N69" s="368" t="s">
        <v>959</v>
      </c>
      <c r="O69" s="368" t="s">
        <v>958</v>
      </c>
      <c r="P69" s="368" t="s">
        <v>960</v>
      </c>
      <c r="Q69" s="368" t="s">
        <v>961</v>
      </c>
      <c r="R69" s="368"/>
      <c r="S69" s="368"/>
      <c r="T69" s="368" t="s">
        <v>957</v>
      </c>
      <c r="U69" s="368" t="s">
        <v>288</v>
      </c>
    </row>
    <row r="70" spans="1:21" x14ac:dyDescent="0.25">
      <c r="A70" s="370" t="s">
        <v>11</v>
      </c>
      <c r="B70" s="365" t="s">
        <v>962</v>
      </c>
      <c r="C70" s="365" t="s">
        <v>963</v>
      </c>
      <c r="D70" s="371" t="s">
        <v>964</v>
      </c>
      <c r="E70" s="365" t="s">
        <v>965</v>
      </c>
      <c r="L70" s="368" t="s">
        <v>966</v>
      </c>
      <c r="M70" s="368" t="s">
        <v>967</v>
      </c>
      <c r="N70" s="368" t="s">
        <v>968</v>
      </c>
      <c r="O70" s="368" t="s">
        <v>969</v>
      </c>
      <c r="P70" s="368" t="s">
        <v>970</v>
      </c>
      <c r="Q70" s="368" t="s">
        <v>971</v>
      </c>
      <c r="R70" s="368"/>
      <c r="S70" s="368"/>
      <c r="T70" s="368" t="s">
        <v>966</v>
      </c>
      <c r="U70" s="368" t="s">
        <v>288</v>
      </c>
    </row>
    <row r="71" spans="1:21" x14ac:dyDescent="0.25">
      <c r="A71" s="365" t="s">
        <v>9</v>
      </c>
      <c r="B71" s="365" t="s">
        <v>972</v>
      </c>
      <c r="C71" s="365" t="s">
        <v>973</v>
      </c>
      <c r="D71" s="371" t="s">
        <v>974</v>
      </c>
      <c r="E71" s="365" t="s">
        <v>975</v>
      </c>
      <c r="I71" s="373" t="s">
        <v>513</v>
      </c>
      <c r="L71" s="368" t="s">
        <v>976</v>
      </c>
      <c r="M71" s="368" t="s">
        <v>977</v>
      </c>
      <c r="N71" s="368" t="s">
        <v>978</v>
      </c>
      <c r="O71" s="368" t="s">
        <v>979</v>
      </c>
      <c r="P71" s="368" t="s">
        <v>980</v>
      </c>
      <c r="Q71" s="368" t="s">
        <v>981</v>
      </c>
      <c r="R71" s="368"/>
      <c r="S71" s="368"/>
      <c r="T71" s="368" t="s">
        <v>976</v>
      </c>
      <c r="U71" s="368" t="s">
        <v>288</v>
      </c>
    </row>
    <row r="72" spans="1:21" x14ac:dyDescent="0.25">
      <c r="A72" s="365" t="s">
        <v>4</v>
      </c>
      <c r="B72" s="365" t="s">
        <v>982</v>
      </c>
      <c r="C72" s="365" t="s">
        <v>983</v>
      </c>
      <c r="D72" s="371" t="s">
        <v>984</v>
      </c>
      <c r="E72" s="365" t="s">
        <v>985</v>
      </c>
      <c r="H72" s="368">
        <v>39</v>
      </c>
      <c r="I72" s="368" t="str">
        <f>HLOOKUP(Introduction!$G$4,nametranslations,H72,FALSE)</f>
        <v>Water: total</v>
      </c>
      <c r="L72" s="368" t="s">
        <v>986</v>
      </c>
      <c r="M72" s="368" t="s">
        <v>987</v>
      </c>
      <c r="N72" s="368" t="s">
        <v>988</v>
      </c>
      <c r="O72" s="368" t="s">
        <v>987</v>
      </c>
      <c r="P72" s="368" t="s">
        <v>989</v>
      </c>
      <c r="Q72" s="368" t="s">
        <v>990</v>
      </c>
      <c r="R72" s="368"/>
      <c r="S72" s="368"/>
      <c r="T72" s="368" t="s">
        <v>986</v>
      </c>
      <c r="U72" s="368" t="s">
        <v>288</v>
      </c>
    </row>
    <row r="73" spans="1:21" x14ac:dyDescent="0.25">
      <c r="A73" s="365" t="s">
        <v>8</v>
      </c>
      <c r="B73" s="365" t="s">
        <v>991</v>
      </c>
      <c r="C73" s="365" t="s">
        <v>992</v>
      </c>
      <c r="D73" s="371" t="s">
        <v>993</v>
      </c>
      <c r="E73" s="365" t="s">
        <v>994</v>
      </c>
      <c r="H73" s="368">
        <v>40</v>
      </c>
      <c r="I73" s="368" t="str">
        <f>HLOOKUP(Introduction!$G$4,nametranslations,H73,FALSE)</f>
        <v>Water: urban</v>
      </c>
      <c r="L73" s="368" t="s">
        <v>995</v>
      </c>
      <c r="M73" s="368" t="s">
        <v>996</v>
      </c>
      <c r="N73" s="368" t="s">
        <v>997</v>
      </c>
      <c r="O73" s="368" t="s">
        <v>998</v>
      </c>
      <c r="P73" s="368" t="s">
        <v>999</v>
      </c>
      <c r="Q73" s="368" t="s">
        <v>1000</v>
      </c>
      <c r="R73" s="368"/>
      <c r="S73" s="368"/>
      <c r="T73" s="368" t="s">
        <v>995</v>
      </c>
      <c r="U73" s="368" t="s">
        <v>288</v>
      </c>
    </row>
    <row r="74" spans="1:21" x14ac:dyDescent="0.25">
      <c r="A74" s="370" t="s">
        <v>25</v>
      </c>
      <c r="B74" s="370" t="s">
        <v>1001</v>
      </c>
      <c r="C74" s="370" t="s">
        <v>1002</v>
      </c>
      <c r="D74" s="371" t="s">
        <v>1003</v>
      </c>
      <c r="E74" s="370" t="s">
        <v>1004</v>
      </c>
      <c r="H74" s="368">
        <v>41</v>
      </c>
      <c r="I74" s="368" t="str">
        <f>HLOOKUP(Introduction!$G$4,nametranslations,H74,FALSE)</f>
        <v>Water: rural</v>
      </c>
      <c r="L74" s="368" t="s">
        <v>1005</v>
      </c>
      <c r="M74" s="368" t="s">
        <v>1006</v>
      </c>
      <c r="N74" s="368" t="s">
        <v>1006</v>
      </c>
      <c r="O74" s="368" t="s">
        <v>1007</v>
      </c>
      <c r="P74" s="368" t="s">
        <v>1008</v>
      </c>
      <c r="Q74" s="368" t="s">
        <v>1009</v>
      </c>
      <c r="R74" s="368"/>
      <c r="S74" s="368"/>
      <c r="T74" s="368" t="s">
        <v>1005</v>
      </c>
      <c r="U74" s="369" t="s">
        <v>290</v>
      </c>
    </row>
    <row r="75" spans="1:21" x14ac:dyDescent="0.25">
      <c r="A75" s="365" t="s">
        <v>19</v>
      </c>
      <c r="B75" s="365" t="s">
        <v>1010</v>
      </c>
      <c r="C75" s="365" t="s">
        <v>1011</v>
      </c>
      <c r="D75" s="371" t="s">
        <v>1012</v>
      </c>
      <c r="E75" s="365" t="s">
        <v>1013</v>
      </c>
      <c r="H75" s="368">
        <v>42</v>
      </c>
      <c r="I75" s="368" t="str">
        <f>HLOOKUP(Introduction!$G$4,nametranslations,H75,FALSE)</f>
        <v>Water: pre-primary</v>
      </c>
      <c r="L75" s="368" t="s">
        <v>1014</v>
      </c>
      <c r="M75" s="368" t="s">
        <v>1015</v>
      </c>
      <c r="N75" s="368" t="s">
        <v>1016</v>
      </c>
      <c r="O75" s="368" t="s">
        <v>1017</v>
      </c>
      <c r="P75" s="368" t="s">
        <v>1018</v>
      </c>
      <c r="Q75" s="368" t="s">
        <v>1019</v>
      </c>
      <c r="R75" s="368"/>
      <c r="S75" s="368"/>
      <c r="T75" s="368" t="s">
        <v>1014</v>
      </c>
      <c r="U75" s="368" t="s">
        <v>288</v>
      </c>
    </row>
    <row r="76" spans="1:21" x14ac:dyDescent="0.25">
      <c r="A76" s="365" t="s">
        <v>142</v>
      </c>
      <c r="B76" s="365" t="s">
        <v>1020</v>
      </c>
      <c r="C76" s="365" t="s">
        <v>1021</v>
      </c>
      <c r="D76" s="371" t="s">
        <v>1022</v>
      </c>
      <c r="E76" s="365" t="s">
        <v>1023</v>
      </c>
      <c r="H76" s="368">
        <v>43</v>
      </c>
      <c r="I76" s="368" t="str">
        <f>HLOOKUP(Introduction!$G$4,nametranslations,H76,FALSE)</f>
        <v>Water: primary</v>
      </c>
      <c r="L76" s="368" t="s">
        <v>1024</v>
      </c>
      <c r="M76" s="368" t="s">
        <v>1025</v>
      </c>
      <c r="N76" s="368" t="s">
        <v>1026</v>
      </c>
      <c r="O76" s="368" t="s">
        <v>1027</v>
      </c>
      <c r="P76" s="368" t="s">
        <v>1028</v>
      </c>
      <c r="Q76" s="368" t="s">
        <v>1029</v>
      </c>
      <c r="R76" s="368"/>
      <c r="S76" s="368"/>
      <c r="T76" s="368" t="s">
        <v>1024</v>
      </c>
      <c r="U76" s="368" t="s">
        <v>288</v>
      </c>
    </row>
    <row r="77" spans="1:21" x14ac:dyDescent="0.25">
      <c r="A77" s="365" t="s">
        <v>143</v>
      </c>
      <c r="B77" s="375" t="s">
        <v>1030</v>
      </c>
      <c r="C77" s="365" t="s">
        <v>1031</v>
      </c>
      <c r="D77" s="371" t="s">
        <v>576</v>
      </c>
      <c r="E77" s="365" t="s">
        <v>1032</v>
      </c>
      <c r="H77" s="368">
        <v>44</v>
      </c>
      <c r="I77" s="368" t="str">
        <f>HLOOKUP(Introduction!$G$4,nametranslations,H77,FALSE)</f>
        <v>Water: secondary</v>
      </c>
      <c r="L77" s="368" t="s">
        <v>1033</v>
      </c>
      <c r="M77" s="368" t="s">
        <v>1034</v>
      </c>
      <c r="N77" s="368" t="s">
        <v>1034</v>
      </c>
      <c r="O77" s="368" t="s">
        <v>1035</v>
      </c>
      <c r="P77" s="368" t="s">
        <v>1036</v>
      </c>
      <c r="Q77" s="368" t="s">
        <v>1037</v>
      </c>
      <c r="R77" s="368"/>
      <c r="S77" s="368"/>
      <c r="T77" s="368" t="s">
        <v>1033</v>
      </c>
      <c r="U77" s="369" t="s">
        <v>290</v>
      </c>
    </row>
    <row r="78" spans="1:21" x14ac:dyDescent="0.25">
      <c r="A78" s="365" t="s">
        <v>35</v>
      </c>
      <c r="B78" s="370" t="s">
        <v>583</v>
      </c>
      <c r="C78" s="365" t="s">
        <v>584</v>
      </c>
      <c r="D78" s="371" t="s">
        <v>585</v>
      </c>
      <c r="E78" s="365" t="s">
        <v>586</v>
      </c>
      <c r="H78" s="368">
        <v>45</v>
      </c>
      <c r="I78" s="368" t="str">
        <f>HLOOKUP(Introduction!$G$4,nametranslations,H78,FALSE)</f>
        <v>Sanitation: total</v>
      </c>
      <c r="L78" s="368" t="s">
        <v>1038</v>
      </c>
      <c r="M78" s="368" t="s">
        <v>1039</v>
      </c>
      <c r="N78" s="368" t="s">
        <v>1040</v>
      </c>
      <c r="O78" s="368" t="s">
        <v>1041</v>
      </c>
      <c r="P78" s="368" t="s">
        <v>1042</v>
      </c>
      <c r="Q78" s="368" t="s">
        <v>1043</v>
      </c>
      <c r="R78" s="368"/>
      <c r="S78" s="368"/>
      <c r="T78" s="368" t="s">
        <v>1038</v>
      </c>
      <c r="U78" s="368" t="s">
        <v>288</v>
      </c>
    </row>
    <row r="79" spans="1:21" ht="39.6" x14ac:dyDescent="0.25">
      <c r="A79" s="375" t="s">
        <v>1044</v>
      </c>
      <c r="B79" s="375" t="s">
        <v>1045</v>
      </c>
      <c r="C79" s="375" t="s">
        <v>1046</v>
      </c>
      <c r="D79" s="371" t="s">
        <v>1047</v>
      </c>
      <c r="E79" s="375" t="s">
        <v>1048</v>
      </c>
      <c r="H79" s="368">
        <v>46</v>
      </c>
      <c r="I79" s="368" t="str">
        <f>HLOOKUP(Introduction!$G$4,nametranslations,H79,FALSE)</f>
        <v>Sanitation: urban</v>
      </c>
      <c r="L79" s="368" t="s">
        <v>1049</v>
      </c>
      <c r="M79" s="368" t="s">
        <v>1050</v>
      </c>
      <c r="N79" s="368" t="s">
        <v>1051</v>
      </c>
      <c r="O79" s="368" t="s">
        <v>1050</v>
      </c>
      <c r="P79" s="368" t="s">
        <v>1052</v>
      </c>
      <c r="Q79" s="368" t="s">
        <v>1053</v>
      </c>
      <c r="R79" s="368"/>
      <c r="S79" s="368"/>
      <c r="T79" s="368" t="s">
        <v>1049</v>
      </c>
      <c r="U79" s="368" t="s">
        <v>288</v>
      </c>
    </row>
    <row r="80" spans="1:21" x14ac:dyDescent="0.25">
      <c r="A80" s="365" t="s">
        <v>112</v>
      </c>
      <c r="B80" s="370" t="s">
        <v>1054</v>
      </c>
      <c r="C80" s="365" t="s">
        <v>1055</v>
      </c>
      <c r="D80" s="371" t="s">
        <v>1056</v>
      </c>
      <c r="E80" s="365" t="s">
        <v>1057</v>
      </c>
      <c r="H80" s="368">
        <v>47</v>
      </c>
      <c r="I80" s="368" t="str">
        <f>HLOOKUP(Introduction!$G$4,nametranslations,H80,FALSE)</f>
        <v>Sanitation: rural</v>
      </c>
      <c r="L80" s="368" t="s">
        <v>1058</v>
      </c>
      <c r="M80" s="368" t="s">
        <v>1059</v>
      </c>
      <c r="N80" s="368" t="s">
        <v>1060</v>
      </c>
      <c r="O80" s="368" t="s">
        <v>1059</v>
      </c>
      <c r="P80" s="368" t="s">
        <v>1061</v>
      </c>
      <c r="Q80" s="368" t="s">
        <v>1062</v>
      </c>
      <c r="R80" s="368"/>
      <c r="S80" s="368"/>
      <c r="T80" s="368" t="s">
        <v>1058</v>
      </c>
      <c r="U80" s="368" t="s">
        <v>288</v>
      </c>
    </row>
    <row r="81" spans="1:21" ht="39.6" x14ac:dyDescent="0.25">
      <c r="A81" s="365" t="s">
        <v>1063</v>
      </c>
      <c r="B81" s="375" t="s">
        <v>1064</v>
      </c>
      <c r="C81" s="375" t="s">
        <v>1065</v>
      </c>
      <c r="D81" s="371" t="s">
        <v>1066</v>
      </c>
      <c r="E81" s="375" t="s">
        <v>1067</v>
      </c>
      <c r="H81" s="368">
        <v>48</v>
      </c>
      <c r="I81" s="368" t="str">
        <f>HLOOKUP(Introduction!$G$4,nametranslations,H81,FALSE)</f>
        <v>Sanitation: pre-primary</v>
      </c>
      <c r="L81" s="368" t="s">
        <v>1068</v>
      </c>
      <c r="M81" s="368" t="s">
        <v>1069</v>
      </c>
      <c r="N81" s="368" t="s">
        <v>1069</v>
      </c>
      <c r="O81" s="368" t="s">
        <v>1069</v>
      </c>
      <c r="P81" s="368" t="s">
        <v>1070</v>
      </c>
      <c r="Q81" s="368" t="s">
        <v>1071</v>
      </c>
      <c r="R81" s="368"/>
      <c r="S81" s="368"/>
      <c r="T81" s="368" t="s">
        <v>1068</v>
      </c>
      <c r="U81" s="368" t="s">
        <v>288</v>
      </c>
    </row>
    <row r="82" spans="1:21" x14ac:dyDescent="0.25">
      <c r="A82" s="367" t="s">
        <v>1072</v>
      </c>
      <c r="H82" s="368">
        <v>49</v>
      </c>
      <c r="I82" s="368" t="str">
        <f>HLOOKUP(Introduction!$G$4,nametranslations,H82,FALSE)</f>
        <v>Sanitation: primary</v>
      </c>
      <c r="L82" s="368" t="s">
        <v>1073</v>
      </c>
      <c r="M82" s="368" t="s">
        <v>1074</v>
      </c>
      <c r="N82" s="368" t="s">
        <v>1074</v>
      </c>
      <c r="O82" s="368" t="s">
        <v>1074</v>
      </c>
      <c r="P82" s="368" t="s">
        <v>1075</v>
      </c>
      <c r="Q82" s="368" t="s">
        <v>1076</v>
      </c>
      <c r="R82" s="368"/>
      <c r="S82" s="368"/>
      <c r="T82" s="368" t="s">
        <v>1073</v>
      </c>
      <c r="U82" s="368" t="s">
        <v>288</v>
      </c>
    </row>
    <row r="83" spans="1:21" x14ac:dyDescent="0.25">
      <c r="A83" s="365" t="s">
        <v>1077</v>
      </c>
      <c r="B83" s="370" t="s">
        <v>1078</v>
      </c>
      <c r="C83" s="370" t="s">
        <v>1079</v>
      </c>
      <c r="D83" s="370" t="s">
        <v>1080</v>
      </c>
      <c r="E83" s="370" t="s">
        <v>1081</v>
      </c>
      <c r="H83" s="368">
        <v>50</v>
      </c>
      <c r="I83" s="368" t="str">
        <f>HLOOKUP(Introduction!$G$4,nametranslations,H83,FALSE)</f>
        <v>Sanitation: secondary</v>
      </c>
      <c r="L83" s="368" t="s">
        <v>1082</v>
      </c>
      <c r="M83" s="368" t="s">
        <v>1083</v>
      </c>
      <c r="N83" s="368" t="s">
        <v>1084</v>
      </c>
      <c r="O83" s="368" t="s">
        <v>1083</v>
      </c>
      <c r="P83" s="368" t="s">
        <v>1085</v>
      </c>
      <c r="Q83" s="368" t="s">
        <v>1086</v>
      </c>
      <c r="R83" s="368"/>
      <c r="S83" s="368"/>
      <c r="T83" s="368" t="s">
        <v>1082</v>
      </c>
      <c r="U83" s="369" t="s">
        <v>290</v>
      </c>
    </row>
    <row r="84" spans="1:21" x14ac:dyDescent="0.25">
      <c r="A84" s="365" t="s">
        <v>36</v>
      </c>
      <c r="B84" s="370" t="s">
        <v>1087</v>
      </c>
      <c r="C84" s="370" t="s">
        <v>1088</v>
      </c>
      <c r="D84" s="370" t="s">
        <v>1089</v>
      </c>
      <c r="E84" s="370" t="s">
        <v>1090</v>
      </c>
      <c r="H84" s="368">
        <v>51</v>
      </c>
      <c r="I84" s="368" t="str">
        <f>HLOOKUP(Introduction!$G$4,nametranslations,H84,FALSE)</f>
        <v>Hygiene: total</v>
      </c>
      <c r="L84" s="368" t="s">
        <v>1091</v>
      </c>
      <c r="M84" s="368" t="s">
        <v>1092</v>
      </c>
      <c r="N84" s="368" t="s">
        <v>1092</v>
      </c>
      <c r="O84" s="368" t="s">
        <v>1093</v>
      </c>
      <c r="P84" s="368" t="s">
        <v>1094</v>
      </c>
      <c r="Q84" s="368" t="s">
        <v>1095</v>
      </c>
      <c r="R84" s="368"/>
      <c r="S84" s="368"/>
      <c r="T84" s="368" t="s">
        <v>1091</v>
      </c>
      <c r="U84" s="369" t="s">
        <v>290</v>
      </c>
    </row>
    <row r="85" spans="1:21" x14ac:dyDescent="0.25">
      <c r="A85" s="365" t="s">
        <v>1096</v>
      </c>
      <c r="B85" s="365" t="s">
        <v>1097</v>
      </c>
      <c r="C85" s="365" t="s">
        <v>1098</v>
      </c>
      <c r="D85" s="365" t="s">
        <v>1099</v>
      </c>
      <c r="E85" s="365" t="s">
        <v>946</v>
      </c>
      <c r="H85" s="368">
        <v>52</v>
      </c>
      <c r="I85" s="368" t="str">
        <f>HLOOKUP(Introduction!$G$4,nametranslations,H85,FALSE)</f>
        <v>Hygiene: urban</v>
      </c>
      <c r="L85" s="368" t="s">
        <v>1100</v>
      </c>
      <c r="M85" s="368" t="s">
        <v>1101</v>
      </c>
      <c r="N85" s="368" t="s">
        <v>1102</v>
      </c>
      <c r="O85" s="368" t="s">
        <v>1101</v>
      </c>
      <c r="P85" s="368" t="s">
        <v>1103</v>
      </c>
      <c r="Q85" s="368" t="s">
        <v>1104</v>
      </c>
      <c r="R85" s="368"/>
      <c r="S85" s="368"/>
      <c r="T85" s="368" t="s">
        <v>1100</v>
      </c>
      <c r="U85" s="368" t="s">
        <v>288</v>
      </c>
    </row>
    <row r="86" spans="1:21" x14ac:dyDescent="0.25">
      <c r="A86" s="365" t="s">
        <v>14</v>
      </c>
      <c r="B86" s="365" t="s">
        <v>494</v>
      </c>
      <c r="C86" s="365" t="s">
        <v>495</v>
      </c>
      <c r="D86" s="365" t="s">
        <v>496</v>
      </c>
      <c r="E86" s="365" t="s">
        <v>497</v>
      </c>
      <c r="H86" s="368">
        <v>53</v>
      </c>
      <c r="I86" s="368" t="str">
        <f>HLOOKUP(Introduction!$G$4,nametranslations,H86,FALSE)</f>
        <v>Hygiene: rural</v>
      </c>
      <c r="L86" s="368" t="s">
        <v>1105</v>
      </c>
      <c r="M86" s="368" t="s">
        <v>1106</v>
      </c>
      <c r="N86" s="368" t="s">
        <v>1107</v>
      </c>
      <c r="O86" s="368" t="s">
        <v>1106</v>
      </c>
      <c r="P86" s="368" t="s">
        <v>1108</v>
      </c>
      <c r="Q86" s="368" t="s">
        <v>1109</v>
      </c>
      <c r="R86" s="368"/>
      <c r="S86" s="368"/>
      <c r="T86" s="368" t="s">
        <v>1105</v>
      </c>
      <c r="U86" s="368" t="s">
        <v>290</v>
      </c>
    </row>
    <row r="87" spans="1:21" x14ac:dyDescent="0.25">
      <c r="A87" s="365" t="s">
        <v>15</v>
      </c>
      <c r="B87" s="365" t="s">
        <v>502</v>
      </c>
      <c r="C87" s="365" t="s">
        <v>503</v>
      </c>
      <c r="D87" s="365" t="s">
        <v>504</v>
      </c>
      <c r="E87" s="365" t="s">
        <v>1110</v>
      </c>
      <c r="H87" s="368">
        <v>54</v>
      </c>
      <c r="I87" s="368" t="str">
        <f>HLOOKUP(Introduction!$G$4,nametranslations,H87,FALSE)</f>
        <v>Hygiene: pre-primary</v>
      </c>
      <c r="L87" s="368" t="s">
        <v>1111</v>
      </c>
      <c r="M87" s="368" t="s">
        <v>1112</v>
      </c>
      <c r="N87" s="368" t="s">
        <v>1113</v>
      </c>
      <c r="O87" s="368" t="s">
        <v>1114</v>
      </c>
      <c r="P87" s="368" t="s">
        <v>1115</v>
      </c>
      <c r="Q87" s="368" t="s">
        <v>1116</v>
      </c>
      <c r="R87" s="368"/>
      <c r="S87" s="368"/>
      <c r="T87" s="368" t="s">
        <v>1111</v>
      </c>
      <c r="U87" s="369" t="s">
        <v>290</v>
      </c>
    </row>
    <row r="88" spans="1:21" x14ac:dyDescent="0.25">
      <c r="A88" s="365" t="s">
        <v>6</v>
      </c>
      <c r="B88" s="370" t="s">
        <v>1117</v>
      </c>
      <c r="C88" s="370" t="s">
        <v>1118</v>
      </c>
      <c r="D88" s="370" t="s">
        <v>1119</v>
      </c>
      <c r="E88" s="370" t="s">
        <v>1120</v>
      </c>
      <c r="H88" s="368">
        <v>55</v>
      </c>
      <c r="I88" s="368" t="str">
        <f>HLOOKUP(Introduction!$G$4,nametranslations,H88,FALSE)</f>
        <v>Hygiene: primary</v>
      </c>
      <c r="L88" s="368" t="s">
        <v>1121</v>
      </c>
      <c r="M88" s="368" t="s">
        <v>1122</v>
      </c>
      <c r="N88" s="368" t="s">
        <v>1123</v>
      </c>
      <c r="O88" s="368" t="s">
        <v>1124</v>
      </c>
      <c r="P88" s="368" t="s">
        <v>1125</v>
      </c>
      <c r="Q88" s="368" t="s">
        <v>1126</v>
      </c>
      <c r="R88" s="368"/>
      <c r="S88" s="368"/>
      <c r="T88" s="368" t="s">
        <v>1121</v>
      </c>
      <c r="U88" s="368" t="s">
        <v>290</v>
      </c>
    </row>
    <row r="89" spans="1:21" x14ac:dyDescent="0.25">
      <c r="A89" s="365" t="s">
        <v>5</v>
      </c>
      <c r="B89" s="370" t="s">
        <v>1127</v>
      </c>
      <c r="C89" s="370" t="s">
        <v>1128</v>
      </c>
      <c r="D89" s="370" t="s">
        <v>1129</v>
      </c>
      <c r="E89" s="370" t="s">
        <v>1130</v>
      </c>
      <c r="H89" s="368">
        <v>56</v>
      </c>
      <c r="I89" s="368" t="str">
        <f>HLOOKUP(Introduction!$G$4,nametranslations,H89,FALSE)</f>
        <v>Hygiene: secondary</v>
      </c>
      <c r="L89" s="368" t="s">
        <v>1131</v>
      </c>
      <c r="M89" s="368" t="s">
        <v>1132</v>
      </c>
      <c r="N89" s="368" t="s">
        <v>1133</v>
      </c>
      <c r="O89" s="368" t="s">
        <v>1134</v>
      </c>
      <c r="P89" s="368" t="s">
        <v>1135</v>
      </c>
      <c r="Q89" s="368" t="s">
        <v>1136</v>
      </c>
      <c r="R89" s="368"/>
      <c r="S89" s="368"/>
      <c r="T89" s="368" t="s">
        <v>1131</v>
      </c>
      <c r="U89" s="368" t="s">
        <v>288</v>
      </c>
    </row>
    <row r="90" spans="1:21" x14ac:dyDescent="0.25">
      <c r="A90" s="365" t="s">
        <v>21</v>
      </c>
      <c r="B90" s="365" t="s">
        <v>1137</v>
      </c>
      <c r="C90" s="365" t="s">
        <v>1138</v>
      </c>
      <c r="D90" s="365" t="s">
        <v>1139</v>
      </c>
      <c r="E90" s="365" t="s">
        <v>1140</v>
      </c>
      <c r="H90" s="368"/>
      <c r="I90" s="368"/>
      <c r="L90" s="368" t="s">
        <v>1141</v>
      </c>
      <c r="M90" s="368" t="s">
        <v>1142</v>
      </c>
      <c r="N90" s="368" t="s">
        <v>1143</v>
      </c>
      <c r="O90" s="368" t="s">
        <v>1144</v>
      </c>
      <c r="P90" s="368" t="s">
        <v>1145</v>
      </c>
      <c r="Q90" s="368" t="s">
        <v>1146</v>
      </c>
      <c r="R90" s="368"/>
      <c r="S90" s="368"/>
      <c r="T90" s="368" t="s">
        <v>1141</v>
      </c>
      <c r="U90" s="368" t="s">
        <v>288</v>
      </c>
    </row>
    <row r="91" spans="1:21" x14ac:dyDescent="0.25">
      <c r="A91" s="365" t="s">
        <v>28</v>
      </c>
      <c r="B91" s="365" t="s">
        <v>1147</v>
      </c>
      <c r="C91" s="365" t="s">
        <v>1148</v>
      </c>
      <c r="D91" s="365" t="s">
        <v>1149</v>
      </c>
      <c r="E91" s="365" t="s">
        <v>1150</v>
      </c>
      <c r="I91" s="368"/>
      <c r="L91" s="368" t="s">
        <v>1151</v>
      </c>
      <c r="M91" s="368" t="s">
        <v>1152</v>
      </c>
      <c r="N91" s="368" t="s">
        <v>1152</v>
      </c>
      <c r="O91" s="368" t="s">
        <v>1152</v>
      </c>
      <c r="P91" s="368" t="s">
        <v>1153</v>
      </c>
      <c r="Q91" s="368" t="s">
        <v>1154</v>
      </c>
      <c r="R91" s="368"/>
      <c r="S91" s="368"/>
      <c r="T91" s="368" t="s">
        <v>1151</v>
      </c>
      <c r="U91" s="369" t="s">
        <v>289</v>
      </c>
    </row>
    <row r="92" spans="1:21" x14ac:dyDescent="0.25">
      <c r="A92" s="365" t="s">
        <v>96</v>
      </c>
      <c r="B92" s="370" t="s">
        <v>1155</v>
      </c>
      <c r="C92" s="370" t="s">
        <v>1156</v>
      </c>
      <c r="D92" s="370" t="s">
        <v>1157</v>
      </c>
      <c r="E92" s="370" t="s">
        <v>1158</v>
      </c>
      <c r="I92" s="368"/>
      <c r="L92" s="368" t="s">
        <v>1159</v>
      </c>
      <c r="M92" s="368" t="s">
        <v>1160</v>
      </c>
      <c r="N92" s="368" t="s">
        <v>1161</v>
      </c>
      <c r="O92" s="368" t="s">
        <v>1162</v>
      </c>
      <c r="P92" s="368" t="s">
        <v>1163</v>
      </c>
      <c r="Q92" s="368" t="s">
        <v>1164</v>
      </c>
      <c r="R92" s="368"/>
      <c r="S92" s="368"/>
      <c r="T92" s="368" t="s">
        <v>1159</v>
      </c>
      <c r="U92" s="369" t="s">
        <v>290</v>
      </c>
    </row>
    <row r="93" spans="1:21" x14ac:dyDescent="0.25">
      <c r="A93" s="365" t="s">
        <v>95</v>
      </c>
      <c r="B93" s="370" t="s">
        <v>1165</v>
      </c>
      <c r="C93" s="370" t="s">
        <v>1166</v>
      </c>
      <c r="D93" s="370" t="s">
        <v>1167</v>
      </c>
      <c r="E93" s="370" t="s">
        <v>1168</v>
      </c>
      <c r="I93" s="368"/>
      <c r="L93" s="368" t="s">
        <v>1169</v>
      </c>
      <c r="M93" s="368" t="s">
        <v>1170</v>
      </c>
      <c r="N93" s="368" t="s">
        <v>1170</v>
      </c>
      <c r="O93" s="368" t="s">
        <v>1170</v>
      </c>
      <c r="P93" s="368" t="s">
        <v>1171</v>
      </c>
      <c r="Q93" s="368" t="s">
        <v>1172</v>
      </c>
      <c r="R93" s="368"/>
      <c r="S93" s="368"/>
      <c r="T93" s="368" t="s">
        <v>1169</v>
      </c>
      <c r="U93" s="368" t="s">
        <v>288</v>
      </c>
    </row>
    <row r="94" spans="1:21" x14ac:dyDescent="0.25">
      <c r="A94" s="365" t="s">
        <v>1173</v>
      </c>
      <c r="B94" s="370" t="s">
        <v>1173</v>
      </c>
      <c r="C94" s="370" t="s">
        <v>1173</v>
      </c>
      <c r="D94" s="370" t="s">
        <v>1174</v>
      </c>
      <c r="E94" s="370" t="s">
        <v>1173</v>
      </c>
      <c r="I94" s="368"/>
      <c r="L94" s="368" t="s">
        <v>1175</v>
      </c>
      <c r="M94" s="368" t="s">
        <v>1176</v>
      </c>
      <c r="N94" s="368" t="s">
        <v>1176</v>
      </c>
      <c r="O94" s="368" t="s">
        <v>1176</v>
      </c>
      <c r="P94" s="368" t="s">
        <v>1177</v>
      </c>
      <c r="Q94" s="368" t="s">
        <v>1178</v>
      </c>
      <c r="R94" s="368"/>
      <c r="S94" s="368"/>
      <c r="T94" s="368" t="s">
        <v>1175</v>
      </c>
      <c r="U94" s="368" t="s">
        <v>288</v>
      </c>
    </row>
    <row r="95" spans="1:21" x14ac:dyDescent="0.25">
      <c r="A95" s="370" t="s">
        <v>127</v>
      </c>
      <c r="B95" s="370" t="s">
        <v>1179</v>
      </c>
      <c r="C95" s="370" t="s">
        <v>1180</v>
      </c>
      <c r="D95" s="370" t="s">
        <v>1181</v>
      </c>
      <c r="E95" s="370" t="s">
        <v>1182</v>
      </c>
      <c r="I95" s="368"/>
      <c r="L95" s="368" t="s">
        <v>1183</v>
      </c>
      <c r="M95" s="368" t="s">
        <v>1184</v>
      </c>
      <c r="N95" s="368" t="s">
        <v>1185</v>
      </c>
      <c r="O95" s="368" t="s">
        <v>1186</v>
      </c>
      <c r="P95" s="368" t="s">
        <v>1187</v>
      </c>
      <c r="Q95" s="368" t="s">
        <v>1188</v>
      </c>
      <c r="R95" s="368"/>
      <c r="S95" s="368"/>
      <c r="T95" s="368" t="s">
        <v>1183</v>
      </c>
      <c r="U95" s="368" t="s">
        <v>288</v>
      </c>
    </row>
    <row r="96" spans="1:21" x14ac:dyDescent="0.25">
      <c r="A96" s="365" t="s">
        <v>1189</v>
      </c>
      <c r="B96" s="370" t="s">
        <v>1190</v>
      </c>
      <c r="C96" s="370" t="s">
        <v>1191</v>
      </c>
      <c r="D96" s="370" t="s">
        <v>1192</v>
      </c>
      <c r="E96" s="370" t="s">
        <v>1193</v>
      </c>
      <c r="I96" s="368"/>
      <c r="L96" s="368" t="s">
        <v>1194</v>
      </c>
      <c r="M96" s="368" t="s">
        <v>1195</v>
      </c>
      <c r="N96" s="368" t="s">
        <v>1196</v>
      </c>
      <c r="O96" s="368" t="s">
        <v>1197</v>
      </c>
      <c r="P96" s="368" t="s">
        <v>1198</v>
      </c>
      <c r="Q96" s="368" t="s">
        <v>1199</v>
      </c>
      <c r="R96" s="368"/>
      <c r="S96" s="368"/>
      <c r="T96" s="368" t="s">
        <v>1194</v>
      </c>
      <c r="U96" s="368" t="s">
        <v>288</v>
      </c>
    </row>
    <row r="97" spans="1:21" x14ac:dyDescent="0.25">
      <c r="A97" s="370" t="s">
        <v>145</v>
      </c>
      <c r="B97" s="370" t="s">
        <v>1200</v>
      </c>
      <c r="C97" s="370" t="s">
        <v>1201</v>
      </c>
      <c r="D97" s="370" t="s">
        <v>1202</v>
      </c>
      <c r="E97" s="370" t="s">
        <v>1203</v>
      </c>
      <c r="I97" s="368"/>
      <c r="L97" s="368" t="s">
        <v>1204</v>
      </c>
      <c r="M97" s="368" t="s">
        <v>1205</v>
      </c>
      <c r="N97" s="368" t="s">
        <v>1205</v>
      </c>
      <c r="O97" s="368" t="s">
        <v>1205</v>
      </c>
      <c r="P97" s="368" t="s">
        <v>1206</v>
      </c>
      <c r="Q97" s="368" t="s">
        <v>1207</v>
      </c>
      <c r="R97" s="368"/>
      <c r="S97" s="368"/>
      <c r="T97" s="368" t="s">
        <v>1204</v>
      </c>
      <c r="U97" s="369" t="s">
        <v>289</v>
      </c>
    </row>
    <row r="98" spans="1:21" x14ac:dyDescent="0.25">
      <c r="A98" s="365" t="s">
        <v>1208</v>
      </c>
      <c r="B98" s="370" t="s">
        <v>1209</v>
      </c>
      <c r="C98" s="370" t="s">
        <v>1210</v>
      </c>
      <c r="D98" s="370" t="s">
        <v>1211</v>
      </c>
      <c r="E98" s="370" t="s">
        <v>1212</v>
      </c>
      <c r="I98" s="368"/>
      <c r="L98" s="368" t="s">
        <v>1213</v>
      </c>
      <c r="M98" s="368" t="s">
        <v>1214</v>
      </c>
      <c r="N98" s="368" t="s">
        <v>1215</v>
      </c>
      <c r="O98" s="368" t="s">
        <v>1216</v>
      </c>
      <c r="P98" s="368" t="s">
        <v>1217</v>
      </c>
      <c r="Q98" s="368" t="s">
        <v>1218</v>
      </c>
      <c r="R98" s="368"/>
      <c r="S98" s="368"/>
      <c r="T98" s="368" t="s">
        <v>1213</v>
      </c>
      <c r="U98" s="368" t="s">
        <v>288</v>
      </c>
    </row>
    <row r="99" spans="1:21" x14ac:dyDescent="0.25">
      <c r="A99" s="370" t="s">
        <v>1219</v>
      </c>
      <c r="B99" s="370" t="s">
        <v>1219</v>
      </c>
      <c r="C99" s="370" t="s">
        <v>1219</v>
      </c>
      <c r="D99" s="370" t="s">
        <v>1220</v>
      </c>
      <c r="E99" s="370" t="s">
        <v>1221</v>
      </c>
      <c r="I99" s="368"/>
      <c r="L99" s="368" t="s">
        <v>1222</v>
      </c>
      <c r="M99" s="368" t="s">
        <v>1223</v>
      </c>
      <c r="N99" s="368" t="s">
        <v>1224</v>
      </c>
      <c r="O99" s="368" t="s">
        <v>1225</v>
      </c>
      <c r="P99" s="368" t="s">
        <v>1226</v>
      </c>
      <c r="Q99" s="368" t="s">
        <v>1227</v>
      </c>
      <c r="R99" s="368"/>
      <c r="S99" s="368"/>
      <c r="T99" s="368" t="s">
        <v>1222</v>
      </c>
      <c r="U99" s="368" t="s">
        <v>290</v>
      </c>
    </row>
    <row r="100" spans="1:21" x14ac:dyDescent="0.25">
      <c r="A100" s="367" t="s">
        <v>1228</v>
      </c>
      <c r="I100" s="368"/>
      <c r="L100" s="368" t="s">
        <v>1229</v>
      </c>
      <c r="M100" s="368" t="s">
        <v>1230</v>
      </c>
      <c r="N100" s="368" t="s">
        <v>1231</v>
      </c>
      <c r="O100" s="368" t="s">
        <v>1232</v>
      </c>
      <c r="P100" s="368" t="s">
        <v>1233</v>
      </c>
      <c r="Q100" s="368" t="s">
        <v>1234</v>
      </c>
      <c r="R100" s="368"/>
      <c r="S100" s="368"/>
      <c r="T100" s="368" t="s">
        <v>1229</v>
      </c>
      <c r="U100" s="368" t="s">
        <v>288</v>
      </c>
    </row>
    <row r="101" spans="1:21" x14ac:dyDescent="0.25">
      <c r="A101" s="365" t="s">
        <v>27</v>
      </c>
      <c r="B101" s="370" t="s">
        <v>1235</v>
      </c>
      <c r="C101" s="370" t="s">
        <v>1236</v>
      </c>
      <c r="D101" s="370" t="s">
        <v>1237</v>
      </c>
      <c r="E101" s="370" t="s">
        <v>1238</v>
      </c>
      <c r="I101" s="368"/>
      <c r="L101" s="368" t="s">
        <v>1239</v>
      </c>
      <c r="M101" s="368" t="s">
        <v>1240</v>
      </c>
      <c r="N101" s="368" t="s">
        <v>1241</v>
      </c>
      <c r="O101" s="368" t="s">
        <v>1240</v>
      </c>
      <c r="P101" s="368" t="s">
        <v>1242</v>
      </c>
      <c r="Q101" s="368" t="s">
        <v>1243</v>
      </c>
      <c r="R101" s="368"/>
      <c r="S101" s="368"/>
      <c r="T101" s="368" t="s">
        <v>1239</v>
      </c>
      <c r="U101" s="368" t="s">
        <v>288</v>
      </c>
    </row>
    <row r="102" spans="1:21" x14ac:dyDescent="0.25">
      <c r="A102" s="365" t="s">
        <v>53</v>
      </c>
      <c r="B102" s="370" t="s">
        <v>1244</v>
      </c>
      <c r="C102" s="370" t="s">
        <v>1245</v>
      </c>
      <c r="D102" s="370" t="s">
        <v>1246</v>
      </c>
      <c r="E102" s="370" t="s">
        <v>1247</v>
      </c>
      <c r="I102" s="368"/>
      <c r="L102" s="368" t="s">
        <v>1248</v>
      </c>
      <c r="M102" s="368" t="s">
        <v>1249</v>
      </c>
      <c r="N102" s="368" t="s">
        <v>1250</v>
      </c>
      <c r="O102" s="368" t="s">
        <v>1251</v>
      </c>
      <c r="P102" s="368" t="s">
        <v>1252</v>
      </c>
      <c r="Q102" s="368" t="s">
        <v>1253</v>
      </c>
      <c r="R102" s="368"/>
      <c r="S102" s="368"/>
      <c r="T102" s="368" t="s">
        <v>1248</v>
      </c>
      <c r="U102" s="368" t="s">
        <v>288</v>
      </c>
    </row>
    <row r="103" spans="1:21" x14ac:dyDescent="0.25">
      <c r="A103" s="365" t="s">
        <v>24</v>
      </c>
      <c r="B103" s="370" t="s">
        <v>1254</v>
      </c>
      <c r="C103" s="370" t="s">
        <v>1255</v>
      </c>
      <c r="D103" s="370" t="s">
        <v>1256</v>
      </c>
      <c r="E103" s="370" t="s">
        <v>1257</v>
      </c>
      <c r="I103" s="368"/>
      <c r="L103" s="368" t="s">
        <v>1258</v>
      </c>
      <c r="M103" s="368" t="s">
        <v>1259</v>
      </c>
      <c r="N103" s="368" t="s">
        <v>1260</v>
      </c>
      <c r="O103" s="368" t="s">
        <v>1259</v>
      </c>
      <c r="P103" s="368" t="s">
        <v>1261</v>
      </c>
      <c r="Q103" s="368" t="s">
        <v>1262</v>
      </c>
      <c r="R103" s="368"/>
      <c r="S103" s="368"/>
      <c r="T103" s="368" t="s">
        <v>1258</v>
      </c>
      <c r="U103" s="368" t="s">
        <v>288</v>
      </c>
    </row>
    <row r="104" spans="1:21" x14ac:dyDescent="0.25">
      <c r="A104" s="365" t="s">
        <v>0</v>
      </c>
      <c r="B104" s="370" t="s">
        <v>1263</v>
      </c>
      <c r="C104" s="370" t="s">
        <v>1264</v>
      </c>
      <c r="D104" s="370" t="s">
        <v>1265</v>
      </c>
      <c r="E104" s="370" t="s">
        <v>1266</v>
      </c>
      <c r="I104" s="368"/>
      <c r="L104" s="368" t="s">
        <v>1267</v>
      </c>
      <c r="M104" s="368" t="s">
        <v>1268</v>
      </c>
      <c r="N104" s="368" t="s">
        <v>1269</v>
      </c>
      <c r="O104" s="368" t="s">
        <v>1270</v>
      </c>
      <c r="P104" s="368" t="s">
        <v>1271</v>
      </c>
      <c r="Q104" s="368" t="s">
        <v>1272</v>
      </c>
      <c r="R104" s="368"/>
      <c r="S104" s="368"/>
      <c r="T104" s="368" t="s">
        <v>1267</v>
      </c>
      <c r="U104" s="368" t="s">
        <v>288</v>
      </c>
    </row>
    <row r="105" spans="1:21" x14ac:dyDescent="0.25">
      <c r="A105" s="365" t="s">
        <v>37</v>
      </c>
      <c r="B105" s="370" t="s">
        <v>1273</v>
      </c>
      <c r="C105" s="370" t="s">
        <v>1273</v>
      </c>
      <c r="D105" s="370" t="s">
        <v>1274</v>
      </c>
      <c r="E105" s="370" t="s">
        <v>1275</v>
      </c>
      <c r="I105" s="368"/>
      <c r="L105" s="368" t="s">
        <v>1276</v>
      </c>
      <c r="M105" s="368" t="s">
        <v>1277</v>
      </c>
      <c r="N105" s="368" t="s">
        <v>1278</v>
      </c>
      <c r="O105" s="368" t="s">
        <v>1279</v>
      </c>
      <c r="P105" s="368" t="s">
        <v>1280</v>
      </c>
      <c r="Q105" s="368" t="s">
        <v>1281</v>
      </c>
      <c r="R105" s="368"/>
      <c r="S105" s="368"/>
      <c r="T105" s="368" t="s">
        <v>1276</v>
      </c>
      <c r="U105" s="368" t="s">
        <v>288</v>
      </c>
    </row>
    <row r="106" spans="1:21" x14ac:dyDescent="0.25">
      <c r="A106" s="365" t="s">
        <v>1282</v>
      </c>
      <c r="B106" s="370" t="s">
        <v>1283</v>
      </c>
      <c r="C106" s="370" t="s">
        <v>1284</v>
      </c>
      <c r="D106" s="370" t="s">
        <v>1285</v>
      </c>
      <c r="E106" s="370" t="s">
        <v>1286</v>
      </c>
      <c r="I106" s="368"/>
      <c r="L106" s="368" t="s">
        <v>1287</v>
      </c>
      <c r="M106" s="368" t="s">
        <v>1288</v>
      </c>
      <c r="N106" s="368" t="s">
        <v>1289</v>
      </c>
      <c r="O106" s="368" t="s">
        <v>1290</v>
      </c>
      <c r="P106" s="368" t="s">
        <v>1291</v>
      </c>
      <c r="Q106" s="368" t="s">
        <v>1292</v>
      </c>
      <c r="R106" s="368"/>
      <c r="S106" s="368"/>
      <c r="T106" s="368" t="s">
        <v>1287</v>
      </c>
      <c r="U106" s="368" t="s">
        <v>288</v>
      </c>
    </row>
    <row r="107" spans="1:21" x14ac:dyDescent="0.25">
      <c r="A107" s="365" t="s">
        <v>83</v>
      </c>
      <c r="B107" s="370" t="s">
        <v>1293</v>
      </c>
      <c r="C107" s="370" t="s">
        <v>1294</v>
      </c>
      <c r="D107" s="370" t="s">
        <v>1295</v>
      </c>
      <c r="E107" s="370" t="s">
        <v>1296</v>
      </c>
      <c r="L107" s="368" t="s">
        <v>1297</v>
      </c>
      <c r="M107" s="368" t="s">
        <v>1298</v>
      </c>
      <c r="N107" s="368" t="s">
        <v>1298</v>
      </c>
      <c r="O107" s="368" t="s">
        <v>1298</v>
      </c>
      <c r="P107" s="368" t="s">
        <v>1299</v>
      </c>
      <c r="Q107" s="368" t="s">
        <v>1300</v>
      </c>
      <c r="R107" s="368"/>
      <c r="S107" s="368"/>
      <c r="T107" s="368" t="s">
        <v>1297</v>
      </c>
      <c r="U107" s="369" t="s">
        <v>292</v>
      </c>
    </row>
    <row r="108" spans="1:21" x14ac:dyDescent="0.25">
      <c r="A108" s="365" t="s">
        <v>84</v>
      </c>
      <c r="B108" s="370" t="s">
        <v>1301</v>
      </c>
      <c r="C108" s="370" t="s">
        <v>1302</v>
      </c>
      <c r="D108" s="370" t="s">
        <v>1303</v>
      </c>
      <c r="E108" s="370" t="s">
        <v>1304</v>
      </c>
      <c r="I108" s="373" t="s">
        <v>1305</v>
      </c>
      <c r="L108" s="368" t="s">
        <v>1306</v>
      </c>
      <c r="M108" s="368" t="s">
        <v>1307</v>
      </c>
      <c r="N108" s="368" t="s">
        <v>1308</v>
      </c>
      <c r="O108" s="368" t="s">
        <v>1309</v>
      </c>
      <c r="P108" s="368" t="s">
        <v>1310</v>
      </c>
      <c r="Q108" s="368" t="s">
        <v>1311</v>
      </c>
      <c r="R108" s="368"/>
      <c r="S108" s="368"/>
      <c r="T108" s="368" t="s">
        <v>1306</v>
      </c>
      <c r="U108" s="368" t="s">
        <v>288</v>
      </c>
    </row>
    <row r="109" spans="1:21" x14ac:dyDescent="0.25">
      <c r="A109" s="365" t="s">
        <v>54</v>
      </c>
      <c r="B109" s="370" t="s">
        <v>1312</v>
      </c>
      <c r="C109" s="370" t="s">
        <v>1313</v>
      </c>
      <c r="D109" s="370" t="s">
        <v>1314</v>
      </c>
      <c r="E109" s="370" t="s">
        <v>1315</v>
      </c>
      <c r="I109" s="368" t="str">
        <f>HLOOKUP(Introduction!$G$4,nametranslations,94,FALSE)</f>
        <v>EMIS</v>
      </c>
      <c r="L109" s="368" t="s">
        <v>1316</v>
      </c>
      <c r="M109" s="368" t="s">
        <v>1317</v>
      </c>
      <c r="N109" s="368" t="s">
        <v>1318</v>
      </c>
      <c r="O109" s="368" t="s">
        <v>1317</v>
      </c>
      <c r="P109" s="368" t="s">
        <v>1319</v>
      </c>
      <c r="Q109" s="368" t="s">
        <v>1320</v>
      </c>
      <c r="R109" s="368"/>
      <c r="S109" s="368"/>
      <c r="T109" s="368" t="s">
        <v>1316</v>
      </c>
      <c r="U109" s="368" t="s">
        <v>288</v>
      </c>
    </row>
    <row r="110" spans="1:21" x14ac:dyDescent="0.25">
      <c r="A110" s="365" t="s">
        <v>1321</v>
      </c>
      <c r="B110" s="370" t="s">
        <v>1322</v>
      </c>
      <c r="C110" s="370" t="s">
        <v>1323</v>
      </c>
      <c r="D110" s="370" t="s">
        <v>1324</v>
      </c>
      <c r="E110" s="370" t="s">
        <v>1325</v>
      </c>
      <c r="I110" s="368" t="str">
        <f>HLOOKUP(Introduction!$G$4,nametranslations,95,FALSE)</f>
        <v>Survey</v>
      </c>
      <c r="L110" s="368" t="s">
        <v>1326</v>
      </c>
      <c r="M110" s="368" t="s">
        <v>1327</v>
      </c>
      <c r="N110" s="368" t="s">
        <v>1328</v>
      </c>
      <c r="O110" s="368" t="s">
        <v>1329</v>
      </c>
      <c r="P110" s="368" t="s">
        <v>1330</v>
      </c>
      <c r="Q110" s="368" t="s">
        <v>1331</v>
      </c>
      <c r="R110" s="368"/>
      <c r="S110" s="368"/>
      <c r="T110" s="368" t="s">
        <v>1326</v>
      </c>
      <c r="U110" s="368" t="s">
        <v>290</v>
      </c>
    </row>
    <row r="111" spans="1:21" x14ac:dyDescent="0.25">
      <c r="A111" s="365" t="s">
        <v>12</v>
      </c>
      <c r="B111" s="365" t="s">
        <v>1332</v>
      </c>
      <c r="C111" s="370" t="s">
        <v>1333</v>
      </c>
      <c r="D111" s="370" t="s">
        <v>1334</v>
      </c>
      <c r="E111" s="370" t="s">
        <v>1335</v>
      </c>
      <c r="I111" s="368" t="str">
        <f>HLOOKUP(Introduction!$G$4,nametranslations,96,FALSE)</f>
        <v>Census</v>
      </c>
      <c r="L111" s="368" t="s">
        <v>1336</v>
      </c>
      <c r="M111" s="368" t="s">
        <v>1337</v>
      </c>
      <c r="N111" s="368" t="s">
        <v>1338</v>
      </c>
      <c r="O111" s="368" t="s">
        <v>1337</v>
      </c>
      <c r="P111" s="368" t="s">
        <v>1339</v>
      </c>
      <c r="Q111" s="368" t="s">
        <v>1340</v>
      </c>
      <c r="R111" s="368"/>
      <c r="S111" s="368"/>
      <c r="T111" s="368" t="s">
        <v>1336</v>
      </c>
      <c r="U111" s="368" t="s">
        <v>288</v>
      </c>
    </row>
    <row r="112" spans="1:21" x14ac:dyDescent="0.25">
      <c r="A112" s="365" t="s">
        <v>92</v>
      </c>
      <c r="B112" s="370" t="s">
        <v>1341</v>
      </c>
      <c r="C112" s="370" t="s">
        <v>1342</v>
      </c>
      <c r="D112" s="370" t="s">
        <v>1343</v>
      </c>
      <c r="E112" s="370" t="s">
        <v>1344</v>
      </c>
      <c r="I112" s="368" t="str">
        <f>HLOOKUP(Introduction!$G$4,nametranslations,97,FALSE)</f>
        <v>Other</v>
      </c>
      <c r="L112" s="368" t="s">
        <v>1345</v>
      </c>
      <c r="M112" s="368" t="s">
        <v>1346</v>
      </c>
      <c r="N112" s="368" t="s">
        <v>1346</v>
      </c>
      <c r="O112" s="368" t="s">
        <v>1346</v>
      </c>
      <c r="P112" s="368" t="s">
        <v>1347</v>
      </c>
      <c r="Q112" s="368" t="s">
        <v>1348</v>
      </c>
      <c r="R112" s="368"/>
      <c r="S112" s="368"/>
      <c r="T112" s="368" t="s">
        <v>1345</v>
      </c>
      <c r="U112" s="368" t="s">
        <v>288</v>
      </c>
    </row>
    <row r="113" spans="1:21" x14ac:dyDescent="0.25">
      <c r="A113" s="365" t="s">
        <v>80</v>
      </c>
      <c r="B113" s="370" t="s">
        <v>1349</v>
      </c>
      <c r="C113" s="370" t="s">
        <v>1350</v>
      </c>
      <c r="D113" s="370" t="s">
        <v>1351</v>
      </c>
      <c r="E113" s="370" t="s">
        <v>1352</v>
      </c>
      <c r="I113" s="368" t="str">
        <f>HLOOKUP(Introduction!$G$4,nametranslations,98,FALSE)</f>
        <v>Survey with microdata</v>
      </c>
      <c r="L113" s="368" t="s">
        <v>1353</v>
      </c>
      <c r="M113" s="368" t="s">
        <v>1354</v>
      </c>
      <c r="N113" s="368" t="s">
        <v>1355</v>
      </c>
      <c r="O113" s="368" t="s">
        <v>1356</v>
      </c>
      <c r="P113" s="368" t="s">
        <v>1357</v>
      </c>
      <c r="Q113" s="368" t="s">
        <v>1358</v>
      </c>
      <c r="R113" s="368"/>
      <c r="S113" s="368"/>
      <c r="T113" s="368" t="s">
        <v>1353</v>
      </c>
      <c r="U113" s="369" t="s">
        <v>292</v>
      </c>
    </row>
    <row r="114" spans="1:21" x14ac:dyDescent="0.25">
      <c r="A114" s="365" t="s">
        <v>81</v>
      </c>
      <c r="B114" s="370" t="s">
        <v>1359</v>
      </c>
      <c r="C114" s="370" t="s">
        <v>1360</v>
      </c>
      <c r="D114" s="370" t="s">
        <v>1361</v>
      </c>
      <c r="E114" s="370" t="s">
        <v>1362</v>
      </c>
      <c r="I114" s="368" t="str">
        <f>HLOOKUP(Introduction!$G$4,nametranslations,99,FALSE)</f>
        <v>Admin</v>
      </c>
      <c r="L114" s="368" t="s">
        <v>1363</v>
      </c>
      <c r="M114" s="368" t="s">
        <v>1364</v>
      </c>
      <c r="N114" s="368" t="s">
        <v>1365</v>
      </c>
      <c r="O114" s="368" t="s">
        <v>1366</v>
      </c>
      <c r="P114" s="368" t="s">
        <v>1367</v>
      </c>
      <c r="Q114" s="368" t="s">
        <v>1368</v>
      </c>
      <c r="R114" s="368"/>
      <c r="S114" s="368"/>
      <c r="T114" s="368" t="s">
        <v>1363</v>
      </c>
      <c r="U114" s="368" t="s">
        <v>288</v>
      </c>
    </row>
    <row r="115" spans="1:21" x14ac:dyDescent="0.25">
      <c r="A115" s="365" t="s">
        <v>23</v>
      </c>
      <c r="B115" s="370" t="s">
        <v>1369</v>
      </c>
      <c r="C115" s="370" t="s">
        <v>1370</v>
      </c>
      <c r="D115" s="370" t="s">
        <v>1371</v>
      </c>
      <c r="E115" s="370" t="s">
        <v>1372</v>
      </c>
      <c r="L115" s="368" t="s">
        <v>1373</v>
      </c>
      <c r="M115" s="368" t="s">
        <v>1374</v>
      </c>
      <c r="N115" s="368" t="s">
        <v>1374</v>
      </c>
      <c r="O115" s="368" t="s">
        <v>1375</v>
      </c>
      <c r="P115" s="368" t="s">
        <v>1376</v>
      </c>
      <c r="Q115" s="368" t="s">
        <v>1377</v>
      </c>
      <c r="R115" s="368"/>
      <c r="S115" s="368"/>
      <c r="T115" s="368" t="s">
        <v>1373</v>
      </c>
      <c r="U115" s="369" t="s">
        <v>288</v>
      </c>
    </row>
    <row r="116" spans="1:21" x14ac:dyDescent="0.25">
      <c r="A116" s="365" t="s">
        <v>20</v>
      </c>
      <c r="B116" s="370" t="s">
        <v>1378</v>
      </c>
      <c r="C116" s="370" t="s">
        <v>1379</v>
      </c>
      <c r="D116" s="370" t="s">
        <v>1380</v>
      </c>
      <c r="E116" s="370" t="s">
        <v>1381</v>
      </c>
      <c r="L116" s="368" t="s">
        <v>1382</v>
      </c>
      <c r="M116" s="368" t="s">
        <v>1383</v>
      </c>
      <c r="N116" s="368" t="s">
        <v>1383</v>
      </c>
      <c r="O116" s="368" t="s">
        <v>1383</v>
      </c>
      <c r="P116" s="368" t="s">
        <v>1384</v>
      </c>
      <c r="Q116" s="368" t="s">
        <v>1385</v>
      </c>
      <c r="R116" s="368"/>
      <c r="S116" s="368"/>
      <c r="T116" s="368" t="s">
        <v>1382</v>
      </c>
      <c r="U116" s="368" t="s">
        <v>288</v>
      </c>
    </row>
    <row r="117" spans="1:21" x14ac:dyDescent="0.25">
      <c r="A117" s="365" t="s">
        <v>22</v>
      </c>
      <c r="B117" s="370" t="s">
        <v>1386</v>
      </c>
      <c r="C117" s="370" t="s">
        <v>1387</v>
      </c>
      <c r="D117" s="370" t="s">
        <v>1388</v>
      </c>
      <c r="E117" s="370" t="s">
        <v>1389</v>
      </c>
      <c r="L117" s="368" t="s">
        <v>1390</v>
      </c>
      <c r="M117" s="368" t="s">
        <v>1391</v>
      </c>
      <c r="N117" s="368" t="s">
        <v>1392</v>
      </c>
      <c r="O117" s="368" t="s">
        <v>1393</v>
      </c>
      <c r="P117" s="368" t="s">
        <v>1394</v>
      </c>
      <c r="Q117" s="368" t="s">
        <v>1395</v>
      </c>
      <c r="R117" s="368"/>
      <c r="S117" s="368"/>
      <c r="T117" s="368" t="s">
        <v>1390</v>
      </c>
      <c r="U117" s="369" t="s">
        <v>288</v>
      </c>
    </row>
    <row r="118" spans="1:21" x14ac:dyDescent="0.25">
      <c r="A118" s="365" t="s">
        <v>3</v>
      </c>
      <c r="B118" s="370" t="s">
        <v>1396</v>
      </c>
      <c r="C118" s="370" t="s">
        <v>1397</v>
      </c>
      <c r="D118" s="370" t="s">
        <v>1398</v>
      </c>
      <c r="E118" s="370" t="s">
        <v>1399</v>
      </c>
      <c r="L118" s="368" t="s">
        <v>1400</v>
      </c>
      <c r="M118" s="368" t="s">
        <v>1401</v>
      </c>
      <c r="N118" s="368" t="s">
        <v>1402</v>
      </c>
      <c r="O118" s="368" t="s">
        <v>1403</v>
      </c>
      <c r="P118" s="368" t="s">
        <v>1404</v>
      </c>
      <c r="Q118" s="368" t="s">
        <v>1405</v>
      </c>
      <c r="R118" s="368"/>
      <c r="S118" s="368"/>
      <c r="T118" s="368" t="s">
        <v>1400</v>
      </c>
      <c r="U118" s="368" t="s">
        <v>288</v>
      </c>
    </row>
    <row r="119" spans="1:21" x14ac:dyDescent="0.25">
      <c r="A119" s="365" t="s">
        <v>50</v>
      </c>
      <c r="B119" s="370" t="s">
        <v>1406</v>
      </c>
      <c r="C119" s="370" t="s">
        <v>1407</v>
      </c>
      <c r="D119" s="370" t="s">
        <v>1408</v>
      </c>
      <c r="E119" s="370" t="s">
        <v>1409</v>
      </c>
      <c r="L119" s="368" t="s">
        <v>1410</v>
      </c>
      <c r="M119" s="368" t="s">
        <v>1411</v>
      </c>
      <c r="N119" s="368" t="s">
        <v>1411</v>
      </c>
      <c r="O119" s="368" t="s">
        <v>1411</v>
      </c>
      <c r="P119" s="368" t="s">
        <v>1412</v>
      </c>
      <c r="Q119" s="368" t="s">
        <v>1413</v>
      </c>
      <c r="R119" s="368"/>
      <c r="S119" s="368"/>
      <c r="T119" s="368" t="s">
        <v>1410</v>
      </c>
      <c r="U119" s="368" t="s">
        <v>288</v>
      </c>
    </row>
    <row r="120" spans="1:21" x14ac:dyDescent="0.25">
      <c r="A120" s="365" t="s">
        <v>55</v>
      </c>
      <c r="B120" s="370" t="s">
        <v>1414</v>
      </c>
      <c r="C120" s="370" t="s">
        <v>1415</v>
      </c>
      <c r="D120" s="370" t="s">
        <v>1416</v>
      </c>
      <c r="E120" s="370" t="s">
        <v>1417</v>
      </c>
      <c r="L120" s="368" t="s">
        <v>1418</v>
      </c>
      <c r="M120" s="368" t="s">
        <v>1419</v>
      </c>
      <c r="N120" s="368" t="s">
        <v>1420</v>
      </c>
      <c r="O120" s="368" t="s">
        <v>1421</v>
      </c>
      <c r="P120" s="368" t="s">
        <v>1422</v>
      </c>
      <c r="Q120" s="368" t="s">
        <v>1423</v>
      </c>
      <c r="R120" s="368"/>
      <c r="S120" s="368"/>
      <c r="T120" s="368" t="s">
        <v>1418</v>
      </c>
      <c r="U120" s="368" t="s">
        <v>288</v>
      </c>
    </row>
    <row r="121" spans="1:21" x14ac:dyDescent="0.25">
      <c r="A121" s="365" t="s">
        <v>85</v>
      </c>
      <c r="B121" s="370" t="s">
        <v>1424</v>
      </c>
      <c r="C121" s="370" t="s">
        <v>1425</v>
      </c>
      <c r="D121" s="370" t="s">
        <v>1426</v>
      </c>
      <c r="E121" s="370" t="s">
        <v>1427</v>
      </c>
      <c r="L121" s="368" t="s">
        <v>1428</v>
      </c>
      <c r="M121" s="368" t="s">
        <v>1429</v>
      </c>
      <c r="N121" s="368" t="s">
        <v>1430</v>
      </c>
      <c r="O121" s="368" t="s">
        <v>1431</v>
      </c>
      <c r="P121" s="368" t="s">
        <v>1432</v>
      </c>
      <c r="Q121" s="368" t="s">
        <v>1433</v>
      </c>
      <c r="R121" s="368"/>
      <c r="S121" s="368"/>
      <c r="T121" s="368" t="s">
        <v>1428</v>
      </c>
      <c r="U121" s="368" t="s">
        <v>288</v>
      </c>
    </row>
    <row r="122" spans="1:21" x14ac:dyDescent="0.25">
      <c r="A122" s="365" t="s">
        <v>98</v>
      </c>
      <c r="B122" s="370" t="s">
        <v>1434</v>
      </c>
      <c r="C122" s="370" t="s">
        <v>1435</v>
      </c>
      <c r="D122" s="370" t="s">
        <v>1436</v>
      </c>
      <c r="E122" s="370" t="s">
        <v>1437</v>
      </c>
      <c r="L122" s="368" t="s">
        <v>1438</v>
      </c>
      <c r="M122" s="368" t="s">
        <v>1439</v>
      </c>
      <c r="N122" s="368" t="s">
        <v>1440</v>
      </c>
      <c r="O122" s="368" t="s">
        <v>1439</v>
      </c>
      <c r="P122" s="368" t="s">
        <v>1441</v>
      </c>
      <c r="Q122" s="368" t="s">
        <v>1442</v>
      </c>
      <c r="R122" s="368"/>
      <c r="S122" s="368"/>
      <c r="T122" s="368" t="s">
        <v>1438</v>
      </c>
      <c r="U122" s="369" t="s">
        <v>292</v>
      </c>
    </row>
    <row r="123" spans="1:21" x14ac:dyDescent="0.25">
      <c r="A123" s="365" t="s">
        <v>99</v>
      </c>
      <c r="B123" s="370" t="s">
        <v>1443</v>
      </c>
      <c r="C123" s="370" t="s">
        <v>1444</v>
      </c>
      <c r="D123" s="370" t="s">
        <v>1445</v>
      </c>
      <c r="E123" s="370" t="s">
        <v>1446</v>
      </c>
      <c r="L123" s="368" t="s">
        <v>1447</v>
      </c>
      <c r="M123" s="368" t="s">
        <v>1448</v>
      </c>
      <c r="N123" s="368" t="s">
        <v>1449</v>
      </c>
      <c r="O123" s="368" t="s">
        <v>1450</v>
      </c>
      <c r="P123" s="368" t="s">
        <v>1451</v>
      </c>
      <c r="Q123" s="368" t="s">
        <v>1452</v>
      </c>
      <c r="R123" s="368"/>
      <c r="S123" s="368"/>
      <c r="T123" s="368" t="s">
        <v>1447</v>
      </c>
      <c r="U123" s="368" t="s">
        <v>290</v>
      </c>
    </row>
    <row r="124" spans="1:21" x14ac:dyDescent="0.25">
      <c r="A124" s="365" t="s">
        <v>30</v>
      </c>
      <c r="B124" s="370" t="s">
        <v>1453</v>
      </c>
      <c r="C124" s="370" t="s">
        <v>1454</v>
      </c>
      <c r="D124" s="370" t="s">
        <v>1455</v>
      </c>
      <c r="E124" s="370" t="s">
        <v>1456</v>
      </c>
      <c r="L124" s="368" t="s">
        <v>1457</v>
      </c>
      <c r="M124" s="368" t="s">
        <v>1458</v>
      </c>
      <c r="N124" s="368" t="s">
        <v>1459</v>
      </c>
      <c r="O124" s="368" t="s">
        <v>1460</v>
      </c>
      <c r="P124" s="368" t="s">
        <v>1461</v>
      </c>
      <c r="Q124" s="368" t="s">
        <v>1462</v>
      </c>
      <c r="R124" s="368"/>
      <c r="S124" s="368"/>
      <c r="T124" s="368" t="s">
        <v>1457</v>
      </c>
      <c r="U124" s="368" t="s">
        <v>292</v>
      </c>
    </row>
    <row r="125" spans="1:21" x14ac:dyDescent="0.25">
      <c r="A125" s="365" t="s">
        <v>26</v>
      </c>
      <c r="B125" s="370" t="s">
        <v>1463</v>
      </c>
      <c r="C125" s="370" t="s">
        <v>1464</v>
      </c>
      <c r="D125" s="370" t="s">
        <v>1465</v>
      </c>
      <c r="E125" s="370" t="s">
        <v>1466</v>
      </c>
      <c r="L125" s="368" t="s">
        <v>1467</v>
      </c>
      <c r="M125" s="368" t="s">
        <v>1468</v>
      </c>
      <c r="N125" s="368" t="s">
        <v>1469</v>
      </c>
      <c r="O125" s="368" t="s">
        <v>1468</v>
      </c>
      <c r="P125" s="368" t="s">
        <v>1470</v>
      </c>
      <c r="Q125" s="368" t="s">
        <v>1471</v>
      </c>
      <c r="R125" s="368"/>
      <c r="S125" s="368"/>
      <c r="T125" s="368" t="s">
        <v>1467</v>
      </c>
      <c r="U125" s="368" t="s">
        <v>288</v>
      </c>
    </row>
    <row r="126" spans="1:21" x14ac:dyDescent="0.25">
      <c r="A126" s="365" t="s">
        <v>112</v>
      </c>
      <c r="B126" s="370" t="s">
        <v>1472</v>
      </c>
      <c r="C126" s="370" t="s">
        <v>1055</v>
      </c>
      <c r="D126" s="370" t="s">
        <v>1056</v>
      </c>
      <c r="E126" s="370" t="s">
        <v>1057</v>
      </c>
      <c r="L126" s="368" t="s">
        <v>1473</v>
      </c>
      <c r="M126" s="368" t="s">
        <v>1474</v>
      </c>
      <c r="N126" s="368" t="s">
        <v>1475</v>
      </c>
      <c r="O126" s="368" t="s">
        <v>1476</v>
      </c>
      <c r="P126" s="368" t="s">
        <v>1477</v>
      </c>
      <c r="Q126" s="368" t="s">
        <v>1478</v>
      </c>
      <c r="R126" s="368"/>
      <c r="S126" s="368"/>
      <c r="T126" s="368" t="s">
        <v>1473</v>
      </c>
      <c r="U126" s="369" t="s">
        <v>292</v>
      </c>
    </row>
    <row r="127" spans="1:21" x14ac:dyDescent="0.25">
      <c r="A127" s="365" t="s">
        <v>113</v>
      </c>
      <c r="B127" s="370" t="s">
        <v>1479</v>
      </c>
      <c r="C127" s="370" t="s">
        <v>1480</v>
      </c>
      <c r="D127" s="370" t="s">
        <v>1481</v>
      </c>
      <c r="E127" s="370" t="s">
        <v>1482</v>
      </c>
      <c r="L127" s="368" t="s">
        <v>1483</v>
      </c>
      <c r="M127" s="368" t="s">
        <v>1484</v>
      </c>
      <c r="N127" s="368" t="s">
        <v>1485</v>
      </c>
      <c r="O127" s="368" t="s">
        <v>1486</v>
      </c>
      <c r="P127" s="368" t="s">
        <v>1487</v>
      </c>
      <c r="Q127" s="368" t="s">
        <v>1488</v>
      </c>
      <c r="R127" s="368"/>
      <c r="S127" s="368"/>
      <c r="T127" s="368" t="s">
        <v>1483</v>
      </c>
      <c r="U127" s="368" t="s">
        <v>288</v>
      </c>
    </row>
    <row r="128" spans="1:21" x14ac:dyDescent="0.25">
      <c r="A128" s="365" t="s">
        <v>97</v>
      </c>
      <c r="B128" s="370" t="s">
        <v>1489</v>
      </c>
      <c r="C128" s="370" t="s">
        <v>1490</v>
      </c>
      <c r="D128" s="370" t="s">
        <v>1491</v>
      </c>
      <c r="E128" s="370" t="s">
        <v>1492</v>
      </c>
      <c r="L128" s="368" t="s">
        <v>1493</v>
      </c>
      <c r="M128" s="368" t="s">
        <v>1494</v>
      </c>
      <c r="N128" s="368" t="s">
        <v>1494</v>
      </c>
      <c r="O128" s="368" t="s">
        <v>1494</v>
      </c>
      <c r="P128" s="368" t="s">
        <v>1495</v>
      </c>
      <c r="Q128" s="368" t="s">
        <v>1496</v>
      </c>
      <c r="R128" s="368"/>
      <c r="S128" s="368"/>
      <c r="T128" s="368" t="s">
        <v>1493</v>
      </c>
      <c r="U128" s="368" t="s">
        <v>288</v>
      </c>
    </row>
    <row r="129" spans="1:21" x14ac:dyDescent="0.25">
      <c r="A129" s="365" t="s">
        <v>149</v>
      </c>
      <c r="B129" s="370" t="s">
        <v>1497</v>
      </c>
      <c r="C129" s="370" t="s">
        <v>1498</v>
      </c>
      <c r="D129" s="370" t="s">
        <v>1499</v>
      </c>
      <c r="E129" s="370" t="s">
        <v>1500</v>
      </c>
      <c r="L129" s="368" t="s">
        <v>1501</v>
      </c>
      <c r="M129" s="368" t="s">
        <v>1502</v>
      </c>
      <c r="N129" s="368" t="s">
        <v>1502</v>
      </c>
      <c r="O129" s="368" t="s">
        <v>1502</v>
      </c>
      <c r="P129" s="368" t="s">
        <v>1503</v>
      </c>
      <c r="Q129" s="368" t="s">
        <v>1504</v>
      </c>
      <c r="R129" s="368"/>
      <c r="S129" s="368"/>
      <c r="T129" s="368" t="s">
        <v>1501</v>
      </c>
      <c r="U129" s="368" t="s">
        <v>288</v>
      </c>
    </row>
    <row r="130" spans="1:21" x14ac:dyDescent="0.25">
      <c r="A130" s="365" t="s">
        <v>1505</v>
      </c>
      <c r="B130" s="370" t="s">
        <v>1505</v>
      </c>
      <c r="C130" s="370" t="s">
        <v>1506</v>
      </c>
      <c r="D130" s="370" t="s">
        <v>1507</v>
      </c>
      <c r="E130" s="370" t="s">
        <v>1508</v>
      </c>
      <c r="L130" s="368" t="s">
        <v>1509</v>
      </c>
      <c r="M130" s="368" t="s">
        <v>1510</v>
      </c>
      <c r="N130" s="368" t="s">
        <v>1510</v>
      </c>
      <c r="O130" s="368" t="s">
        <v>1510</v>
      </c>
      <c r="P130" s="368" t="s">
        <v>1511</v>
      </c>
      <c r="Q130" s="368" t="s">
        <v>1512</v>
      </c>
      <c r="R130" s="368"/>
      <c r="S130" s="368"/>
      <c r="T130" s="368" t="s">
        <v>1509</v>
      </c>
      <c r="U130" s="368" t="s">
        <v>288</v>
      </c>
    </row>
    <row r="131" spans="1:21" x14ac:dyDescent="0.25">
      <c r="A131" s="365" t="s">
        <v>1513</v>
      </c>
      <c r="B131" s="370" t="s">
        <v>1514</v>
      </c>
      <c r="C131" s="370" t="s">
        <v>1515</v>
      </c>
      <c r="D131" s="370" t="s">
        <v>1516</v>
      </c>
      <c r="E131" s="370" t="s">
        <v>1517</v>
      </c>
      <c r="L131" s="368" t="s">
        <v>1518</v>
      </c>
      <c r="M131" s="368" t="s">
        <v>1519</v>
      </c>
      <c r="N131" s="368" t="s">
        <v>1520</v>
      </c>
      <c r="O131" s="368" t="s">
        <v>1521</v>
      </c>
      <c r="P131" s="368" t="s">
        <v>1522</v>
      </c>
      <c r="Q131" s="368" t="s">
        <v>1523</v>
      </c>
      <c r="R131" s="368"/>
      <c r="S131" s="368"/>
      <c r="T131" s="368" t="s">
        <v>1518</v>
      </c>
      <c r="U131" s="368" t="s">
        <v>288</v>
      </c>
    </row>
    <row r="132" spans="1:21" x14ac:dyDescent="0.25">
      <c r="A132" s="365" t="s">
        <v>1524</v>
      </c>
      <c r="B132" s="370" t="s">
        <v>1525</v>
      </c>
      <c r="C132" s="370" t="s">
        <v>1526</v>
      </c>
      <c r="D132" s="370" t="s">
        <v>1527</v>
      </c>
      <c r="E132" s="370" t="s">
        <v>1528</v>
      </c>
      <c r="L132" s="368" t="s">
        <v>1529</v>
      </c>
      <c r="M132" s="368" t="s">
        <v>1530</v>
      </c>
      <c r="N132" s="368" t="s">
        <v>1530</v>
      </c>
      <c r="O132" s="368" t="s">
        <v>1531</v>
      </c>
      <c r="P132" s="368" t="s">
        <v>1532</v>
      </c>
      <c r="Q132" s="368" t="s">
        <v>1533</v>
      </c>
      <c r="R132" s="368"/>
      <c r="S132" s="368"/>
      <c r="T132" s="368" t="s">
        <v>1529</v>
      </c>
      <c r="U132" s="368" t="s">
        <v>290</v>
      </c>
    </row>
    <row r="133" spans="1:21" x14ac:dyDescent="0.25">
      <c r="A133" s="365" t="s">
        <v>1534</v>
      </c>
      <c r="B133" s="370" t="s">
        <v>1535</v>
      </c>
      <c r="C133" s="370" t="s">
        <v>1536</v>
      </c>
      <c r="D133" s="370" t="s">
        <v>1537</v>
      </c>
      <c r="E133" s="370" t="s">
        <v>1538</v>
      </c>
      <c r="L133" s="368" t="s">
        <v>1539</v>
      </c>
      <c r="M133" s="368" t="s">
        <v>1540</v>
      </c>
      <c r="N133" s="368" t="s">
        <v>1541</v>
      </c>
      <c r="O133" s="368" t="s">
        <v>1542</v>
      </c>
      <c r="P133" s="368" t="s">
        <v>1543</v>
      </c>
      <c r="Q133" s="368" t="s">
        <v>1544</v>
      </c>
      <c r="R133" s="368"/>
      <c r="S133" s="368"/>
      <c r="T133" s="368" t="s">
        <v>1539</v>
      </c>
      <c r="U133" s="368" t="s">
        <v>288</v>
      </c>
    </row>
    <row r="134" spans="1:21" x14ac:dyDescent="0.25">
      <c r="A134" s="365" t="s">
        <v>1545</v>
      </c>
      <c r="B134" s="370" t="s">
        <v>1546</v>
      </c>
      <c r="C134" s="370" t="s">
        <v>1547</v>
      </c>
      <c r="D134" s="370" t="s">
        <v>1548</v>
      </c>
      <c r="E134" s="370" t="s">
        <v>1549</v>
      </c>
      <c r="L134" s="368" t="s">
        <v>1550</v>
      </c>
      <c r="M134" s="368" t="s">
        <v>1551</v>
      </c>
      <c r="N134" s="368" t="s">
        <v>1552</v>
      </c>
      <c r="O134" s="368" t="s">
        <v>1553</v>
      </c>
      <c r="P134" s="368" t="s">
        <v>1554</v>
      </c>
      <c r="Q134" s="368" t="s">
        <v>1555</v>
      </c>
      <c r="R134" s="368"/>
      <c r="S134" s="368"/>
      <c r="T134" s="368" t="s">
        <v>1550</v>
      </c>
      <c r="U134" s="368" t="s">
        <v>288</v>
      </c>
    </row>
    <row r="135" spans="1:21" x14ac:dyDescent="0.25">
      <c r="A135" s="365" t="s">
        <v>1556</v>
      </c>
      <c r="B135" s="370" t="s">
        <v>1557</v>
      </c>
      <c r="C135" s="370" t="s">
        <v>1558</v>
      </c>
      <c r="D135" s="370" t="s">
        <v>1559</v>
      </c>
      <c r="E135" s="370" t="s">
        <v>1560</v>
      </c>
      <c r="L135" s="368" t="s">
        <v>1561</v>
      </c>
      <c r="M135" s="368" t="s">
        <v>1562</v>
      </c>
      <c r="N135" s="368" t="s">
        <v>1563</v>
      </c>
      <c r="O135" s="368" t="s">
        <v>1564</v>
      </c>
      <c r="P135" s="368" t="s">
        <v>1565</v>
      </c>
      <c r="Q135" s="368" t="s">
        <v>1566</v>
      </c>
      <c r="R135" s="368"/>
      <c r="S135" s="368"/>
      <c r="T135" s="368" t="s">
        <v>1561</v>
      </c>
      <c r="U135" s="368" t="s">
        <v>290</v>
      </c>
    </row>
    <row r="136" spans="1:21" x14ac:dyDescent="0.25">
      <c r="A136" s="365" t="s">
        <v>1567</v>
      </c>
      <c r="B136" s="370" t="s">
        <v>1568</v>
      </c>
      <c r="C136" s="370" t="s">
        <v>1569</v>
      </c>
      <c r="D136" s="370" t="s">
        <v>1570</v>
      </c>
      <c r="E136" s="370" t="s">
        <v>1571</v>
      </c>
      <c r="L136" s="368" t="s">
        <v>1572</v>
      </c>
      <c r="M136" s="368" t="s">
        <v>1573</v>
      </c>
      <c r="N136" s="368" t="s">
        <v>1574</v>
      </c>
      <c r="O136" s="368" t="s">
        <v>1575</v>
      </c>
      <c r="P136" s="368" t="s">
        <v>1576</v>
      </c>
      <c r="Q136" s="368" t="s">
        <v>1577</v>
      </c>
      <c r="R136" s="368"/>
      <c r="S136" s="368"/>
      <c r="T136" s="368" t="s">
        <v>1572</v>
      </c>
      <c r="U136" s="368" t="s">
        <v>292</v>
      </c>
    </row>
    <row r="137" spans="1:21" x14ac:dyDescent="0.25">
      <c r="A137" s="365" t="s">
        <v>1578</v>
      </c>
      <c r="B137" s="370" t="s">
        <v>1579</v>
      </c>
      <c r="C137" s="370" t="s">
        <v>1580</v>
      </c>
      <c r="D137" s="370" t="s">
        <v>1581</v>
      </c>
      <c r="E137" s="370" t="s">
        <v>1582</v>
      </c>
      <c r="L137" s="368" t="s">
        <v>1583</v>
      </c>
      <c r="M137" s="368" t="s">
        <v>1584</v>
      </c>
      <c r="N137" s="368" t="s">
        <v>1584</v>
      </c>
      <c r="O137" s="368" t="s">
        <v>1585</v>
      </c>
      <c r="P137" s="368" t="s">
        <v>1586</v>
      </c>
      <c r="Q137" s="368" t="s">
        <v>1587</v>
      </c>
      <c r="R137" s="368"/>
      <c r="S137" s="368"/>
      <c r="T137" s="368" t="s">
        <v>1583</v>
      </c>
      <c r="U137" s="368" t="s">
        <v>290</v>
      </c>
    </row>
    <row r="138" spans="1:21" x14ac:dyDescent="0.25">
      <c r="A138" s="365" t="s">
        <v>171</v>
      </c>
      <c r="B138" s="370" t="s">
        <v>1588</v>
      </c>
      <c r="C138" s="370" t="s">
        <v>1589</v>
      </c>
      <c r="D138" s="370" t="s">
        <v>1590</v>
      </c>
      <c r="E138" s="370" t="s">
        <v>1591</v>
      </c>
      <c r="L138" s="368" t="s">
        <v>1592</v>
      </c>
      <c r="M138" s="368" t="s">
        <v>1593</v>
      </c>
      <c r="N138" s="368" t="s">
        <v>1594</v>
      </c>
      <c r="O138" s="368" t="s">
        <v>1595</v>
      </c>
      <c r="P138" s="368" t="s">
        <v>1596</v>
      </c>
      <c r="Q138" s="368" t="s">
        <v>1597</v>
      </c>
      <c r="R138" s="368"/>
      <c r="S138" s="368"/>
      <c r="T138" s="368" t="s">
        <v>1592</v>
      </c>
      <c r="U138" s="369" t="s">
        <v>288</v>
      </c>
    </row>
    <row r="139" spans="1:21" x14ac:dyDescent="0.25">
      <c r="A139" s="367" t="s">
        <v>1598</v>
      </c>
      <c r="L139" s="368" t="s">
        <v>1599</v>
      </c>
      <c r="M139" s="368" t="s">
        <v>1600</v>
      </c>
      <c r="N139" s="368" t="s">
        <v>1600</v>
      </c>
      <c r="O139" s="368" t="s">
        <v>1600</v>
      </c>
      <c r="P139" s="368" t="s">
        <v>1601</v>
      </c>
      <c r="Q139" s="368" t="s">
        <v>1602</v>
      </c>
      <c r="R139" s="368"/>
      <c r="S139" s="368"/>
      <c r="T139" s="368" t="s">
        <v>1599</v>
      </c>
      <c r="U139" s="368" t="s">
        <v>290</v>
      </c>
    </row>
    <row r="140" spans="1:21" x14ac:dyDescent="0.25">
      <c r="A140" s="365" t="s">
        <v>176</v>
      </c>
      <c r="B140" s="370" t="s">
        <v>1603</v>
      </c>
      <c r="C140" s="370" t="s">
        <v>1604</v>
      </c>
      <c r="D140" s="370" t="s">
        <v>1605</v>
      </c>
      <c r="E140" s="370" t="s">
        <v>1606</v>
      </c>
      <c r="L140" s="368" t="s">
        <v>1607</v>
      </c>
      <c r="M140" s="368" t="s">
        <v>1608</v>
      </c>
      <c r="N140" s="368" t="s">
        <v>1608</v>
      </c>
      <c r="O140" s="368" t="s">
        <v>1609</v>
      </c>
      <c r="P140" s="368" t="s">
        <v>1610</v>
      </c>
      <c r="Q140" s="368" t="s">
        <v>1611</v>
      </c>
      <c r="R140" s="368"/>
      <c r="S140" s="368"/>
      <c r="T140" s="368" t="s">
        <v>1607</v>
      </c>
      <c r="U140" s="368" t="s">
        <v>288</v>
      </c>
    </row>
    <row r="141" spans="1:21" x14ac:dyDescent="0.25">
      <c r="A141" s="365" t="s">
        <v>178</v>
      </c>
      <c r="B141" s="370" t="s">
        <v>1612</v>
      </c>
      <c r="C141" s="370" t="s">
        <v>1613</v>
      </c>
      <c r="D141" s="370" t="s">
        <v>1614</v>
      </c>
      <c r="E141" s="370" t="s">
        <v>1615</v>
      </c>
      <c r="L141" s="368" t="s">
        <v>1616</v>
      </c>
      <c r="M141" s="368" t="s">
        <v>1617</v>
      </c>
      <c r="N141" s="368" t="s">
        <v>1618</v>
      </c>
      <c r="O141" s="368" t="s">
        <v>1619</v>
      </c>
      <c r="P141" s="368" t="s">
        <v>1620</v>
      </c>
      <c r="Q141" s="368" t="s">
        <v>1621</v>
      </c>
      <c r="R141" s="368"/>
      <c r="S141" s="368"/>
      <c r="T141" s="368" t="s">
        <v>1616</v>
      </c>
      <c r="U141" s="369" t="s">
        <v>289</v>
      </c>
    </row>
    <row r="142" spans="1:21" x14ac:dyDescent="0.25">
      <c r="A142" s="365" t="s">
        <v>1622</v>
      </c>
      <c r="B142" s="370" t="s">
        <v>1623</v>
      </c>
      <c r="C142" s="370" t="s">
        <v>1624</v>
      </c>
      <c r="D142" s="370" t="s">
        <v>1625</v>
      </c>
      <c r="E142" s="370" t="s">
        <v>1626</v>
      </c>
      <c r="L142" s="368" t="s">
        <v>1627</v>
      </c>
      <c r="M142" s="368" t="s">
        <v>1628</v>
      </c>
      <c r="N142" s="368" t="s">
        <v>1629</v>
      </c>
      <c r="O142" s="368" t="s">
        <v>1630</v>
      </c>
      <c r="P142" s="368" t="s">
        <v>1631</v>
      </c>
      <c r="Q142" s="368" t="s">
        <v>1632</v>
      </c>
      <c r="R142" s="368"/>
      <c r="S142" s="368"/>
      <c r="T142" s="368" t="s">
        <v>1627</v>
      </c>
      <c r="U142" s="368" t="s">
        <v>288</v>
      </c>
    </row>
    <row r="143" spans="1:21" x14ac:dyDescent="0.25">
      <c r="A143" s="365" t="s">
        <v>180</v>
      </c>
      <c r="B143" s="370" t="s">
        <v>1633</v>
      </c>
      <c r="C143" s="370" t="s">
        <v>1634</v>
      </c>
      <c r="D143" s="370" t="s">
        <v>1635</v>
      </c>
      <c r="E143" s="370" t="s">
        <v>1636</v>
      </c>
      <c r="L143" s="368" t="s">
        <v>1637</v>
      </c>
      <c r="M143" s="368" t="s">
        <v>1638</v>
      </c>
      <c r="N143" s="368" t="s">
        <v>1639</v>
      </c>
      <c r="O143" s="368" t="s">
        <v>1640</v>
      </c>
      <c r="P143" s="368" t="s">
        <v>1641</v>
      </c>
      <c r="Q143" s="368" t="s">
        <v>1642</v>
      </c>
      <c r="R143" s="368"/>
      <c r="S143" s="368"/>
      <c r="T143" s="368" t="s">
        <v>1637</v>
      </c>
      <c r="U143" s="368" t="s">
        <v>288</v>
      </c>
    </row>
    <row r="144" spans="1:21" x14ac:dyDescent="0.25">
      <c r="A144" s="365" t="s">
        <v>1643</v>
      </c>
      <c r="B144" s="370" t="s">
        <v>1644</v>
      </c>
      <c r="C144" s="370" t="s">
        <v>1645</v>
      </c>
      <c r="D144" s="370" t="s">
        <v>1646</v>
      </c>
      <c r="E144" s="370" t="s">
        <v>1647</v>
      </c>
      <c r="L144" s="368" t="s">
        <v>1648</v>
      </c>
      <c r="M144" s="368" t="s">
        <v>1649</v>
      </c>
      <c r="N144" s="368" t="s">
        <v>1649</v>
      </c>
      <c r="O144" s="368" t="s">
        <v>1650</v>
      </c>
      <c r="P144" s="368" t="s">
        <v>1651</v>
      </c>
      <c r="Q144" s="368" t="s">
        <v>1652</v>
      </c>
      <c r="R144" s="368"/>
      <c r="S144" s="368"/>
      <c r="T144" s="368" t="s">
        <v>1648</v>
      </c>
      <c r="U144" s="368" t="s">
        <v>290</v>
      </c>
    </row>
    <row r="145" spans="1:21" x14ac:dyDescent="0.25">
      <c r="A145" s="365" t="s">
        <v>182</v>
      </c>
      <c r="B145" s="370" t="s">
        <v>1653</v>
      </c>
      <c r="C145" s="370" t="s">
        <v>1654</v>
      </c>
      <c r="D145" s="370" t="s">
        <v>1655</v>
      </c>
      <c r="E145" s="370" t="s">
        <v>1656</v>
      </c>
      <c r="L145" s="368" t="s">
        <v>1657</v>
      </c>
      <c r="M145" s="368" t="s">
        <v>1658</v>
      </c>
      <c r="N145" s="368" t="s">
        <v>1659</v>
      </c>
      <c r="O145" s="368" t="s">
        <v>1658</v>
      </c>
      <c r="P145" s="368" t="s">
        <v>1660</v>
      </c>
      <c r="Q145" s="368" t="s">
        <v>1661</v>
      </c>
      <c r="R145" s="368"/>
      <c r="S145" s="368"/>
      <c r="T145" s="368" t="s">
        <v>1657</v>
      </c>
      <c r="U145" s="368" t="s">
        <v>288</v>
      </c>
    </row>
    <row r="146" spans="1:21" x14ac:dyDescent="0.25">
      <c r="A146" s="365" t="s">
        <v>184</v>
      </c>
      <c r="B146" s="370" t="s">
        <v>1662</v>
      </c>
      <c r="C146" s="370" t="s">
        <v>1663</v>
      </c>
      <c r="D146" s="370" t="s">
        <v>1664</v>
      </c>
      <c r="E146" s="370" t="s">
        <v>1665</v>
      </c>
      <c r="L146" s="368" t="s">
        <v>1666</v>
      </c>
      <c r="M146" s="368" t="s">
        <v>1667</v>
      </c>
      <c r="N146" s="368" t="s">
        <v>1667</v>
      </c>
      <c r="O146" s="368" t="s">
        <v>1667</v>
      </c>
      <c r="P146" s="368" t="s">
        <v>1668</v>
      </c>
      <c r="Q146" s="368" t="s">
        <v>1669</v>
      </c>
      <c r="R146" s="368"/>
      <c r="S146" s="368"/>
      <c r="T146" s="368" t="s">
        <v>1666</v>
      </c>
      <c r="U146" s="368" t="s">
        <v>288</v>
      </c>
    </row>
    <row r="147" spans="1:21" x14ac:dyDescent="0.25">
      <c r="A147" s="365" t="s">
        <v>185</v>
      </c>
      <c r="B147" s="370" t="s">
        <v>1670</v>
      </c>
      <c r="C147" s="370" t="s">
        <v>1671</v>
      </c>
      <c r="D147" s="370" t="s">
        <v>1672</v>
      </c>
      <c r="E147" s="370" t="s">
        <v>1673</v>
      </c>
      <c r="L147" s="368" t="s">
        <v>1674</v>
      </c>
      <c r="M147" s="368" t="s">
        <v>1675</v>
      </c>
      <c r="N147" s="368" t="s">
        <v>1676</v>
      </c>
      <c r="O147" s="368" t="s">
        <v>1675</v>
      </c>
      <c r="P147" s="368" t="s">
        <v>1677</v>
      </c>
      <c r="Q147" s="368" t="s">
        <v>1678</v>
      </c>
      <c r="R147" s="368"/>
      <c r="S147" s="368"/>
      <c r="T147" s="368" t="s">
        <v>1674</v>
      </c>
      <c r="U147" s="368" t="s">
        <v>288</v>
      </c>
    </row>
    <row r="148" spans="1:21" x14ac:dyDescent="0.25">
      <c r="A148" s="365" t="s">
        <v>186</v>
      </c>
      <c r="B148" s="370" t="s">
        <v>1679</v>
      </c>
      <c r="C148" s="370" t="s">
        <v>1680</v>
      </c>
      <c r="D148" s="370" t="s">
        <v>1681</v>
      </c>
      <c r="E148" s="370" t="s">
        <v>1682</v>
      </c>
      <c r="L148" s="368" t="s">
        <v>1683</v>
      </c>
      <c r="M148" s="368" t="s">
        <v>1684</v>
      </c>
      <c r="N148" s="368" t="s">
        <v>1685</v>
      </c>
      <c r="O148" s="368" t="s">
        <v>1684</v>
      </c>
      <c r="P148" s="368" t="s">
        <v>1686</v>
      </c>
      <c r="Q148" s="368" t="s">
        <v>1687</v>
      </c>
      <c r="R148" s="368"/>
      <c r="S148" s="368"/>
      <c r="T148" s="368" t="s">
        <v>1683</v>
      </c>
      <c r="U148" s="368" t="s">
        <v>288</v>
      </c>
    </row>
    <row r="149" spans="1:21" x14ac:dyDescent="0.25">
      <c r="A149" s="365" t="s">
        <v>192</v>
      </c>
      <c r="B149" s="370" t="s">
        <v>1688</v>
      </c>
      <c r="C149" s="370" t="s">
        <v>1689</v>
      </c>
      <c r="D149" s="370" t="s">
        <v>1690</v>
      </c>
      <c r="E149" s="370" t="s">
        <v>1691</v>
      </c>
      <c r="L149" s="368" t="s">
        <v>1692</v>
      </c>
      <c r="M149" s="368" t="s">
        <v>1693</v>
      </c>
      <c r="N149" s="368" t="s">
        <v>1694</v>
      </c>
      <c r="O149" s="368" t="s">
        <v>1695</v>
      </c>
      <c r="P149" s="368" t="s">
        <v>1696</v>
      </c>
      <c r="Q149" s="368" t="s">
        <v>1697</v>
      </c>
      <c r="R149" s="368"/>
      <c r="S149" s="368"/>
      <c r="T149" s="368" t="s">
        <v>1692</v>
      </c>
      <c r="U149" s="368" t="s">
        <v>288</v>
      </c>
    </row>
    <row r="150" spans="1:21" x14ac:dyDescent="0.25">
      <c r="A150" s="365" t="s">
        <v>187</v>
      </c>
      <c r="B150" s="370" t="s">
        <v>1698</v>
      </c>
      <c r="C150" s="370" t="s">
        <v>1699</v>
      </c>
      <c r="D150" s="370" t="s">
        <v>1700</v>
      </c>
      <c r="E150" s="370" t="s">
        <v>1701</v>
      </c>
      <c r="L150" s="368" t="s">
        <v>1702</v>
      </c>
      <c r="M150" s="368" t="s">
        <v>1703</v>
      </c>
      <c r="N150" s="368" t="s">
        <v>1703</v>
      </c>
      <c r="O150" s="368" t="s">
        <v>1703</v>
      </c>
      <c r="P150" s="368" t="s">
        <v>1704</v>
      </c>
      <c r="Q150" s="368" t="s">
        <v>1705</v>
      </c>
      <c r="R150" s="368"/>
      <c r="S150" s="368"/>
      <c r="T150" s="368" t="s">
        <v>1702</v>
      </c>
      <c r="U150" s="368" t="s">
        <v>288</v>
      </c>
    </row>
    <row r="151" spans="1:21" ht="409.6" x14ac:dyDescent="0.25">
      <c r="A151" s="375" t="s">
        <v>188</v>
      </c>
      <c r="B151" s="375" t="s">
        <v>1706</v>
      </c>
      <c r="C151" s="375" t="s">
        <v>1707</v>
      </c>
      <c r="D151" s="377" t="s">
        <v>1708</v>
      </c>
      <c r="E151" s="375" t="s">
        <v>1709</v>
      </c>
      <c r="L151" s="368" t="s">
        <v>1710</v>
      </c>
      <c r="M151" s="368" t="s">
        <v>1711</v>
      </c>
      <c r="N151" s="368" t="s">
        <v>1712</v>
      </c>
      <c r="O151" s="368" t="s">
        <v>1711</v>
      </c>
      <c r="P151" s="368" t="s">
        <v>1713</v>
      </c>
      <c r="Q151" s="368" t="s">
        <v>1714</v>
      </c>
      <c r="R151" s="368"/>
      <c r="S151" s="368"/>
      <c r="T151" s="368" t="s">
        <v>1710</v>
      </c>
      <c r="U151" s="369" t="s">
        <v>292</v>
      </c>
    </row>
    <row r="152" spans="1:21" x14ac:dyDescent="0.25">
      <c r="A152" s="365" t="s">
        <v>141</v>
      </c>
      <c r="B152" s="370" t="s">
        <v>1715</v>
      </c>
      <c r="C152" s="370" t="s">
        <v>1716</v>
      </c>
      <c r="D152" s="370" t="s">
        <v>1717</v>
      </c>
      <c r="E152" s="370" t="s">
        <v>1718</v>
      </c>
      <c r="L152" s="368" t="s">
        <v>1719</v>
      </c>
      <c r="M152" s="368" t="s">
        <v>1720</v>
      </c>
      <c r="N152" s="368" t="s">
        <v>1720</v>
      </c>
      <c r="O152" s="368" t="s">
        <v>1720</v>
      </c>
      <c r="P152" s="368" t="s">
        <v>1721</v>
      </c>
      <c r="Q152" s="368" t="s">
        <v>1722</v>
      </c>
      <c r="R152" s="368"/>
      <c r="S152" s="368"/>
      <c r="T152" s="368" t="s">
        <v>1719</v>
      </c>
      <c r="U152" s="368" t="s">
        <v>288</v>
      </c>
    </row>
    <row r="153" spans="1:21" x14ac:dyDescent="0.25">
      <c r="A153" s="365" t="s">
        <v>21</v>
      </c>
      <c r="B153" s="370" t="s">
        <v>1723</v>
      </c>
      <c r="C153" s="370" t="s">
        <v>1138</v>
      </c>
      <c r="D153" s="370" t="s">
        <v>1139</v>
      </c>
      <c r="E153" s="370" t="s">
        <v>1140</v>
      </c>
      <c r="L153" s="368" t="s">
        <v>1724</v>
      </c>
      <c r="M153" s="368" t="s">
        <v>1725</v>
      </c>
      <c r="N153" s="368" t="s">
        <v>1725</v>
      </c>
      <c r="O153" s="368" t="s">
        <v>1726</v>
      </c>
      <c r="P153" s="368" t="s">
        <v>1727</v>
      </c>
      <c r="Q153" s="368" t="s">
        <v>1728</v>
      </c>
      <c r="R153" s="368"/>
      <c r="S153" s="368"/>
      <c r="T153" s="368" t="s">
        <v>1724</v>
      </c>
      <c r="U153" s="368" t="s">
        <v>290</v>
      </c>
    </row>
    <row r="154" spans="1:21" ht="26.4" x14ac:dyDescent="0.25">
      <c r="A154" s="365" t="s">
        <v>28</v>
      </c>
      <c r="B154" s="375" t="s">
        <v>1147</v>
      </c>
      <c r="C154" s="370" t="s">
        <v>1148</v>
      </c>
      <c r="D154" s="370" t="s">
        <v>1149</v>
      </c>
      <c r="E154" s="370" t="s">
        <v>1150</v>
      </c>
      <c r="L154" s="368" t="s">
        <v>1729</v>
      </c>
      <c r="M154" s="368" t="s">
        <v>1730</v>
      </c>
      <c r="N154" s="368" t="s">
        <v>1731</v>
      </c>
      <c r="O154" s="368" t="s">
        <v>1732</v>
      </c>
      <c r="P154" s="368" t="s">
        <v>1733</v>
      </c>
      <c r="Q154" s="368" t="s">
        <v>1734</v>
      </c>
      <c r="R154" s="368"/>
      <c r="S154" s="368"/>
      <c r="T154" s="368" t="s">
        <v>1729</v>
      </c>
      <c r="U154" s="368" t="s">
        <v>288</v>
      </c>
    </row>
    <row r="155" spans="1:21" x14ac:dyDescent="0.25">
      <c r="A155" s="365" t="s">
        <v>1735</v>
      </c>
      <c r="B155" s="370" t="s">
        <v>1736</v>
      </c>
      <c r="C155" s="370" t="s">
        <v>1737</v>
      </c>
      <c r="D155" s="370" t="s">
        <v>1738</v>
      </c>
      <c r="E155" s="370" t="s">
        <v>1739</v>
      </c>
      <c r="L155" s="368" t="s">
        <v>1740</v>
      </c>
      <c r="M155" s="368" t="s">
        <v>1741</v>
      </c>
      <c r="N155" s="368" t="s">
        <v>1741</v>
      </c>
      <c r="O155" s="368" t="s">
        <v>1741</v>
      </c>
      <c r="P155" s="368" t="s">
        <v>1742</v>
      </c>
      <c r="Q155" s="368" t="s">
        <v>1743</v>
      </c>
      <c r="R155" s="368"/>
      <c r="S155" s="368"/>
      <c r="T155" s="368" t="s">
        <v>1740</v>
      </c>
      <c r="U155" s="368" t="s">
        <v>290</v>
      </c>
    </row>
    <row r="156" spans="1:21" x14ac:dyDescent="0.25">
      <c r="A156" s="365" t="s">
        <v>1744</v>
      </c>
      <c r="B156" s="370" t="s">
        <v>1745</v>
      </c>
      <c r="C156" s="370" t="s">
        <v>1746</v>
      </c>
      <c r="D156" s="370" t="s">
        <v>1747</v>
      </c>
      <c r="E156" s="370" t="s">
        <v>1748</v>
      </c>
      <c r="L156" s="368" t="s">
        <v>1749</v>
      </c>
      <c r="M156" s="368" t="s">
        <v>1750</v>
      </c>
      <c r="N156" s="368" t="s">
        <v>1751</v>
      </c>
      <c r="O156" s="368" t="s">
        <v>1752</v>
      </c>
      <c r="P156" s="368" t="s">
        <v>1753</v>
      </c>
      <c r="Q156" s="368" t="s">
        <v>1754</v>
      </c>
      <c r="R156" s="368"/>
      <c r="S156" s="368"/>
      <c r="T156" s="368" t="s">
        <v>1749</v>
      </c>
      <c r="U156" s="368" t="s">
        <v>288</v>
      </c>
    </row>
    <row r="157" spans="1:21" ht="15.75" customHeight="1" x14ac:dyDescent="0.25">
      <c r="A157" s="375" t="s">
        <v>1755</v>
      </c>
      <c r="B157" s="375" t="s">
        <v>1756</v>
      </c>
      <c r="C157" s="375" t="s">
        <v>1757</v>
      </c>
      <c r="D157" s="375" t="s">
        <v>1758</v>
      </c>
      <c r="E157" s="375" t="s">
        <v>1759</v>
      </c>
      <c r="L157" s="368" t="s">
        <v>1760</v>
      </c>
      <c r="M157" s="368" t="s">
        <v>1761</v>
      </c>
      <c r="N157" s="368" t="s">
        <v>1761</v>
      </c>
      <c r="O157" s="368" t="s">
        <v>1761</v>
      </c>
      <c r="P157" s="368" t="s">
        <v>1762</v>
      </c>
      <c r="Q157" s="368" t="s">
        <v>1763</v>
      </c>
      <c r="R157" s="368"/>
      <c r="S157" s="368"/>
      <c r="T157" s="368" t="s">
        <v>1760</v>
      </c>
      <c r="U157" s="368" t="s">
        <v>290</v>
      </c>
    </row>
    <row r="158" spans="1:21" ht="15.75" customHeight="1" x14ac:dyDescent="0.25">
      <c r="A158" s="378" t="s">
        <v>265</v>
      </c>
      <c r="B158" s="378" t="s">
        <v>1764</v>
      </c>
      <c r="C158" s="378" t="s">
        <v>1765</v>
      </c>
      <c r="D158" s="378" t="s">
        <v>1766</v>
      </c>
      <c r="E158" s="365" t="s">
        <v>1767</v>
      </c>
      <c r="L158" s="368" t="s">
        <v>1768</v>
      </c>
      <c r="M158" s="368" t="s">
        <v>1769</v>
      </c>
      <c r="N158" s="368" t="s">
        <v>1770</v>
      </c>
      <c r="O158" s="368" t="s">
        <v>1769</v>
      </c>
      <c r="P158" s="368" t="s">
        <v>1771</v>
      </c>
      <c r="Q158" s="368" t="s">
        <v>1772</v>
      </c>
      <c r="R158" s="368"/>
      <c r="S158" s="368"/>
      <c r="T158" s="368" t="s">
        <v>1768</v>
      </c>
      <c r="U158" s="368" t="s">
        <v>288</v>
      </c>
    </row>
    <row r="159" spans="1:21" x14ac:dyDescent="0.25">
      <c r="A159" s="365" t="s">
        <v>268</v>
      </c>
      <c r="B159" s="365" t="s">
        <v>1773</v>
      </c>
      <c r="C159" s="365" t="s">
        <v>1774</v>
      </c>
      <c r="D159" s="365" t="s">
        <v>1775</v>
      </c>
      <c r="E159" s="365" t="s">
        <v>1776</v>
      </c>
      <c r="L159" s="368" t="s">
        <v>1777</v>
      </c>
      <c r="M159" s="368" t="s">
        <v>1778</v>
      </c>
      <c r="N159" s="368" t="s">
        <v>1779</v>
      </c>
      <c r="O159" s="368" t="s">
        <v>1780</v>
      </c>
      <c r="P159" s="368" t="s">
        <v>1781</v>
      </c>
      <c r="Q159" s="368" t="s">
        <v>1782</v>
      </c>
      <c r="R159" s="368"/>
      <c r="S159" s="368"/>
      <c r="T159" s="368" t="s">
        <v>1777</v>
      </c>
      <c r="U159" s="368" t="s">
        <v>290</v>
      </c>
    </row>
    <row r="160" spans="1:21" ht="13.5" customHeight="1" x14ac:dyDescent="0.25">
      <c r="A160" s="365" t="s">
        <v>271</v>
      </c>
      <c r="B160" s="375" t="s">
        <v>1783</v>
      </c>
      <c r="C160" s="365" t="s">
        <v>1784</v>
      </c>
      <c r="D160" s="365" t="s">
        <v>1785</v>
      </c>
      <c r="E160" s="365" t="s">
        <v>1786</v>
      </c>
      <c r="L160" s="368" t="s">
        <v>1787</v>
      </c>
      <c r="M160" s="368" t="s">
        <v>1788</v>
      </c>
      <c r="N160" s="368" t="s">
        <v>1788</v>
      </c>
      <c r="O160" s="368" t="s">
        <v>1789</v>
      </c>
      <c r="P160" s="368" t="s">
        <v>1790</v>
      </c>
      <c r="Q160" s="368" t="s">
        <v>1791</v>
      </c>
      <c r="R160" s="368"/>
      <c r="S160" s="368"/>
      <c r="T160" s="368" t="s">
        <v>1787</v>
      </c>
      <c r="U160" s="369" t="s">
        <v>290</v>
      </c>
    </row>
    <row r="161" spans="1:21" x14ac:dyDescent="0.25">
      <c r="A161" s="365" t="s">
        <v>274</v>
      </c>
      <c r="B161" s="365" t="s">
        <v>1792</v>
      </c>
      <c r="C161" s="365" t="s">
        <v>1793</v>
      </c>
      <c r="D161" s="365" t="s">
        <v>1794</v>
      </c>
      <c r="E161" s="365" t="s">
        <v>1795</v>
      </c>
      <c r="L161" s="368" t="s">
        <v>1796</v>
      </c>
      <c r="M161" s="368" t="s">
        <v>1797</v>
      </c>
      <c r="N161" s="368" t="s">
        <v>1798</v>
      </c>
      <c r="O161" s="368" t="s">
        <v>1799</v>
      </c>
      <c r="P161" s="368" t="s">
        <v>1800</v>
      </c>
      <c r="Q161" s="368" t="s">
        <v>1801</v>
      </c>
      <c r="R161" s="368"/>
      <c r="S161" s="368"/>
      <c r="T161" s="368" t="s">
        <v>1796</v>
      </c>
      <c r="U161" s="368" t="s">
        <v>288</v>
      </c>
    </row>
    <row r="162" spans="1:21" x14ac:dyDescent="0.25">
      <c r="A162" s="365" t="s">
        <v>266</v>
      </c>
      <c r="B162" s="365" t="s">
        <v>1802</v>
      </c>
      <c r="C162" s="365" t="s">
        <v>1803</v>
      </c>
      <c r="D162" s="365" t="s">
        <v>1804</v>
      </c>
      <c r="E162" s="365" t="s">
        <v>1805</v>
      </c>
      <c r="L162" s="368" t="s">
        <v>1806</v>
      </c>
      <c r="M162" s="368" t="s">
        <v>1807</v>
      </c>
      <c r="N162" s="368" t="s">
        <v>1808</v>
      </c>
      <c r="O162" s="368" t="s">
        <v>1807</v>
      </c>
      <c r="P162" s="368" t="s">
        <v>1809</v>
      </c>
      <c r="Q162" s="368" t="s">
        <v>1810</v>
      </c>
      <c r="R162" s="368"/>
      <c r="S162" s="368"/>
      <c r="T162" s="368" t="s">
        <v>1806</v>
      </c>
      <c r="U162" s="368" t="s">
        <v>288</v>
      </c>
    </row>
    <row r="163" spans="1:21" ht="14.25" customHeight="1" x14ac:dyDescent="0.25">
      <c r="A163" s="365" t="s">
        <v>269</v>
      </c>
      <c r="B163" s="365" t="s">
        <v>1811</v>
      </c>
      <c r="C163" s="365" t="s">
        <v>1812</v>
      </c>
      <c r="D163" s="365" t="s">
        <v>1813</v>
      </c>
      <c r="E163" s="365" t="s">
        <v>1814</v>
      </c>
      <c r="L163" s="368" t="s">
        <v>1815</v>
      </c>
      <c r="M163" s="368" t="s">
        <v>1816</v>
      </c>
      <c r="N163" s="368" t="s">
        <v>1816</v>
      </c>
      <c r="O163" s="368" t="s">
        <v>1816</v>
      </c>
      <c r="P163" s="368" t="s">
        <v>1817</v>
      </c>
      <c r="Q163" s="368" t="s">
        <v>1818</v>
      </c>
      <c r="R163" s="368"/>
      <c r="S163" s="368"/>
      <c r="T163" s="368" t="s">
        <v>1815</v>
      </c>
      <c r="U163" s="369" t="s">
        <v>289</v>
      </c>
    </row>
    <row r="164" spans="1:21" x14ac:dyDescent="0.25">
      <c r="A164" s="365" t="s">
        <v>272</v>
      </c>
      <c r="B164" s="365" t="s">
        <v>1819</v>
      </c>
      <c r="C164" s="365" t="s">
        <v>1820</v>
      </c>
      <c r="D164" s="365" t="s">
        <v>1821</v>
      </c>
      <c r="E164" s="365" t="s">
        <v>1822</v>
      </c>
      <c r="L164" s="368" t="s">
        <v>1823</v>
      </c>
      <c r="M164" s="368" t="s">
        <v>1824</v>
      </c>
      <c r="N164" s="368" t="s">
        <v>1825</v>
      </c>
      <c r="O164" s="368" t="s">
        <v>1824</v>
      </c>
      <c r="P164" s="368" t="s">
        <v>1826</v>
      </c>
      <c r="Q164" s="368" t="s">
        <v>1827</v>
      </c>
      <c r="R164" s="368"/>
      <c r="S164" s="368"/>
      <c r="T164" s="368" t="s">
        <v>1823</v>
      </c>
      <c r="U164" s="368" t="s">
        <v>288</v>
      </c>
    </row>
    <row r="165" spans="1:21" ht="12.75" customHeight="1" x14ac:dyDescent="0.25">
      <c r="A165" s="365" t="s">
        <v>267</v>
      </c>
      <c r="B165" s="365" t="s">
        <v>1828</v>
      </c>
      <c r="C165" s="365" t="s">
        <v>1829</v>
      </c>
      <c r="D165" s="365" t="s">
        <v>1830</v>
      </c>
      <c r="E165" s="365" t="s">
        <v>1831</v>
      </c>
      <c r="L165" s="368" t="s">
        <v>1832</v>
      </c>
      <c r="M165" s="368" t="s">
        <v>1833</v>
      </c>
      <c r="N165" s="368" t="s">
        <v>1834</v>
      </c>
      <c r="O165" s="368" t="s">
        <v>1835</v>
      </c>
      <c r="P165" s="368" t="s">
        <v>1836</v>
      </c>
      <c r="Q165" s="368" t="s">
        <v>1837</v>
      </c>
      <c r="R165" s="368"/>
      <c r="S165" s="368"/>
      <c r="T165" s="368" t="s">
        <v>1832</v>
      </c>
      <c r="U165" s="368" t="s">
        <v>288</v>
      </c>
    </row>
    <row r="166" spans="1:21" ht="12.75" customHeight="1" x14ac:dyDescent="0.25">
      <c r="A166" s="365" t="s">
        <v>270</v>
      </c>
      <c r="B166" s="365" t="s">
        <v>1838</v>
      </c>
      <c r="C166" s="365" t="s">
        <v>1839</v>
      </c>
      <c r="D166" s="365" t="s">
        <v>1840</v>
      </c>
      <c r="E166" s="365" t="s">
        <v>1841</v>
      </c>
      <c r="L166" s="368" t="s">
        <v>1842</v>
      </c>
      <c r="M166" s="368" t="s">
        <v>1843</v>
      </c>
      <c r="N166" s="368" t="s">
        <v>1844</v>
      </c>
      <c r="O166" s="368" t="s">
        <v>1845</v>
      </c>
      <c r="P166" s="368" t="s">
        <v>1846</v>
      </c>
      <c r="Q166" s="368" t="s">
        <v>1847</v>
      </c>
      <c r="R166" s="368"/>
      <c r="S166" s="368"/>
      <c r="T166" s="368" t="s">
        <v>1842</v>
      </c>
      <c r="U166" s="368" t="s">
        <v>288</v>
      </c>
    </row>
    <row r="167" spans="1:21" x14ac:dyDescent="0.25">
      <c r="A167" s="365" t="s">
        <v>273</v>
      </c>
      <c r="B167" s="365" t="s">
        <v>1848</v>
      </c>
      <c r="C167" s="365" t="s">
        <v>1849</v>
      </c>
      <c r="D167" s="365" t="s">
        <v>1850</v>
      </c>
      <c r="E167" s="365" t="s">
        <v>1851</v>
      </c>
      <c r="L167" s="368" t="s">
        <v>1852</v>
      </c>
      <c r="M167" s="368" t="s">
        <v>1853</v>
      </c>
      <c r="N167" s="368" t="s">
        <v>1854</v>
      </c>
      <c r="O167" s="368" t="s">
        <v>1853</v>
      </c>
      <c r="P167" s="368" t="s">
        <v>1855</v>
      </c>
      <c r="Q167" s="368" t="s">
        <v>1856</v>
      </c>
      <c r="R167" s="368"/>
      <c r="S167" s="368"/>
      <c r="T167" s="368" t="s">
        <v>1852</v>
      </c>
      <c r="U167" s="368" t="s">
        <v>288</v>
      </c>
    </row>
    <row r="168" spans="1:21" x14ac:dyDescent="0.25">
      <c r="L168" s="368" t="s">
        <v>1857</v>
      </c>
      <c r="M168" s="368" t="s">
        <v>1858</v>
      </c>
      <c r="N168" s="368" t="s">
        <v>1858</v>
      </c>
      <c r="O168" s="368" t="s">
        <v>1858</v>
      </c>
      <c r="P168" s="368" t="s">
        <v>1859</v>
      </c>
      <c r="Q168" s="368" t="s">
        <v>1860</v>
      </c>
      <c r="R168" s="368"/>
      <c r="S168" s="368"/>
      <c r="T168" s="368" t="s">
        <v>1857</v>
      </c>
      <c r="U168" s="368" t="s">
        <v>288</v>
      </c>
    </row>
    <row r="169" spans="1:21" x14ac:dyDescent="0.25">
      <c r="L169" s="368" t="s">
        <v>1861</v>
      </c>
      <c r="M169" s="368" t="s">
        <v>1862</v>
      </c>
      <c r="N169" s="368" t="s">
        <v>1863</v>
      </c>
      <c r="O169" s="368" t="s">
        <v>1864</v>
      </c>
      <c r="P169" s="368" t="s">
        <v>1865</v>
      </c>
      <c r="Q169" s="368" t="s">
        <v>1866</v>
      </c>
      <c r="R169" s="368"/>
      <c r="S169" s="368"/>
      <c r="T169" s="368" t="s">
        <v>1861</v>
      </c>
      <c r="U169" s="368" t="s">
        <v>288</v>
      </c>
    </row>
    <row r="170" spans="1:21" x14ac:dyDescent="0.25">
      <c r="L170" s="368" t="s">
        <v>1867</v>
      </c>
      <c r="M170" s="368" t="s">
        <v>1868</v>
      </c>
      <c r="N170" s="368" t="s">
        <v>1868</v>
      </c>
      <c r="O170" s="368" t="s">
        <v>1869</v>
      </c>
      <c r="P170" s="368" t="s">
        <v>1870</v>
      </c>
      <c r="Q170" s="368" t="s">
        <v>1871</v>
      </c>
      <c r="R170" s="368"/>
      <c r="S170" s="368"/>
      <c r="T170" s="368" t="s">
        <v>1867</v>
      </c>
      <c r="U170" s="369" t="s">
        <v>292</v>
      </c>
    </row>
    <row r="171" spans="1:21" x14ac:dyDescent="0.25">
      <c r="L171" s="368" t="s">
        <v>1872</v>
      </c>
      <c r="M171" s="368" t="s">
        <v>1873</v>
      </c>
      <c r="N171" s="368" t="s">
        <v>1873</v>
      </c>
      <c r="O171" s="368" t="s">
        <v>1874</v>
      </c>
      <c r="P171" s="368" t="s">
        <v>1875</v>
      </c>
      <c r="Q171" s="368" t="s">
        <v>1876</v>
      </c>
      <c r="R171" s="368"/>
      <c r="S171" s="368"/>
      <c r="T171" s="368" t="s">
        <v>1872</v>
      </c>
      <c r="U171" s="368" t="s">
        <v>288</v>
      </c>
    </row>
    <row r="172" spans="1:21" x14ac:dyDescent="0.25">
      <c r="L172" s="368" t="s">
        <v>1877</v>
      </c>
      <c r="M172" s="368" t="s">
        <v>1878</v>
      </c>
      <c r="N172" s="368" t="s">
        <v>1878</v>
      </c>
      <c r="O172" s="368" t="s">
        <v>1879</v>
      </c>
      <c r="P172" s="368" t="s">
        <v>1880</v>
      </c>
      <c r="Q172" s="368" t="s">
        <v>1881</v>
      </c>
      <c r="R172" s="368"/>
      <c r="S172" s="368"/>
      <c r="T172" s="368" t="s">
        <v>1877</v>
      </c>
      <c r="U172" s="369" t="s">
        <v>289</v>
      </c>
    </row>
    <row r="173" spans="1:21" x14ac:dyDescent="0.25">
      <c r="L173" s="368" t="s">
        <v>1882</v>
      </c>
      <c r="M173" s="368" t="s">
        <v>1883</v>
      </c>
      <c r="N173" s="368" t="s">
        <v>1883</v>
      </c>
      <c r="O173" s="368" t="s">
        <v>1883</v>
      </c>
      <c r="P173" s="368" t="s">
        <v>1884</v>
      </c>
      <c r="Q173" s="368" t="s">
        <v>1885</v>
      </c>
      <c r="R173" s="368"/>
      <c r="S173" s="368"/>
      <c r="T173" s="368" t="s">
        <v>1882</v>
      </c>
      <c r="U173" s="368" t="s">
        <v>288</v>
      </c>
    </row>
    <row r="174" spans="1:21" x14ac:dyDescent="0.25">
      <c r="L174" s="368" t="s">
        <v>1886</v>
      </c>
      <c r="M174" s="368" t="s">
        <v>1887</v>
      </c>
      <c r="N174" s="368" t="s">
        <v>1888</v>
      </c>
      <c r="O174" s="368" t="s">
        <v>1889</v>
      </c>
      <c r="P174" s="368" t="s">
        <v>1890</v>
      </c>
      <c r="Q174" s="368" t="s">
        <v>1891</v>
      </c>
      <c r="R174" s="368"/>
      <c r="S174" s="368"/>
      <c r="T174" s="368" t="s">
        <v>1886</v>
      </c>
      <c r="U174" s="369" t="s">
        <v>289</v>
      </c>
    </row>
    <row r="175" spans="1:21" x14ac:dyDescent="0.25">
      <c r="L175" s="368" t="s">
        <v>1892</v>
      </c>
      <c r="M175" s="368" t="s">
        <v>1893</v>
      </c>
      <c r="N175" s="368" t="s">
        <v>1893</v>
      </c>
      <c r="O175" s="368" t="s">
        <v>1894</v>
      </c>
      <c r="P175" s="368" t="s">
        <v>1895</v>
      </c>
      <c r="Q175" s="368" t="s">
        <v>1896</v>
      </c>
      <c r="R175" s="368"/>
      <c r="S175" s="368"/>
      <c r="T175" s="368" t="s">
        <v>1892</v>
      </c>
      <c r="U175" s="368" t="s">
        <v>288</v>
      </c>
    </row>
    <row r="176" spans="1:21" x14ac:dyDescent="0.25">
      <c r="L176" s="368" t="s">
        <v>1897</v>
      </c>
      <c r="M176" s="368" t="s">
        <v>1898</v>
      </c>
      <c r="N176" s="368" t="s">
        <v>1899</v>
      </c>
      <c r="O176" s="368" t="s">
        <v>1898</v>
      </c>
      <c r="P176" s="368" t="s">
        <v>1900</v>
      </c>
      <c r="Q176" s="368" t="s">
        <v>1901</v>
      </c>
      <c r="R176" s="368"/>
      <c r="S176" s="368"/>
      <c r="T176" s="368" t="s">
        <v>1897</v>
      </c>
      <c r="U176" s="368" t="s">
        <v>288</v>
      </c>
    </row>
    <row r="177" spans="12:21" x14ac:dyDescent="0.25">
      <c r="L177" s="368" t="s">
        <v>1902</v>
      </c>
      <c r="M177" s="368" t="s">
        <v>1903</v>
      </c>
      <c r="N177" s="368" t="s">
        <v>1904</v>
      </c>
      <c r="O177" s="368" t="s">
        <v>1905</v>
      </c>
      <c r="P177" s="368" t="s">
        <v>1906</v>
      </c>
      <c r="Q177" s="368" t="s">
        <v>1907</v>
      </c>
      <c r="R177" s="368"/>
      <c r="S177" s="368"/>
      <c r="T177" s="368" t="s">
        <v>1902</v>
      </c>
      <c r="U177" s="368" t="s">
        <v>288</v>
      </c>
    </row>
    <row r="178" spans="12:21" x14ac:dyDescent="0.25">
      <c r="L178" s="368" t="s">
        <v>1908</v>
      </c>
      <c r="M178" s="368" t="s">
        <v>1909</v>
      </c>
      <c r="N178" s="368" t="s">
        <v>1910</v>
      </c>
      <c r="O178" s="368" t="s">
        <v>1911</v>
      </c>
      <c r="P178" s="368" t="s">
        <v>1912</v>
      </c>
      <c r="Q178" s="368" t="s">
        <v>1913</v>
      </c>
      <c r="R178" s="368"/>
      <c r="S178" s="368"/>
      <c r="T178" s="368" t="s">
        <v>1908</v>
      </c>
      <c r="U178" s="368" t="s">
        <v>288</v>
      </c>
    </row>
    <row r="179" spans="12:21" x14ac:dyDescent="0.25">
      <c r="L179" s="368" t="s">
        <v>1914</v>
      </c>
      <c r="M179" s="368" t="s">
        <v>1915</v>
      </c>
      <c r="N179" s="368" t="s">
        <v>1916</v>
      </c>
      <c r="O179" s="368" t="s">
        <v>1915</v>
      </c>
      <c r="P179" s="368" t="s">
        <v>1917</v>
      </c>
      <c r="Q179" s="368" t="s">
        <v>1918</v>
      </c>
      <c r="R179" s="368"/>
      <c r="S179" s="368"/>
      <c r="T179" s="368" t="s">
        <v>1914</v>
      </c>
      <c r="U179" s="368" t="s">
        <v>289</v>
      </c>
    </row>
    <row r="180" spans="12:21" x14ac:dyDescent="0.25">
      <c r="L180" s="368" t="s">
        <v>1919</v>
      </c>
      <c r="M180" s="368" t="s">
        <v>1920</v>
      </c>
      <c r="N180" s="368" t="s">
        <v>1921</v>
      </c>
      <c r="O180" s="368" t="s">
        <v>1922</v>
      </c>
      <c r="P180" s="368" t="s">
        <v>1923</v>
      </c>
      <c r="Q180" s="368" t="s">
        <v>1924</v>
      </c>
      <c r="R180" s="368"/>
      <c r="S180" s="368"/>
      <c r="T180" s="368" t="s">
        <v>1919</v>
      </c>
      <c r="U180" s="368" t="s">
        <v>288</v>
      </c>
    </row>
    <row r="181" spans="12:21" x14ac:dyDescent="0.25">
      <c r="L181" s="368" t="s">
        <v>1925</v>
      </c>
      <c r="M181" s="368" t="s">
        <v>1926</v>
      </c>
      <c r="N181" s="368" t="s">
        <v>1926</v>
      </c>
      <c r="O181" s="368" t="s">
        <v>1926</v>
      </c>
      <c r="P181" s="368" t="s">
        <v>1927</v>
      </c>
      <c r="Q181" s="368" t="s">
        <v>1928</v>
      </c>
      <c r="R181" s="368"/>
      <c r="S181" s="368"/>
      <c r="T181" s="368" t="s">
        <v>1925</v>
      </c>
      <c r="U181" s="368" t="s">
        <v>290</v>
      </c>
    </row>
    <row r="182" spans="12:21" x14ac:dyDescent="0.25">
      <c r="L182" s="368" t="s">
        <v>1929</v>
      </c>
      <c r="M182" s="368" t="s">
        <v>1930</v>
      </c>
      <c r="N182" s="368" t="s">
        <v>1930</v>
      </c>
      <c r="O182" s="368" t="s">
        <v>1930</v>
      </c>
      <c r="P182" s="368" t="s">
        <v>1931</v>
      </c>
      <c r="Q182" s="368" t="s">
        <v>1932</v>
      </c>
      <c r="R182" s="368"/>
      <c r="S182" s="368"/>
      <c r="T182" s="368" t="s">
        <v>1929</v>
      </c>
      <c r="U182" s="368" t="s">
        <v>289</v>
      </c>
    </row>
    <row r="183" spans="12:21" x14ac:dyDescent="0.25">
      <c r="L183" s="369" t="s">
        <v>1933</v>
      </c>
      <c r="M183" s="368" t="s">
        <v>1934</v>
      </c>
      <c r="N183" s="368" t="s">
        <v>1935</v>
      </c>
      <c r="O183" s="368" t="s">
        <v>1936</v>
      </c>
      <c r="P183" s="368" t="s">
        <v>1937</v>
      </c>
      <c r="Q183" s="368" t="s">
        <v>1938</v>
      </c>
      <c r="R183" s="368"/>
      <c r="S183" s="368"/>
      <c r="T183" s="369" t="s">
        <v>1933</v>
      </c>
      <c r="U183" s="369" t="s">
        <v>292</v>
      </c>
    </row>
    <row r="184" spans="12:21" x14ac:dyDescent="0.25">
      <c r="L184" s="368" t="s">
        <v>1939</v>
      </c>
      <c r="M184" s="368" t="s">
        <v>1940</v>
      </c>
      <c r="N184" s="368" t="s">
        <v>1941</v>
      </c>
      <c r="O184" s="368" t="s">
        <v>1942</v>
      </c>
      <c r="P184" s="368" t="s">
        <v>1943</v>
      </c>
      <c r="Q184" s="368" t="s">
        <v>1944</v>
      </c>
      <c r="R184" s="368"/>
      <c r="S184" s="368"/>
      <c r="T184" s="368" t="s">
        <v>1939</v>
      </c>
      <c r="U184" s="369" t="s">
        <v>290</v>
      </c>
    </row>
    <row r="185" spans="12:21" x14ac:dyDescent="0.25">
      <c r="L185" s="368" t="s">
        <v>1945</v>
      </c>
      <c r="M185" s="368" t="s">
        <v>1946</v>
      </c>
      <c r="N185" s="368" t="s">
        <v>1946</v>
      </c>
      <c r="O185" s="368" t="s">
        <v>1946</v>
      </c>
      <c r="P185" s="368" t="s">
        <v>1947</v>
      </c>
      <c r="Q185" s="368" t="s">
        <v>1948</v>
      </c>
      <c r="R185" s="368"/>
      <c r="S185" s="368"/>
      <c r="T185" s="368" t="s">
        <v>1945</v>
      </c>
      <c r="U185" s="369" t="s">
        <v>292</v>
      </c>
    </row>
    <row r="186" spans="12:21" x14ac:dyDescent="0.25">
      <c r="L186" s="368" t="s">
        <v>1949</v>
      </c>
      <c r="M186" s="368" t="s">
        <v>1950</v>
      </c>
      <c r="N186" s="368" t="s">
        <v>1950</v>
      </c>
      <c r="O186" s="368" t="s">
        <v>1951</v>
      </c>
      <c r="P186" s="368" t="s">
        <v>1952</v>
      </c>
      <c r="Q186" s="368" t="s">
        <v>1953</v>
      </c>
      <c r="R186" s="368"/>
      <c r="S186" s="368"/>
      <c r="T186" s="368" t="s">
        <v>1949</v>
      </c>
      <c r="U186" s="369" t="s">
        <v>290</v>
      </c>
    </row>
    <row r="187" spans="12:21" x14ac:dyDescent="0.25">
      <c r="L187" s="368" t="s">
        <v>1954</v>
      </c>
      <c r="M187" s="368" t="s">
        <v>1955</v>
      </c>
      <c r="N187" s="368" t="s">
        <v>1956</v>
      </c>
      <c r="O187" s="368" t="s">
        <v>1957</v>
      </c>
      <c r="P187" s="368" t="s">
        <v>1958</v>
      </c>
      <c r="Q187" s="368" t="s">
        <v>1959</v>
      </c>
      <c r="R187" s="368"/>
      <c r="S187" s="368"/>
      <c r="T187" s="368" t="s">
        <v>1954</v>
      </c>
      <c r="U187" s="369" t="s">
        <v>290</v>
      </c>
    </row>
    <row r="188" spans="12:21" x14ac:dyDescent="0.25">
      <c r="L188" s="368" t="s">
        <v>1960</v>
      </c>
      <c r="M188" s="368" t="s">
        <v>1961</v>
      </c>
      <c r="N188" s="368" t="s">
        <v>1962</v>
      </c>
      <c r="O188" s="368" t="s">
        <v>1963</v>
      </c>
      <c r="P188" s="368" t="s">
        <v>1964</v>
      </c>
      <c r="Q188" s="368" t="s">
        <v>1965</v>
      </c>
      <c r="R188" s="368"/>
      <c r="S188" s="368"/>
      <c r="T188" s="368" t="s">
        <v>1960</v>
      </c>
      <c r="U188" s="369" t="s">
        <v>291</v>
      </c>
    </row>
    <row r="189" spans="12:21" x14ac:dyDescent="0.25">
      <c r="L189" s="368" t="s">
        <v>1966</v>
      </c>
      <c r="M189" s="368" t="s">
        <v>1967</v>
      </c>
      <c r="N189" s="368" t="s">
        <v>1967</v>
      </c>
      <c r="O189" s="368" t="s">
        <v>1967</v>
      </c>
      <c r="P189" s="368" t="s">
        <v>1968</v>
      </c>
      <c r="Q189" s="368" t="s">
        <v>1969</v>
      </c>
      <c r="R189" s="368"/>
      <c r="S189" s="368"/>
      <c r="T189" s="368" t="s">
        <v>1966</v>
      </c>
      <c r="U189" s="368" t="s">
        <v>288</v>
      </c>
    </row>
    <row r="190" spans="12:21" x14ac:dyDescent="0.25">
      <c r="L190" s="368" t="s">
        <v>1970</v>
      </c>
      <c r="M190" s="368" t="s">
        <v>1971</v>
      </c>
      <c r="N190" s="368" t="s">
        <v>1972</v>
      </c>
      <c r="O190" s="368" t="s">
        <v>1973</v>
      </c>
      <c r="P190" s="368" t="s">
        <v>1974</v>
      </c>
      <c r="Q190" s="368" t="s">
        <v>1975</v>
      </c>
      <c r="R190" s="368"/>
      <c r="S190" s="368"/>
      <c r="T190" s="368" t="s">
        <v>1970</v>
      </c>
      <c r="U190" s="369" t="s">
        <v>292</v>
      </c>
    </row>
    <row r="191" spans="12:21" x14ac:dyDescent="0.25">
      <c r="L191" s="368" t="s">
        <v>1976</v>
      </c>
      <c r="M191" s="368" t="s">
        <v>1977</v>
      </c>
      <c r="N191" s="368" t="s">
        <v>1978</v>
      </c>
      <c r="O191" s="368" t="s">
        <v>1979</v>
      </c>
      <c r="P191" s="368" t="s">
        <v>1980</v>
      </c>
      <c r="Q191" s="368" t="s">
        <v>1981</v>
      </c>
      <c r="R191" s="368"/>
      <c r="S191" s="368"/>
      <c r="T191" s="368" t="s">
        <v>1976</v>
      </c>
      <c r="U191" s="369" t="s">
        <v>292</v>
      </c>
    </row>
    <row r="192" spans="12:21" x14ac:dyDescent="0.25">
      <c r="L192" s="368" t="s">
        <v>1982</v>
      </c>
      <c r="M192" s="368" t="s">
        <v>1983</v>
      </c>
      <c r="N192" s="368" t="s">
        <v>1984</v>
      </c>
      <c r="O192" s="368" t="s">
        <v>1983</v>
      </c>
      <c r="P192" s="368" t="s">
        <v>1985</v>
      </c>
      <c r="Q192" s="368" t="s">
        <v>1986</v>
      </c>
      <c r="R192" s="368"/>
      <c r="S192" s="368"/>
      <c r="T192" s="368" t="s">
        <v>1982</v>
      </c>
      <c r="U192" s="369" t="s">
        <v>290</v>
      </c>
    </row>
    <row r="193" spans="12:21" x14ac:dyDescent="0.25">
      <c r="L193" s="368" t="s">
        <v>1987</v>
      </c>
      <c r="M193" s="368" t="s">
        <v>1988</v>
      </c>
      <c r="N193" s="368" t="s">
        <v>1989</v>
      </c>
      <c r="O193" s="368" t="s">
        <v>1990</v>
      </c>
      <c r="P193" s="368" t="s">
        <v>1991</v>
      </c>
      <c r="Q193" s="368" t="s">
        <v>1992</v>
      </c>
      <c r="R193" s="368"/>
      <c r="S193" s="368"/>
      <c r="T193" s="368" t="s">
        <v>1987</v>
      </c>
      <c r="U193" s="369" t="s">
        <v>288</v>
      </c>
    </row>
    <row r="194" spans="12:21" x14ac:dyDescent="0.25">
      <c r="L194" s="368" t="s">
        <v>1993</v>
      </c>
      <c r="M194" s="368" t="s">
        <v>1994</v>
      </c>
      <c r="N194" s="368" t="s">
        <v>1995</v>
      </c>
      <c r="O194" s="368" t="s">
        <v>1996</v>
      </c>
      <c r="P194" s="368" t="s">
        <v>1997</v>
      </c>
      <c r="Q194" s="368" t="s">
        <v>1998</v>
      </c>
      <c r="R194" s="368"/>
      <c r="S194" s="368"/>
      <c r="T194" s="368" t="s">
        <v>1993</v>
      </c>
      <c r="U194" s="369" t="s">
        <v>288</v>
      </c>
    </row>
    <row r="195" spans="12:21" x14ac:dyDescent="0.25">
      <c r="L195" s="368" t="s">
        <v>1999</v>
      </c>
      <c r="M195" s="368" t="s">
        <v>2000</v>
      </c>
      <c r="N195" s="368" t="s">
        <v>2001</v>
      </c>
      <c r="O195" s="368" t="s">
        <v>2002</v>
      </c>
      <c r="P195" s="368" t="s">
        <v>2003</v>
      </c>
      <c r="Q195" s="368" t="s">
        <v>2004</v>
      </c>
      <c r="R195" s="368"/>
      <c r="S195" s="368"/>
      <c r="T195" s="368" t="s">
        <v>1999</v>
      </c>
      <c r="U195" s="369" t="s">
        <v>288</v>
      </c>
    </row>
    <row r="196" spans="12:21" x14ac:dyDescent="0.25">
      <c r="L196" s="368" t="s">
        <v>2005</v>
      </c>
      <c r="M196" s="368" t="s">
        <v>2006</v>
      </c>
      <c r="N196" s="368" t="s">
        <v>2007</v>
      </c>
      <c r="O196" s="368" t="s">
        <v>2008</v>
      </c>
      <c r="P196" s="368" t="s">
        <v>2009</v>
      </c>
      <c r="Q196" s="368" t="s">
        <v>2010</v>
      </c>
      <c r="R196" s="368"/>
      <c r="S196" s="368"/>
      <c r="T196" s="368" t="s">
        <v>2005</v>
      </c>
      <c r="U196" s="369" t="s">
        <v>288</v>
      </c>
    </row>
    <row r="197" spans="12:21" x14ac:dyDescent="0.25">
      <c r="L197" s="368" t="s">
        <v>2011</v>
      </c>
      <c r="M197" s="368" t="s">
        <v>129</v>
      </c>
      <c r="N197" s="368" t="s">
        <v>2012</v>
      </c>
      <c r="O197" s="368" t="s">
        <v>2013</v>
      </c>
      <c r="P197" s="368" t="s">
        <v>2014</v>
      </c>
      <c r="Q197" s="368" t="s">
        <v>2015</v>
      </c>
      <c r="R197" s="368"/>
      <c r="S197" s="368"/>
      <c r="T197" s="368" t="s">
        <v>2011</v>
      </c>
      <c r="U197" s="368" t="s">
        <v>288</v>
      </c>
    </row>
    <row r="198" spans="12:21" x14ac:dyDescent="0.25">
      <c r="L198" s="368" t="s">
        <v>2016</v>
      </c>
      <c r="M198" s="368" t="s">
        <v>2017</v>
      </c>
      <c r="N198" s="368" t="s">
        <v>2017</v>
      </c>
      <c r="O198" s="368" t="s">
        <v>2018</v>
      </c>
      <c r="P198" s="368" t="s">
        <v>2019</v>
      </c>
      <c r="Q198" s="368" t="s">
        <v>2020</v>
      </c>
      <c r="R198" s="368"/>
      <c r="S198" s="368"/>
      <c r="T198" s="368" t="s">
        <v>2016</v>
      </c>
      <c r="U198" s="368" t="s">
        <v>288</v>
      </c>
    </row>
    <row r="199" spans="12:21" x14ac:dyDescent="0.25">
      <c r="L199" s="368" t="s">
        <v>2021</v>
      </c>
      <c r="M199" s="368" t="s">
        <v>2022</v>
      </c>
      <c r="N199" s="368" t="s">
        <v>2022</v>
      </c>
      <c r="O199" s="368" t="s">
        <v>2022</v>
      </c>
      <c r="P199" s="368" t="s">
        <v>2023</v>
      </c>
      <c r="Q199" s="368" t="s">
        <v>2024</v>
      </c>
      <c r="R199" s="368"/>
      <c r="S199" s="368"/>
      <c r="T199" s="368" t="s">
        <v>2021</v>
      </c>
      <c r="U199" s="368" t="s">
        <v>289</v>
      </c>
    </row>
    <row r="200" spans="12:21" x14ac:dyDescent="0.25">
      <c r="L200" s="368" t="s">
        <v>2025</v>
      </c>
      <c r="M200" s="368" t="s">
        <v>2026</v>
      </c>
      <c r="N200" s="368" t="s">
        <v>2027</v>
      </c>
      <c r="O200" s="368" t="s">
        <v>2026</v>
      </c>
      <c r="P200" s="368" t="s">
        <v>2028</v>
      </c>
      <c r="Q200" s="368" t="s">
        <v>2029</v>
      </c>
      <c r="R200" s="368"/>
      <c r="S200" s="368"/>
      <c r="T200" s="368" t="s">
        <v>2025</v>
      </c>
      <c r="U200" s="368" t="s">
        <v>288</v>
      </c>
    </row>
    <row r="201" spans="12:21" x14ac:dyDescent="0.25">
      <c r="L201" s="368" t="s">
        <v>2030</v>
      </c>
      <c r="M201" s="368" t="s">
        <v>2031</v>
      </c>
      <c r="N201" s="368" t="s">
        <v>2032</v>
      </c>
      <c r="O201" s="368" t="s">
        <v>2031</v>
      </c>
      <c r="P201" s="368" t="s">
        <v>2033</v>
      </c>
      <c r="Q201" s="368" t="s">
        <v>2034</v>
      </c>
      <c r="R201" s="368"/>
      <c r="S201" s="368"/>
      <c r="T201" s="368" t="s">
        <v>2030</v>
      </c>
      <c r="U201" s="368" t="s">
        <v>292</v>
      </c>
    </row>
    <row r="202" spans="12:21" x14ac:dyDescent="0.25">
      <c r="L202" s="368" t="s">
        <v>2035</v>
      </c>
      <c r="M202" s="368" t="s">
        <v>2036</v>
      </c>
      <c r="N202" s="368" t="s">
        <v>2037</v>
      </c>
      <c r="O202" s="368" t="s">
        <v>2038</v>
      </c>
      <c r="P202" s="368" t="s">
        <v>2039</v>
      </c>
      <c r="Q202" s="368" t="s">
        <v>2040</v>
      </c>
      <c r="R202" s="368"/>
      <c r="S202" s="368"/>
      <c r="T202" s="368" t="s">
        <v>2035</v>
      </c>
      <c r="U202" s="368" t="s">
        <v>290</v>
      </c>
    </row>
    <row r="203" spans="12:21" x14ac:dyDescent="0.25">
      <c r="L203" s="368" t="s">
        <v>2041</v>
      </c>
      <c r="M203" s="368" t="s">
        <v>2042</v>
      </c>
      <c r="N203" s="368" t="s">
        <v>2043</v>
      </c>
      <c r="O203" s="368" t="s">
        <v>2042</v>
      </c>
      <c r="P203" s="368" t="s">
        <v>2044</v>
      </c>
      <c r="Q203" s="368" t="s">
        <v>2045</v>
      </c>
      <c r="R203" s="368"/>
      <c r="S203" s="368"/>
      <c r="T203" s="368" t="s">
        <v>2041</v>
      </c>
      <c r="U203" s="368" t="s">
        <v>288</v>
      </c>
    </row>
    <row r="204" spans="12:21" x14ac:dyDescent="0.25">
      <c r="L204" s="368" t="s">
        <v>2046</v>
      </c>
      <c r="M204" s="368" t="s">
        <v>2047</v>
      </c>
      <c r="N204" s="368" t="s">
        <v>2048</v>
      </c>
      <c r="O204" s="368" t="s">
        <v>2049</v>
      </c>
      <c r="P204" s="368" t="s">
        <v>2050</v>
      </c>
      <c r="Q204" s="368" t="s">
        <v>2051</v>
      </c>
      <c r="R204" s="368"/>
      <c r="S204" s="368"/>
      <c r="T204" s="368" t="s">
        <v>2046</v>
      </c>
      <c r="U204" s="368" t="s">
        <v>288</v>
      </c>
    </row>
    <row r="205" spans="12:21" x14ac:dyDescent="0.25">
      <c r="L205" s="368" t="s">
        <v>2052</v>
      </c>
      <c r="M205" s="368" t="s">
        <v>2053</v>
      </c>
      <c r="N205" s="368" t="s">
        <v>2054</v>
      </c>
      <c r="O205" s="368" t="s">
        <v>2055</v>
      </c>
      <c r="P205" s="368" t="s">
        <v>2056</v>
      </c>
      <c r="Q205" s="368" t="s">
        <v>2057</v>
      </c>
      <c r="R205" s="368"/>
      <c r="S205" s="368"/>
      <c r="T205" s="368" t="s">
        <v>2052</v>
      </c>
      <c r="U205" s="369" t="s">
        <v>290</v>
      </c>
    </row>
    <row r="206" spans="12:21" x14ac:dyDescent="0.25">
      <c r="L206" s="368" t="s">
        <v>2058</v>
      </c>
      <c r="M206" s="368" t="s">
        <v>2059</v>
      </c>
      <c r="N206" s="368" t="s">
        <v>2059</v>
      </c>
      <c r="O206" s="368" t="s">
        <v>2059</v>
      </c>
      <c r="P206" s="368" t="s">
        <v>2060</v>
      </c>
      <c r="Q206" s="368" t="s">
        <v>2061</v>
      </c>
      <c r="R206" s="368"/>
      <c r="S206" s="368"/>
      <c r="T206" s="368" t="s">
        <v>2058</v>
      </c>
      <c r="U206" s="368" t="s">
        <v>288</v>
      </c>
    </row>
    <row r="207" spans="12:21" x14ac:dyDescent="0.25">
      <c r="L207" s="368" t="s">
        <v>2062</v>
      </c>
      <c r="M207" s="368" t="s">
        <v>2063</v>
      </c>
      <c r="N207" s="368" t="s">
        <v>2064</v>
      </c>
      <c r="O207" s="368" t="s">
        <v>2065</v>
      </c>
      <c r="P207" s="368" t="s">
        <v>2066</v>
      </c>
      <c r="Q207" s="368" t="s">
        <v>2067</v>
      </c>
      <c r="R207" s="368"/>
      <c r="S207" s="368"/>
      <c r="T207" s="368" t="s">
        <v>2062</v>
      </c>
      <c r="U207" s="368" t="s">
        <v>288</v>
      </c>
    </row>
    <row r="208" spans="12:21" x14ac:dyDescent="0.25">
      <c r="L208" s="368" t="s">
        <v>2068</v>
      </c>
      <c r="M208" s="368" t="s">
        <v>2069</v>
      </c>
      <c r="N208" s="368" t="s">
        <v>2070</v>
      </c>
      <c r="O208" s="368" t="s">
        <v>2071</v>
      </c>
      <c r="P208" s="368" t="s">
        <v>2072</v>
      </c>
      <c r="Q208" s="368" t="s">
        <v>2073</v>
      </c>
      <c r="R208" s="368"/>
      <c r="S208" s="368"/>
      <c r="T208" s="368" t="s">
        <v>2068</v>
      </c>
      <c r="U208" s="368" t="s">
        <v>288</v>
      </c>
    </row>
    <row r="209" spans="12:21" x14ac:dyDescent="0.25">
      <c r="L209" s="368" t="s">
        <v>2074</v>
      </c>
      <c r="M209" s="368" t="s">
        <v>2075</v>
      </c>
      <c r="N209" s="368" t="s">
        <v>2076</v>
      </c>
      <c r="O209" s="368" t="s">
        <v>2077</v>
      </c>
      <c r="P209" s="368" t="s">
        <v>2078</v>
      </c>
      <c r="Q209" s="368" t="s">
        <v>2079</v>
      </c>
      <c r="R209" s="368"/>
      <c r="S209" s="368"/>
      <c r="T209" s="368" t="s">
        <v>2074</v>
      </c>
      <c r="U209" s="368" t="s">
        <v>288</v>
      </c>
    </row>
    <row r="210" spans="12:21" x14ac:dyDescent="0.25">
      <c r="L210" s="368" t="s">
        <v>2080</v>
      </c>
      <c r="M210" s="368" t="s">
        <v>2081</v>
      </c>
      <c r="N210" s="368" t="s">
        <v>2081</v>
      </c>
      <c r="O210" s="368" t="s">
        <v>2081</v>
      </c>
      <c r="P210" s="368" t="s">
        <v>2082</v>
      </c>
      <c r="Q210" s="368" t="s">
        <v>2083</v>
      </c>
      <c r="R210" s="368"/>
      <c r="S210" s="368"/>
      <c r="T210" s="368" t="s">
        <v>2080</v>
      </c>
      <c r="U210" s="368" t="s">
        <v>288</v>
      </c>
    </row>
    <row r="211" spans="12:21" x14ac:dyDescent="0.25">
      <c r="L211" s="368" t="s">
        <v>2084</v>
      </c>
      <c r="M211" s="368" t="s">
        <v>2085</v>
      </c>
      <c r="N211" s="368" t="s">
        <v>2086</v>
      </c>
      <c r="O211" s="368" t="s">
        <v>2087</v>
      </c>
      <c r="P211" s="368" t="s">
        <v>2088</v>
      </c>
      <c r="Q211" s="368" t="s">
        <v>2089</v>
      </c>
      <c r="R211" s="368"/>
      <c r="S211" s="368"/>
      <c r="T211" s="368" t="s">
        <v>2084</v>
      </c>
      <c r="U211" s="368" t="s">
        <v>288</v>
      </c>
    </row>
    <row r="212" spans="12:21" x14ac:dyDescent="0.25">
      <c r="L212" s="368" t="s">
        <v>2090</v>
      </c>
      <c r="M212" s="368" t="s">
        <v>2091</v>
      </c>
      <c r="N212" s="368" t="s">
        <v>2091</v>
      </c>
      <c r="O212" s="368" t="s">
        <v>2091</v>
      </c>
      <c r="P212" s="368" t="s">
        <v>2092</v>
      </c>
      <c r="Q212" s="368" t="s">
        <v>2093</v>
      </c>
      <c r="R212" s="368"/>
      <c r="S212" s="368"/>
      <c r="T212" s="368" t="s">
        <v>2090</v>
      </c>
      <c r="U212" s="368" t="s">
        <v>288</v>
      </c>
    </row>
    <row r="213" spans="12:21" x14ac:dyDescent="0.25">
      <c r="L213" s="368" t="s">
        <v>2094</v>
      </c>
      <c r="M213" s="368" t="s">
        <v>2095</v>
      </c>
      <c r="N213" s="368" t="s">
        <v>2096</v>
      </c>
      <c r="O213" s="368" t="s">
        <v>2097</v>
      </c>
      <c r="P213" s="368" t="s">
        <v>2098</v>
      </c>
      <c r="Q213" s="368" t="s">
        <v>2099</v>
      </c>
      <c r="R213" s="368"/>
      <c r="S213" s="368"/>
      <c r="T213" s="368" t="s">
        <v>2094</v>
      </c>
      <c r="U213" s="368" t="s">
        <v>292</v>
      </c>
    </row>
    <row r="214" spans="12:21" x14ac:dyDescent="0.25">
      <c r="L214" s="368" t="s">
        <v>2100</v>
      </c>
      <c r="M214" s="368" t="s">
        <v>2101</v>
      </c>
      <c r="N214" s="368" t="s">
        <v>2102</v>
      </c>
      <c r="O214" s="368" t="s">
        <v>2103</v>
      </c>
      <c r="P214" s="368" t="s">
        <v>2104</v>
      </c>
      <c r="Q214" s="368" t="s">
        <v>2105</v>
      </c>
      <c r="R214" s="368"/>
      <c r="S214" s="368"/>
      <c r="T214" s="368" t="s">
        <v>2100</v>
      </c>
      <c r="U214" s="368" t="s">
        <v>288</v>
      </c>
    </row>
    <row r="215" spans="12:21" x14ac:dyDescent="0.25">
      <c r="L215" s="368" t="s">
        <v>2106</v>
      </c>
      <c r="M215" s="368" t="s">
        <v>2107</v>
      </c>
      <c r="N215" s="368" t="s">
        <v>2108</v>
      </c>
      <c r="O215" s="368" t="s">
        <v>2107</v>
      </c>
      <c r="P215" s="368" t="s">
        <v>2109</v>
      </c>
      <c r="Q215" s="368" t="s">
        <v>2110</v>
      </c>
      <c r="R215" s="368"/>
      <c r="S215" s="368"/>
      <c r="T215" s="368" t="s">
        <v>2106</v>
      </c>
      <c r="U215" s="368" t="s">
        <v>290</v>
      </c>
    </row>
    <row r="216" spans="12:21" x14ac:dyDescent="0.25">
      <c r="L216" s="368" t="s">
        <v>2111</v>
      </c>
      <c r="M216" s="368" t="s">
        <v>2112</v>
      </c>
      <c r="N216" s="368" t="s">
        <v>2112</v>
      </c>
      <c r="O216" s="368" t="s">
        <v>2112</v>
      </c>
      <c r="P216" s="368" t="s">
        <v>2113</v>
      </c>
      <c r="Q216" s="368" t="s">
        <v>2114</v>
      </c>
      <c r="R216" s="368"/>
      <c r="S216" s="368"/>
      <c r="T216" s="368" t="s">
        <v>2111</v>
      </c>
      <c r="U216" s="368" t="s">
        <v>290</v>
      </c>
    </row>
    <row r="217" spans="12:21" x14ac:dyDescent="0.25">
      <c r="L217" s="368" t="s">
        <v>2115</v>
      </c>
      <c r="M217" s="368" t="s">
        <v>2116</v>
      </c>
      <c r="N217" s="368" t="s">
        <v>2117</v>
      </c>
      <c r="O217" s="368" t="s">
        <v>2118</v>
      </c>
      <c r="P217" s="368" t="s">
        <v>2119</v>
      </c>
      <c r="Q217" s="368" t="s">
        <v>2120</v>
      </c>
      <c r="R217" s="368"/>
      <c r="S217" s="368"/>
      <c r="T217" s="368" t="s">
        <v>2115</v>
      </c>
      <c r="U217" s="369" t="s">
        <v>288</v>
      </c>
    </row>
    <row r="218" spans="12:21" x14ac:dyDescent="0.25">
      <c r="L218" s="368" t="s">
        <v>2121</v>
      </c>
      <c r="M218" s="368" t="s">
        <v>2122</v>
      </c>
      <c r="N218" s="368" t="s">
        <v>2123</v>
      </c>
      <c r="O218" s="368" t="s">
        <v>2124</v>
      </c>
      <c r="P218" s="368" t="s">
        <v>2125</v>
      </c>
      <c r="Q218" s="368" t="s">
        <v>2126</v>
      </c>
      <c r="R218" s="368"/>
      <c r="S218" s="368"/>
      <c r="T218" s="368" t="s">
        <v>2121</v>
      </c>
      <c r="U218" s="368" t="s">
        <v>291</v>
      </c>
    </row>
    <row r="219" spans="12:21" x14ac:dyDescent="0.25">
      <c r="L219" s="368" t="s">
        <v>2127</v>
      </c>
      <c r="M219" s="368" t="s">
        <v>2128</v>
      </c>
      <c r="N219" s="368" t="s">
        <v>2129</v>
      </c>
      <c r="O219" s="368" t="s">
        <v>2128</v>
      </c>
      <c r="P219" s="368" t="s">
        <v>2130</v>
      </c>
      <c r="Q219" s="368" t="s">
        <v>2131</v>
      </c>
      <c r="R219" s="368"/>
      <c r="S219" s="368"/>
      <c r="T219" s="368" t="s">
        <v>2127</v>
      </c>
      <c r="U219" s="369" t="s">
        <v>288</v>
      </c>
    </row>
    <row r="220" spans="12:21" x14ac:dyDescent="0.25">
      <c r="L220" s="368" t="s">
        <v>2132</v>
      </c>
      <c r="M220" s="368" t="s">
        <v>2133</v>
      </c>
      <c r="N220" s="368" t="s">
        <v>2134</v>
      </c>
      <c r="O220" s="368" t="s">
        <v>2135</v>
      </c>
      <c r="P220" s="368" t="s">
        <v>2136</v>
      </c>
      <c r="Q220" s="368" t="s">
        <v>2137</v>
      </c>
      <c r="R220" s="368"/>
      <c r="S220" s="368"/>
      <c r="T220" s="368" t="s">
        <v>2132</v>
      </c>
      <c r="U220" s="369" t="s">
        <v>288</v>
      </c>
    </row>
    <row r="221" spans="12:21" x14ac:dyDescent="0.25">
      <c r="L221" s="368" t="s">
        <v>2138</v>
      </c>
      <c r="M221" s="368" t="s">
        <v>2139</v>
      </c>
      <c r="N221" s="368" t="s">
        <v>2139</v>
      </c>
      <c r="O221" s="368" t="s">
        <v>2139</v>
      </c>
      <c r="P221" s="368" t="s">
        <v>2140</v>
      </c>
      <c r="Q221" s="368" t="s">
        <v>2141</v>
      </c>
      <c r="R221" s="368"/>
      <c r="S221" s="368"/>
      <c r="T221" s="368" t="s">
        <v>2138</v>
      </c>
      <c r="U221" s="368" t="s">
        <v>288</v>
      </c>
    </row>
    <row r="222" spans="12:21" x14ac:dyDescent="0.25">
      <c r="L222" s="368" t="s">
        <v>2142</v>
      </c>
      <c r="M222" s="368" t="s">
        <v>2143</v>
      </c>
      <c r="N222" s="368" t="s">
        <v>2143</v>
      </c>
      <c r="O222" s="368" t="s">
        <v>2143</v>
      </c>
      <c r="P222" s="368" t="s">
        <v>2144</v>
      </c>
      <c r="Q222" s="368" t="s">
        <v>2145</v>
      </c>
      <c r="R222" s="368"/>
      <c r="S222" s="368"/>
      <c r="T222" s="368" t="s">
        <v>2142</v>
      </c>
      <c r="U222" s="368" t="s">
        <v>288</v>
      </c>
    </row>
    <row r="223" spans="12:21" x14ac:dyDescent="0.25">
      <c r="L223" s="368" t="s">
        <v>2146</v>
      </c>
      <c r="M223" s="368" t="s">
        <v>2147</v>
      </c>
      <c r="N223" s="368" t="s">
        <v>2148</v>
      </c>
      <c r="O223" s="368" t="s">
        <v>2149</v>
      </c>
      <c r="P223" s="368" t="s">
        <v>2150</v>
      </c>
      <c r="Q223" s="368" t="s">
        <v>2151</v>
      </c>
      <c r="R223" s="368"/>
      <c r="S223" s="368"/>
      <c r="T223" s="368" t="s">
        <v>2146</v>
      </c>
      <c r="U223" s="368" t="s">
        <v>288</v>
      </c>
    </row>
    <row r="224" spans="12:21" x14ac:dyDescent="0.25">
      <c r="L224" s="368" t="s">
        <v>2152</v>
      </c>
      <c r="M224" s="368" t="s">
        <v>2153</v>
      </c>
      <c r="N224" s="368" t="s">
        <v>2154</v>
      </c>
      <c r="O224" s="368" t="s">
        <v>2155</v>
      </c>
      <c r="P224" s="368" t="s">
        <v>2156</v>
      </c>
      <c r="Q224" s="368" t="s">
        <v>2157</v>
      </c>
      <c r="R224" s="368"/>
      <c r="S224" s="368"/>
      <c r="T224" s="368" t="s">
        <v>2152</v>
      </c>
      <c r="U224" s="369" t="s">
        <v>292</v>
      </c>
    </row>
    <row r="225" spans="12:21" x14ac:dyDescent="0.25">
      <c r="L225" s="368" t="s">
        <v>2158</v>
      </c>
      <c r="M225" s="368" t="s">
        <v>2159</v>
      </c>
      <c r="N225" s="368" t="s">
        <v>2160</v>
      </c>
      <c r="O225" s="368" t="s">
        <v>2161</v>
      </c>
      <c r="P225" s="368" t="s">
        <v>2162</v>
      </c>
      <c r="Q225" s="368" t="s">
        <v>2163</v>
      </c>
      <c r="R225" s="368"/>
      <c r="S225" s="368"/>
      <c r="T225" s="368" t="s">
        <v>2158</v>
      </c>
      <c r="U225" s="368" t="s">
        <v>288</v>
      </c>
    </row>
    <row r="226" spans="12:21" x14ac:dyDescent="0.25">
      <c r="L226" s="368" t="s">
        <v>2164</v>
      </c>
      <c r="M226" s="368" t="s">
        <v>2165</v>
      </c>
      <c r="N226" s="368" t="s">
        <v>2165</v>
      </c>
      <c r="O226" s="368" t="s">
        <v>2165</v>
      </c>
      <c r="P226" s="368" t="s">
        <v>2166</v>
      </c>
      <c r="Q226" s="368" t="s">
        <v>2167</v>
      </c>
      <c r="R226" s="368"/>
      <c r="S226" s="368"/>
      <c r="T226" s="368" t="s">
        <v>2164</v>
      </c>
      <c r="U226" s="368" t="s">
        <v>288</v>
      </c>
    </row>
    <row r="227" spans="12:21" x14ac:dyDescent="0.25">
      <c r="L227" s="368" t="s">
        <v>2168</v>
      </c>
      <c r="M227" s="368" t="s">
        <v>2169</v>
      </c>
      <c r="N227" s="368" t="s">
        <v>2170</v>
      </c>
      <c r="O227" s="368" t="s">
        <v>2171</v>
      </c>
      <c r="P227" s="368" t="s">
        <v>2172</v>
      </c>
      <c r="Q227" s="368" t="s">
        <v>2173</v>
      </c>
      <c r="R227" s="368"/>
      <c r="S227" s="368"/>
      <c r="T227" s="368" t="s">
        <v>2168</v>
      </c>
      <c r="U227" s="368" t="s">
        <v>288</v>
      </c>
    </row>
    <row r="228" spans="12:21" x14ac:dyDescent="0.25">
      <c r="L228" s="368" t="s">
        <v>2174</v>
      </c>
      <c r="M228" s="368" t="s">
        <v>2175</v>
      </c>
      <c r="N228" s="368" t="s">
        <v>2176</v>
      </c>
      <c r="O228" s="368" t="s">
        <v>2175</v>
      </c>
      <c r="P228" s="368" t="s">
        <v>2177</v>
      </c>
      <c r="Q228" s="368" t="s">
        <v>2178</v>
      </c>
      <c r="R228" s="368"/>
      <c r="S228" s="368"/>
      <c r="T228" s="368" t="s">
        <v>2174</v>
      </c>
      <c r="U228" s="369" t="s">
        <v>288</v>
      </c>
    </row>
    <row r="229" spans="12:21" x14ac:dyDescent="0.25">
      <c r="L229" s="368" t="s">
        <v>2179</v>
      </c>
      <c r="M229" s="368" t="s">
        <v>2180</v>
      </c>
      <c r="N229" s="368" t="s">
        <v>2180</v>
      </c>
      <c r="O229" s="368" t="s">
        <v>2181</v>
      </c>
      <c r="P229" s="368" t="s">
        <v>2182</v>
      </c>
      <c r="Q229" s="368" t="s">
        <v>2183</v>
      </c>
      <c r="R229" s="368"/>
      <c r="S229" s="368"/>
      <c r="T229" s="368" t="s">
        <v>2179</v>
      </c>
      <c r="U229" s="368" t="s">
        <v>288</v>
      </c>
    </row>
    <row r="230" spans="12:21" x14ac:dyDescent="0.25">
      <c r="L230" s="368" t="s">
        <v>2184</v>
      </c>
      <c r="M230" s="368" t="s">
        <v>2185</v>
      </c>
      <c r="N230" s="368" t="s">
        <v>2186</v>
      </c>
      <c r="O230" s="368" t="s">
        <v>2187</v>
      </c>
      <c r="P230" s="368" t="s">
        <v>2188</v>
      </c>
      <c r="Q230" s="368" t="s">
        <v>2189</v>
      </c>
      <c r="R230" s="368"/>
      <c r="S230" s="368"/>
      <c r="T230" s="368" t="s">
        <v>2184</v>
      </c>
      <c r="U230" s="368" t="s">
        <v>288</v>
      </c>
    </row>
    <row r="231" spans="12:21" x14ac:dyDescent="0.25">
      <c r="L231" s="368" t="s">
        <v>2190</v>
      </c>
      <c r="M231" s="368" t="s">
        <v>2191</v>
      </c>
      <c r="N231" s="368" t="s">
        <v>2191</v>
      </c>
      <c r="O231" s="368" t="s">
        <v>2191</v>
      </c>
      <c r="P231" s="368" t="s">
        <v>2192</v>
      </c>
      <c r="Q231" s="368" t="s">
        <v>2193</v>
      </c>
      <c r="R231" s="368"/>
      <c r="S231" s="368"/>
      <c r="T231" s="368" t="s">
        <v>2190</v>
      </c>
      <c r="U231" s="368" t="s">
        <v>289</v>
      </c>
    </row>
    <row r="232" spans="12:21" x14ac:dyDescent="0.25">
      <c r="L232" s="368" t="s">
        <v>2194</v>
      </c>
      <c r="M232" s="368" t="s">
        <v>2195</v>
      </c>
      <c r="N232" s="368" t="s">
        <v>2196</v>
      </c>
      <c r="O232" s="368" t="s">
        <v>2197</v>
      </c>
      <c r="P232" s="368" t="s">
        <v>2198</v>
      </c>
      <c r="Q232" s="368" t="s">
        <v>2199</v>
      </c>
      <c r="R232" s="368"/>
      <c r="S232" s="368"/>
      <c r="T232" s="368" t="s">
        <v>2194</v>
      </c>
      <c r="U232" s="368" t="s">
        <v>288</v>
      </c>
    </row>
    <row r="233" spans="12:21" x14ac:dyDescent="0.25">
      <c r="L233" s="368" t="s">
        <v>2200</v>
      </c>
      <c r="M233" s="368" t="s">
        <v>2201</v>
      </c>
      <c r="N233" s="368" t="s">
        <v>2202</v>
      </c>
      <c r="O233" s="368" t="s">
        <v>2203</v>
      </c>
      <c r="P233" s="368" t="s">
        <v>2204</v>
      </c>
      <c r="Q233" s="368" t="s">
        <v>2205</v>
      </c>
      <c r="R233" s="368"/>
      <c r="S233" s="368"/>
      <c r="T233" s="368" t="s">
        <v>2200</v>
      </c>
      <c r="U233" s="369" t="s">
        <v>291</v>
      </c>
    </row>
    <row r="234" spans="12:21" x14ac:dyDescent="0.25">
      <c r="L234" s="368" t="s">
        <v>2206</v>
      </c>
      <c r="M234" s="368" t="s">
        <v>2207</v>
      </c>
      <c r="N234" s="368" t="s">
        <v>2208</v>
      </c>
      <c r="O234" s="368" t="s">
        <v>2209</v>
      </c>
      <c r="P234" s="368" t="s">
        <v>2210</v>
      </c>
      <c r="Q234" s="368" t="s">
        <v>2211</v>
      </c>
      <c r="R234" s="368"/>
      <c r="S234" s="368"/>
      <c r="T234" s="368" t="s">
        <v>2206</v>
      </c>
      <c r="U234" s="368" t="s">
        <v>288</v>
      </c>
    </row>
    <row r="235" spans="12:21" x14ac:dyDescent="0.25">
      <c r="L235" s="368" t="s">
        <v>2212</v>
      </c>
      <c r="M235" s="368" t="s">
        <v>2213</v>
      </c>
      <c r="N235" s="368" t="s">
        <v>2214</v>
      </c>
      <c r="O235" s="368" t="s">
        <v>2215</v>
      </c>
      <c r="P235" s="368" t="s">
        <v>2216</v>
      </c>
      <c r="Q235" s="368" t="s">
        <v>2217</v>
      </c>
      <c r="R235" s="368"/>
      <c r="S235" s="368"/>
      <c r="T235" s="368" t="s">
        <v>2212</v>
      </c>
      <c r="U235" s="368" t="s">
        <v>288</v>
      </c>
    </row>
    <row r="236" spans="12:21" x14ac:dyDescent="0.25">
      <c r="L236" s="368" t="s">
        <v>2218</v>
      </c>
      <c r="M236" s="368" t="s">
        <v>2219</v>
      </c>
      <c r="N236" s="368" t="s">
        <v>2220</v>
      </c>
      <c r="O236" s="368" t="s">
        <v>2221</v>
      </c>
      <c r="P236" s="368" t="s">
        <v>2222</v>
      </c>
      <c r="Q236" s="368" t="s">
        <v>2223</v>
      </c>
      <c r="R236" s="368"/>
      <c r="S236" s="368"/>
      <c r="T236" s="368" t="s">
        <v>2218</v>
      </c>
      <c r="U236" s="368" t="s">
        <v>289</v>
      </c>
    </row>
    <row r="237" spans="12:21" x14ac:dyDescent="0.25">
      <c r="L237" s="368" t="s">
        <v>2224</v>
      </c>
      <c r="M237" s="368" t="s">
        <v>2225</v>
      </c>
      <c r="N237" s="368" t="s">
        <v>2226</v>
      </c>
      <c r="O237" s="368" t="s">
        <v>2227</v>
      </c>
      <c r="P237" s="368" t="s">
        <v>2228</v>
      </c>
      <c r="Q237" s="368" t="s">
        <v>2229</v>
      </c>
      <c r="R237" s="368"/>
      <c r="S237" s="368"/>
      <c r="T237" s="368" t="s">
        <v>2224</v>
      </c>
      <c r="U237" s="369" t="s">
        <v>288</v>
      </c>
    </row>
    <row r="238" spans="12:21" x14ac:dyDescent="0.25">
      <c r="L238" s="368" t="s">
        <v>2230</v>
      </c>
      <c r="M238" s="368" t="s">
        <v>2231</v>
      </c>
      <c r="N238" s="368" t="s">
        <v>2232</v>
      </c>
      <c r="O238" s="368" t="s">
        <v>2233</v>
      </c>
      <c r="P238" s="368" t="s">
        <v>2234</v>
      </c>
      <c r="Q238" s="368" t="s">
        <v>2235</v>
      </c>
      <c r="R238" s="368"/>
      <c r="S238" s="368"/>
      <c r="T238" s="368" t="s">
        <v>2230</v>
      </c>
      <c r="U238" s="368" t="s">
        <v>289</v>
      </c>
    </row>
    <row r="239" spans="12:21" x14ac:dyDescent="0.25">
      <c r="L239" s="368" t="s">
        <v>2236</v>
      </c>
      <c r="M239" s="368" t="s">
        <v>2237</v>
      </c>
      <c r="N239" s="368" t="s">
        <v>2237</v>
      </c>
      <c r="O239" s="368" t="s">
        <v>2237</v>
      </c>
      <c r="P239" s="368" t="s">
        <v>2238</v>
      </c>
      <c r="Q239" s="368" t="s">
        <v>2239</v>
      </c>
      <c r="R239" s="368"/>
      <c r="S239" s="368"/>
      <c r="T239" s="368" t="s">
        <v>2236</v>
      </c>
      <c r="U239" s="368" t="s">
        <v>288</v>
      </c>
    </row>
    <row r="240" spans="12:21" x14ac:dyDescent="0.25">
      <c r="L240" s="368" t="s">
        <v>2240</v>
      </c>
      <c r="M240" s="368" t="s">
        <v>2241</v>
      </c>
      <c r="N240" s="368" t="s">
        <v>2241</v>
      </c>
      <c r="O240" s="368" t="s">
        <v>2241</v>
      </c>
      <c r="P240" s="368" t="s">
        <v>2242</v>
      </c>
      <c r="Q240" s="368" t="s">
        <v>2243</v>
      </c>
      <c r="R240" s="368"/>
      <c r="S240" s="368"/>
      <c r="T240" s="368" t="s">
        <v>2240</v>
      </c>
      <c r="U240" s="368" t="s">
        <v>288</v>
      </c>
    </row>
    <row r="241" spans="12:21" x14ac:dyDescent="0.25">
      <c r="L241" s="368" t="s">
        <v>2244</v>
      </c>
      <c r="M241" s="368" t="s">
        <v>2245</v>
      </c>
      <c r="N241" s="368" t="s">
        <v>2246</v>
      </c>
      <c r="O241" s="368" t="s">
        <v>2247</v>
      </c>
      <c r="P241" s="368" t="s">
        <v>2248</v>
      </c>
      <c r="Q241" s="368" t="s">
        <v>2249</v>
      </c>
      <c r="R241" s="368"/>
      <c r="S241" s="368"/>
      <c r="T241" s="368" t="s">
        <v>2244</v>
      </c>
      <c r="U241" s="368" t="s">
        <v>290</v>
      </c>
    </row>
    <row r="242" spans="12:21" x14ac:dyDescent="0.25">
      <c r="L242" s="368" t="s">
        <v>2250</v>
      </c>
      <c r="M242" s="368" t="s">
        <v>2251</v>
      </c>
      <c r="N242" s="368" t="s">
        <v>2251</v>
      </c>
      <c r="O242" s="368" t="s">
        <v>2251</v>
      </c>
      <c r="P242" s="368" t="s">
        <v>2252</v>
      </c>
      <c r="Q242" s="368" t="s">
        <v>2253</v>
      </c>
      <c r="R242" s="368"/>
      <c r="S242" s="368"/>
      <c r="T242" s="368" t="s">
        <v>2250</v>
      </c>
      <c r="U242" s="368" t="s">
        <v>288</v>
      </c>
    </row>
    <row r="243" spans="12:21" x14ac:dyDescent="0.25">
      <c r="L243" s="368" t="s">
        <v>2254</v>
      </c>
      <c r="M243" s="368" t="s">
        <v>2255</v>
      </c>
      <c r="N243" s="368" t="s">
        <v>2256</v>
      </c>
      <c r="O243" s="368" t="s">
        <v>2255</v>
      </c>
      <c r="P243" s="368" t="s">
        <v>2257</v>
      </c>
      <c r="Q243" s="368" t="s">
        <v>2258</v>
      </c>
      <c r="R243" s="368"/>
      <c r="S243" s="368"/>
      <c r="T243" s="368" t="s">
        <v>2254</v>
      </c>
      <c r="U243" s="368" t="s">
        <v>292</v>
      </c>
    </row>
    <row r="244" spans="12:21" x14ac:dyDescent="0.25">
      <c r="L244" s="368" t="s">
        <v>2259</v>
      </c>
      <c r="M244" s="368" t="s">
        <v>2260</v>
      </c>
      <c r="N244" s="368" t="s">
        <v>2261</v>
      </c>
      <c r="O244" s="368" t="s">
        <v>2262</v>
      </c>
      <c r="P244" s="368" t="s">
        <v>2263</v>
      </c>
      <c r="Q244" s="368" t="s">
        <v>2264</v>
      </c>
      <c r="R244" s="368"/>
      <c r="S244" s="368"/>
      <c r="T244" s="368" t="s">
        <v>2259</v>
      </c>
      <c r="U244" s="368" t="s">
        <v>288</v>
      </c>
    </row>
    <row r="245" spans="12:21" x14ac:dyDescent="0.25">
      <c r="L245" s="368" t="s">
        <v>2265</v>
      </c>
      <c r="M245" s="368" t="s">
        <v>2266</v>
      </c>
      <c r="N245" s="368" t="s">
        <v>2267</v>
      </c>
      <c r="O245" s="368" t="s">
        <v>2266</v>
      </c>
      <c r="P245" s="368" t="s">
        <v>2268</v>
      </c>
      <c r="Q245" s="368" t="s">
        <v>2269</v>
      </c>
      <c r="R245" s="368"/>
      <c r="S245" s="368"/>
      <c r="T245" s="368" t="s">
        <v>2265</v>
      </c>
      <c r="U245" s="368" t="s">
        <v>288</v>
      </c>
    </row>
    <row r="246" spans="12:21" x14ac:dyDescent="0.25">
      <c r="L246" s="368" t="s">
        <v>2270</v>
      </c>
      <c r="M246" s="368" t="s">
        <v>2271</v>
      </c>
      <c r="N246" s="368" t="s">
        <v>2271</v>
      </c>
      <c r="O246" s="368" t="s">
        <v>2271</v>
      </c>
      <c r="P246" s="368" t="s">
        <v>2272</v>
      </c>
      <c r="Q246" s="368" t="s">
        <v>2273</v>
      </c>
      <c r="R246" s="368"/>
      <c r="S246" s="368"/>
      <c r="T246" s="368" t="s">
        <v>2270</v>
      </c>
      <c r="U246" s="368" t="s">
        <v>288</v>
      </c>
    </row>
    <row r="247" spans="12:21" x14ac:dyDescent="0.25">
      <c r="L247" s="368" t="s">
        <v>2274</v>
      </c>
      <c r="M247" s="368" t="s">
        <v>327</v>
      </c>
      <c r="N247" s="368" t="s">
        <v>327</v>
      </c>
      <c r="O247" s="368" t="s">
        <v>327</v>
      </c>
      <c r="P247" s="368" t="s">
        <v>327</v>
      </c>
      <c r="Q247" s="368" t="s">
        <v>327</v>
      </c>
      <c r="R247" s="368" t="s">
        <v>327</v>
      </c>
      <c r="S247" s="368" t="s">
        <v>327</v>
      </c>
      <c r="T247" s="368" t="s">
        <v>2274</v>
      </c>
      <c r="U247" s="369" t="s">
        <v>288</v>
      </c>
    </row>
    <row r="248" spans="12:21" x14ac:dyDescent="0.25">
      <c r="L248" s="368"/>
      <c r="R248" s="368"/>
      <c r="S248" s="368"/>
      <c r="T248" s="368"/>
      <c r="U248" s="368"/>
    </row>
    <row r="249" spans="12:21" x14ac:dyDescent="0.25">
      <c r="L249" s="368"/>
      <c r="R249" s="368"/>
      <c r="S249" s="368"/>
      <c r="T249" s="368"/>
      <c r="U249" s="368"/>
    </row>
    <row r="250" spans="12:21" x14ac:dyDescent="0.25">
      <c r="L250" s="368"/>
      <c r="R250" s="368"/>
      <c r="S250" s="368"/>
      <c r="T250" s="368"/>
      <c r="U250" s="368"/>
    </row>
    <row r="251" spans="12:21" x14ac:dyDescent="0.25">
      <c r="L251" s="368"/>
      <c r="R251" s="368"/>
      <c r="S251" s="368"/>
      <c r="T251" s="368"/>
      <c r="U251" s="368"/>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C7548-822F-44BF-8952-A91B7413D99A}">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82" customWidth="1"/>
    <col min="2" max="2" width="2.3984375" style="382" customWidth="1"/>
    <col min="3" max="3" width="58" style="382" customWidth="1"/>
    <col min="4" max="4" width="7.69921875" style="382" customWidth="1"/>
    <col min="5" max="6" width="7.69921875" style="382"/>
    <col min="7" max="7" width="9.59765625" style="382" customWidth="1"/>
    <col min="8" max="8" width="3.69921875" style="382" customWidth="1"/>
    <col min="9" max="9" width="5.69921875" style="382" customWidth="1"/>
    <col min="10" max="16384" width="7.69921875" style="382"/>
  </cols>
  <sheetData>
    <row r="1" spans="1:18" ht="29.25" customHeight="1" x14ac:dyDescent="0.3">
      <c r="A1" s="379"/>
      <c r="B1" s="380"/>
      <c r="C1" s="380"/>
      <c r="D1" s="380"/>
      <c r="E1" s="381"/>
      <c r="F1" s="381"/>
      <c r="G1" s="381"/>
      <c r="H1" s="381"/>
      <c r="I1" s="381"/>
      <c r="J1" s="381"/>
      <c r="K1" s="381"/>
      <c r="L1" s="381"/>
      <c r="M1" s="381"/>
      <c r="N1" s="381"/>
      <c r="O1" s="381"/>
      <c r="P1" s="381"/>
      <c r="Q1" s="381"/>
      <c r="R1" s="381"/>
    </row>
    <row r="2" spans="1:18" ht="23.4" thickBot="1" x14ac:dyDescent="0.45">
      <c r="A2" s="380"/>
      <c r="B2" s="380"/>
      <c r="C2" s="383"/>
      <c r="D2" s="380"/>
      <c r="E2" s="381"/>
      <c r="F2" s="381"/>
      <c r="G2" s="380"/>
      <c r="H2" s="381"/>
      <c r="I2" s="381"/>
      <c r="J2" s="381"/>
      <c r="K2" s="381"/>
      <c r="L2" s="381"/>
      <c r="M2" s="381"/>
      <c r="N2" s="381"/>
      <c r="O2" s="381"/>
      <c r="P2" s="381"/>
      <c r="Q2" s="381"/>
      <c r="R2" s="381"/>
    </row>
    <row r="3" spans="1:18" ht="15.6" x14ac:dyDescent="0.3">
      <c r="A3" s="380"/>
      <c r="B3" s="380"/>
      <c r="C3" s="380"/>
      <c r="D3" s="380"/>
      <c r="F3" s="380"/>
      <c r="G3" s="384" t="s">
        <v>2275</v>
      </c>
      <c r="H3" s="385"/>
      <c r="I3" s="386"/>
      <c r="J3" s="381"/>
      <c r="K3" s="381"/>
      <c r="L3" s="381"/>
      <c r="M3" s="381"/>
      <c r="N3" s="381"/>
      <c r="O3" s="381"/>
      <c r="P3" s="381"/>
      <c r="Q3" s="381"/>
      <c r="R3" s="381"/>
    </row>
    <row r="4" spans="1:18" ht="63" customHeight="1" thickBot="1" x14ac:dyDescent="0.3">
      <c r="A4" s="380"/>
      <c r="B4" s="380"/>
      <c r="C4" s="387" t="str">
        <f>HLOOKUP(Introduction!$G$4,Key!A:G,3,FALSE)</f>
        <v>Joint Monitoring Programme for Water Supply, Sanitation and Hygiene</v>
      </c>
      <c r="D4" s="380"/>
      <c r="E4" s="388"/>
      <c r="F4" s="381"/>
      <c r="G4" s="389" t="str">
        <f>+VLOOKUP(Introduction!$G$8,ISO3language,2,FALSE)</f>
        <v>English</v>
      </c>
      <c r="H4" s="390"/>
      <c r="I4" s="391"/>
      <c r="J4" s="381"/>
      <c r="K4" s="381"/>
      <c r="L4" s="381"/>
      <c r="M4" s="381"/>
      <c r="N4" s="381"/>
      <c r="O4" s="381"/>
      <c r="P4" s="381"/>
      <c r="Q4" s="381"/>
      <c r="R4" s="381"/>
    </row>
    <row r="5" spans="1:18" ht="10.5" customHeight="1" x14ac:dyDescent="0.25">
      <c r="A5" s="380"/>
      <c r="B5" s="380"/>
      <c r="C5" s="392"/>
      <c r="D5" s="380"/>
      <c r="E5" s="388"/>
      <c r="F5" s="381"/>
      <c r="G5" s="380"/>
      <c r="H5" s="381"/>
      <c r="I5" s="381"/>
      <c r="J5" s="381"/>
      <c r="K5" s="381"/>
      <c r="L5" s="381"/>
      <c r="M5" s="381"/>
      <c r="N5" s="381"/>
      <c r="O5" s="381"/>
      <c r="P5" s="381"/>
      <c r="Q5" s="381"/>
      <c r="R5" s="381"/>
    </row>
    <row r="6" spans="1:18" ht="44.25" customHeight="1" x14ac:dyDescent="0.25">
      <c r="A6" s="380"/>
      <c r="B6" s="380"/>
      <c r="C6" s="393" t="str">
        <f>HLOOKUP(Introduction!$G$4,Key!A:G,4,FALSE)</f>
        <v>Estimates on water, sanitation, hygiene in schools</v>
      </c>
      <c r="D6" s="381"/>
      <c r="E6" s="381"/>
      <c r="F6" s="381"/>
      <c r="G6" s="381"/>
      <c r="H6" s="381"/>
      <c r="I6" s="381"/>
      <c r="J6" s="381"/>
      <c r="K6" s="381"/>
      <c r="L6" s="381"/>
      <c r="M6" s="381"/>
      <c r="N6" s="381"/>
      <c r="O6" s="381"/>
      <c r="P6" s="381"/>
      <c r="Q6" s="381"/>
      <c r="R6" s="381"/>
    </row>
    <row r="7" spans="1:18" ht="52.5" customHeight="1" x14ac:dyDescent="0.4">
      <c r="A7" s="380"/>
      <c r="B7" s="380"/>
      <c r="C7" s="423" t="str">
        <f>IF($G$4="English",VLOOKUP($G$8,Key!$L$2:$S$247,2,FALSE),IF($G$4="Spanish",VLOOKUP($G$8,Key!$L$2:$S$247,4,FALSE),IF($G$4="French",VLOOKUP($G$8,Key!$L$2:$S$247,3,FALSE),IF($G$4="Russian",VLOOKUP($G$8,Key!$L$2:$S$247,5,FALSE),IF($G$4="Arabic",VLOOKUP($G$8,Key!$L$2:$S$247,6,FALSE),IF($G$4="Other",VLOOKUP($G$8,Key!$L$2:$S$247,7,FALSE)))))))</f>
        <v>Solomon Islands</v>
      </c>
      <c r="D7" s="381"/>
      <c r="E7" s="381"/>
      <c r="F7" s="381"/>
      <c r="G7" s="394" t="s">
        <v>2276</v>
      </c>
      <c r="H7" s="394"/>
      <c r="I7" s="394"/>
      <c r="J7" s="381"/>
      <c r="K7" s="381"/>
      <c r="L7" s="381"/>
      <c r="M7" s="381"/>
      <c r="N7" s="381"/>
      <c r="O7" s="381"/>
      <c r="P7" s="381"/>
      <c r="Q7" s="381"/>
      <c r="R7" s="381"/>
    </row>
    <row r="8" spans="1:18" ht="15" x14ac:dyDescent="0.25">
      <c r="A8" s="380"/>
      <c r="B8" s="380"/>
      <c r="C8" s="424"/>
      <c r="D8" s="381"/>
      <c r="E8" s="381"/>
      <c r="F8" s="381"/>
      <c r="G8" s="395" t="s">
        <v>2011</v>
      </c>
      <c r="H8" s="395"/>
      <c r="I8" s="395"/>
      <c r="J8" s="381"/>
      <c r="K8" s="381"/>
      <c r="L8" s="381"/>
      <c r="M8" s="381"/>
      <c r="N8" s="381"/>
      <c r="O8" s="381"/>
      <c r="P8" s="381"/>
      <c r="Q8" s="381"/>
      <c r="R8" s="381"/>
    </row>
    <row r="9" spans="1:18" ht="15.6" x14ac:dyDescent="0.3">
      <c r="A9" s="380"/>
      <c r="B9" s="380"/>
      <c r="C9" s="396" t="str">
        <f>HLOOKUP(Introduction!$G$4,Key!A:G,6,FALSE)</f>
        <v>Updated September 2026</v>
      </c>
      <c r="D9" s="381"/>
      <c r="E9" s="381"/>
      <c r="F9" s="381"/>
      <c r="G9" s="381"/>
      <c r="H9" s="381"/>
      <c r="I9" s="381"/>
      <c r="J9" s="381"/>
      <c r="K9" s="381"/>
      <c r="L9" s="381"/>
      <c r="M9" s="381"/>
      <c r="N9" s="381"/>
      <c r="O9" s="381"/>
      <c r="P9" s="381"/>
      <c r="Q9" s="381"/>
      <c r="R9" s="381"/>
    </row>
    <row r="10" spans="1:18" ht="15" x14ac:dyDescent="0.25">
      <c r="A10" s="380"/>
      <c r="B10" s="380"/>
      <c r="C10" s="397"/>
      <c r="D10" s="381"/>
      <c r="E10" s="381"/>
      <c r="F10" s="381"/>
      <c r="G10" s="381"/>
      <c r="H10" s="381"/>
      <c r="I10" s="381"/>
      <c r="J10" s="381"/>
      <c r="K10" s="381"/>
      <c r="L10" s="381"/>
      <c r="M10" s="381"/>
      <c r="N10" s="381"/>
      <c r="O10" s="381"/>
      <c r="P10" s="381"/>
      <c r="Q10" s="381"/>
      <c r="R10" s="381"/>
    </row>
    <row r="11" spans="1:18" ht="15.9" customHeight="1" x14ac:dyDescent="0.25">
      <c r="A11" s="380"/>
      <c r="C11" s="398" t="str">
        <f>HLOOKUP(Introduction!$G$4,Key!A:G,7,FALSE)</f>
        <v xml:space="preserve">Follow the links below to find the following information: </v>
      </c>
      <c r="D11" s="381"/>
      <c r="E11" s="380"/>
      <c r="F11" s="381"/>
      <c r="G11" s="381"/>
      <c r="H11" s="381"/>
      <c r="I11" s="381"/>
      <c r="J11" s="381"/>
      <c r="K11" s="381"/>
      <c r="L11" s="381"/>
      <c r="M11" s="381"/>
      <c r="N11" s="381"/>
      <c r="O11" s="381"/>
      <c r="P11" s="381"/>
      <c r="Q11" s="381"/>
      <c r="R11" s="381"/>
    </row>
    <row r="12" spans="1:18" ht="9" customHeight="1" x14ac:dyDescent="0.25">
      <c r="A12" s="380"/>
      <c r="B12" s="381"/>
      <c r="C12" s="399"/>
      <c r="D12" s="381"/>
      <c r="E12" s="380"/>
      <c r="F12" s="381"/>
      <c r="G12" s="381"/>
      <c r="H12" s="381"/>
      <c r="I12" s="381"/>
      <c r="J12" s="381"/>
      <c r="K12" s="381"/>
      <c r="L12" s="381"/>
      <c r="M12" s="381"/>
      <c r="N12" s="381"/>
      <c r="O12" s="381"/>
      <c r="P12" s="381"/>
      <c r="Q12" s="381"/>
      <c r="R12" s="381"/>
    </row>
    <row r="13" spans="1:18" ht="24.9" customHeight="1" x14ac:dyDescent="0.3">
      <c r="A13" s="380"/>
      <c r="B13" s="381"/>
      <c r="C13" s="400" t="str">
        <f>HLOOKUP(Introduction!$G$4,Key!A:G,8,FALSE)</f>
        <v>JMP Estimates:</v>
      </c>
      <c r="D13" s="381"/>
      <c r="E13" s="380"/>
      <c r="F13" s="381"/>
      <c r="G13" s="381"/>
      <c r="H13" s="381"/>
      <c r="I13" s="381"/>
      <c r="J13" s="381"/>
      <c r="K13" s="381"/>
      <c r="L13" s="381"/>
      <c r="M13" s="381"/>
      <c r="N13" s="381"/>
      <c r="O13" s="381"/>
      <c r="P13" s="381"/>
      <c r="Q13" s="381"/>
      <c r="R13" s="381"/>
    </row>
    <row r="14" spans="1:18" ht="21.9" customHeight="1" x14ac:dyDescent="0.25">
      <c r="A14" s="380"/>
      <c r="B14" s="401"/>
      <c r="C14" s="402" t="str">
        <f>HLOOKUP(Introduction!$G$4,Key!A:G,9,FALSE)</f>
        <v>WASH ladders for schools</v>
      </c>
      <c r="D14" s="381"/>
      <c r="E14" s="380"/>
      <c r="F14" s="381"/>
      <c r="G14" s="381"/>
      <c r="H14" s="381"/>
      <c r="I14" s="381"/>
      <c r="J14" s="381"/>
      <c r="K14" s="381"/>
      <c r="L14" s="381"/>
      <c r="M14" s="381"/>
      <c r="N14" s="381"/>
      <c r="O14" s="381"/>
      <c r="P14" s="381"/>
      <c r="Q14" s="381"/>
      <c r="R14" s="381"/>
    </row>
    <row r="15" spans="1:18" ht="15" x14ac:dyDescent="0.25">
      <c r="A15" s="380"/>
      <c r="B15" s="401"/>
      <c r="C15" s="403" t="str">
        <f>HLOOKUP(Introduction!$G$4,Key!A:G,10,FALSE)</f>
        <v>Trends in basic WASH in schools</v>
      </c>
      <c r="D15" s="381"/>
      <c r="E15" s="380"/>
      <c r="F15" s="381"/>
      <c r="G15" s="381"/>
      <c r="H15" s="381"/>
      <c r="I15" s="381"/>
      <c r="J15" s="381"/>
      <c r="K15" s="381"/>
      <c r="L15" s="381"/>
      <c r="M15" s="381"/>
      <c r="N15" s="381"/>
      <c r="O15" s="381"/>
      <c r="P15" s="381"/>
      <c r="Q15" s="381"/>
      <c r="R15" s="381"/>
    </row>
    <row r="16" spans="1:18" ht="15" x14ac:dyDescent="0.25">
      <c r="A16" s="380"/>
      <c r="B16" s="401"/>
      <c r="C16" s="402" t="str">
        <f>HLOOKUP(Introduction!$G$4,Key!A:G,11,FALSE)</f>
        <v>Estimates (2000-2025) for schools</v>
      </c>
      <c r="D16" s="381"/>
      <c r="E16" s="380"/>
      <c r="F16" s="381"/>
      <c r="G16" s="381"/>
      <c r="H16" s="381"/>
      <c r="I16" s="381"/>
      <c r="J16" s="381"/>
      <c r="K16" s="381"/>
      <c r="L16" s="381"/>
      <c r="M16" s="381"/>
      <c r="N16" s="381"/>
      <c r="O16" s="381"/>
      <c r="P16" s="381"/>
      <c r="Q16" s="381"/>
      <c r="R16" s="381"/>
    </row>
    <row r="17" spans="1:18" ht="26.1" customHeight="1" x14ac:dyDescent="0.25">
      <c r="A17" s="380"/>
      <c r="B17" s="380"/>
      <c r="C17" s="404"/>
      <c r="D17" s="381"/>
      <c r="E17" s="401"/>
      <c r="F17" s="381"/>
      <c r="G17" s="381"/>
      <c r="H17" s="381"/>
      <c r="I17" s="381"/>
      <c r="J17" s="381"/>
      <c r="K17" s="381"/>
      <c r="L17" s="381"/>
      <c r="M17" s="381"/>
      <c r="N17" s="381"/>
      <c r="O17" s="381"/>
      <c r="P17" s="381"/>
      <c r="Q17" s="381"/>
      <c r="R17" s="381"/>
    </row>
    <row r="18" spans="1:18" ht="15.6" x14ac:dyDescent="0.3">
      <c r="A18" s="380"/>
      <c r="B18" s="380"/>
      <c r="C18" s="405" t="str">
        <f>HLOOKUP(Introduction!$G$4,Key!A:G,12,FALSE)</f>
        <v>Data inputs:</v>
      </c>
      <c r="D18" s="381"/>
      <c r="E18" s="406"/>
      <c r="F18" s="381"/>
      <c r="G18" s="381"/>
      <c r="H18" s="381"/>
      <c r="I18" s="381"/>
      <c r="J18" s="381"/>
      <c r="K18" s="381"/>
      <c r="L18" s="381"/>
      <c r="M18" s="381"/>
      <c r="N18" s="381"/>
      <c r="O18" s="381"/>
      <c r="P18" s="381"/>
      <c r="Q18" s="381"/>
      <c r="R18" s="381"/>
    </row>
    <row r="19" spans="1:18" ht="15" x14ac:dyDescent="0.25">
      <c r="A19" s="380"/>
      <c r="B19" s="380"/>
      <c r="C19" s="407" t="str">
        <f>HLOOKUP(Introduction!$G$4,Key!A:G,13,FALSE)</f>
        <v>Data summary</v>
      </c>
      <c r="D19" s="381"/>
      <c r="E19" s="408"/>
      <c r="F19" s="381"/>
      <c r="G19" s="381"/>
      <c r="H19" s="381"/>
      <c r="I19" s="381"/>
      <c r="J19" s="381"/>
      <c r="K19" s="381"/>
      <c r="L19" s="381"/>
      <c r="M19" s="381"/>
      <c r="N19" s="381"/>
      <c r="O19" s="381"/>
      <c r="P19" s="381"/>
      <c r="Q19" s="381"/>
      <c r="R19" s="381"/>
    </row>
    <row r="20" spans="1:18" ht="15" x14ac:dyDescent="0.25">
      <c r="A20" s="380"/>
      <c r="B20" s="380"/>
      <c r="C20" s="409" t="str">
        <f>HLOOKUP(Introduction!$G$4,Key!A:G,14,FALSE)</f>
        <v>Water Data</v>
      </c>
      <c r="D20" s="381"/>
      <c r="E20" s="410"/>
      <c r="F20" s="381"/>
      <c r="G20" s="381"/>
      <c r="H20" s="381"/>
      <c r="I20" s="381"/>
      <c r="J20" s="381"/>
      <c r="K20" s="381"/>
      <c r="L20" s="381"/>
      <c r="M20" s="381"/>
      <c r="N20" s="381"/>
      <c r="O20" s="381"/>
      <c r="P20" s="381"/>
      <c r="Q20" s="381"/>
      <c r="R20" s="381"/>
    </row>
    <row r="21" spans="1:18" ht="15" x14ac:dyDescent="0.25">
      <c r="A21" s="380"/>
      <c r="B21" s="380"/>
      <c r="C21" s="411" t="str">
        <f>HLOOKUP(Introduction!$G$4,Key!A:G,15,FALSE)</f>
        <v>Sanitation Data</v>
      </c>
      <c r="D21" s="381"/>
      <c r="E21" s="412"/>
      <c r="F21" s="381"/>
      <c r="G21" s="381"/>
      <c r="H21" s="381"/>
      <c r="I21" s="381"/>
      <c r="J21" s="381"/>
      <c r="K21" s="381"/>
      <c r="L21" s="381"/>
      <c r="M21" s="381"/>
      <c r="N21" s="381"/>
      <c r="O21" s="381"/>
      <c r="P21" s="381"/>
      <c r="Q21" s="381"/>
      <c r="R21" s="381"/>
    </row>
    <row r="22" spans="1:18" ht="15" x14ac:dyDescent="0.25">
      <c r="A22" s="380"/>
      <c r="B22" s="380"/>
      <c r="C22" s="413" t="str">
        <f>HLOOKUP(Introduction!$G$4,Key!A:G,16,FALSE)</f>
        <v>Hygiene Data</v>
      </c>
      <c r="D22" s="381"/>
      <c r="E22" s="381"/>
      <c r="F22" s="381"/>
      <c r="G22" s="381"/>
      <c r="H22" s="381"/>
      <c r="I22" s="381"/>
      <c r="J22" s="381"/>
      <c r="K22" s="381"/>
      <c r="L22" s="381"/>
      <c r="M22" s="381"/>
      <c r="N22" s="381"/>
      <c r="O22" s="381"/>
      <c r="P22" s="381"/>
      <c r="Q22" s="381"/>
      <c r="R22" s="381"/>
    </row>
    <row r="23" spans="1:18" ht="15" x14ac:dyDescent="0.25">
      <c r="A23" s="380"/>
      <c r="B23" s="380"/>
      <c r="C23" s="407" t="str">
        <f>HLOOKUP(Introduction!$G$4,Key!A:G,17,FALSE)</f>
        <v>Population Data</v>
      </c>
      <c r="D23" s="381"/>
      <c r="E23" s="381"/>
      <c r="F23" s="381"/>
      <c r="G23" s="381"/>
      <c r="H23" s="381"/>
      <c r="I23" s="381"/>
      <c r="J23" s="381"/>
      <c r="K23" s="381"/>
      <c r="L23" s="381"/>
      <c r="M23" s="381"/>
      <c r="N23" s="381"/>
      <c r="O23" s="381"/>
      <c r="P23" s="381"/>
      <c r="Q23" s="381"/>
      <c r="R23" s="381"/>
    </row>
    <row r="24" spans="1:18" ht="15" x14ac:dyDescent="0.25">
      <c r="A24" s="380"/>
      <c r="B24" s="380"/>
      <c r="C24" s="414"/>
      <c r="D24" s="381"/>
      <c r="E24" s="381"/>
      <c r="F24" s="381"/>
      <c r="G24" s="381"/>
      <c r="H24" s="381"/>
      <c r="I24" s="381"/>
      <c r="J24" s="381"/>
      <c r="K24" s="381"/>
      <c r="L24" s="381"/>
      <c r="M24" s="381"/>
      <c r="N24" s="381"/>
      <c r="O24" s="381"/>
      <c r="P24" s="381"/>
      <c r="Q24" s="381"/>
      <c r="R24" s="381"/>
    </row>
    <row r="25" spans="1:18" ht="15.9" customHeight="1" x14ac:dyDescent="0.25">
      <c r="A25" s="415"/>
      <c r="B25" s="415"/>
      <c r="C25" s="416"/>
      <c r="D25" s="380"/>
      <c r="E25" s="381"/>
      <c r="F25" s="381"/>
      <c r="G25" s="381"/>
      <c r="H25" s="381"/>
      <c r="I25" s="381"/>
      <c r="J25" s="381"/>
      <c r="K25" s="381"/>
      <c r="L25" s="381"/>
      <c r="M25" s="381"/>
      <c r="N25" s="381"/>
      <c r="O25" s="381"/>
      <c r="P25" s="381"/>
      <c r="Q25" s="381"/>
      <c r="R25" s="381"/>
    </row>
    <row r="26" spans="1:18" ht="22.8" x14ac:dyDescent="0.25">
      <c r="A26" s="415"/>
      <c r="B26" s="415"/>
      <c r="C26" s="415"/>
      <c r="D26" s="380"/>
      <c r="E26" s="381"/>
      <c r="F26" s="381"/>
      <c r="G26" s="381"/>
      <c r="H26" s="381"/>
      <c r="I26" s="381"/>
      <c r="J26" s="381"/>
      <c r="K26" s="381"/>
      <c r="L26" s="381"/>
      <c r="M26" s="381"/>
      <c r="N26" s="381"/>
      <c r="O26" s="381"/>
      <c r="P26" s="381"/>
      <c r="Q26" s="381"/>
      <c r="R26" s="381"/>
    </row>
    <row r="27" spans="1:18" ht="15" x14ac:dyDescent="0.25">
      <c r="A27" s="417"/>
      <c r="B27" s="418"/>
      <c r="C27" s="419"/>
      <c r="D27" s="380"/>
      <c r="E27" s="381"/>
      <c r="F27" s="381"/>
      <c r="G27" s="381"/>
      <c r="H27" s="381"/>
      <c r="I27" s="381"/>
      <c r="J27" s="381"/>
      <c r="K27" s="381"/>
      <c r="L27" s="381"/>
      <c r="M27" s="381"/>
      <c r="N27" s="381"/>
      <c r="O27" s="381"/>
      <c r="P27" s="381"/>
      <c r="Q27" s="381"/>
      <c r="R27" s="381"/>
    </row>
    <row r="28" spans="1:18" ht="15" x14ac:dyDescent="0.25">
      <c r="A28" s="417"/>
      <c r="B28" s="418"/>
      <c r="C28" s="420"/>
      <c r="D28" s="380"/>
      <c r="E28" s="381"/>
      <c r="F28" s="381"/>
      <c r="G28" s="381"/>
      <c r="H28" s="381"/>
      <c r="I28" s="381"/>
      <c r="J28" s="381"/>
      <c r="K28" s="381"/>
      <c r="L28" s="381"/>
      <c r="M28" s="381"/>
      <c r="N28" s="381"/>
      <c r="O28" s="381"/>
      <c r="P28" s="381"/>
      <c r="Q28" s="381"/>
      <c r="R28" s="381"/>
    </row>
    <row r="29" spans="1:18" ht="15" x14ac:dyDescent="0.25">
      <c r="A29" s="417"/>
      <c r="B29" s="418"/>
      <c r="C29" s="421"/>
      <c r="D29" s="380"/>
      <c r="E29" s="381"/>
      <c r="F29" s="381"/>
      <c r="G29" s="381"/>
      <c r="H29" s="381"/>
      <c r="I29" s="381"/>
      <c r="J29" s="381"/>
      <c r="K29" s="381"/>
      <c r="L29" s="381"/>
      <c r="M29" s="381"/>
      <c r="N29" s="381"/>
      <c r="O29" s="381"/>
      <c r="P29" s="381"/>
      <c r="Q29" s="381"/>
      <c r="R29" s="381"/>
    </row>
    <row r="30" spans="1:18" ht="15" x14ac:dyDescent="0.25">
      <c r="A30" s="417"/>
      <c r="B30" s="418"/>
      <c r="C30" s="421"/>
      <c r="D30" s="380"/>
      <c r="E30" s="381"/>
      <c r="F30" s="381"/>
      <c r="G30" s="381"/>
      <c r="H30" s="381"/>
      <c r="I30" s="381"/>
      <c r="J30" s="381"/>
      <c r="K30" s="381"/>
      <c r="L30" s="381"/>
      <c r="M30" s="381"/>
      <c r="N30" s="381"/>
      <c r="O30" s="381"/>
      <c r="P30" s="381"/>
      <c r="Q30" s="381"/>
      <c r="R30" s="381"/>
    </row>
    <row r="31" spans="1:18" ht="15" x14ac:dyDescent="0.25">
      <c r="A31" s="417"/>
      <c r="B31" s="418"/>
      <c r="C31" s="421"/>
      <c r="D31" s="380"/>
      <c r="E31" s="381"/>
      <c r="F31" s="381"/>
      <c r="G31" s="381"/>
      <c r="H31" s="381"/>
      <c r="I31" s="381"/>
      <c r="J31" s="381"/>
      <c r="K31" s="381"/>
      <c r="L31" s="381"/>
      <c r="M31" s="381"/>
      <c r="N31" s="381"/>
      <c r="O31" s="381"/>
      <c r="P31" s="381"/>
      <c r="Q31" s="381"/>
      <c r="R31" s="381"/>
    </row>
    <row r="32" spans="1:18" ht="15" x14ac:dyDescent="0.25">
      <c r="A32" s="417"/>
      <c r="B32" s="418"/>
      <c r="C32" s="421"/>
      <c r="D32" s="380"/>
      <c r="E32" s="381"/>
      <c r="F32" s="381"/>
      <c r="G32" s="381"/>
      <c r="H32" s="381"/>
      <c r="I32" s="381"/>
      <c r="J32" s="381"/>
      <c r="K32" s="381"/>
      <c r="L32" s="381"/>
      <c r="M32" s="381"/>
      <c r="N32" s="381"/>
      <c r="O32" s="381"/>
      <c r="P32" s="381"/>
      <c r="Q32" s="381"/>
      <c r="R32" s="381"/>
    </row>
    <row r="33" spans="1:18" ht="15" x14ac:dyDescent="0.25">
      <c r="A33" s="417"/>
      <c r="B33" s="418"/>
      <c r="C33" s="421"/>
      <c r="D33" s="380"/>
      <c r="E33" s="381"/>
      <c r="F33" s="381"/>
      <c r="G33" s="381"/>
      <c r="H33" s="381"/>
      <c r="I33" s="381"/>
      <c r="J33" s="381"/>
      <c r="K33" s="381"/>
      <c r="L33" s="381"/>
      <c r="M33" s="381"/>
      <c r="N33" s="381"/>
      <c r="O33" s="381"/>
      <c r="P33" s="381"/>
      <c r="Q33" s="381"/>
      <c r="R33" s="381"/>
    </row>
    <row r="34" spans="1:18" ht="15" x14ac:dyDescent="0.25">
      <c r="A34" s="417"/>
      <c r="B34" s="418"/>
      <c r="D34" s="380"/>
      <c r="E34" s="381"/>
      <c r="F34" s="381"/>
      <c r="G34" s="381"/>
      <c r="H34" s="381"/>
      <c r="I34" s="381"/>
      <c r="J34" s="381"/>
      <c r="K34" s="381"/>
      <c r="L34" s="381"/>
      <c r="M34" s="381"/>
      <c r="N34" s="381"/>
      <c r="O34" s="381"/>
      <c r="P34" s="381"/>
      <c r="Q34" s="381"/>
      <c r="R34" s="381"/>
    </row>
    <row r="35" spans="1:18" ht="15" x14ac:dyDescent="0.25">
      <c r="A35" s="380"/>
      <c r="B35" s="380"/>
      <c r="C35" s="380"/>
      <c r="D35" s="380"/>
      <c r="E35" s="381"/>
      <c r="F35" s="381"/>
      <c r="G35" s="381"/>
      <c r="H35" s="381"/>
      <c r="I35" s="381"/>
      <c r="J35" s="381"/>
      <c r="K35" s="381"/>
      <c r="L35" s="381"/>
      <c r="M35" s="381"/>
      <c r="N35" s="381"/>
      <c r="O35" s="381"/>
      <c r="P35" s="381"/>
      <c r="Q35" s="381"/>
      <c r="R35" s="381"/>
    </row>
    <row r="36" spans="1:18" ht="15" x14ac:dyDescent="0.25">
      <c r="A36" s="380"/>
      <c r="B36" s="380"/>
      <c r="C36" s="380"/>
      <c r="D36" s="380"/>
      <c r="E36" s="381"/>
      <c r="F36" s="381"/>
      <c r="G36" s="381"/>
      <c r="H36" s="381"/>
      <c r="I36" s="381"/>
      <c r="J36" s="381"/>
      <c r="K36" s="381"/>
      <c r="L36" s="381"/>
      <c r="M36" s="381"/>
      <c r="N36" s="381"/>
      <c r="O36" s="381"/>
      <c r="P36" s="381"/>
      <c r="Q36" s="381"/>
      <c r="R36" s="381"/>
    </row>
    <row r="37" spans="1:18" ht="15" x14ac:dyDescent="0.25">
      <c r="A37" s="380"/>
      <c r="B37" s="380"/>
      <c r="C37" s="380"/>
      <c r="D37" s="380"/>
    </row>
    <row r="38" spans="1:18" ht="15" x14ac:dyDescent="0.25">
      <c r="A38" s="380"/>
      <c r="B38" s="380"/>
      <c r="C38" s="380"/>
      <c r="D38" s="380"/>
    </row>
    <row r="39" spans="1:18" ht="15" x14ac:dyDescent="0.25">
      <c r="A39" s="380"/>
      <c r="B39" s="380"/>
      <c r="C39" s="380"/>
      <c r="D39" s="380"/>
    </row>
    <row r="40" spans="1:18" ht="15" x14ac:dyDescent="0.25">
      <c r="A40" s="380"/>
      <c r="B40" s="380"/>
      <c r="C40" s="380"/>
      <c r="D40" s="380"/>
    </row>
    <row r="46" spans="1:18" x14ac:dyDescent="0.25">
      <c r="L46" s="422"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66E81917-8B54-4451-83C0-57E08B7EEB97}"/>
    <hyperlink ref="C19" location="'Data Summary'!A1" display="&quot;Data Summary&quot;" xr:uid="{348229C1-CBD5-4821-BD81-F79314AFEC32}"/>
    <hyperlink ref="C20" location="'Water Data'!A1" display="&quot;Water Data&quot;" xr:uid="{9DDC8FD9-9B64-49B7-88E7-07F532B37F9E}"/>
    <hyperlink ref="C21" location="'Sanitation Data'!A1" display="&quot;Sanitation Data&quot;" xr:uid="{E6F7724E-4520-4A9A-B578-69D70112B6E6}"/>
    <hyperlink ref="C22" location="'Hygiene Data'!A1" display="&quot;Hygiene Data&quot;" xr:uid="{344E93AA-A38D-49FC-B16B-68F86D1C2F4E}"/>
    <hyperlink ref="C14" location="Ladders!A1" display="Ladders for the most recent estimates (&quot;Ladders&quot;)" xr:uid="{7F9A432C-3200-4FDC-80DC-4B45D0EC7C0C}"/>
    <hyperlink ref="C15" location="Charts!A1" display="Trends in basic water, sanitation and hygiene in schools" xr:uid="{C3171BA3-195B-4CD0-A501-2B281EE5FADA}"/>
    <hyperlink ref="C23" location="Population!A1" display="&quot;Population&quot;" xr:uid="{884F3E75-0851-404A-A4BF-99DF96AFE250}"/>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D133317E-DED4-4650-90D8-F66180B16BEC}">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70AA0-774B-4A11-A57E-FA3C6D2BA1F3}">
  <sheetPr codeName="Sheet9">
    <tabColor rgb="FFEAEAEA"/>
  </sheetPr>
  <dimension ref="A1:AI488"/>
  <sheetViews>
    <sheetView workbookViewId="0"/>
  </sheetViews>
  <sheetFormatPr defaultColWidth="9" defaultRowHeight="13.2" x14ac:dyDescent="0.25"/>
  <cols>
    <col min="1" max="1" width="13.59765625" style="85" customWidth="1"/>
    <col min="2" max="2" width="7.5" style="113" customWidth="1"/>
    <col min="3" max="8" width="8.69921875" style="85" customWidth="1"/>
    <col min="9" max="9" width="9.296875" style="85" customWidth="1"/>
    <col min="10" max="10" width="13.296875" style="85" customWidth="1"/>
    <col min="11" max="11" width="7.5" style="85" customWidth="1"/>
    <col min="12" max="17" width="8.59765625" style="85" customWidth="1"/>
    <col min="18" max="18" width="6.5" style="85" customWidth="1"/>
    <col min="19" max="19" width="13.296875" style="85" customWidth="1"/>
    <col min="20" max="20" width="7.5" style="85" customWidth="1"/>
    <col min="21" max="26" width="9.09765625" style="85" customWidth="1"/>
    <col min="27" max="16384" width="9" style="85"/>
  </cols>
  <sheetData>
    <row r="1" spans="1:35" ht="15.6" x14ac:dyDescent="0.3">
      <c r="A1" s="81" t="s">
        <v>47</v>
      </c>
      <c r="B1" s="82"/>
      <c r="C1" s="83"/>
      <c r="D1" s="83"/>
      <c r="E1" s="83"/>
      <c r="F1" s="83"/>
      <c r="G1" s="83"/>
      <c r="H1" s="353"/>
      <c r="I1" s="353"/>
      <c r="J1" s="353"/>
      <c r="K1" s="353"/>
      <c r="L1" s="353"/>
      <c r="M1" s="353"/>
      <c r="N1" s="353"/>
      <c r="O1" s="353"/>
      <c r="P1" s="353"/>
      <c r="Q1" s="83"/>
      <c r="R1" s="83"/>
      <c r="S1" s="83"/>
      <c r="T1" s="84"/>
      <c r="U1" s="84"/>
      <c r="V1" s="84"/>
      <c r="W1" s="84"/>
      <c r="X1" s="84"/>
      <c r="Y1" s="84"/>
      <c r="Z1" s="84"/>
      <c r="AA1" s="84"/>
    </row>
    <row r="2" spans="1:35" s="88" customFormat="1" ht="26.25" customHeight="1" x14ac:dyDescent="0.3">
      <c r="A2" s="86" t="s">
        <v>13</v>
      </c>
      <c r="B2" s="87"/>
      <c r="J2" s="86" t="s">
        <v>14</v>
      </c>
      <c r="R2" s="89"/>
      <c r="S2" s="90" t="s">
        <v>15</v>
      </c>
      <c r="W2" s="89"/>
      <c r="X2" s="89"/>
      <c r="Y2" s="91"/>
      <c r="Z2" s="91"/>
      <c r="AD2" s="92"/>
      <c r="AE2" s="92"/>
      <c r="AF2" s="92"/>
      <c r="AG2" s="92"/>
      <c r="AH2" s="92"/>
      <c r="AI2" s="92"/>
    </row>
    <row r="3" spans="1:35" ht="15.6" x14ac:dyDescent="0.3">
      <c r="A3" s="93"/>
      <c r="B3" s="87" t="s">
        <v>4</v>
      </c>
      <c r="C3" s="89" t="s">
        <v>7</v>
      </c>
      <c r="D3" s="89" t="s">
        <v>2</v>
      </c>
      <c r="E3" s="89" t="s">
        <v>1</v>
      </c>
      <c r="F3" s="89" t="s">
        <v>51</v>
      </c>
      <c r="G3" s="89" t="s">
        <v>17</v>
      </c>
      <c r="H3" s="89" t="s">
        <v>18</v>
      </c>
      <c r="I3" s="88"/>
      <c r="J3" s="93"/>
      <c r="K3" s="87" t="s">
        <v>4</v>
      </c>
      <c r="L3" s="89" t="s">
        <v>7</v>
      </c>
      <c r="M3" s="89" t="s">
        <v>2</v>
      </c>
      <c r="N3" s="89" t="s">
        <v>1</v>
      </c>
      <c r="O3" s="89" t="s">
        <v>51</v>
      </c>
      <c r="P3" s="89" t="s">
        <v>17</v>
      </c>
      <c r="Q3" s="89" t="s">
        <v>18</v>
      </c>
      <c r="R3" s="91"/>
      <c r="S3" s="94"/>
      <c r="T3" s="87" t="s">
        <v>4</v>
      </c>
      <c r="U3" s="89" t="s">
        <v>7</v>
      </c>
      <c r="V3" s="89" t="s">
        <v>2</v>
      </c>
      <c r="W3" s="89" t="s">
        <v>1</v>
      </c>
      <c r="X3" s="89" t="s">
        <v>51</v>
      </c>
      <c r="Y3" s="89" t="s">
        <v>17</v>
      </c>
      <c r="Z3" s="89" t="s">
        <v>18</v>
      </c>
      <c r="AB3" s="92"/>
      <c r="AC3" s="92"/>
      <c r="AD3" s="92"/>
      <c r="AE3" s="92"/>
      <c r="AF3" s="92"/>
      <c r="AG3" s="92"/>
    </row>
    <row r="4" spans="1:35" ht="15.6" x14ac:dyDescent="0.3">
      <c r="A4" s="93" t="s">
        <v>33</v>
      </c>
      <c r="B4" s="8">
        <v>2025</v>
      </c>
      <c r="C4" s="8">
        <v>53.060243530000001</v>
      </c>
      <c r="D4" s="8"/>
      <c r="E4" s="8"/>
      <c r="F4" s="8"/>
      <c r="G4" s="8">
        <v>59.347228039999997</v>
      </c>
      <c r="H4" s="8"/>
      <c r="I4" s="88"/>
      <c r="J4" s="93" t="s">
        <v>33</v>
      </c>
      <c r="K4" s="8">
        <v>2025</v>
      </c>
      <c r="L4" s="8">
        <v>12.399070419999999</v>
      </c>
      <c r="M4" s="8"/>
      <c r="N4" s="8"/>
      <c r="O4" s="8"/>
      <c r="P4" s="8">
        <v>27.862459579999999</v>
      </c>
      <c r="Q4" s="8"/>
      <c r="R4" s="92"/>
      <c r="S4" s="93" t="s">
        <v>33</v>
      </c>
      <c r="T4" s="8">
        <v>2025</v>
      </c>
      <c r="U4" s="8">
        <v>8.1098655009999998</v>
      </c>
      <c r="V4" s="8"/>
      <c r="W4" s="8"/>
      <c r="X4" s="8"/>
      <c r="Y4" s="8">
        <v>23.049780439999999</v>
      </c>
      <c r="Z4" s="8"/>
      <c r="AA4" s="92"/>
      <c r="AB4" s="92"/>
      <c r="AC4" s="92"/>
      <c r="AD4" s="92"/>
      <c r="AE4" s="92"/>
      <c r="AF4" s="92"/>
      <c r="AG4" s="92"/>
    </row>
    <row r="5" spans="1:35" ht="15.6" x14ac:dyDescent="0.3">
      <c r="A5" s="93" t="s">
        <v>34</v>
      </c>
      <c r="B5" s="8">
        <v>2025</v>
      </c>
      <c r="C5" s="8">
        <v>37.136786350000001</v>
      </c>
      <c r="D5" s="8"/>
      <c r="E5" s="8"/>
      <c r="F5" s="8"/>
      <c r="G5" s="8"/>
      <c r="H5" s="8"/>
      <c r="I5" s="88"/>
      <c r="J5" s="93" t="s">
        <v>34</v>
      </c>
      <c r="K5" s="8">
        <v>2025</v>
      </c>
      <c r="L5" s="8">
        <v>43.172044440000001</v>
      </c>
      <c r="M5" s="8"/>
      <c r="N5" s="8"/>
      <c r="O5" s="8"/>
      <c r="P5" s="8"/>
      <c r="Q5" s="8"/>
      <c r="R5" s="92"/>
      <c r="S5" s="93" t="s">
        <v>34</v>
      </c>
      <c r="T5" s="8">
        <v>2025</v>
      </c>
      <c r="U5" s="8">
        <v>0</v>
      </c>
      <c r="V5" s="8"/>
      <c r="W5" s="8"/>
      <c r="X5" s="8"/>
      <c r="Y5" s="8"/>
      <c r="Z5" s="8"/>
      <c r="AA5" s="92"/>
      <c r="AB5" s="92"/>
      <c r="AC5" s="92"/>
      <c r="AD5" s="92"/>
      <c r="AE5" s="92"/>
      <c r="AF5" s="92"/>
      <c r="AG5" s="92"/>
    </row>
    <row r="6" spans="1:35" s="88" customFormat="1" ht="15.6" x14ac:dyDescent="0.3">
      <c r="A6" s="93" t="s">
        <v>35</v>
      </c>
      <c r="B6" s="8">
        <v>2025</v>
      </c>
      <c r="C6" s="8">
        <v>9.8029701219999996</v>
      </c>
      <c r="D6" s="8"/>
      <c r="E6" s="8"/>
      <c r="F6" s="8"/>
      <c r="G6" s="8"/>
      <c r="H6" s="8"/>
      <c r="J6" s="93" t="s">
        <v>35</v>
      </c>
      <c r="K6" s="8">
        <v>2025</v>
      </c>
      <c r="L6" s="8">
        <v>44.428885139999998</v>
      </c>
      <c r="M6" s="8"/>
      <c r="N6" s="8"/>
      <c r="O6" s="8"/>
      <c r="P6" s="8"/>
      <c r="Q6" s="8"/>
      <c r="R6" s="91"/>
      <c r="S6" s="93" t="s">
        <v>35</v>
      </c>
      <c r="T6" s="8">
        <v>2025</v>
      </c>
      <c r="U6" s="8">
        <v>91.890134500000002</v>
      </c>
      <c r="V6" s="8"/>
      <c r="W6" s="8"/>
      <c r="X6" s="8"/>
      <c r="Y6" s="8"/>
      <c r="Z6" s="8"/>
      <c r="AA6" s="92"/>
      <c r="AB6" s="92"/>
      <c r="AC6" s="92"/>
      <c r="AD6" s="92"/>
      <c r="AE6" s="92"/>
      <c r="AF6" s="92"/>
      <c r="AG6" s="92"/>
    </row>
    <row r="7" spans="1:35" s="88" customFormat="1" ht="15.6" x14ac:dyDescent="0.3">
      <c r="A7" s="95" t="s">
        <v>170</v>
      </c>
      <c r="B7" s="8">
        <v>2025</v>
      </c>
      <c r="C7" s="8">
        <v>0</v>
      </c>
      <c r="D7" s="8">
        <v>100</v>
      </c>
      <c r="E7" s="8">
        <v>100</v>
      </c>
      <c r="F7" s="8">
        <v>100</v>
      </c>
      <c r="G7" s="8">
        <v>40.652771960000003</v>
      </c>
      <c r="H7" s="8">
        <v>100</v>
      </c>
      <c r="I7" s="92"/>
      <c r="J7" s="95" t="s">
        <v>170</v>
      </c>
      <c r="K7" s="8">
        <v>2025</v>
      </c>
      <c r="L7" s="8">
        <v>0</v>
      </c>
      <c r="M7" s="8">
        <v>100</v>
      </c>
      <c r="N7" s="8">
        <v>100</v>
      </c>
      <c r="O7" s="8">
        <v>100</v>
      </c>
      <c r="P7" s="8">
        <v>72.137540419999993</v>
      </c>
      <c r="Q7" s="8">
        <v>100</v>
      </c>
      <c r="R7" s="92"/>
      <c r="S7" s="95" t="s">
        <v>170</v>
      </c>
      <c r="T7" s="8">
        <v>2025</v>
      </c>
      <c r="U7" s="8">
        <v>0</v>
      </c>
      <c r="V7" s="8">
        <v>100</v>
      </c>
      <c r="W7" s="8">
        <v>100</v>
      </c>
      <c r="X7" s="8">
        <v>100</v>
      </c>
      <c r="Y7" s="8">
        <v>76.950219559999994</v>
      </c>
      <c r="Z7" s="8">
        <v>100</v>
      </c>
      <c r="AA7" s="92"/>
    </row>
    <row r="8" spans="1:35" s="88" customFormat="1" ht="15.6" x14ac:dyDescent="0.3">
      <c r="A8" s="96"/>
      <c r="B8" s="89"/>
      <c r="H8" s="92"/>
      <c r="I8" s="92"/>
      <c r="J8" s="92"/>
      <c r="K8" s="92"/>
      <c r="L8" s="92"/>
      <c r="M8" s="92"/>
      <c r="N8" s="92"/>
      <c r="O8" s="92"/>
      <c r="P8" s="92"/>
      <c r="Q8" s="92"/>
      <c r="R8" s="92"/>
      <c r="S8" s="92"/>
      <c r="T8" s="92"/>
      <c r="U8" s="92"/>
      <c r="V8" s="92"/>
      <c r="W8" s="92"/>
      <c r="X8" s="92"/>
      <c r="Y8" s="92"/>
      <c r="Z8" s="92"/>
      <c r="AA8" s="92"/>
    </row>
    <row r="9" spans="1:35" s="88" customFormat="1" ht="15.6" x14ac:dyDescent="0.3">
      <c r="A9" s="96"/>
      <c r="B9" s="89"/>
      <c r="H9" s="92"/>
      <c r="I9" s="92"/>
      <c r="J9" s="92"/>
      <c r="K9" s="92"/>
      <c r="L9" s="92"/>
      <c r="M9" s="92"/>
      <c r="N9" s="92"/>
      <c r="O9" s="92"/>
      <c r="P9" s="92"/>
      <c r="Q9" s="92"/>
      <c r="R9" s="92"/>
      <c r="S9" s="92"/>
      <c r="T9" s="92"/>
      <c r="U9" s="92"/>
      <c r="V9" s="92"/>
      <c r="W9" s="92"/>
      <c r="X9" s="92"/>
      <c r="Y9" s="92"/>
      <c r="Z9" s="92"/>
      <c r="AA9" s="92"/>
    </row>
    <row r="10" spans="1:35" s="88" customFormat="1" ht="15.6" x14ac:dyDescent="0.3">
      <c r="A10" s="97"/>
      <c r="B10" s="89"/>
      <c r="C10" s="92"/>
      <c r="D10" s="92"/>
      <c r="E10" s="92"/>
      <c r="F10" s="92"/>
      <c r="G10" s="92"/>
      <c r="H10" s="92"/>
      <c r="I10" s="92"/>
      <c r="J10" s="92"/>
      <c r="K10" s="92"/>
      <c r="L10" s="92"/>
      <c r="M10" s="92"/>
      <c r="N10" s="92"/>
      <c r="O10" s="92"/>
      <c r="P10" s="92"/>
      <c r="Q10" s="92"/>
      <c r="R10" s="92"/>
      <c r="S10" s="92"/>
      <c r="T10" s="92"/>
      <c r="U10" s="92"/>
      <c r="V10" s="92"/>
      <c r="W10" s="92"/>
      <c r="X10" s="92"/>
      <c r="Y10" s="92"/>
      <c r="Z10" s="92"/>
      <c r="AA10" s="92"/>
    </row>
    <row r="11" spans="1:35" ht="15.6" x14ac:dyDescent="0.3">
      <c r="A11" s="98"/>
      <c r="B11" s="99"/>
      <c r="C11" s="92"/>
      <c r="D11" s="92"/>
      <c r="E11" s="92"/>
      <c r="F11" s="92"/>
      <c r="G11" s="92"/>
      <c r="H11" s="92"/>
      <c r="I11" s="92"/>
      <c r="J11" s="92"/>
      <c r="K11" s="92"/>
      <c r="L11" s="92"/>
      <c r="M11" s="92"/>
      <c r="N11" s="92"/>
      <c r="O11" s="92"/>
      <c r="P11" s="92"/>
      <c r="Q11" s="92"/>
    </row>
    <row r="12" spans="1:35" ht="15.6" x14ac:dyDescent="0.3">
      <c r="A12" s="81" t="s">
        <v>48</v>
      </c>
      <c r="B12" s="100"/>
      <c r="C12" s="84"/>
      <c r="D12" s="84"/>
      <c r="E12" s="84"/>
      <c r="F12" s="84"/>
      <c r="G12" s="84"/>
      <c r="H12" s="84"/>
      <c r="I12" s="84"/>
      <c r="J12" s="84"/>
      <c r="K12" s="84"/>
      <c r="L12" s="84"/>
      <c r="M12" s="84"/>
      <c r="N12" s="84"/>
      <c r="O12" s="84"/>
      <c r="P12" s="84"/>
      <c r="Q12" s="84"/>
      <c r="R12" s="101"/>
      <c r="S12" s="101"/>
      <c r="T12" s="101"/>
      <c r="U12" s="101"/>
      <c r="V12" s="101"/>
    </row>
    <row r="13" spans="1:35" s="104" customFormat="1" x14ac:dyDescent="0.25">
      <c r="A13" s="102" t="s">
        <v>230</v>
      </c>
      <c r="B13" s="103" t="s">
        <v>232</v>
      </c>
      <c r="C13" s="102" t="s">
        <v>233</v>
      </c>
      <c r="D13" s="102" t="s">
        <v>240</v>
      </c>
      <c r="E13" s="102" t="s">
        <v>241</v>
      </c>
      <c r="F13" s="102" t="s">
        <v>242</v>
      </c>
      <c r="G13" s="102" t="s">
        <v>243</v>
      </c>
      <c r="H13" s="102" t="s">
        <v>244</v>
      </c>
      <c r="I13" s="102" t="s">
        <v>245</v>
      </c>
      <c r="J13" s="102" t="s">
        <v>246</v>
      </c>
      <c r="K13" s="102" t="s">
        <v>247</v>
      </c>
      <c r="L13" s="102" t="s">
        <v>248</v>
      </c>
      <c r="M13" s="102" t="s">
        <v>249</v>
      </c>
      <c r="N13" s="102" t="s">
        <v>250</v>
      </c>
      <c r="O13" s="104" t="s">
        <v>251</v>
      </c>
      <c r="P13" s="104" t="s">
        <v>252</v>
      </c>
      <c r="Q13" s="102" t="s">
        <v>253</v>
      </c>
      <c r="R13" s="102" t="s">
        <v>254</v>
      </c>
      <c r="S13" s="105" t="s">
        <v>255</v>
      </c>
      <c r="T13" s="106" t="s">
        <v>256</v>
      </c>
      <c r="U13" s="106" t="s">
        <v>257</v>
      </c>
      <c r="V13" s="106" t="s">
        <v>258</v>
      </c>
    </row>
    <row r="14" spans="1:35" s="107" customFormat="1" ht="11.4" x14ac:dyDescent="0.2">
      <c r="A14" s="107" t="s">
        <v>231</v>
      </c>
      <c r="B14" s="8">
        <v>2000</v>
      </c>
      <c r="C14" s="108" t="s">
        <v>234</v>
      </c>
      <c r="D14" s="8">
        <v>182840</v>
      </c>
      <c r="E14" s="8"/>
      <c r="F14" s="8"/>
      <c r="G14" s="8"/>
      <c r="H14" s="8"/>
      <c r="I14" s="8"/>
      <c r="J14" s="8">
        <v>100</v>
      </c>
      <c r="K14" s="8"/>
      <c r="L14" s="8"/>
      <c r="M14" s="8"/>
      <c r="N14" s="8"/>
      <c r="O14" s="8"/>
      <c r="P14" s="8">
        <v>100</v>
      </c>
      <c r="Q14" s="8"/>
      <c r="R14" s="8"/>
      <c r="S14" s="8"/>
      <c r="T14" s="8"/>
      <c r="U14" s="8"/>
      <c r="V14" s="8">
        <v>100</v>
      </c>
    </row>
    <row r="15" spans="1:35" s="107" customFormat="1" ht="11.4" x14ac:dyDescent="0.2">
      <c r="A15" s="107" t="s">
        <v>231</v>
      </c>
      <c r="B15" s="8">
        <v>2001</v>
      </c>
      <c r="C15" s="108" t="s">
        <v>234</v>
      </c>
      <c r="D15" s="8">
        <v>184877</v>
      </c>
      <c r="E15" s="8"/>
      <c r="F15" s="8"/>
      <c r="G15" s="8"/>
      <c r="H15" s="8"/>
      <c r="I15" s="8"/>
      <c r="J15" s="8">
        <v>100</v>
      </c>
      <c r="K15" s="8"/>
      <c r="L15" s="8"/>
      <c r="M15" s="8"/>
      <c r="N15" s="8"/>
      <c r="O15" s="8"/>
      <c r="P15" s="8">
        <v>100</v>
      </c>
      <c r="Q15" s="8"/>
      <c r="R15" s="8"/>
      <c r="S15" s="8"/>
      <c r="T15" s="8"/>
      <c r="U15" s="8"/>
      <c r="V15" s="8">
        <v>100</v>
      </c>
    </row>
    <row r="16" spans="1:35" s="107" customFormat="1" ht="11.4" x14ac:dyDescent="0.2">
      <c r="A16" s="107" t="s">
        <v>231</v>
      </c>
      <c r="B16" s="8">
        <v>2002</v>
      </c>
      <c r="C16" s="108" t="s">
        <v>234</v>
      </c>
      <c r="D16" s="8">
        <v>186796</v>
      </c>
      <c r="E16" s="8"/>
      <c r="F16" s="8"/>
      <c r="G16" s="8"/>
      <c r="H16" s="8"/>
      <c r="I16" s="8"/>
      <c r="J16" s="8">
        <v>100</v>
      </c>
      <c r="K16" s="8"/>
      <c r="L16" s="8"/>
      <c r="M16" s="8"/>
      <c r="N16" s="8"/>
      <c r="O16" s="8"/>
      <c r="P16" s="8">
        <v>100</v>
      </c>
      <c r="Q16" s="8"/>
      <c r="R16" s="8"/>
      <c r="S16" s="8"/>
      <c r="T16" s="8"/>
      <c r="U16" s="8"/>
      <c r="V16" s="8">
        <v>100</v>
      </c>
    </row>
    <row r="17" spans="1:22" s="107" customFormat="1" ht="11.4" x14ac:dyDescent="0.2">
      <c r="A17" s="107" t="s">
        <v>231</v>
      </c>
      <c r="B17" s="8">
        <v>2003</v>
      </c>
      <c r="C17" s="108" t="s">
        <v>234</v>
      </c>
      <c r="D17" s="8">
        <v>188604</v>
      </c>
      <c r="E17" s="8"/>
      <c r="F17" s="8"/>
      <c r="G17" s="8"/>
      <c r="H17" s="8"/>
      <c r="I17" s="8"/>
      <c r="J17" s="8">
        <v>100</v>
      </c>
      <c r="K17" s="8"/>
      <c r="L17" s="8"/>
      <c r="M17" s="8"/>
      <c r="N17" s="8"/>
      <c r="O17" s="8"/>
      <c r="P17" s="8">
        <v>100</v>
      </c>
      <c r="Q17" s="8"/>
      <c r="R17" s="8"/>
      <c r="S17" s="8"/>
      <c r="T17" s="8"/>
      <c r="U17" s="8"/>
      <c r="V17" s="8">
        <v>100</v>
      </c>
    </row>
    <row r="18" spans="1:22" s="107" customFormat="1" ht="11.4" x14ac:dyDescent="0.2">
      <c r="A18" s="107" t="s">
        <v>231</v>
      </c>
      <c r="B18" s="8">
        <v>2004</v>
      </c>
      <c r="C18" s="108" t="s">
        <v>234</v>
      </c>
      <c r="D18" s="8">
        <v>190798</v>
      </c>
      <c r="E18" s="8"/>
      <c r="F18" s="8"/>
      <c r="G18" s="8"/>
      <c r="H18" s="8"/>
      <c r="I18" s="8"/>
      <c r="J18" s="8">
        <v>100</v>
      </c>
      <c r="K18" s="8"/>
      <c r="L18" s="8"/>
      <c r="M18" s="8"/>
      <c r="N18" s="8"/>
      <c r="O18" s="8"/>
      <c r="P18" s="8">
        <v>100</v>
      </c>
      <c r="Q18" s="8"/>
      <c r="R18" s="8"/>
      <c r="S18" s="8"/>
      <c r="T18" s="8"/>
      <c r="U18" s="8"/>
      <c r="V18" s="8">
        <v>100</v>
      </c>
    </row>
    <row r="19" spans="1:22" s="107" customFormat="1" ht="11.4" x14ac:dyDescent="0.2">
      <c r="A19" s="107" t="s">
        <v>231</v>
      </c>
      <c r="B19" s="8">
        <v>2005</v>
      </c>
      <c r="C19" s="108" t="s">
        <v>234</v>
      </c>
      <c r="D19" s="8">
        <v>192977</v>
      </c>
      <c r="E19" s="8"/>
      <c r="F19" s="8"/>
      <c r="G19" s="8"/>
      <c r="H19" s="8"/>
      <c r="I19" s="8"/>
      <c r="J19" s="8">
        <v>100</v>
      </c>
      <c r="K19" s="8"/>
      <c r="L19" s="8"/>
      <c r="M19" s="8"/>
      <c r="N19" s="8"/>
      <c r="O19" s="8"/>
      <c r="P19" s="8">
        <v>100</v>
      </c>
      <c r="Q19" s="8"/>
      <c r="R19" s="8"/>
      <c r="S19" s="8"/>
      <c r="T19" s="8"/>
      <c r="U19" s="8"/>
      <c r="V19" s="8">
        <v>100</v>
      </c>
    </row>
    <row r="20" spans="1:22" s="107" customFormat="1" ht="11.4" x14ac:dyDescent="0.2">
      <c r="A20" s="107" t="s">
        <v>231</v>
      </c>
      <c r="B20" s="8">
        <v>2006</v>
      </c>
      <c r="C20" s="108" t="s">
        <v>234</v>
      </c>
      <c r="D20" s="8">
        <v>195286</v>
      </c>
      <c r="E20" s="8"/>
      <c r="F20" s="8"/>
      <c r="G20" s="8"/>
      <c r="H20" s="8"/>
      <c r="I20" s="8"/>
      <c r="J20" s="8">
        <v>100</v>
      </c>
      <c r="K20" s="8"/>
      <c r="L20" s="8"/>
      <c r="M20" s="8"/>
      <c r="N20" s="8"/>
      <c r="O20" s="8"/>
      <c r="P20" s="8">
        <v>100</v>
      </c>
      <c r="Q20" s="8"/>
      <c r="R20" s="8"/>
      <c r="S20" s="8"/>
      <c r="T20" s="8"/>
      <c r="U20" s="8"/>
      <c r="V20" s="8">
        <v>100</v>
      </c>
    </row>
    <row r="21" spans="1:22" s="107" customFormat="1" ht="11.4" x14ac:dyDescent="0.2">
      <c r="A21" s="107" t="s">
        <v>231</v>
      </c>
      <c r="B21" s="8">
        <v>2007</v>
      </c>
      <c r="C21" s="108" t="s">
        <v>234</v>
      </c>
      <c r="D21" s="8">
        <v>197789</v>
      </c>
      <c r="E21" s="8"/>
      <c r="F21" s="8"/>
      <c r="G21" s="8"/>
      <c r="H21" s="8"/>
      <c r="I21" s="8"/>
      <c r="J21" s="8">
        <v>100</v>
      </c>
      <c r="K21" s="8"/>
      <c r="L21" s="8"/>
      <c r="M21" s="8"/>
      <c r="N21" s="8"/>
      <c r="O21" s="8"/>
      <c r="P21" s="8">
        <v>100</v>
      </c>
      <c r="Q21" s="8"/>
      <c r="R21" s="8"/>
      <c r="S21" s="8"/>
      <c r="T21" s="8"/>
      <c r="U21" s="8"/>
      <c r="V21" s="8">
        <v>100</v>
      </c>
    </row>
    <row r="22" spans="1:22" s="107" customFormat="1" ht="11.4" x14ac:dyDescent="0.2">
      <c r="A22" s="107" t="s">
        <v>231</v>
      </c>
      <c r="B22" s="8">
        <v>2008</v>
      </c>
      <c r="C22" s="108" t="s">
        <v>234</v>
      </c>
      <c r="D22" s="8">
        <v>200534</v>
      </c>
      <c r="E22" s="8"/>
      <c r="F22" s="8"/>
      <c r="G22" s="8"/>
      <c r="H22" s="8"/>
      <c r="I22" s="8"/>
      <c r="J22" s="8">
        <v>100</v>
      </c>
      <c r="K22" s="8"/>
      <c r="L22" s="8"/>
      <c r="M22" s="8"/>
      <c r="N22" s="8"/>
      <c r="O22" s="8"/>
      <c r="P22" s="8">
        <v>100</v>
      </c>
      <c r="Q22" s="8"/>
      <c r="R22" s="8"/>
      <c r="S22" s="8"/>
      <c r="T22" s="8"/>
      <c r="U22" s="8"/>
      <c r="V22" s="8">
        <v>100</v>
      </c>
    </row>
    <row r="23" spans="1:22" s="107" customFormat="1" ht="11.4" x14ac:dyDescent="0.2">
      <c r="A23" s="107" t="s">
        <v>231</v>
      </c>
      <c r="B23" s="8">
        <v>2009</v>
      </c>
      <c r="C23" s="108" t="s">
        <v>234</v>
      </c>
      <c r="D23" s="8">
        <v>203558</v>
      </c>
      <c r="E23" s="8"/>
      <c r="F23" s="8"/>
      <c r="G23" s="8"/>
      <c r="H23" s="8"/>
      <c r="I23" s="8"/>
      <c r="J23" s="8">
        <v>100</v>
      </c>
      <c r="K23" s="8"/>
      <c r="L23" s="8"/>
      <c r="M23" s="8"/>
      <c r="N23" s="8"/>
      <c r="O23" s="8"/>
      <c r="P23" s="8">
        <v>100</v>
      </c>
      <c r="Q23" s="8"/>
      <c r="R23" s="8"/>
      <c r="S23" s="8"/>
      <c r="T23" s="8"/>
      <c r="U23" s="8"/>
      <c r="V23" s="8">
        <v>100</v>
      </c>
    </row>
    <row r="24" spans="1:22" s="107" customFormat="1" ht="11.4" x14ac:dyDescent="0.2">
      <c r="A24" s="107" t="s">
        <v>231</v>
      </c>
      <c r="B24" s="8">
        <v>2010</v>
      </c>
      <c r="C24" s="108" t="s">
        <v>234</v>
      </c>
      <c r="D24" s="8">
        <v>207361</v>
      </c>
      <c r="E24" s="8"/>
      <c r="F24" s="8"/>
      <c r="G24" s="8">
        <v>27.519641230719571</v>
      </c>
      <c r="H24" s="8"/>
      <c r="I24" s="8"/>
      <c r="J24" s="8">
        <v>72.480358769280429</v>
      </c>
      <c r="K24" s="8"/>
      <c r="L24" s="8"/>
      <c r="M24" s="8">
        <v>31.09483173224908</v>
      </c>
      <c r="N24" s="8"/>
      <c r="O24" s="8"/>
      <c r="P24" s="8">
        <v>68.905168267750923</v>
      </c>
      <c r="Q24" s="8"/>
      <c r="R24" s="8"/>
      <c r="S24" s="8"/>
      <c r="T24" s="8"/>
      <c r="U24" s="8"/>
      <c r="V24" s="8">
        <v>100</v>
      </c>
    </row>
    <row r="25" spans="1:22" s="107" customFormat="1" ht="11.4" x14ac:dyDescent="0.2">
      <c r="A25" s="107" t="s">
        <v>231</v>
      </c>
      <c r="B25" s="8">
        <v>2011</v>
      </c>
      <c r="C25" s="108" t="s">
        <v>234</v>
      </c>
      <c r="D25" s="8">
        <v>214743</v>
      </c>
      <c r="E25" s="8"/>
      <c r="F25" s="8"/>
      <c r="G25" s="8">
        <v>27.519641230719571</v>
      </c>
      <c r="H25" s="8"/>
      <c r="I25" s="8"/>
      <c r="J25" s="8">
        <v>72.480358769280429</v>
      </c>
      <c r="K25" s="8"/>
      <c r="L25" s="8"/>
      <c r="M25" s="8">
        <v>31.09483173224908</v>
      </c>
      <c r="N25" s="8"/>
      <c r="O25" s="8"/>
      <c r="P25" s="8">
        <v>68.905168267750923</v>
      </c>
      <c r="Q25" s="8"/>
      <c r="R25" s="8"/>
      <c r="S25" s="8"/>
      <c r="T25" s="8"/>
      <c r="U25" s="8"/>
      <c r="V25" s="8">
        <v>100</v>
      </c>
    </row>
    <row r="26" spans="1:22" s="107" customFormat="1" ht="11.4" x14ac:dyDescent="0.2">
      <c r="A26" s="107" t="s">
        <v>231</v>
      </c>
      <c r="B26" s="8">
        <v>2012</v>
      </c>
      <c r="C26" s="108" t="s">
        <v>234</v>
      </c>
      <c r="D26" s="8">
        <v>222229</v>
      </c>
      <c r="E26" s="8">
        <v>67.813760976847334</v>
      </c>
      <c r="F26" s="8">
        <v>60.138523679035643</v>
      </c>
      <c r="G26" s="8">
        <v>27.519641230719571</v>
      </c>
      <c r="H26" s="8">
        <v>32.618882448316072</v>
      </c>
      <c r="I26" s="8">
        <v>39.861476320964357</v>
      </c>
      <c r="J26" s="8">
        <v>0</v>
      </c>
      <c r="K26" s="8">
        <v>49.081081116396938</v>
      </c>
      <c r="L26" s="8">
        <v>30.689231525530889</v>
      </c>
      <c r="M26" s="8">
        <v>30.689231525530889</v>
      </c>
      <c r="N26" s="8">
        <v>0</v>
      </c>
      <c r="O26" s="8">
        <v>69.310768474469114</v>
      </c>
      <c r="P26" s="8">
        <v>0</v>
      </c>
      <c r="Q26" s="8"/>
      <c r="R26" s="8">
        <v>19.091075991119851</v>
      </c>
      <c r="S26" s="8">
        <v>6.2159160470398547</v>
      </c>
      <c r="T26" s="8">
        <v>12.875159944079996</v>
      </c>
      <c r="U26" s="8">
        <v>80.908924008880149</v>
      </c>
      <c r="V26" s="8">
        <v>0</v>
      </c>
    </row>
    <row r="27" spans="1:22" s="107" customFormat="1" ht="11.4" x14ac:dyDescent="0.2">
      <c r="A27" s="107" t="s">
        <v>231</v>
      </c>
      <c r="B27" s="8">
        <v>2013</v>
      </c>
      <c r="C27" s="108" t="s">
        <v>234</v>
      </c>
      <c r="D27" s="8">
        <v>229844</v>
      </c>
      <c r="E27" s="8">
        <v>67.813760976847334</v>
      </c>
      <c r="F27" s="8">
        <v>60.138523679035643</v>
      </c>
      <c r="G27" s="8">
        <v>27.519641230719571</v>
      </c>
      <c r="H27" s="8">
        <v>32.618882448316072</v>
      </c>
      <c r="I27" s="8">
        <v>39.861476320964357</v>
      </c>
      <c r="J27" s="8">
        <v>0</v>
      </c>
      <c r="K27" s="8">
        <v>49.081081116396938</v>
      </c>
      <c r="L27" s="8">
        <v>30.689231525530889</v>
      </c>
      <c r="M27" s="8">
        <v>30.689231525530889</v>
      </c>
      <c r="N27" s="8">
        <v>0</v>
      </c>
      <c r="O27" s="8">
        <v>69.310768474469114</v>
      </c>
      <c r="P27" s="8">
        <v>0</v>
      </c>
      <c r="Q27" s="8"/>
      <c r="R27" s="8">
        <v>19.091075991119851</v>
      </c>
      <c r="S27" s="8">
        <v>6.2159160470398547</v>
      </c>
      <c r="T27" s="8">
        <v>12.875159944079996</v>
      </c>
      <c r="U27" s="8">
        <v>80.908924008880149</v>
      </c>
      <c r="V27" s="8">
        <v>0</v>
      </c>
    </row>
    <row r="28" spans="1:22" s="107" customFormat="1" ht="11.4" x14ac:dyDescent="0.2">
      <c r="A28" s="107" t="s">
        <v>231</v>
      </c>
      <c r="B28" s="8">
        <v>2014</v>
      </c>
      <c r="C28" s="108" t="s">
        <v>234</v>
      </c>
      <c r="D28" s="8">
        <v>237876</v>
      </c>
      <c r="E28" s="8">
        <v>67.813760976847334</v>
      </c>
      <c r="F28" s="8">
        <v>60.138523679035643</v>
      </c>
      <c r="G28" s="8">
        <v>27.519641230719571</v>
      </c>
      <c r="H28" s="8">
        <v>32.618882448316072</v>
      </c>
      <c r="I28" s="8">
        <v>39.861476320964357</v>
      </c>
      <c r="J28" s="8">
        <v>0</v>
      </c>
      <c r="K28" s="8">
        <v>49.081081116396938</v>
      </c>
      <c r="L28" s="8">
        <v>30.689231525530889</v>
      </c>
      <c r="M28" s="8">
        <v>30.689231525530889</v>
      </c>
      <c r="N28" s="8">
        <v>0</v>
      </c>
      <c r="O28" s="8">
        <v>69.310768474469114</v>
      </c>
      <c r="P28" s="8">
        <v>0</v>
      </c>
      <c r="Q28" s="8">
        <v>24.452898810656521</v>
      </c>
      <c r="R28" s="8">
        <v>19.091075991119851</v>
      </c>
      <c r="S28" s="8">
        <v>6.2159160470398547</v>
      </c>
      <c r="T28" s="8">
        <v>12.875159944079996</v>
      </c>
      <c r="U28" s="8">
        <v>80.908924008880149</v>
      </c>
      <c r="V28" s="8">
        <v>0</v>
      </c>
    </row>
    <row r="29" spans="1:22" s="107" customFormat="1" ht="11.4" x14ac:dyDescent="0.2">
      <c r="A29" s="107" t="s">
        <v>231</v>
      </c>
      <c r="B29" s="8">
        <v>2015</v>
      </c>
      <c r="C29" s="108" t="s">
        <v>234</v>
      </c>
      <c r="D29" s="8">
        <v>245991</v>
      </c>
      <c r="E29" s="8">
        <v>67.813760976847334</v>
      </c>
      <c r="F29" s="8">
        <v>60.138523679035643</v>
      </c>
      <c r="G29" s="8">
        <v>29.841514166942034</v>
      </c>
      <c r="H29" s="8">
        <v>30.297009512093609</v>
      </c>
      <c r="I29" s="8">
        <v>39.861476320964357</v>
      </c>
      <c r="J29" s="8">
        <v>0</v>
      </c>
      <c r="K29" s="8">
        <v>49.081081116396938</v>
      </c>
      <c r="L29" s="8">
        <v>30.689231525530889</v>
      </c>
      <c r="M29" s="8">
        <v>29.395217067385147</v>
      </c>
      <c r="N29" s="8">
        <v>1.2940144581457425</v>
      </c>
      <c r="O29" s="8">
        <v>69.310768474469114</v>
      </c>
      <c r="P29" s="8">
        <v>0</v>
      </c>
      <c r="Q29" s="8">
        <v>24.452898810656521</v>
      </c>
      <c r="R29" s="8">
        <v>19.091075991119851</v>
      </c>
      <c r="S29" s="8">
        <v>6.2159160470398547</v>
      </c>
      <c r="T29" s="8">
        <v>12.875159944079996</v>
      </c>
      <c r="U29" s="8">
        <v>80.908924008880149</v>
      </c>
      <c r="V29" s="8">
        <v>0</v>
      </c>
    </row>
    <row r="30" spans="1:22" s="107" customFormat="1" ht="11.4" x14ac:dyDescent="0.2">
      <c r="A30" s="107" t="s">
        <v>231</v>
      </c>
      <c r="B30" s="8">
        <v>2016</v>
      </c>
      <c r="C30" s="108" t="s">
        <v>234</v>
      </c>
      <c r="D30" s="8">
        <v>254175</v>
      </c>
      <c r="E30" s="8">
        <v>67.813760976847334</v>
      </c>
      <c r="F30" s="8">
        <v>60.138523679035643</v>
      </c>
      <c r="G30" s="8">
        <v>32.163387103164496</v>
      </c>
      <c r="H30" s="8">
        <v>27.975136575871147</v>
      </c>
      <c r="I30" s="8">
        <v>39.861476320964357</v>
      </c>
      <c r="J30" s="8">
        <v>0</v>
      </c>
      <c r="K30" s="8">
        <v>49.081081116396945</v>
      </c>
      <c r="L30" s="8">
        <v>30.689231525530886</v>
      </c>
      <c r="M30" s="8">
        <v>27.695602402520763</v>
      </c>
      <c r="N30" s="8">
        <v>2.9936291230101233</v>
      </c>
      <c r="O30" s="8">
        <v>69.310768474469114</v>
      </c>
      <c r="P30" s="8">
        <v>0</v>
      </c>
      <c r="Q30" s="8">
        <v>24.452898810656521</v>
      </c>
      <c r="R30" s="8">
        <v>19.091075991119851</v>
      </c>
      <c r="S30" s="8">
        <v>6.2159160470398547</v>
      </c>
      <c r="T30" s="8">
        <v>12.875159944079996</v>
      </c>
      <c r="U30" s="8">
        <v>80.908924008880149</v>
      </c>
      <c r="V30" s="8">
        <v>0</v>
      </c>
    </row>
    <row r="31" spans="1:22" s="107" customFormat="1" ht="11.4" x14ac:dyDescent="0.2">
      <c r="A31" s="107" t="s">
        <v>231</v>
      </c>
      <c r="B31" s="8">
        <v>2017</v>
      </c>
      <c r="C31" s="108" t="s">
        <v>234</v>
      </c>
      <c r="D31" s="8">
        <v>262397</v>
      </c>
      <c r="E31" s="8">
        <v>70.300790854740626</v>
      </c>
      <c r="F31" s="8">
        <v>63.584958219155851</v>
      </c>
      <c r="G31" s="8">
        <v>34.485260039386958</v>
      </c>
      <c r="H31" s="8">
        <v>29.099698179768893</v>
      </c>
      <c r="I31" s="8">
        <v>36.415041780844149</v>
      </c>
      <c r="J31" s="8">
        <v>0</v>
      </c>
      <c r="K31" s="8">
        <v>49.802195976847315</v>
      </c>
      <c r="L31" s="8">
        <v>33.708077584839884</v>
      </c>
      <c r="M31" s="8">
        <v>25.995987737656833</v>
      </c>
      <c r="N31" s="8">
        <v>7.7120898471830515</v>
      </c>
      <c r="O31" s="8">
        <v>66.291922415160116</v>
      </c>
      <c r="P31" s="8">
        <v>0</v>
      </c>
      <c r="Q31" s="8">
        <v>24.452898810656521</v>
      </c>
      <c r="R31" s="8">
        <v>17.870941492230031</v>
      </c>
      <c r="S31" s="8">
        <v>6.7814450376413333</v>
      </c>
      <c r="T31" s="8">
        <v>11.089496454588698</v>
      </c>
      <c r="U31" s="8">
        <v>82.129058507769969</v>
      </c>
      <c r="V31" s="8">
        <v>0</v>
      </c>
    </row>
    <row r="32" spans="1:22" s="107" customFormat="1" ht="11.4" x14ac:dyDescent="0.2">
      <c r="A32" s="107" t="s">
        <v>231</v>
      </c>
      <c r="B32" s="8">
        <v>2018</v>
      </c>
      <c r="C32" s="108" t="s">
        <v>234</v>
      </c>
      <c r="D32" s="8">
        <v>270575</v>
      </c>
      <c r="E32" s="8">
        <v>72.787820732634827</v>
      </c>
      <c r="F32" s="8">
        <v>67.031392759276969</v>
      </c>
      <c r="G32" s="8">
        <v>36.80713297560942</v>
      </c>
      <c r="H32" s="8">
        <v>30.224259783667549</v>
      </c>
      <c r="I32" s="8">
        <v>32.968607240723031</v>
      </c>
      <c r="J32" s="8">
        <v>0</v>
      </c>
      <c r="K32" s="8">
        <v>50.523310837297686</v>
      </c>
      <c r="L32" s="8">
        <v>36.726923644147973</v>
      </c>
      <c r="M32" s="8">
        <v>24.296373072792449</v>
      </c>
      <c r="N32" s="8">
        <v>12.430550571355525</v>
      </c>
      <c r="O32" s="8">
        <v>63.273076355852027</v>
      </c>
      <c r="P32" s="8">
        <v>0</v>
      </c>
      <c r="Q32" s="8">
        <v>24.452898810656521</v>
      </c>
      <c r="R32" s="8">
        <v>16.650806993339756</v>
      </c>
      <c r="S32" s="8">
        <v>7.346974028242812</v>
      </c>
      <c r="T32" s="8">
        <v>9.3038329650969445</v>
      </c>
      <c r="U32" s="8">
        <v>83.349193006660244</v>
      </c>
      <c r="V32" s="8">
        <v>0</v>
      </c>
    </row>
    <row r="33" spans="1:22" s="107" customFormat="1" ht="11.4" x14ac:dyDescent="0.2">
      <c r="A33" s="107" t="s">
        <v>231</v>
      </c>
      <c r="B33" s="8">
        <v>2019</v>
      </c>
      <c r="C33" s="108" t="s">
        <v>234</v>
      </c>
      <c r="D33" s="8">
        <v>278594</v>
      </c>
      <c r="E33" s="8">
        <v>75.274850610529029</v>
      </c>
      <c r="F33" s="8">
        <v>70.477827299397177</v>
      </c>
      <c r="G33" s="8">
        <v>39.129005911831882</v>
      </c>
      <c r="H33" s="8">
        <v>31.348821387565295</v>
      </c>
      <c r="I33" s="8">
        <v>29.522172700602823</v>
      </c>
      <c r="J33" s="8">
        <v>0</v>
      </c>
      <c r="K33" s="8">
        <v>51.244425697748056</v>
      </c>
      <c r="L33" s="8">
        <v>39.745769703456972</v>
      </c>
      <c r="M33" s="8">
        <v>22.596758407928519</v>
      </c>
      <c r="N33" s="8">
        <v>17.149011295528453</v>
      </c>
      <c r="O33" s="8">
        <v>60.254230296543028</v>
      </c>
      <c r="P33" s="8">
        <v>0</v>
      </c>
      <c r="Q33" s="8">
        <v>24.452898810656521</v>
      </c>
      <c r="R33" s="8">
        <v>15.430672494449936</v>
      </c>
      <c r="S33" s="8">
        <v>7.9125030188442906</v>
      </c>
      <c r="T33" s="8">
        <v>7.5181694756056459</v>
      </c>
      <c r="U33" s="8">
        <v>84.569327505550064</v>
      </c>
      <c r="V33" s="8">
        <v>0</v>
      </c>
    </row>
    <row r="34" spans="1:22" s="107" customFormat="1" ht="11.4" x14ac:dyDescent="0.2">
      <c r="A34" s="107" t="s">
        <v>231</v>
      </c>
      <c r="B34" s="8">
        <v>2020</v>
      </c>
      <c r="C34" s="108" t="s">
        <v>234</v>
      </c>
      <c r="D34" s="8">
        <v>284032</v>
      </c>
      <c r="E34" s="8">
        <v>77.76188048842323</v>
      </c>
      <c r="F34" s="8">
        <v>73.924261839517385</v>
      </c>
      <c r="G34" s="8">
        <v>41.450878848054344</v>
      </c>
      <c r="H34" s="8">
        <v>32.473382991463041</v>
      </c>
      <c r="I34" s="8">
        <v>26.075738160482615</v>
      </c>
      <c r="J34" s="8">
        <v>0</v>
      </c>
      <c r="K34" s="8">
        <v>51.965540558198427</v>
      </c>
      <c r="L34" s="8">
        <v>42.764615762765061</v>
      </c>
      <c r="M34" s="8">
        <v>20.897143743064134</v>
      </c>
      <c r="N34" s="8">
        <v>21.867472019700926</v>
      </c>
      <c r="O34" s="8">
        <v>57.235384237234939</v>
      </c>
      <c r="P34" s="8">
        <v>0</v>
      </c>
      <c r="Q34" s="8">
        <v>24.452898810656521</v>
      </c>
      <c r="R34" s="8">
        <v>14.210537995560117</v>
      </c>
      <c r="S34" s="8">
        <v>8.4780320094457693</v>
      </c>
      <c r="T34" s="8">
        <v>5.7325059861143473</v>
      </c>
      <c r="U34" s="8">
        <v>85.789462004439883</v>
      </c>
      <c r="V34" s="8">
        <v>0</v>
      </c>
    </row>
    <row r="35" spans="1:22" s="107" customFormat="1" ht="11.4" x14ac:dyDescent="0.2">
      <c r="A35" s="107" t="s">
        <v>231</v>
      </c>
      <c r="B35" s="8">
        <v>2021</v>
      </c>
      <c r="C35" s="108" t="s">
        <v>234</v>
      </c>
      <c r="D35" s="8">
        <v>289675</v>
      </c>
      <c r="E35" s="8">
        <v>80.248910366317432</v>
      </c>
      <c r="F35" s="8">
        <v>77.370696379638503</v>
      </c>
      <c r="G35" s="8">
        <v>43.772751784276807</v>
      </c>
      <c r="H35" s="8">
        <v>33.597944595361696</v>
      </c>
      <c r="I35" s="8">
        <v>22.629303620361497</v>
      </c>
      <c r="J35" s="8">
        <v>0</v>
      </c>
      <c r="K35" s="8">
        <v>52.686655418648797</v>
      </c>
      <c r="L35" s="8">
        <v>45.783461822074059</v>
      </c>
      <c r="M35" s="8">
        <v>19.197529078200205</v>
      </c>
      <c r="N35" s="8">
        <v>26.585932743873855</v>
      </c>
      <c r="O35" s="8">
        <v>54.216538177925941</v>
      </c>
      <c r="P35" s="8">
        <v>0</v>
      </c>
      <c r="Q35" s="8">
        <v>24.452898810656521</v>
      </c>
      <c r="R35" s="8">
        <v>12.990403496669842</v>
      </c>
      <c r="S35" s="8">
        <v>9.0435610000472479</v>
      </c>
      <c r="T35" s="8">
        <v>3.9468424966225939</v>
      </c>
      <c r="U35" s="8">
        <v>87.009596503330158</v>
      </c>
      <c r="V35" s="8">
        <v>0</v>
      </c>
    </row>
    <row r="36" spans="1:22" s="107" customFormat="1" ht="11.4" x14ac:dyDescent="0.2">
      <c r="A36" s="107" t="s">
        <v>231</v>
      </c>
      <c r="B36" s="8">
        <v>2022</v>
      </c>
      <c r="C36" s="108" t="s">
        <v>234</v>
      </c>
      <c r="D36" s="8">
        <v>295031</v>
      </c>
      <c r="E36" s="8">
        <v>82.735940244211633</v>
      </c>
      <c r="F36" s="8">
        <v>80.817130919758711</v>
      </c>
      <c r="G36" s="8">
        <v>46.094624720499269</v>
      </c>
      <c r="H36" s="8">
        <v>34.722506199259442</v>
      </c>
      <c r="I36" s="8">
        <v>19.182869080241289</v>
      </c>
      <c r="J36" s="8">
        <v>0</v>
      </c>
      <c r="K36" s="8">
        <v>53.407770279099168</v>
      </c>
      <c r="L36" s="8">
        <v>48.802307881383058</v>
      </c>
      <c r="M36" s="8">
        <v>17.49791441333582</v>
      </c>
      <c r="N36" s="8">
        <v>31.304393468047238</v>
      </c>
      <c r="O36" s="8">
        <v>51.197692118616942</v>
      </c>
      <c r="P36" s="8">
        <v>0</v>
      </c>
      <c r="Q36" s="8">
        <v>24.452898810656521</v>
      </c>
      <c r="R36" s="8">
        <v>11.770268997780022</v>
      </c>
      <c r="S36" s="8">
        <v>9.6090899906487266</v>
      </c>
      <c r="T36" s="8">
        <v>2.1611790071312953</v>
      </c>
      <c r="U36" s="8">
        <v>88.229731002219978</v>
      </c>
      <c r="V36" s="8">
        <v>0</v>
      </c>
    </row>
    <row r="37" spans="1:22" s="107" customFormat="1" ht="11.4" x14ac:dyDescent="0.2">
      <c r="A37" s="107" t="s">
        <v>231</v>
      </c>
      <c r="B37" s="8">
        <v>2023</v>
      </c>
      <c r="C37" s="108" t="s">
        <v>234</v>
      </c>
      <c r="D37" s="8">
        <v>299704</v>
      </c>
      <c r="E37" s="8">
        <v>85.222970122105835</v>
      </c>
      <c r="F37" s="8">
        <v>84.263565459878919</v>
      </c>
      <c r="G37" s="8">
        <v>48.416497656721731</v>
      </c>
      <c r="H37" s="8">
        <v>35.847067803157188</v>
      </c>
      <c r="I37" s="8">
        <v>15.736434540121081</v>
      </c>
      <c r="J37" s="8">
        <v>0</v>
      </c>
      <c r="K37" s="8">
        <v>54.128885139549539</v>
      </c>
      <c r="L37" s="8">
        <v>51.821153940691147</v>
      </c>
      <c r="M37" s="8">
        <v>15.798299748471891</v>
      </c>
      <c r="N37" s="8">
        <v>36.022854192219256</v>
      </c>
      <c r="O37" s="8">
        <v>48.178846059308853</v>
      </c>
      <c r="P37" s="8">
        <v>0</v>
      </c>
      <c r="Q37" s="8"/>
      <c r="R37" s="8">
        <v>10.550134498890202</v>
      </c>
      <c r="S37" s="8">
        <v>10.174618981250205</v>
      </c>
      <c r="T37" s="8">
        <v>0.37551551763999669</v>
      </c>
      <c r="U37" s="8">
        <v>89.449865501109798</v>
      </c>
      <c r="V37" s="8">
        <v>0</v>
      </c>
    </row>
    <row r="38" spans="1:22" s="107" customFormat="1" ht="11.4" x14ac:dyDescent="0.2">
      <c r="A38" s="107" t="s">
        <v>231</v>
      </c>
      <c r="B38" s="8">
        <v>2024</v>
      </c>
      <c r="C38" s="108" t="s">
        <v>234</v>
      </c>
      <c r="D38" s="8">
        <v>304278</v>
      </c>
      <c r="E38" s="8">
        <v>87.709999999999127</v>
      </c>
      <c r="F38" s="8">
        <v>87.709999999999127</v>
      </c>
      <c r="G38" s="8">
        <v>50.738370592944193</v>
      </c>
      <c r="H38" s="8">
        <v>36.971629407054934</v>
      </c>
      <c r="I38" s="8">
        <v>12.290000000000873</v>
      </c>
      <c r="J38" s="8">
        <v>0</v>
      </c>
      <c r="K38" s="8">
        <v>54.849999999999682</v>
      </c>
      <c r="L38" s="8">
        <v>54.840000000000146</v>
      </c>
      <c r="M38" s="8">
        <v>14.098685083607506</v>
      </c>
      <c r="N38" s="8">
        <v>40.741314916392639</v>
      </c>
      <c r="O38" s="8">
        <v>45.159999999999854</v>
      </c>
      <c r="P38" s="8">
        <v>0</v>
      </c>
      <c r="Q38" s="8"/>
      <c r="R38" s="8">
        <v>9.330000000000382</v>
      </c>
      <c r="S38" s="8">
        <v>9.330000000000382</v>
      </c>
      <c r="T38" s="8">
        <v>0</v>
      </c>
      <c r="U38" s="8">
        <v>90.669999999999618</v>
      </c>
      <c r="V38" s="8">
        <v>0</v>
      </c>
    </row>
    <row r="39" spans="1:22" s="107" customFormat="1" ht="11.4" x14ac:dyDescent="0.2">
      <c r="A39" s="107" t="s">
        <v>231</v>
      </c>
      <c r="B39" s="8">
        <v>2025</v>
      </c>
      <c r="C39" s="108" t="s">
        <v>234</v>
      </c>
      <c r="D39" s="8">
        <v>305326</v>
      </c>
      <c r="E39" s="8">
        <v>90.197029877893328</v>
      </c>
      <c r="F39" s="8">
        <v>90.197029877893328</v>
      </c>
      <c r="G39" s="8">
        <v>53.060243529166655</v>
      </c>
      <c r="H39" s="8">
        <v>37.136786348726673</v>
      </c>
      <c r="I39" s="8">
        <v>9.8029701221066716</v>
      </c>
      <c r="J39" s="8">
        <v>0</v>
      </c>
      <c r="K39" s="8">
        <v>55.571114860450052</v>
      </c>
      <c r="L39" s="8">
        <v>55.571114860450052</v>
      </c>
      <c r="M39" s="8">
        <v>12.399070418743577</v>
      </c>
      <c r="N39" s="8">
        <v>43.172044441706475</v>
      </c>
      <c r="O39" s="8">
        <v>44.428885139549948</v>
      </c>
      <c r="P39" s="8">
        <v>0</v>
      </c>
      <c r="Q39" s="8"/>
      <c r="R39" s="8">
        <v>8.1098655011101073</v>
      </c>
      <c r="S39" s="8">
        <v>8.1098655011101073</v>
      </c>
      <c r="T39" s="8">
        <v>0</v>
      </c>
      <c r="U39" s="8">
        <v>91.890134498889893</v>
      </c>
      <c r="V39" s="8">
        <v>0</v>
      </c>
    </row>
    <row r="40" spans="1:22" s="107" customFormat="1" ht="11.4" x14ac:dyDescent="0.2">
      <c r="A40" s="107" t="s">
        <v>231</v>
      </c>
      <c r="B40" s="8">
        <v>2026</v>
      </c>
      <c r="C40" s="108" t="s">
        <v>234</v>
      </c>
      <c r="D40" s="8"/>
      <c r="E40" s="8">
        <v>92.68405975578753</v>
      </c>
      <c r="F40" s="8">
        <v>92.68405975578753</v>
      </c>
      <c r="G40" s="8">
        <v>55.382116465389117</v>
      </c>
      <c r="H40" s="8">
        <v>37.301943290398413</v>
      </c>
      <c r="I40" s="8">
        <v>7.3159402442124701</v>
      </c>
      <c r="J40" s="8">
        <v>0</v>
      </c>
      <c r="K40" s="8">
        <v>56.292229720900423</v>
      </c>
      <c r="L40" s="8">
        <v>56.292229720900423</v>
      </c>
      <c r="M40" s="8">
        <v>10.699455753879192</v>
      </c>
      <c r="N40" s="8">
        <v>45.59277396702123</v>
      </c>
      <c r="O40" s="8">
        <v>43.707770279099577</v>
      </c>
      <c r="P40" s="8">
        <v>0</v>
      </c>
      <c r="Q40" s="8"/>
      <c r="R40" s="8">
        <v>6.8897310022202873</v>
      </c>
      <c r="S40" s="8">
        <v>6.8897310022202873</v>
      </c>
      <c r="T40" s="8">
        <v>0</v>
      </c>
      <c r="U40" s="8">
        <v>93.110268997779713</v>
      </c>
      <c r="V40" s="8">
        <v>0</v>
      </c>
    </row>
    <row r="41" spans="1:22" s="107" customFormat="1" ht="11.4" x14ac:dyDescent="0.2">
      <c r="A41" s="107" t="s">
        <v>231</v>
      </c>
      <c r="B41" s="8">
        <v>2027</v>
      </c>
      <c r="C41" s="108" t="s">
        <v>234</v>
      </c>
      <c r="D41" s="8"/>
      <c r="E41" s="8">
        <v>92.68405975578753</v>
      </c>
      <c r="F41" s="8">
        <v>92.68405975578753</v>
      </c>
      <c r="G41" s="8">
        <v>55.382116465389117</v>
      </c>
      <c r="H41" s="8">
        <v>37.301943290398413</v>
      </c>
      <c r="I41" s="8">
        <v>7.3159402442124701</v>
      </c>
      <c r="J41" s="8">
        <v>0</v>
      </c>
      <c r="K41" s="8">
        <v>56.292229720900423</v>
      </c>
      <c r="L41" s="8">
        <v>56.292229720900423</v>
      </c>
      <c r="M41" s="8">
        <v>10.699455753879191</v>
      </c>
      <c r="N41" s="8">
        <v>45.59277396702123</v>
      </c>
      <c r="O41" s="8">
        <v>43.707770279099577</v>
      </c>
      <c r="P41" s="8">
        <v>0</v>
      </c>
      <c r="Q41" s="8"/>
      <c r="R41" s="8">
        <v>6.8897310022202873</v>
      </c>
      <c r="S41" s="8">
        <v>6.8897310022202873</v>
      </c>
      <c r="T41" s="8">
        <v>0</v>
      </c>
      <c r="U41" s="8">
        <v>93.110268997779713</v>
      </c>
      <c r="V41" s="8">
        <v>0</v>
      </c>
    </row>
    <row r="42" spans="1:22" s="107" customFormat="1" ht="11.4" x14ac:dyDescent="0.2">
      <c r="A42" s="107" t="s">
        <v>231</v>
      </c>
      <c r="B42" s="8">
        <v>2028</v>
      </c>
      <c r="C42" s="108" t="s">
        <v>234</v>
      </c>
      <c r="D42" s="8"/>
      <c r="E42" s="8">
        <v>92.68405975578753</v>
      </c>
      <c r="F42" s="8">
        <v>92.68405975578753</v>
      </c>
      <c r="G42" s="8">
        <v>55.382116465389117</v>
      </c>
      <c r="H42" s="8">
        <v>37.301943290398413</v>
      </c>
      <c r="I42" s="8">
        <v>7.3159402442124701</v>
      </c>
      <c r="J42" s="8">
        <v>0</v>
      </c>
      <c r="K42" s="8">
        <v>56.292229720900423</v>
      </c>
      <c r="L42" s="8">
        <v>56.292229720900423</v>
      </c>
      <c r="M42" s="8">
        <v>10.699455753879191</v>
      </c>
      <c r="N42" s="8">
        <v>45.59277396702123</v>
      </c>
      <c r="O42" s="8">
        <v>43.707770279099577</v>
      </c>
      <c r="P42" s="8">
        <v>0</v>
      </c>
      <c r="Q42" s="8"/>
      <c r="R42" s="8">
        <v>6.8897310022202873</v>
      </c>
      <c r="S42" s="8">
        <v>6.8897310022202873</v>
      </c>
      <c r="T42" s="8">
        <v>0</v>
      </c>
      <c r="U42" s="8">
        <v>93.110268997779713</v>
      </c>
      <c r="V42" s="8">
        <v>0</v>
      </c>
    </row>
    <row r="43" spans="1:22" s="107" customFormat="1" ht="11.4" x14ac:dyDescent="0.2">
      <c r="A43" s="107" t="s">
        <v>231</v>
      </c>
      <c r="B43" s="8">
        <v>2029</v>
      </c>
      <c r="C43" s="108" t="s">
        <v>234</v>
      </c>
      <c r="D43" s="8"/>
      <c r="E43" s="8">
        <v>92.68405975578753</v>
      </c>
      <c r="F43" s="8">
        <v>92.68405975578753</v>
      </c>
      <c r="G43" s="8">
        <v>55.382116465389117</v>
      </c>
      <c r="H43" s="8">
        <v>37.301943290398413</v>
      </c>
      <c r="I43" s="8">
        <v>7.3159402442124701</v>
      </c>
      <c r="J43" s="8">
        <v>0</v>
      </c>
      <c r="K43" s="8">
        <v>56.292229720900423</v>
      </c>
      <c r="L43" s="8">
        <v>56.292229720900423</v>
      </c>
      <c r="M43" s="8">
        <v>10.699455753879191</v>
      </c>
      <c r="N43" s="8">
        <v>45.59277396702123</v>
      </c>
      <c r="O43" s="8">
        <v>43.707770279099577</v>
      </c>
      <c r="P43" s="8">
        <v>0</v>
      </c>
      <c r="Q43" s="8"/>
      <c r="R43" s="8">
        <v>6.8897310022202873</v>
      </c>
      <c r="S43" s="8">
        <v>6.8897310022202873</v>
      </c>
      <c r="T43" s="8">
        <v>0</v>
      </c>
      <c r="U43" s="8">
        <v>93.110268997779713</v>
      </c>
      <c r="V43" s="8">
        <v>0</v>
      </c>
    </row>
    <row r="44" spans="1:22" s="107" customFormat="1" ht="11.4" x14ac:dyDescent="0.2">
      <c r="A44" s="107" t="s">
        <v>231</v>
      </c>
      <c r="B44" s="8">
        <v>2030</v>
      </c>
      <c r="C44" s="108" t="s">
        <v>234</v>
      </c>
      <c r="D44" s="8"/>
      <c r="E44" s="8">
        <v>92.68405975578753</v>
      </c>
      <c r="F44" s="8">
        <v>92.68405975578753</v>
      </c>
      <c r="G44" s="8">
        <v>55.382116465389117</v>
      </c>
      <c r="H44" s="8">
        <v>37.301943290398413</v>
      </c>
      <c r="I44" s="8">
        <v>7.3159402442124701</v>
      </c>
      <c r="J44" s="8">
        <v>0</v>
      </c>
      <c r="K44" s="8">
        <v>56.292229720900423</v>
      </c>
      <c r="L44" s="8">
        <v>56.292229720900423</v>
      </c>
      <c r="M44" s="8">
        <v>10.699455753879191</v>
      </c>
      <c r="N44" s="8">
        <v>45.59277396702123</v>
      </c>
      <c r="O44" s="8">
        <v>43.707770279099577</v>
      </c>
      <c r="P44" s="8">
        <v>0</v>
      </c>
      <c r="Q44" s="8"/>
      <c r="R44" s="8">
        <v>6.8897310022202873</v>
      </c>
      <c r="S44" s="8">
        <v>6.8897310022202873</v>
      </c>
      <c r="T44" s="8">
        <v>0</v>
      </c>
      <c r="U44" s="8">
        <v>93.110268997779713</v>
      </c>
      <c r="V44" s="8">
        <v>0</v>
      </c>
    </row>
    <row r="45" spans="1:22" s="107" customFormat="1" ht="11.4" x14ac:dyDescent="0.2">
      <c r="A45" s="107" t="s">
        <v>231</v>
      </c>
      <c r="B45" s="8">
        <v>2000</v>
      </c>
      <c r="C45" s="108" t="s">
        <v>235</v>
      </c>
      <c r="D45" s="8">
        <v>28912.490441513059</v>
      </c>
      <c r="E45" s="8"/>
      <c r="F45" s="8"/>
      <c r="G45" s="8"/>
      <c r="H45" s="8"/>
      <c r="I45" s="8"/>
      <c r="J45" s="8">
        <v>100</v>
      </c>
      <c r="K45" s="8"/>
      <c r="L45" s="8"/>
      <c r="M45" s="8"/>
      <c r="N45" s="8"/>
      <c r="O45" s="8"/>
      <c r="P45" s="8">
        <v>100</v>
      </c>
      <c r="Q45" s="8"/>
      <c r="R45" s="8"/>
      <c r="S45" s="8"/>
      <c r="T45" s="8"/>
      <c r="U45" s="8"/>
      <c r="V45" s="8">
        <v>100</v>
      </c>
    </row>
    <row r="46" spans="1:22" s="107" customFormat="1" ht="11.4" x14ac:dyDescent="0.2">
      <c r="A46" s="107" t="s">
        <v>231</v>
      </c>
      <c r="B46" s="8">
        <v>2001</v>
      </c>
      <c r="C46" s="108" t="s">
        <v>235</v>
      </c>
      <c r="D46" s="8">
        <v>29951.923164939879</v>
      </c>
      <c r="E46" s="8"/>
      <c r="F46" s="8"/>
      <c r="G46" s="8"/>
      <c r="H46" s="8"/>
      <c r="I46" s="8"/>
      <c r="J46" s="8">
        <v>100</v>
      </c>
      <c r="K46" s="8"/>
      <c r="L46" s="8"/>
      <c r="M46" s="8"/>
      <c r="N46" s="8"/>
      <c r="O46" s="8"/>
      <c r="P46" s="8">
        <v>100</v>
      </c>
      <c r="Q46" s="8"/>
      <c r="R46" s="8"/>
      <c r="S46" s="8"/>
      <c r="T46" s="8"/>
      <c r="U46" s="8"/>
      <c r="V46" s="8">
        <v>100</v>
      </c>
    </row>
    <row r="47" spans="1:22" s="107" customFormat="1" ht="11.4" x14ac:dyDescent="0.2">
      <c r="A47" s="107" t="s">
        <v>231</v>
      </c>
      <c r="B47" s="8">
        <v>2002</v>
      </c>
      <c r="C47" s="108" t="s">
        <v>235</v>
      </c>
      <c r="D47" s="8">
        <v>31002.532348022462</v>
      </c>
      <c r="E47" s="8"/>
      <c r="F47" s="8"/>
      <c r="G47" s="8"/>
      <c r="H47" s="8"/>
      <c r="I47" s="8"/>
      <c r="J47" s="8">
        <v>100</v>
      </c>
      <c r="K47" s="8"/>
      <c r="L47" s="8"/>
      <c r="M47" s="8"/>
      <c r="N47" s="8"/>
      <c r="O47" s="8"/>
      <c r="P47" s="8">
        <v>100</v>
      </c>
      <c r="Q47" s="8"/>
      <c r="R47" s="8"/>
      <c r="S47" s="8"/>
      <c r="T47" s="8"/>
      <c r="U47" s="8"/>
      <c r="V47" s="8">
        <v>100</v>
      </c>
    </row>
    <row r="48" spans="1:22" s="107" customFormat="1" ht="11.4" x14ac:dyDescent="0.2">
      <c r="A48" s="107" t="s">
        <v>231</v>
      </c>
      <c r="B48" s="8">
        <v>2003</v>
      </c>
      <c r="C48" s="108" t="s">
        <v>235</v>
      </c>
      <c r="D48" s="8">
        <v>32064.565003967284</v>
      </c>
      <c r="E48" s="8"/>
      <c r="F48" s="8"/>
      <c r="G48" s="8"/>
      <c r="H48" s="8"/>
      <c r="I48" s="8"/>
      <c r="J48" s="8">
        <v>100</v>
      </c>
      <c r="K48" s="8"/>
      <c r="L48" s="8"/>
      <c r="M48" s="8"/>
      <c r="N48" s="8"/>
      <c r="O48" s="8"/>
      <c r="P48" s="8">
        <v>100</v>
      </c>
      <c r="Q48" s="8"/>
      <c r="R48" s="8"/>
      <c r="S48" s="8"/>
      <c r="T48" s="8"/>
      <c r="U48" s="8"/>
      <c r="V48" s="8">
        <v>100</v>
      </c>
    </row>
    <row r="49" spans="1:22" s="107" customFormat="1" ht="11.4" x14ac:dyDescent="0.2">
      <c r="A49" s="107" t="s">
        <v>231</v>
      </c>
      <c r="B49" s="8">
        <v>2004</v>
      </c>
      <c r="C49" s="108" t="s">
        <v>235</v>
      </c>
      <c r="D49" s="8">
        <v>33223.655943794249</v>
      </c>
      <c r="E49" s="8"/>
      <c r="F49" s="8"/>
      <c r="G49" s="8"/>
      <c r="H49" s="8"/>
      <c r="I49" s="8"/>
      <c r="J49" s="8">
        <v>100</v>
      </c>
      <c r="K49" s="8"/>
      <c r="L49" s="8"/>
      <c r="M49" s="8"/>
      <c r="N49" s="8"/>
      <c r="O49" s="8"/>
      <c r="P49" s="8">
        <v>100</v>
      </c>
      <c r="Q49" s="8"/>
      <c r="R49" s="8"/>
      <c r="S49" s="8"/>
      <c r="T49" s="8"/>
      <c r="U49" s="8"/>
      <c r="V49" s="8">
        <v>100</v>
      </c>
    </row>
    <row r="50" spans="1:22" s="107" customFormat="1" ht="11.4" x14ac:dyDescent="0.2">
      <c r="A50" s="107" t="s">
        <v>231</v>
      </c>
      <c r="B50" s="8">
        <v>2005</v>
      </c>
      <c r="C50" s="108" t="s">
        <v>235</v>
      </c>
      <c r="D50" s="8">
        <v>34411.660053405758</v>
      </c>
      <c r="E50" s="8"/>
      <c r="F50" s="8"/>
      <c r="G50" s="8"/>
      <c r="H50" s="8"/>
      <c r="I50" s="8"/>
      <c r="J50" s="8">
        <v>100</v>
      </c>
      <c r="K50" s="8"/>
      <c r="L50" s="8"/>
      <c r="M50" s="8"/>
      <c r="N50" s="8"/>
      <c r="O50" s="8"/>
      <c r="P50" s="8">
        <v>100</v>
      </c>
      <c r="Q50" s="8"/>
      <c r="R50" s="8"/>
      <c r="S50" s="8"/>
      <c r="T50" s="8"/>
      <c r="U50" s="8"/>
      <c r="V50" s="8">
        <v>100</v>
      </c>
    </row>
    <row r="51" spans="1:22" s="107" customFormat="1" ht="11.4" x14ac:dyDescent="0.2">
      <c r="A51" s="107" t="s">
        <v>231</v>
      </c>
      <c r="B51" s="8">
        <v>2006</v>
      </c>
      <c r="C51" s="108" t="s">
        <v>235</v>
      </c>
      <c r="D51" s="8">
        <v>35657.268534927367</v>
      </c>
      <c r="E51" s="8"/>
      <c r="F51" s="8"/>
      <c r="G51" s="8"/>
      <c r="H51" s="8"/>
      <c r="I51" s="8"/>
      <c r="J51" s="8">
        <v>100</v>
      </c>
      <c r="K51" s="8"/>
      <c r="L51" s="8"/>
      <c r="M51" s="8"/>
      <c r="N51" s="8"/>
      <c r="O51" s="8"/>
      <c r="P51" s="8">
        <v>100</v>
      </c>
      <c r="Q51" s="8"/>
      <c r="R51" s="8"/>
      <c r="S51" s="8"/>
      <c r="T51" s="8"/>
      <c r="U51" s="8"/>
      <c r="V51" s="8">
        <v>100</v>
      </c>
    </row>
    <row r="52" spans="1:22" s="107" customFormat="1" ht="11.4" x14ac:dyDescent="0.2">
      <c r="A52" s="107" t="s">
        <v>231</v>
      </c>
      <c r="B52" s="8">
        <v>2007</v>
      </c>
      <c r="C52" s="108" t="s">
        <v>235</v>
      </c>
      <c r="D52" s="8">
        <v>36974.676142883298</v>
      </c>
      <c r="E52" s="8"/>
      <c r="F52" s="8"/>
      <c r="G52" s="8"/>
      <c r="H52" s="8"/>
      <c r="I52" s="8"/>
      <c r="J52" s="8">
        <v>100</v>
      </c>
      <c r="K52" s="8"/>
      <c r="L52" s="8"/>
      <c r="M52" s="8"/>
      <c r="N52" s="8"/>
      <c r="O52" s="8"/>
      <c r="P52" s="8">
        <v>100</v>
      </c>
      <c r="Q52" s="8"/>
      <c r="R52" s="8"/>
      <c r="S52" s="8"/>
      <c r="T52" s="8"/>
      <c r="U52" s="8"/>
      <c r="V52" s="8">
        <v>100</v>
      </c>
    </row>
    <row r="53" spans="1:22" s="107" customFormat="1" ht="11.4" x14ac:dyDescent="0.2">
      <c r="A53" s="107" t="s">
        <v>231</v>
      </c>
      <c r="B53" s="8">
        <v>2008</v>
      </c>
      <c r="C53" s="108" t="s">
        <v>235</v>
      </c>
      <c r="D53" s="8">
        <v>38378.194074287414</v>
      </c>
      <c r="E53" s="8"/>
      <c r="F53" s="8"/>
      <c r="G53" s="8"/>
      <c r="H53" s="8"/>
      <c r="I53" s="8"/>
      <c r="J53" s="8">
        <v>100</v>
      </c>
      <c r="K53" s="8"/>
      <c r="L53" s="8"/>
      <c r="M53" s="8"/>
      <c r="N53" s="8"/>
      <c r="O53" s="8"/>
      <c r="P53" s="8">
        <v>100</v>
      </c>
      <c r="Q53" s="8"/>
      <c r="R53" s="8"/>
      <c r="S53" s="8"/>
      <c r="T53" s="8"/>
      <c r="U53" s="8"/>
      <c r="V53" s="8">
        <v>100</v>
      </c>
    </row>
    <row r="54" spans="1:22" s="107" customFormat="1" ht="11.4" x14ac:dyDescent="0.2">
      <c r="A54" s="107" t="s">
        <v>231</v>
      </c>
      <c r="B54" s="8">
        <v>2009</v>
      </c>
      <c r="C54" s="108" t="s">
        <v>235</v>
      </c>
      <c r="D54" s="8">
        <v>39874.974166221618</v>
      </c>
      <c r="E54" s="8"/>
      <c r="F54" s="8"/>
      <c r="G54" s="8"/>
      <c r="H54" s="8"/>
      <c r="I54" s="8"/>
      <c r="J54" s="8">
        <v>100</v>
      </c>
      <c r="K54" s="8"/>
      <c r="L54" s="8"/>
      <c r="M54" s="8"/>
      <c r="N54" s="8"/>
      <c r="O54" s="8"/>
      <c r="P54" s="8">
        <v>100</v>
      </c>
      <c r="Q54" s="8"/>
      <c r="R54" s="8"/>
      <c r="S54" s="8"/>
      <c r="T54" s="8"/>
      <c r="U54" s="8"/>
      <c r="V54" s="8">
        <v>100</v>
      </c>
    </row>
    <row r="55" spans="1:22" s="107" customFormat="1" ht="11.4" x14ac:dyDescent="0.2">
      <c r="A55" s="107" t="s">
        <v>231</v>
      </c>
      <c r="B55" s="8">
        <v>2010</v>
      </c>
      <c r="C55" s="108" t="s">
        <v>235</v>
      </c>
      <c r="D55" s="8">
        <v>41571.733976097108</v>
      </c>
      <c r="E55" s="8"/>
      <c r="F55" s="8"/>
      <c r="G55" s="8"/>
      <c r="H55" s="8"/>
      <c r="I55" s="8"/>
      <c r="J55" s="8">
        <v>100</v>
      </c>
      <c r="K55" s="8"/>
      <c r="L55" s="8"/>
      <c r="M55" s="8"/>
      <c r="N55" s="8"/>
      <c r="O55" s="8"/>
      <c r="P55" s="8">
        <v>100</v>
      </c>
      <c r="Q55" s="8"/>
      <c r="R55" s="8"/>
      <c r="S55" s="8"/>
      <c r="T55" s="8"/>
      <c r="U55" s="8"/>
      <c r="V55" s="8">
        <v>100</v>
      </c>
    </row>
    <row r="56" spans="1:22" s="107" customFormat="1" ht="11.4" x14ac:dyDescent="0.2">
      <c r="A56" s="107" t="s">
        <v>231</v>
      </c>
      <c r="B56" s="8">
        <v>2011</v>
      </c>
      <c r="C56" s="108" t="s">
        <v>235</v>
      </c>
      <c r="D56" s="8">
        <v>44039.493194847106</v>
      </c>
      <c r="E56" s="8"/>
      <c r="F56" s="8"/>
      <c r="G56" s="8"/>
      <c r="H56" s="8"/>
      <c r="I56" s="8"/>
      <c r="J56" s="8">
        <v>100</v>
      </c>
      <c r="K56" s="8"/>
      <c r="L56" s="8"/>
      <c r="M56" s="8"/>
      <c r="N56" s="8"/>
      <c r="O56" s="8"/>
      <c r="P56" s="8">
        <v>100</v>
      </c>
      <c r="Q56" s="8"/>
      <c r="R56" s="8"/>
      <c r="S56" s="8"/>
      <c r="T56" s="8"/>
      <c r="U56" s="8"/>
      <c r="V56" s="8">
        <v>100</v>
      </c>
    </row>
    <row r="57" spans="1:22" s="107" customFormat="1" ht="11.4" x14ac:dyDescent="0.2">
      <c r="A57" s="107" t="s">
        <v>231</v>
      </c>
      <c r="B57" s="8">
        <v>2012</v>
      </c>
      <c r="C57" s="108" t="s">
        <v>235</v>
      </c>
      <c r="D57" s="8">
        <v>46601.424012756346</v>
      </c>
      <c r="E57" s="8"/>
      <c r="F57" s="8"/>
      <c r="G57" s="8"/>
      <c r="H57" s="8"/>
      <c r="I57" s="8"/>
      <c r="J57" s="8">
        <v>100</v>
      </c>
      <c r="K57" s="8"/>
      <c r="L57" s="8"/>
      <c r="M57" s="8"/>
      <c r="N57" s="8"/>
      <c r="O57" s="8"/>
      <c r="P57" s="8">
        <v>100</v>
      </c>
      <c r="Q57" s="8"/>
      <c r="R57" s="8"/>
      <c r="S57" s="8"/>
      <c r="T57" s="8"/>
      <c r="U57" s="8"/>
      <c r="V57" s="8">
        <v>100</v>
      </c>
    </row>
    <row r="58" spans="1:22" s="107" customFormat="1" ht="11.4" x14ac:dyDescent="0.2">
      <c r="A58" s="107" t="s">
        <v>231</v>
      </c>
      <c r="B58" s="8">
        <v>2013</v>
      </c>
      <c r="C58" s="108" t="s">
        <v>235</v>
      </c>
      <c r="D58" s="8">
        <v>49262.465817642209</v>
      </c>
      <c r="E58" s="8"/>
      <c r="F58" s="8"/>
      <c r="G58" s="8"/>
      <c r="H58" s="8"/>
      <c r="I58" s="8"/>
      <c r="J58" s="8">
        <v>100</v>
      </c>
      <c r="K58" s="8"/>
      <c r="L58" s="8"/>
      <c r="M58" s="8"/>
      <c r="N58" s="8"/>
      <c r="O58" s="8"/>
      <c r="P58" s="8">
        <v>100</v>
      </c>
      <c r="Q58" s="8"/>
      <c r="R58" s="8"/>
      <c r="S58" s="8"/>
      <c r="T58" s="8"/>
      <c r="U58" s="8"/>
      <c r="V58" s="8">
        <v>100</v>
      </c>
    </row>
    <row r="59" spans="1:22" s="107" customFormat="1" ht="11.4" x14ac:dyDescent="0.2">
      <c r="A59" s="107" t="s">
        <v>231</v>
      </c>
      <c r="B59" s="8">
        <v>2014</v>
      </c>
      <c r="C59" s="108" t="s">
        <v>235</v>
      </c>
      <c r="D59" s="8">
        <v>52085.328742218022</v>
      </c>
      <c r="E59" s="8"/>
      <c r="F59" s="8"/>
      <c r="G59" s="8"/>
      <c r="H59" s="8"/>
      <c r="I59" s="8"/>
      <c r="J59" s="8">
        <v>100</v>
      </c>
      <c r="K59" s="8"/>
      <c r="L59" s="8"/>
      <c r="M59" s="8"/>
      <c r="N59" s="8"/>
      <c r="O59" s="8"/>
      <c r="P59" s="8">
        <v>100</v>
      </c>
      <c r="Q59" s="8"/>
      <c r="R59" s="8"/>
      <c r="S59" s="8"/>
      <c r="T59" s="8"/>
      <c r="U59" s="8"/>
      <c r="V59" s="8">
        <v>100</v>
      </c>
    </row>
    <row r="60" spans="1:22" s="107" customFormat="1" ht="11.4" x14ac:dyDescent="0.2">
      <c r="A60" s="107" t="s">
        <v>231</v>
      </c>
      <c r="B60" s="8">
        <v>2015</v>
      </c>
      <c r="C60" s="108" t="s">
        <v>235</v>
      </c>
      <c r="D60" s="8">
        <v>55003.589101409911</v>
      </c>
      <c r="E60" s="8"/>
      <c r="F60" s="8"/>
      <c r="G60" s="8"/>
      <c r="H60" s="8"/>
      <c r="I60" s="8"/>
      <c r="J60" s="8">
        <v>100</v>
      </c>
      <c r="K60" s="8"/>
      <c r="L60" s="8"/>
      <c r="M60" s="8"/>
      <c r="N60" s="8"/>
      <c r="O60" s="8"/>
      <c r="P60" s="8">
        <v>100</v>
      </c>
      <c r="Q60" s="8"/>
      <c r="R60" s="8"/>
      <c r="S60" s="8"/>
      <c r="T60" s="8"/>
      <c r="U60" s="8"/>
      <c r="V60" s="8">
        <v>100</v>
      </c>
    </row>
    <row r="61" spans="1:22" s="107" customFormat="1" ht="11.4" x14ac:dyDescent="0.2">
      <c r="A61" s="107" t="s">
        <v>231</v>
      </c>
      <c r="B61" s="8">
        <v>2016</v>
      </c>
      <c r="C61" s="108" t="s">
        <v>235</v>
      </c>
      <c r="D61" s="8">
        <v>58010.360133647919</v>
      </c>
      <c r="E61" s="8"/>
      <c r="F61" s="8"/>
      <c r="G61" s="8"/>
      <c r="H61" s="8"/>
      <c r="I61" s="8"/>
      <c r="J61" s="8">
        <v>100</v>
      </c>
      <c r="K61" s="8"/>
      <c r="L61" s="8"/>
      <c r="M61" s="8"/>
      <c r="N61" s="8"/>
      <c r="O61" s="8"/>
      <c r="P61" s="8">
        <v>100</v>
      </c>
      <c r="Q61" s="8"/>
      <c r="R61" s="8"/>
      <c r="S61" s="8"/>
      <c r="T61" s="8"/>
      <c r="U61" s="8"/>
      <c r="V61" s="8">
        <v>100</v>
      </c>
    </row>
    <row r="62" spans="1:22" s="107" customFormat="1" ht="11.4" x14ac:dyDescent="0.2">
      <c r="A62" s="107" t="s">
        <v>231</v>
      </c>
      <c r="B62" s="8">
        <v>2017</v>
      </c>
      <c r="C62" s="108" t="s">
        <v>235</v>
      </c>
      <c r="D62" s="8">
        <v>61101.763578224178</v>
      </c>
      <c r="E62" s="8"/>
      <c r="F62" s="8"/>
      <c r="G62" s="8"/>
      <c r="H62" s="8"/>
      <c r="I62" s="8"/>
      <c r="J62" s="8">
        <v>100</v>
      </c>
      <c r="K62" s="8"/>
      <c r="L62" s="8"/>
      <c r="M62" s="8"/>
      <c r="N62" s="8"/>
      <c r="O62" s="8"/>
      <c r="P62" s="8">
        <v>100</v>
      </c>
      <c r="Q62" s="8"/>
      <c r="R62" s="8"/>
      <c r="S62" s="8"/>
      <c r="T62" s="8"/>
      <c r="U62" s="8"/>
      <c r="V62" s="8">
        <v>100</v>
      </c>
    </row>
    <row r="63" spans="1:22" s="107" customFormat="1" ht="11.4" x14ac:dyDescent="0.2">
      <c r="A63" s="107" t="s">
        <v>231</v>
      </c>
      <c r="B63" s="8">
        <v>2018</v>
      </c>
      <c r="C63" s="108" t="s">
        <v>235</v>
      </c>
      <c r="D63" s="8">
        <v>64258.858236312866</v>
      </c>
      <c r="E63" s="8"/>
      <c r="F63" s="8"/>
      <c r="G63" s="8"/>
      <c r="H63" s="8"/>
      <c r="I63" s="8"/>
      <c r="J63" s="8">
        <v>100</v>
      </c>
      <c r="K63" s="8"/>
      <c r="L63" s="8"/>
      <c r="M63" s="8"/>
      <c r="N63" s="8"/>
      <c r="O63" s="8"/>
      <c r="P63" s="8">
        <v>100</v>
      </c>
      <c r="Q63" s="8"/>
      <c r="R63" s="8"/>
      <c r="S63" s="8"/>
      <c r="T63" s="8"/>
      <c r="U63" s="8"/>
      <c r="V63" s="8">
        <v>100</v>
      </c>
    </row>
    <row r="64" spans="1:22" s="107" customFormat="1" ht="11.4" x14ac:dyDescent="0.2">
      <c r="A64" s="107" t="s">
        <v>231</v>
      </c>
      <c r="B64" s="8">
        <v>2019</v>
      </c>
      <c r="C64" s="108" t="s">
        <v>235</v>
      </c>
      <c r="D64" s="8">
        <v>67447.60484939575</v>
      </c>
      <c r="E64" s="8"/>
      <c r="F64" s="8"/>
      <c r="G64" s="8"/>
      <c r="H64" s="8"/>
      <c r="I64" s="8"/>
      <c r="J64" s="8">
        <v>100</v>
      </c>
      <c r="K64" s="8"/>
      <c r="L64" s="8"/>
      <c r="M64" s="8"/>
      <c r="N64" s="8"/>
      <c r="O64" s="8"/>
      <c r="P64" s="8">
        <v>100</v>
      </c>
      <c r="Q64" s="8"/>
      <c r="R64" s="8"/>
      <c r="S64" s="8"/>
      <c r="T64" s="8"/>
      <c r="U64" s="8"/>
      <c r="V64" s="8">
        <v>100</v>
      </c>
    </row>
    <row r="65" spans="1:22" s="107" customFormat="1" ht="11.4" x14ac:dyDescent="0.2">
      <c r="A65" s="107" t="s">
        <v>231</v>
      </c>
      <c r="B65" s="8">
        <v>2020</v>
      </c>
      <c r="C65" s="108" t="s">
        <v>235</v>
      </c>
      <c r="D65" s="8">
        <v>70070.694616699227</v>
      </c>
      <c r="E65" s="8"/>
      <c r="F65" s="8"/>
      <c r="G65" s="8"/>
      <c r="H65" s="8"/>
      <c r="I65" s="8"/>
      <c r="J65" s="8">
        <v>100</v>
      </c>
      <c r="K65" s="8"/>
      <c r="L65" s="8"/>
      <c r="M65" s="8"/>
      <c r="N65" s="8"/>
      <c r="O65" s="8"/>
      <c r="P65" s="8">
        <v>100</v>
      </c>
      <c r="Q65" s="8"/>
      <c r="R65" s="8"/>
      <c r="S65" s="8"/>
      <c r="T65" s="8"/>
      <c r="U65" s="8"/>
      <c r="V65" s="8">
        <v>100</v>
      </c>
    </row>
    <row r="66" spans="1:22" s="107" customFormat="1" ht="11.4" x14ac:dyDescent="0.2">
      <c r="A66" s="107" t="s">
        <v>231</v>
      </c>
      <c r="B66" s="8">
        <v>2021</v>
      </c>
      <c r="C66" s="108" t="s">
        <v>235</v>
      </c>
      <c r="D66" s="8">
        <v>72789.534751415253</v>
      </c>
      <c r="E66" s="8"/>
      <c r="F66" s="8"/>
      <c r="G66" s="8"/>
      <c r="H66" s="8"/>
      <c r="I66" s="8"/>
      <c r="J66" s="8">
        <v>100</v>
      </c>
      <c r="K66" s="8"/>
      <c r="L66" s="8"/>
      <c r="M66" s="8"/>
      <c r="N66" s="8"/>
      <c r="O66" s="8"/>
      <c r="P66" s="8">
        <v>100</v>
      </c>
      <c r="Q66" s="8"/>
      <c r="R66" s="8"/>
      <c r="S66" s="8"/>
      <c r="T66" s="8"/>
      <c r="U66" s="8"/>
      <c r="V66" s="8">
        <v>100</v>
      </c>
    </row>
    <row r="67" spans="1:22" s="107" customFormat="1" ht="11.4" x14ac:dyDescent="0.2">
      <c r="A67" s="107" t="s">
        <v>231</v>
      </c>
      <c r="B67" s="8">
        <v>2022</v>
      </c>
      <c r="C67" s="108" t="s">
        <v>235</v>
      </c>
      <c r="D67" s="8">
        <v>75480.729959564211</v>
      </c>
      <c r="E67" s="8"/>
      <c r="F67" s="8"/>
      <c r="G67" s="8"/>
      <c r="H67" s="8"/>
      <c r="I67" s="8"/>
      <c r="J67" s="8">
        <v>100</v>
      </c>
      <c r="K67" s="8"/>
      <c r="L67" s="8"/>
      <c r="M67" s="8"/>
      <c r="N67" s="8"/>
      <c r="O67" s="8"/>
      <c r="P67" s="8">
        <v>100</v>
      </c>
      <c r="Q67" s="8"/>
      <c r="R67" s="8"/>
      <c r="S67" s="8"/>
      <c r="T67" s="8"/>
      <c r="U67" s="8"/>
      <c r="V67" s="8">
        <v>100</v>
      </c>
    </row>
    <row r="68" spans="1:22" s="107" customFormat="1" ht="11.4" x14ac:dyDescent="0.2">
      <c r="A68" s="107" t="s">
        <v>231</v>
      </c>
      <c r="B68" s="8">
        <v>2023</v>
      </c>
      <c r="C68" s="108" t="s">
        <v>235</v>
      </c>
      <c r="D68" s="8">
        <v>78033.926730041494</v>
      </c>
      <c r="E68" s="8"/>
      <c r="F68" s="8"/>
      <c r="G68" s="8"/>
      <c r="H68" s="8"/>
      <c r="I68" s="8"/>
      <c r="J68" s="8">
        <v>100</v>
      </c>
      <c r="K68" s="8"/>
      <c r="L68" s="8"/>
      <c r="M68" s="8"/>
      <c r="N68" s="8"/>
      <c r="O68" s="8"/>
      <c r="P68" s="8">
        <v>100</v>
      </c>
      <c r="Q68" s="8"/>
      <c r="R68" s="8"/>
      <c r="S68" s="8"/>
      <c r="T68" s="8"/>
      <c r="U68" s="8"/>
      <c r="V68" s="8">
        <v>100</v>
      </c>
    </row>
    <row r="69" spans="1:22" s="107" customFormat="1" ht="11.4" x14ac:dyDescent="0.2">
      <c r="A69" s="107" t="s">
        <v>231</v>
      </c>
      <c r="B69" s="8">
        <v>2024</v>
      </c>
      <c r="C69" s="108" t="s">
        <v>235</v>
      </c>
      <c r="D69" s="8">
        <v>80597.159286460883</v>
      </c>
      <c r="E69" s="8"/>
      <c r="F69" s="8"/>
      <c r="G69" s="8"/>
      <c r="H69" s="8"/>
      <c r="I69" s="8"/>
      <c r="J69" s="8">
        <v>100</v>
      </c>
      <c r="K69" s="8"/>
      <c r="L69" s="8"/>
      <c r="M69" s="8"/>
      <c r="N69" s="8"/>
      <c r="O69" s="8"/>
      <c r="P69" s="8">
        <v>100</v>
      </c>
      <c r="Q69" s="8"/>
      <c r="R69" s="8"/>
      <c r="S69" s="8"/>
      <c r="T69" s="8"/>
      <c r="U69" s="8"/>
      <c r="V69" s="8">
        <v>100</v>
      </c>
    </row>
    <row r="70" spans="1:22" s="107" customFormat="1" ht="11.4" x14ac:dyDescent="0.2">
      <c r="A70" s="107" t="s">
        <v>231</v>
      </c>
      <c r="B70" s="8">
        <v>2025</v>
      </c>
      <c r="C70" s="108" t="s">
        <v>235</v>
      </c>
      <c r="D70" s="8">
        <v>82239.556469383242</v>
      </c>
      <c r="E70" s="8"/>
      <c r="F70" s="8"/>
      <c r="G70" s="8"/>
      <c r="H70" s="8"/>
      <c r="I70" s="8"/>
      <c r="J70" s="8">
        <v>100</v>
      </c>
      <c r="K70" s="8"/>
      <c r="L70" s="8"/>
      <c r="M70" s="8"/>
      <c r="N70" s="8"/>
      <c r="O70" s="8"/>
      <c r="P70" s="8">
        <v>100</v>
      </c>
      <c r="Q70" s="8"/>
      <c r="R70" s="8"/>
      <c r="S70" s="8"/>
      <c r="T70" s="8"/>
      <c r="U70" s="8"/>
      <c r="V70" s="8">
        <v>100</v>
      </c>
    </row>
    <row r="71" spans="1:22" s="107" customFormat="1" ht="11.4" x14ac:dyDescent="0.2">
      <c r="A71" s="107" t="s">
        <v>231</v>
      </c>
      <c r="B71" s="8">
        <v>2026</v>
      </c>
      <c r="C71" s="108" t="s">
        <v>235</v>
      </c>
      <c r="D71" s="8"/>
      <c r="E71" s="8"/>
      <c r="F71" s="8"/>
      <c r="G71" s="8"/>
      <c r="H71" s="8"/>
      <c r="I71" s="8"/>
      <c r="J71" s="8">
        <v>100</v>
      </c>
      <c r="K71" s="8"/>
      <c r="L71" s="8"/>
      <c r="M71" s="8"/>
      <c r="N71" s="8"/>
      <c r="O71" s="8"/>
      <c r="P71" s="8">
        <v>100</v>
      </c>
      <c r="Q71" s="8"/>
      <c r="R71" s="8"/>
      <c r="S71" s="8"/>
      <c r="T71" s="8"/>
      <c r="U71" s="8"/>
      <c r="V71" s="8">
        <v>100</v>
      </c>
    </row>
    <row r="72" spans="1:22" s="107" customFormat="1" ht="11.4" x14ac:dyDescent="0.2">
      <c r="A72" s="107" t="s">
        <v>231</v>
      </c>
      <c r="B72" s="8">
        <v>2027</v>
      </c>
      <c r="C72" s="108" t="s">
        <v>235</v>
      </c>
      <c r="D72" s="8"/>
      <c r="E72" s="8"/>
      <c r="F72" s="8"/>
      <c r="G72" s="8"/>
      <c r="H72" s="8"/>
      <c r="I72" s="8"/>
      <c r="J72" s="8">
        <v>100</v>
      </c>
      <c r="K72" s="8"/>
      <c r="L72" s="8"/>
      <c r="M72" s="8"/>
      <c r="N72" s="8"/>
      <c r="O72" s="8"/>
      <c r="P72" s="8">
        <v>100</v>
      </c>
      <c r="Q72" s="8"/>
      <c r="R72" s="8"/>
      <c r="S72" s="8"/>
      <c r="T72" s="8"/>
      <c r="U72" s="8"/>
      <c r="V72" s="8">
        <v>100</v>
      </c>
    </row>
    <row r="73" spans="1:22" s="107" customFormat="1" ht="11.4" x14ac:dyDescent="0.2">
      <c r="A73" s="107" t="s">
        <v>231</v>
      </c>
      <c r="B73" s="8">
        <v>2028</v>
      </c>
      <c r="C73" s="108" t="s">
        <v>235</v>
      </c>
      <c r="D73" s="8"/>
      <c r="E73" s="8"/>
      <c r="F73" s="8"/>
      <c r="G73" s="8"/>
      <c r="H73" s="8"/>
      <c r="I73" s="8"/>
      <c r="J73" s="8">
        <v>100</v>
      </c>
      <c r="K73" s="8"/>
      <c r="L73" s="8"/>
      <c r="M73" s="8"/>
      <c r="N73" s="8"/>
      <c r="O73" s="8"/>
      <c r="P73" s="8">
        <v>100</v>
      </c>
      <c r="Q73" s="8"/>
      <c r="R73" s="8"/>
      <c r="S73" s="8"/>
      <c r="T73" s="8"/>
      <c r="U73" s="8"/>
      <c r="V73" s="8">
        <v>100</v>
      </c>
    </row>
    <row r="74" spans="1:22" s="107" customFormat="1" ht="11.4" x14ac:dyDescent="0.2">
      <c r="A74" s="107" t="s">
        <v>231</v>
      </c>
      <c r="B74" s="8">
        <v>2029</v>
      </c>
      <c r="C74" s="108" t="s">
        <v>235</v>
      </c>
      <c r="D74" s="8"/>
      <c r="E74" s="8"/>
      <c r="F74" s="8"/>
      <c r="G74" s="8"/>
      <c r="H74" s="8"/>
      <c r="I74" s="8"/>
      <c r="J74" s="8">
        <v>100</v>
      </c>
      <c r="K74" s="8"/>
      <c r="L74" s="8"/>
      <c r="M74" s="8"/>
      <c r="N74" s="8"/>
      <c r="O74" s="8"/>
      <c r="P74" s="8">
        <v>100</v>
      </c>
      <c r="Q74" s="8"/>
      <c r="R74" s="8"/>
      <c r="S74" s="8"/>
      <c r="T74" s="8"/>
      <c r="U74" s="8"/>
      <c r="V74" s="8">
        <v>100</v>
      </c>
    </row>
    <row r="75" spans="1:22" s="107" customFormat="1" ht="11.4" x14ac:dyDescent="0.2">
      <c r="A75" s="107" t="s">
        <v>231</v>
      </c>
      <c r="B75" s="8">
        <v>2030</v>
      </c>
      <c r="C75" s="108" t="s">
        <v>235</v>
      </c>
      <c r="D75" s="8"/>
      <c r="E75" s="8"/>
      <c r="F75" s="8"/>
      <c r="G75" s="8"/>
      <c r="H75" s="8"/>
      <c r="I75" s="8"/>
      <c r="J75" s="8">
        <v>100</v>
      </c>
      <c r="K75" s="8"/>
      <c r="L75" s="8"/>
      <c r="M75" s="8"/>
      <c r="N75" s="8"/>
      <c r="O75" s="8"/>
      <c r="P75" s="8">
        <v>100</v>
      </c>
      <c r="Q75" s="8"/>
      <c r="R75" s="8"/>
      <c r="S75" s="8"/>
      <c r="T75" s="8"/>
      <c r="U75" s="8"/>
      <c r="V75" s="8">
        <v>100</v>
      </c>
    </row>
    <row r="76" spans="1:22" s="107" customFormat="1" ht="11.4" x14ac:dyDescent="0.2">
      <c r="A76" s="107" t="s">
        <v>231</v>
      </c>
      <c r="B76" s="8">
        <v>2000</v>
      </c>
      <c r="C76" s="108" t="s">
        <v>236</v>
      </c>
      <c r="D76" s="8">
        <v>153927.50955848696</v>
      </c>
      <c r="E76" s="8"/>
      <c r="F76" s="8"/>
      <c r="G76" s="8"/>
      <c r="H76" s="8"/>
      <c r="I76" s="8"/>
      <c r="J76" s="8">
        <v>100</v>
      </c>
      <c r="K76" s="8"/>
      <c r="L76" s="8"/>
      <c r="M76" s="8"/>
      <c r="N76" s="8"/>
      <c r="O76" s="8"/>
      <c r="P76" s="8">
        <v>100</v>
      </c>
      <c r="Q76" s="8"/>
      <c r="R76" s="8"/>
      <c r="S76" s="8"/>
      <c r="T76" s="8"/>
      <c r="U76" s="8"/>
      <c r="V76" s="8">
        <v>100</v>
      </c>
    </row>
    <row r="77" spans="1:22" s="107" customFormat="1" ht="11.4" x14ac:dyDescent="0.2">
      <c r="A77" s="107" t="s">
        <v>231</v>
      </c>
      <c r="B77" s="8">
        <v>2001</v>
      </c>
      <c r="C77" s="108" t="s">
        <v>236</v>
      </c>
      <c r="D77" s="8">
        <v>154925.07683506011</v>
      </c>
      <c r="E77" s="8"/>
      <c r="F77" s="8"/>
      <c r="G77" s="8"/>
      <c r="H77" s="8"/>
      <c r="I77" s="8"/>
      <c r="J77" s="8">
        <v>100</v>
      </c>
      <c r="K77" s="8"/>
      <c r="L77" s="8"/>
      <c r="M77" s="8"/>
      <c r="N77" s="8"/>
      <c r="O77" s="8"/>
      <c r="P77" s="8">
        <v>100</v>
      </c>
      <c r="Q77" s="8"/>
      <c r="R77" s="8"/>
      <c r="S77" s="8"/>
      <c r="T77" s="8"/>
      <c r="U77" s="8"/>
      <c r="V77" s="8">
        <v>100</v>
      </c>
    </row>
    <row r="78" spans="1:22" s="107" customFormat="1" ht="11.4" x14ac:dyDescent="0.2">
      <c r="A78" s="107" t="s">
        <v>231</v>
      </c>
      <c r="B78" s="8">
        <v>2002</v>
      </c>
      <c r="C78" s="108" t="s">
        <v>236</v>
      </c>
      <c r="D78" s="8">
        <v>155793.46765197752</v>
      </c>
      <c r="E78" s="8"/>
      <c r="F78" s="8"/>
      <c r="G78" s="8"/>
      <c r="H78" s="8"/>
      <c r="I78" s="8"/>
      <c r="J78" s="8">
        <v>100</v>
      </c>
      <c r="K78" s="8"/>
      <c r="L78" s="8"/>
      <c r="M78" s="8"/>
      <c r="N78" s="8"/>
      <c r="O78" s="8"/>
      <c r="P78" s="8">
        <v>100</v>
      </c>
      <c r="Q78" s="8"/>
      <c r="R78" s="8"/>
      <c r="S78" s="8"/>
      <c r="T78" s="8"/>
      <c r="U78" s="8"/>
      <c r="V78" s="8">
        <v>100</v>
      </c>
    </row>
    <row r="79" spans="1:22" s="107" customFormat="1" ht="11.4" x14ac:dyDescent="0.2">
      <c r="A79" s="107" t="s">
        <v>231</v>
      </c>
      <c r="B79" s="8">
        <v>2003</v>
      </c>
      <c r="C79" s="108" t="s">
        <v>236</v>
      </c>
      <c r="D79" s="8">
        <v>156539.43499603271</v>
      </c>
      <c r="E79" s="8"/>
      <c r="F79" s="8"/>
      <c r="G79" s="8"/>
      <c r="H79" s="8"/>
      <c r="I79" s="8"/>
      <c r="J79" s="8">
        <v>100</v>
      </c>
      <c r="K79" s="8"/>
      <c r="L79" s="8"/>
      <c r="M79" s="8"/>
      <c r="N79" s="8"/>
      <c r="O79" s="8"/>
      <c r="P79" s="8">
        <v>100</v>
      </c>
      <c r="Q79" s="8"/>
      <c r="R79" s="8"/>
      <c r="S79" s="8"/>
      <c r="T79" s="8"/>
      <c r="U79" s="8"/>
      <c r="V79" s="8">
        <v>100</v>
      </c>
    </row>
    <row r="80" spans="1:22" s="107" customFormat="1" ht="11.4" x14ac:dyDescent="0.2">
      <c r="A80" s="107" t="s">
        <v>231</v>
      </c>
      <c r="B80" s="8">
        <v>2004</v>
      </c>
      <c r="C80" s="108" t="s">
        <v>236</v>
      </c>
      <c r="D80" s="8">
        <v>157574.34405620574</v>
      </c>
      <c r="E80" s="8"/>
      <c r="F80" s="8"/>
      <c r="G80" s="8"/>
      <c r="H80" s="8"/>
      <c r="I80" s="8"/>
      <c r="J80" s="8">
        <v>100</v>
      </c>
      <c r="K80" s="8"/>
      <c r="L80" s="8"/>
      <c r="M80" s="8"/>
      <c r="N80" s="8"/>
      <c r="O80" s="8"/>
      <c r="P80" s="8">
        <v>100</v>
      </c>
      <c r="Q80" s="8"/>
      <c r="R80" s="8"/>
      <c r="S80" s="8"/>
      <c r="T80" s="8"/>
      <c r="U80" s="8"/>
      <c r="V80" s="8">
        <v>100</v>
      </c>
    </row>
    <row r="81" spans="1:22" s="107" customFormat="1" ht="11.4" x14ac:dyDescent="0.2">
      <c r="A81" s="107" t="s">
        <v>231</v>
      </c>
      <c r="B81" s="8">
        <v>2005</v>
      </c>
      <c r="C81" s="108" t="s">
        <v>236</v>
      </c>
      <c r="D81" s="8">
        <v>158565.33994659423</v>
      </c>
      <c r="E81" s="8"/>
      <c r="F81" s="8"/>
      <c r="G81" s="8"/>
      <c r="H81" s="8"/>
      <c r="I81" s="8"/>
      <c r="J81" s="8">
        <v>100</v>
      </c>
      <c r="K81" s="8"/>
      <c r="L81" s="8"/>
      <c r="M81" s="8"/>
      <c r="N81" s="8"/>
      <c r="O81" s="8"/>
      <c r="P81" s="8">
        <v>100</v>
      </c>
      <c r="Q81" s="8"/>
      <c r="R81" s="8"/>
      <c r="S81" s="8"/>
      <c r="T81" s="8"/>
      <c r="U81" s="8"/>
      <c r="V81" s="8">
        <v>100</v>
      </c>
    </row>
    <row r="82" spans="1:22" s="107" customFormat="1" ht="11.4" x14ac:dyDescent="0.2">
      <c r="A82" s="107" t="s">
        <v>231</v>
      </c>
      <c r="B82" s="8">
        <v>2006</v>
      </c>
      <c r="C82" s="108" t="s">
        <v>236</v>
      </c>
      <c r="D82" s="8">
        <v>159628.73146507263</v>
      </c>
      <c r="E82" s="8"/>
      <c r="F82" s="8"/>
      <c r="G82" s="8"/>
      <c r="H82" s="8"/>
      <c r="I82" s="8"/>
      <c r="J82" s="8">
        <v>100</v>
      </c>
      <c r="K82" s="8"/>
      <c r="L82" s="8"/>
      <c r="M82" s="8"/>
      <c r="N82" s="8"/>
      <c r="O82" s="8"/>
      <c r="P82" s="8">
        <v>100</v>
      </c>
      <c r="Q82" s="8"/>
      <c r="R82" s="8"/>
      <c r="S82" s="8"/>
      <c r="T82" s="8"/>
      <c r="U82" s="8"/>
      <c r="V82" s="8">
        <v>100</v>
      </c>
    </row>
    <row r="83" spans="1:22" s="107" customFormat="1" ht="11.4" x14ac:dyDescent="0.2">
      <c r="A83" s="107" t="s">
        <v>231</v>
      </c>
      <c r="B83" s="8">
        <v>2007</v>
      </c>
      <c r="C83" s="108" t="s">
        <v>236</v>
      </c>
      <c r="D83" s="8">
        <v>160814.32385711669</v>
      </c>
      <c r="E83" s="8"/>
      <c r="F83" s="8"/>
      <c r="G83" s="8"/>
      <c r="H83" s="8"/>
      <c r="I83" s="8"/>
      <c r="J83" s="8">
        <v>100</v>
      </c>
      <c r="K83" s="8"/>
      <c r="L83" s="8"/>
      <c r="M83" s="8"/>
      <c r="N83" s="8"/>
      <c r="O83" s="8"/>
      <c r="P83" s="8">
        <v>100</v>
      </c>
      <c r="Q83" s="8"/>
      <c r="R83" s="8"/>
      <c r="S83" s="8"/>
      <c r="T83" s="8"/>
      <c r="U83" s="8"/>
      <c r="V83" s="8">
        <v>100</v>
      </c>
    </row>
    <row r="84" spans="1:22" s="107" customFormat="1" ht="11.4" x14ac:dyDescent="0.2">
      <c r="A84" s="107" t="s">
        <v>231</v>
      </c>
      <c r="B84" s="8">
        <v>2008</v>
      </c>
      <c r="C84" s="108" t="s">
        <v>236</v>
      </c>
      <c r="D84" s="8">
        <v>162155.8059257126</v>
      </c>
      <c r="E84" s="8"/>
      <c r="F84" s="8"/>
      <c r="G84" s="8"/>
      <c r="H84" s="8"/>
      <c r="I84" s="8"/>
      <c r="J84" s="8">
        <v>100</v>
      </c>
      <c r="K84" s="8"/>
      <c r="L84" s="8"/>
      <c r="M84" s="8"/>
      <c r="N84" s="8"/>
      <c r="O84" s="8"/>
      <c r="P84" s="8">
        <v>100</v>
      </c>
      <c r="Q84" s="8"/>
      <c r="R84" s="8"/>
      <c r="S84" s="8"/>
      <c r="T84" s="8"/>
      <c r="U84" s="8"/>
      <c r="V84" s="8">
        <v>100</v>
      </c>
    </row>
    <row r="85" spans="1:22" s="107" customFormat="1" ht="11.4" x14ac:dyDescent="0.2">
      <c r="A85" s="107" t="s">
        <v>231</v>
      </c>
      <c r="B85" s="8">
        <v>2009</v>
      </c>
      <c r="C85" s="108" t="s">
        <v>236</v>
      </c>
      <c r="D85" s="8">
        <v>163683.02583377837</v>
      </c>
      <c r="E85" s="8"/>
      <c r="F85" s="8"/>
      <c r="G85" s="8"/>
      <c r="H85" s="8"/>
      <c r="I85" s="8"/>
      <c r="J85" s="8">
        <v>100</v>
      </c>
      <c r="K85" s="8"/>
      <c r="L85" s="8"/>
      <c r="M85" s="8"/>
      <c r="N85" s="8"/>
      <c r="O85" s="8"/>
      <c r="P85" s="8">
        <v>100</v>
      </c>
      <c r="Q85" s="8"/>
      <c r="R85" s="8"/>
      <c r="S85" s="8"/>
      <c r="T85" s="8"/>
      <c r="U85" s="8"/>
      <c r="V85" s="8">
        <v>100</v>
      </c>
    </row>
    <row r="86" spans="1:22" s="107" customFormat="1" ht="11.4" x14ac:dyDescent="0.2">
      <c r="A86" s="107" t="s">
        <v>231</v>
      </c>
      <c r="B86" s="8">
        <v>2010</v>
      </c>
      <c r="C86" s="108" t="s">
        <v>236</v>
      </c>
      <c r="D86" s="8">
        <v>165789.26602390289</v>
      </c>
      <c r="E86" s="8"/>
      <c r="F86" s="8"/>
      <c r="G86" s="8"/>
      <c r="H86" s="8"/>
      <c r="I86" s="8"/>
      <c r="J86" s="8">
        <v>100</v>
      </c>
      <c r="K86" s="8"/>
      <c r="L86" s="8"/>
      <c r="M86" s="8"/>
      <c r="N86" s="8"/>
      <c r="O86" s="8"/>
      <c r="P86" s="8">
        <v>100</v>
      </c>
      <c r="Q86" s="8"/>
      <c r="R86" s="8"/>
      <c r="S86" s="8"/>
      <c r="T86" s="8"/>
      <c r="U86" s="8"/>
      <c r="V86" s="8">
        <v>100</v>
      </c>
    </row>
    <row r="87" spans="1:22" s="107" customFormat="1" ht="11.4" x14ac:dyDescent="0.2">
      <c r="A87" s="107" t="s">
        <v>231</v>
      </c>
      <c r="B87" s="8">
        <v>2011</v>
      </c>
      <c r="C87" s="108" t="s">
        <v>236</v>
      </c>
      <c r="D87" s="8">
        <v>170703.50680515289</v>
      </c>
      <c r="E87" s="8"/>
      <c r="F87" s="8"/>
      <c r="G87" s="8"/>
      <c r="H87" s="8"/>
      <c r="I87" s="8"/>
      <c r="J87" s="8">
        <v>100</v>
      </c>
      <c r="K87" s="8"/>
      <c r="L87" s="8"/>
      <c r="M87" s="8"/>
      <c r="N87" s="8"/>
      <c r="O87" s="8"/>
      <c r="P87" s="8">
        <v>100</v>
      </c>
      <c r="Q87" s="8"/>
      <c r="R87" s="8"/>
      <c r="S87" s="8"/>
      <c r="T87" s="8"/>
      <c r="U87" s="8"/>
      <c r="V87" s="8">
        <v>100</v>
      </c>
    </row>
    <row r="88" spans="1:22" s="107" customFormat="1" ht="11.4" x14ac:dyDescent="0.2">
      <c r="A88" s="107" t="s">
        <v>231</v>
      </c>
      <c r="B88" s="8">
        <v>2012</v>
      </c>
      <c r="C88" s="108" t="s">
        <v>236</v>
      </c>
      <c r="D88" s="8">
        <v>175627.57598724365</v>
      </c>
      <c r="E88" s="8"/>
      <c r="F88" s="8">
        <v>53</v>
      </c>
      <c r="G88" s="8">
        <v>14</v>
      </c>
      <c r="H88" s="8">
        <v>39</v>
      </c>
      <c r="I88" s="8">
        <v>47</v>
      </c>
      <c r="J88" s="8">
        <v>0</v>
      </c>
      <c r="K88" s="8"/>
      <c r="L88" s="8">
        <v>36</v>
      </c>
      <c r="M88" s="8">
        <v>25</v>
      </c>
      <c r="N88" s="8">
        <v>11</v>
      </c>
      <c r="O88" s="8">
        <v>64</v>
      </c>
      <c r="P88" s="8">
        <v>0</v>
      </c>
      <c r="Q88" s="8">
        <v>38</v>
      </c>
      <c r="R88" s="8">
        <v>34</v>
      </c>
      <c r="S88" s="8">
        <v>17</v>
      </c>
      <c r="T88" s="8">
        <v>17</v>
      </c>
      <c r="U88" s="8">
        <v>66</v>
      </c>
      <c r="V88" s="8">
        <v>0</v>
      </c>
    </row>
    <row r="89" spans="1:22" s="107" customFormat="1" ht="11.4" x14ac:dyDescent="0.2">
      <c r="A89" s="107" t="s">
        <v>231</v>
      </c>
      <c r="B89" s="8">
        <v>2013</v>
      </c>
      <c r="C89" s="108" t="s">
        <v>236</v>
      </c>
      <c r="D89" s="8">
        <v>180581.53418235778</v>
      </c>
      <c r="E89" s="8"/>
      <c r="F89" s="8">
        <v>53</v>
      </c>
      <c r="G89" s="8">
        <v>14</v>
      </c>
      <c r="H89" s="8">
        <v>39</v>
      </c>
      <c r="I89" s="8">
        <v>47</v>
      </c>
      <c r="J89" s="8">
        <v>0</v>
      </c>
      <c r="K89" s="8"/>
      <c r="L89" s="8">
        <v>36</v>
      </c>
      <c r="M89" s="8">
        <v>25</v>
      </c>
      <c r="N89" s="8">
        <v>11</v>
      </c>
      <c r="O89" s="8">
        <v>64</v>
      </c>
      <c r="P89" s="8">
        <v>0</v>
      </c>
      <c r="Q89" s="8">
        <v>38</v>
      </c>
      <c r="R89" s="8">
        <v>34</v>
      </c>
      <c r="S89" s="8">
        <v>17</v>
      </c>
      <c r="T89" s="8">
        <v>17</v>
      </c>
      <c r="U89" s="8">
        <v>66</v>
      </c>
      <c r="V89" s="8">
        <v>0</v>
      </c>
    </row>
    <row r="90" spans="1:22" s="107" customFormat="1" ht="11.4" x14ac:dyDescent="0.2">
      <c r="A90" s="107" t="s">
        <v>231</v>
      </c>
      <c r="B90" s="8">
        <v>2014</v>
      </c>
      <c r="C90" s="108" t="s">
        <v>236</v>
      </c>
      <c r="D90" s="8">
        <v>185790.671257782</v>
      </c>
      <c r="E90" s="8"/>
      <c r="F90" s="8">
        <v>53</v>
      </c>
      <c r="G90" s="8">
        <v>14</v>
      </c>
      <c r="H90" s="8">
        <v>39</v>
      </c>
      <c r="I90" s="8">
        <v>47</v>
      </c>
      <c r="J90" s="8">
        <v>0</v>
      </c>
      <c r="K90" s="8"/>
      <c r="L90" s="8">
        <v>36</v>
      </c>
      <c r="M90" s="8">
        <v>25</v>
      </c>
      <c r="N90" s="8">
        <v>11</v>
      </c>
      <c r="O90" s="8">
        <v>64</v>
      </c>
      <c r="P90" s="8">
        <v>0</v>
      </c>
      <c r="Q90" s="8">
        <v>38</v>
      </c>
      <c r="R90" s="8">
        <v>34</v>
      </c>
      <c r="S90" s="8">
        <v>17</v>
      </c>
      <c r="T90" s="8">
        <v>17</v>
      </c>
      <c r="U90" s="8">
        <v>66</v>
      </c>
      <c r="V90" s="8">
        <v>0</v>
      </c>
    </row>
    <row r="91" spans="1:22" s="107" customFormat="1" ht="11.4" x14ac:dyDescent="0.2">
      <c r="A91" s="107" t="s">
        <v>231</v>
      </c>
      <c r="B91" s="8">
        <v>2015</v>
      </c>
      <c r="C91" s="108" t="s">
        <v>236</v>
      </c>
      <c r="D91" s="8">
        <v>190987.41089859008</v>
      </c>
      <c r="E91" s="8"/>
      <c r="F91" s="8">
        <v>53</v>
      </c>
      <c r="G91" s="8">
        <v>14</v>
      </c>
      <c r="H91" s="8">
        <v>39</v>
      </c>
      <c r="I91" s="8">
        <v>47</v>
      </c>
      <c r="J91" s="8">
        <v>0</v>
      </c>
      <c r="K91" s="8"/>
      <c r="L91" s="8">
        <v>36</v>
      </c>
      <c r="M91" s="8">
        <v>25</v>
      </c>
      <c r="N91" s="8">
        <v>11</v>
      </c>
      <c r="O91" s="8">
        <v>64</v>
      </c>
      <c r="P91" s="8">
        <v>0</v>
      </c>
      <c r="Q91" s="8">
        <v>38</v>
      </c>
      <c r="R91" s="8">
        <v>34</v>
      </c>
      <c r="S91" s="8">
        <v>17</v>
      </c>
      <c r="T91" s="8">
        <v>17</v>
      </c>
      <c r="U91" s="8">
        <v>66</v>
      </c>
      <c r="V91" s="8">
        <v>0</v>
      </c>
    </row>
    <row r="92" spans="1:22" s="107" customFormat="1" ht="11.4" x14ac:dyDescent="0.2">
      <c r="A92" s="107" t="s">
        <v>231</v>
      </c>
      <c r="B92" s="8">
        <v>2016</v>
      </c>
      <c r="C92" s="108" t="s">
        <v>236</v>
      </c>
      <c r="D92" s="8">
        <v>196164.63986635208</v>
      </c>
      <c r="E92" s="8"/>
      <c r="F92" s="8">
        <v>53</v>
      </c>
      <c r="G92" s="8">
        <v>14</v>
      </c>
      <c r="H92" s="8">
        <v>39</v>
      </c>
      <c r="I92" s="8">
        <v>47</v>
      </c>
      <c r="J92" s="8">
        <v>0</v>
      </c>
      <c r="K92" s="8"/>
      <c r="L92" s="8">
        <v>36</v>
      </c>
      <c r="M92" s="8">
        <v>25</v>
      </c>
      <c r="N92" s="8">
        <v>11</v>
      </c>
      <c r="O92" s="8">
        <v>64</v>
      </c>
      <c r="P92" s="8">
        <v>0</v>
      </c>
      <c r="Q92" s="8">
        <v>38</v>
      </c>
      <c r="R92" s="8">
        <v>34</v>
      </c>
      <c r="S92" s="8">
        <v>17</v>
      </c>
      <c r="T92" s="8">
        <v>17</v>
      </c>
      <c r="U92" s="8">
        <v>66</v>
      </c>
      <c r="V92" s="8">
        <v>0</v>
      </c>
    </row>
    <row r="93" spans="1:22" s="107" customFormat="1" ht="11.4" x14ac:dyDescent="0.2">
      <c r="A93" s="107" t="s">
        <v>231</v>
      </c>
      <c r="B93" s="8">
        <v>2017</v>
      </c>
      <c r="C93" s="108" t="s">
        <v>236</v>
      </c>
      <c r="D93" s="8">
        <v>201295.2364217758</v>
      </c>
      <c r="E93" s="8"/>
      <c r="F93" s="8">
        <v>53</v>
      </c>
      <c r="G93" s="8">
        <v>14</v>
      </c>
      <c r="H93" s="8">
        <v>39</v>
      </c>
      <c r="I93" s="8">
        <v>47</v>
      </c>
      <c r="J93" s="8">
        <v>0</v>
      </c>
      <c r="K93" s="8"/>
      <c r="L93" s="8">
        <v>36</v>
      </c>
      <c r="M93" s="8">
        <v>25</v>
      </c>
      <c r="N93" s="8">
        <v>11</v>
      </c>
      <c r="O93" s="8">
        <v>64</v>
      </c>
      <c r="P93" s="8">
        <v>0</v>
      </c>
      <c r="Q93" s="8">
        <v>38</v>
      </c>
      <c r="R93" s="8">
        <v>34</v>
      </c>
      <c r="S93" s="8">
        <v>17</v>
      </c>
      <c r="T93" s="8">
        <v>17</v>
      </c>
      <c r="U93" s="8">
        <v>66</v>
      </c>
      <c r="V93" s="8">
        <v>0</v>
      </c>
    </row>
    <row r="94" spans="1:22" s="107" customFormat="1" ht="11.4" x14ac:dyDescent="0.2">
      <c r="A94" s="107" t="s">
        <v>231</v>
      </c>
      <c r="B94" s="8">
        <v>2018</v>
      </c>
      <c r="C94" s="108" t="s">
        <v>236</v>
      </c>
      <c r="D94" s="8">
        <v>206316.14176368713</v>
      </c>
      <c r="E94" s="8"/>
      <c r="F94" s="8">
        <v>53</v>
      </c>
      <c r="G94" s="8">
        <v>14</v>
      </c>
      <c r="H94" s="8">
        <v>39</v>
      </c>
      <c r="I94" s="8">
        <v>47</v>
      </c>
      <c r="J94" s="8">
        <v>0</v>
      </c>
      <c r="K94" s="8"/>
      <c r="L94" s="8">
        <v>36</v>
      </c>
      <c r="M94" s="8">
        <v>25</v>
      </c>
      <c r="N94" s="8">
        <v>11</v>
      </c>
      <c r="O94" s="8">
        <v>64</v>
      </c>
      <c r="P94" s="8">
        <v>0</v>
      </c>
      <c r="Q94" s="8">
        <v>38</v>
      </c>
      <c r="R94" s="8">
        <v>34</v>
      </c>
      <c r="S94" s="8">
        <v>17</v>
      </c>
      <c r="T94" s="8">
        <v>17</v>
      </c>
      <c r="U94" s="8">
        <v>66</v>
      </c>
      <c r="V94" s="8">
        <v>0</v>
      </c>
    </row>
    <row r="95" spans="1:22" s="107" customFormat="1" ht="11.4" x14ac:dyDescent="0.2">
      <c r="A95" s="107" t="s">
        <v>231</v>
      </c>
      <c r="B95" s="8">
        <v>2019</v>
      </c>
      <c r="C95" s="108" t="s">
        <v>236</v>
      </c>
      <c r="D95" s="8">
        <v>211146.39515060425</v>
      </c>
      <c r="E95" s="8"/>
      <c r="F95" s="8">
        <v>53</v>
      </c>
      <c r="G95" s="8">
        <v>14</v>
      </c>
      <c r="H95" s="8">
        <v>39</v>
      </c>
      <c r="I95" s="8">
        <v>47</v>
      </c>
      <c r="J95" s="8">
        <v>0</v>
      </c>
      <c r="K95" s="8"/>
      <c r="L95" s="8">
        <v>36</v>
      </c>
      <c r="M95" s="8">
        <v>25</v>
      </c>
      <c r="N95" s="8">
        <v>11</v>
      </c>
      <c r="O95" s="8">
        <v>64</v>
      </c>
      <c r="P95" s="8">
        <v>0</v>
      </c>
      <c r="Q95" s="8">
        <v>38</v>
      </c>
      <c r="R95" s="8">
        <v>34</v>
      </c>
      <c r="S95" s="8">
        <v>17</v>
      </c>
      <c r="T95" s="8">
        <v>17</v>
      </c>
      <c r="U95" s="8">
        <v>66</v>
      </c>
      <c r="V95" s="8">
        <v>0</v>
      </c>
    </row>
    <row r="96" spans="1:22" s="107" customFormat="1" ht="11.4" x14ac:dyDescent="0.2">
      <c r="A96" s="107" t="s">
        <v>231</v>
      </c>
      <c r="B96" s="8">
        <v>2020</v>
      </c>
      <c r="C96" s="108" t="s">
        <v>236</v>
      </c>
      <c r="D96" s="8">
        <v>213961.30538330079</v>
      </c>
      <c r="E96" s="8"/>
      <c r="F96" s="8">
        <v>53</v>
      </c>
      <c r="G96" s="8">
        <v>14</v>
      </c>
      <c r="H96" s="8">
        <v>39</v>
      </c>
      <c r="I96" s="8">
        <v>47</v>
      </c>
      <c r="J96" s="8">
        <v>0</v>
      </c>
      <c r="K96" s="8"/>
      <c r="L96" s="8">
        <v>36</v>
      </c>
      <c r="M96" s="8">
        <v>25</v>
      </c>
      <c r="N96" s="8">
        <v>11</v>
      </c>
      <c r="O96" s="8">
        <v>64</v>
      </c>
      <c r="P96" s="8">
        <v>0</v>
      </c>
      <c r="Q96" s="8">
        <v>38</v>
      </c>
      <c r="R96" s="8">
        <v>34</v>
      </c>
      <c r="S96" s="8">
        <v>17</v>
      </c>
      <c r="T96" s="8">
        <v>17</v>
      </c>
      <c r="U96" s="8">
        <v>66</v>
      </c>
      <c r="V96" s="8">
        <v>0</v>
      </c>
    </row>
    <row r="97" spans="1:31" s="107" customFormat="1" ht="11.4" x14ac:dyDescent="0.2">
      <c r="A97" s="107" t="s">
        <v>231</v>
      </c>
      <c r="B97" s="8">
        <v>2021</v>
      </c>
      <c r="C97" s="108" t="s">
        <v>236</v>
      </c>
      <c r="D97" s="8">
        <v>216885.46524858475</v>
      </c>
      <c r="E97" s="8"/>
      <c r="F97" s="8"/>
      <c r="G97" s="8"/>
      <c r="H97" s="8"/>
      <c r="I97" s="8"/>
      <c r="J97" s="8">
        <v>100</v>
      </c>
      <c r="K97" s="8"/>
      <c r="L97" s="8"/>
      <c r="M97" s="8"/>
      <c r="N97" s="8"/>
      <c r="O97" s="8"/>
      <c r="P97" s="8">
        <v>100</v>
      </c>
      <c r="Q97" s="8"/>
      <c r="R97" s="8"/>
      <c r="S97" s="8"/>
      <c r="T97" s="8"/>
      <c r="U97" s="8"/>
      <c r="V97" s="8">
        <v>100</v>
      </c>
    </row>
    <row r="98" spans="1:31" s="107" customFormat="1" ht="11.4" x14ac:dyDescent="0.2">
      <c r="A98" s="107" t="s">
        <v>231</v>
      </c>
      <c r="B98" s="8">
        <v>2022</v>
      </c>
      <c r="C98" s="108" t="s">
        <v>236</v>
      </c>
      <c r="D98" s="8">
        <v>219550.27004043577</v>
      </c>
      <c r="E98" s="8"/>
      <c r="F98" s="8"/>
      <c r="G98" s="8"/>
      <c r="H98" s="8"/>
      <c r="I98" s="8"/>
      <c r="J98" s="8">
        <v>100</v>
      </c>
      <c r="K98" s="8"/>
      <c r="L98" s="8"/>
      <c r="M98" s="8"/>
      <c r="N98" s="8"/>
      <c r="O98" s="8"/>
      <c r="P98" s="8">
        <v>100</v>
      </c>
      <c r="Q98" s="8"/>
      <c r="R98" s="8"/>
      <c r="S98" s="8"/>
      <c r="T98" s="8"/>
      <c r="U98" s="8"/>
      <c r="V98" s="8">
        <v>100</v>
      </c>
    </row>
    <row r="99" spans="1:31" s="107" customFormat="1" ht="11.4" x14ac:dyDescent="0.2">
      <c r="A99" s="107" t="s">
        <v>231</v>
      </c>
      <c r="B99" s="8">
        <v>2023</v>
      </c>
      <c r="C99" s="108" t="s">
        <v>236</v>
      </c>
      <c r="D99" s="8">
        <v>221670.07326995849</v>
      </c>
      <c r="E99" s="8"/>
      <c r="F99" s="8"/>
      <c r="G99" s="8"/>
      <c r="H99" s="8"/>
      <c r="I99" s="8"/>
      <c r="J99" s="8">
        <v>100</v>
      </c>
      <c r="K99" s="8"/>
      <c r="L99" s="8"/>
      <c r="M99" s="8"/>
      <c r="N99" s="8"/>
      <c r="O99" s="8"/>
      <c r="P99" s="8">
        <v>100</v>
      </c>
      <c r="Q99" s="8"/>
      <c r="R99" s="8"/>
      <c r="S99" s="8"/>
      <c r="T99" s="8"/>
      <c r="U99" s="8"/>
      <c r="V99" s="8">
        <v>100</v>
      </c>
    </row>
    <row r="100" spans="1:31" s="107" customFormat="1" ht="11.4" x14ac:dyDescent="0.2">
      <c r="A100" s="107" t="s">
        <v>231</v>
      </c>
      <c r="B100" s="8">
        <v>2024</v>
      </c>
      <c r="C100" s="108" t="s">
        <v>236</v>
      </c>
      <c r="D100" s="8">
        <v>223680.84071353913</v>
      </c>
      <c r="E100" s="8"/>
      <c r="F100" s="8"/>
      <c r="G100" s="8"/>
      <c r="H100" s="8"/>
      <c r="I100" s="8"/>
      <c r="J100" s="8">
        <v>100</v>
      </c>
      <c r="K100" s="8"/>
      <c r="L100" s="8"/>
      <c r="M100" s="8"/>
      <c r="N100" s="8"/>
      <c r="O100" s="8"/>
      <c r="P100" s="8">
        <v>100</v>
      </c>
      <c r="Q100" s="8"/>
      <c r="R100" s="8"/>
      <c r="S100" s="8"/>
      <c r="T100" s="8"/>
      <c r="U100" s="8"/>
      <c r="V100" s="8">
        <v>100</v>
      </c>
    </row>
    <row r="101" spans="1:31" s="107" customFormat="1" ht="11.4" x14ac:dyDescent="0.2">
      <c r="A101" s="107" t="s">
        <v>231</v>
      </c>
      <c r="B101" s="8">
        <v>2025</v>
      </c>
      <c r="C101" s="108" t="s">
        <v>236</v>
      </c>
      <c r="D101" s="8">
        <v>223086.44353061679</v>
      </c>
      <c r="E101" s="8"/>
      <c r="F101" s="8"/>
      <c r="G101" s="8"/>
      <c r="H101" s="8"/>
      <c r="I101" s="8"/>
      <c r="J101" s="8">
        <v>100</v>
      </c>
      <c r="K101" s="8"/>
      <c r="L101" s="8"/>
      <c r="M101" s="8"/>
      <c r="N101" s="8"/>
      <c r="O101" s="8"/>
      <c r="P101" s="8">
        <v>100</v>
      </c>
      <c r="Q101" s="8"/>
      <c r="R101" s="8"/>
      <c r="S101" s="8"/>
      <c r="T101" s="8"/>
      <c r="U101" s="8"/>
      <c r="V101" s="8">
        <v>100</v>
      </c>
    </row>
    <row r="102" spans="1:31" s="107" customFormat="1" ht="11.4" x14ac:dyDescent="0.2">
      <c r="A102" s="107" t="s">
        <v>231</v>
      </c>
      <c r="B102" s="8">
        <v>2026</v>
      </c>
      <c r="C102" s="108" t="s">
        <v>236</v>
      </c>
      <c r="D102" s="8"/>
      <c r="E102" s="8"/>
      <c r="F102" s="8"/>
      <c r="G102" s="8"/>
      <c r="H102" s="8"/>
      <c r="I102" s="8"/>
      <c r="J102" s="8">
        <v>100</v>
      </c>
      <c r="K102" s="8"/>
      <c r="L102" s="8"/>
      <c r="M102" s="8"/>
      <c r="N102" s="8"/>
      <c r="O102" s="8"/>
      <c r="P102" s="8">
        <v>100</v>
      </c>
      <c r="Q102" s="8"/>
      <c r="R102" s="8"/>
      <c r="S102" s="8"/>
      <c r="T102" s="8"/>
      <c r="U102" s="8"/>
      <c r="V102" s="8">
        <v>100</v>
      </c>
    </row>
    <row r="103" spans="1:31" s="107" customFormat="1" ht="11.4" x14ac:dyDescent="0.2">
      <c r="A103" s="107" t="s">
        <v>231</v>
      </c>
      <c r="B103" s="8">
        <v>2027</v>
      </c>
      <c r="C103" s="108" t="s">
        <v>236</v>
      </c>
      <c r="D103" s="8"/>
      <c r="E103" s="8"/>
      <c r="F103" s="8"/>
      <c r="G103" s="8"/>
      <c r="H103" s="8"/>
      <c r="I103" s="8"/>
      <c r="J103" s="8">
        <v>100</v>
      </c>
      <c r="K103" s="8"/>
      <c r="L103" s="8"/>
      <c r="M103" s="8"/>
      <c r="N103" s="8"/>
      <c r="O103" s="8"/>
      <c r="P103" s="8">
        <v>100</v>
      </c>
      <c r="Q103" s="8"/>
      <c r="R103" s="8"/>
      <c r="S103" s="8"/>
      <c r="T103" s="8"/>
      <c r="U103" s="8"/>
      <c r="V103" s="8">
        <v>100</v>
      </c>
    </row>
    <row r="104" spans="1:31" s="107" customFormat="1" ht="11.4" x14ac:dyDescent="0.2">
      <c r="A104" s="107" t="s">
        <v>231</v>
      </c>
      <c r="B104" s="8">
        <v>2028</v>
      </c>
      <c r="C104" s="108" t="s">
        <v>236</v>
      </c>
      <c r="D104" s="8"/>
      <c r="E104" s="8"/>
      <c r="F104" s="8"/>
      <c r="G104" s="8"/>
      <c r="H104" s="8"/>
      <c r="I104" s="8"/>
      <c r="J104" s="8">
        <v>100</v>
      </c>
      <c r="K104" s="8"/>
      <c r="L104" s="8"/>
      <c r="M104" s="8"/>
      <c r="N104" s="8"/>
      <c r="O104" s="8"/>
      <c r="P104" s="8">
        <v>100</v>
      </c>
      <c r="Q104" s="8"/>
      <c r="R104" s="8"/>
      <c r="S104" s="8"/>
      <c r="T104" s="8"/>
      <c r="U104" s="8"/>
      <c r="V104" s="8">
        <v>100</v>
      </c>
    </row>
    <row r="105" spans="1:31" s="107" customFormat="1" ht="11.4" x14ac:dyDescent="0.2">
      <c r="A105" s="107" t="s">
        <v>231</v>
      </c>
      <c r="B105" s="8">
        <v>2029</v>
      </c>
      <c r="C105" s="108" t="s">
        <v>236</v>
      </c>
      <c r="D105" s="8"/>
      <c r="E105" s="8"/>
      <c r="F105" s="8"/>
      <c r="G105" s="8"/>
      <c r="H105" s="8"/>
      <c r="I105" s="8"/>
      <c r="J105" s="8">
        <v>100</v>
      </c>
      <c r="K105" s="8"/>
      <c r="L105" s="8"/>
      <c r="M105" s="8"/>
      <c r="N105" s="8"/>
      <c r="O105" s="8"/>
      <c r="P105" s="8">
        <v>100</v>
      </c>
      <c r="Q105" s="8"/>
      <c r="R105" s="8"/>
      <c r="S105" s="8"/>
      <c r="T105" s="8"/>
      <c r="U105" s="8"/>
      <c r="V105" s="8">
        <v>100</v>
      </c>
    </row>
    <row r="106" spans="1:31" s="107" customFormat="1" ht="11.4" x14ac:dyDescent="0.2">
      <c r="A106" s="107" t="s">
        <v>231</v>
      </c>
      <c r="B106" s="8">
        <v>2030</v>
      </c>
      <c r="C106" s="108" t="s">
        <v>236</v>
      </c>
      <c r="D106" s="8"/>
      <c r="E106" s="8"/>
      <c r="F106" s="8"/>
      <c r="G106" s="8"/>
      <c r="H106" s="8"/>
      <c r="I106" s="8"/>
      <c r="J106" s="8">
        <v>100</v>
      </c>
      <c r="K106" s="8"/>
      <c r="L106" s="8"/>
      <c r="M106" s="8"/>
      <c r="N106" s="8"/>
      <c r="O106" s="8"/>
      <c r="P106" s="8">
        <v>100</v>
      </c>
      <c r="Q106" s="8"/>
      <c r="R106" s="8"/>
      <c r="S106" s="8"/>
      <c r="T106" s="8"/>
      <c r="U106" s="8"/>
      <c r="V106" s="8">
        <v>100</v>
      </c>
    </row>
    <row r="107" spans="1:31" s="107" customFormat="1" ht="11.4" x14ac:dyDescent="0.2">
      <c r="A107" s="107" t="s">
        <v>231</v>
      </c>
      <c r="B107" s="8">
        <v>2000</v>
      </c>
      <c r="C107" s="108" t="s">
        <v>237</v>
      </c>
      <c r="D107" s="8">
        <v>40743</v>
      </c>
      <c r="E107" s="8"/>
      <c r="F107" s="8"/>
      <c r="G107" s="8"/>
      <c r="H107" s="8"/>
      <c r="I107" s="8"/>
      <c r="J107" s="8">
        <v>100</v>
      </c>
      <c r="K107" s="8"/>
      <c r="L107" s="8"/>
      <c r="M107" s="8"/>
      <c r="N107" s="8"/>
      <c r="O107" s="8"/>
      <c r="P107" s="8">
        <v>100</v>
      </c>
      <c r="Q107" s="8"/>
      <c r="R107" s="8"/>
      <c r="S107" s="8"/>
      <c r="T107" s="8"/>
      <c r="U107" s="8"/>
      <c r="V107" s="8">
        <v>100</v>
      </c>
    </row>
    <row r="108" spans="1:31" s="107" customFormat="1" ht="11.4" x14ac:dyDescent="0.2">
      <c r="A108" s="107" t="s">
        <v>231</v>
      </c>
      <c r="B108" s="8">
        <v>2001</v>
      </c>
      <c r="C108" s="108" t="s">
        <v>237</v>
      </c>
      <c r="D108" s="8">
        <v>41238</v>
      </c>
      <c r="E108" s="8"/>
      <c r="F108" s="8"/>
      <c r="G108" s="8"/>
      <c r="H108" s="8"/>
      <c r="I108" s="8"/>
      <c r="J108" s="8">
        <v>100</v>
      </c>
      <c r="K108" s="8"/>
      <c r="L108" s="8"/>
      <c r="M108" s="8"/>
      <c r="N108" s="8"/>
      <c r="O108" s="8"/>
      <c r="P108" s="8">
        <v>100</v>
      </c>
      <c r="Q108" s="8"/>
      <c r="R108" s="8"/>
      <c r="S108" s="8"/>
      <c r="T108" s="8"/>
      <c r="U108" s="8"/>
      <c r="V108" s="8">
        <v>100</v>
      </c>
    </row>
    <row r="109" spans="1:31" s="107" customFormat="1" ht="11.4" x14ac:dyDescent="0.2">
      <c r="A109" s="107" t="s">
        <v>231</v>
      </c>
      <c r="B109" s="8">
        <v>2002</v>
      </c>
      <c r="C109" s="108" t="s">
        <v>237</v>
      </c>
      <c r="D109" s="8">
        <v>41656</v>
      </c>
      <c r="E109" s="8"/>
      <c r="F109" s="8"/>
      <c r="G109" s="8"/>
      <c r="H109" s="8"/>
      <c r="I109" s="8"/>
      <c r="J109" s="8">
        <v>100</v>
      </c>
      <c r="K109" s="8"/>
      <c r="L109" s="8"/>
      <c r="M109" s="8"/>
      <c r="N109" s="8"/>
      <c r="O109" s="8"/>
      <c r="P109" s="8">
        <v>100</v>
      </c>
      <c r="Q109" s="8"/>
      <c r="R109" s="8"/>
      <c r="S109" s="8"/>
      <c r="T109" s="8"/>
      <c r="U109" s="8"/>
      <c r="V109" s="8">
        <v>100</v>
      </c>
    </row>
    <row r="110" spans="1:31" s="107" customFormat="1" ht="11.4" x14ac:dyDescent="0.2">
      <c r="A110" s="107" t="s">
        <v>231</v>
      </c>
      <c r="B110" s="8">
        <v>2003</v>
      </c>
      <c r="C110" s="109" t="s">
        <v>237</v>
      </c>
      <c r="D110" s="8">
        <v>41976</v>
      </c>
      <c r="E110" s="8"/>
      <c r="F110" s="8"/>
      <c r="G110" s="8"/>
      <c r="H110" s="8"/>
      <c r="I110" s="8"/>
      <c r="J110" s="8">
        <v>100</v>
      </c>
      <c r="K110" s="8"/>
      <c r="L110" s="8"/>
      <c r="M110" s="8"/>
      <c r="N110" s="8"/>
      <c r="O110" s="8"/>
      <c r="P110" s="8">
        <v>100</v>
      </c>
      <c r="Q110" s="8"/>
      <c r="R110" s="8"/>
      <c r="S110" s="8"/>
      <c r="T110" s="8"/>
      <c r="U110" s="8"/>
      <c r="V110" s="8">
        <v>100</v>
      </c>
      <c r="W110" s="108"/>
      <c r="X110" s="108"/>
      <c r="Y110" s="108"/>
      <c r="Z110" s="108"/>
      <c r="AA110" s="108"/>
      <c r="AB110" s="108"/>
      <c r="AC110" s="108"/>
      <c r="AD110" s="108"/>
      <c r="AE110" s="108"/>
    </row>
    <row r="111" spans="1:31" s="107" customFormat="1" ht="11.4" x14ac:dyDescent="0.2">
      <c r="A111" s="107" t="s">
        <v>231</v>
      </c>
      <c r="B111" s="8">
        <v>2004</v>
      </c>
      <c r="C111" s="109" t="s">
        <v>237</v>
      </c>
      <c r="D111" s="8">
        <v>42663</v>
      </c>
      <c r="E111" s="8"/>
      <c r="F111" s="8"/>
      <c r="G111" s="8"/>
      <c r="H111" s="8"/>
      <c r="I111" s="8"/>
      <c r="J111" s="8">
        <v>100</v>
      </c>
      <c r="K111" s="8"/>
      <c r="L111" s="8"/>
      <c r="M111" s="8"/>
      <c r="N111" s="8"/>
      <c r="O111" s="8"/>
      <c r="P111" s="8">
        <v>100</v>
      </c>
      <c r="Q111" s="8"/>
      <c r="R111" s="8"/>
      <c r="S111" s="8"/>
      <c r="T111" s="8"/>
      <c r="U111" s="8"/>
      <c r="V111" s="8">
        <v>100</v>
      </c>
      <c r="W111" s="108"/>
      <c r="X111" s="108"/>
      <c r="Y111" s="108"/>
      <c r="Z111" s="108"/>
      <c r="AA111" s="108"/>
      <c r="AB111" s="108"/>
      <c r="AC111" s="108"/>
      <c r="AD111" s="108"/>
      <c r="AE111" s="108"/>
    </row>
    <row r="112" spans="1:31" s="107" customFormat="1" ht="11.4" x14ac:dyDescent="0.2">
      <c r="A112" s="107" t="s">
        <v>231</v>
      </c>
      <c r="B112" s="8">
        <v>2005</v>
      </c>
      <c r="C112" s="109" t="s">
        <v>237</v>
      </c>
      <c r="D112" s="8">
        <v>43327</v>
      </c>
      <c r="E112" s="8"/>
      <c r="F112" s="8"/>
      <c r="G112" s="8"/>
      <c r="H112" s="8"/>
      <c r="I112" s="8"/>
      <c r="J112" s="8">
        <v>100</v>
      </c>
      <c r="K112" s="8"/>
      <c r="L112" s="8"/>
      <c r="M112" s="8"/>
      <c r="N112" s="8"/>
      <c r="O112" s="8"/>
      <c r="P112" s="8">
        <v>100</v>
      </c>
      <c r="Q112" s="8"/>
      <c r="R112" s="8"/>
      <c r="S112" s="8"/>
      <c r="T112" s="8"/>
      <c r="U112" s="8"/>
      <c r="V112" s="8">
        <v>100</v>
      </c>
      <c r="W112" s="108"/>
      <c r="X112" s="108"/>
      <c r="Y112" s="108"/>
      <c r="Z112" s="108"/>
      <c r="AA112" s="108"/>
      <c r="AB112" s="108"/>
      <c r="AC112" s="108"/>
      <c r="AD112" s="108"/>
      <c r="AE112" s="108"/>
    </row>
    <row r="113" spans="1:31" s="107" customFormat="1" ht="11.4" x14ac:dyDescent="0.2">
      <c r="A113" s="107" t="s">
        <v>231</v>
      </c>
      <c r="B113" s="8">
        <v>2006</v>
      </c>
      <c r="C113" s="109" t="s">
        <v>237</v>
      </c>
      <c r="D113" s="8">
        <v>44005</v>
      </c>
      <c r="E113" s="8"/>
      <c r="F113" s="8"/>
      <c r="G113" s="8"/>
      <c r="H113" s="8"/>
      <c r="I113" s="8"/>
      <c r="J113" s="8">
        <v>100</v>
      </c>
      <c r="K113" s="8"/>
      <c r="L113" s="8"/>
      <c r="M113" s="8"/>
      <c r="N113" s="8"/>
      <c r="O113" s="8"/>
      <c r="P113" s="8">
        <v>100</v>
      </c>
      <c r="Q113" s="8"/>
      <c r="R113" s="8"/>
      <c r="S113" s="8"/>
      <c r="T113" s="8"/>
      <c r="U113" s="8"/>
      <c r="V113" s="8">
        <v>100</v>
      </c>
      <c r="W113" s="108"/>
      <c r="X113" s="108"/>
      <c r="Y113" s="108"/>
      <c r="Z113" s="108"/>
      <c r="AA113" s="108"/>
      <c r="AB113" s="108"/>
      <c r="AC113" s="108"/>
      <c r="AD113" s="108"/>
      <c r="AE113" s="108"/>
    </row>
    <row r="114" spans="1:31" s="107" customFormat="1" ht="11.4" x14ac:dyDescent="0.2">
      <c r="A114" s="107" t="s">
        <v>231</v>
      </c>
      <c r="B114" s="8">
        <v>2007</v>
      </c>
      <c r="C114" s="109" t="s">
        <v>237</v>
      </c>
      <c r="D114" s="8">
        <v>44484</v>
      </c>
      <c r="E114" s="8"/>
      <c r="F114" s="8"/>
      <c r="G114" s="8"/>
      <c r="H114" s="8"/>
      <c r="I114" s="8"/>
      <c r="J114" s="8">
        <v>100</v>
      </c>
      <c r="K114" s="8"/>
      <c r="L114" s="8"/>
      <c r="M114" s="8"/>
      <c r="N114" s="8"/>
      <c r="O114" s="8"/>
      <c r="P114" s="8">
        <v>100</v>
      </c>
      <c r="Q114" s="8"/>
      <c r="R114" s="8"/>
      <c r="S114" s="8"/>
      <c r="T114" s="8"/>
      <c r="U114" s="8"/>
      <c r="V114" s="8">
        <v>100</v>
      </c>
      <c r="W114" s="108"/>
      <c r="X114" s="108"/>
      <c r="Y114" s="108"/>
      <c r="Z114" s="108"/>
      <c r="AA114" s="108"/>
      <c r="AB114" s="108"/>
      <c r="AC114" s="108"/>
      <c r="AD114" s="108"/>
      <c r="AE114" s="108"/>
    </row>
    <row r="115" spans="1:31" s="107" customFormat="1" ht="11.4" x14ac:dyDescent="0.2">
      <c r="A115" s="107" t="s">
        <v>231</v>
      </c>
      <c r="B115" s="8">
        <v>2008</v>
      </c>
      <c r="C115" s="109" t="s">
        <v>237</v>
      </c>
      <c r="D115" s="8">
        <v>45025</v>
      </c>
      <c r="E115" s="8"/>
      <c r="F115" s="8"/>
      <c r="G115" s="8"/>
      <c r="H115" s="8"/>
      <c r="I115" s="8"/>
      <c r="J115" s="8">
        <v>100</v>
      </c>
      <c r="K115" s="8"/>
      <c r="L115" s="8"/>
      <c r="M115" s="8"/>
      <c r="N115" s="8"/>
      <c r="O115" s="8"/>
      <c r="P115" s="8">
        <v>100</v>
      </c>
      <c r="Q115" s="8"/>
      <c r="R115" s="8"/>
      <c r="S115" s="8"/>
      <c r="T115" s="8"/>
      <c r="U115" s="8"/>
      <c r="V115" s="8">
        <v>100</v>
      </c>
      <c r="W115" s="108"/>
      <c r="X115" s="108"/>
      <c r="Y115" s="108"/>
      <c r="Z115" s="108"/>
      <c r="AA115" s="108"/>
      <c r="AB115" s="108"/>
      <c r="AC115" s="108"/>
      <c r="AD115" s="108"/>
      <c r="AE115" s="108"/>
    </row>
    <row r="116" spans="1:31" s="107" customFormat="1" ht="12" x14ac:dyDescent="0.25">
      <c r="A116" s="107" t="s">
        <v>231</v>
      </c>
      <c r="B116" s="8">
        <v>2009</v>
      </c>
      <c r="C116" s="110" t="s">
        <v>237</v>
      </c>
      <c r="D116" s="8">
        <v>45620</v>
      </c>
      <c r="E116" s="8"/>
      <c r="F116" s="8"/>
      <c r="G116" s="8"/>
      <c r="H116" s="8"/>
      <c r="I116" s="8"/>
      <c r="J116" s="8">
        <v>100</v>
      </c>
      <c r="K116" s="8"/>
      <c r="L116" s="8"/>
      <c r="M116" s="8"/>
      <c r="N116" s="8"/>
      <c r="O116" s="8"/>
      <c r="P116" s="8">
        <v>100</v>
      </c>
      <c r="Q116" s="8"/>
      <c r="R116" s="8"/>
      <c r="S116" s="8"/>
      <c r="T116" s="8"/>
      <c r="U116" s="8"/>
      <c r="V116" s="8">
        <v>100</v>
      </c>
      <c r="W116" s="110"/>
      <c r="X116" s="110"/>
      <c r="Y116" s="110"/>
      <c r="Z116" s="110"/>
      <c r="AA116" s="110"/>
      <c r="AB116" s="110"/>
      <c r="AC116" s="110"/>
    </row>
    <row r="117" spans="1:31" s="107" customFormat="1" ht="12" x14ac:dyDescent="0.25">
      <c r="A117" s="107" t="s">
        <v>231</v>
      </c>
      <c r="B117" s="8">
        <v>2010</v>
      </c>
      <c r="C117" s="110" t="s">
        <v>237</v>
      </c>
      <c r="D117" s="8">
        <v>46323</v>
      </c>
      <c r="E117" s="8"/>
      <c r="F117" s="8"/>
      <c r="G117" s="8"/>
      <c r="H117" s="8"/>
      <c r="I117" s="8"/>
      <c r="J117" s="8">
        <v>100</v>
      </c>
      <c r="K117" s="8"/>
      <c r="L117" s="8"/>
      <c r="M117" s="8"/>
      <c r="N117" s="8"/>
      <c r="O117" s="8"/>
      <c r="P117" s="8">
        <v>100</v>
      </c>
      <c r="Q117" s="8"/>
      <c r="R117" s="8"/>
      <c r="S117" s="8"/>
      <c r="T117" s="8"/>
      <c r="U117" s="8"/>
      <c r="V117" s="8">
        <v>100</v>
      </c>
      <c r="W117" s="110"/>
      <c r="X117" s="110"/>
      <c r="Y117" s="110"/>
      <c r="Z117" s="110"/>
      <c r="AA117" s="110"/>
      <c r="AB117" s="110"/>
      <c r="AC117" s="110"/>
    </row>
    <row r="118" spans="1:31" s="107" customFormat="1" ht="12" x14ac:dyDescent="0.25">
      <c r="A118" s="107" t="s">
        <v>231</v>
      </c>
      <c r="B118" s="8">
        <v>2011</v>
      </c>
      <c r="C118" s="110" t="s">
        <v>237</v>
      </c>
      <c r="D118" s="8">
        <v>47496</v>
      </c>
      <c r="E118" s="8"/>
      <c r="F118" s="8"/>
      <c r="G118" s="8"/>
      <c r="H118" s="8"/>
      <c r="I118" s="8"/>
      <c r="J118" s="8">
        <v>100</v>
      </c>
      <c r="K118" s="8"/>
      <c r="L118" s="8"/>
      <c r="M118" s="8"/>
      <c r="N118" s="8"/>
      <c r="O118" s="8"/>
      <c r="P118" s="8">
        <v>100</v>
      </c>
      <c r="Q118" s="8"/>
      <c r="R118" s="8"/>
      <c r="S118" s="8"/>
      <c r="T118" s="8"/>
      <c r="U118" s="8"/>
      <c r="V118" s="8">
        <v>100</v>
      </c>
      <c r="W118" s="110"/>
      <c r="X118" s="110"/>
      <c r="Y118" s="110"/>
      <c r="Z118" s="110"/>
      <c r="AA118" s="110"/>
      <c r="AB118" s="110"/>
      <c r="AC118" s="110"/>
      <c r="AD118" s="110"/>
    </row>
    <row r="119" spans="1:31" s="107" customFormat="1" ht="12" x14ac:dyDescent="0.25">
      <c r="A119" s="107" t="s">
        <v>231</v>
      </c>
      <c r="B119" s="8">
        <v>2012</v>
      </c>
      <c r="C119" s="110" t="s">
        <v>237</v>
      </c>
      <c r="D119" s="8">
        <v>48719</v>
      </c>
      <c r="E119" s="8"/>
      <c r="F119" s="8"/>
      <c r="G119" s="8"/>
      <c r="H119" s="8"/>
      <c r="I119" s="8"/>
      <c r="J119" s="8">
        <v>100</v>
      </c>
      <c r="K119" s="8"/>
      <c r="L119" s="8"/>
      <c r="M119" s="8"/>
      <c r="N119" s="8"/>
      <c r="O119" s="8"/>
      <c r="P119" s="8">
        <v>100</v>
      </c>
      <c r="Q119" s="8"/>
      <c r="R119" s="8"/>
      <c r="S119" s="8"/>
      <c r="T119" s="8"/>
      <c r="U119" s="8"/>
      <c r="V119" s="8">
        <v>100</v>
      </c>
      <c r="W119" s="110"/>
      <c r="X119" s="110"/>
      <c r="Y119" s="110"/>
      <c r="Z119" s="110"/>
      <c r="AA119" s="110"/>
      <c r="AB119" s="110"/>
      <c r="AC119" s="110"/>
      <c r="AD119" s="110"/>
    </row>
    <row r="120" spans="1:31" s="107" customFormat="1" ht="12" x14ac:dyDescent="0.25">
      <c r="A120" s="107" t="s">
        <v>231</v>
      </c>
      <c r="B120" s="8">
        <v>2013</v>
      </c>
      <c r="C120" s="110" t="s">
        <v>237</v>
      </c>
      <c r="D120" s="8">
        <v>50087</v>
      </c>
      <c r="E120" s="8"/>
      <c r="F120" s="8"/>
      <c r="G120" s="8"/>
      <c r="H120" s="8"/>
      <c r="I120" s="8"/>
      <c r="J120" s="8">
        <v>100</v>
      </c>
      <c r="K120" s="8"/>
      <c r="L120" s="8"/>
      <c r="M120" s="8"/>
      <c r="N120" s="8"/>
      <c r="O120" s="8"/>
      <c r="P120" s="8">
        <v>100</v>
      </c>
      <c r="Q120" s="8"/>
      <c r="R120" s="8"/>
      <c r="S120" s="8"/>
      <c r="T120" s="8"/>
      <c r="U120" s="8"/>
      <c r="V120" s="8">
        <v>100</v>
      </c>
      <c r="W120" s="110"/>
      <c r="X120" s="110"/>
      <c r="Y120" s="110"/>
      <c r="Z120" s="110"/>
      <c r="AA120" s="110"/>
      <c r="AB120" s="110"/>
      <c r="AC120" s="110"/>
      <c r="AD120" s="110"/>
    </row>
    <row r="121" spans="1:31" s="107" customFormat="1" ht="12" x14ac:dyDescent="0.25">
      <c r="A121" s="107" t="s">
        <v>231</v>
      </c>
      <c r="B121" s="8">
        <v>2014</v>
      </c>
      <c r="C121" s="110" t="s">
        <v>237</v>
      </c>
      <c r="D121" s="8">
        <v>51933</v>
      </c>
      <c r="E121" s="8">
        <v>62.080539999999999</v>
      </c>
      <c r="F121" s="8">
        <v>56.711410000000001</v>
      </c>
      <c r="G121" s="8">
        <v>46.644300000000001</v>
      </c>
      <c r="H121" s="8">
        <v>10.06711</v>
      </c>
      <c r="I121" s="8">
        <v>43.288589999999999</v>
      </c>
      <c r="J121" s="8">
        <v>0</v>
      </c>
      <c r="K121" s="8">
        <v>39.597320000000003</v>
      </c>
      <c r="L121" s="8">
        <v>34.563759999999988</v>
      </c>
      <c r="M121" s="8">
        <v>8.0536899999999996</v>
      </c>
      <c r="N121" s="8">
        <v>26.510069999999988</v>
      </c>
      <c r="O121" s="8">
        <v>65.436240000000012</v>
      </c>
      <c r="P121" s="8">
        <v>0</v>
      </c>
      <c r="Q121" s="8">
        <v>50.671140000000001</v>
      </c>
      <c r="R121" s="8">
        <v>31.879190000000001</v>
      </c>
      <c r="S121" s="8">
        <v>18.79195</v>
      </c>
      <c r="T121" s="8">
        <v>13.087240000000001</v>
      </c>
      <c r="U121" s="8">
        <v>68.120810000000006</v>
      </c>
      <c r="V121" s="8">
        <v>0</v>
      </c>
      <c r="W121" s="110"/>
      <c r="X121" s="110"/>
      <c r="Y121" s="110"/>
      <c r="Z121" s="110"/>
      <c r="AA121" s="110"/>
      <c r="AB121" s="110"/>
      <c r="AC121" s="110"/>
      <c r="AD121" s="110"/>
    </row>
    <row r="122" spans="1:31" s="107" customFormat="1" ht="12" x14ac:dyDescent="0.25">
      <c r="A122" s="107" t="s">
        <v>231</v>
      </c>
      <c r="B122" s="8">
        <v>2015</v>
      </c>
      <c r="C122" s="110" t="s">
        <v>237</v>
      </c>
      <c r="D122" s="8">
        <v>53923</v>
      </c>
      <c r="E122" s="8">
        <v>62.080539999999999</v>
      </c>
      <c r="F122" s="8">
        <v>56.711410000000001</v>
      </c>
      <c r="G122" s="8">
        <v>46.644300000000001</v>
      </c>
      <c r="H122" s="8">
        <v>10.06711</v>
      </c>
      <c r="I122" s="8">
        <v>43.288589999999999</v>
      </c>
      <c r="J122" s="8">
        <v>0</v>
      </c>
      <c r="K122" s="8">
        <v>39.597320000000003</v>
      </c>
      <c r="L122" s="8">
        <v>34.563759999999988</v>
      </c>
      <c r="M122" s="8">
        <v>8.0536899999999996</v>
      </c>
      <c r="N122" s="8">
        <v>26.510069999999988</v>
      </c>
      <c r="O122" s="8">
        <v>65.436240000000012</v>
      </c>
      <c r="P122" s="8">
        <v>0</v>
      </c>
      <c r="Q122" s="8">
        <v>50.671140000000001</v>
      </c>
      <c r="R122" s="8">
        <v>31.879190000000001</v>
      </c>
      <c r="S122" s="8">
        <v>18.79195</v>
      </c>
      <c r="T122" s="8">
        <v>13.087240000000001</v>
      </c>
      <c r="U122" s="8">
        <v>68.120810000000006</v>
      </c>
      <c r="V122" s="8">
        <v>0</v>
      </c>
      <c r="W122" s="110"/>
      <c r="X122" s="110"/>
      <c r="Y122" s="110"/>
      <c r="Z122" s="110"/>
      <c r="AA122" s="110"/>
      <c r="AB122" s="110"/>
      <c r="AC122" s="110"/>
      <c r="AD122" s="110"/>
    </row>
    <row r="123" spans="1:31" s="107" customFormat="1" ht="12" x14ac:dyDescent="0.25">
      <c r="A123" s="107" t="s">
        <v>231</v>
      </c>
      <c r="B123" s="8">
        <v>2016</v>
      </c>
      <c r="C123" s="110" t="s">
        <v>237</v>
      </c>
      <c r="D123" s="8">
        <v>55949</v>
      </c>
      <c r="E123" s="8">
        <v>62.080539999999999</v>
      </c>
      <c r="F123" s="8">
        <v>56.711410000000001</v>
      </c>
      <c r="G123" s="8">
        <v>46.644300000000001</v>
      </c>
      <c r="H123" s="8">
        <v>10.06711</v>
      </c>
      <c r="I123" s="8">
        <v>43.288589999999999</v>
      </c>
      <c r="J123" s="8">
        <v>0</v>
      </c>
      <c r="K123" s="8">
        <v>39.597320000000003</v>
      </c>
      <c r="L123" s="8">
        <v>34.563759999999988</v>
      </c>
      <c r="M123" s="8">
        <v>8.0536899999999996</v>
      </c>
      <c r="N123" s="8">
        <v>26.510069999999988</v>
      </c>
      <c r="O123" s="8">
        <v>65.436240000000012</v>
      </c>
      <c r="P123" s="8">
        <v>0</v>
      </c>
      <c r="Q123" s="8">
        <v>50.671140000000001</v>
      </c>
      <c r="R123" s="8">
        <v>31.879190000000001</v>
      </c>
      <c r="S123" s="8">
        <v>18.79195</v>
      </c>
      <c r="T123" s="8">
        <v>13.087240000000001</v>
      </c>
      <c r="U123" s="8">
        <v>68.120810000000006</v>
      </c>
      <c r="V123" s="8">
        <v>0</v>
      </c>
      <c r="W123" s="110"/>
      <c r="X123" s="110"/>
      <c r="Y123" s="110"/>
      <c r="Z123" s="110"/>
      <c r="AA123" s="110"/>
      <c r="AB123" s="110"/>
      <c r="AC123" s="110"/>
      <c r="AD123" s="110"/>
    </row>
    <row r="124" spans="1:31" s="107" customFormat="1" ht="12" x14ac:dyDescent="0.25">
      <c r="A124" s="107" t="s">
        <v>231</v>
      </c>
      <c r="B124" s="8">
        <v>2017</v>
      </c>
      <c r="C124" s="110" t="s">
        <v>237</v>
      </c>
      <c r="D124" s="8">
        <v>57718</v>
      </c>
      <c r="E124" s="8">
        <v>62.080539999999999</v>
      </c>
      <c r="F124" s="8">
        <v>56.711410000000001</v>
      </c>
      <c r="G124" s="8">
        <v>46.644300000000001</v>
      </c>
      <c r="H124" s="8">
        <v>10.06711</v>
      </c>
      <c r="I124" s="8">
        <v>43.288589999999999</v>
      </c>
      <c r="J124" s="8">
        <v>0</v>
      </c>
      <c r="K124" s="8">
        <v>39.597320000000003</v>
      </c>
      <c r="L124" s="8">
        <v>34.563759999999988</v>
      </c>
      <c r="M124" s="8">
        <v>8.0536899999999996</v>
      </c>
      <c r="N124" s="8">
        <v>26.510069999999988</v>
      </c>
      <c r="O124" s="8">
        <v>65.436240000000012</v>
      </c>
      <c r="P124" s="8">
        <v>0</v>
      </c>
      <c r="Q124" s="8">
        <v>50.671140000000001</v>
      </c>
      <c r="R124" s="8">
        <v>31.879190000000001</v>
      </c>
      <c r="S124" s="8">
        <v>18.79195</v>
      </c>
      <c r="T124" s="8">
        <v>13.087240000000001</v>
      </c>
      <c r="U124" s="8">
        <v>68.120810000000006</v>
      </c>
      <c r="V124" s="8">
        <v>0</v>
      </c>
      <c r="W124" s="110"/>
      <c r="X124" s="110"/>
      <c r="Y124" s="110"/>
      <c r="Z124" s="110"/>
      <c r="AA124" s="110"/>
      <c r="AB124" s="110"/>
      <c r="AC124" s="110"/>
      <c r="AD124" s="110"/>
    </row>
    <row r="125" spans="1:31" s="107" customFormat="1" ht="12" x14ac:dyDescent="0.25">
      <c r="A125" s="107" t="s">
        <v>231</v>
      </c>
      <c r="B125" s="8">
        <v>2018</v>
      </c>
      <c r="C125" s="110" t="s">
        <v>237</v>
      </c>
      <c r="D125" s="8">
        <v>59293</v>
      </c>
      <c r="E125" s="8">
        <v>62.080539999999999</v>
      </c>
      <c r="F125" s="8">
        <v>56.711410000000001</v>
      </c>
      <c r="G125" s="8">
        <v>46.644300000000001</v>
      </c>
      <c r="H125" s="8">
        <v>10.06711</v>
      </c>
      <c r="I125" s="8">
        <v>43.288589999999999</v>
      </c>
      <c r="J125" s="8">
        <v>0</v>
      </c>
      <c r="K125" s="8">
        <v>39.597320000000003</v>
      </c>
      <c r="L125" s="8">
        <v>34.563759999999988</v>
      </c>
      <c r="M125" s="8">
        <v>8.0536899999999996</v>
      </c>
      <c r="N125" s="8">
        <v>26.510069999999988</v>
      </c>
      <c r="O125" s="8">
        <v>65.436240000000012</v>
      </c>
      <c r="P125" s="8">
        <v>0</v>
      </c>
      <c r="Q125" s="8">
        <v>50.671140000000001</v>
      </c>
      <c r="R125" s="8">
        <v>31.879190000000001</v>
      </c>
      <c r="S125" s="8">
        <v>18.79195</v>
      </c>
      <c r="T125" s="8">
        <v>13.087240000000001</v>
      </c>
      <c r="U125" s="8">
        <v>68.120810000000006</v>
      </c>
      <c r="V125" s="8">
        <v>0</v>
      </c>
      <c r="W125" s="110"/>
      <c r="X125" s="110"/>
      <c r="Y125" s="110"/>
      <c r="Z125" s="110"/>
      <c r="AA125" s="110"/>
      <c r="AB125" s="110"/>
      <c r="AC125" s="110"/>
      <c r="AD125" s="110"/>
    </row>
    <row r="126" spans="1:31" s="107" customFormat="1" ht="12" x14ac:dyDescent="0.25">
      <c r="A126" s="107" t="s">
        <v>231</v>
      </c>
      <c r="B126" s="8">
        <v>2019</v>
      </c>
      <c r="C126" s="110" t="s">
        <v>237</v>
      </c>
      <c r="D126" s="8">
        <v>60579</v>
      </c>
      <c r="E126" s="8">
        <v>62.080539999999999</v>
      </c>
      <c r="F126" s="8">
        <v>56.711410000000001</v>
      </c>
      <c r="G126" s="8">
        <v>46.644300000000001</v>
      </c>
      <c r="H126" s="8">
        <v>10.06711</v>
      </c>
      <c r="I126" s="8">
        <v>43.288589999999999</v>
      </c>
      <c r="J126" s="8">
        <v>0</v>
      </c>
      <c r="K126" s="8">
        <v>39.597320000000003</v>
      </c>
      <c r="L126" s="8">
        <v>34.563759999999988</v>
      </c>
      <c r="M126" s="8">
        <v>8.0536899999999996</v>
      </c>
      <c r="N126" s="8">
        <v>26.510069999999988</v>
      </c>
      <c r="O126" s="8">
        <v>65.436240000000012</v>
      </c>
      <c r="P126" s="8">
        <v>0</v>
      </c>
      <c r="Q126" s="8">
        <v>50.671140000000001</v>
      </c>
      <c r="R126" s="8">
        <v>31.879190000000001</v>
      </c>
      <c r="S126" s="8">
        <v>18.79195</v>
      </c>
      <c r="T126" s="8">
        <v>13.087240000000001</v>
      </c>
      <c r="U126" s="8">
        <v>68.120810000000006</v>
      </c>
      <c r="V126" s="8">
        <v>0</v>
      </c>
      <c r="W126" s="110"/>
      <c r="X126" s="110"/>
      <c r="Y126" s="110"/>
      <c r="Z126" s="110"/>
      <c r="AA126" s="110"/>
      <c r="AB126" s="110"/>
      <c r="AC126" s="110"/>
      <c r="AD126" s="110"/>
    </row>
    <row r="127" spans="1:31" s="107" customFormat="1" ht="12" x14ac:dyDescent="0.25">
      <c r="A127" s="107" t="s">
        <v>231</v>
      </c>
      <c r="B127" s="8">
        <v>2020</v>
      </c>
      <c r="C127" s="110" t="s">
        <v>237</v>
      </c>
      <c r="D127" s="8">
        <v>61048</v>
      </c>
      <c r="E127" s="8">
        <v>62.080539999999999</v>
      </c>
      <c r="F127" s="8">
        <v>56.711410000000001</v>
      </c>
      <c r="G127" s="8">
        <v>46.644300000000001</v>
      </c>
      <c r="H127" s="8">
        <v>10.06711</v>
      </c>
      <c r="I127" s="8">
        <v>43.288589999999999</v>
      </c>
      <c r="J127" s="8">
        <v>0</v>
      </c>
      <c r="K127" s="8">
        <v>39.597320000000003</v>
      </c>
      <c r="L127" s="8">
        <v>34.563759999999988</v>
      </c>
      <c r="M127" s="8">
        <v>8.0536899999999996</v>
      </c>
      <c r="N127" s="8">
        <v>26.510069999999988</v>
      </c>
      <c r="O127" s="8">
        <v>65.436240000000012</v>
      </c>
      <c r="P127" s="8">
        <v>0</v>
      </c>
      <c r="Q127" s="8">
        <v>50.671140000000001</v>
      </c>
      <c r="R127" s="8">
        <v>31.879190000000001</v>
      </c>
      <c r="S127" s="8">
        <v>18.79195</v>
      </c>
      <c r="T127" s="8">
        <v>13.087240000000001</v>
      </c>
      <c r="U127" s="8">
        <v>68.120810000000006</v>
      </c>
      <c r="V127" s="8">
        <v>0</v>
      </c>
      <c r="W127" s="110"/>
      <c r="X127" s="110"/>
      <c r="Y127" s="110"/>
      <c r="Z127" s="110"/>
      <c r="AA127" s="110"/>
      <c r="AB127" s="110"/>
      <c r="AC127" s="110"/>
      <c r="AD127" s="110"/>
    </row>
    <row r="128" spans="1:31" s="107" customFormat="1" ht="12" x14ac:dyDescent="0.25">
      <c r="A128" s="110" t="s">
        <v>231</v>
      </c>
      <c r="B128" s="8">
        <v>2021</v>
      </c>
      <c r="C128" s="110" t="s">
        <v>237</v>
      </c>
      <c r="D128" s="8">
        <v>61390</v>
      </c>
      <c r="E128" s="8">
        <v>62.080539999999999</v>
      </c>
      <c r="F128" s="8">
        <v>56.711410000000001</v>
      </c>
      <c r="G128" s="8">
        <v>46.644300000000001</v>
      </c>
      <c r="H128" s="8">
        <v>10.06711</v>
      </c>
      <c r="I128" s="8">
        <v>43.288589999999999</v>
      </c>
      <c r="J128" s="8">
        <v>0</v>
      </c>
      <c r="K128" s="8">
        <v>39.597320000000003</v>
      </c>
      <c r="L128" s="8">
        <v>34.563759999999988</v>
      </c>
      <c r="M128" s="8">
        <v>8.0536899999999996</v>
      </c>
      <c r="N128" s="8">
        <v>26.510069999999988</v>
      </c>
      <c r="O128" s="8">
        <v>65.436240000000012</v>
      </c>
      <c r="P128" s="8">
        <v>0</v>
      </c>
      <c r="Q128" s="8">
        <v>50.671140000000001</v>
      </c>
      <c r="R128" s="8">
        <v>31.879190000000001</v>
      </c>
      <c r="S128" s="8">
        <v>18.79195</v>
      </c>
      <c r="T128" s="8">
        <v>13.087240000000001</v>
      </c>
      <c r="U128" s="8">
        <v>68.120810000000006</v>
      </c>
      <c r="V128" s="8">
        <v>0</v>
      </c>
      <c r="W128" s="110"/>
      <c r="X128" s="110"/>
      <c r="Y128" s="110"/>
      <c r="Z128" s="110"/>
      <c r="AA128" s="110"/>
      <c r="AB128" s="110"/>
      <c r="AC128" s="110"/>
      <c r="AD128" s="110"/>
    </row>
    <row r="129" spans="1:30" s="107" customFormat="1" ht="12" x14ac:dyDescent="0.25">
      <c r="A129" s="110" t="s">
        <v>231</v>
      </c>
      <c r="B129" s="8">
        <v>2022</v>
      </c>
      <c r="C129" s="110" t="s">
        <v>237</v>
      </c>
      <c r="D129" s="8">
        <v>61660</v>
      </c>
      <c r="E129" s="8">
        <v>62.080539999999999</v>
      </c>
      <c r="F129" s="8">
        <v>56.711410000000001</v>
      </c>
      <c r="G129" s="8">
        <v>46.644300000000001</v>
      </c>
      <c r="H129" s="8">
        <v>10.06711</v>
      </c>
      <c r="I129" s="8">
        <v>43.288589999999999</v>
      </c>
      <c r="J129" s="8">
        <v>0</v>
      </c>
      <c r="K129" s="8">
        <v>39.597320000000003</v>
      </c>
      <c r="L129" s="8">
        <v>34.563759999999988</v>
      </c>
      <c r="M129" s="8">
        <v>8.0536899999999996</v>
      </c>
      <c r="N129" s="8">
        <v>26.510069999999988</v>
      </c>
      <c r="O129" s="8">
        <v>65.436240000000012</v>
      </c>
      <c r="P129" s="8">
        <v>0</v>
      </c>
      <c r="Q129" s="8">
        <v>50.671140000000001</v>
      </c>
      <c r="R129" s="8">
        <v>31.879190000000001</v>
      </c>
      <c r="S129" s="8">
        <v>18.79195</v>
      </c>
      <c r="T129" s="8">
        <v>13.087240000000001</v>
      </c>
      <c r="U129" s="8">
        <v>68.120810000000006</v>
      </c>
      <c r="V129" s="8">
        <v>0</v>
      </c>
      <c r="W129" s="110"/>
      <c r="X129" s="110"/>
      <c r="Y129" s="110"/>
      <c r="Z129" s="110"/>
      <c r="AA129" s="110"/>
      <c r="AB129" s="110"/>
      <c r="AC129" s="110"/>
      <c r="AD129" s="110"/>
    </row>
    <row r="130" spans="1:30" s="107" customFormat="1" ht="12" x14ac:dyDescent="0.25">
      <c r="A130" s="110" t="s">
        <v>231</v>
      </c>
      <c r="B130" s="8">
        <v>2023</v>
      </c>
      <c r="C130" s="110" t="s">
        <v>237</v>
      </c>
      <c r="D130" s="8">
        <v>61502</v>
      </c>
      <c r="E130" s="8"/>
      <c r="F130" s="8"/>
      <c r="G130" s="8"/>
      <c r="H130" s="8"/>
      <c r="I130" s="8"/>
      <c r="J130" s="8">
        <v>100</v>
      </c>
      <c r="K130" s="8"/>
      <c r="L130" s="8"/>
      <c r="M130" s="8"/>
      <c r="N130" s="8"/>
      <c r="O130" s="8"/>
      <c r="P130" s="8">
        <v>100</v>
      </c>
      <c r="Q130" s="8"/>
      <c r="R130" s="8"/>
      <c r="S130" s="8"/>
      <c r="T130" s="8"/>
      <c r="U130" s="8"/>
      <c r="V130" s="8">
        <v>100</v>
      </c>
      <c r="W130" s="110"/>
      <c r="X130" s="110"/>
      <c r="Y130" s="110"/>
      <c r="Z130" s="110"/>
      <c r="AA130" s="110"/>
      <c r="AB130" s="110"/>
      <c r="AC130" s="110"/>
      <c r="AD130" s="110"/>
    </row>
    <row r="131" spans="1:30" s="107" customFormat="1" ht="12" x14ac:dyDescent="0.25">
      <c r="A131" s="110" t="s">
        <v>231</v>
      </c>
      <c r="B131" s="8">
        <v>2024</v>
      </c>
      <c r="C131" s="110" t="s">
        <v>237</v>
      </c>
      <c r="D131" s="8">
        <v>61478</v>
      </c>
      <c r="E131" s="8"/>
      <c r="F131" s="8"/>
      <c r="G131" s="8"/>
      <c r="H131" s="8"/>
      <c r="I131" s="8"/>
      <c r="J131" s="8">
        <v>100</v>
      </c>
      <c r="K131" s="8"/>
      <c r="L131" s="8"/>
      <c r="M131" s="8"/>
      <c r="N131" s="8"/>
      <c r="O131" s="8"/>
      <c r="P131" s="8">
        <v>100</v>
      </c>
      <c r="Q131" s="8"/>
      <c r="R131" s="8"/>
      <c r="S131" s="8"/>
      <c r="T131" s="8"/>
      <c r="U131" s="8"/>
      <c r="V131" s="8">
        <v>100</v>
      </c>
      <c r="W131" s="110"/>
      <c r="X131" s="110"/>
      <c r="Y131" s="110"/>
      <c r="Z131" s="110"/>
      <c r="AA131" s="110"/>
      <c r="AB131" s="110"/>
      <c r="AC131" s="110"/>
      <c r="AD131" s="110"/>
    </row>
    <row r="132" spans="1:30" s="107" customFormat="1" ht="12" x14ac:dyDescent="0.25">
      <c r="A132" s="110" t="s">
        <v>231</v>
      </c>
      <c r="B132" s="8">
        <v>2025</v>
      </c>
      <c r="C132" s="110" t="s">
        <v>237</v>
      </c>
      <c r="D132" s="8">
        <v>64340</v>
      </c>
      <c r="E132" s="8"/>
      <c r="F132" s="8"/>
      <c r="G132" s="8"/>
      <c r="H132" s="8"/>
      <c r="I132" s="8"/>
      <c r="J132" s="8">
        <v>100</v>
      </c>
      <c r="K132" s="8"/>
      <c r="L132" s="8"/>
      <c r="M132" s="8"/>
      <c r="N132" s="8"/>
      <c r="O132" s="8"/>
      <c r="P132" s="8">
        <v>100</v>
      </c>
      <c r="Q132" s="8"/>
      <c r="R132" s="8"/>
      <c r="S132" s="8"/>
      <c r="T132" s="8"/>
      <c r="U132" s="8"/>
      <c r="V132" s="8">
        <v>100</v>
      </c>
      <c r="W132" s="110"/>
      <c r="X132" s="110"/>
      <c r="Y132" s="110"/>
      <c r="Z132" s="110"/>
      <c r="AA132" s="110"/>
      <c r="AB132" s="110"/>
      <c r="AC132" s="110"/>
      <c r="AD132" s="110"/>
    </row>
    <row r="133" spans="1:30" s="107" customFormat="1" ht="12" x14ac:dyDescent="0.25">
      <c r="A133" s="110" t="s">
        <v>231</v>
      </c>
      <c r="B133" s="8">
        <v>2026</v>
      </c>
      <c r="C133" s="110" t="s">
        <v>237</v>
      </c>
      <c r="D133" s="8"/>
      <c r="E133" s="8"/>
      <c r="F133" s="8"/>
      <c r="G133" s="8"/>
      <c r="H133" s="8"/>
      <c r="I133" s="8"/>
      <c r="J133" s="8">
        <v>100</v>
      </c>
      <c r="K133" s="8"/>
      <c r="L133" s="8"/>
      <c r="M133" s="8"/>
      <c r="N133" s="8"/>
      <c r="O133" s="8"/>
      <c r="P133" s="8">
        <v>100</v>
      </c>
      <c r="Q133" s="8"/>
      <c r="R133" s="8"/>
      <c r="S133" s="8"/>
      <c r="T133" s="8"/>
      <c r="U133" s="8"/>
      <c r="V133" s="8">
        <v>100</v>
      </c>
      <c r="W133" s="110"/>
      <c r="X133" s="110"/>
      <c r="Y133" s="110"/>
      <c r="Z133" s="110"/>
      <c r="AA133" s="110"/>
      <c r="AB133" s="110"/>
      <c r="AC133" s="110"/>
      <c r="AD133" s="110"/>
    </row>
    <row r="134" spans="1:30" s="107" customFormat="1" ht="12" x14ac:dyDescent="0.25">
      <c r="A134" s="110" t="s">
        <v>231</v>
      </c>
      <c r="B134" s="8">
        <v>2027</v>
      </c>
      <c r="C134" s="110" t="s">
        <v>237</v>
      </c>
      <c r="D134" s="8"/>
      <c r="E134" s="8"/>
      <c r="F134" s="8"/>
      <c r="G134" s="8"/>
      <c r="H134" s="8"/>
      <c r="I134" s="8"/>
      <c r="J134" s="8">
        <v>100</v>
      </c>
      <c r="K134" s="8"/>
      <c r="L134" s="8"/>
      <c r="M134" s="8"/>
      <c r="N134" s="8"/>
      <c r="O134" s="8"/>
      <c r="P134" s="8">
        <v>100</v>
      </c>
      <c r="Q134" s="8"/>
      <c r="R134" s="8"/>
      <c r="S134" s="8"/>
      <c r="T134" s="8"/>
      <c r="U134" s="8"/>
      <c r="V134" s="8">
        <v>100</v>
      </c>
      <c r="W134" s="110"/>
      <c r="X134" s="110"/>
      <c r="Y134" s="110"/>
      <c r="Z134" s="110"/>
      <c r="AA134" s="110"/>
      <c r="AB134" s="110"/>
      <c r="AC134" s="110"/>
      <c r="AD134" s="110"/>
    </row>
    <row r="135" spans="1:30" s="107" customFormat="1" ht="12" x14ac:dyDescent="0.25">
      <c r="A135" s="110" t="s">
        <v>231</v>
      </c>
      <c r="B135" s="8">
        <v>2028</v>
      </c>
      <c r="C135" s="110" t="s">
        <v>237</v>
      </c>
      <c r="D135" s="8"/>
      <c r="E135" s="8"/>
      <c r="F135" s="8"/>
      <c r="G135" s="8"/>
      <c r="H135" s="8"/>
      <c r="I135" s="8"/>
      <c r="J135" s="8">
        <v>100</v>
      </c>
      <c r="K135" s="8"/>
      <c r="L135" s="8"/>
      <c r="M135" s="8"/>
      <c r="N135" s="8"/>
      <c r="O135" s="8"/>
      <c r="P135" s="8">
        <v>100</v>
      </c>
      <c r="Q135" s="8"/>
      <c r="R135" s="8"/>
      <c r="S135" s="8"/>
      <c r="T135" s="8"/>
      <c r="U135" s="8"/>
      <c r="V135" s="8">
        <v>100</v>
      </c>
      <c r="W135" s="110"/>
      <c r="X135" s="110"/>
      <c r="Y135" s="110"/>
      <c r="Z135" s="110"/>
      <c r="AA135" s="110"/>
      <c r="AB135" s="110"/>
      <c r="AC135" s="110"/>
      <c r="AD135" s="110"/>
    </row>
    <row r="136" spans="1:30" s="107" customFormat="1" ht="12" x14ac:dyDescent="0.25">
      <c r="A136" s="110" t="s">
        <v>231</v>
      </c>
      <c r="B136" s="8">
        <v>2029</v>
      </c>
      <c r="C136" s="110" t="s">
        <v>237</v>
      </c>
      <c r="D136" s="8"/>
      <c r="E136" s="8"/>
      <c r="F136" s="8"/>
      <c r="G136" s="8"/>
      <c r="H136" s="8"/>
      <c r="I136" s="8"/>
      <c r="J136" s="8">
        <v>100</v>
      </c>
      <c r="K136" s="8"/>
      <c r="L136" s="8"/>
      <c r="M136" s="8"/>
      <c r="N136" s="8"/>
      <c r="O136" s="8"/>
      <c r="P136" s="8">
        <v>100</v>
      </c>
      <c r="Q136" s="8"/>
      <c r="R136" s="8"/>
      <c r="S136" s="8"/>
      <c r="T136" s="8"/>
      <c r="U136" s="8"/>
      <c r="V136" s="8">
        <v>100</v>
      </c>
      <c r="W136" s="110"/>
      <c r="X136" s="110"/>
      <c r="Y136" s="110"/>
      <c r="Z136" s="110"/>
      <c r="AA136" s="110"/>
      <c r="AB136" s="110"/>
      <c r="AC136" s="110"/>
      <c r="AD136" s="110"/>
    </row>
    <row r="137" spans="1:30" s="107" customFormat="1" ht="12" x14ac:dyDescent="0.25">
      <c r="A137" s="110" t="s">
        <v>231</v>
      </c>
      <c r="B137" s="8">
        <v>2030</v>
      </c>
      <c r="C137" s="110" t="s">
        <v>237</v>
      </c>
      <c r="D137" s="8"/>
      <c r="E137" s="8"/>
      <c r="F137" s="8"/>
      <c r="G137" s="8"/>
      <c r="H137" s="8"/>
      <c r="I137" s="8"/>
      <c r="J137" s="8">
        <v>100</v>
      </c>
      <c r="K137" s="8"/>
      <c r="L137" s="8"/>
      <c r="M137" s="8"/>
      <c r="N137" s="8"/>
      <c r="O137" s="8"/>
      <c r="P137" s="8">
        <v>100</v>
      </c>
      <c r="Q137" s="8"/>
      <c r="R137" s="8"/>
      <c r="S137" s="8"/>
      <c r="T137" s="8"/>
      <c r="U137" s="8"/>
      <c r="V137" s="8">
        <v>100</v>
      </c>
      <c r="W137" s="110"/>
      <c r="X137" s="110"/>
      <c r="Y137" s="110"/>
      <c r="Z137" s="110"/>
      <c r="AA137" s="110"/>
      <c r="AB137" s="110"/>
      <c r="AC137" s="110"/>
      <c r="AD137" s="110"/>
    </row>
    <row r="138" spans="1:30" s="107" customFormat="1" ht="12" x14ac:dyDescent="0.25">
      <c r="A138" s="110" t="s">
        <v>231</v>
      </c>
      <c r="B138" s="8">
        <v>2000</v>
      </c>
      <c r="C138" s="110" t="s">
        <v>238</v>
      </c>
      <c r="D138" s="8">
        <v>71569</v>
      </c>
      <c r="E138" s="8"/>
      <c r="F138" s="8"/>
      <c r="G138" s="8"/>
      <c r="H138" s="8"/>
      <c r="I138" s="8"/>
      <c r="J138" s="8">
        <v>100</v>
      </c>
      <c r="K138" s="8"/>
      <c r="L138" s="8"/>
      <c r="M138" s="8"/>
      <c r="N138" s="8"/>
      <c r="O138" s="8"/>
      <c r="P138" s="8">
        <v>100</v>
      </c>
      <c r="Q138" s="8"/>
      <c r="R138" s="8"/>
      <c r="S138" s="8">
        <v>0</v>
      </c>
      <c r="T138" s="8"/>
      <c r="U138" s="8"/>
      <c r="V138" s="8">
        <v>100</v>
      </c>
      <c r="W138" s="110"/>
      <c r="X138" s="110"/>
      <c r="Y138" s="110"/>
      <c r="Z138" s="110"/>
      <c r="AA138" s="110"/>
      <c r="AB138" s="110"/>
      <c r="AC138" s="110"/>
      <c r="AD138" s="110"/>
    </row>
    <row r="139" spans="1:30" s="107" customFormat="1" ht="12" x14ac:dyDescent="0.25">
      <c r="A139" s="110" t="s">
        <v>231</v>
      </c>
      <c r="B139" s="8">
        <v>2001</v>
      </c>
      <c r="C139" s="110" t="s">
        <v>238</v>
      </c>
      <c r="D139" s="8">
        <v>72312</v>
      </c>
      <c r="E139" s="8"/>
      <c r="F139" s="8"/>
      <c r="G139" s="8"/>
      <c r="H139" s="8"/>
      <c r="I139" s="8"/>
      <c r="J139" s="8">
        <v>100</v>
      </c>
      <c r="K139" s="8"/>
      <c r="L139" s="8"/>
      <c r="M139" s="8"/>
      <c r="N139" s="8"/>
      <c r="O139" s="8"/>
      <c r="P139" s="8">
        <v>100</v>
      </c>
      <c r="Q139" s="8"/>
      <c r="R139" s="8"/>
      <c r="S139" s="8">
        <v>0</v>
      </c>
      <c r="T139" s="8"/>
      <c r="U139" s="8"/>
      <c r="V139" s="8">
        <v>100</v>
      </c>
      <c r="W139" s="110"/>
      <c r="X139" s="110"/>
      <c r="Y139" s="110"/>
      <c r="Z139" s="110"/>
      <c r="AA139" s="110"/>
      <c r="AB139" s="110"/>
      <c r="AC139" s="110"/>
      <c r="AD139" s="110"/>
    </row>
    <row r="140" spans="1:30" s="107" customFormat="1" ht="12" x14ac:dyDescent="0.25">
      <c r="A140" s="110" t="s">
        <v>231</v>
      </c>
      <c r="B140" s="8">
        <v>2002</v>
      </c>
      <c r="C140" s="110" t="s">
        <v>238</v>
      </c>
      <c r="D140" s="8">
        <v>73165</v>
      </c>
      <c r="E140" s="8"/>
      <c r="F140" s="8"/>
      <c r="G140" s="8"/>
      <c r="H140" s="8"/>
      <c r="I140" s="8"/>
      <c r="J140" s="8">
        <v>100</v>
      </c>
      <c r="K140" s="8"/>
      <c r="L140" s="8"/>
      <c r="M140" s="8"/>
      <c r="N140" s="8"/>
      <c r="O140" s="8"/>
      <c r="P140" s="8">
        <v>100</v>
      </c>
      <c r="Q140" s="8"/>
      <c r="R140" s="8"/>
      <c r="S140" s="8">
        <v>0</v>
      </c>
      <c r="T140" s="8"/>
      <c r="U140" s="8"/>
      <c r="V140" s="8">
        <v>100</v>
      </c>
      <c r="W140" s="110"/>
      <c r="X140" s="110"/>
      <c r="Y140" s="110"/>
      <c r="Z140" s="110"/>
      <c r="AA140" s="110"/>
      <c r="AB140" s="110"/>
      <c r="AC140" s="110"/>
      <c r="AD140" s="110"/>
    </row>
    <row r="141" spans="1:30" s="107" customFormat="1" ht="12" x14ac:dyDescent="0.25">
      <c r="A141" s="110" t="s">
        <v>231</v>
      </c>
      <c r="B141" s="8">
        <v>2003</v>
      </c>
      <c r="C141" s="110" t="s">
        <v>238</v>
      </c>
      <c r="D141" s="8">
        <v>74131</v>
      </c>
      <c r="E141" s="8"/>
      <c r="F141" s="8"/>
      <c r="G141" s="8"/>
      <c r="H141" s="8"/>
      <c r="I141" s="8"/>
      <c r="J141" s="8">
        <v>100</v>
      </c>
      <c r="K141" s="8"/>
      <c r="L141" s="8"/>
      <c r="M141" s="8"/>
      <c r="N141" s="8"/>
      <c r="O141" s="8"/>
      <c r="P141" s="8">
        <v>100</v>
      </c>
      <c r="Q141" s="8"/>
      <c r="R141" s="8"/>
      <c r="S141" s="8">
        <v>0</v>
      </c>
      <c r="T141" s="8"/>
      <c r="U141" s="8"/>
      <c r="V141" s="8">
        <v>100</v>
      </c>
      <c r="W141" s="110"/>
      <c r="X141" s="110"/>
      <c r="Y141" s="110"/>
      <c r="Z141" s="110"/>
      <c r="AA141" s="110"/>
      <c r="AB141" s="110"/>
      <c r="AC141" s="110"/>
      <c r="AD141" s="110"/>
    </row>
    <row r="142" spans="1:30" s="107" customFormat="1" ht="12" x14ac:dyDescent="0.25">
      <c r="A142" s="110" t="s">
        <v>231</v>
      </c>
      <c r="B142" s="8">
        <v>2004</v>
      </c>
      <c r="C142" s="110" t="s">
        <v>238</v>
      </c>
      <c r="D142" s="8">
        <v>75201</v>
      </c>
      <c r="E142" s="8"/>
      <c r="F142" s="8"/>
      <c r="G142" s="8"/>
      <c r="H142" s="8"/>
      <c r="I142" s="8"/>
      <c r="J142" s="8">
        <v>100</v>
      </c>
      <c r="K142" s="8"/>
      <c r="L142" s="8"/>
      <c r="M142" s="8"/>
      <c r="N142" s="8"/>
      <c r="O142" s="8"/>
      <c r="P142" s="8">
        <v>100</v>
      </c>
      <c r="Q142" s="8"/>
      <c r="R142" s="8"/>
      <c r="S142" s="8">
        <v>0</v>
      </c>
      <c r="T142" s="8"/>
      <c r="U142" s="8"/>
      <c r="V142" s="8">
        <v>100</v>
      </c>
      <c r="W142" s="110"/>
      <c r="X142" s="110"/>
      <c r="Y142" s="110"/>
      <c r="Z142" s="110"/>
      <c r="AA142" s="110"/>
      <c r="AB142" s="110"/>
      <c r="AC142" s="110"/>
      <c r="AD142" s="110"/>
    </row>
    <row r="143" spans="1:30" s="107" customFormat="1" ht="12" x14ac:dyDescent="0.25">
      <c r="A143" s="110" t="s">
        <v>231</v>
      </c>
      <c r="B143" s="8">
        <v>2005</v>
      </c>
      <c r="C143" s="110" t="s">
        <v>238</v>
      </c>
      <c r="D143" s="8">
        <v>76337</v>
      </c>
      <c r="E143" s="8"/>
      <c r="F143" s="8"/>
      <c r="G143" s="8"/>
      <c r="H143" s="8"/>
      <c r="I143" s="8"/>
      <c r="J143" s="8">
        <v>100</v>
      </c>
      <c r="K143" s="8"/>
      <c r="L143" s="8"/>
      <c r="M143" s="8"/>
      <c r="N143" s="8"/>
      <c r="O143" s="8"/>
      <c r="P143" s="8">
        <v>100</v>
      </c>
      <c r="Q143" s="8"/>
      <c r="R143" s="8"/>
      <c r="S143" s="8">
        <v>0</v>
      </c>
      <c r="T143" s="8"/>
      <c r="U143" s="8"/>
      <c r="V143" s="8">
        <v>100</v>
      </c>
      <c r="W143" s="110"/>
      <c r="X143" s="110"/>
      <c r="Y143" s="110"/>
      <c r="Z143" s="110"/>
      <c r="AA143" s="110"/>
      <c r="AB143" s="110"/>
      <c r="AC143" s="110"/>
      <c r="AD143" s="110"/>
    </row>
    <row r="144" spans="1:30" s="107" customFormat="1" ht="12" x14ac:dyDescent="0.25">
      <c r="A144" s="110" t="s">
        <v>231</v>
      </c>
      <c r="B144" s="8">
        <v>2006</v>
      </c>
      <c r="C144" s="110" t="s">
        <v>238</v>
      </c>
      <c r="D144" s="8">
        <v>77504</v>
      </c>
      <c r="E144" s="8"/>
      <c r="F144" s="8"/>
      <c r="G144" s="8"/>
      <c r="H144" s="8"/>
      <c r="I144" s="8"/>
      <c r="J144" s="8">
        <v>100</v>
      </c>
      <c r="K144" s="8"/>
      <c r="L144" s="8"/>
      <c r="M144" s="8"/>
      <c r="N144" s="8"/>
      <c r="O144" s="8"/>
      <c r="P144" s="8">
        <v>100</v>
      </c>
      <c r="Q144" s="8"/>
      <c r="R144" s="8"/>
      <c r="S144" s="8">
        <v>0</v>
      </c>
      <c r="T144" s="8"/>
      <c r="U144" s="8"/>
      <c r="V144" s="8">
        <v>100</v>
      </c>
      <c r="W144" s="110"/>
      <c r="X144" s="110"/>
      <c r="Y144" s="110"/>
      <c r="Z144" s="110"/>
      <c r="AA144" s="110"/>
      <c r="AB144" s="110"/>
      <c r="AC144" s="110"/>
      <c r="AD144" s="110"/>
    </row>
    <row r="145" spans="1:30" s="107" customFormat="1" ht="12" x14ac:dyDescent="0.25">
      <c r="A145" s="110" t="s">
        <v>231</v>
      </c>
      <c r="B145" s="8">
        <v>2007</v>
      </c>
      <c r="C145" s="110" t="s">
        <v>238</v>
      </c>
      <c r="D145" s="8">
        <v>78905</v>
      </c>
      <c r="E145" s="8"/>
      <c r="F145" s="8"/>
      <c r="G145" s="8"/>
      <c r="H145" s="8"/>
      <c r="I145" s="8"/>
      <c r="J145" s="8">
        <v>100</v>
      </c>
      <c r="K145" s="8"/>
      <c r="L145" s="8"/>
      <c r="M145" s="8"/>
      <c r="N145" s="8"/>
      <c r="O145" s="8"/>
      <c r="P145" s="8">
        <v>100</v>
      </c>
      <c r="Q145" s="8"/>
      <c r="R145" s="8"/>
      <c r="S145" s="8">
        <v>0</v>
      </c>
      <c r="T145" s="8"/>
      <c r="U145" s="8"/>
      <c r="V145" s="8">
        <v>100</v>
      </c>
      <c r="W145" s="110"/>
      <c r="X145" s="110"/>
      <c r="Y145" s="110"/>
      <c r="Z145" s="110"/>
      <c r="AA145" s="110"/>
      <c r="AB145" s="110"/>
      <c r="AC145" s="110"/>
      <c r="AD145" s="110"/>
    </row>
    <row r="146" spans="1:30" s="107" customFormat="1" ht="12" x14ac:dyDescent="0.25">
      <c r="A146" s="110" t="s">
        <v>231</v>
      </c>
      <c r="B146" s="8">
        <v>2008</v>
      </c>
      <c r="C146" s="110" t="s">
        <v>238</v>
      </c>
      <c r="D146" s="8">
        <v>80258</v>
      </c>
      <c r="E146" s="8"/>
      <c r="F146" s="8"/>
      <c r="G146" s="8"/>
      <c r="H146" s="8"/>
      <c r="I146" s="8"/>
      <c r="J146" s="8">
        <v>100</v>
      </c>
      <c r="K146" s="8"/>
      <c r="L146" s="8"/>
      <c r="M146" s="8"/>
      <c r="N146" s="8"/>
      <c r="O146" s="8"/>
      <c r="P146" s="8">
        <v>100</v>
      </c>
      <c r="Q146" s="8"/>
      <c r="R146" s="8"/>
      <c r="S146" s="8">
        <v>0</v>
      </c>
      <c r="T146" s="8"/>
      <c r="U146" s="8"/>
      <c r="V146" s="8">
        <v>100</v>
      </c>
      <c r="W146" s="110"/>
      <c r="X146" s="110"/>
      <c r="Y146" s="110"/>
      <c r="Z146" s="110"/>
      <c r="AA146" s="110"/>
      <c r="AB146" s="110"/>
      <c r="AC146" s="110"/>
      <c r="AD146" s="110"/>
    </row>
    <row r="147" spans="1:30" s="107" customFormat="1" ht="12" x14ac:dyDescent="0.25">
      <c r="A147" s="110" t="s">
        <v>231</v>
      </c>
      <c r="B147" s="8">
        <v>2009</v>
      </c>
      <c r="C147" s="110" t="s">
        <v>238</v>
      </c>
      <c r="D147" s="8">
        <v>81592</v>
      </c>
      <c r="E147" s="8"/>
      <c r="F147" s="8"/>
      <c r="G147" s="8"/>
      <c r="H147" s="8"/>
      <c r="I147" s="8"/>
      <c r="J147" s="8">
        <v>100</v>
      </c>
      <c r="K147" s="8"/>
      <c r="L147" s="8"/>
      <c r="M147" s="8"/>
      <c r="N147" s="8"/>
      <c r="O147" s="8"/>
      <c r="P147" s="8">
        <v>100</v>
      </c>
      <c r="Q147" s="8"/>
      <c r="R147" s="8"/>
      <c r="S147" s="8">
        <v>0</v>
      </c>
      <c r="T147" s="8"/>
      <c r="U147" s="8"/>
      <c r="V147" s="8">
        <v>100</v>
      </c>
      <c r="W147" s="110"/>
      <c r="X147" s="110"/>
      <c r="Y147" s="110"/>
      <c r="Z147" s="110"/>
      <c r="AA147" s="110"/>
      <c r="AB147" s="110"/>
      <c r="AC147" s="110"/>
      <c r="AD147" s="110"/>
    </row>
    <row r="148" spans="1:30" s="107" customFormat="1" ht="12" x14ac:dyDescent="0.25">
      <c r="A148" s="110" t="s">
        <v>231</v>
      </c>
      <c r="B148" s="8">
        <v>2010</v>
      </c>
      <c r="C148" s="110" t="s">
        <v>238</v>
      </c>
      <c r="D148" s="8">
        <v>83111</v>
      </c>
      <c r="E148" s="8"/>
      <c r="F148" s="8"/>
      <c r="G148" s="8">
        <v>30.897274604844821</v>
      </c>
      <c r="H148" s="8"/>
      <c r="I148" s="8"/>
      <c r="J148" s="8">
        <v>69.102725395155176</v>
      </c>
      <c r="K148" s="8"/>
      <c r="L148" s="8"/>
      <c r="M148" s="8">
        <v>22.35554922839799</v>
      </c>
      <c r="N148" s="8"/>
      <c r="O148" s="8"/>
      <c r="P148" s="8">
        <v>77.64445077160201</v>
      </c>
      <c r="Q148" s="8"/>
      <c r="R148" s="8"/>
      <c r="S148" s="8">
        <v>0</v>
      </c>
      <c r="T148" s="8"/>
      <c r="U148" s="8"/>
      <c r="V148" s="8">
        <v>100</v>
      </c>
      <c r="W148" s="110"/>
      <c r="X148" s="110"/>
      <c r="Y148" s="110"/>
      <c r="Z148" s="110"/>
      <c r="AA148" s="110"/>
      <c r="AB148" s="110"/>
      <c r="AC148" s="110"/>
      <c r="AD148" s="110"/>
    </row>
    <row r="149" spans="1:30" s="107" customFormat="1" ht="12" x14ac:dyDescent="0.25">
      <c r="A149" s="110" t="s">
        <v>231</v>
      </c>
      <c r="B149" s="8">
        <v>2011</v>
      </c>
      <c r="C149" s="110" t="s">
        <v>238</v>
      </c>
      <c r="D149" s="8">
        <v>85899</v>
      </c>
      <c r="E149" s="8"/>
      <c r="F149" s="8"/>
      <c r="G149" s="8">
        <v>30.897274604844821</v>
      </c>
      <c r="H149" s="8"/>
      <c r="I149" s="8"/>
      <c r="J149" s="8">
        <v>69.102725395155176</v>
      </c>
      <c r="K149" s="8"/>
      <c r="L149" s="8"/>
      <c r="M149" s="8">
        <v>22.35554922839799</v>
      </c>
      <c r="N149" s="8"/>
      <c r="O149" s="8"/>
      <c r="P149" s="8">
        <v>77.64445077160201</v>
      </c>
      <c r="Q149" s="8"/>
      <c r="R149" s="8"/>
      <c r="S149" s="8">
        <v>0</v>
      </c>
      <c r="T149" s="8"/>
      <c r="U149" s="8"/>
      <c r="V149" s="8">
        <v>100</v>
      </c>
      <c r="W149" s="110"/>
      <c r="X149" s="110"/>
      <c r="Y149" s="110"/>
      <c r="Z149" s="110"/>
      <c r="AA149" s="110"/>
      <c r="AB149" s="110"/>
      <c r="AC149" s="110"/>
      <c r="AD149" s="110"/>
    </row>
    <row r="150" spans="1:30" s="107" customFormat="1" ht="12" x14ac:dyDescent="0.25">
      <c r="A150" s="110" t="s">
        <v>231</v>
      </c>
      <c r="B150" s="8">
        <v>2012</v>
      </c>
      <c r="C150" s="110" t="s">
        <v>238</v>
      </c>
      <c r="D150" s="8">
        <v>88576</v>
      </c>
      <c r="E150" s="8"/>
      <c r="F150" s="8"/>
      <c r="G150" s="8">
        <v>30.897274604844821</v>
      </c>
      <c r="H150" s="8"/>
      <c r="I150" s="8"/>
      <c r="J150" s="8">
        <v>69.102725395155176</v>
      </c>
      <c r="K150" s="8"/>
      <c r="L150" s="8"/>
      <c r="M150" s="8">
        <v>22.35554922839799</v>
      </c>
      <c r="N150" s="8"/>
      <c r="O150" s="8"/>
      <c r="P150" s="8">
        <v>77.64445077160201</v>
      </c>
      <c r="Q150" s="8"/>
      <c r="R150" s="8"/>
      <c r="S150" s="8">
        <v>0</v>
      </c>
      <c r="T150" s="8"/>
      <c r="U150" s="8"/>
      <c r="V150" s="8">
        <v>100</v>
      </c>
      <c r="W150" s="110"/>
      <c r="X150" s="110"/>
      <c r="Y150" s="110"/>
      <c r="Z150" s="110"/>
      <c r="AA150" s="110"/>
      <c r="AB150" s="110"/>
      <c r="AC150" s="110"/>
      <c r="AD150" s="110"/>
    </row>
    <row r="151" spans="1:30" s="107" customFormat="1" ht="12" x14ac:dyDescent="0.25">
      <c r="A151" s="110" t="s">
        <v>231</v>
      </c>
      <c r="B151" s="8">
        <v>2013</v>
      </c>
      <c r="C151" s="110" t="s">
        <v>238</v>
      </c>
      <c r="D151" s="8">
        <v>91122</v>
      </c>
      <c r="E151" s="8"/>
      <c r="F151" s="8"/>
      <c r="G151" s="8">
        <v>30.897274604844821</v>
      </c>
      <c r="H151" s="8"/>
      <c r="I151" s="8"/>
      <c r="J151" s="8">
        <v>69.102725395155176</v>
      </c>
      <c r="K151" s="8"/>
      <c r="L151" s="8"/>
      <c r="M151" s="8">
        <v>22.35554922839799</v>
      </c>
      <c r="N151" s="8"/>
      <c r="O151" s="8"/>
      <c r="P151" s="8">
        <v>77.64445077160201</v>
      </c>
      <c r="Q151" s="8"/>
      <c r="R151" s="8"/>
      <c r="S151" s="8">
        <v>0</v>
      </c>
      <c r="T151" s="8"/>
      <c r="U151" s="8"/>
      <c r="V151" s="8">
        <v>100</v>
      </c>
      <c r="W151" s="110"/>
      <c r="X151" s="110"/>
      <c r="Y151" s="110"/>
      <c r="Z151" s="110"/>
      <c r="AA151" s="110"/>
      <c r="AB151" s="110"/>
      <c r="AC151" s="110"/>
      <c r="AD151" s="110"/>
    </row>
    <row r="152" spans="1:30" s="107" customFormat="1" ht="12" x14ac:dyDescent="0.25">
      <c r="A152" s="110" t="s">
        <v>231</v>
      </c>
      <c r="B152" s="8">
        <v>2014</v>
      </c>
      <c r="C152" s="110" t="s">
        <v>238</v>
      </c>
      <c r="D152" s="8">
        <v>93575</v>
      </c>
      <c r="E152" s="8">
        <v>74.054050000000004</v>
      </c>
      <c r="F152" s="8">
        <v>67.927920000000015</v>
      </c>
      <c r="G152" s="8">
        <v>30.897274604844824</v>
      </c>
      <c r="H152" s="8">
        <v>37.03064539515519</v>
      </c>
      <c r="I152" s="8">
        <v>32.072079999999985</v>
      </c>
      <c r="J152" s="8">
        <v>0</v>
      </c>
      <c r="K152" s="8">
        <v>51.531529999999997</v>
      </c>
      <c r="L152" s="8">
        <v>34.234229999999997</v>
      </c>
      <c r="M152" s="8">
        <v>22.35554922839799</v>
      </c>
      <c r="N152" s="8">
        <v>11.878680771602006</v>
      </c>
      <c r="O152" s="8">
        <v>65.765770000000003</v>
      </c>
      <c r="P152" s="8">
        <v>0</v>
      </c>
      <c r="Q152" s="8">
        <v>14.05405</v>
      </c>
      <c r="R152" s="8">
        <v>10.45045</v>
      </c>
      <c r="S152" s="8">
        <v>0</v>
      </c>
      <c r="T152" s="8">
        <v>10.45045</v>
      </c>
      <c r="U152" s="8">
        <v>89.549549999999996</v>
      </c>
      <c r="V152" s="8">
        <v>0</v>
      </c>
      <c r="W152" s="110"/>
      <c r="X152" s="110"/>
      <c r="Y152" s="110"/>
      <c r="Z152" s="110"/>
      <c r="AA152" s="110"/>
      <c r="AB152" s="110"/>
      <c r="AC152" s="110"/>
      <c r="AD152" s="110"/>
    </row>
    <row r="153" spans="1:30" s="107" customFormat="1" ht="12" x14ac:dyDescent="0.25">
      <c r="A153" s="110" t="s">
        <v>231</v>
      </c>
      <c r="B153" s="8">
        <v>2015</v>
      </c>
      <c r="C153" s="110" t="s">
        <v>238</v>
      </c>
      <c r="D153" s="8">
        <v>96037</v>
      </c>
      <c r="E153" s="8">
        <v>74.054050000000004</v>
      </c>
      <c r="F153" s="8">
        <v>67.927920000000015</v>
      </c>
      <c r="G153" s="8">
        <v>33.483634007881847</v>
      </c>
      <c r="H153" s="8">
        <v>34.444285992118168</v>
      </c>
      <c r="I153" s="8">
        <v>32.072079999999985</v>
      </c>
      <c r="J153" s="8">
        <v>0</v>
      </c>
      <c r="K153" s="8">
        <v>51.531529999999997</v>
      </c>
      <c r="L153" s="8">
        <v>34.234229999999997</v>
      </c>
      <c r="M153" s="8">
        <v>22.856177441904606</v>
      </c>
      <c r="N153" s="8">
        <v>11.378052558095391</v>
      </c>
      <c r="O153" s="8">
        <v>65.765770000000003</v>
      </c>
      <c r="P153" s="8">
        <v>0</v>
      </c>
      <c r="Q153" s="8">
        <v>14.05405</v>
      </c>
      <c r="R153" s="8">
        <v>10.45045</v>
      </c>
      <c r="S153" s="8">
        <v>0</v>
      </c>
      <c r="T153" s="8">
        <v>10.45045</v>
      </c>
      <c r="U153" s="8">
        <v>89.549549999999996</v>
      </c>
      <c r="V153" s="8">
        <v>0</v>
      </c>
      <c r="W153" s="110"/>
      <c r="X153" s="110"/>
      <c r="Y153" s="110"/>
      <c r="Z153" s="110"/>
      <c r="AA153" s="110"/>
      <c r="AB153" s="110"/>
      <c r="AC153" s="110"/>
      <c r="AD153" s="110"/>
    </row>
    <row r="154" spans="1:30" s="107" customFormat="1" ht="12" x14ac:dyDescent="0.25">
      <c r="A154" s="110" t="s">
        <v>231</v>
      </c>
      <c r="B154" s="8">
        <v>2016</v>
      </c>
      <c r="C154" s="110" t="s">
        <v>238</v>
      </c>
      <c r="D154" s="8">
        <v>98648</v>
      </c>
      <c r="E154" s="8">
        <v>74.054050000000004</v>
      </c>
      <c r="F154" s="8">
        <v>67.927920000000015</v>
      </c>
      <c r="G154" s="8">
        <v>36.069993410917959</v>
      </c>
      <c r="H154" s="8">
        <v>31.857926589082055</v>
      </c>
      <c r="I154" s="8">
        <v>32.072079999999985</v>
      </c>
      <c r="J154" s="8">
        <v>0</v>
      </c>
      <c r="K154" s="8">
        <v>51.531529999999997</v>
      </c>
      <c r="L154" s="8">
        <v>34.234229999999997</v>
      </c>
      <c r="M154" s="8">
        <v>23.356805655411222</v>
      </c>
      <c r="N154" s="8">
        <v>10.877424344588775</v>
      </c>
      <c r="O154" s="8">
        <v>65.765770000000003</v>
      </c>
      <c r="P154" s="8">
        <v>0</v>
      </c>
      <c r="Q154" s="8">
        <v>14.05405</v>
      </c>
      <c r="R154" s="8">
        <v>10.45045</v>
      </c>
      <c r="S154" s="8">
        <v>0</v>
      </c>
      <c r="T154" s="8">
        <v>10.45045</v>
      </c>
      <c r="U154" s="8">
        <v>89.549549999999996</v>
      </c>
      <c r="V154" s="8">
        <v>0</v>
      </c>
      <c r="W154" s="110"/>
      <c r="X154" s="110"/>
      <c r="Y154" s="110"/>
      <c r="Z154" s="110"/>
      <c r="AA154" s="110"/>
      <c r="AB154" s="110"/>
      <c r="AC154" s="110"/>
      <c r="AD154" s="110"/>
    </row>
    <row r="155" spans="1:30" s="107" customFormat="1" ht="12" x14ac:dyDescent="0.25">
      <c r="A155" s="110" t="s">
        <v>231</v>
      </c>
      <c r="B155" s="8">
        <v>2017</v>
      </c>
      <c r="C155" s="110" t="s">
        <v>238</v>
      </c>
      <c r="D155" s="8">
        <v>101710</v>
      </c>
      <c r="E155" s="8">
        <v>74.054050000000004</v>
      </c>
      <c r="F155" s="8">
        <v>67.927920000000015</v>
      </c>
      <c r="G155" s="8">
        <v>38.656352813954072</v>
      </c>
      <c r="H155" s="8">
        <v>29.271567186045942</v>
      </c>
      <c r="I155" s="8">
        <v>32.072079999999985</v>
      </c>
      <c r="J155" s="8">
        <v>0</v>
      </c>
      <c r="K155" s="8">
        <v>51.531529999999997</v>
      </c>
      <c r="L155" s="8">
        <v>34.234229999999997</v>
      </c>
      <c r="M155" s="8">
        <v>23.857433868917724</v>
      </c>
      <c r="N155" s="8">
        <v>10.376796131082273</v>
      </c>
      <c r="O155" s="8">
        <v>65.765770000000003</v>
      </c>
      <c r="P155" s="8">
        <v>0</v>
      </c>
      <c r="Q155" s="8">
        <v>14.05405</v>
      </c>
      <c r="R155" s="8">
        <v>10.45045</v>
      </c>
      <c r="S155" s="8">
        <v>0</v>
      </c>
      <c r="T155" s="8">
        <v>10.45045</v>
      </c>
      <c r="U155" s="8">
        <v>89.549549999999996</v>
      </c>
      <c r="V155" s="8">
        <v>0</v>
      </c>
      <c r="W155" s="110"/>
      <c r="X155" s="110"/>
      <c r="Y155" s="110"/>
      <c r="Z155" s="110"/>
      <c r="AA155" s="110"/>
      <c r="AB155" s="110"/>
      <c r="AC155" s="110"/>
      <c r="AD155" s="110"/>
    </row>
    <row r="156" spans="1:30" s="107" customFormat="1" ht="12" x14ac:dyDescent="0.25">
      <c r="A156" s="110" t="s">
        <v>231</v>
      </c>
      <c r="B156" s="8">
        <v>2018</v>
      </c>
      <c r="C156" s="110" t="s">
        <v>238</v>
      </c>
      <c r="D156" s="8">
        <v>105229</v>
      </c>
      <c r="E156" s="8">
        <v>74.054050000000004</v>
      </c>
      <c r="F156" s="8">
        <v>67.927920000000015</v>
      </c>
      <c r="G156" s="8">
        <v>41.242712216990185</v>
      </c>
      <c r="H156" s="8">
        <v>26.68520778300983</v>
      </c>
      <c r="I156" s="8">
        <v>32.072079999999985</v>
      </c>
      <c r="J156" s="8">
        <v>0</v>
      </c>
      <c r="K156" s="8">
        <v>51.531529999999997</v>
      </c>
      <c r="L156" s="8">
        <v>34.234229999999997</v>
      </c>
      <c r="M156" s="8">
        <v>24.35806208242434</v>
      </c>
      <c r="N156" s="8">
        <v>9.8761679175756569</v>
      </c>
      <c r="O156" s="8">
        <v>65.765770000000003</v>
      </c>
      <c r="P156" s="8">
        <v>0</v>
      </c>
      <c r="Q156" s="8">
        <v>14.05405</v>
      </c>
      <c r="R156" s="8">
        <v>10.45045</v>
      </c>
      <c r="S156" s="8">
        <v>1.9235980370513062</v>
      </c>
      <c r="T156" s="8">
        <v>8.5268519629486939</v>
      </c>
      <c r="U156" s="8">
        <v>89.549549999999996</v>
      </c>
      <c r="V156" s="8">
        <v>0</v>
      </c>
      <c r="W156" s="110"/>
      <c r="X156" s="110"/>
      <c r="Y156" s="110"/>
      <c r="Z156" s="110"/>
      <c r="AA156" s="110"/>
      <c r="AB156" s="110"/>
      <c r="AC156" s="110"/>
      <c r="AD156" s="110"/>
    </row>
    <row r="157" spans="1:30" s="107" customFormat="1" ht="12" x14ac:dyDescent="0.25">
      <c r="A157" s="110" t="s">
        <v>231</v>
      </c>
      <c r="B157" s="8">
        <v>2019</v>
      </c>
      <c r="C157" s="110" t="s">
        <v>238</v>
      </c>
      <c r="D157" s="8">
        <v>109074</v>
      </c>
      <c r="E157" s="8">
        <v>74.054050000000004</v>
      </c>
      <c r="F157" s="8">
        <v>67.927920000000015</v>
      </c>
      <c r="G157" s="8">
        <v>43.829071620026298</v>
      </c>
      <c r="H157" s="8">
        <v>24.098848379973717</v>
      </c>
      <c r="I157" s="8">
        <v>32.072079999999985</v>
      </c>
      <c r="J157" s="8">
        <v>0</v>
      </c>
      <c r="K157" s="8">
        <v>51.531529999999997</v>
      </c>
      <c r="L157" s="8">
        <v>34.234229999999997</v>
      </c>
      <c r="M157" s="8">
        <v>24.858690295930955</v>
      </c>
      <c r="N157" s="8">
        <v>9.3755397040690411</v>
      </c>
      <c r="O157" s="8">
        <v>65.765770000000003</v>
      </c>
      <c r="P157" s="8">
        <v>0</v>
      </c>
      <c r="Q157" s="8">
        <v>14.05405</v>
      </c>
      <c r="R157" s="8">
        <v>10.45045</v>
      </c>
      <c r="S157" s="8">
        <v>4.9416240946738981</v>
      </c>
      <c r="T157" s="8">
        <v>5.5088259053261019</v>
      </c>
      <c r="U157" s="8">
        <v>89.549549999999996</v>
      </c>
      <c r="V157" s="8">
        <v>0</v>
      </c>
      <c r="W157" s="110"/>
      <c r="X157" s="110"/>
      <c r="Y157" s="110"/>
      <c r="Z157" s="110"/>
      <c r="AA157" s="110"/>
      <c r="AB157" s="110"/>
      <c r="AC157" s="110"/>
      <c r="AD157" s="110"/>
    </row>
    <row r="158" spans="1:30" s="107" customFormat="1" ht="12" x14ac:dyDescent="0.25">
      <c r="A158" s="110" t="s">
        <v>231</v>
      </c>
      <c r="B158" s="8">
        <v>2020</v>
      </c>
      <c r="C158" s="110" t="s">
        <v>238</v>
      </c>
      <c r="D158" s="8">
        <v>112124</v>
      </c>
      <c r="E158" s="8">
        <v>74.054050000000004</v>
      </c>
      <c r="F158" s="8">
        <v>67.927920000000015</v>
      </c>
      <c r="G158" s="8">
        <v>46.415431023062411</v>
      </c>
      <c r="H158" s="8">
        <v>21.512488976937604</v>
      </c>
      <c r="I158" s="8">
        <v>32.072079999999985</v>
      </c>
      <c r="J158" s="8">
        <v>0</v>
      </c>
      <c r="K158" s="8">
        <v>51.531529999999997</v>
      </c>
      <c r="L158" s="8">
        <v>34.234229999999997</v>
      </c>
      <c r="M158" s="8">
        <v>25.359318509437571</v>
      </c>
      <c r="N158" s="8">
        <v>8.8749114905624253</v>
      </c>
      <c r="O158" s="8">
        <v>65.765770000000003</v>
      </c>
      <c r="P158" s="8">
        <v>0</v>
      </c>
      <c r="Q158" s="8">
        <v>14.05405</v>
      </c>
      <c r="R158" s="8">
        <v>10.45045</v>
      </c>
      <c r="S158" s="8">
        <v>7.95965015229649</v>
      </c>
      <c r="T158" s="8">
        <v>2.49079984770351</v>
      </c>
      <c r="U158" s="8">
        <v>89.549549999999996</v>
      </c>
      <c r="V158" s="8">
        <v>0</v>
      </c>
      <c r="W158" s="110"/>
      <c r="X158" s="110"/>
      <c r="Y158" s="110"/>
      <c r="Z158" s="110"/>
      <c r="AA158" s="110"/>
      <c r="AB158" s="110"/>
      <c r="AC158" s="110"/>
      <c r="AD158" s="110"/>
    </row>
    <row r="159" spans="1:30" s="107" customFormat="1" ht="12" x14ac:dyDescent="0.25">
      <c r="A159" s="110" t="s">
        <v>231</v>
      </c>
      <c r="B159" s="8">
        <v>2021</v>
      </c>
      <c r="C159" s="110" t="s">
        <v>238</v>
      </c>
      <c r="D159" s="8">
        <v>115021</v>
      </c>
      <c r="E159" s="8">
        <v>74.054050000000004</v>
      </c>
      <c r="F159" s="8">
        <v>67.927920000000015</v>
      </c>
      <c r="G159" s="8">
        <v>49.001790426098523</v>
      </c>
      <c r="H159" s="8">
        <v>18.926129573901491</v>
      </c>
      <c r="I159" s="8">
        <v>32.072079999999985</v>
      </c>
      <c r="J159" s="8">
        <v>0</v>
      </c>
      <c r="K159" s="8">
        <v>51.531529999999997</v>
      </c>
      <c r="L159" s="8">
        <v>34.234229999999997</v>
      </c>
      <c r="M159" s="8">
        <v>25.859946722944187</v>
      </c>
      <c r="N159" s="8">
        <v>8.3742832770558095</v>
      </c>
      <c r="O159" s="8">
        <v>65.765770000000003</v>
      </c>
      <c r="P159" s="8">
        <v>0</v>
      </c>
      <c r="Q159" s="8">
        <v>14.05405</v>
      </c>
      <c r="R159" s="8">
        <v>10.45045</v>
      </c>
      <c r="S159" s="8">
        <v>10.45045</v>
      </c>
      <c r="T159" s="8">
        <v>0</v>
      </c>
      <c r="U159" s="8">
        <v>89.549549999999996</v>
      </c>
      <c r="V159" s="8">
        <v>0</v>
      </c>
      <c r="W159" s="110"/>
      <c r="X159" s="110"/>
      <c r="Y159" s="110"/>
      <c r="Z159" s="110"/>
      <c r="AA159" s="110"/>
      <c r="AB159" s="110"/>
      <c r="AC159" s="110"/>
      <c r="AD159" s="110"/>
    </row>
    <row r="160" spans="1:30" s="107" customFormat="1" ht="12" x14ac:dyDescent="0.25">
      <c r="A160" s="110" t="s">
        <v>231</v>
      </c>
      <c r="B160" s="8">
        <v>2022</v>
      </c>
      <c r="C160" s="110" t="s">
        <v>238</v>
      </c>
      <c r="D160" s="8">
        <v>117520</v>
      </c>
      <c r="E160" s="8">
        <v>74.054050000000004</v>
      </c>
      <c r="F160" s="8">
        <v>67.927920000000015</v>
      </c>
      <c r="G160" s="8">
        <v>51.588149829134636</v>
      </c>
      <c r="H160" s="8">
        <v>16.339770170865378</v>
      </c>
      <c r="I160" s="8">
        <v>32.072079999999985</v>
      </c>
      <c r="J160" s="8">
        <v>0</v>
      </c>
      <c r="K160" s="8">
        <v>51.531529999999997</v>
      </c>
      <c r="L160" s="8">
        <v>34.234229999999997</v>
      </c>
      <c r="M160" s="8">
        <v>26.360574936450689</v>
      </c>
      <c r="N160" s="8">
        <v>7.8736550635493074</v>
      </c>
      <c r="O160" s="8">
        <v>65.765770000000003</v>
      </c>
      <c r="P160" s="8">
        <v>0</v>
      </c>
      <c r="Q160" s="8">
        <v>14.05405</v>
      </c>
      <c r="R160" s="8">
        <v>10.45045</v>
      </c>
      <c r="S160" s="8">
        <v>10.45045</v>
      </c>
      <c r="T160" s="8">
        <v>0</v>
      </c>
      <c r="U160" s="8">
        <v>89.549549999999996</v>
      </c>
      <c r="V160" s="8">
        <v>0</v>
      </c>
      <c r="W160" s="110"/>
      <c r="X160" s="110"/>
      <c r="Y160" s="110"/>
      <c r="Z160" s="110"/>
      <c r="AA160" s="110"/>
      <c r="AB160" s="110"/>
      <c r="AC160" s="110"/>
      <c r="AD160" s="110"/>
    </row>
    <row r="161" spans="1:30" s="107" customFormat="1" ht="12" x14ac:dyDescent="0.25">
      <c r="A161" s="110" t="s">
        <v>231</v>
      </c>
      <c r="B161" s="8">
        <v>2023</v>
      </c>
      <c r="C161" s="110" t="s">
        <v>238</v>
      </c>
      <c r="D161" s="8">
        <v>119460</v>
      </c>
      <c r="E161" s="8"/>
      <c r="F161" s="8"/>
      <c r="G161" s="8">
        <v>54.174509232170749</v>
      </c>
      <c r="H161" s="8"/>
      <c r="I161" s="8"/>
      <c r="J161" s="8">
        <v>45.825490767829251</v>
      </c>
      <c r="K161" s="8"/>
      <c r="L161" s="8"/>
      <c r="M161" s="8">
        <v>26.861203149957305</v>
      </c>
      <c r="N161" s="8"/>
      <c r="O161" s="8"/>
      <c r="P161" s="8">
        <v>73.138796850042695</v>
      </c>
      <c r="Q161" s="8"/>
      <c r="R161" s="8"/>
      <c r="S161" s="8">
        <v>17.013728325164266</v>
      </c>
      <c r="T161" s="8"/>
      <c r="U161" s="8"/>
      <c r="V161" s="8">
        <v>82.986271674835734</v>
      </c>
      <c r="W161" s="110"/>
      <c r="X161" s="110"/>
      <c r="Y161" s="110"/>
      <c r="Z161" s="110"/>
      <c r="AA161" s="110"/>
      <c r="AB161" s="110"/>
      <c r="AC161" s="110"/>
      <c r="AD161" s="110"/>
    </row>
    <row r="162" spans="1:30" s="107" customFormat="1" ht="12" x14ac:dyDescent="0.25">
      <c r="A162" s="110" t="s">
        <v>231</v>
      </c>
      <c r="B162" s="8">
        <v>2024</v>
      </c>
      <c r="C162" s="110" t="s">
        <v>238</v>
      </c>
      <c r="D162" s="8">
        <v>120906</v>
      </c>
      <c r="E162" s="8"/>
      <c r="F162" s="8"/>
      <c r="G162" s="8">
        <v>56.760868635206862</v>
      </c>
      <c r="H162" s="8"/>
      <c r="I162" s="8"/>
      <c r="J162" s="8">
        <v>43.239131364793138</v>
      </c>
      <c r="K162" s="8"/>
      <c r="L162" s="8"/>
      <c r="M162" s="8">
        <v>27.361831363463921</v>
      </c>
      <c r="N162" s="8"/>
      <c r="O162" s="8"/>
      <c r="P162" s="8">
        <v>72.638168636536079</v>
      </c>
      <c r="Q162" s="8"/>
      <c r="R162" s="8"/>
      <c r="S162" s="8">
        <v>20.031754382786858</v>
      </c>
      <c r="T162" s="8"/>
      <c r="U162" s="8"/>
      <c r="V162" s="8">
        <v>79.968245617213142</v>
      </c>
      <c r="W162" s="110"/>
      <c r="X162" s="110"/>
      <c r="Y162" s="110"/>
      <c r="Z162" s="110"/>
      <c r="AA162" s="110"/>
      <c r="AB162" s="110"/>
      <c r="AC162" s="110"/>
      <c r="AD162" s="110"/>
    </row>
    <row r="163" spans="1:30" s="107" customFormat="1" ht="12" x14ac:dyDescent="0.25">
      <c r="A163" s="110" t="s">
        <v>231</v>
      </c>
      <c r="B163" s="8">
        <v>2025</v>
      </c>
      <c r="C163" s="110" t="s">
        <v>238</v>
      </c>
      <c r="D163" s="8">
        <v>120661</v>
      </c>
      <c r="E163" s="8"/>
      <c r="F163" s="8"/>
      <c r="G163" s="8">
        <v>59.347228038242974</v>
      </c>
      <c r="H163" s="8"/>
      <c r="I163" s="8"/>
      <c r="J163" s="8">
        <v>40.652771961757026</v>
      </c>
      <c r="K163" s="8"/>
      <c r="L163" s="8"/>
      <c r="M163" s="8">
        <v>27.862459576970537</v>
      </c>
      <c r="N163" s="8"/>
      <c r="O163" s="8"/>
      <c r="P163" s="8">
        <v>72.137540423029463</v>
      </c>
      <c r="Q163" s="8"/>
      <c r="R163" s="8"/>
      <c r="S163" s="8">
        <v>23.04978044040945</v>
      </c>
      <c r="T163" s="8"/>
      <c r="U163" s="8"/>
      <c r="V163" s="8">
        <v>76.95021955959055</v>
      </c>
      <c r="W163" s="110"/>
      <c r="X163" s="110"/>
      <c r="Y163" s="110"/>
      <c r="Z163" s="110"/>
      <c r="AA163" s="110"/>
      <c r="AB163" s="110"/>
      <c r="AC163" s="110"/>
      <c r="AD163" s="110"/>
    </row>
    <row r="164" spans="1:30" s="107" customFormat="1" ht="12" x14ac:dyDescent="0.25">
      <c r="A164" s="110" t="s">
        <v>231</v>
      </c>
      <c r="B164" s="8">
        <v>2026</v>
      </c>
      <c r="C164" s="110" t="s">
        <v>238</v>
      </c>
      <c r="D164" s="8"/>
      <c r="E164" s="8"/>
      <c r="F164" s="8"/>
      <c r="G164" s="8">
        <v>61.933587441279087</v>
      </c>
      <c r="H164" s="8"/>
      <c r="I164" s="8"/>
      <c r="J164" s="8">
        <v>38.066412558720913</v>
      </c>
      <c r="K164" s="8"/>
      <c r="L164" s="8"/>
      <c r="M164" s="8">
        <v>27.86245957697054</v>
      </c>
      <c r="N164" s="8"/>
      <c r="O164" s="8"/>
      <c r="P164" s="8">
        <v>72.137540423029463</v>
      </c>
      <c r="Q164" s="8"/>
      <c r="R164" s="8"/>
      <c r="S164" s="8">
        <v>26.067806498032041</v>
      </c>
      <c r="T164" s="8"/>
      <c r="U164" s="8"/>
      <c r="V164" s="8">
        <v>73.932193501967959</v>
      </c>
      <c r="W164" s="110"/>
      <c r="X164" s="110"/>
      <c r="Y164" s="110"/>
      <c r="Z164" s="110"/>
      <c r="AA164" s="110"/>
      <c r="AB164" s="110"/>
      <c r="AC164" s="110"/>
      <c r="AD164" s="110"/>
    </row>
    <row r="165" spans="1:30" s="107" customFormat="1" ht="12" x14ac:dyDescent="0.25">
      <c r="A165" s="110" t="s">
        <v>231</v>
      </c>
      <c r="B165" s="8">
        <v>2027</v>
      </c>
      <c r="C165" s="110" t="s">
        <v>238</v>
      </c>
      <c r="D165" s="8"/>
      <c r="E165" s="8"/>
      <c r="F165" s="8"/>
      <c r="G165" s="8">
        <v>61.933587441279087</v>
      </c>
      <c r="H165" s="8"/>
      <c r="I165" s="8"/>
      <c r="J165" s="8">
        <v>38.066412558720913</v>
      </c>
      <c r="K165" s="8"/>
      <c r="L165" s="8"/>
      <c r="M165" s="8">
        <v>27.86245957697054</v>
      </c>
      <c r="N165" s="8"/>
      <c r="O165" s="8"/>
      <c r="P165" s="8">
        <v>72.137540423029463</v>
      </c>
      <c r="Q165" s="8"/>
      <c r="R165" s="8"/>
      <c r="S165" s="8">
        <v>26.067806498032041</v>
      </c>
      <c r="T165" s="8"/>
      <c r="U165" s="8"/>
      <c r="V165" s="8">
        <v>73.932193501967959</v>
      </c>
      <c r="W165" s="110"/>
      <c r="X165" s="110"/>
      <c r="Y165" s="110"/>
      <c r="Z165" s="110"/>
      <c r="AA165" s="110"/>
      <c r="AB165" s="110"/>
      <c r="AC165" s="110"/>
      <c r="AD165" s="110"/>
    </row>
    <row r="166" spans="1:30" s="107" customFormat="1" ht="12" x14ac:dyDescent="0.25">
      <c r="A166" s="110" t="s">
        <v>231</v>
      </c>
      <c r="B166" s="8">
        <v>2028</v>
      </c>
      <c r="C166" s="110" t="s">
        <v>238</v>
      </c>
      <c r="D166" s="8"/>
      <c r="E166" s="8"/>
      <c r="F166" s="8"/>
      <c r="G166" s="8">
        <v>61.933587441279087</v>
      </c>
      <c r="H166" s="8"/>
      <c r="I166" s="8"/>
      <c r="J166" s="8">
        <v>38.066412558720913</v>
      </c>
      <c r="K166" s="8"/>
      <c r="L166" s="8"/>
      <c r="M166" s="8">
        <v>27.86245957697054</v>
      </c>
      <c r="N166" s="8"/>
      <c r="O166" s="8"/>
      <c r="P166" s="8">
        <v>72.137540423029463</v>
      </c>
      <c r="Q166" s="8"/>
      <c r="R166" s="8"/>
      <c r="S166" s="8">
        <v>26.067806498032041</v>
      </c>
      <c r="T166" s="8"/>
      <c r="U166" s="8"/>
      <c r="V166" s="8">
        <v>73.932193501967959</v>
      </c>
      <c r="W166" s="110"/>
      <c r="X166" s="110"/>
      <c r="Y166" s="110"/>
      <c r="Z166" s="110"/>
      <c r="AA166" s="110"/>
      <c r="AB166" s="110"/>
      <c r="AC166" s="110"/>
      <c r="AD166" s="110"/>
    </row>
    <row r="167" spans="1:30" s="107" customFormat="1" ht="12" x14ac:dyDescent="0.25">
      <c r="A167" s="110" t="s">
        <v>231</v>
      </c>
      <c r="B167" s="8">
        <v>2029</v>
      </c>
      <c r="C167" s="110" t="s">
        <v>238</v>
      </c>
      <c r="D167" s="8"/>
      <c r="E167" s="8"/>
      <c r="F167" s="8"/>
      <c r="G167" s="8">
        <v>61.933587441279087</v>
      </c>
      <c r="H167" s="8"/>
      <c r="I167" s="8"/>
      <c r="J167" s="8">
        <v>38.066412558720913</v>
      </c>
      <c r="K167" s="8"/>
      <c r="L167" s="8"/>
      <c r="M167" s="8">
        <v>27.86245957697054</v>
      </c>
      <c r="N167" s="8"/>
      <c r="O167" s="8"/>
      <c r="P167" s="8">
        <v>72.137540423029463</v>
      </c>
      <c r="Q167" s="8"/>
      <c r="R167" s="8"/>
      <c r="S167" s="8">
        <v>26.067806498032041</v>
      </c>
      <c r="T167" s="8"/>
      <c r="U167" s="8"/>
      <c r="V167" s="8">
        <v>73.932193501967959</v>
      </c>
      <c r="W167" s="110"/>
      <c r="X167" s="110"/>
      <c r="Y167" s="110"/>
      <c r="Z167" s="110"/>
      <c r="AA167" s="110"/>
      <c r="AB167" s="110"/>
    </row>
    <row r="168" spans="1:30" s="107" customFormat="1" ht="12" x14ac:dyDescent="0.25">
      <c r="A168" s="110" t="s">
        <v>231</v>
      </c>
      <c r="B168" s="8">
        <v>2030</v>
      </c>
      <c r="C168" s="110" t="s">
        <v>238</v>
      </c>
      <c r="D168" s="8"/>
      <c r="E168" s="8"/>
      <c r="F168" s="8"/>
      <c r="G168" s="8">
        <v>61.933587441279087</v>
      </c>
      <c r="H168" s="8"/>
      <c r="I168" s="8"/>
      <c r="J168" s="8">
        <v>38.066412558720913</v>
      </c>
      <c r="K168" s="8"/>
      <c r="L168" s="8"/>
      <c r="M168" s="8"/>
      <c r="N168" s="8"/>
      <c r="O168" s="8"/>
      <c r="P168" s="8">
        <v>100</v>
      </c>
      <c r="Q168" s="8"/>
      <c r="R168" s="8"/>
      <c r="S168" s="8">
        <v>26.067806498032041</v>
      </c>
      <c r="T168" s="8"/>
      <c r="U168" s="8"/>
      <c r="V168" s="8">
        <v>73.932193501967959</v>
      </c>
      <c r="W168" s="110"/>
      <c r="X168" s="110"/>
      <c r="Y168" s="110"/>
      <c r="Z168" s="110"/>
      <c r="AA168" s="110"/>
      <c r="AB168" s="110"/>
    </row>
    <row r="169" spans="1:30" ht="15.6" x14ac:dyDescent="0.3">
      <c r="A169" s="111" t="s">
        <v>231</v>
      </c>
      <c r="B169" s="8">
        <v>2000</v>
      </c>
      <c r="C169" s="111" t="s">
        <v>239</v>
      </c>
      <c r="D169" s="8">
        <v>70528</v>
      </c>
      <c r="E169" s="8"/>
      <c r="F169" s="8"/>
      <c r="G169" s="8"/>
      <c r="H169" s="8"/>
      <c r="I169" s="8"/>
      <c r="J169" s="8">
        <v>100</v>
      </c>
      <c r="K169" s="8"/>
      <c r="L169" s="8"/>
      <c r="M169" s="8"/>
      <c r="N169" s="8"/>
      <c r="O169" s="8"/>
      <c r="P169" s="8">
        <v>100</v>
      </c>
      <c r="Q169" s="8"/>
      <c r="R169" s="8"/>
      <c r="S169" s="8"/>
      <c r="T169" s="8"/>
      <c r="U169" s="8"/>
      <c r="V169" s="8">
        <v>100</v>
      </c>
      <c r="W169" s="111"/>
      <c r="X169" s="111"/>
      <c r="Y169" s="111"/>
      <c r="Z169" s="111"/>
      <c r="AA169" s="111"/>
      <c r="AB169" s="111"/>
    </row>
    <row r="170" spans="1:30" ht="15.6" x14ac:dyDescent="0.3">
      <c r="A170" s="111" t="s">
        <v>231</v>
      </c>
      <c r="B170" s="8">
        <v>2001</v>
      </c>
      <c r="C170" s="111" t="s">
        <v>239</v>
      </c>
      <c r="D170" s="8">
        <v>71327</v>
      </c>
      <c r="E170" s="8"/>
      <c r="F170" s="8"/>
      <c r="G170" s="8"/>
      <c r="H170" s="8"/>
      <c r="I170" s="8"/>
      <c r="J170" s="8">
        <v>100</v>
      </c>
      <c r="K170" s="8"/>
      <c r="L170" s="8"/>
      <c r="M170" s="8"/>
      <c r="N170" s="8"/>
      <c r="O170" s="8"/>
      <c r="P170" s="8">
        <v>100</v>
      </c>
      <c r="Q170" s="8"/>
      <c r="R170" s="8"/>
      <c r="S170" s="8"/>
      <c r="T170" s="8"/>
      <c r="U170" s="8"/>
      <c r="V170" s="8">
        <v>100</v>
      </c>
      <c r="W170" s="111"/>
      <c r="X170" s="111"/>
      <c r="Y170" s="111"/>
      <c r="Z170" s="111"/>
      <c r="AA170" s="111"/>
      <c r="AB170" s="111"/>
    </row>
    <row r="171" spans="1:30" ht="15.6" x14ac:dyDescent="0.3">
      <c r="A171" s="111" t="s">
        <v>231</v>
      </c>
      <c r="B171" s="8">
        <v>2002</v>
      </c>
      <c r="C171" s="111" t="s">
        <v>239</v>
      </c>
      <c r="D171" s="8">
        <v>71975</v>
      </c>
      <c r="E171" s="8"/>
      <c r="F171" s="8"/>
      <c r="G171" s="8"/>
      <c r="H171" s="8"/>
      <c r="I171" s="8"/>
      <c r="J171" s="8">
        <v>100</v>
      </c>
      <c r="K171" s="8"/>
      <c r="L171" s="8"/>
      <c r="M171" s="8"/>
      <c r="N171" s="8"/>
      <c r="O171" s="8"/>
      <c r="P171" s="8">
        <v>100</v>
      </c>
      <c r="Q171" s="8"/>
      <c r="R171" s="8"/>
      <c r="S171" s="8"/>
      <c r="T171" s="8"/>
      <c r="U171" s="8"/>
      <c r="V171" s="8">
        <v>100</v>
      </c>
      <c r="W171" s="111"/>
      <c r="X171" s="111"/>
      <c r="Y171" s="111"/>
      <c r="Z171" s="111"/>
      <c r="AA171" s="111"/>
      <c r="AB171" s="111"/>
    </row>
    <row r="172" spans="1:30" ht="15.6" x14ac:dyDescent="0.3">
      <c r="A172" s="111" t="s">
        <v>231</v>
      </c>
      <c r="B172" s="8">
        <v>2003</v>
      </c>
      <c r="C172" s="111" t="s">
        <v>239</v>
      </c>
      <c r="D172" s="8">
        <v>72497</v>
      </c>
      <c r="E172" s="8"/>
      <c r="F172" s="8"/>
      <c r="G172" s="8"/>
      <c r="H172" s="8"/>
      <c r="I172" s="8"/>
      <c r="J172" s="8">
        <v>100</v>
      </c>
      <c r="K172" s="8"/>
      <c r="L172" s="8"/>
      <c r="M172" s="8"/>
      <c r="N172" s="8"/>
      <c r="O172" s="8"/>
      <c r="P172" s="8">
        <v>100</v>
      </c>
      <c r="Q172" s="8"/>
      <c r="R172" s="8"/>
      <c r="S172" s="8"/>
      <c r="T172" s="8"/>
      <c r="U172" s="8"/>
      <c r="V172" s="8">
        <v>100</v>
      </c>
      <c r="W172" s="111"/>
      <c r="X172" s="111"/>
      <c r="Y172" s="111"/>
      <c r="Z172" s="111"/>
      <c r="AA172" s="111"/>
      <c r="AB172" s="111"/>
    </row>
    <row r="173" spans="1:30" ht="15.6" x14ac:dyDescent="0.3">
      <c r="A173" s="111" t="s">
        <v>231</v>
      </c>
      <c r="B173" s="8">
        <v>2004</v>
      </c>
      <c r="C173" s="111" t="s">
        <v>239</v>
      </c>
      <c r="D173" s="8">
        <v>72934</v>
      </c>
      <c r="E173" s="8"/>
      <c r="F173" s="8"/>
      <c r="G173" s="8"/>
      <c r="H173" s="8"/>
      <c r="I173" s="8"/>
      <c r="J173" s="8">
        <v>100</v>
      </c>
      <c r="K173" s="8"/>
      <c r="L173" s="8"/>
      <c r="M173" s="8"/>
      <c r="N173" s="8"/>
      <c r="O173" s="8"/>
      <c r="P173" s="8">
        <v>100</v>
      </c>
      <c r="Q173" s="8"/>
      <c r="R173" s="8"/>
      <c r="S173" s="8"/>
      <c r="T173" s="8"/>
      <c r="U173" s="8"/>
      <c r="V173" s="8">
        <v>100</v>
      </c>
      <c r="W173" s="111"/>
      <c r="X173" s="111"/>
      <c r="Y173" s="111"/>
      <c r="Z173" s="111"/>
      <c r="AA173" s="111"/>
      <c r="AB173" s="111"/>
    </row>
    <row r="174" spans="1:30" ht="15.6" x14ac:dyDescent="0.3">
      <c r="A174" s="111" t="s">
        <v>231</v>
      </c>
      <c r="B174" s="8">
        <v>2005</v>
      </c>
      <c r="C174" s="111" t="s">
        <v>239</v>
      </c>
      <c r="D174" s="8">
        <v>73313</v>
      </c>
      <c r="E174" s="8"/>
      <c r="F174" s="8"/>
      <c r="G174" s="8"/>
      <c r="H174" s="8"/>
      <c r="I174" s="8"/>
      <c r="J174" s="8">
        <v>100</v>
      </c>
      <c r="K174" s="8"/>
      <c r="L174" s="8"/>
      <c r="M174" s="8"/>
      <c r="N174" s="8"/>
      <c r="O174" s="8"/>
      <c r="P174" s="8">
        <v>100</v>
      </c>
      <c r="Q174" s="8"/>
      <c r="R174" s="8"/>
      <c r="S174" s="8"/>
      <c r="T174" s="8"/>
      <c r="U174" s="8"/>
      <c r="V174" s="8">
        <v>100</v>
      </c>
      <c r="W174" s="111"/>
      <c r="X174" s="111"/>
      <c r="Y174" s="111"/>
      <c r="Z174" s="111"/>
      <c r="AA174" s="111"/>
      <c r="AB174" s="111"/>
    </row>
    <row r="175" spans="1:30" ht="15.6" x14ac:dyDescent="0.3">
      <c r="A175" s="111" t="s">
        <v>231</v>
      </c>
      <c r="B175" s="8">
        <v>2006</v>
      </c>
      <c r="C175" s="111" t="s">
        <v>239</v>
      </c>
      <c r="D175" s="8">
        <v>73777</v>
      </c>
      <c r="E175" s="8"/>
      <c r="F175" s="8"/>
      <c r="G175" s="8"/>
      <c r="H175" s="8"/>
      <c r="I175" s="8"/>
      <c r="J175" s="8">
        <v>100</v>
      </c>
      <c r="K175" s="8"/>
      <c r="L175" s="8"/>
      <c r="M175" s="8"/>
      <c r="N175" s="8"/>
      <c r="O175" s="8"/>
      <c r="P175" s="8">
        <v>100</v>
      </c>
      <c r="Q175" s="8"/>
      <c r="R175" s="8"/>
      <c r="S175" s="8"/>
      <c r="T175" s="8"/>
      <c r="U175" s="8"/>
      <c r="V175" s="8">
        <v>100</v>
      </c>
      <c r="W175" s="111"/>
      <c r="X175" s="111"/>
      <c r="Y175" s="111"/>
      <c r="Z175" s="111"/>
      <c r="AA175" s="111"/>
      <c r="AB175" s="111"/>
    </row>
    <row r="176" spans="1:30" ht="15.6" x14ac:dyDescent="0.3">
      <c r="A176" s="111" t="s">
        <v>231</v>
      </c>
      <c r="B176" s="8">
        <v>2007</v>
      </c>
      <c r="C176" s="111" t="s">
        <v>239</v>
      </c>
      <c r="D176" s="8">
        <v>74400</v>
      </c>
      <c r="E176" s="8"/>
      <c r="F176" s="8"/>
      <c r="G176" s="8"/>
      <c r="H176" s="8"/>
      <c r="I176" s="8"/>
      <c r="J176" s="8">
        <v>100</v>
      </c>
      <c r="K176" s="8"/>
      <c r="L176" s="8"/>
      <c r="M176" s="8"/>
      <c r="N176" s="8"/>
      <c r="O176" s="8"/>
      <c r="P176" s="8">
        <v>100</v>
      </c>
      <c r="Q176" s="8"/>
      <c r="R176" s="8"/>
      <c r="S176" s="8"/>
      <c r="T176" s="8"/>
      <c r="U176" s="8"/>
      <c r="V176" s="8">
        <v>100</v>
      </c>
      <c r="W176" s="111"/>
      <c r="X176" s="111"/>
      <c r="Y176" s="111"/>
      <c r="Z176" s="111"/>
      <c r="AA176" s="111"/>
      <c r="AB176" s="111"/>
    </row>
    <row r="177" spans="1:28" ht="15.6" x14ac:dyDescent="0.3">
      <c r="A177" s="111" t="s">
        <v>231</v>
      </c>
      <c r="B177" s="8">
        <v>2008</v>
      </c>
      <c r="C177" s="111" t="s">
        <v>239</v>
      </c>
      <c r="D177" s="8">
        <v>75251</v>
      </c>
      <c r="E177" s="8"/>
      <c r="F177" s="8"/>
      <c r="G177" s="8"/>
      <c r="H177" s="8"/>
      <c r="I177" s="8"/>
      <c r="J177" s="8">
        <v>100</v>
      </c>
      <c r="K177" s="8"/>
      <c r="L177" s="8"/>
      <c r="M177" s="8"/>
      <c r="N177" s="8"/>
      <c r="O177" s="8"/>
      <c r="P177" s="8">
        <v>100</v>
      </c>
      <c r="Q177" s="8"/>
      <c r="R177" s="8"/>
      <c r="S177" s="8"/>
      <c r="T177" s="8"/>
      <c r="U177" s="8"/>
      <c r="V177" s="8">
        <v>100</v>
      </c>
      <c r="W177" s="111"/>
      <c r="X177" s="111"/>
      <c r="Y177" s="111"/>
      <c r="Z177" s="111"/>
      <c r="AA177" s="111"/>
      <c r="AB177" s="111"/>
    </row>
    <row r="178" spans="1:28" ht="15.6" x14ac:dyDescent="0.3">
      <c r="A178" s="111" t="s">
        <v>231</v>
      </c>
      <c r="B178" s="8">
        <v>2009</v>
      </c>
      <c r="C178" s="111" t="s">
        <v>239</v>
      </c>
      <c r="D178" s="8">
        <v>76346</v>
      </c>
      <c r="E178" s="8"/>
      <c r="F178" s="8"/>
      <c r="G178" s="8"/>
      <c r="H178" s="8"/>
      <c r="I178" s="8"/>
      <c r="J178" s="8">
        <v>100</v>
      </c>
      <c r="K178" s="8"/>
      <c r="L178" s="8"/>
      <c r="M178" s="8"/>
      <c r="N178" s="8"/>
      <c r="O178" s="8"/>
      <c r="P178" s="8">
        <v>100</v>
      </c>
      <c r="Q178" s="8"/>
      <c r="R178" s="8"/>
      <c r="S178" s="8"/>
      <c r="T178" s="8"/>
      <c r="U178" s="8"/>
      <c r="V178" s="8">
        <v>100</v>
      </c>
      <c r="W178" s="111"/>
      <c r="X178" s="111"/>
      <c r="Y178" s="111"/>
      <c r="Z178" s="111"/>
      <c r="AA178" s="111"/>
      <c r="AB178" s="111"/>
    </row>
    <row r="179" spans="1:28" ht="15.6" x14ac:dyDescent="0.3">
      <c r="A179" s="111" t="s">
        <v>231</v>
      </c>
      <c r="B179" s="8">
        <v>2010</v>
      </c>
      <c r="C179" s="111" t="s">
        <v>239</v>
      </c>
      <c r="D179" s="8">
        <v>77927</v>
      </c>
      <c r="E179" s="8"/>
      <c r="F179" s="8"/>
      <c r="G179" s="8">
        <v>41.688230000000004</v>
      </c>
      <c r="H179" s="8"/>
      <c r="I179" s="8"/>
      <c r="J179" s="8">
        <v>58.311769999999996</v>
      </c>
      <c r="K179" s="8"/>
      <c r="L179" s="8"/>
      <c r="M179" s="8">
        <v>38.564644999999999</v>
      </c>
      <c r="N179" s="8"/>
      <c r="O179" s="8"/>
      <c r="P179" s="8">
        <v>61.435355000000001</v>
      </c>
      <c r="Q179" s="8"/>
      <c r="R179" s="8"/>
      <c r="S179" s="8"/>
      <c r="T179" s="8"/>
      <c r="U179" s="8"/>
      <c r="V179" s="8">
        <v>100</v>
      </c>
      <c r="W179" s="111"/>
      <c r="X179" s="111"/>
      <c r="Y179" s="111"/>
      <c r="Z179" s="111"/>
      <c r="AA179" s="111"/>
      <c r="AB179" s="111"/>
    </row>
    <row r="180" spans="1:28" ht="15.6" x14ac:dyDescent="0.3">
      <c r="A180" s="111" t="s">
        <v>231</v>
      </c>
      <c r="B180" s="8">
        <v>2011</v>
      </c>
      <c r="C180" s="111" t="s">
        <v>239</v>
      </c>
      <c r="D180" s="8">
        <v>81348</v>
      </c>
      <c r="E180" s="8"/>
      <c r="F180" s="8"/>
      <c r="G180" s="8">
        <v>41.688230000000004</v>
      </c>
      <c r="H180" s="8"/>
      <c r="I180" s="8"/>
      <c r="J180" s="8">
        <v>58.311769999999996</v>
      </c>
      <c r="K180" s="8"/>
      <c r="L180" s="8"/>
      <c r="M180" s="8">
        <v>38.564644999999999</v>
      </c>
      <c r="N180" s="8"/>
      <c r="O180" s="8"/>
      <c r="P180" s="8">
        <v>61.435355000000001</v>
      </c>
      <c r="Q180" s="8"/>
      <c r="R180" s="8"/>
      <c r="S180" s="8"/>
      <c r="T180" s="8"/>
      <c r="U180" s="8"/>
      <c r="V180" s="8">
        <v>100</v>
      </c>
      <c r="W180" s="111"/>
      <c r="X180" s="111"/>
      <c r="Y180" s="111"/>
      <c r="Z180" s="111"/>
      <c r="AA180" s="111"/>
      <c r="AB180" s="111"/>
    </row>
    <row r="181" spans="1:28" ht="15.6" x14ac:dyDescent="0.3">
      <c r="A181" s="111" t="s">
        <v>231</v>
      </c>
      <c r="B181" s="8">
        <v>2012</v>
      </c>
      <c r="C181" s="111" t="s">
        <v>239</v>
      </c>
      <c r="D181" s="8">
        <v>84934</v>
      </c>
      <c r="E181" s="8"/>
      <c r="F181" s="8"/>
      <c r="G181" s="8">
        <v>41.688230000000004</v>
      </c>
      <c r="H181" s="8"/>
      <c r="I181" s="8"/>
      <c r="J181" s="8">
        <v>58.311769999999996</v>
      </c>
      <c r="K181" s="8"/>
      <c r="L181" s="8"/>
      <c r="M181" s="8">
        <v>38.564644999999999</v>
      </c>
      <c r="N181" s="8"/>
      <c r="O181" s="8"/>
      <c r="P181" s="8">
        <v>61.435355000000001</v>
      </c>
      <c r="Q181" s="8"/>
      <c r="R181" s="8"/>
      <c r="S181" s="8"/>
      <c r="T181" s="8"/>
      <c r="U181" s="8"/>
      <c r="V181" s="8">
        <v>100</v>
      </c>
      <c r="W181" s="111"/>
      <c r="X181" s="111"/>
      <c r="Y181" s="111"/>
      <c r="Z181" s="111"/>
      <c r="AA181" s="111"/>
      <c r="AB181" s="111"/>
    </row>
    <row r="182" spans="1:28" ht="15.6" x14ac:dyDescent="0.3">
      <c r="A182" s="111" t="s">
        <v>231</v>
      </c>
      <c r="B182" s="8">
        <v>2013</v>
      </c>
      <c r="C182" s="111" t="s">
        <v>239</v>
      </c>
      <c r="D182" s="8">
        <v>88635</v>
      </c>
      <c r="E182" s="8"/>
      <c r="F182" s="8"/>
      <c r="G182" s="8">
        <v>41.688230000000004</v>
      </c>
      <c r="H182" s="8"/>
      <c r="I182" s="8"/>
      <c r="J182" s="8">
        <v>58.311769999999996</v>
      </c>
      <c r="K182" s="8"/>
      <c r="L182" s="8"/>
      <c r="M182" s="8">
        <v>38.564644999999999</v>
      </c>
      <c r="N182" s="8"/>
      <c r="O182" s="8"/>
      <c r="P182" s="8">
        <v>61.435355000000001</v>
      </c>
      <c r="Q182" s="8"/>
      <c r="R182" s="8"/>
      <c r="S182" s="8"/>
      <c r="T182" s="8"/>
      <c r="U182" s="8"/>
      <c r="V182" s="8">
        <v>100</v>
      </c>
      <c r="W182" s="111"/>
      <c r="X182" s="111"/>
      <c r="Y182" s="111"/>
      <c r="Z182" s="111"/>
      <c r="AA182" s="111"/>
      <c r="AB182" s="111"/>
    </row>
    <row r="183" spans="1:28" ht="15.6" x14ac:dyDescent="0.3">
      <c r="A183" s="111" t="s">
        <v>231</v>
      </c>
      <c r="B183" s="8">
        <v>2014</v>
      </c>
      <c r="C183" s="111" t="s">
        <v>239</v>
      </c>
      <c r="D183" s="8">
        <v>92368</v>
      </c>
      <c r="E183" s="8">
        <v>85.353539999999995</v>
      </c>
      <c r="F183" s="8">
        <v>80.050494999999984</v>
      </c>
      <c r="G183" s="8">
        <v>41.688230000000004</v>
      </c>
      <c r="H183" s="8">
        <v>38.362264999999979</v>
      </c>
      <c r="I183" s="8">
        <v>19.949505000000016</v>
      </c>
      <c r="J183" s="8">
        <v>0</v>
      </c>
      <c r="K183" s="8">
        <v>64.141410000000008</v>
      </c>
      <c r="L183" s="8">
        <v>46.96969</v>
      </c>
      <c r="M183" s="8">
        <v>38.564644999999999</v>
      </c>
      <c r="N183" s="8">
        <v>8.4050450000000012</v>
      </c>
      <c r="O183" s="8">
        <v>53.03031</v>
      </c>
      <c r="P183" s="8">
        <v>0</v>
      </c>
      <c r="Q183" s="8">
        <v>14.14141</v>
      </c>
      <c r="R183" s="8">
        <v>11.11111</v>
      </c>
      <c r="S183" s="8">
        <v>3.0303</v>
      </c>
      <c r="T183" s="8">
        <v>8.0808099999999996</v>
      </c>
      <c r="U183" s="8">
        <v>88.888890000000004</v>
      </c>
      <c r="V183" s="8">
        <v>0</v>
      </c>
      <c r="W183" s="111"/>
      <c r="X183" s="111"/>
      <c r="Y183" s="111"/>
      <c r="Z183" s="111"/>
      <c r="AA183" s="111"/>
      <c r="AB183" s="111"/>
    </row>
    <row r="184" spans="1:28" ht="15.6" x14ac:dyDescent="0.3">
      <c r="A184" s="111" t="s">
        <v>231</v>
      </c>
      <c r="B184" s="8">
        <v>2015</v>
      </c>
      <c r="C184" s="111" t="s">
        <v>239</v>
      </c>
      <c r="D184" s="8">
        <v>96031</v>
      </c>
      <c r="E184" s="8">
        <v>85.353539999999995</v>
      </c>
      <c r="F184" s="8">
        <v>80.050494999999984</v>
      </c>
      <c r="G184" s="8">
        <v>41.688230000000004</v>
      </c>
      <c r="H184" s="8">
        <v>38.362264999999979</v>
      </c>
      <c r="I184" s="8">
        <v>19.949505000000016</v>
      </c>
      <c r="J184" s="8">
        <v>0</v>
      </c>
      <c r="K184" s="8">
        <v>64.141410000000008</v>
      </c>
      <c r="L184" s="8">
        <v>46.96969</v>
      </c>
      <c r="M184" s="8">
        <v>38.564644999999999</v>
      </c>
      <c r="N184" s="8">
        <v>8.4050450000000012</v>
      </c>
      <c r="O184" s="8">
        <v>53.03031</v>
      </c>
      <c r="P184" s="8">
        <v>0</v>
      </c>
      <c r="Q184" s="8">
        <v>14.14141</v>
      </c>
      <c r="R184" s="8">
        <v>11.11111</v>
      </c>
      <c r="S184" s="8">
        <v>3.0303</v>
      </c>
      <c r="T184" s="8">
        <v>8.0808099999999996</v>
      </c>
      <c r="U184" s="8">
        <v>88.888890000000004</v>
      </c>
      <c r="V184" s="8">
        <v>0</v>
      </c>
      <c r="W184" s="111"/>
      <c r="X184" s="111"/>
      <c r="Y184" s="111"/>
      <c r="Z184" s="111"/>
      <c r="AA184" s="111"/>
      <c r="AB184" s="111"/>
    </row>
    <row r="185" spans="1:28" ht="15.6" x14ac:dyDescent="0.3">
      <c r="A185" s="111" t="s">
        <v>231</v>
      </c>
      <c r="B185" s="8">
        <v>2016</v>
      </c>
      <c r="C185" s="111" t="s">
        <v>239</v>
      </c>
      <c r="D185" s="8">
        <v>99578</v>
      </c>
      <c r="E185" s="8">
        <v>85.353539999999995</v>
      </c>
      <c r="F185" s="8">
        <v>80.050494999999984</v>
      </c>
      <c r="G185" s="8">
        <v>41.688230000000004</v>
      </c>
      <c r="H185" s="8">
        <v>38.362264999999979</v>
      </c>
      <c r="I185" s="8">
        <v>19.949505000000016</v>
      </c>
      <c r="J185" s="8">
        <v>0</v>
      </c>
      <c r="K185" s="8">
        <v>64.141410000000008</v>
      </c>
      <c r="L185" s="8">
        <v>46.96969</v>
      </c>
      <c r="M185" s="8">
        <v>38.564644999999999</v>
      </c>
      <c r="N185" s="8">
        <v>8.4050450000000012</v>
      </c>
      <c r="O185" s="8">
        <v>53.03031</v>
      </c>
      <c r="P185" s="8">
        <v>0</v>
      </c>
      <c r="Q185" s="8">
        <v>14.14141</v>
      </c>
      <c r="R185" s="8">
        <v>11.11111</v>
      </c>
      <c r="S185" s="8">
        <v>3.0303</v>
      </c>
      <c r="T185" s="8">
        <v>8.0808099999999996</v>
      </c>
      <c r="U185" s="8">
        <v>88.888890000000004</v>
      </c>
      <c r="V185" s="8">
        <v>0</v>
      </c>
      <c r="W185" s="111"/>
      <c r="X185" s="111"/>
      <c r="Y185" s="111"/>
      <c r="Z185" s="111"/>
      <c r="AA185" s="111"/>
      <c r="AB185" s="111"/>
    </row>
    <row r="186" spans="1:28" ht="15.6" x14ac:dyDescent="0.3">
      <c r="A186" s="111" t="s">
        <v>231</v>
      </c>
      <c r="B186" s="8">
        <v>2017</v>
      </c>
      <c r="C186" s="111" t="s">
        <v>239</v>
      </c>
      <c r="D186" s="8">
        <v>102969</v>
      </c>
      <c r="E186" s="8">
        <v>85.353539999999995</v>
      </c>
      <c r="F186" s="8">
        <v>80.050494999999984</v>
      </c>
      <c r="G186" s="8">
        <v>41.688230000000004</v>
      </c>
      <c r="H186" s="8">
        <v>38.362264999999979</v>
      </c>
      <c r="I186" s="8">
        <v>19.949505000000016</v>
      </c>
      <c r="J186" s="8">
        <v>0</v>
      </c>
      <c r="K186" s="8">
        <v>64.141410000000008</v>
      </c>
      <c r="L186" s="8">
        <v>46.96969</v>
      </c>
      <c r="M186" s="8">
        <v>38.564644999999999</v>
      </c>
      <c r="N186" s="8">
        <v>8.4050450000000012</v>
      </c>
      <c r="O186" s="8">
        <v>53.03031</v>
      </c>
      <c r="P186" s="8">
        <v>0</v>
      </c>
      <c r="Q186" s="8">
        <v>14.14141</v>
      </c>
      <c r="R186" s="8">
        <v>11.11111</v>
      </c>
      <c r="S186" s="8">
        <v>3.0303</v>
      </c>
      <c r="T186" s="8">
        <v>8.0808099999999996</v>
      </c>
      <c r="U186" s="8">
        <v>88.888890000000004</v>
      </c>
      <c r="V186" s="8">
        <v>0</v>
      </c>
      <c r="W186" s="111"/>
      <c r="X186" s="111"/>
      <c r="Y186" s="111"/>
      <c r="Z186" s="111"/>
      <c r="AA186" s="111"/>
      <c r="AB186" s="111"/>
    </row>
    <row r="187" spans="1:28" ht="15.6" x14ac:dyDescent="0.3">
      <c r="A187" s="111" t="s">
        <v>231</v>
      </c>
      <c r="B187" s="8">
        <v>2018</v>
      </c>
      <c r="C187" s="111" t="s">
        <v>239</v>
      </c>
      <c r="D187" s="8">
        <v>106053</v>
      </c>
      <c r="E187" s="8">
        <v>85.353539999999995</v>
      </c>
      <c r="F187" s="8">
        <v>80.050494999999984</v>
      </c>
      <c r="G187" s="8">
        <v>41.688230000000004</v>
      </c>
      <c r="H187" s="8">
        <v>38.362264999999979</v>
      </c>
      <c r="I187" s="8">
        <v>19.949505000000016</v>
      </c>
      <c r="J187" s="8">
        <v>0</v>
      </c>
      <c r="K187" s="8">
        <v>64.141410000000008</v>
      </c>
      <c r="L187" s="8">
        <v>46.96969</v>
      </c>
      <c r="M187" s="8">
        <v>38.564644999999999</v>
      </c>
      <c r="N187" s="8">
        <v>8.4050450000000012</v>
      </c>
      <c r="O187" s="8">
        <v>53.03031</v>
      </c>
      <c r="P187" s="8">
        <v>0</v>
      </c>
      <c r="Q187" s="8">
        <v>14.14141</v>
      </c>
      <c r="R187" s="8">
        <v>11.11111</v>
      </c>
      <c r="S187" s="8">
        <v>3.0303</v>
      </c>
      <c r="T187" s="8">
        <v>8.0808099999999996</v>
      </c>
      <c r="U187" s="8">
        <v>88.888890000000004</v>
      </c>
      <c r="V187" s="8">
        <v>0</v>
      </c>
      <c r="W187" s="111"/>
      <c r="X187" s="111"/>
      <c r="Y187" s="111"/>
      <c r="Z187" s="111"/>
      <c r="AA187" s="111"/>
      <c r="AB187" s="111"/>
    </row>
    <row r="188" spans="1:28" ht="15.6" x14ac:dyDescent="0.3">
      <c r="A188" s="111" t="s">
        <v>231</v>
      </c>
      <c r="B188" s="8">
        <v>2019</v>
      </c>
      <c r="C188" s="111" t="s">
        <v>239</v>
      </c>
      <c r="D188" s="8">
        <v>108941</v>
      </c>
      <c r="E188" s="8">
        <v>85.353539999999995</v>
      </c>
      <c r="F188" s="8">
        <v>80.050494999999984</v>
      </c>
      <c r="G188" s="8">
        <v>41.688230000000004</v>
      </c>
      <c r="H188" s="8">
        <v>38.362264999999979</v>
      </c>
      <c r="I188" s="8">
        <v>19.949505000000016</v>
      </c>
      <c r="J188" s="8">
        <v>0</v>
      </c>
      <c r="K188" s="8">
        <v>64.141410000000008</v>
      </c>
      <c r="L188" s="8">
        <v>46.96969</v>
      </c>
      <c r="M188" s="8">
        <v>38.564644999999999</v>
      </c>
      <c r="N188" s="8">
        <v>8.4050450000000012</v>
      </c>
      <c r="O188" s="8">
        <v>53.03031</v>
      </c>
      <c r="P188" s="8">
        <v>0</v>
      </c>
      <c r="Q188" s="8">
        <v>14.14141</v>
      </c>
      <c r="R188" s="8">
        <v>11.11111</v>
      </c>
      <c r="S188" s="8">
        <v>3.0303</v>
      </c>
      <c r="T188" s="8">
        <v>8.0808099999999996</v>
      </c>
      <c r="U188" s="8">
        <v>88.888890000000004</v>
      </c>
      <c r="V188" s="8">
        <v>0</v>
      </c>
      <c r="W188" s="111"/>
      <c r="X188" s="111"/>
      <c r="Y188" s="111"/>
      <c r="Z188" s="111"/>
      <c r="AA188" s="111"/>
      <c r="AB188" s="111"/>
    </row>
    <row r="189" spans="1:28" ht="15.6" x14ac:dyDescent="0.3">
      <c r="A189" s="111" t="s">
        <v>231</v>
      </c>
      <c r="B189" s="8">
        <v>2020</v>
      </c>
      <c r="C189" s="111" t="s">
        <v>239</v>
      </c>
      <c r="D189" s="8">
        <v>110860</v>
      </c>
      <c r="E189" s="8">
        <v>85.353539999999995</v>
      </c>
      <c r="F189" s="8">
        <v>80.050494999999984</v>
      </c>
      <c r="G189" s="8">
        <v>41.688230000000004</v>
      </c>
      <c r="H189" s="8">
        <v>38.362264999999979</v>
      </c>
      <c r="I189" s="8">
        <v>19.949505000000016</v>
      </c>
      <c r="J189" s="8">
        <v>0</v>
      </c>
      <c r="K189" s="8">
        <v>64.141410000000008</v>
      </c>
      <c r="L189" s="8">
        <v>46.96969</v>
      </c>
      <c r="M189" s="8">
        <v>38.564644999999999</v>
      </c>
      <c r="N189" s="8">
        <v>8.4050450000000012</v>
      </c>
      <c r="O189" s="8">
        <v>53.03031</v>
      </c>
      <c r="P189" s="8">
        <v>0</v>
      </c>
      <c r="Q189" s="8">
        <v>14.14141</v>
      </c>
      <c r="R189" s="8">
        <v>11.11111</v>
      </c>
      <c r="S189" s="8">
        <v>3.0303</v>
      </c>
      <c r="T189" s="8">
        <v>8.0808099999999996</v>
      </c>
      <c r="U189" s="8">
        <v>88.888890000000004</v>
      </c>
      <c r="V189" s="8">
        <v>0</v>
      </c>
      <c r="W189" s="111"/>
      <c r="X189" s="111"/>
      <c r="Y189" s="111"/>
      <c r="Z189" s="111"/>
      <c r="AA189" s="111"/>
      <c r="AB189" s="111"/>
    </row>
    <row r="190" spans="1:28" ht="15.6" x14ac:dyDescent="0.3">
      <c r="A190" s="111" t="s">
        <v>231</v>
      </c>
      <c r="B190" s="8">
        <v>2021</v>
      </c>
      <c r="C190" s="111" t="s">
        <v>239</v>
      </c>
      <c r="D190" s="8">
        <v>113264</v>
      </c>
      <c r="E190" s="8">
        <v>85.353539999999995</v>
      </c>
      <c r="F190" s="8">
        <v>80.050494999999984</v>
      </c>
      <c r="G190" s="8">
        <v>41.688230000000004</v>
      </c>
      <c r="H190" s="8">
        <v>38.362264999999979</v>
      </c>
      <c r="I190" s="8">
        <v>19.949505000000016</v>
      </c>
      <c r="J190" s="8">
        <v>0</v>
      </c>
      <c r="K190" s="8">
        <v>64.141410000000008</v>
      </c>
      <c r="L190" s="8">
        <v>46.96969</v>
      </c>
      <c r="M190" s="8">
        <v>38.564644999999999</v>
      </c>
      <c r="N190" s="8">
        <v>8.4050450000000012</v>
      </c>
      <c r="O190" s="8">
        <v>53.03031</v>
      </c>
      <c r="P190" s="8">
        <v>0</v>
      </c>
      <c r="Q190" s="8">
        <v>14.14141</v>
      </c>
      <c r="R190" s="8">
        <v>11.11111</v>
      </c>
      <c r="S190" s="8">
        <v>3.0303</v>
      </c>
      <c r="T190" s="8">
        <v>8.0808099999999996</v>
      </c>
      <c r="U190" s="8">
        <v>88.888890000000004</v>
      </c>
      <c r="V190" s="8">
        <v>0</v>
      </c>
      <c r="W190" s="111"/>
      <c r="X190" s="111"/>
      <c r="Y190" s="111"/>
      <c r="Z190" s="111"/>
      <c r="AA190" s="111"/>
      <c r="AB190" s="111"/>
    </row>
    <row r="191" spans="1:28" ht="15.6" x14ac:dyDescent="0.3">
      <c r="A191" s="111" t="s">
        <v>231</v>
      </c>
      <c r="B191" s="8">
        <v>2022</v>
      </c>
      <c r="C191" s="111" t="s">
        <v>239</v>
      </c>
      <c r="D191" s="8">
        <v>115851</v>
      </c>
      <c r="E191" s="8">
        <v>85.353539999999995</v>
      </c>
      <c r="F191" s="8">
        <v>80.050494999999984</v>
      </c>
      <c r="G191" s="8">
        <v>41.688230000000004</v>
      </c>
      <c r="H191" s="8">
        <v>38.362264999999979</v>
      </c>
      <c r="I191" s="8">
        <v>19.949505000000016</v>
      </c>
      <c r="J191" s="8">
        <v>0</v>
      </c>
      <c r="K191" s="8">
        <v>64.141410000000008</v>
      </c>
      <c r="L191" s="8">
        <v>46.96969</v>
      </c>
      <c r="M191" s="8">
        <v>38.564644999999999</v>
      </c>
      <c r="N191" s="8">
        <v>8.4050450000000012</v>
      </c>
      <c r="O191" s="8">
        <v>53.03031</v>
      </c>
      <c r="P191" s="8">
        <v>0</v>
      </c>
      <c r="Q191" s="8">
        <v>14.14141</v>
      </c>
      <c r="R191" s="8">
        <v>11.11111</v>
      </c>
      <c r="S191" s="8">
        <v>3.0303</v>
      </c>
      <c r="T191" s="8">
        <v>8.0808099999999996</v>
      </c>
      <c r="U191" s="8">
        <v>88.888890000000004</v>
      </c>
      <c r="V191" s="8">
        <v>0</v>
      </c>
      <c r="W191" s="111"/>
      <c r="X191" s="111"/>
      <c r="Y191" s="111"/>
      <c r="Z191" s="111"/>
      <c r="AA191" s="111"/>
      <c r="AB191" s="111"/>
    </row>
    <row r="192" spans="1:28" ht="15.6" x14ac:dyDescent="0.3">
      <c r="A192" s="111" t="s">
        <v>231</v>
      </c>
      <c r="B192" s="8">
        <v>2023</v>
      </c>
      <c r="C192" s="111" t="s">
        <v>239</v>
      </c>
      <c r="D192" s="8">
        <v>118742</v>
      </c>
      <c r="E192" s="8"/>
      <c r="F192" s="8"/>
      <c r="G192" s="8">
        <v>41.688230000000004</v>
      </c>
      <c r="H192" s="8"/>
      <c r="I192" s="8"/>
      <c r="J192" s="8">
        <v>58.311769999999996</v>
      </c>
      <c r="K192" s="8"/>
      <c r="L192" s="8"/>
      <c r="M192" s="8">
        <v>38.564644999999999</v>
      </c>
      <c r="N192" s="8"/>
      <c r="O192" s="8"/>
      <c r="P192" s="8">
        <v>61.435355000000001</v>
      </c>
      <c r="Q192" s="8"/>
      <c r="R192" s="8"/>
      <c r="S192" s="8"/>
      <c r="T192" s="8"/>
      <c r="U192" s="8"/>
      <c r="V192" s="8">
        <v>100</v>
      </c>
      <c r="W192" s="111"/>
      <c r="X192" s="111"/>
      <c r="Y192" s="111"/>
      <c r="Z192" s="111"/>
      <c r="AA192" s="111"/>
      <c r="AB192" s="111"/>
    </row>
    <row r="193" spans="1:28" ht="15.6" x14ac:dyDescent="0.3">
      <c r="A193" s="111" t="s">
        <v>231</v>
      </c>
      <c r="B193" s="8">
        <v>2024</v>
      </c>
      <c r="C193" s="111" t="s">
        <v>239</v>
      </c>
      <c r="D193" s="8">
        <v>121894</v>
      </c>
      <c r="E193" s="8"/>
      <c r="F193" s="8"/>
      <c r="G193" s="8">
        <v>41.688230000000004</v>
      </c>
      <c r="H193" s="8"/>
      <c r="I193" s="8"/>
      <c r="J193" s="8">
        <v>58.311769999999996</v>
      </c>
      <c r="K193" s="8"/>
      <c r="L193" s="8"/>
      <c r="M193" s="8">
        <v>38.564644999999999</v>
      </c>
      <c r="N193" s="8"/>
      <c r="O193" s="8"/>
      <c r="P193" s="8">
        <v>61.435355000000001</v>
      </c>
      <c r="Q193" s="8"/>
      <c r="R193" s="8"/>
      <c r="S193" s="8"/>
      <c r="T193" s="8"/>
      <c r="U193" s="8"/>
      <c r="V193" s="8">
        <v>100</v>
      </c>
      <c r="W193" s="111"/>
      <c r="X193" s="111"/>
      <c r="Y193" s="111"/>
      <c r="Z193" s="111"/>
      <c r="AA193" s="111"/>
      <c r="AB193" s="111"/>
    </row>
    <row r="194" spans="1:28" ht="15.6" x14ac:dyDescent="0.3">
      <c r="A194" s="111" t="s">
        <v>231</v>
      </c>
      <c r="B194" s="8">
        <v>2025</v>
      </c>
      <c r="C194" s="111" t="s">
        <v>239</v>
      </c>
      <c r="D194" s="8">
        <v>120324</v>
      </c>
      <c r="E194" s="8"/>
      <c r="F194" s="8"/>
      <c r="G194" s="8"/>
      <c r="H194" s="8"/>
      <c r="I194" s="8"/>
      <c r="J194" s="8">
        <v>100</v>
      </c>
      <c r="K194" s="8"/>
      <c r="L194" s="8"/>
      <c r="M194" s="8"/>
      <c r="N194" s="8"/>
      <c r="O194" s="8"/>
      <c r="P194" s="8">
        <v>100</v>
      </c>
      <c r="Q194" s="8"/>
      <c r="R194" s="8"/>
      <c r="S194" s="8"/>
      <c r="T194" s="8"/>
      <c r="U194" s="8"/>
      <c r="V194" s="8">
        <v>100</v>
      </c>
      <c r="W194" s="111"/>
      <c r="X194" s="111"/>
      <c r="Y194" s="111"/>
      <c r="Z194" s="111"/>
      <c r="AA194" s="111"/>
      <c r="AB194" s="111"/>
    </row>
    <row r="195" spans="1:28" ht="15.6" x14ac:dyDescent="0.3">
      <c r="A195" s="111" t="s">
        <v>231</v>
      </c>
      <c r="B195" s="8">
        <v>2026</v>
      </c>
      <c r="C195" s="111" t="s">
        <v>239</v>
      </c>
      <c r="D195" s="8"/>
      <c r="E195" s="8"/>
      <c r="F195" s="8"/>
      <c r="G195" s="8"/>
      <c r="H195" s="8"/>
      <c r="I195" s="8"/>
      <c r="J195" s="8">
        <v>100</v>
      </c>
      <c r="K195" s="8"/>
      <c r="L195" s="8"/>
      <c r="M195" s="8"/>
      <c r="N195" s="8"/>
      <c r="O195" s="8"/>
      <c r="P195" s="8">
        <v>100</v>
      </c>
      <c r="Q195" s="8"/>
      <c r="R195" s="8"/>
      <c r="S195" s="8"/>
      <c r="T195" s="8"/>
      <c r="U195" s="8"/>
      <c r="V195" s="8">
        <v>100</v>
      </c>
      <c r="W195" s="111"/>
      <c r="X195" s="111"/>
      <c r="Y195" s="111"/>
      <c r="Z195" s="111"/>
      <c r="AA195" s="111"/>
      <c r="AB195" s="111"/>
    </row>
    <row r="196" spans="1:28" ht="15.6" x14ac:dyDescent="0.3">
      <c r="A196" s="111" t="s">
        <v>231</v>
      </c>
      <c r="B196" s="8">
        <v>2027</v>
      </c>
      <c r="C196" s="111" t="s">
        <v>239</v>
      </c>
      <c r="D196" s="8"/>
      <c r="E196" s="8"/>
      <c r="F196" s="8"/>
      <c r="G196" s="8"/>
      <c r="H196" s="8"/>
      <c r="I196" s="8"/>
      <c r="J196" s="8">
        <v>100</v>
      </c>
      <c r="K196" s="8"/>
      <c r="L196" s="8"/>
      <c r="M196" s="8"/>
      <c r="N196" s="8"/>
      <c r="O196" s="8"/>
      <c r="P196" s="8">
        <v>100</v>
      </c>
      <c r="Q196" s="8"/>
      <c r="R196" s="8"/>
      <c r="S196" s="8"/>
      <c r="T196" s="8"/>
      <c r="U196" s="8"/>
      <c r="V196" s="8">
        <v>100</v>
      </c>
      <c r="W196" s="111"/>
      <c r="X196" s="111"/>
      <c r="Y196" s="111"/>
      <c r="Z196" s="111"/>
      <c r="AA196" s="111"/>
      <c r="AB196" s="111"/>
    </row>
    <row r="197" spans="1:28" ht="15.6" x14ac:dyDescent="0.3">
      <c r="A197" s="111" t="s">
        <v>231</v>
      </c>
      <c r="B197" s="8">
        <v>2028</v>
      </c>
      <c r="C197" s="111" t="s">
        <v>239</v>
      </c>
      <c r="D197" s="8"/>
      <c r="E197" s="8"/>
      <c r="F197" s="8"/>
      <c r="G197" s="8"/>
      <c r="H197" s="8"/>
      <c r="I197" s="8"/>
      <c r="J197" s="8">
        <v>100</v>
      </c>
      <c r="K197" s="8"/>
      <c r="L197" s="8"/>
      <c r="M197" s="8"/>
      <c r="N197" s="8"/>
      <c r="O197" s="8"/>
      <c r="P197" s="8">
        <v>100</v>
      </c>
      <c r="Q197" s="8"/>
      <c r="R197" s="8"/>
      <c r="S197" s="8"/>
      <c r="T197" s="8"/>
      <c r="U197" s="8"/>
      <c r="V197" s="8">
        <v>100</v>
      </c>
      <c r="W197" s="111"/>
      <c r="X197" s="111"/>
      <c r="Y197" s="111"/>
      <c r="Z197" s="111"/>
      <c r="AA197" s="111"/>
      <c r="AB197" s="111"/>
    </row>
    <row r="198" spans="1:28" ht="15.6" x14ac:dyDescent="0.3">
      <c r="A198" s="111" t="s">
        <v>231</v>
      </c>
      <c r="B198" s="8">
        <v>2029</v>
      </c>
      <c r="C198" s="111" t="s">
        <v>239</v>
      </c>
      <c r="D198" s="8"/>
      <c r="E198" s="8"/>
      <c r="F198" s="8"/>
      <c r="G198" s="8"/>
      <c r="H198" s="8"/>
      <c r="I198" s="8"/>
      <c r="J198" s="8">
        <v>100</v>
      </c>
      <c r="K198" s="8"/>
      <c r="L198" s="8"/>
      <c r="M198" s="8"/>
      <c r="N198" s="8"/>
      <c r="O198" s="8"/>
      <c r="P198" s="8">
        <v>100</v>
      </c>
      <c r="Q198" s="8"/>
      <c r="R198" s="8"/>
      <c r="S198" s="8"/>
      <c r="T198" s="8"/>
      <c r="U198" s="8"/>
      <c r="V198" s="8">
        <v>100</v>
      </c>
      <c r="W198" s="111"/>
      <c r="X198" s="111"/>
      <c r="Y198" s="111"/>
      <c r="Z198" s="111"/>
      <c r="AA198" s="111"/>
      <c r="AB198" s="111"/>
    </row>
    <row r="199" spans="1:28" ht="15.6" x14ac:dyDescent="0.3">
      <c r="A199" s="111" t="s">
        <v>231</v>
      </c>
      <c r="B199" s="8">
        <v>2030</v>
      </c>
      <c r="C199" s="111" t="s">
        <v>239</v>
      </c>
      <c r="D199" s="8"/>
      <c r="E199" s="8"/>
      <c r="F199" s="8"/>
      <c r="G199" s="8"/>
      <c r="H199" s="8"/>
      <c r="I199" s="8"/>
      <c r="J199" s="8">
        <v>100</v>
      </c>
      <c r="K199" s="8"/>
      <c r="L199" s="8"/>
      <c r="M199" s="8"/>
      <c r="N199" s="8"/>
      <c r="O199" s="8"/>
      <c r="P199" s="8">
        <v>100</v>
      </c>
      <c r="Q199" s="8"/>
      <c r="R199" s="8"/>
      <c r="S199" s="8"/>
      <c r="T199" s="8"/>
      <c r="U199" s="8"/>
      <c r="V199" s="8">
        <v>100</v>
      </c>
      <c r="W199" s="111"/>
      <c r="X199" s="111"/>
      <c r="Y199" s="111"/>
      <c r="Z199" s="111"/>
      <c r="AA199" s="111"/>
      <c r="AB199" s="111"/>
    </row>
    <row r="200" spans="1:28" ht="15.6" x14ac:dyDescent="0.3">
      <c r="A200" s="111"/>
      <c r="B200" s="112"/>
      <c r="C200" s="111"/>
      <c r="D200" s="111"/>
      <c r="E200" s="111"/>
      <c r="F200" s="111"/>
      <c r="G200" s="111"/>
      <c r="H200" s="111"/>
      <c r="I200" s="111"/>
      <c r="J200" s="111"/>
      <c r="K200" s="111"/>
      <c r="L200" s="111"/>
      <c r="M200" s="111"/>
      <c r="N200" s="111"/>
      <c r="O200" s="111"/>
      <c r="P200" s="111"/>
      <c r="Q200" s="111"/>
      <c r="R200" s="111"/>
      <c r="S200" s="111"/>
      <c r="T200" s="111"/>
      <c r="U200" s="111"/>
      <c r="V200" s="111"/>
      <c r="W200" s="111"/>
      <c r="X200" s="111"/>
      <c r="Y200" s="111"/>
      <c r="Z200" s="111"/>
      <c r="AA200" s="111"/>
      <c r="AB200" s="111"/>
    </row>
    <row r="201" spans="1:28" ht="15.6" x14ac:dyDescent="0.3">
      <c r="A201" s="111"/>
      <c r="B201" s="112"/>
      <c r="C201" s="111"/>
      <c r="D201" s="111"/>
      <c r="E201" s="111"/>
      <c r="F201" s="111"/>
      <c r="G201" s="111"/>
      <c r="H201" s="111"/>
      <c r="I201" s="111"/>
      <c r="J201" s="111"/>
      <c r="K201" s="111"/>
      <c r="L201" s="111"/>
      <c r="M201" s="111"/>
      <c r="N201" s="111"/>
      <c r="O201" s="111"/>
      <c r="P201" s="111"/>
      <c r="Q201" s="111"/>
      <c r="R201" s="111"/>
      <c r="S201" s="111"/>
      <c r="T201" s="111"/>
      <c r="U201" s="111"/>
      <c r="V201" s="111"/>
      <c r="W201" s="111"/>
      <c r="X201" s="111"/>
      <c r="Y201" s="111"/>
      <c r="Z201" s="111"/>
      <c r="AA201" s="111"/>
      <c r="AB201" s="111"/>
    </row>
    <row r="202" spans="1:28" ht="15.6" x14ac:dyDescent="0.3">
      <c r="A202" s="111"/>
      <c r="B202" s="112"/>
      <c r="C202" s="111"/>
      <c r="D202" s="111"/>
      <c r="E202" s="111"/>
      <c r="F202" s="111"/>
      <c r="G202" s="111"/>
      <c r="H202" s="111"/>
      <c r="I202" s="111"/>
      <c r="J202" s="111"/>
      <c r="K202" s="111"/>
      <c r="L202" s="111"/>
      <c r="M202" s="111"/>
      <c r="N202" s="111"/>
      <c r="O202" s="111"/>
      <c r="P202" s="111"/>
      <c r="Q202" s="111"/>
      <c r="R202" s="111"/>
      <c r="S202" s="111"/>
      <c r="T202" s="111"/>
      <c r="U202" s="111"/>
      <c r="V202" s="111"/>
      <c r="W202" s="111"/>
      <c r="X202" s="111"/>
      <c r="Y202" s="111"/>
      <c r="Z202" s="111"/>
      <c r="AA202" s="111"/>
      <c r="AB202" s="111"/>
    </row>
    <row r="203" spans="1:28" ht="15.6" x14ac:dyDescent="0.3">
      <c r="A203" s="111"/>
      <c r="B203" s="112"/>
      <c r="C203" s="111"/>
      <c r="D203" s="111"/>
      <c r="E203" s="111"/>
      <c r="F203" s="111"/>
      <c r="G203" s="111"/>
      <c r="H203" s="111"/>
      <c r="I203" s="111"/>
      <c r="J203" s="111"/>
      <c r="K203" s="111"/>
      <c r="L203" s="111"/>
      <c r="M203" s="111"/>
      <c r="N203" s="111"/>
      <c r="O203" s="111"/>
      <c r="P203" s="111"/>
      <c r="Q203" s="111"/>
      <c r="R203" s="111"/>
      <c r="S203" s="111"/>
      <c r="T203" s="111"/>
      <c r="U203" s="111"/>
      <c r="V203" s="111"/>
      <c r="W203" s="111"/>
      <c r="X203" s="111"/>
      <c r="Y203" s="111"/>
      <c r="Z203" s="111"/>
      <c r="AA203" s="111"/>
      <c r="AB203" s="111"/>
    </row>
    <row r="204" spans="1:28" ht="15.6" x14ac:dyDescent="0.3">
      <c r="A204" s="111"/>
      <c r="B204" s="112"/>
      <c r="C204" s="111"/>
      <c r="D204" s="111"/>
      <c r="E204" s="111"/>
      <c r="F204" s="111"/>
      <c r="G204" s="111"/>
      <c r="H204" s="111"/>
      <c r="I204" s="111"/>
      <c r="J204" s="111"/>
      <c r="K204" s="111"/>
      <c r="L204" s="111"/>
      <c r="M204" s="111"/>
      <c r="N204" s="111"/>
      <c r="O204" s="111"/>
      <c r="P204" s="111"/>
      <c r="Q204" s="111"/>
      <c r="R204" s="111"/>
      <c r="S204" s="111"/>
      <c r="T204" s="111"/>
      <c r="U204" s="111"/>
      <c r="V204" s="111"/>
      <c r="W204" s="111"/>
      <c r="X204" s="111"/>
      <c r="Y204" s="111"/>
      <c r="Z204" s="111"/>
      <c r="AA204" s="111"/>
      <c r="AB204" s="111"/>
    </row>
    <row r="205" spans="1:28" ht="15.6" x14ac:dyDescent="0.3">
      <c r="A205" s="111"/>
      <c r="B205" s="112"/>
      <c r="C205" s="111"/>
      <c r="D205" s="111"/>
      <c r="E205" s="111"/>
      <c r="F205" s="111"/>
      <c r="G205" s="111"/>
      <c r="H205" s="111"/>
      <c r="I205" s="111"/>
      <c r="J205" s="111"/>
      <c r="K205" s="111"/>
      <c r="L205" s="111"/>
      <c r="M205" s="111"/>
      <c r="N205" s="111"/>
      <c r="O205" s="111"/>
      <c r="P205" s="111"/>
      <c r="Q205" s="111"/>
      <c r="R205" s="111"/>
      <c r="S205" s="111"/>
      <c r="T205" s="111"/>
      <c r="U205" s="111"/>
      <c r="V205" s="111"/>
      <c r="W205" s="111"/>
      <c r="X205" s="111"/>
      <c r="Y205" s="111"/>
      <c r="Z205" s="111"/>
      <c r="AA205" s="111"/>
      <c r="AB205" s="111"/>
    </row>
    <row r="206" spans="1:28" ht="15.6" x14ac:dyDescent="0.3">
      <c r="A206" s="111"/>
      <c r="B206" s="112"/>
      <c r="C206" s="111"/>
      <c r="D206" s="111"/>
      <c r="E206" s="111"/>
      <c r="F206" s="111"/>
      <c r="G206" s="111"/>
      <c r="H206" s="111"/>
      <c r="I206" s="111"/>
      <c r="J206" s="111"/>
      <c r="K206" s="111"/>
      <c r="L206" s="111"/>
      <c r="M206" s="111"/>
      <c r="N206" s="111"/>
      <c r="O206" s="111"/>
      <c r="P206" s="111"/>
      <c r="Q206" s="111"/>
      <c r="R206" s="111"/>
      <c r="S206" s="111"/>
      <c r="T206" s="111"/>
      <c r="U206" s="111"/>
      <c r="V206" s="111"/>
      <c r="W206" s="111"/>
      <c r="X206" s="111"/>
      <c r="Y206" s="111"/>
      <c r="Z206" s="111"/>
      <c r="AA206" s="111"/>
      <c r="AB206" s="111"/>
    </row>
    <row r="207" spans="1:28" ht="15.6" x14ac:dyDescent="0.3">
      <c r="A207" s="111"/>
      <c r="B207" s="112"/>
      <c r="C207" s="111"/>
      <c r="D207" s="111"/>
      <c r="E207" s="111"/>
      <c r="F207" s="111"/>
      <c r="G207" s="111"/>
      <c r="H207" s="111"/>
      <c r="I207" s="111"/>
      <c r="J207" s="111"/>
      <c r="K207" s="111"/>
      <c r="L207" s="111"/>
      <c r="M207" s="111"/>
      <c r="N207" s="111"/>
      <c r="O207" s="111"/>
      <c r="P207" s="111"/>
      <c r="Q207" s="111"/>
      <c r="R207" s="111"/>
      <c r="S207" s="111"/>
      <c r="T207" s="111"/>
      <c r="U207" s="111"/>
      <c r="V207" s="111"/>
      <c r="W207" s="111"/>
      <c r="X207" s="111"/>
      <c r="Y207" s="111"/>
      <c r="Z207" s="111"/>
      <c r="AA207" s="111"/>
      <c r="AB207" s="111"/>
    </row>
    <row r="208" spans="1:28" ht="15.6" x14ac:dyDescent="0.3">
      <c r="A208" s="111"/>
      <c r="B208" s="112"/>
      <c r="C208" s="111"/>
      <c r="D208" s="111"/>
      <c r="E208" s="111"/>
      <c r="F208" s="111"/>
      <c r="G208" s="111"/>
      <c r="H208" s="111"/>
      <c r="I208" s="111"/>
      <c r="J208" s="111"/>
      <c r="K208" s="111"/>
      <c r="L208" s="111"/>
      <c r="M208" s="111"/>
      <c r="N208" s="111"/>
      <c r="O208" s="111"/>
      <c r="P208" s="111"/>
      <c r="Q208" s="111"/>
      <c r="R208" s="111"/>
      <c r="S208" s="111"/>
      <c r="T208" s="111"/>
      <c r="U208" s="111"/>
      <c r="V208" s="111"/>
      <c r="W208" s="111"/>
      <c r="X208" s="111"/>
      <c r="Y208" s="111"/>
      <c r="Z208" s="111"/>
      <c r="AA208" s="111"/>
      <c r="AB208" s="111"/>
    </row>
    <row r="209" spans="1:28" ht="15.6" x14ac:dyDescent="0.3">
      <c r="A209" s="111"/>
      <c r="B209" s="112"/>
      <c r="C209" s="111"/>
      <c r="D209" s="111"/>
      <c r="E209" s="111"/>
      <c r="F209" s="111"/>
      <c r="G209" s="111"/>
      <c r="H209" s="111"/>
      <c r="I209" s="111"/>
      <c r="J209" s="111"/>
      <c r="K209" s="111"/>
      <c r="L209" s="111"/>
      <c r="M209" s="111"/>
      <c r="N209" s="111"/>
      <c r="O209" s="111"/>
      <c r="P209" s="111"/>
      <c r="Q209" s="111"/>
      <c r="R209" s="111"/>
      <c r="S209" s="111"/>
      <c r="T209" s="111"/>
      <c r="U209" s="111"/>
      <c r="V209" s="111"/>
      <c r="W209" s="111"/>
      <c r="X209" s="111"/>
      <c r="Y209" s="111"/>
      <c r="Z209" s="111"/>
      <c r="AA209" s="111"/>
      <c r="AB209" s="111"/>
    </row>
    <row r="210" spans="1:28" ht="15.6" x14ac:dyDescent="0.3">
      <c r="A210" s="111"/>
      <c r="B210" s="112"/>
      <c r="C210" s="111"/>
      <c r="D210" s="111"/>
      <c r="E210" s="111"/>
      <c r="F210" s="111"/>
      <c r="G210" s="111"/>
      <c r="H210" s="111"/>
      <c r="I210" s="111"/>
      <c r="J210" s="111"/>
      <c r="K210" s="111"/>
      <c r="L210" s="111"/>
      <c r="M210" s="111"/>
      <c r="N210" s="111"/>
      <c r="O210" s="111"/>
      <c r="P210" s="111"/>
      <c r="Q210" s="111"/>
      <c r="R210" s="111"/>
      <c r="S210" s="111"/>
      <c r="T210" s="111"/>
      <c r="U210" s="111"/>
      <c r="V210" s="111"/>
      <c r="W210" s="111"/>
      <c r="X210" s="111"/>
      <c r="Y210" s="111"/>
      <c r="Z210" s="111"/>
      <c r="AA210" s="111"/>
      <c r="AB210" s="111"/>
    </row>
    <row r="211" spans="1:28" ht="15.6" x14ac:dyDescent="0.3">
      <c r="A211" s="111"/>
      <c r="B211" s="112"/>
      <c r="C211" s="111"/>
      <c r="D211" s="111"/>
      <c r="E211" s="111"/>
      <c r="F211" s="111"/>
      <c r="G211" s="111"/>
      <c r="H211" s="111"/>
      <c r="I211" s="111"/>
      <c r="J211" s="111"/>
      <c r="K211" s="111"/>
      <c r="L211" s="111"/>
      <c r="M211" s="111"/>
      <c r="N211" s="111"/>
      <c r="O211" s="111"/>
      <c r="P211" s="111"/>
      <c r="Q211" s="111"/>
      <c r="R211" s="111"/>
      <c r="S211" s="111"/>
      <c r="T211" s="111"/>
      <c r="U211" s="111"/>
      <c r="V211" s="111"/>
      <c r="W211" s="111"/>
      <c r="X211" s="111"/>
      <c r="Y211" s="111"/>
      <c r="Z211" s="111"/>
      <c r="AA211" s="111"/>
      <c r="AB211" s="111"/>
    </row>
    <row r="212" spans="1:28" ht="15.6" x14ac:dyDescent="0.3">
      <c r="A212" s="111"/>
      <c r="B212" s="112"/>
      <c r="C212" s="111"/>
      <c r="D212" s="111"/>
      <c r="E212" s="111"/>
      <c r="F212" s="111"/>
      <c r="G212" s="111"/>
      <c r="H212" s="111"/>
      <c r="I212" s="111"/>
      <c r="J212" s="111"/>
      <c r="K212" s="111"/>
      <c r="L212" s="111"/>
      <c r="M212" s="111"/>
      <c r="N212" s="111"/>
      <c r="O212" s="111"/>
      <c r="P212" s="111"/>
      <c r="Q212" s="111"/>
      <c r="R212" s="111"/>
      <c r="S212" s="111"/>
      <c r="T212" s="111"/>
      <c r="U212" s="111"/>
      <c r="V212" s="111"/>
      <c r="W212" s="111"/>
      <c r="X212" s="111"/>
      <c r="Y212" s="111"/>
      <c r="Z212" s="111"/>
      <c r="AA212" s="111"/>
      <c r="AB212" s="111"/>
    </row>
    <row r="213" spans="1:28" ht="15.6" x14ac:dyDescent="0.3">
      <c r="A213" s="111"/>
      <c r="B213" s="112"/>
      <c r="C213" s="111"/>
      <c r="D213" s="111"/>
      <c r="E213" s="111"/>
      <c r="F213" s="111"/>
      <c r="G213" s="111"/>
      <c r="H213" s="111"/>
      <c r="I213" s="111"/>
      <c r="J213" s="111"/>
      <c r="K213" s="111"/>
      <c r="L213" s="111"/>
      <c r="M213" s="111"/>
      <c r="N213" s="111"/>
      <c r="O213" s="111"/>
      <c r="P213" s="111"/>
      <c r="Q213" s="111"/>
      <c r="R213" s="111"/>
      <c r="S213" s="111"/>
      <c r="T213" s="111"/>
      <c r="U213" s="111"/>
      <c r="V213" s="111"/>
      <c r="W213" s="111"/>
      <c r="X213" s="111"/>
      <c r="Y213" s="111"/>
      <c r="Z213" s="111"/>
      <c r="AA213" s="111"/>
      <c r="AB213" s="111"/>
    </row>
    <row r="214" spans="1:28" ht="15.6" x14ac:dyDescent="0.3">
      <c r="A214" s="111"/>
      <c r="B214" s="112"/>
      <c r="C214" s="111"/>
      <c r="D214" s="111"/>
      <c r="E214" s="111"/>
      <c r="F214" s="111"/>
      <c r="G214" s="111"/>
      <c r="H214" s="111"/>
      <c r="I214" s="111"/>
      <c r="J214" s="111"/>
      <c r="K214" s="111"/>
      <c r="L214" s="111"/>
      <c r="M214" s="111"/>
      <c r="N214" s="111"/>
      <c r="O214" s="111"/>
      <c r="P214" s="111"/>
      <c r="Q214" s="111"/>
      <c r="R214" s="111"/>
      <c r="S214" s="111"/>
      <c r="T214" s="111"/>
      <c r="U214" s="111"/>
      <c r="V214" s="111"/>
      <c r="W214" s="111"/>
      <c r="X214" s="111"/>
      <c r="Y214" s="111"/>
      <c r="Z214" s="111"/>
      <c r="AA214" s="111"/>
      <c r="AB214" s="111"/>
    </row>
    <row r="215" spans="1:28" ht="15.6" x14ac:dyDescent="0.3">
      <c r="A215" s="111"/>
      <c r="B215" s="112"/>
      <c r="C215" s="111"/>
      <c r="D215" s="111"/>
      <c r="E215" s="111"/>
      <c r="F215" s="111"/>
      <c r="G215" s="111"/>
      <c r="H215" s="111"/>
      <c r="I215" s="111"/>
      <c r="J215" s="111"/>
      <c r="K215" s="111"/>
      <c r="L215" s="111"/>
      <c r="M215" s="111"/>
      <c r="N215" s="111"/>
      <c r="O215" s="111"/>
      <c r="P215" s="111"/>
      <c r="Q215" s="111"/>
      <c r="R215" s="111"/>
      <c r="S215" s="111"/>
      <c r="T215" s="111"/>
      <c r="U215" s="111"/>
      <c r="V215" s="111"/>
      <c r="W215" s="111"/>
      <c r="X215" s="111"/>
      <c r="Y215" s="111"/>
      <c r="Z215" s="111"/>
      <c r="AA215" s="111"/>
      <c r="AB215" s="111"/>
    </row>
    <row r="216" spans="1:28" ht="15.6" x14ac:dyDescent="0.3">
      <c r="A216" s="111"/>
      <c r="B216" s="112"/>
      <c r="C216" s="111"/>
      <c r="D216" s="111"/>
      <c r="E216" s="111"/>
      <c r="F216" s="111"/>
      <c r="G216" s="111"/>
      <c r="H216" s="111"/>
      <c r="I216" s="111"/>
      <c r="J216" s="111"/>
      <c r="K216" s="111"/>
      <c r="L216" s="111"/>
      <c r="M216" s="111"/>
      <c r="N216" s="111"/>
      <c r="O216" s="111"/>
      <c r="P216" s="111"/>
      <c r="Q216" s="111"/>
      <c r="R216" s="111"/>
      <c r="S216" s="111"/>
      <c r="T216" s="111"/>
      <c r="U216" s="111"/>
      <c r="V216" s="111"/>
      <c r="W216" s="111"/>
      <c r="X216" s="111"/>
      <c r="Y216" s="111"/>
      <c r="Z216" s="111"/>
      <c r="AA216" s="111"/>
      <c r="AB216" s="111"/>
    </row>
    <row r="217" spans="1:28" ht="15.6" x14ac:dyDescent="0.3">
      <c r="A217" s="111"/>
      <c r="B217" s="112"/>
      <c r="C217" s="111"/>
      <c r="D217" s="111"/>
      <c r="E217" s="111"/>
      <c r="F217" s="111"/>
      <c r="G217" s="111"/>
      <c r="H217" s="111"/>
      <c r="I217" s="111"/>
      <c r="J217" s="111"/>
      <c r="K217" s="111"/>
      <c r="L217" s="111"/>
      <c r="M217" s="111"/>
      <c r="N217" s="111"/>
      <c r="O217" s="111"/>
      <c r="P217" s="111"/>
      <c r="Q217" s="111"/>
      <c r="R217" s="111"/>
      <c r="S217" s="111"/>
      <c r="T217" s="111"/>
      <c r="U217" s="111"/>
      <c r="V217" s="111"/>
      <c r="W217" s="111"/>
      <c r="X217" s="111"/>
      <c r="Y217" s="111"/>
      <c r="Z217" s="111"/>
      <c r="AA217" s="111"/>
      <c r="AB217" s="111"/>
    </row>
    <row r="218" spans="1:28" ht="15.6" x14ac:dyDescent="0.3">
      <c r="A218" s="111"/>
      <c r="B218" s="112"/>
      <c r="C218" s="111"/>
      <c r="D218" s="111"/>
      <c r="E218" s="111"/>
      <c r="F218" s="111"/>
      <c r="G218" s="111"/>
      <c r="H218" s="111"/>
      <c r="I218" s="111"/>
      <c r="J218" s="111"/>
      <c r="K218" s="111"/>
      <c r="L218" s="111"/>
      <c r="M218" s="111"/>
      <c r="N218" s="111"/>
      <c r="O218" s="111"/>
      <c r="P218" s="111"/>
      <c r="Q218" s="111"/>
      <c r="R218" s="111"/>
      <c r="S218" s="111"/>
      <c r="T218" s="111"/>
      <c r="U218" s="111"/>
      <c r="V218" s="111"/>
      <c r="W218" s="111"/>
      <c r="X218" s="111"/>
      <c r="Y218" s="111"/>
      <c r="Z218" s="111"/>
      <c r="AA218" s="111"/>
      <c r="AB218" s="111"/>
    </row>
    <row r="219" spans="1:28" ht="15.6" x14ac:dyDescent="0.3">
      <c r="A219" s="111"/>
      <c r="B219" s="112"/>
      <c r="C219" s="111"/>
      <c r="D219" s="111"/>
      <c r="E219" s="111"/>
      <c r="F219" s="111"/>
      <c r="G219" s="111"/>
      <c r="H219" s="111"/>
      <c r="I219" s="111"/>
      <c r="J219" s="111"/>
      <c r="K219" s="111"/>
      <c r="L219" s="111"/>
      <c r="M219" s="111"/>
      <c r="N219" s="111"/>
      <c r="O219" s="111"/>
      <c r="P219" s="111"/>
      <c r="Q219" s="111"/>
      <c r="R219" s="111"/>
      <c r="S219" s="111"/>
      <c r="T219" s="111"/>
      <c r="U219" s="111"/>
      <c r="V219" s="111"/>
      <c r="W219" s="111"/>
      <c r="X219" s="111"/>
      <c r="Y219" s="111"/>
      <c r="Z219" s="111"/>
      <c r="AA219" s="111"/>
      <c r="AB219" s="111"/>
    </row>
    <row r="220" spans="1:28" ht="15.6" x14ac:dyDescent="0.3">
      <c r="A220" s="111"/>
      <c r="B220" s="112"/>
      <c r="C220" s="111"/>
      <c r="D220" s="111"/>
      <c r="E220" s="111"/>
      <c r="F220" s="111"/>
      <c r="G220" s="111"/>
      <c r="H220" s="111"/>
      <c r="I220" s="111"/>
      <c r="J220" s="111"/>
      <c r="K220" s="111"/>
      <c r="L220" s="111"/>
      <c r="M220" s="111"/>
      <c r="N220" s="111"/>
      <c r="O220" s="111"/>
      <c r="P220" s="111"/>
      <c r="Q220" s="111"/>
      <c r="R220" s="111"/>
      <c r="S220" s="111"/>
      <c r="T220" s="111"/>
      <c r="U220" s="111"/>
      <c r="V220" s="111"/>
      <c r="W220" s="111"/>
      <c r="X220" s="111"/>
      <c r="Y220" s="111"/>
      <c r="Z220" s="111"/>
      <c r="AA220" s="111"/>
      <c r="AB220" s="111"/>
    </row>
    <row r="221" spans="1:28" ht="15.6" x14ac:dyDescent="0.3">
      <c r="A221" s="111"/>
      <c r="B221" s="112"/>
      <c r="C221" s="111"/>
      <c r="D221" s="111"/>
      <c r="E221" s="111"/>
      <c r="F221" s="111"/>
      <c r="G221" s="111"/>
      <c r="H221" s="111"/>
      <c r="I221" s="111"/>
      <c r="J221" s="111"/>
      <c r="K221" s="111"/>
      <c r="L221" s="111"/>
      <c r="M221" s="111"/>
      <c r="N221" s="111"/>
      <c r="O221" s="111"/>
      <c r="P221" s="111"/>
      <c r="Q221" s="111"/>
      <c r="R221" s="111"/>
      <c r="S221" s="111"/>
      <c r="T221" s="111"/>
      <c r="U221" s="111"/>
      <c r="V221" s="111"/>
      <c r="W221" s="111"/>
      <c r="X221" s="111"/>
      <c r="Y221" s="111"/>
      <c r="Z221" s="111"/>
      <c r="AA221" s="111"/>
      <c r="AB221" s="111"/>
    </row>
    <row r="222" spans="1:28" ht="15.6" x14ac:dyDescent="0.3">
      <c r="A222" s="111"/>
      <c r="B222" s="112"/>
      <c r="C222" s="111"/>
      <c r="D222" s="111"/>
      <c r="E222" s="111"/>
      <c r="F222" s="111"/>
      <c r="G222" s="111"/>
      <c r="H222" s="111"/>
      <c r="I222" s="111"/>
      <c r="J222" s="111"/>
      <c r="K222" s="111"/>
      <c r="L222" s="111"/>
      <c r="M222" s="111"/>
      <c r="N222" s="111"/>
      <c r="O222" s="111"/>
      <c r="P222" s="111"/>
      <c r="Q222" s="111"/>
      <c r="R222" s="111"/>
      <c r="S222" s="111"/>
      <c r="T222" s="111"/>
      <c r="U222" s="111"/>
      <c r="V222" s="111"/>
      <c r="W222" s="111"/>
      <c r="X222" s="111"/>
      <c r="Y222" s="111"/>
      <c r="Z222" s="111"/>
      <c r="AA222" s="111"/>
      <c r="AB222" s="111"/>
    </row>
    <row r="223" spans="1:28" ht="15.6" x14ac:dyDescent="0.3">
      <c r="A223" s="111"/>
      <c r="B223" s="112"/>
      <c r="C223" s="111"/>
      <c r="D223" s="111"/>
      <c r="E223" s="111"/>
      <c r="F223" s="111"/>
      <c r="G223" s="111"/>
      <c r="H223" s="111"/>
      <c r="I223" s="111"/>
      <c r="J223" s="111"/>
      <c r="K223" s="111"/>
      <c r="L223" s="111"/>
      <c r="M223" s="111"/>
      <c r="N223" s="111"/>
      <c r="O223" s="111"/>
      <c r="P223" s="111"/>
      <c r="Q223" s="111"/>
      <c r="R223" s="111"/>
      <c r="S223" s="111"/>
      <c r="T223" s="111"/>
      <c r="U223" s="111"/>
      <c r="V223" s="111"/>
      <c r="W223" s="111"/>
      <c r="X223" s="111"/>
      <c r="Y223" s="111"/>
      <c r="Z223" s="111"/>
      <c r="AA223" s="111"/>
      <c r="AB223" s="111"/>
    </row>
    <row r="224" spans="1:28" ht="15.6" x14ac:dyDescent="0.3">
      <c r="A224" s="111"/>
      <c r="B224" s="112"/>
      <c r="C224" s="111"/>
      <c r="D224" s="111"/>
      <c r="E224" s="111"/>
      <c r="F224" s="111"/>
      <c r="G224" s="111"/>
      <c r="H224" s="111"/>
      <c r="I224" s="111"/>
      <c r="J224" s="111"/>
      <c r="K224" s="111"/>
      <c r="L224" s="111"/>
      <c r="M224" s="111"/>
      <c r="N224" s="111"/>
      <c r="O224" s="111"/>
      <c r="P224" s="111"/>
      <c r="Q224" s="111"/>
      <c r="R224" s="111"/>
      <c r="S224" s="111"/>
      <c r="T224" s="111"/>
      <c r="U224" s="111"/>
      <c r="V224" s="111"/>
      <c r="W224" s="111"/>
      <c r="X224" s="111"/>
      <c r="Y224" s="111"/>
      <c r="Z224" s="111"/>
      <c r="AA224" s="111"/>
      <c r="AB224" s="111"/>
    </row>
    <row r="225" spans="1:28" ht="15.6" x14ac:dyDescent="0.3">
      <c r="A225" s="111"/>
      <c r="B225" s="112"/>
      <c r="C225" s="111"/>
      <c r="D225" s="111"/>
      <c r="E225" s="111"/>
      <c r="F225" s="111"/>
      <c r="G225" s="111"/>
      <c r="H225" s="111"/>
      <c r="I225" s="111"/>
      <c r="J225" s="111"/>
      <c r="K225" s="111"/>
      <c r="L225" s="111"/>
      <c r="M225" s="111"/>
      <c r="N225" s="111"/>
      <c r="O225" s="111"/>
      <c r="P225" s="111"/>
      <c r="Q225" s="111"/>
      <c r="R225" s="111"/>
      <c r="S225" s="111"/>
      <c r="T225" s="111"/>
      <c r="U225" s="111"/>
      <c r="V225" s="111"/>
      <c r="W225" s="111"/>
      <c r="X225" s="111"/>
      <c r="Y225" s="111"/>
      <c r="Z225" s="111"/>
      <c r="AA225" s="111"/>
      <c r="AB225" s="111"/>
    </row>
    <row r="226" spans="1:28" ht="15.6" x14ac:dyDescent="0.3">
      <c r="A226" s="111"/>
      <c r="B226" s="112"/>
      <c r="C226" s="111"/>
      <c r="D226" s="111"/>
      <c r="E226" s="111"/>
      <c r="F226" s="111"/>
      <c r="G226" s="111"/>
      <c r="H226" s="111"/>
      <c r="I226" s="111"/>
      <c r="J226" s="111"/>
      <c r="K226" s="111"/>
      <c r="L226" s="111"/>
      <c r="M226" s="111"/>
      <c r="N226" s="111"/>
      <c r="O226" s="111"/>
      <c r="P226" s="111"/>
      <c r="Q226" s="111"/>
      <c r="R226" s="111"/>
      <c r="S226" s="111"/>
      <c r="T226" s="111"/>
      <c r="U226" s="111"/>
      <c r="V226" s="111"/>
      <c r="W226" s="111"/>
      <c r="X226" s="111"/>
      <c r="Y226" s="111"/>
      <c r="Z226" s="111"/>
      <c r="AA226" s="111"/>
      <c r="AB226" s="111"/>
    </row>
    <row r="227" spans="1:28" ht="15.6" x14ac:dyDescent="0.3">
      <c r="A227" s="111"/>
      <c r="B227" s="112"/>
      <c r="C227" s="111"/>
      <c r="D227" s="111"/>
      <c r="E227" s="111"/>
      <c r="F227" s="111"/>
      <c r="G227" s="111"/>
      <c r="H227" s="111"/>
      <c r="I227" s="111"/>
      <c r="J227" s="111"/>
      <c r="K227" s="111"/>
      <c r="L227" s="111"/>
      <c r="M227" s="111"/>
      <c r="N227" s="111"/>
      <c r="O227" s="111"/>
      <c r="P227" s="111"/>
      <c r="Q227" s="111"/>
      <c r="R227" s="111"/>
      <c r="S227" s="111"/>
      <c r="T227" s="111"/>
      <c r="U227" s="111"/>
      <c r="V227" s="111"/>
      <c r="W227" s="111"/>
      <c r="X227" s="111"/>
      <c r="Y227" s="111"/>
      <c r="Z227" s="111"/>
      <c r="AA227" s="111"/>
      <c r="AB227" s="111"/>
    </row>
    <row r="228" spans="1:28" ht="15.6" x14ac:dyDescent="0.3">
      <c r="A228" s="111"/>
      <c r="B228" s="112"/>
      <c r="C228" s="111"/>
      <c r="D228" s="111"/>
      <c r="E228" s="111"/>
      <c r="F228" s="111"/>
      <c r="G228" s="111"/>
      <c r="H228" s="111"/>
      <c r="I228" s="111"/>
      <c r="J228" s="111"/>
      <c r="K228" s="111"/>
      <c r="L228" s="111"/>
      <c r="M228" s="111"/>
      <c r="N228" s="111"/>
      <c r="O228" s="111"/>
      <c r="P228" s="111"/>
      <c r="Q228" s="111"/>
      <c r="R228" s="111"/>
      <c r="S228" s="111"/>
      <c r="T228" s="111"/>
      <c r="U228" s="111"/>
      <c r="V228" s="111"/>
      <c r="W228" s="111"/>
      <c r="X228" s="111"/>
      <c r="Y228" s="111"/>
      <c r="Z228" s="111"/>
      <c r="AA228" s="111"/>
      <c r="AB228" s="111"/>
    </row>
    <row r="229" spans="1:28" ht="15.6" x14ac:dyDescent="0.3">
      <c r="A229" s="111"/>
      <c r="B229" s="112"/>
      <c r="C229" s="111"/>
      <c r="D229" s="111"/>
      <c r="E229" s="111"/>
      <c r="F229" s="111"/>
      <c r="G229" s="111"/>
      <c r="H229" s="111"/>
      <c r="I229" s="111"/>
      <c r="J229" s="111"/>
      <c r="K229" s="111"/>
      <c r="L229" s="111"/>
      <c r="M229" s="111"/>
      <c r="N229" s="111"/>
      <c r="O229" s="111"/>
      <c r="P229" s="111"/>
      <c r="Q229" s="111"/>
      <c r="R229" s="111"/>
      <c r="S229" s="111"/>
      <c r="T229" s="111"/>
      <c r="U229" s="111"/>
      <c r="V229" s="111"/>
      <c r="W229" s="111"/>
      <c r="X229" s="111"/>
      <c r="Y229" s="111"/>
      <c r="Z229" s="111"/>
      <c r="AA229" s="111"/>
      <c r="AB229" s="111"/>
    </row>
    <row r="230" spans="1:28" ht="15.6" x14ac:dyDescent="0.3">
      <c r="A230" s="111"/>
      <c r="B230" s="112"/>
      <c r="C230" s="111"/>
      <c r="D230" s="111"/>
      <c r="E230" s="111"/>
      <c r="F230" s="111"/>
      <c r="G230" s="111"/>
      <c r="H230" s="111"/>
      <c r="I230" s="111"/>
      <c r="J230" s="111"/>
      <c r="K230" s="111"/>
      <c r="L230" s="111"/>
      <c r="M230" s="111"/>
      <c r="N230" s="111"/>
      <c r="O230" s="111"/>
      <c r="P230" s="111"/>
      <c r="Q230" s="111"/>
      <c r="R230" s="111"/>
      <c r="S230" s="111"/>
      <c r="T230" s="111"/>
      <c r="U230" s="111"/>
      <c r="V230" s="111"/>
      <c r="W230" s="111"/>
      <c r="X230" s="111"/>
      <c r="Y230" s="111"/>
      <c r="Z230" s="111"/>
      <c r="AA230" s="111"/>
      <c r="AB230" s="111"/>
    </row>
    <row r="231" spans="1:28" ht="15.6" x14ac:dyDescent="0.3">
      <c r="A231" s="111"/>
      <c r="B231" s="112"/>
      <c r="C231" s="111"/>
      <c r="D231" s="111"/>
      <c r="E231" s="111"/>
      <c r="F231" s="111"/>
      <c r="G231" s="111"/>
      <c r="H231" s="111"/>
      <c r="I231" s="111"/>
      <c r="J231" s="111"/>
      <c r="K231" s="111"/>
      <c r="L231" s="111"/>
      <c r="M231" s="111"/>
      <c r="N231" s="111"/>
      <c r="O231" s="111"/>
      <c r="P231" s="111"/>
      <c r="Q231" s="111"/>
      <c r="R231" s="111"/>
      <c r="S231" s="111"/>
      <c r="T231" s="111"/>
      <c r="U231" s="111"/>
      <c r="V231" s="111"/>
      <c r="W231" s="111"/>
      <c r="X231" s="111"/>
      <c r="Y231" s="111"/>
      <c r="Z231" s="111"/>
      <c r="AA231" s="111"/>
      <c r="AB231" s="111"/>
    </row>
    <row r="232" spans="1:28" ht="15.6" x14ac:dyDescent="0.3">
      <c r="A232" s="111"/>
      <c r="B232" s="112"/>
      <c r="C232" s="111"/>
      <c r="D232" s="111"/>
      <c r="E232" s="111"/>
      <c r="F232" s="111"/>
      <c r="G232" s="111"/>
      <c r="H232" s="111"/>
      <c r="I232" s="111"/>
      <c r="J232" s="111"/>
      <c r="K232" s="111"/>
      <c r="L232" s="111"/>
      <c r="M232" s="111"/>
      <c r="N232" s="111"/>
      <c r="O232" s="111"/>
      <c r="P232" s="111"/>
      <c r="Q232" s="111"/>
      <c r="R232" s="111"/>
      <c r="S232" s="111"/>
      <c r="T232" s="111"/>
      <c r="U232" s="111"/>
      <c r="V232" s="111"/>
      <c r="W232" s="111"/>
      <c r="X232" s="111"/>
      <c r="Y232" s="111"/>
      <c r="Z232" s="111"/>
      <c r="AA232" s="111"/>
      <c r="AB232" s="111"/>
    </row>
    <row r="233" spans="1:28" ht="15.6" x14ac:dyDescent="0.3">
      <c r="A233" s="111"/>
      <c r="B233" s="112"/>
      <c r="C233" s="111"/>
      <c r="D233" s="111"/>
      <c r="E233" s="111"/>
      <c r="F233" s="111"/>
      <c r="G233" s="111"/>
      <c r="H233" s="111"/>
      <c r="I233" s="111"/>
      <c r="J233" s="111"/>
      <c r="K233" s="111"/>
      <c r="L233" s="111"/>
      <c r="M233" s="111"/>
      <c r="N233" s="111"/>
      <c r="O233" s="111"/>
      <c r="P233" s="111"/>
      <c r="Q233" s="111"/>
      <c r="R233" s="111"/>
      <c r="S233" s="111"/>
      <c r="T233" s="111"/>
      <c r="U233" s="111"/>
      <c r="V233" s="111"/>
      <c r="W233" s="111"/>
      <c r="X233" s="111"/>
      <c r="Y233" s="111"/>
      <c r="Z233" s="111"/>
      <c r="AA233" s="111"/>
    </row>
    <row r="234" spans="1:28" ht="15.6" x14ac:dyDescent="0.3">
      <c r="A234" s="111"/>
      <c r="B234" s="112"/>
      <c r="C234" s="111"/>
      <c r="D234" s="111"/>
      <c r="E234" s="111"/>
      <c r="F234" s="111"/>
      <c r="G234" s="111"/>
      <c r="H234" s="111"/>
      <c r="I234" s="111"/>
      <c r="J234" s="111"/>
      <c r="K234" s="111"/>
      <c r="L234" s="111"/>
      <c r="M234" s="111"/>
      <c r="N234" s="111"/>
      <c r="O234" s="111"/>
      <c r="P234" s="111"/>
      <c r="Q234" s="111"/>
      <c r="R234" s="111"/>
      <c r="S234" s="111"/>
      <c r="T234" s="111"/>
      <c r="U234" s="111"/>
      <c r="V234" s="111"/>
      <c r="W234" s="111"/>
      <c r="X234" s="111"/>
      <c r="Y234" s="111"/>
      <c r="Z234" s="111"/>
      <c r="AA234" s="111"/>
    </row>
    <row r="235" spans="1:28" ht="15.6" x14ac:dyDescent="0.3">
      <c r="A235" s="111"/>
      <c r="B235" s="112"/>
      <c r="C235" s="111"/>
      <c r="D235" s="111"/>
      <c r="E235" s="111"/>
      <c r="F235" s="111"/>
      <c r="G235" s="111"/>
      <c r="H235" s="111"/>
      <c r="I235" s="111"/>
      <c r="J235" s="111"/>
      <c r="K235" s="111"/>
      <c r="L235" s="111"/>
      <c r="M235" s="111"/>
      <c r="N235" s="111"/>
      <c r="O235" s="111"/>
      <c r="P235" s="111"/>
      <c r="Q235" s="111"/>
      <c r="R235" s="111"/>
      <c r="S235" s="111"/>
      <c r="T235" s="111"/>
      <c r="U235" s="111"/>
      <c r="V235" s="111"/>
      <c r="W235" s="111"/>
      <c r="X235" s="111"/>
      <c r="Y235" s="111"/>
      <c r="Z235" s="111"/>
      <c r="AA235" s="111"/>
    </row>
    <row r="236" spans="1:28" ht="15.6" x14ac:dyDescent="0.3">
      <c r="A236" s="111"/>
      <c r="B236" s="112"/>
      <c r="C236" s="111"/>
      <c r="D236" s="111"/>
      <c r="E236" s="111"/>
      <c r="F236" s="111"/>
      <c r="G236" s="111"/>
      <c r="H236" s="111"/>
      <c r="I236" s="111"/>
      <c r="J236" s="111"/>
      <c r="K236" s="111"/>
      <c r="L236" s="111"/>
      <c r="M236" s="111"/>
      <c r="N236" s="111"/>
      <c r="O236" s="111"/>
      <c r="P236" s="111"/>
      <c r="Q236" s="111"/>
      <c r="R236" s="111"/>
      <c r="S236" s="111"/>
      <c r="T236" s="111"/>
      <c r="U236" s="111"/>
      <c r="V236" s="111"/>
      <c r="W236" s="111"/>
      <c r="X236" s="111"/>
      <c r="Y236" s="111"/>
      <c r="Z236" s="111"/>
      <c r="AA236" s="111"/>
    </row>
    <row r="237" spans="1:28" ht="15.6" x14ac:dyDescent="0.3">
      <c r="A237" s="111"/>
      <c r="B237" s="112"/>
      <c r="C237" s="111"/>
      <c r="D237" s="111"/>
      <c r="E237" s="111"/>
      <c r="F237" s="111"/>
      <c r="G237" s="111"/>
      <c r="H237" s="111"/>
      <c r="I237" s="111"/>
      <c r="J237" s="111"/>
      <c r="K237" s="111"/>
      <c r="L237" s="111"/>
      <c r="M237" s="111"/>
      <c r="N237" s="111"/>
      <c r="O237" s="111"/>
      <c r="P237" s="111"/>
      <c r="Q237" s="111"/>
      <c r="R237" s="111"/>
      <c r="S237" s="111"/>
      <c r="T237" s="111"/>
      <c r="U237" s="111"/>
      <c r="V237" s="111"/>
      <c r="W237" s="111"/>
      <c r="X237" s="111"/>
      <c r="Y237" s="111"/>
      <c r="Z237" s="111"/>
      <c r="AA237" s="111"/>
    </row>
    <row r="238" spans="1:28" ht="15.6" x14ac:dyDescent="0.3">
      <c r="A238" s="111"/>
      <c r="B238" s="112"/>
      <c r="C238" s="111"/>
      <c r="D238" s="111"/>
      <c r="E238" s="111"/>
      <c r="F238" s="111"/>
      <c r="G238" s="111"/>
      <c r="H238" s="111"/>
      <c r="I238" s="111"/>
      <c r="J238" s="111"/>
      <c r="K238" s="111"/>
      <c r="L238" s="111"/>
      <c r="M238" s="111"/>
      <c r="N238" s="111"/>
      <c r="O238" s="111"/>
      <c r="P238" s="111"/>
      <c r="Q238" s="111"/>
      <c r="R238" s="111"/>
      <c r="S238" s="111"/>
      <c r="T238" s="111"/>
      <c r="U238" s="111"/>
      <c r="V238" s="111"/>
      <c r="W238" s="111"/>
      <c r="X238" s="111"/>
      <c r="Y238" s="111"/>
      <c r="Z238" s="111"/>
      <c r="AA238" s="111"/>
    </row>
    <row r="239" spans="1:28" ht="15.6" x14ac:dyDescent="0.3">
      <c r="A239" s="111"/>
      <c r="B239" s="112"/>
      <c r="C239" s="111"/>
      <c r="D239" s="111"/>
      <c r="E239" s="111"/>
      <c r="F239" s="111"/>
      <c r="G239" s="111"/>
      <c r="H239" s="111"/>
      <c r="I239" s="111"/>
      <c r="J239" s="111"/>
      <c r="K239" s="111"/>
      <c r="L239" s="111"/>
      <c r="M239" s="111"/>
      <c r="N239" s="111"/>
      <c r="O239" s="111"/>
      <c r="P239" s="111"/>
      <c r="Q239" s="111"/>
      <c r="R239" s="111"/>
      <c r="S239" s="111"/>
      <c r="T239" s="111"/>
      <c r="U239" s="111"/>
      <c r="V239" s="111"/>
      <c r="W239" s="111"/>
      <c r="X239" s="111"/>
      <c r="Y239" s="111"/>
      <c r="Z239" s="111"/>
      <c r="AA239" s="111"/>
    </row>
    <row r="240" spans="1:28" ht="15.6" x14ac:dyDescent="0.3">
      <c r="A240" s="111"/>
      <c r="B240" s="112"/>
      <c r="C240" s="111"/>
      <c r="D240" s="111"/>
      <c r="E240" s="111"/>
      <c r="F240" s="111"/>
      <c r="G240" s="111"/>
      <c r="H240" s="111"/>
      <c r="I240" s="111"/>
      <c r="J240" s="111"/>
      <c r="K240" s="111"/>
      <c r="L240" s="111"/>
      <c r="M240" s="111"/>
      <c r="N240" s="111"/>
      <c r="O240" s="111"/>
      <c r="P240" s="111"/>
      <c r="Q240" s="111"/>
      <c r="R240" s="111"/>
      <c r="S240" s="111"/>
      <c r="T240" s="111"/>
      <c r="U240" s="111"/>
      <c r="V240" s="111"/>
      <c r="W240" s="111"/>
      <c r="X240" s="111"/>
      <c r="Y240" s="111"/>
      <c r="Z240" s="111"/>
      <c r="AA240" s="111"/>
    </row>
    <row r="241" spans="1:27" ht="15.6" x14ac:dyDescent="0.3">
      <c r="A241" s="111"/>
      <c r="B241" s="112"/>
      <c r="C241" s="111"/>
      <c r="D241" s="111"/>
      <c r="E241" s="111"/>
      <c r="F241" s="111"/>
      <c r="G241" s="111"/>
      <c r="H241" s="111"/>
      <c r="I241" s="111"/>
      <c r="J241" s="111"/>
      <c r="K241" s="111"/>
      <c r="L241" s="111"/>
      <c r="M241" s="111"/>
      <c r="N241" s="111"/>
      <c r="O241" s="111"/>
      <c r="P241" s="111"/>
      <c r="Q241" s="111"/>
      <c r="R241" s="111"/>
      <c r="S241" s="111"/>
      <c r="T241" s="111"/>
      <c r="U241" s="111"/>
      <c r="V241" s="111"/>
      <c r="W241" s="111"/>
      <c r="X241" s="111"/>
      <c r="Y241" s="111"/>
      <c r="Z241" s="111"/>
      <c r="AA241" s="111"/>
    </row>
    <row r="242" spans="1:27" ht="15.6" x14ac:dyDescent="0.3">
      <c r="A242" s="111"/>
      <c r="B242" s="112"/>
      <c r="C242" s="111"/>
      <c r="D242" s="111"/>
      <c r="E242" s="111"/>
      <c r="F242" s="111"/>
      <c r="G242" s="111"/>
      <c r="H242" s="111"/>
      <c r="I242" s="111"/>
      <c r="J242" s="111"/>
      <c r="K242" s="111"/>
      <c r="L242" s="111"/>
      <c r="M242" s="111"/>
      <c r="N242" s="111"/>
      <c r="O242" s="111"/>
      <c r="P242" s="111"/>
      <c r="Q242" s="111"/>
      <c r="R242" s="111"/>
      <c r="S242" s="111"/>
      <c r="T242" s="111"/>
      <c r="U242" s="111"/>
      <c r="V242" s="111"/>
      <c r="W242" s="111"/>
      <c r="X242" s="111"/>
      <c r="Y242" s="111"/>
      <c r="Z242" s="111"/>
      <c r="AA242" s="111"/>
    </row>
    <row r="243" spans="1:27" ht="15.6" x14ac:dyDescent="0.3">
      <c r="A243" s="111"/>
      <c r="B243" s="112"/>
      <c r="C243" s="111"/>
      <c r="D243" s="111"/>
      <c r="E243" s="111"/>
      <c r="F243" s="111"/>
      <c r="G243" s="111"/>
      <c r="H243" s="111"/>
      <c r="I243" s="111"/>
      <c r="J243" s="111"/>
      <c r="K243" s="111"/>
      <c r="L243" s="111"/>
      <c r="M243" s="111"/>
      <c r="N243" s="111"/>
      <c r="O243" s="111"/>
      <c r="P243" s="111"/>
      <c r="Q243" s="111"/>
      <c r="R243" s="111"/>
      <c r="S243" s="111"/>
      <c r="T243" s="111"/>
      <c r="U243" s="111"/>
      <c r="V243" s="111"/>
      <c r="W243" s="111"/>
      <c r="X243" s="111"/>
      <c r="Y243" s="111"/>
      <c r="Z243" s="111"/>
      <c r="AA243" s="111"/>
    </row>
    <row r="244" spans="1:27" ht="15.6" x14ac:dyDescent="0.3">
      <c r="A244" s="111"/>
      <c r="B244" s="112"/>
      <c r="C244" s="111"/>
      <c r="D244" s="111"/>
      <c r="E244" s="111"/>
      <c r="F244" s="111"/>
      <c r="G244" s="111"/>
      <c r="H244" s="111"/>
      <c r="I244" s="111"/>
      <c r="J244" s="111"/>
      <c r="K244" s="111"/>
      <c r="L244" s="111"/>
      <c r="M244" s="111"/>
      <c r="N244" s="111"/>
      <c r="O244" s="111"/>
      <c r="P244" s="111"/>
      <c r="Q244" s="111"/>
      <c r="R244" s="111"/>
      <c r="S244" s="111"/>
      <c r="T244" s="111"/>
      <c r="U244" s="111"/>
      <c r="V244" s="111"/>
      <c r="W244" s="111"/>
      <c r="X244" s="111"/>
      <c r="Y244" s="111"/>
      <c r="Z244" s="111"/>
      <c r="AA244" s="111"/>
    </row>
    <row r="245" spans="1:27" ht="15.6" x14ac:dyDescent="0.3">
      <c r="A245" s="111"/>
      <c r="B245" s="112"/>
      <c r="C245" s="111"/>
      <c r="D245" s="111"/>
      <c r="E245" s="111"/>
      <c r="F245" s="111"/>
      <c r="G245" s="111"/>
      <c r="H245" s="111"/>
      <c r="I245" s="111"/>
      <c r="J245" s="111"/>
      <c r="K245" s="111"/>
      <c r="L245" s="111"/>
      <c r="M245" s="111"/>
      <c r="N245" s="111"/>
      <c r="O245" s="111"/>
      <c r="P245" s="111"/>
      <c r="Q245" s="111"/>
      <c r="R245" s="111"/>
      <c r="S245" s="111"/>
      <c r="T245" s="111"/>
      <c r="U245" s="111"/>
      <c r="V245" s="111"/>
      <c r="W245" s="111"/>
      <c r="X245" s="111"/>
      <c r="Y245" s="111"/>
      <c r="Z245" s="111"/>
      <c r="AA245" s="111"/>
    </row>
    <row r="246" spans="1:27" ht="15.6" x14ac:dyDescent="0.3">
      <c r="A246" s="111"/>
      <c r="B246" s="112"/>
      <c r="C246" s="111"/>
      <c r="D246" s="111"/>
      <c r="E246" s="111"/>
      <c r="F246" s="111"/>
      <c r="G246" s="111"/>
      <c r="H246" s="111"/>
      <c r="I246" s="111"/>
      <c r="J246" s="111"/>
      <c r="K246" s="111"/>
      <c r="L246" s="111"/>
      <c r="M246" s="111"/>
      <c r="N246" s="111"/>
      <c r="O246" s="111"/>
      <c r="P246" s="111"/>
      <c r="Q246" s="111"/>
      <c r="R246" s="111"/>
      <c r="S246" s="111"/>
      <c r="T246" s="111"/>
      <c r="U246" s="111"/>
      <c r="V246" s="111"/>
      <c r="W246" s="111"/>
      <c r="X246" s="111"/>
      <c r="Y246" s="111"/>
      <c r="Z246" s="111"/>
      <c r="AA246" s="111"/>
    </row>
    <row r="247" spans="1:27" ht="15.6" x14ac:dyDescent="0.3">
      <c r="A247" s="111"/>
      <c r="B247" s="112"/>
      <c r="C247" s="111"/>
      <c r="D247" s="111"/>
      <c r="E247" s="111"/>
      <c r="F247" s="111"/>
      <c r="G247" s="111"/>
      <c r="H247" s="111"/>
      <c r="I247" s="111"/>
      <c r="J247" s="111"/>
      <c r="K247" s="111"/>
      <c r="L247" s="111"/>
      <c r="M247" s="111"/>
      <c r="N247" s="111"/>
      <c r="O247" s="111"/>
      <c r="P247" s="111"/>
      <c r="Q247" s="111"/>
      <c r="R247" s="111"/>
      <c r="S247" s="111"/>
      <c r="T247" s="111"/>
      <c r="U247" s="111"/>
      <c r="V247" s="111"/>
      <c r="W247" s="111"/>
      <c r="X247" s="111"/>
      <c r="Y247" s="111"/>
      <c r="Z247" s="111"/>
      <c r="AA247" s="111"/>
    </row>
    <row r="248" spans="1:27" ht="15.6" x14ac:dyDescent="0.3">
      <c r="A248" s="111"/>
      <c r="B248" s="112"/>
      <c r="C248" s="111"/>
      <c r="D248" s="111"/>
      <c r="E248" s="111"/>
      <c r="F248" s="111"/>
      <c r="G248" s="111"/>
      <c r="H248" s="111"/>
      <c r="I248" s="111"/>
      <c r="J248" s="111"/>
      <c r="K248" s="111"/>
      <c r="L248" s="111"/>
      <c r="M248" s="111"/>
      <c r="N248" s="111"/>
      <c r="O248" s="111"/>
      <c r="P248" s="111"/>
      <c r="Q248" s="111"/>
      <c r="R248" s="111"/>
      <c r="S248" s="111"/>
      <c r="T248" s="111"/>
      <c r="U248" s="111"/>
      <c r="V248" s="111"/>
      <c r="W248" s="111"/>
      <c r="X248" s="111"/>
      <c r="Y248" s="111"/>
      <c r="Z248" s="111"/>
      <c r="AA248" s="111"/>
    </row>
    <row r="249" spans="1:27" ht="15.6" x14ac:dyDescent="0.3">
      <c r="A249" s="111"/>
      <c r="B249" s="112"/>
      <c r="C249" s="111"/>
      <c r="D249" s="111"/>
      <c r="E249" s="111"/>
      <c r="F249" s="111"/>
      <c r="G249" s="111"/>
      <c r="H249" s="111"/>
      <c r="I249" s="111"/>
      <c r="J249" s="111"/>
      <c r="K249" s="111"/>
      <c r="L249" s="111"/>
      <c r="M249" s="111"/>
      <c r="N249" s="111"/>
      <c r="O249" s="111"/>
      <c r="P249" s="111"/>
      <c r="Q249" s="111"/>
      <c r="R249" s="111"/>
      <c r="S249" s="111"/>
      <c r="T249" s="111"/>
      <c r="U249" s="111"/>
      <c r="V249" s="111"/>
      <c r="W249" s="111"/>
      <c r="X249" s="111"/>
      <c r="Y249" s="111"/>
      <c r="Z249" s="111"/>
      <c r="AA249" s="111"/>
    </row>
    <row r="250" spans="1:27" ht="15.6" x14ac:dyDescent="0.3">
      <c r="A250" s="111"/>
      <c r="B250" s="112"/>
      <c r="C250" s="111"/>
      <c r="D250" s="111"/>
      <c r="E250" s="111"/>
      <c r="F250" s="111"/>
      <c r="G250" s="111"/>
      <c r="H250" s="111"/>
      <c r="I250" s="111"/>
      <c r="J250" s="111"/>
      <c r="K250" s="111"/>
      <c r="L250" s="111"/>
      <c r="M250" s="111"/>
      <c r="N250" s="111"/>
      <c r="O250" s="111"/>
      <c r="P250" s="111"/>
      <c r="Q250" s="111"/>
      <c r="R250" s="111"/>
      <c r="S250" s="111"/>
      <c r="T250" s="111"/>
      <c r="U250" s="111"/>
      <c r="V250" s="111"/>
      <c r="W250" s="111"/>
      <c r="X250" s="111"/>
      <c r="Y250" s="111"/>
      <c r="Z250" s="111"/>
      <c r="AA250" s="111"/>
    </row>
    <row r="251" spans="1:27" ht="15.6" x14ac:dyDescent="0.3">
      <c r="A251" s="111"/>
      <c r="B251" s="112"/>
      <c r="C251" s="111"/>
      <c r="D251" s="111"/>
      <c r="E251" s="111"/>
      <c r="F251" s="111"/>
      <c r="G251" s="111"/>
      <c r="H251" s="111"/>
      <c r="I251" s="111"/>
      <c r="J251" s="111"/>
      <c r="K251" s="111"/>
      <c r="L251" s="111"/>
      <c r="M251" s="111"/>
      <c r="N251" s="111"/>
      <c r="O251" s="111"/>
      <c r="P251" s="111"/>
      <c r="Q251" s="111"/>
      <c r="R251" s="111"/>
      <c r="S251" s="111"/>
      <c r="T251" s="111"/>
      <c r="U251" s="111"/>
      <c r="V251" s="111"/>
      <c r="W251" s="111"/>
      <c r="X251" s="111"/>
      <c r="Y251" s="111"/>
      <c r="Z251" s="111"/>
      <c r="AA251" s="111"/>
    </row>
    <row r="252" spans="1:27" ht="15.6" x14ac:dyDescent="0.3">
      <c r="A252" s="111"/>
      <c r="B252" s="112"/>
      <c r="C252" s="111"/>
      <c r="D252" s="111"/>
      <c r="E252" s="111"/>
      <c r="F252" s="111"/>
      <c r="G252" s="111"/>
      <c r="H252" s="111"/>
      <c r="I252" s="111"/>
      <c r="J252" s="111"/>
      <c r="K252" s="111"/>
      <c r="L252" s="111"/>
      <c r="M252" s="111"/>
      <c r="N252" s="111"/>
      <c r="O252" s="111"/>
      <c r="P252" s="111"/>
      <c r="Q252" s="111"/>
      <c r="R252" s="111"/>
      <c r="S252" s="111"/>
      <c r="T252" s="111"/>
      <c r="U252" s="111"/>
      <c r="V252" s="111"/>
      <c r="W252" s="111"/>
      <c r="X252" s="111"/>
      <c r="Y252" s="111"/>
      <c r="Z252" s="111"/>
      <c r="AA252" s="111"/>
    </row>
    <row r="253" spans="1:27" ht="15.6" x14ac:dyDescent="0.3">
      <c r="A253" s="111"/>
      <c r="B253" s="112"/>
      <c r="C253" s="111"/>
      <c r="D253" s="111"/>
      <c r="E253" s="111"/>
      <c r="F253" s="111"/>
      <c r="G253" s="111"/>
      <c r="H253" s="111"/>
      <c r="I253" s="111"/>
      <c r="J253" s="111"/>
      <c r="K253" s="111"/>
      <c r="L253" s="111"/>
      <c r="M253" s="111"/>
      <c r="N253" s="111"/>
      <c r="O253" s="111"/>
      <c r="P253" s="111"/>
      <c r="Q253" s="111"/>
      <c r="R253" s="111"/>
      <c r="S253" s="111"/>
      <c r="T253" s="111"/>
      <c r="U253" s="111"/>
      <c r="V253" s="111"/>
      <c r="W253" s="111"/>
      <c r="X253" s="111"/>
      <c r="Y253" s="111"/>
      <c r="Z253" s="111"/>
      <c r="AA253" s="111"/>
    </row>
    <row r="254" spans="1:27" ht="15.6" x14ac:dyDescent="0.3">
      <c r="A254" s="111"/>
      <c r="B254" s="112"/>
      <c r="C254" s="111"/>
      <c r="D254" s="111"/>
      <c r="E254" s="111"/>
      <c r="F254" s="111"/>
      <c r="G254" s="111"/>
      <c r="H254" s="111"/>
      <c r="I254" s="111"/>
      <c r="J254" s="111"/>
      <c r="K254" s="111"/>
      <c r="L254" s="111"/>
      <c r="M254" s="111"/>
      <c r="N254" s="111"/>
      <c r="O254" s="111"/>
      <c r="P254" s="111"/>
      <c r="Q254" s="111"/>
      <c r="R254" s="111"/>
      <c r="S254" s="111"/>
      <c r="T254" s="111"/>
      <c r="U254" s="111"/>
      <c r="V254" s="111"/>
      <c r="W254" s="111"/>
      <c r="X254" s="111"/>
      <c r="Y254" s="111"/>
      <c r="Z254" s="111"/>
      <c r="AA254" s="111"/>
    </row>
    <row r="255" spans="1:27" ht="15.6" x14ac:dyDescent="0.3">
      <c r="A255" s="111"/>
      <c r="B255" s="112"/>
      <c r="C255" s="111"/>
      <c r="D255" s="111"/>
      <c r="E255" s="111"/>
      <c r="F255" s="111"/>
      <c r="G255" s="111"/>
      <c r="H255" s="111"/>
      <c r="I255" s="111"/>
      <c r="J255" s="111"/>
      <c r="K255" s="111"/>
      <c r="L255" s="111"/>
      <c r="M255" s="111"/>
      <c r="N255" s="111"/>
      <c r="O255" s="111"/>
      <c r="P255" s="111"/>
      <c r="Q255" s="111"/>
      <c r="R255" s="111"/>
      <c r="S255" s="111"/>
      <c r="T255" s="111"/>
      <c r="U255" s="111"/>
      <c r="V255" s="111"/>
      <c r="W255" s="111"/>
      <c r="X255" s="111"/>
      <c r="Y255" s="111"/>
      <c r="Z255" s="111"/>
      <c r="AA255" s="111"/>
    </row>
    <row r="256" spans="1:27" ht="15.6" x14ac:dyDescent="0.3">
      <c r="A256" s="111"/>
      <c r="B256" s="112"/>
      <c r="C256" s="111"/>
      <c r="D256" s="111"/>
      <c r="E256" s="111"/>
      <c r="F256" s="111"/>
      <c r="G256" s="111"/>
      <c r="H256" s="111"/>
      <c r="I256" s="111"/>
      <c r="J256" s="111"/>
      <c r="K256" s="111"/>
      <c r="L256" s="111"/>
      <c r="M256" s="111"/>
      <c r="N256" s="111"/>
      <c r="O256" s="111"/>
      <c r="P256" s="111"/>
      <c r="Q256" s="111"/>
      <c r="R256" s="111"/>
      <c r="S256" s="111"/>
      <c r="T256" s="111"/>
      <c r="U256" s="111"/>
      <c r="V256" s="111"/>
      <c r="W256" s="111"/>
      <c r="X256" s="111"/>
      <c r="Y256" s="111"/>
      <c r="Z256" s="111"/>
      <c r="AA256" s="111"/>
    </row>
    <row r="257" spans="1:27" ht="15.6" x14ac:dyDescent="0.3">
      <c r="A257" s="111"/>
      <c r="B257" s="112"/>
      <c r="C257" s="111"/>
      <c r="D257" s="111"/>
      <c r="E257" s="111"/>
      <c r="F257" s="111"/>
      <c r="G257" s="111"/>
      <c r="H257" s="111"/>
      <c r="I257" s="111"/>
      <c r="J257" s="111"/>
      <c r="K257" s="111"/>
      <c r="L257" s="111"/>
      <c r="M257" s="111"/>
      <c r="N257" s="111"/>
      <c r="O257" s="111"/>
      <c r="P257" s="111"/>
      <c r="Q257" s="111"/>
      <c r="R257" s="111"/>
      <c r="S257" s="111"/>
      <c r="T257" s="111"/>
      <c r="U257" s="111"/>
      <c r="V257" s="111"/>
      <c r="W257" s="111"/>
      <c r="X257" s="111"/>
      <c r="Y257" s="111"/>
      <c r="Z257" s="111"/>
      <c r="AA257" s="111"/>
    </row>
    <row r="258" spans="1:27" ht="15.6" x14ac:dyDescent="0.3">
      <c r="A258" s="111"/>
      <c r="B258" s="112"/>
      <c r="C258" s="111"/>
      <c r="D258" s="111"/>
      <c r="E258" s="111"/>
      <c r="F258" s="111"/>
      <c r="G258" s="111"/>
      <c r="H258" s="111"/>
      <c r="I258" s="111"/>
      <c r="J258" s="111"/>
      <c r="K258" s="111"/>
      <c r="L258" s="111"/>
      <c r="M258" s="111"/>
      <c r="N258" s="111"/>
      <c r="O258" s="111"/>
      <c r="P258" s="111"/>
      <c r="Q258" s="111"/>
      <c r="R258" s="111"/>
      <c r="S258" s="111"/>
      <c r="T258" s="111"/>
      <c r="U258" s="111"/>
      <c r="V258" s="111"/>
      <c r="W258" s="111"/>
      <c r="X258" s="111"/>
      <c r="Y258" s="111"/>
      <c r="Z258" s="111"/>
      <c r="AA258" s="111"/>
    </row>
    <row r="259" spans="1:27" ht="15.6" x14ac:dyDescent="0.3">
      <c r="A259" s="111"/>
      <c r="B259" s="112"/>
      <c r="C259" s="111"/>
      <c r="D259" s="111"/>
      <c r="E259" s="111"/>
      <c r="F259" s="111"/>
      <c r="G259" s="111"/>
      <c r="H259" s="111"/>
      <c r="I259" s="111"/>
      <c r="J259" s="111"/>
      <c r="K259" s="111"/>
      <c r="L259" s="111"/>
      <c r="M259" s="111"/>
      <c r="N259" s="111"/>
      <c r="O259" s="111"/>
      <c r="P259" s="111"/>
      <c r="Q259" s="111"/>
      <c r="R259" s="111"/>
      <c r="S259" s="111"/>
      <c r="T259" s="111"/>
      <c r="U259" s="111"/>
      <c r="V259" s="111"/>
      <c r="W259" s="111"/>
      <c r="X259" s="111"/>
      <c r="Y259" s="111"/>
      <c r="Z259" s="111"/>
      <c r="AA259" s="111"/>
    </row>
    <row r="260" spans="1:27" ht="15.6" x14ac:dyDescent="0.3">
      <c r="A260" s="111"/>
      <c r="B260" s="112"/>
      <c r="C260" s="111"/>
      <c r="D260" s="111"/>
      <c r="E260" s="111"/>
      <c r="F260" s="111"/>
      <c r="G260" s="111"/>
      <c r="H260" s="111"/>
      <c r="I260" s="111"/>
      <c r="J260" s="111"/>
      <c r="K260" s="111"/>
      <c r="L260" s="111"/>
      <c r="M260" s="111"/>
      <c r="N260" s="111"/>
      <c r="O260" s="111"/>
      <c r="P260" s="111"/>
      <c r="Q260" s="111"/>
      <c r="R260" s="111"/>
      <c r="S260" s="111"/>
      <c r="T260" s="111"/>
      <c r="U260" s="111"/>
      <c r="V260" s="111"/>
      <c r="W260" s="111"/>
      <c r="X260" s="111"/>
      <c r="Y260" s="111"/>
      <c r="Z260" s="111"/>
      <c r="AA260" s="111"/>
    </row>
    <row r="261" spans="1:27" ht="15.6" x14ac:dyDescent="0.3">
      <c r="A261" s="111"/>
      <c r="B261" s="112"/>
      <c r="C261" s="111"/>
      <c r="D261" s="111"/>
      <c r="E261" s="111"/>
      <c r="F261" s="111"/>
      <c r="G261" s="111"/>
      <c r="H261" s="111"/>
      <c r="I261" s="111"/>
      <c r="J261" s="111"/>
      <c r="K261" s="111"/>
      <c r="L261" s="111"/>
      <c r="M261" s="111"/>
      <c r="N261" s="111"/>
      <c r="O261" s="111"/>
      <c r="P261" s="111"/>
      <c r="Q261" s="111"/>
      <c r="R261" s="111"/>
      <c r="S261" s="111"/>
      <c r="T261" s="111"/>
      <c r="U261" s="111"/>
      <c r="V261" s="111"/>
      <c r="W261" s="111"/>
      <c r="X261" s="111"/>
      <c r="Y261" s="111"/>
      <c r="Z261" s="111"/>
      <c r="AA261" s="111"/>
    </row>
    <row r="262" spans="1:27" ht="15.6" x14ac:dyDescent="0.3">
      <c r="A262" s="111"/>
      <c r="B262" s="112"/>
      <c r="C262" s="111"/>
      <c r="D262" s="111"/>
      <c r="E262" s="111"/>
      <c r="F262" s="111"/>
      <c r="G262" s="111"/>
      <c r="H262" s="111"/>
      <c r="I262" s="111"/>
      <c r="J262" s="111"/>
      <c r="K262" s="111"/>
      <c r="L262" s="111"/>
      <c r="M262" s="111"/>
      <c r="N262" s="111"/>
      <c r="O262" s="111"/>
      <c r="P262" s="111"/>
      <c r="Q262" s="111"/>
      <c r="R262" s="111"/>
      <c r="S262" s="111"/>
      <c r="T262" s="111"/>
      <c r="U262" s="111"/>
      <c r="V262" s="111"/>
      <c r="W262" s="111"/>
      <c r="X262" s="111"/>
      <c r="Y262" s="111"/>
      <c r="Z262" s="111"/>
      <c r="AA262" s="111"/>
    </row>
    <row r="263" spans="1:27" ht="15.6" x14ac:dyDescent="0.3">
      <c r="A263" s="111"/>
      <c r="B263" s="112"/>
      <c r="C263" s="111"/>
      <c r="D263" s="111"/>
      <c r="E263" s="111"/>
      <c r="F263" s="111"/>
      <c r="G263" s="111"/>
      <c r="H263" s="111"/>
      <c r="I263" s="111"/>
      <c r="J263" s="111"/>
      <c r="K263" s="111"/>
      <c r="L263" s="111"/>
      <c r="M263" s="111"/>
      <c r="N263" s="111"/>
      <c r="O263" s="111"/>
      <c r="P263" s="111"/>
      <c r="Q263" s="111"/>
      <c r="R263" s="111"/>
      <c r="S263" s="111"/>
      <c r="T263" s="111"/>
      <c r="U263" s="111"/>
      <c r="V263" s="111"/>
      <c r="W263" s="111"/>
      <c r="X263" s="111"/>
      <c r="Y263" s="111"/>
      <c r="Z263" s="111"/>
      <c r="AA263" s="111"/>
    </row>
    <row r="264" spans="1:27" ht="15.6" x14ac:dyDescent="0.3">
      <c r="A264" s="111"/>
      <c r="B264" s="112"/>
      <c r="C264" s="111"/>
      <c r="D264" s="111"/>
      <c r="E264" s="111"/>
      <c r="F264" s="111"/>
      <c r="G264" s="111"/>
      <c r="H264" s="111"/>
      <c r="I264" s="111"/>
      <c r="J264" s="111"/>
      <c r="K264" s="111"/>
      <c r="L264" s="111"/>
      <c r="M264" s="111"/>
      <c r="N264" s="111"/>
      <c r="O264" s="111"/>
      <c r="P264" s="111"/>
      <c r="Q264" s="111"/>
      <c r="R264" s="111"/>
      <c r="S264" s="111"/>
      <c r="T264" s="111"/>
      <c r="U264" s="111"/>
      <c r="V264" s="111"/>
      <c r="W264" s="111"/>
      <c r="X264" s="111"/>
      <c r="Y264" s="111"/>
      <c r="Z264" s="111"/>
      <c r="AA264" s="111"/>
    </row>
    <row r="265" spans="1:27" ht="15.6" x14ac:dyDescent="0.3">
      <c r="A265" s="111"/>
      <c r="B265" s="112"/>
      <c r="C265" s="111"/>
      <c r="D265" s="111"/>
      <c r="E265" s="111"/>
      <c r="F265" s="111"/>
      <c r="G265" s="111"/>
      <c r="H265" s="111"/>
      <c r="I265" s="111"/>
      <c r="J265" s="111"/>
      <c r="K265" s="111"/>
      <c r="L265" s="111"/>
      <c r="M265" s="111"/>
      <c r="N265" s="111"/>
      <c r="O265" s="111"/>
      <c r="P265" s="111"/>
      <c r="Q265" s="111"/>
      <c r="R265" s="111"/>
      <c r="S265" s="111"/>
      <c r="T265" s="111"/>
      <c r="U265" s="111"/>
      <c r="V265" s="111"/>
      <c r="W265" s="111"/>
      <c r="X265" s="111"/>
      <c r="Y265" s="111"/>
      <c r="Z265" s="111"/>
      <c r="AA265" s="111"/>
    </row>
    <row r="266" spans="1:27" ht="15.6" x14ac:dyDescent="0.3">
      <c r="A266" s="111"/>
      <c r="B266" s="112"/>
      <c r="C266" s="111"/>
      <c r="D266" s="111"/>
      <c r="E266" s="111"/>
      <c r="F266" s="111"/>
      <c r="G266" s="111"/>
      <c r="H266" s="111"/>
      <c r="I266" s="111"/>
      <c r="J266" s="111"/>
      <c r="K266" s="111"/>
      <c r="L266" s="111"/>
      <c r="M266" s="111"/>
      <c r="N266" s="111"/>
      <c r="O266" s="111"/>
      <c r="P266" s="111"/>
      <c r="Q266" s="111"/>
      <c r="R266" s="111"/>
      <c r="S266" s="111"/>
      <c r="T266" s="111"/>
      <c r="U266" s="111"/>
      <c r="V266" s="111"/>
      <c r="W266" s="111"/>
      <c r="X266" s="111"/>
      <c r="Y266" s="111"/>
      <c r="Z266" s="111"/>
      <c r="AA266" s="111"/>
    </row>
    <row r="267" spans="1:27" ht="15.6" x14ac:dyDescent="0.3">
      <c r="A267" s="111"/>
      <c r="B267" s="112"/>
      <c r="C267" s="111"/>
      <c r="D267" s="111"/>
      <c r="E267" s="111"/>
      <c r="F267" s="111"/>
      <c r="G267" s="111"/>
      <c r="H267" s="111"/>
      <c r="I267" s="111"/>
      <c r="J267" s="111"/>
      <c r="K267" s="111"/>
      <c r="L267" s="111"/>
      <c r="M267" s="111"/>
      <c r="N267" s="111"/>
      <c r="O267" s="111"/>
      <c r="P267" s="111"/>
      <c r="Q267" s="111"/>
      <c r="R267" s="111"/>
      <c r="S267" s="111"/>
      <c r="T267" s="111"/>
      <c r="U267" s="111"/>
      <c r="V267" s="111"/>
      <c r="W267" s="111"/>
      <c r="X267" s="111"/>
      <c r="Y267" s="111"/>
      <c r="Z267" s="111"/>
      <c r="AA267" s="111"/>
    </row>
    <row r="268" spans="1:27" ht="15.6" x14ac:dyDescent="0.3">
      <c r="A268" s="111"/>
      <c r="B268" s="112"/>
      <c r="C268" s="111"/>
      <c r="D268" s="111"/>
      <c r="E268" s="111"/>
      <c r="F268" s="111"/>
      <c r="G268" s="111"/>
      <c r="H268" s="111"/>
      <c r="I268" s="111"/>
      <c r="J268" s="111"/>
      <c r="K268" s="111"/>
      <c r="L268" s="111"/>
      <c r="M268" s="111"/>
      <c r="N268" s="111"/>
      <c r="O268" s="111"/>
      <c r="P268" s="111"/>
      <c r="Q268" s="111"/>
      <c r="R268" s="111"/>
      <c r="S268" s="111"/>
      <c r="T268" s="111"/>
      <c r="U268" s="111"/>
      <c r="V268" s="111"/>
      <c r="W268" s="111"/>
      <c r="X268" s="111"/>
      <c r="Y268" s="111"/>
      <c r="Z268" s="111"/>
      <c r="AA268" s="111"/>
    </row>
    <row r="269" spans="1:27" ht="15.6" x14ac:dyDescent="0.3">
      <c r="A269" s="111"/>
      <c r="B269" s="112"/>
      <c r="C269" s="111"/>
      <c r="D269" s="111"/>
      <c r="E269" s="111"/>
      <c r="F269" s="111"/>
      <c r="G269" s="111"/>
      <c r="H269" s="111"/>
      <c r="I269" s="111"/>
      <c r="J269" s="111"/>
      <c r="K269" s="111"/>
      <c r="L269" s="111"/>
      <c r="M269" s="111"/>
      <c r="N269" s="111"/>
      <c r="O269" s="111"/>
      <c r="P269" s="111"/>
      <c r="Q269" s="111"/>
      <c r="R269" s="111"/>
      <c r="S269" s="111"/>
      <c r="T269" s="111"/>
      <c r="U269" s="111"/>
      <c r="V269" s="111"/>
      <c r="W269" s="111"/>
      <c r="X269" s="111"/>
      <c r="Y269" s="111"/>
      <c r="Z269" s="111"/>
      <c r="AA269" s="111"/>
    </row>
    <row r="270" spans="1:27" ht="15.6" x14ac:dyDescent="0.3">
      <c r="A270" s="111"/>
      <c r="B270" s="112"/>
      <c r="C270" s="111"/>
      <c r="D270" s="111"/>
      <c r="E270" s="111"/>
      <c r="F270" s="111"/>
      <c r="G270" s="111"/>
      <c r="H270" s="111"/>
      <c r="I270" s="111"/>
      <c r="J270" s="111"/>
      <c r="K270" s="111"/>
      <c r="L270" s="111"/>
      <c r="M270" s="111"/>
      <c r="N270" s="111"/>
      <c r="O270" s="111"/>
      <c r="P270" s="111"/>
      <c r="Q270" s="111"/>
      <c r="R270" s="111"/>
      <c r="S270" s="111"/>
      <c r="T270" s="111"/>
      <c r="U270" s="111"/>
      <c r="V270" s="111"/>
      <c r="W270" s="111"/>
      <c r="X270" s="111"/>
      <c r="Y270" s="111"/>
      <c r="Z270" s="111"/>
      <c r="AA270" s="111"/>
    </row>
    <row r="271" spans="1:27" ht="15.6" x14ac:dyDescent="0.3">
      <c r="A271" s="111"/>
      <c r="B271" s="112"/>
      <c r="C271" s="111"/>
      <c r="D271" s="111"/>
      <c r="E271" s="111"/>
      <c r="F271" s="111"/>
      <c r="G271" s="111"/>
      <c r="H271" s="111"/>
      <c r="I271" s="111"/>
      <c r="J271" s="111"/>
      <c r="K271" s="111"/>
      <c r="L271" s="111"/>
      <c r="M271" s="111"/>
      <c r="N271" s="111"/>
      <c r="O271" s="111"/>
      <c r="P271" s="111"/>
      <c r="Q271" s="111"/>
      <c r="R271" s="111"/>
      <c r="S271" s="111"/>
      <c r="T271" s="111"/>
      <c r="U271" s="111"/>
      <c r="V271" s="111"/>
      <c r="W271" s="111"/>
      <c r="X271" s="111"/>
      <c r="Y271" s="111"/>
      <c r="Z271" s="111"/>
      <c r="AA271" s="111"/>
    </row>
    <row r="272" spans="1:27" ht="15.6" x14ac:dyDescent="0.3">
      <c r="A272" s="111"/>
      <c r="B272" s="112"/>
      <c r="C272" s="111"/>
      <c r="D272" s="111"/>
      <c r="E272" s="111"/>
      <c r="F272" s="111"/>
      <c r="G272" s="111"/>
      <c r="H272" s="111"/>
      <c r="I272" s="111"/>
      <c r="J272" s="111"/>
      <c r="K272" s="111"/>
      <c r="L272" s="111"/>
      <c r="M272" s="111"/>
      <c r="N272" s="111"/>
      <c r="O272" s="111"/>
      <c r="P272" s="111"/>
      <c r="Q272" s="111"/>
      <c r="R272" s="111"/>
      <c r="S272" s="111"/>
      <c r="T272" s="111"/>
      <c r="U272" s="111"/>
      <c r="V272" s="111"/>
      <c r="W272" s="111"/>
      <c r="X272" s="111"/>
      <c r="Y272" s="111"/>
      <c r="Z272" s="111"/>
      <c r="AA272" s="111"/>
    </row>
    <row r="273" spans="1:27" ht="15.6" x14ac:dyDescent="0.3">
      <c r="A273" s="111"/>
      <c r="B273" s="112"/>
      <c r="C273" s="111"/>
      <c r="D273" s="111"/>
      <c r="E273" s="111"/>
      <c r="F273" s="111"/>
      <c r="G273" s="111"/>
      <c r="H273" s="111"/>
      <c r="I273" s="111"/>
      <c r="J273" s="111"/>
      <c r="K273" s="111"/>
      <c r="L273" s="111"/>
      <c r="M273" s="111"/>
      <c r="N273" s="111"/>
      <c r="O273" s="111"/>
      <c r="P273" s="111"/>
      <c r="Q273" s="111"/>
      <c r="R273" s="111"/>
      <c r="S273" s="111"/>
      <c r="T273" s="111"/>
      <c r="U273" s="111"/>
      <c r="V273" s="111"/>
      <c r="W273" s="111"/>
      <c r="X273" s="111"/>
      <c r="Y273" s="111"/>
      <c r="Z273" s="111"/>
      <c r="AA273" s="111"/>
    </row>
    <row r="274" spans="1:27" ht="15.6" x14ac:dyDescent="0.3">
      <c r="A274" s="111"/>
      <c r="B274" s="112"/>
      <c r="C274" s="111"/>
      <c r="D274" s="111"/>
      <c r="E274" s="111"/>
      <c r="F274" s="111"/>
      <c r="G274" s="111"/>
      <c r="H274" s="111"/>
      <c r="I274" s="111"/>
      <c r="J274" s="111"/>
      <c r="K274" s="111"/>
      <c r="L274" s="111"/>
      <c r="M274" s="111"/>
      <c r="N274" s="111"/>
      <c r="O274" s="111"/>
      <c r="P274" s="111"/>
      <c r="Q274" s="111"/>
      <c r="R274" s="111"/>
      <c r="S274" s="111"/>
      <c r="T274" s="111"/>
      <c r="U274" s="111"/>
      <c r="V274" s="111"/>
      <c r="W274" s="111"/>
      <c r="X274" s="111"/>
      <c r="Y274" s="111"/>
      <c r="Z274" s="111"/>
      <c r="AA274" s="111"/>
    </row>
    <row r="275" spans="1:27" ht="15.6" x14ac:dyDescent="0.3">
      <c r="A275" s="111"/>
      <c r="B275" s="112"/>
      <c r="C275" s="111"/>
      <c r="D275" s="111"/>
      <c r="E275" s="111"/>
      <c r="F275" s="111"/>
      <c r="G275" s="111"/>
      <c r="H275" s="111"/>
      <c r="I275" s="111"/>
      <c r="J275" s="111"/>
      <c r="K275" s="111"/>
      <c r="L275" s="111"/>
      <c r="M275" s="111"/>
      <c r="N275" s="111"/>
      <c r="O275" s="111"/>
      <c r="P275" s="111"/>
      <c r="Q275" s="111"/>
      <c r="R275" s="111"/>
      <c r="S275" s="111"/>
      <c r="T275" s="111"/>
      <c r="U275" s="111"/>
      <c r="V275" s="111"/>
      <c r="W275" s="111"/>
      <c r="X275" s="111"/>
      <c r="Y275" s="111"/>
      <c r="Z275" s="111"/>
      <c r="AA275" s="111"/>
    </row>
    <row r="276" spans="1:27" ht="15.6" x14ac:dyDescent="0.3">
      <c r="A276" s="111"/>
      <c r="B276" s="112"/>
      <c r="C276" s="111"/>
      <c r="D276" s="111"/>
      <c r="E276" s="111"/>
      <c r="F276" s="111"/>
      <c r="G276" s="111"/>
      <c r="H276" s="111"/>
      <c r="I276" s="111"/>
      <c r="J276" s="111"/>
      <c r="K276" s="111"/>
      <c r="L276" s="111"/>
      <c r="M276" s="111"/>
      <c r="N276" s="111"/>
      <c r="O276" s="111"/>
      <c r="P276" s="111"/>
      <c r="Q276" s="111"/>
      <c r="R276" s="111"/>
      <c r="S276" s="111"/>
      <c r="T276" s="111"/>
      <c r="U276" s="111"/>
      <c r="V276" s="111"/>
      <c r="W276" s="111"/>
      <c r="X276" s="111"/>
      <c r="Y276" s="111"/>
      <c r="Z276" s="111"/>
      <c r="AA276" s="111"/>
    </row>
    <row r="277" spans="1:27" ht="15.6" x14ac:dyDescent="0.3">
      <c r="A277" s="111"/>
      <c r="B277" s="112"/>
      <c r="C277" s="111"/>
      <c r="D277" s="111"/>
      <c r="E277" s="111"/>
      <c r="F277" s="111"/>
      <c r="G277" s="111"/>
      <c r="H277" s="111"/>
      <c r="I277" s="111"/>
      <c r="J277" s="111"/>
      <c r="K277" s="111"/>
      <c r="L277" s="111"/>
      <c r="M277" s="111"/>
      <c r="N277" s="111"/>
      <c r="O277" s="111"/>
      <c r="P277" s="111"/>
      <c r="Q277" s="111"/>
      <c r="R277" s="111"/>
      <c r="S277" s="111"/>
      <c r="T277" s="111"/>
      <c r="U277" s="111"/>
      <c r="V277" s="111"/>
      <c r="W277" s="111"/>
      <c r="X277" s="111"/>
      <c r="Y277" s="111"/>
      <c r="Z277" s="111"/>
      <c r="AA277" s="111"/>
    </row>
    <row r="278" spans="1:27" ht="15.6" x14ac:dyDescent="0.3">
      <c r="A278" s="111"/>
      <c r="B278" s="112"/>
      <c r="C278" s="111"/>
      <c r="D278" s="111"/>
      <c r="E278" s="111"/>
      <c r="F278" s="111"/>
      <c r="G278" s="111"/>
      <c r="H278" s="111"/>
      <c r="I278" s="111"/>
      <c r="J278" s="111"/>
      <c r="K278" s="111"/>
      <c r="L278" s="111"/>
      <c r="M278" s="111"/>
      <c r="N278" s="111"/>
      <c r="O278" s="111"/>
      <c r="P278" s="111"/>
      <c r="Q278" s="111"/>
      <c r="R278" s="111"/>
      <c r="S278" s="111"/>
      <c r="T278" s="111"/>
      <c r="U278" s="111"/>
      <c r="V278" s="111"/>
      <c r="W278" s="111"/>
      <c r="X278" s="111"/>
      <c r="Y278" s="111"/>
      <c r="Z278" s="111"/>
      <c r="AA278" s="111"/>
    </row>
    <row r="279" spans="1:27" ht="15.6" x14ac:dyDescent="0.3">
      <c r="A279" s="111"/>
      <c r="B279" s="112"/>
      <c r="C279" s="111"/>
      <c r="D279" s="111"/>
      <c r="E279" s="111"/>
      <c r="F279" s="111"/>
      <c r="G279" s="111"/>
      <c r="H279" s="111"/>
      <c r="I279" s="111"/>
      <c r="J279" s="111"/>
      <c r="K279" s="111"/>
      <c r="L279" s="111"/>
      <c r="M279" s="111"/>
      <c r="N279" s="111"/>
      <c r="O279" s="111"/>
      <c r="P279" s="111"/>
      <c r="Q279" s="111"/>
      <c r="R279" s="111"/>
      <c r="S279" s="111"/>
      <c r="T279" s="111"/>
      <c r="U279" s="111"/>
      <c r="V279" s="111"/>
      <c r="W279" s="111"/>
      <c r="X279" s="111"/>
      <c r="Y279" s="111"/>
      <c r="Z279" s="111"/>
      <c r="AA279" s="111"/>
    </row>
    <row r="280" spans="1:27" ht="15.6" x14ac:dyDescent="0.3">
      <c r="A280" s="111"/>
      <c r="B280" s="112"/>
      <c r="C280" s="111"/>
      <c r="D280" s="111"/>
      <c r="E280" s="111"/>
      <c r="F280" s="111"/>
      <c r="G280" s="111"/>
      <c r="H280" s="111"/>
      <c r="I280" s="111"/>
      <c r="J280" s="111"/>
      <c r="K280" s="111"/>
      <c r="L280" s="111"/>
      <c r="M280" s="111"/>
      <c r="N280" s="111"/>
      <c r="O280" s="111"/>
      <c r="P280" s="111"/>
      <c r="Q280" s="111"/>
      <c r="R280" s="111"/>
      <c r="S280" s="111"/>
      <c r="T280" s="111"/>
      <c r="U280" s="111"/>
      <c r="V280" s="111"/>
      <c r="W280" s="111"/>
      <c r="X280" s="111"/>
      <c r="Y280" s="111"/>
      <c r="Z280" s="111"/>
      <c r="AA280" s="111"/>
    </row>
    <row r="281" spans="1:27" ht="15.6" x14ac:dyDescent="0.3">
      <c r="A281" s="111"/>
      <c r="B281" s="112"/>
      <c r="C281" s="111"/>
      <c r="D281" s="111"/>
      <c r="E281" s="111"/>
      <c r="F281" s="111"/>
      <c r="G281" s="111"/>
      <c r="H281" s="111"/>
      <c r="I281" s="111"/>
      <c r="J281" s="111"/>
      <c r="K281" s="111"/>
      <c r="L281" s="111"/>
      <c r="M281" s="111"/>
      <c r="N281" s="111"/>
      <c r="O281" s="111"/>
      <c r="P281" s="111"/>
      <c r="Q281" s="111"/>
      <c r="R281" s="111"/>
      <c r="S281" s="111"/>
      <c r="T281" s="111"/>
      <c r="U281" s="111"/>
      <c r="V281" s="111"/>
      <c r="W281" s="111"/>
      <c r="X281" s="111"/>
      <c r="Y281" s="111"/>
      <c r="Z281" s="111"/>
      <c r="AA281" s="111"/>
    </row>
    <row r="282" spans="1:27" ht="15.6" x14ac:dyDescent="0.3">
      <c r="A282" s="111"/>
      <c r="B282" s="112"/>
      <c r="C282" s="111"/>
      <c r="D282" s="111"/>
      <c r="E282" s="111"/>
      <c r="F282" s="111"/>
      <c r="G282" s="111"/>
      <c r="H282" s="111"/>
      <c r="I282" s="111"/>
      <c r="J282" s="111"/>
      <c r="K282" s="111"/>
      <c r="L282" s="111"/>
      <c r="M282" s="111"/>
      <c r="N282" s="111"/>
      <c r="O282" s="111"/>
      <c r="P282" s="111"/>
      <c r="Q282" s="111"/>
      <c r="R282" s="111"/>
      <c r="S282" s="111"/>
      <c r="T282" s="111"/>
      <c r="U282" s="111"/>
      <c r="V282" s="111"/>
      <c r="W282" s="111"/>
      <c r="X282" s="111"/>
      <c r="Y282" s="111"/>
      <c r="Z282" s="111"/>
      <c r="AA282" s="111"/>
    </row>
    <row r="283" spans="1:27" ht="15.6" x14ac:dyDescent="0.3">
      <c r="A283" s="111"/>
      <c r="B283" s="112"/>
      <c r="C283" s="111"/>
      <c r="D283" s="111"/>
      <c r="E283" s="111"/>
      <c r="F283" s="111"/>
      <c r="G283" s="111"/>
      <c r="H283" s="111"/>
      <c r="I283" s="111"/>
      <c r="J283" s="111"/>
      <c r="K283" s="111"/>
      <c r="L283" s="111"/>
      <c r="M283" s="111"/>
      <c r="N283" s="111"/>
      <c r="O283" s="111"/>
      <c r="P283" s="111"/>
      <c r="Q283" s="111"/>
      <c r="R283" s="111"/>
      <c r="S283" s="111"/>
      <c r="T283" s="111"/>
      <c r="U283" s="111"/>
      <c r="V283" s="111"/>
      <c r="W283" s="111"/>
      <c r="X283" s="111"/>
      <c r="Y283" s="111"/>
      <c r="Z283" s="111"/>
      <c r="AA283" s="111"/>
    </row>
    <row r="284" spans="1:27" ht="15.6" x14ac:dyDescent="0.3">
      <c r="A284" s="111"/>
      <c r="B284" s="112"/>
      <c r="C284" s="111"/>
      <c r="D284" s="111"/>
      <c r="E284" s="111"/>
      <c r="F284" s="111"/>
      <c r="G284" s="111"/>
      <c r="H284" s="111"/>
      <c r="I284" s="111"/>
      <c r="J284" s="111"/>
      <c r="K284" s="111"/>
      <c r="L284" s="111"/>
      <c r="M284" s="111"/>
      <c r="N284" s="111"/>
      <c r="O284" s="111"/>
      <c r="P284" s="111"/>
      <c r="Q284" s="111"/>
      <c r="R284" s="111"/>
      <c r="S284" s="111"/>
      <c r="T284" s="111"/>
      <c r="U284" s="111"/>
      <c r="V284" s="111"/>
      <c r="W284" s="111"/>
      <c r="X284" s="111"/>
      <c r="Y284" s="111"/>
      <c r="Z284" s="111"/>
      <c r="AA284" s="111"/>
    </row>
    <row r="285" spans="1:27" ht="15.6" x14ac:dyDescent="0.3">
      <c r="A285" s="111"/>
      <c r="B285" s="112"/>
      <c r="C285" s="111"/>
      <c r="D285" s="111"/>
      <c r="E285" s="111"/>
      <c r="F285" s="111"/>
      <c r="G285" s="111"/>
      <c r="H285" s="111"/>
      <c r="I285" s="111"/>
      <c r="J285" s="111"/>
      <c r="K285" s="111"/>
      <c r="L285" s="111"/>
      <c r="M285" s="111"/>
      <c r="N285" s="111"/>
      <c r="O285" s="111"/>
      <c r="P285" s="111"/>
      <c r="Q285" s="111"/>
      <c r="R285" s="111"/>
      <c r="S285" s="111"/>
      <c r="T285" s="111"/>
      <c r="U285" s="111"/>
      <c r="V285" s="111"/>
      <c r="W285" s="111"/>
      <c r="X285" s="111"/>
      <c r="Y285" s="111"/>
      <c r="Z285" s="111"/>
      <c r="AA285" s="111"/>
    </row>
    <row r="286" spans="1:27" ht="15.6" x14ac:dyDescent="0.3">
      <c r="A286" s="111"/>
      <c r="B286" s="112"/>
      <c r="C286" s="111"/>
      <c r="D286" s="111"/>
      <c r="E286" s="111"/>
      <c r="F286" s="111"/>
      <c r="G286" s="111"/>
      <c r="H286" s="111"/>
      <c r="I286" s="111"/>
      <c r="J286" s="111"/>
      <c r="K286" s="111"/>
      <c r="L286" s="111"/>
      <c r="M286" s="111"/>
      <c r="N286" s="111"/>
      <c r="O286" s="111"/>
      <c r="P286" s="111"/>
      <c r="Q286" s="111"/>
      <c r="R286" s="111"/>
      <c r="S286" s="111"/>
      <c r="T286" s="111"/>
      <c r="U286" s="111"/>
      <c r="V286" s="111"/>
      <c r="W286" s="111"/>
      <c r="X286" s="111"/>
      <c r="Y286" s="111"/>
      <c r="Z286" s="111"/>
      <c r="AA286" s="111"/>
    </row>
    <row r="287" spans="1:27" ht="15.6" x14ac:dyDescent="0.3">
      <c r="A287" s="111"/>
      <c r="B287" s="112"/>
      <c r="C287" s="111"/>
      <c r="D287" s="111"/>
      <c r="E287" s="111"/>
      <c r="F287" s="111"/>
      <c r="G287" s="111"/>
      <c r="H287" s="111"/>
      <c r="I287" s="111"/>
      <c r="J287" s="111"/>
      <c r="K287" s="111"/>
      <c r="L287" s="111"/>
      <c r="M287" s="111"/>
      <c r="N287" s="111"/>
      <c r="O287" s="111"/>
      <c r="P287" s="111"/>
      <c r="Q287" s="111"/>
      <c r="R287" s="111"/>
      <c r="S287" s="111"/>
      <c r="T287" s="111"/>
      <c r="U287" s="111"/>
      <c r="V287" s="111"/>
      <c r="W287" s="111"/>
      <c r="X287" s="111"/>
      <c r="Y287" s="111"/>
      <c r="Z287" s="111"/>
      <c r="AA287" s="111"/>
    </row>
    <row r="288" spans="1:27" ht="15.6" x14ac:dyDescent="0.3">
      <c r="A288" s="111"/>
      <c r="B288" s="112"/>
      <c r="C288" s="111"/>
      <c r="D288" s="111"/>
      <c r="E288" s="111"/>
      <c r="F288" s="111"/>
      <c r="G288" s="111"/>
      <c r="H288" s="111"/>
      <c r="I288" s="111"/>
      <c r="J288" s="111"/>
      <c r="K288" s="111"/>
      <c r="L288" s="111"/>
      <c r="M288" s="111"/>
      <c r="N288" s="111"/>
      <c r="O288" s="111"/>
      <c r="P288" s="111"/>
      <c r="Q288" s="111"/>
      <c r="R288" s="111"/>
      <c r="S288" s="111"/>
      <c r="T288" s="111"/>
      <c r="U288" s="111"/>
      <c r="V288" s="111"/>
      <c r="W288" s="111"/>
      <c r="X288" s="111"/>
      <c r="Y288" s="111"/>
      <c r="Z288" s="111"/>
      <c r="AA288" s="111"/>
    </row>
    <row r="289" spans="1:27" ht="15.6" x14ac:dyDescent="0.3">
      <c r="A289" s="111"/>
      <c r="B289" s="112"/>
      <c r="C289" s="111"/>
      <c r="D289" s="111"/>
      <c r="E289" s="111"/>
      <c r="F289" s="111"/>
      <c r="G289" s="111"/>
      <c r="H289" s="111"/>
      <c r="I289" s="111"/>
      <c r="J289" s="111"/>
      <c r="K289" s="111"/>
      <c r="L289" s="111"/>
      <c r="M289" s="111"/>
      <c r="N289" s="111"/>
      <c r="O289" s="111"/>
      <c r="P289" s="111"/>
      <c r="Q289" s="111"/>
      <c r="R289" s="111"/>
      <c r="S289" s="111"/>
      <c r="T289" s="111"/>
      <c r="U289" s="111"/>
      <c r="V289" s="111"/>
      <c r="W289" s="111"/>
      <c r="X289" s="111"/>
      <c r="Y289" s="111"/>
      <c r="Z289" s="111"/>
      <c r="AA289" s="111"/>
    </row>
    <row r="290" spans="1:27" ht="15.6" x14ac:dyDescent="0.3">
      <c r="A290" s="111"/>
      <c r="B290" s="112"/>
      <c r="C290" s="111"/>
      <c r="D290" s="111"/>
      <c r="E290" s="111"/>
      <c r="F290" s="111"/>
      <c r="G290" s="111"/>
      <c r="H290" s="111"/>
      <c r="I290" s="111"/>
      <c r="J290" s="111"/>
      <c r="K290" s="111"/>
      <c r="L290" s="111"/>
      <c r="M290" s="111"/>
      <c r="N290" s="111"/>
      <c r="O290" s="111"/>
      <c r="P290" s="111"/>
      <c r="Q290" s="111"/>
      <c r="R290" s="111"/>
      <c r="S290" s="111"/>
      <c r="T290" s="111"/>
      <c r="U290" s="111"/>
      <c r="V290" s="111"/>
      <c r="W290" s="111"/>
      <c r="X290" s="111"/>
      <c r="Y290" s="111"/>
      <c r="Z290" s="111"/>
      <c r="AA290" s="111"/>
    </row>
    <row r="291" spans="1:27" ht="15.6" x14ac:dyDescent="0.3">
      <c r="A291" s="111"/>
      <c r="B291" s="112"/>
      <c r="C291" s="111"/>
      <c r="D291" s="111"/>
      <c r="E291" s="111"/>
      <c r="F291" s="111"/>
      <c r="G291" s="111"/>
      <c r="H291" s="111"/>
      <c r="I291" s="111"/>
      <c r="J291" s="111"/>
      <c r="K291" s="111"/>
      <c r="L291" s="111"/>
      <c r="M291" s="111"/>
      <c r="N291" s="111"/>
      <c r="O291" s="111"/>
      <c r="P291" s="111"/>
      <c r="Q291" s="111"/>
      <c r="R291" s="111"/>
      <c r="S291" s="111"/>
      <c r="T291" s="111"/>
      <c r="U291" s="111"/>
      <c r="V291" s="111"/>
      <c r="W291" s="111"/>
      <c r="X291" s="111"/>
      <c r="Y291" s="111"/>
      <c r="Z291" s="111"/>
      <c r="AA291" s="111"/>
    </row>
    <row r="292" spans="1:27" ht="15.6" x14ac:dyDescent="0.3">
      <c r="A292" s="111"/>
      <c r="B292" s="112"/>
      <c r="C292" s="111"/>
      <c r="D292" s="111"/>
      <c r="E292" s="111"/>
      <c r="F292" s="111"/>
      <c r="G292" s="111"/>
      <c r="H292" s="111"/>
      <c r="I292" s="111"/>
      <c r="J292" s="111"/>
      <c r="K292" s="111"/>
      <c r="L292" s="111"/>
      <c r="M292" s="111"/>
      <c r="N292" s="111"/>
      <c r="O292" s="111"/>
      <c r="P292" s="111"/>
      <c r="Q292" s="111"/>
      <c r="R292" s="111"/>
      <c r="S292" s="111"/>
      <c r="T292" s="111"/>
      <c r="U292" s="111"/>
      <c r="V292" s="111"/>
      <c r="W292" s="111"/>
      <c r="X292" s="111"/>
      <c r="Y292" s="111"/>
      <c r="Z292" s="111"/>
      <c r="AA292" s="111"/>
    </row>
    <row r="293" spans="1:27" ht="15.6" x14ac:dyDescent="0.3">
      <c r="A293" s="111"/>
      <c r="B293" s="112"/>
      <c r="C293" s="111"/>
      <c r="D293" s="111"/>
      <c r="E293" s="111"/>
      <c r="F293" s="111"/>
      <c r="G293" s="111"/>
      <c r="H293" s="111"/>
      <c r="I293" s="111"/>
      <c r="J293" s="111"/>
      <c r="K293" s="111"/>
      <c r="L293" s="111"/>
      <c r="M293" s="111"/>
      <c r="N293" s="111"/>
      <c r="O293" s="111"/>
      <c r="P293" s="111"/>
      <c r="Q293" s="111"/>
      <c r="R293" s="111"/>
      <c r="S293" s="111"/>
      <c r="T293" s="111"/>
      <c r="U293" s="111"/>
      <c r="V293" s="111"/>
      <c r="W293" s="111"/>
      <c r="X293" s="111"/>
      <c r="Y293" s="111"/>
      <c r="Z293" s="111"/>
      <c r="AA293" s="111"/>
    </row>
    <row r="294" spans="1:27" ht="15.6" x14ac:dyDescent="0.3">
      <c r="A294" s="111"/>
      <c r="B294" s="112"/>
      <c r="C294" s="111"/>
      <c r="D294" s="111"/>
      <c r="E294" s="111"/>
      <c r="F294" s="111"/>
      <c r="G294" s="111"/>
      <c r="H294" s="111"/>
      <c r="I294" s="111"/>
      <c r="J294" s="111"/>
      <c r="K294" s="111"/>
      <c r="L294" s="111"/>
      <c r="M294" s="111"/>
      <c r="N294" s="111"/>
      <c r="O294" s="111"/>
      <c r="P294" s="111"/>
      <c r="Q294" s="111"/>
      <c r="R294" s="111"/>
      <c r="S294" s="111"/>
      <c r="T294" s="111"/>
      <c r="U294" s="111"/>
      <c r="V294" s="111"/>
      <c r="W294" s="111"/>
      <c r="X294" s="111"/>
      <c r="Y294" s="111"/>
      <c r="Z294" s="111"/>
      <c r="AA294" s="111"/>
    </row>
    <row r="295" spans="1:27" ht="15.6" x14ac:dyDescent="0.3">
      <c r="A295" s="111"/>
      <c r="B295" s="112"/>
      <c r="C295" s="111"/>
      <c r="D295" s="111"/>
      <c r="E295" s="111"/>
      <c r="F295" s="111"/>
      <c r="G295" s="111"/>
      <c r="H295" s="111"/>
      <c r="I295" s="111"/>
      <c r="J295" s="111"/>
      <c r="K295" s="111"/>
      <c r="L295" s="111"/>
      <c r="M295" s="111"/>
      <c r="N295" s="111"/>
      <c r="O295" s="111"/>
      <c r="P295" s="111"/>
      <c r="Q295" s="111"/>
      <c r="R295" s="111"/>
      <c r="S295" s="111"/>
      <c r="T295" s="111"/>
      <c r="U295" s="111"/>
      <c r="V295" s="111"/>
      <c r="W295" s="111"/>
      <c r="X295" s="111"/>
      <c r="Y295" s="111"/>
      <c r="Z295" s="111"/>
      <c r="AA295" s="111"/>
    </row>
    <row r="296" spans="1:27" ht="15.6" x14ac:dyDescent="0.3">
      <c r="A296" s="111"/>
      <c r="B296" s="112"/>
      <c r="C296" s="111"/>
      <c r="D296" s="111"/>
      <c r="E296" s="111"/>
      <c r="F296" s="111"/>
      <c r="G296" s="111"/>
      <c r="H296" s="111"/>
      <c r="I296" s="111"/>
      <c r="J296" s="111"/>
      <c r="K296" s="111"/>
      <c r="L296" s="111"/>
      <c r="M296" s="111"/>
      <c r="N296" s="111"/>
      <c r="O296" s="111"/>
      <c r="P296" s="111"/>
      <c r="Q296" s="111"/>
      <c r="R296" s="111"/>
      <c r="S296" s="111"/>
      <c r="T296" s="111"/>
      <c r="U296" s="111"/>
      <c r="V296" s="111"/>
      <c r="W296" s="111"/>
      <c r="X296" s="111"/>
      <c r="Y296" s="111"/>
      <c r="Z296" s="111"/>
      <c r="AA296" s="111"/>
    </row>
    <row r="297" spans="1:27" ht="15.6" x14ac:dyDescent="0.3">
      <c r="A297" s="111"/>
      <c r="B297" s="112"/>
      <c r="C297" s="111"/>
      <c r="D297" s="111"/>
      <c r="E297" s="111"/>
      <c r="F297" s="111"/>
      <c r="G297" s="111"/>
      <c r="H297" s="111"/>
      <c r="I297" s="111"/>
      <c r="J297" s="111"/>
      <c r="K297" s="111"/>
      <c r="L297" s="111"/>
      <c r="M297" s="111"/>
      <c r="N297" s="111"/>
      <c r="O297" s="111"/>
      <c r="P297" s="111"/>
      <c r="Q297" s="111"/>
      <c r="R297" s="111"/>
      <c r="S297" s="111"/>
      <c r="T297" s="111"/>
      <c r="U297" s="111"/>
      <c r="V297" s="111"/>
      <c r="W297" s="111"/>
      <c r="X297" s="111"/>
      <c r="Y297" s="111"/>
      <c r="Z297" s="111"/>
      <c r="AA297" s="111"/>
    </row>
    <row r="298" spans="1:27" ht="15.6" x14ac:dyDescent="0.3">
      <c r="A298" s="111"/>
      <c r="B298" s="112"/>
      <c r="C298" s="111"/>
      <c r="D298" s="111"/>
      <c r="E298" s="111"/>
      <c r="F298" s="111"/>
      <c r="G298" s="111"/>
      <c r="H298" s="111"/>
      <c r="I298" s="111"/>
      <c r="J298" s="111"/>
      <c r="K298" s="111"/>
      <c r="L298" s="111"/>
      <c r="M298" s="111"/>
      <c r="N298" s="111"/>
      <c r="O298" s="111"/>
      <c r="P298" s="111"/>
      <c r="Q298" s="111"/>
      <c r="R298" s="111"/>
      <c r="S298" s="111"/>
      <c r="T298" s="111"/>
      <c r="U298" s="111"/>
      <c r="V298" s="111"/>
      <c r="W298" s="111"/>
      <c r="X298" s="111"/>
      <c r="Y298" s="111"/>
      <c r="Z298" s="111"/>
      <c r="AA298" s="111"/>
    </row>
    <row r="299" spans="1:27" ht="15.6" x14ac:dyDescent="0.3">
      <c r="A299" s="111"/>
      <c r="B299" s="112"/>
      <c r="C299" s="111"/>
      <c r="D299" s="111"/>
      <c r="E299" s="111"/>
      <c r="F299" s="111"/>
      <c r="G299" s="111"/>
      <c r="H299" s="111"/>
      <c r="I299" s="111"/>
      <c r="J299" s="111"/>
      <c r="K299" s="111"/>
      <c r="L299" s="111"/>
      <c r="M299" s="111"/>
      <c r="N299" s="111"/>
      <c r="O299" s="111"/>
      <c r="P299" s="111"/>
      <c r="Q299" s="111"/>
      <c r="R299" s="111"/>
      <c r="S299" s="111"/>
      <c r="T299" s="111"/>
      <c r="U299" s="111"/>
      <c r="V299" s="111"/>
      <c r="W299" s="111"/>
      <c r="X299" s="111"/>
      <c r="Y299" s="111"/>
      <c r="Z299" s="111"/>
      <c r="AA299" s="111"/>
    </row>
    <row r="300" spans="1:27" ht="15.6" x14ac:dyDescent="0.3">
      <c r="A300" s="111"/>
      <c r="B300" s="112"/>
      <c r="C300" s="111"/>
      <c r="D300" s="111"/>
      <c r="E300" s="111"/>
      <c r="F300" s="111"/>
      <c r="G300" s="111"/>
      <c r="H300" s="111"/>
      <c r="I300" s="111"/>
      <c r="J300" s="111"/>
      <c r="K300" s="111"/>
      <c r="L300" s="111"/>
      <c r="M300" s="111"/>
      <c r="N300" s="111"/>
      <c r="O300" s="111"/>
      <c r="P300" s="111"/>
      <c r="Q300" s="111"/>
      <c r="R300" s="111"/>
      <c r="S300" s="111"/>
      <c r="T300" s="111"/>
      <c r="U300" s="111"/>
      <c r="V300" s="111"/>
      <c r="W300" s="111"/>
      <c r="X300" s="111"/>
      <c r="Y300" s="111"/>
      <c r="Z300" s="111"/>
      <c r="AA300" s="111"/>
    </row>
    <row r="301" spans="1:27" ht="15.6" x14ac:dyDescent="0.3">
      <c r="A301" s="111"/>
      <c r="B301" s="112"/>
      <c r="C301" s="111"/>
      <c r="D301" s="111"/>
      <c r="E301" s="111"/>
      <c r="F301" s="111"/>
      <c r="G301" s="111"/>
      <c r="H301" s="111"/>
      <c r="I301" s="111"/>
      <c r="J301" s="111"/>
      <c r="K301" s="111"/>
      <c r="L301" s="111"/>
      <c r="M301" s="111"/>
      <c r="N301" s="111"/>
      <c r="O301" s="111"/>
      <c r="P301" s="111"/>
      <c r="Q301" s="111"/>
      <c r="R301" s="111"/>
      <c r="S301" s="111"/>
      <c r="T301" s="111"/>
      <c r="U301" s="111"/>
      <c r="V301" s="111"/>
      <c r="W301" s="111"/>
      <c r="X301" s="111"/>
      <c r="Y301" s="111"/>
      <c r="Z301" s="111"/>
      <c r="AA301" s="111"/>
    </row>
    <row r="302" spans="1:27" ht="15.6" x14ac:dyDescent="0.3">
      <c r="A302" s="111"/>
      <c r="B302" s="112"/>
      <c r="C302" s="111"/>
      <c r="D302" s="111"/>
      <c r="E302" s="111"/>
      <c r="F302" s="111"/>
      <c r="G302" s="111"/>
      <c r="H302" s="111"/>
      <c r="I302" s="111"/>
      <c r="J302" s="111"/>
      <c r="K302" s="111"/>
      <c r="L302" s="111"/>
      <c r="M302" s="111"/>
      <c r="N302" s="111"/>
      <c r="O302" s="111"/>
      <c r="P302" s="111"/>
      <c r="Q302" s="111"/>
      <c r="R302" s="111"/>
      <c r="S302" s="111"/>
      <c r="T302" s="111"/>
      <c r="U302" s="111"/>
      <c r="V302" s="111"/>
      <c r="W302" s="111"/>
      <c r="X302" s="111"/>
      <c r="Y302" s="111"/>
      <c r="Z302" s="111"/>
      <c r="AA302" s="111"/>
    </row>
    <row r="303" spans="1:27" ht="15.6" x14ac:dyDescent="0.3">
      <c r="A303" s="111"/>
      <c r="B303" s="112"/>
      <c r="C303" s="111"/>
      <c r="D303" s="111"/>
      <c r="E303" s="111"/>
      <c r="F303" s="111"/>
      <c r="G303" s="111"/>
      <c r="H303" s="111"/>
      <c r="I303" s="111"/>
      <c r="J303" s="111"/>
      <c r="K303" s="111"/>
      <c r="L303" s="111"/>
      <c r="M303" s="111"/>
      <c r="N303" s="111"/>
      <c r="O303" s="111"/>
      <c r="P303" s="111"/>
      <c r="Q303" s="111"/>
      <c r="R303" s="111"/>
      <c r="S303" s="111"/>
      <c r="T303" s="111"/>
      <c r="U303" s="111"/>
      <c r="V303" s="111"/>
      <c r="W303" s="111"/>
      <c r="X303" s="111"/>
      <c r="Y303" s="111"/>
      <c r="Z303" s="111"/>
      <c r="AA303" s="111"/>
    </row>
    <row r="304" spans="1:27" ht="15.6" x14ac:dyDescent="0.3">
      <c r="A304" s="111"/>
      <c r="B304" s="112"/>
      <c r="C304" s="111"/>
      <c r="D304" s="111"/>
      <c r="E304" s="111"/>
      <c r="F304" s="111"/>
      <c r="G304" s="111"/>
      <c r="H304" s="111"/>
      <c r="I304" s="111"/>
      <c r="J304" s="111"/>
      <c r="K304" s="111"/>
      <c r="L304" s="111"/>
      <c r="M304" s="111"/>
      <c r="N304" s="111"/>
      <c r="O304" s="111"/>
      <c r="P304" s="111"/>
      <c r="Q304" s="111"/>
      <c r="R304" s="111"/>
      <c r="S304" s="111"/>
      <c r="T304" s="111"/>
      <c r="U304" s="111"/>
      <c r="V304" s="111"/>
      <c r="W304" s="111"/>
      <c r="X304" s="111"/>
      <c r="Y304" s="111"/>
      <c r="Z304" s="111"/>
      <c r="AA304" s="111"/>
    </row>
    <row r="305" spans="1:27" ht="15.6" x14ac:dyDescent="0.3">
      <c r="A305" s="111"/>
      <c r="B305" s="112"/>
      <c r="C305" s="111"/>
      <c r="D305" s="111"/>
      <c r="E305" s="111"/>
      <c r="F305" s="111"/>
      <c r="G305" s="111"/>
      <c r="H305" s="111"/>
      <c r="I305" s="111"/>
      <c r="J305" s="111"/>
      <c r="K305" s="111"/>
      <c r="L305" s="111"/>
      <c r="M305" s="111"/>
      <c r="N305" s="111"/>
      <c r="O305" s="111"/>
      <c r="P305" s="111"/>
      <c r="Q305" s="111"/>
      <c r="R305" s="111"/>
      <c r="S305" s="111"/>
      <c r="T305" s="111"/>
      <c r="U305" s="111"/>
      <c r="V305" s="111"/>
      <c r="W305" s="111"/>
      <c r="X305" s="111"/>
      <c r="Y305" s="111"/>
      <c r="Z305" s="111"/>
      <c r="AA305" s="111"/>
    </row>
    <row r="306" spans="1:27" ht="15.6" x14ac:dyDescent="0.3">
      <c r="A306" s="111"/>
      <c r="B306" s="112"/>
      <c r="C306" s="111"/>
      <c r="D306" s="111"/>
      <c r="E306" s="111"/>
      <c r="F306" s="111"/>
      <c r="G306" s="111"/>
      <c r="H306" s="111"/>
      <c r="I306" s="111"/>
      <c r="J306" s="111"/>
      <c r="K306" s="111"/>
      <c r="L306" s="111"/>
      <c r="M306" s="111"/>
      <c r="N306" s="111"/>
      <c r="O306" s="111"/>
      <c r="P306" s="111"/>
      <c r="Q306" s="111"/>
      <c r="R306" s="111"/>
      <c r="S306" s="111"/>
      <c r="T306" s="111"/>
      <c r="U306" s="111"/>
      <c r="V306" s="111"/>
      <c r="W306" s="111"/>
      <c r="X306" s="111"/>
      <c r="Y306" s="111"/>
      <c r="Z306" s="111"/>
      <c r="AA306" s="111"/>
    </row>
    <row r="307" spans="1:27" ht="15.6" x14ac:dyDescent="0.3">
      <c r="A307" s="111"/>
      <c r="B307" s="112"/>
      <c r="C307" s="111"/>
      <c r="D307" s="111"/>
      <c r="E307" s="111"/>
      <c r="F307" s="111"/>
      <c r="G307" s="111"/>
      <c r="H307" s="111"/>
      <c r="I307" s="111"/>
      <c r="J307" s="111"/>
      <c r="K307" s="111"/>
      <c r="L307" s="111"/>
      <c r="M307" s="111"/>
      <c r="N307" s="111"/>
      <c r="O307" s="111"/>
      <c r="P307" s="111"/>
      <c r="Q307" s="111"/>
      <c r="R307" s="111"/>
      <c r="S307" s="111"/>
      <c r="T307" s="111"/>
      <c r="U307" s="111"/>
      <c r="V307" s="111"/>
      <c r="W307" s="111"/>
      <c r="X307" s="111"/>
      <c r="Y307" s="111"/>
      <c r="Z307" s="111"/>
      <c r="AA307" s="111"/>
    </row>
    <row r="308" spans="1:27" ht="15.6" x14ac:dyDescent="0.3">
      <c r="A308" s="111"/>
      <c r="B308" s="112"/>
      <c r="C308" s="111"/>
      <c r="D308" s="111"/>
      <c r="E308" s="111"/>
      <c r="F308" s="111"/>
      <c r="G308" s="111"/>
      <c r="H308" s="111"/>
      <c r="I308" s="111"/>
      <c r="J308" s="111"/>
      <c r="K308" s="111"/>
      <c r="L308" s="111"/>
      <c r="M308" s="111"/>
      <c r="N308" s="111"/>
      <c r="O308" s="111"/>
      <c r="P308" s="111"/>
      <c r="Q308" s="111"/>
      <c r="R308" s="111"/>
      <c r="S308" s="111"/>
      <c r="T308" s="111"/>
      <c r="U308" s="111"/>
      <c r="V308" s="111"/>
      <c r="W308" s="111"/>
      <c r="X308" s="111"/>
      <c r="Y308" s="111"/>
      <c r="Z308" s="111"/>
      <c r="AA308" s="111"/>
    </row>
    <row r="309" spans="1:27" ht="15.6" x14ac:dyDescent="0.3">
      <c r="A309" s="111"/>
      <c r="B309" s="112"/>
      <c r="C309" s="111"/>
      <c r="D309" s="111"/>
      <c r="E309" s="111"/>
      <c r="F309" s="111"/>
      <c r="G309" s="111"/>
      <c r="H309" s="111"/>
      <c r="I309" s="111"/>
      <c r="J309" s="111"/>
      <c r="K309" s="111"/>
      <c r="L309" s="111"/>
      <c r="M309" s="111"/>
      <c r="N309" s="111"/>
      <c r="O309" s="111"/>
      <c r="P309" s="111"/>
      <c r="Q309" s="111"/>
      <c r="R309" s="111"/>
      <c r="S309" s="111"/>
      <c r="T309" s="111"/>
      <c r="U309" s="111"/>
      <c r="V309" s="111"/>
      <c r="W309" s="111"/>
      <c r="X309" s="111"/>
      <c r="Y309" s="111"/>
      <c r="Z309" s="111"/>
      <c r="AA309" s="111"/>
    </row>
    <row r="310" spans="1:27" ht="15.6" x14ac:dyDescent="0.3">
      <c r="A310" s="111"/>
      <c r="B310" s="112"/>
      <c r="C310" s="111"/>
      <c r="D310" s="111"/>
      <c r="E310" s="111"/>
      <c r="F310" s="111"/>
      <c r="G310" s="111"/>
      <c r="H310" s="111"/>
      <c r="I310" s="111"/>
      <c r="J310" s="111"/>
      <c r="K310" s="111"/>
      <c r="L310" s="111"/>
      <c r="M310" s="111"/>
      <c r="N310" s="111"/>
      <c r="O310" s="111"/>
      <c r="P310" s="111"/>
      <c r="Q310" s="111"/>
      <c r="R310" s="111"/>
      <c r="S310" s="111"/>
      <c r="T310" s="111"/>
      <c r="U310" s="111"/>
      <c r="V310" s="111"/>
      <c r="W310" s="111"/>
      <c r="X310" s="111"/>
      <c r="Y310" s="111"/>
      <c r="Z310" s="111"/>
      <c r="AA310" s="111"/>
    </row>
    <row r="311" spans="1:27" ht="15.6" x14ac:dyDescent="0.3">
      <c r="A311" s="111"/>
      <c r="B311" s="112"/>
      <c r="C311" s="111"/>
      <c r="D311" s="111"/>
      <c r="E311" s="111"/>
      <c r="F311" s="111"/>
      <c r="G311" s="111"/>
      <c r="H311" s="111"/>
      <c r="I311" s="111"/>
      <c r="J311" s="111"/>
      <c r="K311" s="111"/>
      <c r="L311" s="111"/>
      <c r="M311" s="111"/>
      <c r="N311" s="111"/>
      <c r="O311" s="111"/>
      <c r="P311" s="111"/>
      <c r="Q311" s="111"/>
      <c r="R311" s="111"/>
      <c r="S311" s="111"/>
      <c r="T311" s="111"/>
      <c r="U311" s="111"/>
      <c r="V311" s="111"/>
      <c r="W311" s="111"/>
      <c r="X311" s="111"/>
      <c r="Y311" s="111"/>
      <c r="Z311" s="111"/>
      <c r="AA311" s="111"/>
    </row>
    <row r="312" spans="1:27" ht="15.6" x14ac:dyDescent="0.3">
      <c r="A312" s="111"/>
      <c r="B312" s="112"/>
      <c r="C312" s="111"/>
      <c r="D312" s="111"/>
      <c r="E312" s="111"/>
      <c r="F312" s="111"/>
      <c r="G312" s="111"/>
      <c r="H312" s="111"/>
      <c r="I312" s="111"/>
      <c r="J312" s="111"/>
      <c r="K312" s="111"/>
      <c r="L312" s="111"/>
      <c r="M312" s="111"/>
      <c r="N312" s="111"/>
      <c r="O312" s="111"/>
      <c r="P312" s="111"/>
      <c r="Q312" s="111"/>
      <c r="R312" s="111"/>
      <c r="S312" s="111"/>
      <c r="T312" s="111"/>
      <c r="U312" s="111"/>
      <c r="V312" s="111"/>
      <c r="W312" s="111"/>
      <c r="X312" s="111"/>
      <c r="Y312" s="111"/>
      <c r="Z312" s="111"/>
      <c r="AA312" s="111"/>
    </row>
    <row r="313" spans="1:27" ht="15.6" x14ac:dyDescent="0.3">
      <c r="A313" s="111"/>
      <c r="B313" s="112"/>
      <c r="C313" s="111"/>
      <c r="D313" s="111"/>
      <c r="E313" s="111"/>
      <c r="F313" s="111"/>
      <c r="G313" s="111"/>
      <c r="H313" s="111"/>
      <c r="I313" s="111"/>
      <c r="J313" s="111"/>
      <c r="K313" s="111"/>
      <c r="L313" s="111"/>
      <c r="M313" s="111"/>
      <c r="N313" s="111"/>
      <c r="O313" s="111"/>
      <c r="P313" s="111"/>
      <c r="Q313" s="111"/>
      <c r="R313" s="111"/>
      <c r="S313" s="111"/>
      <c r="T313" s="111"/>
      <c r="U313" s="111"/>
      <c r="V313" s="111"/>
      <c r="W313" s="111"/>
      <c r="X313" s="111"/>
      <c r="Y313" s="111"/>
      <c r="Z313" s="111"/>
      <c r="AA313" s="111"/>
    </row>
    <row r="314" spans="1:27" ht="15.6" x14ac:dyDescent="0.3">
      <c r="A314" s="111"/>
      <c r="B314" s="112"/>
      <c r="C314" s="111"/>
      <c r="D314" s="111"/>
      <c r="E314" s="111"/>
      <c r="F314" s="111"/>
      <c r="G314" s="111"/>
      <c r="H314" s="111"/>
      <c r="I314" s="111"/>
      <c r="J314" s="111"/>
      <c r="K314" s="111"/>
      <c r="L314" s="111"/>
      <c r="M314" s="111"/>
      <c r="N314" s="111"/>
      <c r="O314" s="111"/>
      <c r="P314" s="111"/>
      <c r="Q314" s="111"/>
      <c r="R314" s="111"/>
      <c r="S314" s="111"/>
      <c r="T314" s="111"/>
      <c r="U314" s="111"/>
      <c r="V314" s="111"/>
      <c r="W314" s="111"/>
      <c r="X314" s="111"/>
      <c r="Y314" s="111"/>
      <c r="Z314" s="111"/>
      <c r="AA314" s="111"/>
    </row>
    <row r="315" spans="1:27" ht="15.6" x14ac:dyDescent="0.3">
      <c r="A315" s="111"/>
      <c r="B315" s="112"/>
      <c r="C315" s="111"/>
      <c r="D315" s="111"/>
      <c r="E315" s="111"/>
      <c r="F315" s="111"/>
      <c r="G315" s="111"/>
      <c r="H315" s="111"/>
      <c r="I315" s="111"/>
      <c r="J315" s="111"/>
      <c r="K315" s="111"/>
      <c r="L315" s="111"/>
      <c r="M315" s="111"/>
      <c r="N315" s="111"/>
      <c r="O315" s="111"/>
      <c r="P315" s="111"/>
      <c r="Q315" s="111"/>
      <c r="R315" s="111"/>
      <c r="S315" s="111"/>
      <c r="T315" s="111"/>
      <c r="U315" s="111"/>
      <c r="V315" s="111"/>
      <c r="W315" s="111"/>
      <c r="X315" s="111"/>
      <c r="Y315" s="111"/>
      <c r="Z315" s="111"/>
      <c r="AA315" s="111"/>
    </row>
    <row r="316" spans="1:27" ht="15.6" x14ac:dyDescent="0.3">
      <c r="A316" s="111"/>
      <c r="B316" s="112"/>
      <c r="C316" s="111"/>
      <c r="D316" s="111"/>
      <c r="E316" s="111"/>
      <c r="F316" s="111"/>
      <c r="G316" s="111"/>
      <c r="H316" s="111"/>
      <c r="I316" s="111"/>
      <c r="J316" s="111"/>
      <c r="K316" s="111"/>
      <c r="L316" s="111"/>
      <c r="M316" s="111"/>
      <c r="N316" s="111"/>
      <c r="O316" s="111"/>
      <c r="P316" s="111"/>
      <c r="Q316" s="111"/>
      <c r="R316" s="111"/>
      <c r="S316" s="111"/>
      <c r="T316" s="111"/>
      <c r="U316" s="111"/>
      <c r="V316" s="111"/>
      <c r="W316" s="111"/>
      <c r="X316" s="111"/>
      <c r="Y316" s="111"/>
      <c r="Z316" s="111"/>
      <c r="AA316" s="111"/>
    </row>
    <row r="317" spans="1:27" ht="15.6" x14ac:dyDescent="0.3">
      <c r="A317" s="111"/>
      <c r="B317" s="112"/>
      <c r="C317" s="111"/>
      <c r="D317" s="111"/>
      <c r="E317" s="111"/>
      <c r="F317" s="111"/>
      <c r="G317" s="111"/>
      <c r="H317" s="111"/>
      <c r="I317" s="111"/>
      <c r="J317" s="111"/>
      <c r="K317" s="111"/>
      <c r="L317" s="111"/>
      <c r="M317" s="111"/>
      <c r="N317" s="111"/>
      <c r="O317" s="111"/>
      <c r="P317" s="111"/>
      <c r="Q317" s="111"/>
      <c r="R317" s="111"/>
      <c r="S317" s="111"/>
      <c r="T317" s="111"/>
      <c r="U317" s="111"/>
      <c r="V317" s="111"/>
      <c r="W317" s="111"/>
      <c r="X317" s="111"/>
      <c r="Y317" s="111"/>
      <c r="Z317" s="111"/>
      <c r="AA317" s="111"/>
    </row>
    <row r="318" spans="1:27" ht="15.6" x14ac:dyDescent="0.3">
      <c r="A318" s="111"/>
      <c r="B318" s="112"/>
      <c r="C318" s="111"/>
      <c r="D318" s="111"/>
      <c r="E318" s="111"/>
      <c r="F318" s="111"/>
      <c r="G318" s="111"/>
      <c r="H318" s="111"/>
      <c r="I318" s="111"/>
      <c r="J318" s="111"/>
      <c r="K318" s="111"/>
      <c r="L318" s="111"/>
      <c r="M318" s="111"/>
      <c r="N318" s="111"/>
      <c r="O318" s="111"/>
      <c r="P318" s="111"/>
      <c r="Q318" s="111"/>
      <c r="R318" s="111"/>
      <c r="S318" s="111"/>
      <c r="T318" s="111"/>
      <c r="U318" s="111"/>
      <c r="V318" s="111"/>
      <c r="W318" s="111"/>
      <c r="X318" s="111"/>
      <c r="Y318" s="111"/>
      <c r="Z318" s="111"/>
      <c r="AA318" s="111"/>
    </row>
    <row r="319" spans="1:27" ht="15.6" x14ac:dyDescent="0.3">
      <c r="A319" s="111"/>
      <c r="B319" s="112"/>
      <c r="C319" s="111"/>
      <c r="D319" s="111"/>
      <c r="E319" s="111"/>
      <c r="F319" s="111"/>
      <c r="G319" s="111"/>
      <c r="H319" s="111"/>
      <c r="I319" s="111"/>
      <c r="J319" s="111"/>
      <c r="K319" s="111"/>
      <c r="L319" s="111"/>
      <c r="M319" s="111"/>
      <c r="N319" s="111"/>
      <c r="O319" s="111"/>
      <c r="P319" s="111"/>
      <c r="Q319" s="111"/>
      <c r="R319" s="111"/>
      <c r="S319" s="111"/>
      <c r="T319" s="111"/>
      <c r="U319" s="111"/>
      <c r="V319" s="111"/>
      <c r="W319" s="111"/>
      <c r="X319" s="111"/>
      <c r="Y319" s="111"/>
      <c r="Z319" s="111"/>
      <c r="AA319" s="111"/>
    </row>
    <row r="320" spans="1:27" ht="15.6" x14ac:dyDescent="0.3">
      <c r="A320" s="111"/>
      <c r="B320" s="112"/>
      <c r="C320" s="111"/>
      <c r="D320" s="111"/>
      <c r="E320" s="111"/>
      <c r="F320" s="111"/>
      <c r="G320" s="111"/>
      <c r="H320" s="111"/>
      <c r="I320" s="111"/>
      <c r="J320" s="111"/>
      <c r="K320" s="111"/>
      <c r="L320" s="111"/>
      <c r="M320" s="111"/>
      <c r="N320" s="111"/>
      <c r="O320" s="111"/>
      <c r="P320" s="111"/>
      <c r="Q320" s="111"/>
      <c r="R320" s="111"/>
      <c r="S320" s="111"/>
      <c r="T320" s="111"/>
      <c r="U320" s="111"/>
      <c r="V320" s="111"/>
      <c r="W320" s="111"/>
      <c r="X320" s="111"/>
      <c r="Y320" s="111"/>
      <c r="Z320" s="111"/>
      <c r="AA320" s="111"/>
    </row>
    <row r="321" spans="1:27" ht="15.6" x14ac:dyDescent="0.3">
      <c r="A321" s="111"/>
      <c r="B321" s="112"/>
      <c r="C321" s="111"/>
      <c r="D321" s="111"/>
      <c r="E321" s="111"/>
      <c r="F321" s="111"/>
      <c r="G321" s="111"/>
      <c r="H321" s="111"/>
      <c r="I321" s="111"/>
      <c r="J321" s="111"/>
      <c r="K321" s="111"/>
      <c r="L321" s="111"/>
      <c r="M321" s="111"/>
      <c r="N321" s="111"/>
      <c r="O321" s="111"/>
      <c r="P321" s="111"/>
      <c r="Q321" s="111"/>
      <c r="R321" s="111"/>
      <c r="S321" s="111"/>
      <c r="T321" s="111"/>
      <c r="U321" s="111"/>
      <c r="V321" s="111"/>
      <c r="W321" s="111"/>
      <c r="X321" s="111"/>
      <c r="Y321" s="111"/>
      <c r="Z321" s="111"/>
      <c r="AA321" s="111"/>
    </row>
    <row r="322" spans="1:27" ht="15.6" x14ac:dyDescent="0.3">
      <c r="A322" s="111"/>
      <c r="B322" s="112"/>
      <c r="C322" s="111"/>
      <c r="D322" s="111"/>
      <c r="E322" s="111"/>
      <c r="F322" s="111"/>
      <c r="G322" s="111"/>
      <c r="H322" s="111"/>
      <c r="I322" s="111"/>
      <c r="J322" s="111"/>
      <c r="K322" s="111"/>
      <c r="L322" s="111"/>
      <c r="M322" s="111"/>
      <c r="N322" s="111"/>
      <c r="O322" s="111"/>
      <c r="P322" s="111"/>
      <c r="Q322" s="111"/>
      <c r="R322" s="111"/>
      <c r="S322" s="111"/>
      <c r="T322" s="111"/>
      <c r="U322" s="111"/>
      <c r="V322" s="111"/>
      <c r="W322" s="111"/>
      <c r="X322" s="111"/>
      <c r="Y322" s="111"/>
      <c r="Z322" s="111"/>
      <c r="AA322" s="111"/>
    </row>
    <row r="323" spans="1:27" ht="15.6" x14ac:dyDescent="0.3">
      <c r="A323" s="111"/>
      <c r="B323" s="112"/>
      <c r="C323" s="111"/>
      <c r="D323" s="111"/>
      <c r="E323" s="111"/>
      <c r="F323" s="111"/>
      <c r="G323" s="111"/>
      <c r="H323" s="111"/>
      <c r="I323" s="111"/>
      <c r="J323" s="111"/>
      <c r="K323" s="111"/>
      <c r="L323" s="111"/>
      <c r="M323" s="111"/>
      <c r="N323" s="111"/>
      <c r="O323" s="111"/>
      <c r="P323" s="111"/>
      <c r="Q323" s="111"/>
      <c r="R323" s="111"/>
      <c r="S323" s="111"/>
      <c r="T323" s="111"/>
      <c r="U323" s="111"/>
      <c r="V323" s="111"/>
      <c r="W323" s="111"/>
      <c r="X323" s="111"/>
      <c r="Y323" s="111"/>
      <c r="Z323" s="111"/>
      <c r="AA323" s="111"/>
    </row>
    <row r="324" spans="1:27" ht="15.6" x14ac:dyDescent="0.3">
      <c r="A324" s="111"/>
      <c r="B324" s="112"/>
      <c r="C324" s="111"/>
      <c r="D324" s="111"/>
      <c r="E324" s="111"/>
      <c r="F324" s="111"/>
      <c r="G324" s="111"/>
      <c r="H324" s="111"/>
      <c r="I324" s="111"/>
      <c r="J324" s="111"/>
      <c r="K324" s="111"/>
      <c r="L324" s="111"/>
      <c r="M324" s="111"/>
      <c r="N324" s="111"/>
      <c r="O324" s="111"/>
      <c r="P324" s="111"/>
      <c r="Q324" s="111"/>
      <c r="R324" s="111"/>
      <c r="S324" s="111"/>
      <c r="T324" s="111"/>
      <c r="U324" s="111"/>
      <c r="V324" s="111"/>
      <c r="W324" s="111"/>
      <c r="X324" s="111"/>
      <c r="Y324" s="111"/>
      <c r="Z324" s="111"/>
      <c r="AA324" s="111"/>
    </row>
    <row r="325" spans="1:27" ht="15.6" x14ac:dyDescent="0.3">
      <c r="A325" s="111"/>
      <c r="B325" s="112"/>
      <c r="C325" s="111"/>
      <c r="D325" s="111"/>
      <c r="E325" s="111"/>
      <c r="F325" s="111"/>
      <c r="G325" s="111"/>
      <c r="H325" s="111"/>
      <c r="I325" s="111"/>
      <c r="J325" s="111"/>
      <c r="K325" s="111"/>
      <c r="L325" s="111"/>
      <c r="M325" s="111"/>
      <c r="N325" s="111"/>
      <c r="O325" s="111"/>
      <c r="P325" s="111"/>
      <c r="Q325" s="111"/>
      <c r="R325" s="111"/>
      <c r="S325" s="111"/>
      <c r="T325" s="111"/>
      <c r="U325" s="111"/>
      <c r="V325" s="111"/>
      <c r="W325" s="111"/>
      <c r="X325" s="111"/>
      <c r="Y325" s="111"/>
      <c r="Z325" s="111"/>
      <c r="AA325" s="111"/>
    </row>
    <row r="326" spans="1:27" ht="15.6" x14ac:dyDescent="0.3">
      <c r="A326" s="111"/>
      <c r="B326" s="112"/>
      <c r="C326" s="111"/>
      <c r="D326" s="111"/>
      <c r="E326" s="111"/>
      <c r="F326" s="111"/>
      <c r="G326" s="111"/>
      <c r="H326" s="111"/>
      <c r="I326" s="111"/>
      <c r="J326" s="111"/>
      <c r="K326" s="111"/>
      <c r="L326" s="111"/>
      <c r="M326" s="111"/>
      <c r="N326" s="111"/>
      <c r="O326" s="111"/>
      <c r="P326" s="111"/>
      <c r="Q326" s="111"/>
      <c r="R326" s="111"/>
      <c r="S326" s="111"/>
      <c r="T326" s="111"/>
      <c r="U326" s="111"/>
      <c r="V326" s="111"/>
      <c r="W326" s="111"/>
      <c r="X326" s="111"/>
      <c r="Y326" s="111"/>
      <c r="Z326" s="111"/>
      <c r="AA326" s="111"/>
    </row>
    <row r="327" spans="1:27" ht="15.6" x14ac:dyDescent="0.3">
      <c r="A327" s="111"/>
      <c r="B327" s="112"/>
      <c r="C327" s="111"/>
      <c r="D327" s="111"/>
      <c r="E327" s="111"/>
      <c r="F327" s="111"/>
      <c r="G327" s="111"/>
      <c r="H327" s="111"/>
      <c r="I327" s="111"/>
      <c r="J327" s="111"/>
      <c r="K327" s="111"/>
      <c r="L327" s="111"/>
      <c r="M327" s="111"/>
      <c r="N327" s="111"/>
      <c r="O327" s="111"/>
      <c r="P327" s="111"/>
      <c r="Q327" s="111"/>
      <c r="R327" s="111"/>
      <c r="S327" s="111"/>
      <c r="T327" s="111"/>
      <c r="U327" s="111"/>
      <c r="V327" s="111"/>
      <c r="W327" s="111"/>
      <c r="X327" s="111"/>
      <c r="Y327" s="111"/>
      <c r="Z327" s="111"/>
      <c r="AA327" s="111"/>
    </row>
    <row r="328" spans="1:27" ht="15.6" x14ac:dyDescent="0.3">
      <c r="A328" s="111"/>
      <c r="B328" s="112"/>
      <c r="C328" s="111"/>
      <c r="D328" s="111"/>
      <c r="E328" s="111"/>
      <c r="F328" s="111"/>
      <c r="G328" s="111"/>
      <c r="H328" s="111"/>
      <c r="I328" s="111"/>
      <c r="J328" s="111"/>
      <c r="K328" s="111"/>
      <c r="L328" s="111"/>
      <c r="M328" s="111"/>
      <c r="N328" s="111"/>
      <c r="O328" s="111"/>
      <c r="P328" s="111"/>
      <c r="Q328" s="111"/>
      <c r="R328" s="111"/>
      <c r="S328" s="111"/>
      <c r="T328" s="111"/>
      <c r="U328" s="111"/>
      <c r="V328" s="111"/>
      <c r="W328" s="111"/>
      <c r="X328" s="111"/>
      <c r="Y328" s="111"/>
      <c r="Z328" s="111"/>
      <c r="AA328" s="111"/>
    </row>
    <row r="329" spans="1:27" ht="15.6" x14ac:dyDescent="0.3">
      <c r="A329" s="111"/>
      <c r="B329" s="112"/>
      <c r="C329" s="111"/>
      <c r="D329" s="111"/>
      <c r="E329" s="111"/>
      <c r="F329" s="111"/>
      <c r="G329" s="111"/>
      <c r="H329" s="111"/>
      <c r="I329" s="111"/>
      <c r="J329" s="111"/>
      <c r="K329" s="111"/>
      <c r="L329" s="111"/>
      <c r="M329" s="111"/>
      <c r="N329" s="111"/>
      <c r="O329" s="111"/>
      <c r="P329" s="111"/>
      <c r="Q329" s="111"/>
      <c r="R329" s="111"/>
      <c r="S329" s="111"/>
      <c r="T329" s="111"/>
      <c r="U329" s="111"/>
      <c r="V329" s="111"/>
      <c r="W329" s="111"/>
      <c r="X329" s="111"/>
      <c r="Y329" s="111"/>
      <c r="Z329" s="111"/>
      <c r="AA329" s="111"/>
    </row>
    <row r="330" spans="1:27" ht="15.6" x14ac:dyDescent="0.3">
      <c r="A330" s="111"/>
      <c r="B330" s="112"/>
      <c r="C330" s="111"/>
      <c r="D330" s="111"/>
      <c r="E330" s="111"/>
      <c r="F330" s="111"/>
      <c r="G330" s="111"/>
      <c r="H330" s="111"/>
      <c r="I330" s="111"/>
      <c r="J330" s="111"/>
      <c r="K330" s="111"/>
      <c r="L330" s="111"/>
      <c r="M330" s="111"/>
      <c r="N330" s="111"/>
      <c r="O330" s="111"/>
      <c r="P330" s="111"/>
      <c r="Q330" s="111"/>
      <c r="R330" s="111"/>
      <c r="S330" s="111"/>
      <c r="T330" s="111"/>
      <c r="U330" s="111"/>
      <c r="V330" s="111"/>
      <c r="W330" s="111"/>
      <c r="X330" s="111"/>
      <c r="Y330" s="111"/>
      <c r="Z330" s="111"/>
      <c r="AA330" s="111"/>
    </row>
    <row r="331" spans="1:27" ht="15.6" x14ac:dyDescent="0.3">
      <c r="A331" s="111"/>
      <c r="B331" s="112"/>
      <c r="C331" s="111"/>
      <c r="D331" s="111"/>
      <c r="E331" s="111"/>
      <c r="F331" s="111"/>
      <c r="G331" s="111"/>
      <c r="H331" s="111"/>
      <c r="I331" s="111"/>
      <c r="J331" s="111"/>
      <c r="K331" s="111"/>
      <c r="L331" s="111"/>
      <c r="M331" s="111"/>
      <c r="N331" s="111"/>
      <c r="O331" s="111"/>
      <c r="P331" s="111"/>
      <c r="Q331" s="111"/>
      <c r="R331" s="111"/>
      <c r="S331" s="111"/>
      <c r="T331" s="111"/>
      <c r="U331" s="111"/>
      <c r="V331" s="111"/>
      <c r="W331" s="111"/>
      <c r="X331" s="111"/>
      <c r="Y331" s="111"/>
      <c r="Z331" s="111"/>
      <c r="AA331" s="111"/>
    </row>
    <row r="332" spans="1:27" ht="15.6" x14ac:dyDescent="0.3">
      <c r="A332" s="111"/>
      <c r="B332" s="112"/>
      <c r="C332" s="111"/>
      <c r="D332" s="111"/>
      <c r="E332" s="111"/>
      <c r="F332" s="111"/>
      <c r="G332" s="111"/>
      <c r="H332" s="111"/>
      <c r="I332" s="111"/>
      <c r="J332" s="111"/>
      <c r="K332" s="111"/>
      <c r="L332" s="111"/>
      <c r="M332" s="111"/>
      <c r="N332" s="111"/>
      <c r="O332" s="111"/>
      <c r="P332" s="111"/>
      <c r="Q332" s="111"/>
      <c r="R332" s="111"/>
      <c r="S332" s="111"/>
      <c r="T332" s="111"/>
      <c r="U332" s="111"/>
      <c r="V332" s="111"/>
      <c r="W332" s="111"/>
      <c r="X332" s="111"/>
      <c r="Y332" s="111"/>
      <c r="Z332" s="111"/>
      <c r="AA332" s="111"/>
    </row>
    <row r="333" spans="1:27" ht="15.6" x14ac:dyDescent="0.3">
      <c r="A333" s="111"/>
      <c r="B333" s="112"/>
      <c r="C333" s="111"/>
      <c r="D333" s="111"/>
      <c r="E333" s="111"/>
      <c r="F333" s="111"/>
      <c r="G333" s="111"/>
      <c r="H333" s="111"/>
      <c r="I333" s="111"/>
      <c r="J333" s="111"/>
      <c r="K333" s="111"/>
      <c r="L333" s="111"/>
      <c r="M333" s="111"/>
      <c r="N333" s="111"/>
      <c r="O333" s="111"/>
      <c r="P333" s="111"/>
      <c r="Q333" s="111"/>
      <c r="R333" s="111"/>
      <c r="S333" s="111"/>
      <c r="T333" s="111"/>
      <c r="U333" s="111"/>
      <c r="V333" s="111"/>
      <c r="W333" s="111"/>
      <c r="X333" s="111"/>
      <c r="Y333" s="111"/>
      <c r="Z333" s="111"/>
      <c r="AA333" s="111"/>
    </row>
    <row r="334" spans="1:27" ht="15.6" x14ac:dyDescent="0.3">
      <c r="A334" s="111"/>
      <c r="B334" s="112"/>
      <c r="C334" s="111"/>
      <c r="D334" s="111"/>
      <c r="E334" s="111"/>
      <c r="F334" s="111"/>
      <c r="G334" s="111"/>
      <c r="H334" s="111"/>
      <c r="I334" s="111"/>
      <c r="J334" s="111"/>
      <c r="K334" s="111"/>
      <c r="L334" s="111"/>
      <c r="M334" s="111"/>
      <c r="N334" s="111"/>
      <c r="O334" s="111"/>
      <c r="P334" s="111"/>
      <c r="Q334" s="111"/>
      <c r="R334" s="111"/>
      <c r="S334" s="111"/>
      <c r="T334" s="111"/>
      <c r="U334" s="111"/>
      <c r="V334" s="111"/>
      <c r="W334" s="111"/>
      <c r="X334" s="111"/>
      <c r="Y334" s="111"/>
      <c r="Z334" s="111"/>
      <c r="AA334" s="111"/>
    </row>
    <row r="335" spans="1:27" ht="15.6" x14ac:dyDescent="0.3">
      <c r="A335" s="111"/>
      <c r="B335" s="112"/>
      <c r="C335" s="111"/>
      <c r="D335" s="111"/>
      <c r="E335" s="111"/>
      <c r="F335" s="111"/>
      <c r="G335" s="111"/>
      <c r="H335" s="111"/>
      <c r="I335" s="111"/>
      <c r="J335" s="111"/>
      <c r="K335" s="111"/>
      <c r="L335" s="111"/>
      <c r="M335" s="111"/>
      <c r="N335" s="111"/>
      <c r="O335" s="111"/>
      <c r="P335" s="111"/>
      <c r="Q335" s="111"/>
      <c r="R335" s="111"/>
      <c r="S335" s="111"/>
      <c r="T335" s="111"/>
      <c r="U335" s="111"/>
      <c r="V335" s="111"/>
      <c r="W335" s="111"/>
      <c r="X335" s="111"/>
      <c r="Y335" s="111"/>
      <c r="Z335" s="111"/>
      <c r="AA335" s="111"/>
    </row>
    <row r="336" spans="1:27" ht="15.6" x14ac:dyDescent="0.3">
      <c r="A336" s="111"/>
      <c r="B336" s="112"/>
      <c r="C336" s="111"/>
      <c r="D336" s="111"/>
      <c r="E336" s="111"/>
      <c r="F336" s="111"/>
      <c r="G336" s="111"/>
      <c r="H336" s="111"/>
      <c r="I336" s="111"/>
      <c r="J336" s="111"/>
      <c r="K336" s="111"/>
      <c r="L336" s="111"/>
      <c r="M336" s="111"/>
      <c r="N336" s="111"/>
      <c r="O336" s="111"/>
      <c r="P336" s="111"/>
      <c r="Q336" s="111"/>
      <c r="R336" s="111"/>
      <c r="S336" s="111"/>
      <c r="T336" s="111"/>
      <c r="U336" s="111"/>
      <c r="V336" s="111"/>
      <c r="W336" s="111"/>
      <c r="X336" s="111"/>
      <c r="Y336" s="111"/>
      <c r="Z336" s="111"/>
      <c r="AA336" s="111"/>
    </row>
    <row r="337" spans="1:27" ht="15.6" x14ac:dyDescent="0.3">
      <c r="A337" s="111"/>
      <c r="B337" s="112"/>
      <c r="C337" s="111"/>
      <c r="D337" s="111"/>
      <c r="E337" s="111"/>
      <c r="F337" s="111"/>
      <c r="G337" s="111"/>
      <c r="H337" s="111"/>
      <c r="I337" s="111"/>
      <c r="J337" s="111"/>
      <c r="K337" s="111"/>
      <c r="L337" s="111"/>
      <c r="M337" s="111"/>
      <c r="N337" s="111"/>
      <c r="O337" s="111"/>
      <c r="P337" s="111"/>
      <c r="Q337" s="111"/>
      <c r="R337" s="111"/>
      <c r="S337" s="111"/>
      <c r="T337" s="111"/>
      <c r="U337" s="111"/>
      <c r="V337" s="111"/>
      <c r="W337" s="111"/>
      <c r="X337" s="111"/>
      <c r="Y337" s="111"/>
      <c r="Z337" s="111"/>
      <c r="AA337" s="111"/>
    </row>
    <row r="338" spans="1:27" ht="15.6" x14ac:dyDescent="0.3">
      <c r="A338" s="111"/>
      <c r="B338" s="112"/>
      <c r="C338" s="111"/>
      <c r="D338" s="111"/>
      <c r="E338" s="111"/>
      <c r="F338" s="111"/>
      <c r="G338" s="111"/>
      <c r="H338" s="111"/>
      <c r="I338" s="111"/>
      <c r="J338" s="111"/>
      <c r="K338" s="111"/>
      <c r="L338" s="111"/>
      <c r="M338" s="111"/>
      <c r="N338" s="111"/>
      <c r="O338" s="111"/>
      <c r="P338" s="111"/>
      <c r="Q338" s="111"/>
      <c r="R338" s="111"/>
      <c r="S338" s="111"/>
      <c r="T338" s="111"/>
      <c r="U338" s="111"/>
      <c r="V338" s="111"/>
      <c r="W338" s="111"/>
      <c r="X338" s="111"/>
      <c r="Y338" s="111"/>
      <c r="Z338" s="111"/>
      <c r="AA338" s="111"/>
    </row>
    <row r="339" spans="1:27" ht="15.6" x14ac:dyDescent="0.3">
      <c r="A339" s="111"/>
      <c r="B339" s="112"/>
      <c r="C339" s="111"/>
      <c r="D339" s="111"/>
      <c r="E339" s="111"/>
      <c r="F339" s="111"/>
      <c r="G339" s="111"/>
      <c r="H339" s="111"/>
      <c r="I339" s="111"/>
      <c r="J339" s="111"/>
      <c r="K339" s="111"/>
      <c r="L339" s="111"/>
      <c r="M339" s="111"/>
      <c r="N339" s="111"/>
      <c r="O339" s="111"/>
      <c r="P339" s="111"/>
      <c r="Q339" s="111"/>
      <c r="R339" s="111"/>
      <c r="S339" s="111"/>
      <c r="T339" s="111"/>
      <c r="U339" s="111"/>
      <c r="V339" s="111"/>
      <c r="W339" s="111"/>
      <c r="X339" s="111"/>
      <c r="Y339" s="111"/>
      <c r="Z339" s="111"/>
      <c r="AA339" s="111"/>
    </row>
    <row r="340" spans="1:27" ht="15.6" x14ac:dyDescent="0.3">
      <c r="A340" s="111"/>
      <c r="B340" s="112"/>
      <c r="C340" s="111"/>
      <c r="D340" s="111"/>
      <c r="E340" s="111"/>
      <c r="F340" s="111"/>
      <c r="G340" s="111"/>
      <c r="H340" s="111"/>
      <c r="I340" s="111"/>
      <c r="J340" s="111"/>
      <c r="K340" s="111"/>
      <c r="L340" s="111"/>
      <c r="M340" s="111"/>
      <c r="N340" s="111"/>
      <c r="O340" s="111"/>
      <c r="P340" s="111"/>
      <c r="Q340" s="111"/>
      <c r="R340" s="111"/>
      <c r="S340" s="111"/>
      <c r="T340" s="111"/>
      <c r="U340" s="111"/>
      <c r="V340" s="111"/>
      <c r="W340" s="111"/>
      <c r="X340" s="111"/>
      <c r="Y340" s="111"/>
      <c r="Z340" s="111"/>
      <c r="AA340" s="111"/>
    </row>
    <row r="341" spans="1:27" ht="15.6" x14ac:dyDescent="0.3">
      <c r="A341" s="111"/>
      <c r="B341" s="112"/>
      <c r="C341" s="111"/>
      <c r="D341" s="111"/>
      <c r="E341" s="111"/>
      <c r="F341" s="111"/>
      <c r="G341" s="111"/>
      <c r="H341" s="111"/>
      <c r="I341" s="111"/>
      <c r="J341" s="111"/>
      <c r="K341" s="111"/>
      <c r="L341" s="111"/>
      <c r="M341" s="111"/>
      <c r="N341" s="111"/>
      <c r="O341" s="111"/>
      <c r="P341" s="111"/>
      <c r="Q341" s="111"/>
      <c r="R341" s="111"/>
      <c r="S341" s="111"/>
      <c r="T341" s="111"/>
      <c r="U341" s="111"/>
      <c r="V341" s="111"/>
      <c r="W341" s="111"/>
      <c r="X341" s="111"/>
      <c r="Y341" s="111"/>
      <c r="Z341" s="111"/>
      <c r="AA341" s="111"/>
    </row>
    <row r="342" spans="1:27" ht="15.6" x14ac:dyDescent="0.3">
      <c r="A342" s="111"/>
      <c r="B342" s="112"/>
      <c r="C342" s="111"/>
      <c r="D342" s="111"/>
      <c r="E342" s="111"/>
      <c r="F342" s="111"/>
      <c r="G342" s="111"/>
      <c r="H342" s="111"/>
      <c r="I342" s="111"/>
      <c r="J342" s="111"/>
      <c r="K342" s="111"/>
      <c r="L342" s="111"/>
      <c r="M342" s="111"/>
      <c r="N342" s="111"/>
      <c r="O342" s="111"/>
      <c r="P342" s="111"/>
      <c r="Q342" s="111"/>
      <c r="R342" s="111"/>
      <c r="S342" s="111"/>
      <c r="T342" s="111"/>
      <c r="U342" s="111"/>
      <c r="V342" s="111"/>
      <c r="W342" s="111"/>
      <c r="X342" s="111"/>
      <c r="Y342" s="111"/>
      <c r="Z342" s="111"/>
      <c r="AA342" s="111"/>
    </row>
    <row r="343" spans="1:27" ht="15.6" x14ac:dyDescent="0.3">
      <c r="A343" s="111"/>
      <c r="B343" s="112"/>
      <c r="C343" s="111"/>
      <c r="D343" s="111"/>
      <c r="E343" s="111"/>
      <c r="F343" s="111"/>
      <c r="G343" s="111"/>
      <c r="H343" s="111"/>
      <c r="I343" s="111"/>
      <c r="J343" s="111"/>
      <c r="K343" s="111"/>
      <c r="L343" s="111"/>
      <c r="M343" s="111"/>
      <c r="N343" s="111"/>
      <c r="O343" s="111"/>
      <c r="P343" s="111"/>
      <c r="Q343" s="111"/>
      <c r="R343" s="111"/>
      <c r="S343" s="111"/>
      <c r="T343" s="111"/>
      <c r="U343" s="111"/>
      <c r="V343" s="111"/>
      <c r="W343" s="111"/>
      <c r="X343" s="111"/>
      <c r="Y343" s="111"/>
      <c r="Z343" s="111"/>
      <c r="AA343" s="111"/>
    </row>
    <row r="344" spans="1:27" ht="15.6" x14ac:dyDescent="0.3">
      <c r="A344" s="111"/>
      <c r="B344" s="112"/>
      <c r="C344" s="111"/>
      <c r="D344" s="111"/>
      <c r="E344" s="111"/>
      <c r="F344" s="111"/>
      <c r="G344" s="111"/>
      <c r="H344" s="111"/>
      <c r="I344" s="111"/>
      <c r="J344" s="111"/>
      <c r="K344" s="111"/>
      <c r="L344" s="111"/>
      <c r="M344" s="111"/>
      <c r="N344" s="111"/>
      <c r="O344" s="111"/>
      <c r="P344" s="111"/>
      <c r="Q344" s="111"/>
      <c r="R344" s="111"/>
      <c r="S344" s="111"/>
      <c r="T344" s="111"/>
      <c r="U344" s="111"/>
      <c r="V344" s="111"/>
      <c r="W344" s="111"/>
      <c r="X344" s="111"/>
      <c r="Y344" s="111"/>
      <c r="Z344" s="111"/>
      <c r="AA344" s="111"/>
    </row>
    <row r="345" spans="1:27" ht="15.6" x14ac:dyDescent="0.3">
      <c r="A345" s="111"/>
      <c r="B345" s="112"/>
      <c r="C345" s="111"/>
      <c r="D345" s="111"/>
      <c r="E345" s="111"/>
      <c r="F345" s="111"/>
      <c r="G345" s="111"/>
      <c r="H345" s="111"/>
      <c r="I345" s="111"/>
      <c r="J345" s="111"/>
      <c r="K345" s="111"/>
      <c r="L345" s="111"/>
      <c r="M345" s="111"/>
      <c r="N345" s="111"/>
      <c r="O345" s="111"/>
      <c r="P345" s="111"/>
      <c r="Q345" s="111"/>
      <c r="R345" s="111"/>
      <c r="S345" s="111"/>
      <c r="T345" s="111"/>
      <c r="U345" s="111"/>
      <c r="V345" s="111"/>
      <c r="W345" s="111"/>
      <c r="X345" s="111"/>
      <c r="Y345" s="111"/>
      <c r="Z345" s="111"/>
      <c r="AA345" s="111"/>
    </row>
    <row r="346" spans="1:27" ht="15.6" x14ac:dyDescent="0.3">
      <c r="A346" s="111"/>
      <c r="B346" s="112"/>
      <c r="C346" s="111"/>
      <c r="D346" s="111"/>
      <c r="E346" s="111"/>
      <c r="F346" s="111"/>
      <c r="G346" s="111"/>
      <c r="H346" s="111"/>
      <c r="I346" s="111"/>
      <c r="J346" s="111"/>
      <c r="K346" s="111"/>
      <c r="L346" s="111"/>
      <c r="M346" s="111"/>
      <c r="N346" s="111"/>
      <c r="O346" s="111"/>
      <c r="P346" s="111"/>
      <c r="Q346" s="111"/>
      <c r="R346" s="111"/>
      <c r="S346" s="111"/>
      <c r="T346" s="111"/>
      <c r="U346" s="111"/>
      <c r="V346" s="111"/>
      <c r="W346" s="111"/>
      <c r="X346" s="111"/>
      <c r="Y346" s="111"/>
      <c r="Z346" s="111"/>
      <c r="AA346" s="111"/>
    </row>
    <row r="347" spans="1:27" ht="15.6" x14ac:dyDescent="0.3">
      <c r="A347" s="111"/>
      <c r="B347" s="112"/>
      <c r="C347" s="111"/>
      <c r="D347" s="111"/>
      <c r="E347" s="111"/>
      <c r="F347" s="111"/>
      <c r="G347" s="111"/>
      <c r="H347" s="111"/>
      <c r="I347" s="111"/>
      <c r="J347" s="111"/>
      <c r="K347" s="111"/>
      <c r="L347" s="111"/>
      <c r="M347" s="111"/>
      <c r="N347" s="111"/>
      <c r="O347" s="111"/>
      <c r="P347" s="111"/>
      <c r="Q347" s="111"/>
      <c r="R347" s="111"/>
      <c r="S347" s="111"/>
      <c r="T347" s="111"/>
      <c r="U347" s="111"/>
      <c r="V347" s="111"/>
      <c r="W347" s="111"/>
      <c r="X347" s="111"/>
      <c r="Y347" s="111"/>
      <c r="Z347" s="111"/>
      <c r="AA347" s="111"/>
    </row>
    <row r="348" spans="1:27" ht="15.6" x14ac:dyDescent="0.3">
      <c r="A348" s="111"/>
      <c r="B348" s="112"/>
      <c r="C348" s="111"/>
      <c r="D348" s="111"/>
      <c r="E348" s="111"/>
      <c r="F348" s="111"/>
      <c r="G348" s="111"/>
      <c r="H348" s="111"/>
      <c r="I348" s="111"/>
      <c r="J348" s="111"/>
      <c r="K348" s="111"/>
      <c r="L348" s="111"/>
      <c r="M348" s="111"/>
      <c r="N348" s="111"/>
      <c r="O348" s="111"/>
      <c r="P348" s="111"/>
      <c r="Q348" s="111"/>
      <c r="R348" s="111"/>
      <c r="S348" s="111"/>
      <c r="T348" s="111"/>
      <c r="U348" s="111"/>
      <c r="V348" s="111"/>
      <c r="W348" s="111"/>
      <c r="X348" s="111"/>
      <c r="Y348" s="111"/>
      <c r="Z348" s="111"/>
      <c r="AA348" s="111"/>
    </row>
    <row r="349" spans="1:27" ht="15.6" x14ac:dyDescent="0.3">
      <c r="A349" s="111"/>
      <c r="B349" s="112"/>
      <c r="C349" s="111"/>
      <c r="D349" s="111"/>
      <c r="E349" s="111"/>
      <c r="F349" s="111"/>
      <c r="G349" s="111"/>
      <c r="H349" s="111"/>
      <c r="I349" s="111"/>
      <c r="J349" s="111"/>
      <c r="K349" s="111"/>
      <c r="L349" s="111"/>
      <c r="M349" s="111"/>
      <c r="N349" s="111"/>
      <c r="O349" s="111"/>
      <c r="P349" s="111"/>
      <c r="Q349" s="111"/>
      <c r="R349" s="111"/>
      <c r="S349" s="111"/>
      <c r="T349" s="111"/>
      <c r="U349" s="111"/>
      <c r="V349" s="111"/>
      <c r="W349" s="111"/>
      <c r="X349" s="111"/>
      <c r="Y349" s="111"/>
      <c r="Z349" s="111"/>
      <c r="AA349" s="111"/>
    </row>
    <row r="350" spans="1:27" ht="15.6" x14ac:dyDescent="0.3">
      <c r="A350" s="111"/>
      <c r="B350" s="112"/>
      <c r="C350" s="111"/>
      <c r="D350" s="111"/>
      <c r="E350" s="111"/>
      <c r="F350" s="111"/>
      <c r="G350" s="111"/>
      <c r="H350" s="111"/>
      <c r="I350" s="111"/>
      <c r="J350" s="111"/>
      <c r="K350" s="111"/>
      <c r="L350" s="111"/>
      <c r="M350" s="111"/>
      <c r="N350" s="111"/>
      <c r="O350" s="111"/>
      <c r="P350" s="111"/>
      <c r="Q350" s="111"/>
      <c r="R350" s="111"/>
      <c r="S350" s="111"/>
      <c r="T350" s="111"/>
      <c r="U350" s="111"/>
      <c r="V350" s="111"/>
      <c r="W350" s="111"/>
      <c r="X350" s="111"/>
      <c r="Y350" s="111"/>
      <c r="Z350" s="111"/>
      <c r="AA350" s="111"/>
    </row>
    <row r="351" spans="1:27" ht="15.6" x14ac:dyDescent="0.3">
      <c r="A351" s="111"/>
      <c r="B351" s="112"/>
      <c r="C351" s="111"/>
      <c r="D351" s="111"/>
      <c r="E351" s="111"/>
      <c r="F351" s="111"/>
      <c r="G351" s="111"/>
      <c r="H351" s="111"/>
      <c r="I351" s="111"/>
      <c r="J351" s="111"/>
      <c r="K351" s="111"/>
      <c r="L351" s="111"/>
      <c r="M351" s="111"/>
      <c r="N351" s="111"/>
      <c r="O351" s="111"/>
      <c r="P351" s="111"/>
      <c r="Q351" s="111"/>
      <c r="R351" s="111"/>
      <c r="S351" s="111"/>
      <c r="T351" s="111"/>
      <c r="U351" s="111"/>
      <c r="V351" s="111"/>
      <c r="W351" s="111"/>
      <c r="X351" s="111"/>
      <c r="Y351" s="111"/>
      <c r="Z351" s="111"/>
      <c r="AA351" s="111"/>
    </row>
    <row r="352" spans="1:27" ht="15.6" x14ac:dyDescent="0.3">
      <c r="A352" s="111"/>
      <c r="B352" s="112"/>
      <c r="C352" s="111"/>
      <c r="D352" s="111"/>
      <c r="E352" s="111"/>
      <c r="F352" s="111"/>
      <c r="G352" s="111"/>
      <c r="H352" s="111"/>
      <c r="I352" s="111"/>
      <c r="J352" s="111"/>
      <c r="K352" s="111"/>
      <c r="L352" s="111"/>
      <c r="M352" s="111"/>
      <c r="N352" s="111"/>
      <c r="O352" s="111"/>
      <c r="P352" s="111"/>
      <c r="Q352" s="111"/>
      <c r="R352" s="111"/>
      <c r="S352" s="111"/>
      <c r="T352" s="111"/>
      <c r="U352" s="111"/>
      <c r="V352" s="111"/>
      <c r="W352" s="111"/>
      <c r="X352" s="111"/>
      <c r="Y352" s="111"/>
      <c r="Z352" s="111"/>
      <c r="AA352" s="111"/>
    </row>
    <row r="353" spans="1:27" ht="15.6" x14ac:dyDescent="0.3">
      <c r="A353" s="111"/>
      <c r="B353" s="112"/>
      <c r="C353" s="111"/>
      <c r="D353" s="111"/>
      <c r="E353" s="111"/>
      <c r="F353" s="111"/>
      <c r="G353" s="111"/>
      <c r="H353" s="111"/>
      <c r="I353" s="111"/>
      <c r="J353" s="111"/>
      <c r="K353" s="111"/>
      <c r="L353" s="111"/>
      <c r="M353" s="111"/>
      <c r="N353" s="111"/>
      <c r="O353" s="111"/>
      <c r="P353" s="111"/>
      <c r="Q353" s="111"/>
      <c r="R353" s="111"/>
      <c r="S353" s="111"/>
      <c r="T353" s="111"/>
      <c r="U353" s="111"/>
      <c r="V353" s="111"/>
      <c r="W353" s="111"/>
      <c r="X353" s="111"/>
      <c r="Y353" s="111"/>
      <c r="Z353" s="111"/>
      <c r="AA353" s="111"/>
    </row>
    <row r="354" spans="1:27" ht="15.6" x14ac:dyDescent="0.3">
      <c r="A354" s="111"/>
      <c r="B354" s="112"/>
      <c r="C354" s="111"/>
      <c r="D354" s="111"/>
      <c r="E354" s="111"/>
      <c r="F354" s="111"/>
      <c r="G354" s="111"/>
      <c r="H354" s="111"/>
      <c r="I354" s="111"/>
      <c r="J354" s="111"/>
      <c r="K354" s="111"/>
      <c r="L354" s="111"/>
      <c r="M354" s="111"/>
      <c r="N354" s="111"/>
      <c r="O354" s="111"/>
      <c r="P354" s="111"/>
      <c r="Q354" s="111"/>
      <c r="R354" s="111"/>
      <c r="S354" s="111"/>
      <c r="T354" s="111"/>
      <c r="U354" s="111"/>
      <c r="V354" s="111"/>
      <c r="W354" s="111"/>
      <c r="X354" s="111"/>
      <c r="Y354" s="111"/>
      <c r="Z354" s="111"/>
      <c r="AA354" s="111"/>
    </row>
    <row r="355" spans="1:27" ht="15.6" x14ac:dyDescent="0.3">
      <c r="A355" s="111"/>
      <c r="B355" s="112"/>
      <c r="C355" s="111"/>
      <c r="D355" s="111"/>
      <c r="E355" s="111"/>
      <c r="F355" s="111"/>
      <c r="G355" s="111"/>
      <c r="H355" s="111"/>
      <c r="I355" s="111"/>
      <c r="J355" s="111"/>
      <c r="K355" s="111"/>
      <c r="L355" s="111"/>
      <c r="M355" s="111"/>
      <c r="N355" s="111"/>
      <c r="O355" s="111"/>
      <c r="P355" s="111"/>
      <c r="Q355" s="111"/>
      <c r="R355" s="111"/>
      <c r="S355" s="111"/>
      <c r="T355" s="111"/>
      <c r="U355" s="111"/>
      <c r="V355" s="111"/>
      <c r="W355" s="111"/>
      <c r="X355" s="111"/>
      <c r="Y355" s="111"/>
      <c r="Z355" s="111"/>
      <c r="AA355" s="111"/>
    </row>
    <row r="356" spans="1:27" ht="15.6" x14ac:dyDescent="0.3">
      <c r="A356" s="111"/>
      <c r="B356" s="112"/>
      <c r="C356" s="111"/>
      <c r="D356" s="111"/>
      <c r="E356" s="111"/>
      <c r="F356" s="111"/>
      <c r="G356" s="111"/>
      <c r="H356" s="111"/>
      <c r="I356" s="111"/>
      <c r="J356" s="111"/>
      <c r="K356" s="111"/>
      <c r="L356" s="111"/>
      <c r="M356" s="111"/>
      <c r="N356" s="111"/>
      <c r="O356" s="111"/>
      <c r="P356" s="111"/>
      <c r="Q356" s="111"/>
      <c r="R356" s="111"/>
      <c r="S356" s="111"/>
      <c r="T356" s="111"/>
      <c r="U356" s="111"/>
      <c r="V356" s="111"/>
      <c r="W356" s="111"/>
      <c r="X356" s="111"/>
      <c r="Y356" s="111"/>
      <c r="Z356" s="111"/>
      <c r="AA356" s="111"/>
    </row>
    <row r="357" spans="1:27" ht="15.6" x14ac:dyDescent="0.3">
      <c r="A357" s="111"/>
      <c r="B357" s="112"/>
      <c r="C357" s="111"/>
      <c r="D357" s="111"/>
      <c r="E357" s="111"/>
      <c r="F357" s="111"/>
      <c r="G357" s="111"/>
      <c r="H357" s="111"/>
      <c r="I357" s="111"/>
      <c r="J357" s="111"/>
      <c r="K357" s="111"/>
      <c r="L357" s="111"/>
      <c r="M357" s="111"/>
      <c r="N357" s="111"/>
      <c r="O357" s="111"/>
      <c r="P357" s="111"/>
      <c r="Q357" s="111"/>
      <c r="R357" s="111"/>
      <c r="S357" s="111"/>
      <c r="T357" s="111"/>
      <c r="U357" s="111"/>
      <c r="V357" s="111"/>
      <c r="W357" s="111"/>
      <c r="X357" s="111"/>
      <c r="Y357" s="111"/>
      <c r="Z357" s="111"/>
      <c r="AA357" s="111"/>
    </row>
    <row r="358" spans="1:27" ht="15.6" x14ac:dyDescent="0.3">
      <c r="A358" s="111"/>
      <c r="B358" s="112"/>
      <c r="C358" s="111"/>
      <c r="D358" s="111"/>
      <c r="E358" s="111"/>
      <c r="F358" s="111"/>
      <c r="G358" s="111"/>
      <c r="H358" s="111"/>
      <c r="I358" s="111"/>
      <c r="J358" s="111"/>
      <c r="K358" s="111"/>
      <c r="L358" s="111"/>
      <c r="M358" s="111"/>
      <c r="N358" s="111"/>
      <c r="O358" s="111"/>
      <c r="P358" s="111"/>
      <c r="Q358" s="111"/>
      <c r="R358" s="111"/>
      <c r="S358" s="111"/>
      <c r="T358" s="111"/>
      <c r="U358" s="111"/>
      <c r="V358" s="111"/>
      <c r="W358" s="111"/>
      <c r="X358" s="111"/>
      <c r="Y358" s="111"/>
      <c r="Z358" s="111"/>
      <c r="AA358" s="111"/>
    </row>
    <row r="359" spans="1:27" ht="15.6" x14ac:dyDescent="0.3">
      <c r="A359" s="111"/>
      <c r="B359" s="112"/>
      <c r="C359" s="111"/>
      <c r="D359" s="111"/>
      <c r="E359" s="111"/>
      <c r="F359" s="111"/>
      <c r="G359" s="111"/>
      <c r="H359" s="111"/>
      <c r="I359" s="111"/>
      <c r="J359" s="111"/>
      <c r="K359" s="111"/>
      <c r="L359" s="111"/>
      <c r="M359" s="111"/>
      <c r="N359" s="111"/>
      <c r="O359" s="111"/>
      <c r="P359" s="111"/>
      <c r="Q359" s="111"/>
      <c r="R359" s="111"/>
      <c r="S359" s="111"/>
      <c r="T359" s="111"/>
      <c r="U359" s="111"/>
      <c r="V359" s="111"/>
      <c r="W359" s="111"/>
      <c r="X359" s="111"/>
      <c r="Y359" s="111"/>
      <c r="Z359" s="111"/>
      <c r="AA359" s="111"/>
    </row>
    <row r="360" spans="1:27" ht="15.6" x14ac:dyDescent="0.3">
      <c r="A360" s="111"/>
      <c r="B360" s="112"/>
      <c r="C360" s="111"/>
      <c r="D360" s="111"/>
      <c r="E360" s="111"/>
      <c r="F360" s="111"/>
      <c r="G360" s="111"/>
      <c r="H360" s="111"/>
      <c r="I360" s="111"/>
      <c r="J360" s="111"/>
      <c r="K360" s="111"/>
      <c r="L360" s="111"/>
      <c r="M360" s="111"/>
      <c r="N360" s="111"/>
      <c r="O360" s="111"/>
      <c r="P360" s="111"/>
      <c r="Q360" s="111"/>
      <c r="R360" s="111"/>
      <c r="S360" s="111"/>
      <c r="T360" s="111"/>
      <c r="U360" s="111"/>
      <c r="V360" s="111"/>
      <c r="W360" s="111"/>
      <c r="X360" s="111"/>
      <c r="Y360" s="111"/>
      <c r="Z360" s="111"/>
      <c r="AA360" s="111"/>
    </row>
    <row r="361" spans="1:27" ht="15.6" x14ac:dyDescent="0.3">
      <c r="A361" s="111"/>
      <c r="B361" s="112"/>
      <c r="C361" s="111"/>
      <c r="D361" s="111"/>
      <c r="E361" s="111"/>
      <c r="F361" s="111"/>
      <c r="G361" s="111"/>
      <c r="H361" s="111"/>
      <c r="I361" s="111"/>
      <c r="J361" s="111"/>
      <c r="K361" s="111"/>
      <c r="L361" s="111"/>
      <c r="M361" s="111"/>
      <c r="N361" s="111"/>
      <c r="O361" s="111"/>
      <c r="P361" s="111"/>
      <c r="Q361" s="111"/>
      <c r="R361" s="111"/>
      <c r="S361" s="111"/>
      <c r="T361" s="111"/>
      <c r="U361" s="111"/>
      <c r="V361" s="111"/>
      <c r="W361" s="111"/>
      <c r="X361" s="111"/>
      <c r="Y361" s="111"/>
      <c r="Z361" s="111"/>
      <c r="AA361" s="111"/>
    </row>
    <row r="362" spans="1:27" ht="15.6" x14ac:dyDescent="0.3">
      <c r="A362" s="111"/>
      <c r="B362" s="112"/>
      <c r="C362" s="111"/>
      <c r="D362" s="111"/>
      <c r="E362" s="111"/>
      <c r="F362" s="111"/>
      <c r="G362" s="111"/>
      <c r="H362" s="111"/>
      <c r="I362" s="111"/>
      <c r="J362" s="111"/>
      <c r="K362" s="111"/>
      <c r="L362" s="111"/>
      <c r="M362" s="111"/>
      <c r="N362" s="111"/>
      <c r="O362" s="111"/>
      <c r="P362" s="111"/>
      <c r="Q362" s="111"/>
      <c r="R362" s="111"/>
      <c r="S362" s="111"/>
      <c r="T362" s="111"/>
      <c r="U362" s="111"/>
      <c r="V362" s="111"/>
      <c r="W362" s="111"/>
      <c r="X362" s="111"/>
      <c r="Y362" s="111"/>
      <c r="Z362" s="111"/>
      <c r="AA362" s="111"/>
    </row>
    <row r="363" spans="1:27" ht="15.6" x14ac:dyDescent="0.3">
      <c r="A363" s="111"/>
      <c r="B363" s="112"/>
      <c r="C363" s="111"/>
      <c r="D363" s="111"/>
      <c r="E363" s="111"/>
      <c r="F363" s="111"/>
      <c r="G363" s="111"/>
      <c r="H363" s="111"/>
      <c r="I363" s="111"/>
      <c r="J363" s="111"/>
      <c r="K363" s="111"/>
      <c r="L363" s="111"/>
      <c r="M363" s="111"/>
      <c r="N363" s="111"/>
      <c r="O363" s="111"/>
      <c r="P363" s="111"/>
      <c r="Q363" s="111"/>
      <c r="R363" s="111"/>
      <c r="S363" s="111"/>
      <c r="T363" s="111"/>
      <c r="U363" s="111"/>
      <c r="V363" s="111"/>
      <c r="W363" s="111"/>
      <c r="X363" s="111"/>
      <c r="Y363" s="111"/>
      <c r="Z363" s="111"/>
      <c r="AA363" s="111"/>
    </row>
    <row r="364" spans="1:27" ht="15.6" x14ac:dyDescent="0.3">
      <c r="A364" s="111"/>
      <c r="B364" s="112"/>
      <c r="C364" s="111"/>
      <c r="D364" s="111"/>
      <c r="E364" s="111"/>
      <c r="F364" s="111"/>
      <c r="G364" s="111"/>
      <c r="H364" s="111"/>
      <c r="I364" s="111"/>
      <c r="J364" s="111"/>
      <c r="K364" s="111"/>
      <c r="L364" s="111"/>
      <c r="M364" s="111"/>
      <c r="N364" s="111"/>
      <c r="O364" s="111"/>
      <c r="P364" s="111"/>
      <c r="Q364" s="111"/>
      <c r="R364" s="111"/>
      <c r="S364" s="111"/>
      <c r="T364" s="111"/>
      <c r="U364" s="111"/>
      <c r="V364" s="111"/>
      <c r="W364" s="111"/>
      <c r="X364" s="111"/>
      <c r="Y364" s="111"/>
      <c r="Z364" s="111"/>
      <c r="AA364" s="111"/>
    </row>
    <row r="365" spans="1:27" ht="15.6" x14ac:dyDescent="0.3">
      <c r="A365" s="111"/>
      <c r="B365" s="112"/>
      <c r="C365" s="111"/>
      <c r="D365" s="111"/>
      <c r="E365" s="111"/>
      <c r="F365" s="111"/>
      <c r="G365" s="111"/>
      <c r="H365" s="111"/>
      <c r="I365" s="111"/>
      <c r="J365" s="111"/>
      <c r="K365" s="111"/>
      <c r="L365" s="111"/>
      <c r="M365" s="111"/>
      <c r="N365" s="111"/>
      <c r="O365" s="111"/>
      <c r="P365" s="111"/>
      <c r="Q365" s="111"/>
      <c r="R365" s="111"/>
      <c r="S365" s="111"/>
      <c r="T365" s="111"/>
      <c r="U365" s="111"/>
      <c r="V365" s="111"/>
      <c r="W365" s="111"/>
      <c r="X365" s="111"/>
      <c r="Y365" s="111"/>
      <c r="Z365" s="111"/>
      <c r="AA365" s="111"/>
    </row>
    <row r="366" spans="1:27" ht="15.6" x14ac:dyDescent="0.3">
      <c r="A366" s="111"/>
      <c r="B366" s="112"/>
      <c r="C366" s="111"/>
      <c r="D366" s="111"/>
      <c r="E366" s="111"/>
      <c r="F366" s="111"/>
      <c r="G366" s="111"/>
      <c r="H366" s="111"/>
      <c r="I366" s="111"/>
      <c r="J366" s="111"/>
      <c r="K366" s="111"/>
      <c r="L366" s="111"/>
      <c r="M366" s="111"/>
      <c r="N366" s="111"/>
      <c r="O366" s="111"/>
      <c r="P366" s="111"/>
      <c r="Q366" s="111"/>
      <c r="R366" s="111"/>
      <c r="S366" s="111"/>
      <c r="T366" s="111"/>
      <c r="U366" s="111"/>
      <c r="V366" s="111"/>
      <c r="W366" s="111"/>
      <c r="X366" s="111"/>
      <c r="Y366" s="111"/>
      <c r="Z366" s="111"/>
      <c r="AA366" s="111"/>
    </row>
    <row r="367" spans="1:27" ht="15.6" x14ac:dyDescent="0.3">
      <c r="A367" s="111"/>
      <c r="B367" s="112"/>
      <c r="C367" s="111"/>
      <c r="D367" s="111"/>
      <c r="E367" s="111"/>
      <c r="F367" s="111"/>
      <c r="G367" s="111"/>
      <c r="H367" s="111"/>
      <c r="I367" s="111"/>
      <c r="J367" s="111"/>
      <c r="K367" s="111"/>
      <c r="L367" s="111"/>
      <c r="M367" s="111"/>
      <c r="N367" s="111"/>
      <c r="O367" s="111"/>
      <c r="P367" s="111"/>
      <c r="Q367" s="111"/>
      <c r="R367" s="111"/>
      <c r="S367" s="111"/>
      <c r="T367" s="111"/>
      <c r="U367" s="111"/>
      <c r="V367" s="111"/>
      <c r="W367" s="111"/>
      <c r="X367" s="111"/>
      <c r="Y367" s="111"/>
      <c r="Z367" s="111"/>
      <c r="AA367" s="111"/>
    </row>
    <row r="368" spans="1:27" ht="15.6" x14ac:dyDescent="0.3">
      <c r="A368" s="111"/>
      <c r="B368" s="112"/>
      <c r="C368" s="111"/>
      <c r="D368" s="111"/>
      <c r="E368" s="111"/>
      <c r="F368" s="111"/>
      <c r="G368" s="111"/>
      <c r="H368" s="111"/>
      <c r="I368" s="111"/>
      <c r="J368" s="111"/>
      <c r="K368" s="111"/>
      <c r="L368" s="111"/>
      <c r="M368" s="111"/>
      <c r="N368" s="111"/>
      <c r="O368" s="111"/>
      <c r="P368" s="111"/>
      <c r="Q368" s="111"/>
      <c r="R368" s="111"/>
      <c r="S368" s="111"/>
      <c r="T368" s="111"/>
      <c r="U368" s="111"/>
      <c r="V368" s="111"/>
      <c r="W368" s="111"/>
      <c r="X368" s="111"/>
      <c r="Y368" s="111"/>
      <c r="Z368" s="111"/>
      <c r="AA368" s="111"/>
    </row>
    <row r="369" spans="1:27" ht="15.6" x14ac:dyDescent="0.3">
      <c r="A369" s="111"/>
      <c r="B369" s="112"/>
      <c r="C369" s="111"/>
      <c r="D369" s="111"/>
      <c r="E369" s="111"/>
      <c r="F369" s="111"/>
      <c r="G369" s="111"/>
      <c r="H369" s="111"/>
      <c r="I369" s="111"/>
      <c r="J369" s="111"/>
      <c r="K369" s="111"/>
      <c r="L369" s="111"/>
      <c r="M369" s="111"/>
      <c r="N369" s="111"/>
      <c r="O369" s="111"/>
      <c r="P369" s="111"/>
      <c r="Q369" s="111"/>
      <c r="R369" s="111"/>
      <c r="S369" s="111"/>
      <c r="T369" s="111"/>
      <c r="U369" s="111"/>
      <c r="V369" s="111"/>
      <c r="W369" s="111"/>
      <c r="X369" s="111"/>
      <c r="Y369" s="111"/>
      <c r="Z369" s="111"/>
      <c r="AA369" s="111"/>
    </row>
    <row r="370" spans="1:27" ht="15.6" x14ac:dyDescent="0.3">
      <c r="A370" s="111"/>
      <c r="B370" s="112"/>
      <c r="C370" s="111"/>
      <c r="D370" s="111"/>
      <c r="E370" s="111"/>
      <c r="F370" s="111"/>
      <c r="G370" s="111"/>
      <c r="H370" s="111"/>
      <c r="I370" s="111"/>
      <c r="J370" s="111"/>
      <c r="K370" s="111"/>
      <c r="L370" s="111"/>
      <c r="M370" s="111"/>
      <c r="N370" s="111"/>
      <c r="O370" s="111"/>
      <c r="P370" s="111"/>
      <c r="Q370" s="111"/>
      <c r="R370" s="111"/>
      <c r="S370" s="111"/>
      <c r="T370" s="111"/>
      <c r="U370" s="111"/>
      <c r="V370" s="111"/>
      <c r="W370" s="111"/>
      <c r="X370" s="111"/>
      <c r="Y370" s="111"/>
      <c r="Z370" s="111"/>
      <c r="AA370" s="111"/>
    </row>
    <row r="371" spans="1:27" ht="15.6" x14ac:dyDescent="0.3">
      <c r="A371" s="111"/>
      <c r="B371" s="112"/>
      <c r="C371" s="111"/>
      <c r="D371" s="111"/>
      <c r="E371" s="111"/>
      <c r="F371" s="111"/>
      <c r="G371" s="111"/>
      <c r="H371" s="111"/>
      <c r="I371" s="111"/>
      <c r="J371" s="111"/>
      <c r="K371" s="111"/>
      <c r="L371" s="111"/>
      <c r="M371" s="111"/>
      <c r="N371" s="111"/>
      <c r="O371" s="111"/>
      <c r="P371" s="111"/>
      <c r="Q371" s="111"/>
      <c r="R371" s="111"/>
      <c r="S371" s="111"/>
      <c r="T371" s="111"/>
      <c r="U371" s="111"/>
      <c r="V371" s="111"/>
      <c r="W371" s="111"/>
      <c r="X371" s="111"/>
      <c r="Y371" s="111"/>
      <c r="Z371" s="111"/>
      <c r="AA371" s="111"/>
    </row>
    <row r="372" spans="1:27" ht="15.6" x14ac:dyDescent="0.3">
      <c r="A372" s="111"/>
      <c r="B372" s="112"/>
      <c r="C372" s="111"/>
      <c r="D372" s="111"/>
      <c r="E372" s="111"/>
      <c r="F372" s="111"/>
      <c r="G372" s="111"/>
      <c r="H372" s="111"/>
      <c r="I372" s="111"/>
      <c r="J372" s="111"/>
      <c r="K372" s="111"/>
      <c r="L372" s="111"/>
      <c r="M372" s="111"/>
      <c r="N372" s="111"/>
      <c r="O372" s="111"/>
      <c r="P372" s="111"/>
      <c r="Q372" s="111"/>
      <c r="R372" s="111"/>
      <c r="S372" s="111"/>
      <c r="T372" s="111"/>
      <c r="U372" s="111"/>
      <c r="V372" s="111"/>
      <c r="W372" s="111"/>
      <c r="X372" s="111"/>
      <c r="Y372" s="111"/>
      <c r="Z372" s="111"/>
      <c r="AA372" s="111"/>
    </row>
    <row r="373" spans="1:27" ht="15.6" x14ac:dyDescent="0.3">
      <c r="A373" s="111"/>
      <c r="B373" s="112"/>
      <c r="C373" s="111"/>
      <c r="D373" s="111"/>
      <c r="E373" s="111"/>
      <c r="F373" s="111"/>
      <c r="G373" s="111"/>
      <c r="H373" s="111"/>
      <c r="I373" s="111"/>
      <c r="J373" s="111"/>
      <c r="K373" s="111"/>
      <c r="L373" s="111"/>
      <c r="M373" s="111"/>
      <c r="N373" s="111"/>
      <c r="O373" s="111"/>
      <c r="P373" s="111"/>
      <c r="Q373" s="111"/>
      <c r="R373" s="111"/>
      <c r="S373" s="111"/>
      <c r="T373" s="111"/>
      <c r="U373" s="111"/>
      <c r="V373" s="111"/>
      <c r="W373" s="111"/>
      <c r="X373" s="111"/>
      <c r="Y373" s="111"/>
      <c r="Z373" s="111"/>
      <c r="AA373" s="111"/>
    </row>
    <row r="374" spans="1:27" ht="15.6" x14ac:dyDescent="0.3">
      <c r="A374" s="111"/>
      <c r="B374" s="112"/>
      <c r="C374" s="111"/>
      <c r="D374" s="111"/>
      <c r="E374" s="111"/>
      <c r="F374" s="111"/>
      <c r="G374" s="111"/>
      <c r="H374" s="111"/>
      <c r="I374" s="111"/>
      <c r="J374" s="111"/>
      <c r="K374" s="111"/>
      <c r="L374" s="111"/>
      <c r="M374" s="111"/>
      <c r="N374" s="111"/>
      <c r="O374" s="111"/>
      <c r="P374" s="111"/>
      <c r="Q374" s="111"/>
      <c r="R374" s="111"/>
      <c r="S374" s="111"/>
      <c r="T374" s="111"/>
      <c r="U374" s="111"/>
      <c r="V374" s="111"/>
      <c r="W374" s="111"/>
      <c r="X374" s="111"/>
      <c r="Y374" s="111"/>
      <c r="Z374" s="111"/>
      <c r="AA374" s="111"/>
    </row>
    <row r="375" spans="1:27" ht="15.6" x14ac:dyDescent="0.3">
      <c r="A375" s="111"/>
      <c r="B375" s="112"/>
      <c r="C375" s="111"/>
      <c r="D375" s="111"/>
      <c r="E375" s="111"/>
      <c r="F375" s="111"/>
      <c r="G375" s="111"/>
      <c r="H375" s="111"/>
      <c r="I375" s="111"/>
      <c r="J375" s="111"/>
      <c r="K375" s="111"/>
      <c r="L375" s="111"/>
      <c r="M375" s="111"/>
      <c r="N375" s="111"/>
      <c r="O375" s="111"/>
      <c r="P375" s="111"/>
      <c r="Q375" s="111"/>
      <c r="R375" s="111"/>
      <c r="S375" s="111"/>
      <c r="T375" s="111"/>
      <c r="U375" s="111"/>
      <c r="V375" s="111"/>
      <c r="W375" s="111"/>
      <c r="X375" s="111"/>
      <c r="Y375" s="111"/>
      <c r="Z375" s="111"/>
      <c r="AA375" s="111"/>
    </row>
    <row r="376" spans="1:27" ht="15.6" x14ac:dyDescent="0.3">
      <c r="A376" s="111"/>
      <c r="B376" s="112"/>
      <c r="C376" s="111"/>
      <c r="D376" s="111"/>
      <c r="E376" s="111"/>
      <c r="F376" s="111"/>
      <c r="G376" s="111"/>
      <c r="H376" s="111"/>
      <c r="I376" s="111"/>
      <c r="J376" s="111"/>
      <c r="K376" s="111"/>
      <c r="L376" s="111"/>
      <c r="M376" s="111"/>
      <c r="N376" s="111"/>
      <c r="O376" s="111"/>
      <c r="P376" s="111"/>
      <c r="Q376" s="111"/>
      <c r="R376" s="111"/>
      <c r="S376" s="111"/>
      <c r="T376" s="111"/>
      <c r="U376" s="111"/>
      <c r="V376" s="111"/>
      <c r="W376" s="111"/>
      <c r="X376" s="111"/>
      <c r="Y376" s="111"/>
      <c r="Z376" s="111"/>
      <c r="AA376" s="111"/>
    </row>
    <row r="377" spans="1:27" ht="15.6" x14ac:dyDescent="0.3">
      <c r="A377" s="111"/>
      <c r="B377" s="112"/>
      <c r="C377" s="111"/>
      <c r="D377" s="111"/>
      <c r="E377" s="111"/>
      <c r="F377" s="111"/>
      <c r="G377" s="111"/>
      <c r="H377" s="111"/>
      <c r="I377" s="111"/>
      <c r="J377" s="111"/>
      <c r="K377" s="111"/>
      <c r="L377" s="111"/>
      <c r="M377" s="111"/>
      <c r="N377" s="111"/>
      <c r="O377" s="111"/>
      <c r="P377" s="111"/>
      <c r="Q377" s="111"/>
      <c r="R377" s="111"/>
      <c r="S377" s="111"/>
      <c r="T377" s="111"/>
      <c r="U377" s="111"/>
      <c r="V377" s="111"/>
      <c r="W377" s="111"/>
      <c r="X377" s="111"/>
      <c r="Y377" s="111"/>
      <c r="Z377" s="111"/>
      <c r="AA377" s="111"/>
    </row>
    <row r="378" spans="1:27" ht="15.6" x14ac:dyDescent="0.3">
      <c r="A378" s="111"/>
      <c r="B378" s="112"/>
      <c r="C378" s="111"/>
      <c r="D378" s="111"/>
      <c r="E378" s="111"/>
      <c r="F378" s="111"/>
      <c r="G378" s="111"/>
      <c r="H378" s="111"/>
      <c r="I378" s="111"/>
      <c r="J378" s="111"/>
      <c r="K378" s="111"/>
      <c r="L378" s="111"/>
      <c r="M378" s="111"/>
      <c r="N378" s="111"/>
      <c r="O378" s="111"/>
      <c r="P378" s="111"/>
      <c r="Q378" s="111"/>
      <c r="R378" s="111"/>
      <c r="S378" s="111"/>
      <c r="T378" s="111"/>
      <c r="U378" s="111"/>
      <c r="V378" s="111"/>
      <c r="W378" s="111"/>
      <c r="X378" s="111"/>
      <c r="Y378" s="111"/>
      <c r="Z378" s="111"/>
      <c r="AA378" s="111"/>
    </row>
    <row r="379" spans="1:27" ht="15.6" x14ac:dyDescent="0.3">
      <c r="A379" s="111"/>
      <c r="B379" s="112"/>
      <c r="C379" s="111"/>
      <c r="D379" s="111"/>
      <c r="E379" s="111"/>
      <c r="F379" s="111"/>
      <c r="G379" s="111"/>
      <c r="H379" s="111"/>
      <c r="I379" s="111"/>
      <c r="J379" s="111"/>
      <c r="K379" s="111"/>
      <c r="L379" s="111"/>
      <c r="M379" s="111"/>
      <c r="N379" s="111"/>
      <c r="O379" s="111"/>
      <c r="P379" s="111"/>
      <c r="Q379" s="111"/>
      <c r="R379" s="111"/>
      <c r="S379" s="111"/>
      <c r="T379" s="111"/>
      <c r="U379" s="111"/>
      <c r="V379" s="111"/>
      <c r="W379" s="111"/>
      <c r="X379" s="111"/>
      <c r="Y379" s="111"/>
      <c r="Z379" s="111"/>
      <c r="AA379" s="111"/>
    </row>
    <row r="380" spans="1:27" ht="15.6" x14ac:dyDescent="0.3">
      <c r="A380" s="111"/>
      <c r="B380" s="112"/>
      <c r="C380" s="111"/>
      <c r="D380" s="111"/>
      <c r="E380" s="111"/>
      <c r="F380" s="111"/>
      <c r="G380" s="111"/>
      <c r="H380" s="111"/>
      <c r="I380" s="111"/>
      <c r="J380" s="111"/>
      <c r="K380" s="111"/>
      <c r="L380" s="111"/>
      <c r="M380" s="111"/>
      <c r="N380" s="111"/>
      <c r="O380" s="111"/>
      <c r="P380" s="111"/>
      <c r="Q380" s="111"/>
      <c r="R380" s="111"/>
      <c r="S380" s="111"/>
      <c r="T380" s="111"/>
      <c r="U380" s="111"/>
      <c r="V380" s="111"/>
      <c r="W380" s="111"/>
      <c r="X380" s="111"/>
      <c r="Y380" s="111"/>
      <c r="Z380" s="111"/>
      <c r="AA380" s="111"/>
    </row>
    <row r="381" spans="1:27" ht="15.6" x14ac:dyDescent="0.3">
      <c r="A381" s="111"/>
      <c r="B381" s="112"/>
      <c r="C381" s="111"/>
      <c r="D381" s="111"/>
      <c r="E381" s="111"/>
      <c r="F381" s="111"/>
      <c r="G381" s="111"/>
      <c r="H381" s="111"/>
      <c r="I381" s="111"/>
      <c r="J381" s="111"/>
      <c r="K381" s="111"/>
      <c r="L381" s="111"/>
      <c r="M381" s="111"/>
      <c r="N381" s="111"/>
      <c r="O381" s="111"/>
      <c r="P381" s="111"/>
      <c r="Q381" s="111"/>
      <c r="R381" s="111"/>
      <c r="S381" s="111"/>
      <c r="T381" s="111"/>
      <c r="U381" s="111"/>
      <c r="V381" s="111"/>
      <c r="W381" s="111"/>
      <c r="X381" s="111"/>
      <c r="Y381" s="111"/>
      <c r="Z381" s="111"/>
      <c r="AA381" s="111"/>
    </row>
    <row r="382" spans="1:27" ht="15.6" x14ac:dyDescent="0.3">
      <c r="A382" s="111"/>
      <c r="B382" s="112"/>
      <c r="C382" s="111"/>
      <c r="D382" s="111"/>
      <c r="E382" s="111"/>
      <c r="F382" s="111"/>
      <c r="G382" s="111"/>
      <c r="H382" s="111"/>
      <c r="I382" s="111"/>
      <c r="J382" s="111"/>
      <c r="K382" s="111"/>
      <c r="L382" s="111"/>
      <c r="M382" s="111"/>
      <c r="N382" s="111"/>
      <c r="O382" s="111"/>
      <c r="P382" s="111"/>
      <c r="Q382" s="111"/>
      <c r="R382" s="111"/>
      <c r="S382" s="111"/>
      <c r="T382" s="111"/>
      <c r="U382" s="111"/>
      <c r="V382" s="111"/>
      <c r="W382" s="111"/>
      <c r="X382" s="111"/>
      <c r="Y382" s="111"/>
      <c r="Z382" s="111"/>
      <c r="AA382" s="111"/>
    </row>
    <row r="383" spans="1:27" ht="15.6" x14ac:dyDescent="0.3">
      <c r="A383" s="111"/>
      <c r="B383" s="112"/>
      <c r="C383" s="111"/>
      <c r="D383" s="111"/>
      <c r="E383" s="111"/>
      <c r="F383" s="111"/>
      <c r="G383" s="111"/>
      <c r="H383" s="111"/>
      <c r="I383" s="111"/>
      <c r="J383" s="111"/>
      <c r="K383" s="111"/>
      <c r="L383" s="111"/>
      <c r="M383" s="111"/>
      <c r="N383" s="111"/>
      <c r="O383" s="111"/>
      <c r="P383" s="111"/>
      <c r="Q383" s="111"/>
      <c r="R383" s="111"/>
      <c r="S383" s="111"/>
      <c r="T383" s="111"/>
      <c r="U383" s="111"/>
      <c r="V383" s="111"/>
      <c r="W383" s="111"/>
      <c r="X383" s="111"/>
      <c r="Y383" s="111"/>
      <c r="Z383" s="111"/>
      <c r="AA383" s="111"/>
    </row>
    <row r="384" spans="1:27" ht="15.6" x14ac:dyDescent="0.3">
      <c r="A384" s="111"/>
      <c r="B384" s="112"/>
      <c r="C384" s="111"/>
      <c r="D384" s="111"/>
      <c r="E384" s="111"/>
      <c r="F384" s="111"/>
      <c r="G384" s="111"/>
      <c r="H384" s="111"/>
      <c r="I384" s="111"/>
      <c r="J384" s="111"/>
      <c r="K384" s="111"/>
      <c r="L384" s="111"/>
      <c r="M384" s="111"/>
      <c r="N384" s="111"/>
      <c r="O384" s="111"/>
      <c r="P384" s="111"/>
      <c r="Q384" s="111"/>
      <c r="R384" s="111"/>
      <c r="S384" s="111"/>
      <c r="T384" s="111"/>
      <c r="U384" s="111"/>
      <c r="V384" s="111"/>
      <c r="W384" s="111"/>
      <c r="X384" s="111"/>
      <c r="Y384" s="111"/>
      <c r="Z384" s="111"/>
      <c r="AA384" s="111"/>
    </row>
    <row r="385" spans="1:27" ht="15.6" x14ac:dyDescent="0.3">
      <c r="A385" s="111"/>
      <c r="B385" s="112"/>
      <c r="C385" s="111"/>
      <c r="D385" s="111"/>
      <c r="E385" s="111"/>
      <c r="F385" s="111"/>
      <c r="G385" s="111"/>
      <c r="H385" s="111"/>
      <c r="I385" s="111"/>
      <c r="J385" s="111"/>
      <c r="K385" s="111"/>
      <c r="L385" s="111"/>
      <c r="M385" s="111"/>
      <c r="N385" s="111"/>
      <c r="O385" s="111"/>
      <c r="P385" s="111"/>
      <c r="Q385" s="111"/>
      <c r="R385" s="111"/>
      <c r="S385" s="111"/>
      <c r="T385" s="111"/>
      <c r="U385" s="111"/>
      <c r="V385" s="111"/>
      <c r="W385" s="111"/>
      <c r="X385" s="111"/>
      <c r="Y385" s="111"/>
      <c r="Z385" s="111"/>
      <c r="AA385" s="111"/>
    </row>
    <row r="386" spans="1:27" ht="15.6" x14ac:dyDescent="0.3">
      <c r="A386" s="111"/>
      <c r="B386" s="112"/>
      <c r="C386" s="111"/>
      <c r="D386" s="111"/>
      <c r="E386" s="111"/>
      <c r="F386" s="111"/>
      <c r="G386" s="111"/>
      <c r="H386" s="111"/>
      <c r="I386" s="111"/>
      <c r="J386" s="111"/>
      <c r="K386" s="111"/>
      <c r="L386" s="111"/>
      <c r="M386" s="111"/>
      <c r="N386" s="111"/>
      <c r="O386" s="111"/>
      <c r="P386" s="111"/>
      <c r="Q386" s="111"/>
      <c r="R386" s="111"/>
      <c r="S386" s="111"/>
      <c r="T386" s="111"/>
      <c r="U386" s="111"/>
      <c r="V386" s="111"/>
      <c r="W386" s="111"/>
      <c r="X386" s="111"/>
      <c r="Y386" s="111"/>
      <c r="Z386" s="111"/>
      <c r="AA386" s="111"/>
    </row>
    <row r="387" spans="1:27" ht="15.6" x14ac:dyDescent="0.3">
      <c r="A387" s="111"/>
      <c r="B387" s="112"/>
      <c r="C387" s="111"/>
      <c r="D387" s="111"/>
      <c r="E387" s="111"/>
      <c r="F387" s="111"/>
      <c r="G387" s="111"/>
      <c r="H387" s="111"/>
      <c r="I387" s="111"/>
      <c r="J387" s="111"/>
      <c r="K387" s="111"/>
      <c r="L387" s="111"/>
      <c r="M387" s="111"/>
      <c r="N387" s="111"/>
      <c r="O387" s="111"/>
      <c r="P387" s="111"/>
      <c r="Q387" s="111"/>
      <c r="R387" s="111"/>
      <c r="S387" s="111"/>
      <c r="T387" s="111"/>
      <c r="U387" s="111"/>
      <c r="V387" s="111"/>
      <c r="W387" s="111"/>
      <c r="X387" s="111"/>
      <c r="Y387" s="111"/>
      <c r="Z387" s="111"/>
      <c r="AA387" s="111"/>
    </row>
    <row r="388" spans="1:27" ht="15.6" x14ac:dyDescent="0.3">
      <c r="A388" s="111"/>
      <c r="B388" s="112"/>
      <c r="C388" s="111"/>
      <c r="D388" s="111"/>
      <c r="E388" s="111"/>
      <c r="F388" s="111"/>
      <c r="G388" s="111"/>
      <c r="H388" s="111"/>
      <c r="I388" s="111"/>
      <c r="J388" s="111"/>
      <c r="K388" s="111"/>
      <c r="L388" s="111"/>
      <c r="M388" s="111"/>
      <c r="N388" s="111"/>
      <c r="O388" s="111"/>
      <c r="P388" s="111"/>
      <c r="Q388" s="111"/>
      <c r="R388" s="111"/>
      <c r="S388" s="111"/>
      <c r="T388" s="111"/>
      <c r="U388" s="111"/>
      <c r="V388" s="111"/>
      <c r="W388" s="111"/>
      <c r="X388" s="111"/>
      <c r="Y388" s="111"/>
      <c r="Z388" s="111"/>
      <c r="AA388" s="111"/>
    </row>
    <row r="389" spans="1:27" ht="15.6" x14ac:dyDescent="0.3">
      <c r="A389" s="111"/>
      <c r="B389" s="112"/>
      <c r="C389" s="111"/>
      <c r="D389" s="111"/>
      <c r="E389" s="111"/>
      <c r="F389" s="111"/>
      <c r="G389" s="111"/>
      <c r="H389" s="111"/>
      <c r="I389" s="111"/>
      <c r="J389" s="111"/>
      <c r="K389" s="111"/>
      <c r="L389" s="111"/>
      <c r="M389" s="111"/>
      <c r="N389" s="111"/>
      <c r="O389" s="111"/>
      <c r="P389" s="111"/>
      <c r="Q389" s="111"/>
      <c r="R389" s="111"/>
      <c r="S389" s="111"/>
      <c r="T389" s="111"/>
      <c r="U389" s="111"/>
      <c r="V389" s="111"/>
      <c r="W389" s="111"/>
      <c r="X389" s="111"/>
      <c r="Y389" s="111"/>
      <c r="Z389" s="111"/>
      <c r="AA389" s="111"/>
    </row>
    <row r="390" spans="1:27" ht="15.6" x14ac:dyDescent="0.3">
      <c r="A390" s="111"/>
      <c r="B390" s="112"/>
      <c r="C390" s="111"/>
      <c r="D390" s="111"/>
      <c r="E390" s="111"/>
      <c r="F390" s="111"/>
      <c r="G390" s="111"/>
      <c r="H390" s="111"/>
      <c r="I390" s="111"/>
      <c r="J390" s="111"/>
      <c r="K390" s="111"/>
      <c r="L390" s="111"/>
      <c r="M390" s="111"/>
      <c r="N390" s="111"/>
      <c r="O390" s="111"/>
      <c r="P390" s="111"/>
      <c r="Q390" s="111"/>
      <c r="R390" s="111"/>
      <c r="S390" s="111"/>
      <c r="T390" s="111"/>
      <c r="U390" s="111"/>
      <c r="V390" s="111"/>
      <c r="W390" s="111"/>
      <c r="X390" s="111"/>
      <c r="Y390" s="111"/>
      <c r="Z390" s="111"/>
      <c r="AA390" s="111"/>
    </row>
    <row r="391" spans="1:27" ht="15.6" x14ac:dyDescent="0.3">
      <c r="A391" s="111"/>
      <c r="B391" s="112"/>
      <c r="C391" s="111"/>
      <c r="D391" s="111"/>
      <c r="E391" s="111"/>
      <c r="F391" s="111"/>
      <c r="G391" s="111"/>
      <c r="H391" s="111"/>
      <c r="I391" s="111"/>
      <c r="J391" s="111"/>
      <c r="K391" s="111"/>
      <c r="L391" s="111"/>
      <c r="M391" s="111"/>
      <c r="N391" s="111"/>
      <c r="O391" s="111"/>
      <c r="P391" s="111"/>
      <c r="Q391" s="111"/>
      <c r="R391" s="111"/>
      <c r="S391" s="111"/>
      <c r="T391" s="111"/>
      <c r="U391" s="111"/>
      <c r="V391" s="111"/>
      <c r="W391" s="111"/>
      <c r="X391" s="111"/>
      <c r="Y391" s="111"/>
      <c r="Z391" s="111"/>
      <c r="AA391" s="111"/>
    </row>
    <row r="392" spans="1:27" ht="15.6" x14ac:dyDescent="0.3">
      <c r="A392" s="111"/>
      <c r="B392" s="112"/>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c r="AA392" s="111"/>
    </row>
    <row r="393" spans="1:27" ht="15.6" x14ac:dyDescent="0.3">
      <c r="A393" s="111"/>
      <c r="B393" s="112"/>
      <c r="C393" s="111"/>
      <c r="D393" s="111"/>
      <c r="E393" s="111"/>
      <c r="F393" s="111"/>
      <c r="G393" s="111"/>
      <c r="H393" s="111"/>
      <c r="I393" s="111"/>
      <c r="J393" s="111"/>
      <c r="K393" s="111"/>
      <c r="L393" s="111"/>
      <c r="M393" s="111"/>
      <c r="N393" s="111"/>
      <c r="O393" s="111"/>
      <c r="P393" s="111"/>
      <c r="Q393" s="111"/>
      <c r="R393" s="111"/>
      <c r="S393" s="111"/>
      <c r="T393" s="111"/>
      <c r="U393" s="111"/>
      <c r="V393" s="111"/>
      <c r="W393" s="111"/>
      <c r="X393" s="111"/>
      <c r="Y393" s="111"/>
      <c r="Z393" s="111"/>
      <c r="AA393" s="111"/>
    </row>
    <row r="394" spans="1:27" ht="15.6" x14ac:dyDescent="0.3">
      <c r="A394" s="111"/>
      <c r="B394" s="112"/>
      <c r="C394" s="111"/>
      <c r="D394" s="111"/>
      <c r="E394" s="111"/>
      <c r="F394" s="111"/>
      <c r="G394" s="111"/>
      <c r="H394" s="111"/>
      <c r="I394" s="111"/>
      <c r="J394" s="111"/>
      <c r="K394" s="111"/>
      <c r="L394" s="111"/>
      <c r="M394" s="111"/>
      <c r="N394" s="111"/>
      <c r="O394" s="111"/>
      <c r="P394" s="111"/>
      <c r="Q394" s="111"/>
      <c r="R394" s="111"/>
      <c r="S394" s="111"/>
      <c r="T394" s="111"/>
      <c r="U394" s="111"/>
      <c r="V394" s="111"/>
      <c r="W394" s="111"/>
      <c r="X394" s="111"/>
      <c r="Y394" s="111"/>
      <c r="Z394" s="111"/>
      <c r="AA394" s="111"/>
    </row>
    <row r="395" spans="1:27" ht="15.6" x14ac:dyDescent="0.3">
      <c r="A395" s="111"/>
      <c r="B395" s="112"/>
      <c r="C395" s="111"/>
      <c r="D395" s="111"/>
      <c r="E395" s="111"/>
      <c r="F395" s="111"/>
      <c r="G395" s="111"/>
      <c r="H395" s="111"/>
      <c r="I395" s="111"/>
      <c r="J395" s="111"/>
      <c r="K395" s="111"/>
      <c r="L395" s="111"/>
      <c r="M395" s="111"/>
      <c r="N395" s="111"/>
      <c r="O395" s="111"/>
      <c r="P395" s="111"/>
      <c r="Q395" s="111"/>
      <c r="R395" s="111"/>
      <c r="S395" s="111"/>
      <c r="T395" s="111"/>
      <c r="U395" s="111"/>
      <c r="V395" s="111"/>
      <c r="W395" s="111"/>
      <c r="X395" s="111"/>
      <c r="Y395" s="111"/>
      <c r="Z395" s="111"/>
      <c r="AA395" s="111"/>
    </row>
    <row r="396" spans="1:27" ht="15.6" x14ac:dyDescent="0.3">
      <c r="A396" s="111"/>
      <c r="B396" s="112"/>
      <c r="C396" s="111"/>
      <c r="D396" s="111"/>
      <c r="E396" s="111"/>
      <c r="F396" s="111"/>
      <c r="G396" s="111"/>
      <c r="H396" s="111"/>
      <c r="I396" s="111"/>
      <c r="J396" s="111"/>
      <c r="K396" s="111"/>
      <c r="L396" s="111"/>
      <c r="M396" s="111"/>
      <c r="N396" s="111"/>
      <c r="O396" s="111"/>
      <c r="P396" s="111"/>
      <c r="Q396" s="111"/>
      <c r="R396" s="111"/>
      <c r="S396" s="111"/>
      <c r="T396" s="111"/>
      <c r="U396" s="111"/>
      <c r="V396" s="111"/>
      <c r="W396" s="111"/>
      <c r="X396" s="111"/>
      <c r="Y396" s="111"/>
      <c r="Z396" s="111"/>
      <c r="AA396" s="111"/>
    </row>
    <row r="397" spans="1:27" ht="15.6" x14ac:dyDescent="0.3">
      <c r="A397" s="111"/>
      <c r="B397" s="112"/>
      <c r="C397" s="111"/>
      <c r="D397" s="111"/>
      <c r="E397" s="111"/>
      <c r="F397" s="111"/>
      <c r="G397" s="111"/>
      <c r="H397" s="111"/>
      <c r="I397" s="111"/>
      <c r="J397" s="111"/>
      <c r="K397" s="111"/>
      <c r="L397" s="111"/>
      <c r="M397" s="111"/>
      <c r="N397" s="111"/>
      <c r="O397" s="111"/>
      <c r="P397" s="111"/>
      <c r="Q397" s="111"/>
      <c r="R397" s="111"/>
      <c r="S397" s="111"/>
      <c r="T397" s="111"/>
      <c r="U397" s="111"/>
      <c r="V397" s="111"/>
      <c r="W397" s="111"/>
      <c r="X397" s="111"/>
      <c r="Y397" s="111"/>
      <c r="Z397" s="111"/>
      <c r="AA397" s="111"/>
    </row>
    <row r="398" spans="1:27" ht="15.6" x14ac:dyDescent="0.3">
      <c r="A398" s="111"/>
      <c r="B398" s="112"/>
      <c r="C398" s="111"/>
      <c r="D398" s="111"/>
      <c r="E398" s="111"/>
      <c r="F398" s="111"/>
      <c r="G398" s="111"/>
      <c r="H398" s="111"/>
      <c r="I398" s="111"/>
      <c r="J398" s="111"/>
      <c r="K398" s="111"/>
      <c r="L398" s="111"/>
      <c r="M398" s="111"/>
      <c r="N398" s="111"/>
      <c r="O398" s="111"/>
      <c r="P398" s="111"/>
      <c r="Q398" s="111"/>
      <c r="R398" s="111"/>
      <c r="S398" s="111"/>
      <c r="T398" s="111"/>
      <c r="U398" s="111"/>
      <c r="V398" s="111"/>
      <c r="W398" s="111"/>
      <c r="X398" s="111"/>
      <c r="Y398" s="111"/>
      <c r="Z398" s="111"/>
      <c r="AA398" s="111"/>
    </row>
    <row r="399" spans="1:27" ht="15.6" x14ac:dyDescent="0.3">
      <c r="A399" s="111"/>
      <c r="B399" s="112"/>
      <c r="C399" s="111"/>
      <c r="D399" s="111"/>
      <c r="E399" s="111"/>
      <c r="F399" s="111"/>
      <c r="G399" s="111"/>
      <c r="H399" s="111"/>
      <c r="I399" s="111"/>
      <c r="J399" s="111"/>
      <c r="K399" s="111"/>
      <c r="L399" s="111"/>
      <c r="M399" s="111"/>
      <c r="N399" s="111"/>
      <c r="O399" s="111"/>
      <c r="P399" s="111"/>
      <c r="Q399" s="111"/>
      <c r="R399" s="111"/>
      <c r="S399" s="111"/>
      <c r="T399" s="111"/>
      <c r="U399" s="111"/>
      <c r="V399" s="111"/>
      <c r="W399" s="111"/>
      <c r="X399" s="111"/>
      <c r="Y399" s="111"/>
      <c r="Z399" s="111"/>
      <c r="AA399" s="111"/>
    </row>
    <row r="400" spans="1:27" ht="15.6" x14ac:dyDescent="0.3">
      <c r="A400" s="111"/>
      <c r="B400" s="112"/>
      <c r="C400" s="111"/>
      <c r="D400" s="111"/>
      <c r="E400" s="111"/>
      <c r="F400" s="111"/>
      <c r="G400" s="111"/>
      <c r="H400" s="111"/>
      <c r="I400" s="111"/>
      <c r="J400" s="111"/>
      <c r="K400" s="111"/>
      <c r="L400" s="111"/>
      <c r="M400" s="111"/>
      <c r="N400" s="111"/>
      <c r="O400" s="111"/>
      <c r="P400" s="111"/>
      <c r="Q400" s="111"/>
      <c r="R400" s="111"/>
      <c r="S400" s="111"/>
      <c r="T400" s="111"/>
      <c r="U400" s="111"/>
      <c r="V400" s="111"/>
      <c r="W400" s="111"/>
      <c r="X400" s="111"/>
      <c r="Y400" s="111"/>
      <c r="Z400" s="111"/>
      <c r="AA400" s="111"/>
    </row>
    <row r="401" spans="1:27" ht="15.6" x14ac:dyDescent="0.3">
      <c r="A401" s="111"/>
      <c r="B401" s="112"/>
      <c r="C401" s="111"/>
      <c r="D401" s="111"/>
      <c r="E401" s="111"/>
      <c r="F401" s="111"/>
      <c r="G401" s="111"/>
      <c r="H401" s="111"/>
      <c r="I401" s="111"/>
      <c r="J401" s="111"/>
      <c r="K401" s="111"/>
      <c r="L401" s="111"/>
      <c r="M401" s="111"/>
      <c r="N401" s="111"/>
      <c r="O401" s="111"/>
      <c r="P401" s="111"/>
      <c r="Q401" s="111"/>
      <c r="R401" s="111"/>
      <c r="S401" s="111"/>
      <c r="T401" s="111"/>
      <c r="U401" s="111"/>
      <c r="V401" s="111"/>
      <c r="W401" s="111"/>
      <c r="X401" s="111"/>
      <c r="Y401" s="111"/>
      <c r="Z401" s="111"/>
      <c r="AA401" s="111"/>
    </row>
    <row r="402" spans="1:27" ht="15.6" x14ac:dyDescent="0.3">
      <c r="A402" s="111"/>
      <c r="B402" s="112"/>
      <c r="C402" s="111"/>
      <c r="D402" s="111"/>
      <c r="E402" s="111"/>
      <c r="F402" s="111"/>
      <c r="G402" s="111"/>
      <c r="H402" s="111"/>
      <c r="I402" s="111"/>
      <c r="J402" s="111"/>
      <c r="K402" s="111"/>
      <c r="L402" s="111"/>
      <c r="M402" s="111"/>
      <c r="N402" s="111"/>
      <c r="O402" s="111"/>
      <c r="P402" s="111"/>
      <c r="Q402" s="111"/>
      <c r="R402" s="111"/>
      <c r="S402" s="111"/>
      <c r="T402" s="111"/>
      <c r="U402" s="111"/>
      <c r="V402" s="111"/>
      <c r="W402" s="111"/>
      <c r="X402" s="111"/>
      <c r="Y402" s="111"/>
      <c r="Z402" s="111"/>
      <c r="AA402" s="111"/>
    </row>
    <row r="403" spans="1:27" ht="15.6" x14ac:dyDescent="0.3">
      <c r="A403" s="111"/>
      <c r="B403" s="112"/>
      <c r="C403" s="111"/>
      <c r="D403" s="111"/>
      <c r="E403" s="111"/>
      <c r="F403" s="111"/>
      <c r="G403" s="111"/>
      <c r="H403" s="111"/>
      <c r="I403" s="111"/>
      <c r="J403" s="111"/>
      <c r="K403" s="111"/>
      <c r="L403" s="111"/>
      <c r="M403" s="111"/>
      <c r="N403" s="111"/>
      <c r="O403" s="111"/>
      <c r="P403" s="111"/>
      <c r="Q403" s="111"/>
      <c r="R403" s="111"/>
      <c r="S403" s="111"/>
      <c r="T403" s="111"/>
      <c r="U403" s="111"/>
      <c r="V403" s="111"/>
      <c r="W403" s="111"/>
      <c r="X403" s="111"/>
      <c r="Y403" s="111"/>
      <c r="Z403" s="111"/>
      <c r="AA403" s="111"/>
    </row>
    <row r="404" spans="1:27" ht="15.6" x14ac:dyDescent="0.3">
      <c r="A404" s="111"/>
      <c r="B404" s="112"/>
      <c r="C404" s="111"/>
      <c r="D404" s="111"/>
      <c r="E404" s="111"/>
      <c r="F404" s="111"/>
      <c r="G404" s="111"/>
      <c r="H404" s="111"/>
      <c r="I404" s="111"/>
      <c r="J404" s="111"/>
      <c r="K404" s="111"/>
      <c r="L404" s="111"/>
      <c r="M404" s="111"/>
      <c r="N404" s="111"/>
      <c r="O404" s="111"/>
      <c r="P404" s="111"/>
      <c r="Q404" s="111"/>
      <c r="R404" s="111"/>
      <c r="S404" s="111"/>
      <c r="T404" s="111"/>
      <c r="U404" s="111"/>
      <c r="V404" s="111"/>
      <c r="W404" s="111"/>
      <c r="X404" s="111"/>
      <c r="Y404" s="111"/>
      <c r="Z404" s="111"/>
      <c r="AA404" s="111"/>
    </row>
    <row r="405" spans="1:27" ht="15.6" x14ac:dyDescent="0.3">
      <c r="A405" s="111"/>
      <c r="B405" s="112"/>
      <c r="C405" s="111"/>
      <c r="D405" s="111"/>
      <c r="E405" s="111"/>
      <c r="F405" s="111"/>
      <c r="G405" s="111"/>
      <c r="H405" s="111"/>
      <c r="I405" s="111"/>
      <c r="J405" s="111"/>
      <c r="K405" s="111"/>
      <c r="L405" s="111"/>
      <c r="M405" s="111"/>
      <c r="N405" s="111"/>
      <c r="O405" s="111"/>
      <c r="P405" s="111"/>
      <c r="Q405" s="111"/>
      <c r="R405" s="111"/>
      <c r="S405" s="111"/>
      <c r="T405" s="111"/>
      <c r="U405" s="111"/>
      <c r="V405" s="111"/>
      <c r="W405" s="111"/>
      <c r="X405" s="111"/>
      <c r="Y405" s="111"/>
      <c r="Z405" s="111"/>
      <c r="AA405" s="111"/>
    </row>
    <row r="406" spans="1:27" ht="15.6" x14ac:dyDescent="0.3">
      <c r="A406" s="111"/>
      <c r="B406" s="112"/>
      <c r="C406" s="111"/>
      <c r="D406" s="111"/>
      <c r="E406" s="111"/>
      <c r="F406" s="111"/>
      <c r="G406" s="111"/>
      <c r="H406" s="111"/>
      <c r="I406" s="111"/>
      <c r="J406" s="111"/>
      <c r="K406" s="111"/>
      <c r="L406" s="111"/>
      <c r="M406" s="111"/>
      <c r="N406" s="111"/>
      <c r="O406" s="111"/>
      <c r="P406" s="111"/>
      <c r="Q406" s="111"/>
      <c r="R406" s="111"/>
      <c r="S406" s="111"/>
      <c r="T406" s="111"/>
      <c r="U406" s="111"/>
      <c r="V406" s="111"/>
      <c r="W406" s="111"/>
      <c r="X406" s="111"/>
      <c r="Y406" s="111"/>
      <c r="Z406" s="111"/>
      <c r="AA406" s="111"/>
    </row>
    <row r="407" spans="1:27" ht="15.6" x14ac:dyDescent="0.3">
      <c r="A407" s="111"/>
      <c r="B407" s="112"/>
      <c r="C407" s="111"/>
      <c r="D407" s="111"/>
      <c r="E407" s="111"/>
      <c r="F407" s="111"/>
      <c r="G407" s="111"/>
      <c r="H407" s="111"/>
      <c r="I407" s="111"/>
      <c r="J407" s="111"/>
      <c r="K407" s="111"/>
      <c r="L407" s="111"/>
      <c r="M407" s="111"/>
      <c r="N407" s="111"/>
      <c r="O407" s="111"/>
      <c r="P407" s="111"/>
      <c r="Q407" s="111"/>
      <c r="R407" s="111"/>
      <c r="S407" s="111"/>
      <c r="T407" s="111"/>
      <c r="U407" s="111"/>
      <c r="V407" s="111"/>
      <c r="W407" s="111"/>
      <c r="X407" s="111"/>
      <c r="Y407" s="111"/>
      <c r="Z407" s="111"/>
      <c r="AA407" s="111"/>
    </row>
    <row r="408" spans="1:27" ht="15.6" x14ac:dyDescent="0.3">
      <c r="A408" s="111"/>
      <c r="B408" s="112"/>
      <c r="C408" s="111"/>
      <c r="D408" s="111"/>
      <c r="E408" s="111"/>
      <c r="F408" s="111"/>
      <c r="G408" s="111"/>
      <c r="H408" s="111"/>
      <c r="I408" s="111"/>
      <c r="J408" s="111"/>
      <c r="K408" s="111"/>
      <c r="L408" s="111"/>
      <c r="M408" s="111"/>
      <c r="N408" s="111"/>
      <c r="O408" s="111"/>
      <c r="P408" s="111"/>
      <c r="Q408" s="111"/>
      <c r="R408" s="111"/>
      <c r="S408" s="111"/>
      <c r="T408" s="111"/>
      <c r="U408" s="111"/>
      <c r="V408" s="111"/>
      <c r="W408" s="111"/>
      <c r="X408" s="111"/>
      <c r="Y408" s="111"/>
      <c r="Z408" s="111"/>
      <c r="AA408" s="111"/>
    </row>
    <row r="409" spans="1:27" ht="15.6" x14ac:dyDescent="0.3">
      <c r="A409" s="111"/>
      <c r="B409" s="112"/>
      <c r="C409" s="111"/>
      <c r="D409" s="111"/>
      <c r="E409" s="111"/>
      <c r="F409" s="111"/>
      <c r="G409" s="111"/>
      <c r="H409" s="111"/>
      <c r="I409" s="111"/>
      <c r="J409" s="111"/>
      <c r="K409" s="111"/>
      <c r="L409" s="111"/>
      <c r="M409" s="111"/>
      <c r="N409" s="111"/>
      <c r="O409" s="111"/>
      <c r="P409" s="111"/>
      <c r="Q409" s="111"/>
      <c r="R409" s="111"/>
      <c r="S409" s="111"/>
      <c r="T409" s="111"/>
      <c r="U409" s="111"/>
      <c r="V409" s="111"/>
      <c r="W409" s="111"/>
      <c r="X409" s="111"/>
      <c r="Y409" s="111"/>
      <c r="Z409" s="111"/>
      <c r="AA409" s="111"/>
    </row>
    <row r="410" spans="1:27" ht="15.6" x14ac:dyDescent="0.3">
      <c r="A410" s="111"/>
      <c r="B410" s="112"/>
      <c r="C410" s="111"/>
      <c r="D410" s="111"/>
      <c r="E410" s="111"/>
      <c r="F410" s="111"/>
      <c r="G410" s="111"/>
      <c r="H410" s="111"/>
      <c r="I410" s="111"/>
      <c r="J410" s="111"/>
      <c r="K410" s="111"/>
      <c r="L410" s="111"/>
      <c r="M410" s="111"/>
      <c r="N410" s="111"/>
      <c r="O410" s="111"/>
      <c r="P410" s="111"/>
      <c r="Q410" s="111"/>
      <c r="R410" s="111"/>
      <c r="S410" s="111"/>
      <c r="T410" s="111"/>
      <c r="U410" s="111"/>
      <c r="V410" s="111"/>
      <c r="W410" s="111"/>
      <c r="X410" s="111"/>
      <c r="Y410" s="111"/>
      <c r="Z410" s="111"/>
      <c r="AA410" s="111"/>
    </row>
    <row r="411" spans="1:27" ht="15.6" x14ac:dyDescent="0.3">
      <c r="A411" s="111"/>
      <c r="B411" s="112"/>
      <c r="C411" s="111"/>
      <c r="D411" s="111"/>
      <c r="E411" s="111"/>
      <c r="F411" s="111"/>
      <c r="G411" s="111"/>
      <c r="H411" s="111"/>
      <c r="I411" s="111"/>
      <c r="J411" s="111"/>
      <c r="K411" s="111"/>
      <c r="L411" s="111"/>
      <c r="M411" s="111"/>
      <c r="N411" s="111"/>
      <c r="O411" s="111"/>
      <c r="P411" s="111"/>
      <c r="Q411" s="111"/>
      <c r="R411" s="111"/>
      <c r="S411" s="111"/>
      <c r="T411" s="111"/>
      <c r="U411" s="111"/>
      <c r="V411" s="111"/>
      <c r="W411" s="111"/>
      <c r="X411" s="111"/>
      <c r="Y411" s="111"/>
      <c r="Z411" s="111"/>
      <c r="AA411" s="111"/>
    </row>
    <row r="412" spans="1:27" ht="15.6" x14ac:dyDescent="0.3">
      <c r="A412" s="111"/>
      <c r="B412" s="112"/>
      <c r="C412" s="111"/>
      <c r="D412" s="111"/>
      <c r="E412" s="111"/>
      <c r="F412" s="111"/>
      <c r="G412" s="111"/>
      <c r="H412" s="111"/>
      <c r="I412" s="111"/>
      <c r="J412" s="111"/>
      <c r="K412" s="111"/>
      <c r="L412" s="111"/>
      <c r="M412" s="111"/>
      <c r="N412" s="111"/>
      <c r="O412" s="111"/>
      <c r="P412" s="111"/>
      <c r="Q412" s="111"/>
      <c r="R412" s="111"/>
      <c r="S412" s="111"/>
      <c r="T412" s="111"/>
      <c r="U412" s="111"/>
      <c r="V412" s="111"/>
      <c r="W412" s="111"/>
      <c r="X412" s="111"/>
      <c r="Y412" s="111"/>
      <c r="Z412" s="111"/>
      <c r="AA412" s="111"/>
    </row>
    <row r="413" spans="1:27" ht="15.6" x14ac:dyDescent="0.3">
      <c r="A413" s="111"/>
      <c r="B413" s="112"/>
      <c r="C413" s="111"/>
      <c r="D413" s="111"/>
      <c r="E413" s="111"/>
      <c r="F413" s="111"/>
      <c r="G413" s="111"/>
      <c r="H413" s="111"/>
      <c r="I413" s="111"/>
      <c r="J413" s="111"/>
      <c r="K413" s="111"/>
      <c r="L413" s="111"/>
      <c r="M413" s="111"/>
      <c r="N413" s="111"/>
      <c r="O413" s="111"/>
      <c r="P413" s="111"/>
      <c r="Q413" s="111"/>
      <c r="R413" s="111"/>
      <c r="S413" s="111"/>
      <c r="T413" s="111"/>
      <c r="U413" s="111"/>
      <c r="V413" s="111"/>
      <c r="W413" s="111"/>
      <c r="X413" s="111"/>
      <c r="Y413" s="111"/>
      <c r="Z413" s="111"/>
      <c r="AA413" s="111"/>
    </row>
    <row r="414" spans="1:27" ht="15.6" x14ac:dyDescent="0.3">
      <c r="A414" s="111"/>
      <c r="B414" s="112"/>
      <c r="C414" s="111"/>
      <c r="D414" s="111"/>
      <c r="E414" s="111"/>
      <c r="F414" s="111"/>
      <c r="G414" s="111"/>
      <c r="H414" s="111"/>
      <c r="I414" s="111"/>
      <c r="J414" s="111"/>
      <c r="K414" s="111"/>
      <c r="L414" s="111"/>
      <c r="M414" s="111"/>
      <c r="N414" s="111"/>
      <c r="O414" s="111"/>
      <c r="P414" s="111"/>
      <c r="Q414" s="111"/>
      <c r="R414" s="111"/>
      <c r="S414" s="111"/>
      <c r="T414" s="111"/>
      <c r="U414" s="111"/>
      <c r="V414" s="111"/>
      <c r="W414" s="111"/>
      <c r="X414" s="111"/>
      <c r="Y414" s="111"/>
      <c r="Z414" s="111"/>
      <c r="AA414" s="111"/>
    </row>
    <row r="415" spans="1:27" ht="15.6" x14ac:dyDescent="0.3">
      <c r="A415" s="111"/>
      <c r="B415" s="112"/>
      <c r="C415" s="111"/>
      <c r="D415" s="111"/>
      <c r="E415" s="111"/>
      <c r="F415" s="111"/>
      <c r="G415" s="111"/>
      <c r="H415" s="111"/>
      <c r="I415" s="111"/>
      <c r="J415" s="111"/>
      <c r="K415" s="111"/>
      <c r="L415" s="111"/>
      <c r="M415" s="111"/>
      <c r="N415" s="111"/>
      <c r="O415" s="111"/>
      <c r="P415" s="111"/>
      <c r="Q415" s="111"/>
      <c r="R415" s="111"/>
      <c r="S415" s="111"/>
      <c r="T415" s="111"/>
      <c r="U415" s="111"/>
      <c r="V415" s="111"/>
      <c r="W415" s="111"/>
      <c r="X415" s="111"/>
      <c r="Y415" s="111"/>
      <c r="Z415" s="111"/>
      <c r="AA415" s="111"/>
    </row>
    <row r="416" spans="1:27" ht="15.6" x14ac:dyDescent="0.3">
      <c r="A416" s="111"/>
      <c r="B416" s="112"/>
      <c r="C416" s="111"/>
      <c r="D416" s="111"/>
      <c r="E416" s="111"/>
      <c r="F416" s="111"/>
      <c r="G416" s="111"/>
      <c r="H416" s="111"/>
      <c r="I416" s="111"/>
      <c r="J416" s="111"/>
      <c r="K416" s="111"/>
      <c r="L416" s="111"/>
      <c r="M416" s="111"/>
      <c r="N416" s="111"/>
      <c r="O416" s="111"/>
      <c r="P416" s="111"/>
      <c r="Q416" s="111"/>
      <c r="R416" s="111"/>
      <c r="S416" s="111"/>
      <c r="T416" s="111"/>
      <c r="U416" s="111"/>
      <c r="V416" s="111"/>
      <c r="W416" s="111"/>
      <c r="X416" s="111"/>
      <c r="Y416" s="111"/>
      <c r="Z416" s="111"/>
      <c r="AA416" s="111"/>
    </row>
    <row r="417" spans="1:27" ht="15.6" x14ac:dyDescent="0.3">
      <c r="A417" s="111"/>
      <c r="B417" s="112"/>
      <c r="C417" s="111"/>
      <c r="D417" s="111"/>
      <c r="E417" s="111"/>
      <c r="F417" s="111"/>
      <c r="G417" s="111"/>
      <c r="H417" s="111"/>
      <c r="I417" s="111"/>
      <c r="J417" s="111"/>
      <c r="K417" s="111"/>
      <c r="L417" s="111"/>
      <c r="M417" s="111"/>
      <c r="N417" s="111"/>
      <c r="O417" s="111"/>
      <c r="P417" s="111"/>
      <c r="Q417" s="111"/>
      <c r="R417" s="111"/>
      <c r="S417" s="111"/>
      <c r="T417" s="111"/>
      <c r="U417" s="111"/>
      <c r="V417" s="111"/>
      <c r="W417" s="111"/>
      <c r="X417" s="111"/>
      <c r="Y417" s="111"/>
      <c r="Z417" s="111"/>
      <c r="AA417" s="111"/>
    </row>
    <row r="418" spans="1:27" ht="15.6" x14ac:dyDescent="0.3">
      <c r="A418" s="111"/>
      <c r="B418" s="112"/>
      <c r="C418" s="111"/>
      <c r="D418" s="111"/>
      <c r="E418" s="111"/>
      <c r="F418" s="111"/>
      <c r="G418" s="111"/>
      <c r="H418" s="111"/>
      <c r="I418" s="111"/>
      <c r="J418" s="111"/>
      <c r="K418" s="111"/>
      <c r="L418" s="111"/>
      <c r="M418" s="111"/>
      <c r="N418" s="111"/>
      <c r="O418" s="111"/>
      <c r="P418" s="111"/>
      <c r="Q418" s="111"/>
      <c r="R418" s="111"/>
      <c r="S418" s="111"/>
      <c r="T418" s="111"/>
      <c r="U418" s="111"/>
      <c r="V418" s="111"/>
      <c r="W418" s="111"/>
      <c r="X418" s="111"/>
      <c r="Y418" s="111"/>
      <c r="Z418" s="111"/>
      <c r="AA418" s="111"/>
    </row>
    <row r="419" spans="1:27" ht="15.6" x14ac:dyDescent="0.3">
      <c r="A419" s="111"/>
      <c r="B419" s="112"/>
      <c r="C419" s="111"/>
      <c r="D419" s="111"/>
      <c r="E419" s="111"/>
      <c r="F419" s="111"/>
      <c r="G419" s="111"/>
      <c r="H419" s="111"/>
      <c r="I419" s="111"/>
      <c r="J419" s="111"/>
      <c r="K419" s="111"/>
      <c r="L419" s="111"/>
      <c r="M419" s="111"/>
      <c r="N419" s="111"/>
      <c r="O419" s="111"/>
      <c r="P419" s="111"/>
      <c r="Q419" s="111"/>
      <c r="R419" s="111"/>
      <c r="S419" s="111"/>
      <c r="T419" s="111"/>
      <c r="U419" s="111"/>
      <c r="V419" s="111"/>
      <c r="W419" s="111"/>
      <c r="X419" s="111"/>
      <c r="Y419" s="111"/>
      <c r="Z419" s="111"/>
      <c r="AA419" s="111"/>
    </row>
    <row r="420" spans="1:27" ht="15.6" x14ac:dyDescent="0.3">
      <c r="A420" s="111"/>
      <c r="B420" s="112"/>
      <c r="C420" s="111"/>
      <c r="D420" s="111"/>
      <c r="E420" s="111"/>
      <c r="F420" s="111"/>
      <c r="G420" s="111"/>
      <c r="H420" s="111"/>
      <c r="I420" s="111"/>
      <c r="J420" s="111"/>
      <c r="K420" s="111"/>
      <c r="L420" s="111"/>
      <c r="M420" s="111"/>
      <c r="N420" s="111"/>
      <c r="O420" s="111"/>
      <c r="P420" s="111"/>
      <c r="Q420" s="111"/>
      <c r="R420" s="111"/>
      <c r="S420" s="111"/>
      <c r="T420" s="111"/>
      <c r="U420" s="111"/>
      <c r="V420" s="111"/>
      <c r="W420" s="111"/>
      <c r="X420" s="111"/>
      <c r="Y420" s="111"/>
      <c r="Z420" s="111"/>
      <c r="AA420" s="111"/>
    </row>
    <row r="421" spans="1:27" ht="15.6" x14ac:dyDescent="0.3">
      <c r="A421" s="111"/>
      <c r="B421" s="112"/>
      <c r="C421" s="111"/>
      <c r="D421" s="111"/>
      <c r="E421" s="111"/>
      <c r="F421" s="111"/>
      <c r="G421" s="111"/>
      <c r="H421" s="111"/>
      <c r="I421" s="111"/>
      <c r="J421" s="111"/>
      <c r="K421" s="111"/>
      <c r="L421" s="111"/>
      <c r="M421" s="111"/>
      <c r="N421" s="111"/>
      <c r="O421" s="111"/>
      <c r="P421" s="111"/>
      <c r="Q421" s="111"/>
      <c r="R421" s="111"/>
      <c r="S421" s="111"/>
      <c r="T421" s="111"/>
      <c r="U421" s="111"/>
      <c r="V421" s="111"/>
      <c r="W421" s="111"/>
      <c r="X421" s="111"/>
      <c r="Y421" s="111"/>
      <c r="Z421" s="111"/>
      <c r="AA421" s="111"/>
    </row>
    <row r="422" spans="1:27" ht="15.6" x14ac:dyDescent="0.3">
      <c r="A422" s="111"/>
      <c r="B422" s="112"/>
      <c r="C422" s="111"/>
      <c r="D422" s="111"/>
      <c r="E422" s="111"/>
      <c r="F422" s="111"/>
      <c r="G422" s="111"/>
      <c r="H422" s="111"/>
      <c r="I422" s="111"/>
      <c r="J422" s="111"/>
      <c r="K422" s="111"/>
      <c r="L422" s="111"/>
      <c r="M422" s="111"/>
      <c r="N422" s="111"/>
      <c r="O422" s="111"/>
      <c r="P422" s="111"/>
      <c r="Q422" s="111"/>
      <c r="R422" s="111"/>
      <c r="S422" s="111"/>
      <c r="T422" s="111"/>
      <c r="U422" s="111"/>
      <c r="V422" s="111"/>
      <c r="W422" s="111"/>
      <c r="X422" s="111"/>
      <c r="Y422" s="111"/>
      <c r="Z422" s="111"/>
      <c r="AA422" s="111"/>
    </row>
    <row r="423" spans="1:27" ht="15.6" x14ac:dyDescent="0.3">
      <c r="A423" s="111"/>
      <c r="B423" s="112"/>
      <c r="C423" s="111"/>
      <c r="D423" s="111"/>
      <c r="E423" s="111"/>
      <c r="F423" s="111"/>
      <c r="G423" s="111"/>
      <c r="H423" s="111"/>
      <c r="I423" s="111"/>
      <c r="J423" s="111"/>
      <c r="K423" s="111"/>
      <c r="L423" s="111"/>
      <c r="M423" s="111"/>
      <c r="N423" s="111"/>
      <c r="O423" s="111"/>
      <c r="P423" s="111"/>
      <c r="Q423" s="111"/>
      <c r="R423" s="111"/>
      <c r="S423" s="111"/>
      <c r="T423" s="111"/>
      <c r="U423" s="111"/>
      <c r="V423" s="111"/>
      <c r="W423" s="111"/>
      <c r="X423" s="111"/>
      <c r="Y423" s="111"/>
      <c r="Z423" s="111"/>
      <c r="AA423" s="111"/>
    </row>
    <row r="424" spans="1:27" ht="15.6" x14ac:dyDescent="0.3">
      <c r="A424" s="111"/>
      <c r="B424" s="112"/>
      <c r="C424" s="111"/>
      <c r="D424" s="111"/>
      <c r="E424" s="111"/>
      <c r="F424" s="111"/>
      <c r="G424" s="111"/>
      <c r="H424" s="111"/>
      <c r="I424" s="111"/>
      <c r="J424" s="111"/>
      <c r="K424" s="111"/>
      <c r="L424" s="111"/>
      <c r="M424" s="111"/>
      <c r="N424" s="111"/>
      <c r="O424" s="111"/>
      <c r="P424" s="111"/>
      <c r="Q424" s="111"/>
      <c r="R424" s="111"/>
      <c r="S424" s="111"/>
      <c r="T424" s="111"/>
      <c r="U424" s="111"/>
      <c r="V424" s="111"/>
      <c r="W424" s="111"/>
      <c r="X424" s="111"/>
      <c r="Y424" s="111"/>
      <c r="Z424" s="111"/>
      <c r="AA424" s="111"/>
    </row>
    <row r="425" spans="1:27" ht="15.6" x14ac:dyDescent="0.3">
      <c r="A425" s="111"/>
      <c r="B425" s="112"/>
      <c r="C425" s="111"/>
      <c r="D425" s="111"/>
      <c r="E425" s="111"/>
      <c r="F425" s="111"/>
      <c r="G425" s="111"/>
      <c r="H425" s="111"/>
      <c r="I425" s="111"/>
      <c r="J425" s="111"/>
      <c r="K425" s="111"/>
      <c r="L425" s="111"/>
      <c r="M425" s="111"/>
      <c r="N425" s="111"/>
      <c r="O425" s="111"/>
      <c r="P425" s="111"/>
      <c r="Q425" s="111"/>
      <c r="R425" s="111"/>
      <c r="S425" s="111"/>
      <c r="T425" s="111"/>
      <c r="U425" s="111"/>
      <c r="V425" s="111"/>
      <c r="W425" s="111"/>
      <c r="X425" s="111"/>
      <c r="Y425" s="111"/>
      <c r="Z425" s="111"/>
      <c r="AA425" s="111"/>
    </row>
    <row r="426" spans="1:27" ht="15.6" x14ac:dyDescent="0.3">
      <c r="A426" s="111"/>
      <c r="B426" s="112"/>
      <c r="C426" s="111"/>
      <c r="D426" s="111"/>
      <c r="E426" s="111"/>
      <c r="F426" s="111"/>
      <c r="G426" s="111"/>
      <c r="H426" s="111"/>
      <c r="I426" s="111"/>
      <c r="J426" s="111"/>
      <c r="K426" s="111"/>
      <c r="L426" s="111"/>
      <c r="M426" s="111"/>
      <c r="N426" s="111"/>
      <c r="O426" s="111"/>
      <c r="P426" s="111"/>
      <c r="Q426" s="111"/>
      <c r="R426" s="111"/>
      <c r="S426" s="111"/>
      <c r="T426" s="111"/>
      <c r="U426" s="111"/>
      <c r="V426" s="111"/>
      <c r="W426" s="111"/>
      <c r="X426" s="111"/>
      <c r="Y426" s="111"/>
      <c r="Z426" s="111"/>
      <c r="AA426" s="111"/>
    </row>
    <row r="427" spans="1:27" ht="15.6" x14ac:dyDescent="0.3">
      <c r="A427" s="111"/>
      <c r="B427" s="112"/>
      <c r="C427" s="111"/>
      <c r="D427" s="111"/>
      <c r="E427" s="111"/>
      <c r="F427" s="111"/>
      <c r="G427" s="111"/>
      <c r="H427" s="111"/>
      <c r="I427" s="111"/>
      <c r="J427" s="111"/>
      <c r="K427" s="111"/>
      <c r="L427" s="111"/>
      <c r="M427" s="111"/>
      <c r="N427" s="111"/>
      <c r="O427" s="111"/>
      <c r="P427" s="111"/>
      <c r="Q427" s="111"/>
      <c r="R427" s="111"/>
      <c r="S427" s="111"/>
      <c r="T427" s="111"/>
      <c r="U427" s="111"/>
      <c r="V427" s="111"/>
      <c r="W427" s="111"/>
      <c r="X427" s="111"/>
      <c r="Y427" s="111"/>
      <c r="Z427" s="111"/>
      <c r="AA427" s="111"/>
    </row>
    <row r="428" spans="1:27" ht="15.6" x14ac:dyDescent="0.3">
      <c r="A428" s="111"/>
      <c r="B428" s="112"/>
      <c r="C428" s="111"/>
      <c r="D428" s="111"/>
      <c r="E428" s="111"/>
      <c r="F428" s="111"/>
      <c r="G428" s="111"/>
      <c r="H428" s="111"/>
      <c r="I428" s="111"/>
      <c r="J428" s="111"/>
      <c r="K428" s="111"/>
      <c r="L428" s="111"/>
      <c r="M428" s="111"/>
      <c r="N428" s="111"/>
      <c r="O428" s="111"/>
      <c r="P428" s="111"/>
      <c r="Q428" s="111"/>
      <c r="R428" s="111"/>
      <c r="S428" s="111"/>
      <c r="T428" s="111"/>
      <c r="U428" s="111"/>
      <c r="V428" s="111"/>
      <c r="W428" s="111"/>
      <c r="X428" s="111"/>
      <c r="Y428" s="111"/>
      <c r="Z428" s="111"/>
      <c r="AA428" s="111"/>
    </row>
    <row r="429" spans="1:27" ht="15.6" x14ac:dyDescent="0.3">
      <c r="A429" s="111"/>
      <c r="B429" s="112"/>
      <c r="C429" s="111"/>
      <c r="D429" s="111"/>
      <c r="E429" s="111"/>
      <c r="F429" s="111"/>
      <c r="G429" s="111"/>
      <c r="H429" s="111"/>
      <c r="I429" s="111"/>
      <c r="J429" s="111"/>
      <c r="K429" s="111"/>
      <c r="L429" s="111"/>
      <c r="M429" s="111"/>
      <c r="N429" s="111"/>
      <c r="O429" s="111"/>
      <c r="P429" s="111"/>
      <c r="Q429" s="111"/>
      <c r="R429" s="111"/>
      <c r="S429" s="111"/>
      <c r="T429" s="111"/>
      <c r="U429" s="111"/>
      <c r="V429" s="111"/>
      <c r="W429" s="111"/>
      <c r="X429" s="111"/>
      <c r="Y429" s="111"/>
      <c r="Z429" s="111"/>
      <c r="AA429" s="111"/>
    </row>
    <row r="430" spans="1:27" ht="15.6" x14ac:dyDescent="0.3">
      <c r="A430" s="111"/>
      <c r="B430" s="112"/>
      <c r="C430" s="111"/>
      <c r="D430" s="111"/>
      <c r="E430" s="111"/>
      <c r="F430" s="111"/>
      <c r="G430" s="111"/>
      <c r="H430" s="111"/>
      <c r="I430" s="111"/>
      <c r="J430" s="111"/>
      <c r="K430" s="111"/>
      <c r="L430" s="111"/>
      <c r="M430" s="111"/>
      <c r="N430" s="111"/>
      <c r="O430" s="111"/>
      <c r="P430" s="111"/>
      <c r="Q430" s="111"/>
      <c r="R430" s="111"/>
      <c r="S430" s="111"/>
      <c r="T430" s="111"/>
      <c r="U430" s="111"/>
      <c r="V430" s="111"/>
      <c r="W430" s="111"/>
      <c r="X430" s="111"/>
      <c r="Y430" s="111"/>
      <c r="Z430" s="111"/>
      <c r="AA430" s="111"/>
    </row>
    <row r="431" spans="1:27" ht="15.6" x14ac:dyDescent="0.3">
      <c r="A431" s="111"/>
      <c r="B431" s="112"/>
      <c r="C431" s="111"/>
      <c r="D431" s="111"/>
      <c r="E431" s="111"/>
      <c r="F431" s="111"/>
      <c r="G431" s="111"/>
      <c r="H431" s="111"/>
      <c r="I431" s="111"/>
      <c r="J431" s="111"/>
      <c r="K431" s="111"/>
      <c r="L431" s="111"/>
      <c r="M431" s="111"/>
      <c r="N431" s="111"/>
      <c r="O431" s="111"/>
      <c r="P431" s="111"/>
      <c r="Q431" s="111"/>
      <c r="R431" s="111"/>
      <c r="S431" s="111"/>
      <c r="T431" s="111"/>
      <c r="U431" s="111"/>
      <c r="V431" s="111"/>
      <c r="W431" s="111"/>
      <c r="X431" s="111"/>
      <c r="Y431" s="111"/>
      <c r="Z431" s="111"/>
      <c r="AA431" s="111"/>
    </row>
    <row r="432" spans="1:27" ht="15.6" x14ac:dyDescent="0.3">
      <c r="A432" s="111"/>
      <c r="B432" s="112"/>
      <c r="C432" s="111"/>
      <c r="D432" s="111"/>
      <c r="E432" s="111"/>
      <c r="F432" s="111"/>
      <c r="G432" s="111"/>
      <c r="H432" s="111"/>
      <c r="I432" s="111"/>
      <c r="J432" s="111"/>
      <c r="K432" s="111"/>
      <c r="L432" s="111"/>
      <c r="M432" s="111"/>
      <c r="N432" s="111"/>
      <c r="O432" s="111"/>
      <c r="P432" s="111"/>
      <c r="Q432" s="111"/>
      <c r="R432" s="111"/>
      <c r="S432" s="111"/>
      <c r="T432" s="111"/>
      <c r="U432" s="111"/>
      <c r="V432" s="111"/>
      <c r="W432" s="111"/>
      <c r="X432" s="111"/>
      <c r="Y432" s="111"/>
      <c r="Z432" s="111"/>
      <c r="AA432" s="111"/>
    </row>
    <row r="433" spans="1:27" ht="15.6" x14ac:dyDescent="0.3">
      <c r="A433" s="111"/>
      <c r="B433" s="112"/>
      <c r="C433" s="111"/>
      <c r="D433" s="111"/>
      <c r="E433" s="111"/>
      <c r="F433" s="111"/>
      <c r="G433" s="111"/>
      <c r="H433" s="111"/>
      <c r="I433" s="111"/>
      <c r="J433" s="111"/>
      <c r="K433" s="111"/>
      <c r="L433" s="111"/>
      <c r="M433" s="111"/>
      <c r="N433" s="111"/>
      <c r="O433" s="111"/>
      <c r="P433" s="111"/>
      <c r="Q433" s="111"/>
      <c r="R433" s="111"/>
      <c r="S433" s="111"/>
      <c r="T433" s="111"/>
      <c r="U433" s="111"/>
      <c r="V433" s="111"/>
      <c r="W433" s="111"/>
      <c r="X433" s="111"/>
      <c r="Y433" s="111"/>
      <c r="Z433" s="111"/>
      <c r="AA433" s="111"/>
    </row>
    <row r="434" spans="1:27" ht="15.6" x14ac:dyDescent="0.3">
      <c r="A434" s="111"/>
      <c r="B434" s="112"/>
      <c r="C434" s="111"/>
      <c r="D434" s="111"/>
      <c r="E434" s="111"/>
      <c r="F434" s="111"/>
      <c r="G434" s="111"/>
      <c r="H434" s="111"/>
      <c r="I434" s="111"/>
      <c r="J434" s="111"/>
      <c r="K434" s="111"/>
      <c r="L434" s="111"/>
      <c r="M434" s="111"/>
      <c r="N434" s="111"/>
      <c r="O434" s="111"/>
      <c r="P434" s="111"/>
      <c r="Q434" s="111"/>
      <c r="R434" s="111"/>
      <c r="S434" s="111"/>
      <c r="T434" s="111"/>
      <c r="U434" s="111"/>
      <c r="V434" s="111"/>
      <c r="W434" s="111"/>
      <c r="X434" s="111"/>
      <c r="Y434" s="111"/>
      <c r="Z434" s="111"/>
      <c r="AA434" s="111"/>
    </row>
    <row r="435" spans="1:27" ht="15.6" x14ac:dyDescent="0.3">
      <c r="A435" s="111"/>
      <c r="B435" s="112"/>
      <c r="C435" s="111"/>
      <c r="D435" s="111"/>
      <c r="E435" s="111"/>
      <c r="F435" s="111"/>
      <c r="G435" s="111"/>
      <c r="H435" s="111"/>
      <c r="I435" s="111"/>
      <c r="J435" s="111"/>
      <c r="K435" s="111"/>
      <c r="L435" s="111"/>
      <c r="M435" s="111"/>
      <c r="N435" s="111"/>
      <c r="O435" s="111"/>
      <c r="P435" s="111"/>
      <c r="Q435" s="111"/>
      <c r="R435" s="111"/>
      <c r="S435" s="111"/>
      <c r="T435" s="111"/>
      <c r="U435" s="111"/>
      <c r="V435" s="111"/>
      <c r="W435" s="111"/>
      <c r="X435" s="111"/>
      <c r="Y435" s="111"/>
      <c r="Z435" s="111"/>
      <c r="AA435" s="111"/>
    </row>
    <row r="436" spans="1:27" ht="15.6" x14ac:dyDescent="0.3">
      <c r="A436" s="111"/>
      <c r="B436" s="112"/>
      <c r="C436" s="111"/>
      <c r="D436" s="111"/>
      <c r="E436" s="111"/>
      <c r="F436" s="111"/>
      <c r="G436" s="111"/>
      <c r="H436" s="111"/>
      <c r="I436" s="111"/>
      <c r="J436" s="111"/>
      <c r="K436" s="111"/>
      <c r="L436" s="111"/>
      <c r="M436" s="111"/>
      <c r="N436" s="111"/>
      <c r="O436" s="111"/>
      <c r="P436" s="111"/>
      <c r="Q436" s="111"/>
      <c r="R436" s="111"/>
      <c r="S436" s="111"/>
      <c r="T436" s="111"/>
      <c r="U436" s="111"/>
      <c r="V436" s="111"/>
      <c r="W436" s="111"/>
      <c r="X436" s="111"/>
      <c r="Y436" s="111"/>
      <c r="Z436" s="111"/>
      <c r="AA436" s="111"/>
    </row>
    <row r="437" spans="1:27" ht="15.6" x14ac:dyDescent="0.3">
      <c r="A437" s="111"/>
      <c r="B437" s="112"/>
      <c r="C437" s="111"/>
      <c r="D437" s="111"/>
      <c r="E437" s="111"/>
      <c r="F437" s="111"/>
      <c r="G437" s="111"/>
      <c r="H437" s="111"/>
      <c r="I437" s="111"/>
      <c r="J437" s="111"/>
      <c r="K437" s="111"/>
      <c r="L437" s="111"/>
      <c r="M437" s="111"/>
      <c r="N437" s="111"/>
      <c r="O437" s="111"/>
      <c r="P437" s="111"/>
      <c r="Q437" s="111"/>
      <c r="R437" s="111"/>
      <c r="S437" s="111"/>
      <c r="T437" s="111"/>
      <c r="U437" s="111"/>
      <c r="V437" s="111"/>
      <c r="W437" s="111"/>
      <c r="X437" s="111"/>
      <c r="Y437" s="111"/>
      <c r="Z437" s="111"/>
      <c r="AA437" s="111"/>
    </row>
    <row r="438" spans="1:27" ht="15.6" x14ac:dyDescent="0.3">
      <c r="A438" s="111"/>
      <c r="B438" s="112"/>
      <c r="C438" s="111"/>
      <c r="D438" s="111"/>
      <c r="E438" s="111"/>
      <c r="F438" s="111"/>
      <c r="G438" s="111"/>
      <c r="H438" s="111"/>
      <c r="I438" s="111"/>
      <c r="J438" s="111"/>
      <c r="K438" s="111"/>
      <c r="L438" s="111"/>
      <c r="M438" s="111"/>
      <c r="N438" s="111"/>
      <c r="O438" s="111"/>
      <c r="P438" s="111"/>
      <c r="Q438" s="111"/>
      <c r="R438" s="111"/>
      <c r="S438" s="111"/>
      <c r="T438" s="111"/>
      <c r="U438" s="111"/>
      <c r="V438" s="111"/>
      <c r="W438" s="111"/>
      <c r="X438" s="111"/>
      <c r="Y438" s="111"/>
      <c r="Z438" s="111"/>
      <c r="AA438" s="111"/>
    </row>
    <row r="439" spans="1:27" ht="15.6" x14ac:dyDescent="0.3">
      <c r="A439" s="111"/>
      <c r="B439" s="112"/>
      <c r="C439" s="111"/>
      <c r="D439" s="111"/>
      <c r="E439" s="111"/>
      <c r="F439" s="111"/>
      <c r="G439" s="111"/>
      <c r="H439" s="111"/>
      <c r="I439" s="111"/>
      <c r="J439" s="111"/>
      <c r="K439" s="111"/>
      <c r="L439" s="111"/>
      <c r="M439" s="111"/>
      <c r="N439" s="111"/>
      <c r="O439" s="111"/>
      <c r="P439" s="111"/>
      <c r="Q439" s="111"/>
      <c r="R439" s="111"/>
      <c r="S439" s="111"/>
      <c r="T439" s="111"/>
      <c r="U439" s="111"/>
      <c r="V439" s="111"/>
      <c r="W439" s="111"/>
      <c r="X439" s="111"/>
      <c r="Y439" s="111"/>
      <c r="Z439" s="111"/>
      <c r="AA439" s="111"/>
    </row>
    <row r="440" spans="1:27" ht="15.6" x14ac:dyDescent="0.3">
      <c r="A440" s="111"/>
      <c r="B440" s="112"/>
      <c r="C440" s="111"/>
      <c r="D440" s="111"/>
      <c r="E440" s="111"/>
      <c r="F440" s="111"/>
      <c r="G440" s="111"/>
      <c r="H440" s="111"/>
      <c r="I440" s="111"/>
      <c r="J440" s="111"/>
      <c r="K440" s="111"/>
      <c r="L440" s="111"/>
      <c r="M440" s="111"/>
      <c r="N440" s="111"/>
      <c r="O440" s="111"/>
      <c r="P440" s="111"/>
      <c r="Q440" s="111"/>
      <c r="R440" s="111"/>
      <c r="S440" s="111"/>
      <c r="T440" s="111"/>
      <c r="U440" s="111"/>
      <c r="V440" s="111"/>
      <c r="W440" s="111"/>
      <c r="X440" s="111"/>
      <c r="Y440" s="111"/>
      <c r="Z440" s="111"/>
      <c r="AA440" s="111"/>
    </row>
    <row r="441" spans="1:27" ht="15.6" x14ac:dyDescent="0.3">
      <c r="A441" s="111"/>
      <c r="B441" s="112"/>
      <c r="C441" s="111"/>
      <c r="D441" s="111"/>
      <c r="E441" s="111"/>
      <c r="F441" s="111"/>
      <c r="G441" s="111"/>
      <c r="H441" s="111"/>
      <c r="I441" s="111"/>
      <c r="J441" s="111"/>
      <c r="K441" s="111"/>
      <c r="L441" s="111"/>
      <c r="M441" s="111"/>
      <c r="N441" s="111"/>
      <c r="O441" s="111"/>
      <c r="P441" s="111"/>
      <c r="Q441" s="111"/>
      <c r="R441" s="111"/>
      <c r="S441" s="111"/>
      <c r="T441" s="111"/>
      <c r="U441" s="111"/>
      <c r="V441" s="111"/>
      <c r="W441" s="111"/>
      <c r="X441" s="111"/>
      <c r="Y441" s="111"/>
      <c r="Z441" s="111"/>
      <c r="AA441" s="111"/>
    </row>
    <row r="442" spans="1:27" ht="15.6" x14ac:dyDescent="0.3">
      <c r="A442" s="111"/>
      <c r="B442" s="112"/>
      <c r="C442" s="111"/>
      <c r="D442" s="111"/>
      <c r="E442" s="111"/>
      <c r="F442" s="111"/>
      <c r="G442" s="111"/>
      <c r="H442" s="111"/>
      <c r="I442" s="111"/>
      <c r="J442" s="111"/>
      <c r="K442" s="111"/>
      <c r="L442" s="111"/>
      <c r="M442" s="111"/>
      <c r="N442" s="111"/>
      <c r="O442" s="111"/>
      <c r="P442" s="111"/>
      <c r="Q442" s="111"/>
      <c r="R442" s="111"/>
      <c r="S442" s="111"/>
      <c r="T442" s="111"/>
      <c r="U442" s="111"/>
      <c r="V442" s="111"/>
      <c r="W442" s="111"/>
      <c r="X442" s="111"/>
      <c r="Y442" s="111"/>
      <c r="Z442" s="111"/>
      <c r="AA442" s="111"/>
    </row>
    <row r="443" spans="1:27" ht="15.6" x14ac:dyDescent="0.3">
      <c r="A443" s="111"/>
      <c r="B443" s="112"/>
      <c r="C443" s="111"/>
      <c r="D443" s="111"/>
      <c r="E443" s="111"/>
      <c r="F443" s="111"/>
      <c r="G443" s="111"/>
      <c r="H443" s="111"/>
      <c r="I443" s="111"/>
      <c r="J443" s="111"/>
      <c r="K443" s="111"/>
      <c r="L443" s="111"/>
      <c r="M443" s="111"/>
      <c r="N443" s="111"/>
      <c r="O443" s="111"/>
      <c r="P443" s="111"/>
      <c r="Q443" s="111"/>
      <c r="R443" s="111"/>
      <c r="S443" s="111"/>
      <c r="T443" s="111"/>
      <c r="U443" s="111"/>
      <c r="V443" s="111"/>
      <c r="W443" s="111"/>
      <c r="X443" s="111"/>
      <c r="Y443" s="111"/>
      <c r="Z443" s="111"/>
      <c r="AA443" s="111"/>
    </row>
    <row r="444" spans="1:27" ht="15.6" x14ac:dyDescent="0.3">
      <c r="A444" s="111"/>
      <c r="B444" s="112"/>
      <c r="C444" s="111"/>
      <c r="D444" s="111"/>
      <c r="E444" s="111"/>
      <c r="F444" s="111"/>
      <c r="G444" s="111"/>
      <c r="H444" s="111"/>
      <c r="I444" s="111"/>
      <c r="J444" s="111"/>
      <c r="K444" s="111"/>
      <c r="L444" s="111"/>
      <c r="M444" s="111"/>
      <c r="N444" s="111"/>
      <c r="O444" s="111"/>
      <c r="P444" s="111"/>
      <c r="Q444" s="111"/>
      <c r="R444" s="111"/>
      <c r="S444" s="111"/>
      <c r="T444" s="111"/>
      <c r="U444" s="111"/>
      <c r="V444" s="111"/>
      <c r="W444" s="111"/>
      <c r="X444" s="111"/>
      <c r="Y444" s="111"/>
      <c r="Z444" s="111"/>
      <c r="AA444" s="111"/>
    </row>
    <row r="445" spans="1:27" ht="15.6" x14ac:dyDescent="0.3">
      <c r="A445" s="111"/>
      <c r="B445" s="112"/>
      <c r="C445" s="111"/>
      <c r="D445" s="111"/>
      <c r="E445" s="111"/>
      <c r="F445" s="111"/>
      <c r="G445" s="111"/>
      <c r="H445" s="111"/>
      <c r="I445" s="111"/>
      <c r="J445" s="111"/>
      <c r="K445" s="111"/>
      <c r="L445" s="111"/>
      <c r="M445" s="111"/>
      <c r="N445" s="111"/>
      <c r="O445" s="111"/>
      <c r="P445" s="111"/>
      <c r="Q445" s="111"/>
      <c r="R445" s="111"/>
      <c r="S445" s="111"/>
      <c r="T445" s="111"/>
      <c r="U445" s="111"/>
      <c r="V445" s="111"/>
      <c r="W445" s="111"/>
      <c r="X445" s="111"/>
      <c r="Y445" s="111"/>
      <c r="Z445" s="111"/>
      <c r="AA445" s="111"/>
    </row>
    <row r="446" spans="1:27" ht="15.6" x14ac:dyDescent="0.3">
      <c r="A446" s="111"/>
      <c r="B446" s="112"/>
      <c r="C446" s="111"/>
      <c r="D446" s="111"/>
      <c r="E446" s="111"/>
      <c r="F446" s="111"/>
      <c r="G446" s="111"/>
      <c r="H446" s="111"/>
      <c r="I446" s="111"/>
      <c r="J446" s="111"/>
      <c r="K446" s="111"/>
      <c r="L446" s="111"/>
      <c r="M446" s="111"/>
      <c r="N446" s="111"/>
      <c r="O446" s="111"/>
      <c r="P446" s="111"/>
      <c r="Q446" s="111"/>
      <c r="R446" s="111"/>
      <c r="S446" s="111"/>
      <c r="T446" s="111"/>
      <c r="U446" s="111"/>
      <c r="V446" s="111"/>
      <c r="W446" s="111"/>
      <c r="X446" s="111"/>
      <c r="Y446" s="111"/>
      <c r="Z446" s="111"/>
      <c r="AA446" s="111"/>
    </row>
    <row r="447" spans="1:27" ht="15.6" x14ac:dyDescent="0.3">
      <c r="A447" s="111"/>
      <c r="B447" s="112"/>
      <c r="C447" s="111"/>
      <c r="D447" s="111"/>
      <c r="E447" s="111"/>
      <c r="F447" s="111"/>
      <c r="G447" s="111"/>
      <c r="H447" s="111"/>
      <c r="I447" s="111"/>
      <c r="J447" s="111"/>
      <c r="K447" s="111"/>
      <c r="L447" s="111"/>
      <c r="M447" s="111"/>
      <c r="N447" s="111"/>
      <c r="O447" s="111"/>
      <c r="P447" s="111"/>
      <c r="Q447" s="111"/>
      <c r="R447" s="111"/>
      <c r="S447" s="111"/>
      <c r="T447" s="111"/>
      <c r="U447" s="111"/>
      <c r="V447" s="111"/>
      <c r="W447" s="111"/>
      <c r="X447" s="111"/>
      <c r="Y447" s="111"/>
      <c r="Z447" s="111"/>
      <c r="AA447" s="111"/>
    </row>
    <row r="448" spans="1:27" ht="15.6" x14ac:dyDescent="0.3">
      <c r="A448" s="111"/>
      <c r="B448" s="112"/>
      <c r="C448" s="111"/>
      <c r="D448" s="111"/>
      <c r="E448" s="111"/>
      <c r="F448" s="111"/>
      <c r="G448" s="111"/>
      <c r="H448" s="111"/>
      <c r="I448" s="111"/>
      <c r="J448" s="111"/>
      <c r="K448" s="111"/>
      <c r="L448" s="111"/>
      <c r="M448" s="111"/>
      <c r="N448" s="111"/>
      <c r="O448" s="111"/>
      <c r="P448" s="111"/>
      <c r="Q448" s="111"/>
      <c r="R448" s="111"/>
      <c r="S448" s="111"/>
      <c r="T448" s="111"/>
      <c r="U448" s="111"/>
      <c r="V448" s="111"/>
      <c r="W448" s="111"/>
      <c r="X448" s="111"/>
      <c r="Y448" s="111"/>
      <c r="Z448" s="111"/>
      <c r="AA448" s="111"/>
    </row>
    <row r="449" spans="1:27" ht="15.6" x14ac:dyDescent="0.3">
      <c r="A449" s="111"/>
      <c r="B449" s="112"/>
      <c r="C449" s="111"/>
      <c r="D449" s="111"/>
      <c r="E449" s="111"/>
      <c r="F449" s="111"/>
      <c r="G449" s="111"/>
      <c r="H449" s="111"/>
      <c r="I449" s="111"/>
      <c r="J449" s="111"/>
      <c r="K449" s="111"/>
      <c r="L449" s="111"/>
      <c r="M449" s="111"/>
      <c r="N449" s="111"/>
      <c r="O449" s="111"/>
      <c r="P449" s="111"/>
      <c r="Q449" s="111"/>
      <c r="R449" s="111"/>
      <c r="S449" s="111"/>
      <c r="T449" s="111"/>
      <c r="U449" s="111"/>
      <c r="V449" s="111"/>
      <c r="W449" s="111"/>
      <c r="X449" s="111"/>
      <c r="Y449" s="111"/>
      <c r="Z449" s="111"/>
      <c r="AA449" s="111"/>
    </row>
    <row r="450" spans="1:27" ht="15.6" x14ac:dyDescent="0.3">
      <c r="A450" s="111"/>
      <c r="B450" s="112"/>
      <c r="C450" s="111"/>
      <c r="D450" s="111"/>
      <c r="E450" s="111"/>
      <c r="F450" s="111"/>
      <c r="G450" s="111"/>
      <c r="H450" s="111"/>
      <c r="I450" s="111"/>
      <c r="J450" s="111"/>
      <c r="K450" s="111"/>
      <c r="L450" s="111"/>
      <c r="M450" s="111"/>
      <c r="N450" s="111"/>
      <c r="O450" s="111"/>
      <c r="P450" s="111"/>
      <c r="Q450" s="111"/>
      <c r="R450" s="111"/>
      <c r="S450" s="111"/>
      <c r="T450" s="111"/>
      <c r="U450" s="111"/>
      <c r="V450" s="111"/>
      <c r="W450" s="111"/>
      <c r="X450" s="111"/>
      <c r="Y450" s="111"/>
      <c r="Z450" s="111"/>
      <c r="AA450" s="111"/>
    </row>
    <row r="451" spans="1:27" ht="15.6" x14ac:dyDescent="0.3">
      <c r="A451" s="111"/>
      <c r="B451" s="112"/>
      <c r="C451" s="111"/>
      <c r="D451" s="111"/>
      <c r="E451" s="111"/>
      <c r="F451" s="111"/>
      <c r="G451" s="111"/>
      <c r="H451" s="111"/>
      <c r="I451" s="111"/>
      <c r="J451" s="111"/>
      <c r="K451" s="111"/>
      <c r="L451" s="111"/>
      <c r="M451" s="111"/>
      <c r="N451" s="111"/>
      <c r="O451" s="111"/>
      <c r="P451" s="111"/>
      <c r="Q451" s="111"/>
      <c r="R451" s="111"/>
      <c r="S451" s="111"/>
      <c r="T451" s="111"/>
      <c r="U451" s="111"/>
      <c r="V451" s="111"/>
      <c r="W451" s="111"/>
      <c r="X451" s="111"/>
      <c r="Y451" s="111"/>
      <c r="Z451" s="111"/>
      <c r="AA451" s="111"/>
    </row>
    <row r="452" spans="1:27" ht="15.6" x14ac:dyDescent="0.3">
      <c r="A452" s="111"/>
      <c r="B452" s="112"/>
      <c r="C452" s="111"/>
      <c r="D452" s="111"/>
      <c r="E452" s="111"/>
      <c r="F452" s="111"/>
      <c r="G452" s="111"/>
      <c r="H452" s="111"/>
      <c r="I452" s="111"/>
      <c r="J452" s="111"/>
      <c r="K452" s="111"/>
      <c r="L452" s="111"/>
      <c r="M452" s="111"/>
      <c r="N452" s="111"/>
      <c r="O452" s="111"/>
      <c r="P452" s="111"/>
      <c r="Q452" s="111"/>
      <c r="R452" s="111"/>
      <c r="S452" s="111"/>
      <c r="T452" s="111"/>
      <c r="U452" s="111"/>
      <c r="V452" s="111"/>
      <c r="W452" s="111"/>
      <c r="X452" s="111"/>
      <c r="Y452" s="111"/>
      <c r="Z452" s="111"/>
      <c r="AA452" s="111"/>
    </row>
    <row r="453" spans="1:27" ht="15.6" x14ac:dyDescent="0.3">
      <c r="A453" s="111"/>
      <c r="B453" s="112"/>
      <c r="C453" s="111"/>
      <c r="D453" s="111"/>
      <c r="E453" s="111"/>
      <c r="F453" s="111"/>
      <c r="G453" s="111"/>
      <c r="H453" s="111"/>
      <c r="I453" s="111"/>
      <c r="J453" s="111"/>
      <c r="K453" s="111"/>
      <c r="L453" s="111"/>
      <c r="M453" s="111"/>
      <c r="N453" s="111"/>
      <c r="O453" s="111"/>
      <c r="P453" s="111"/>
      <c r="Q453" s="111"/>
      <c r="R453" s="111"/>
      <c r="S453" s="111"/>
      <c r="T453" s="111"/>
      <c r="U453" s="111"/>
      <c r="V453" s="111"/>
      <c r="W453" s="111"/>
      <c r="X453" s="111"/>
      <c r="Y453" s="111"/>
      <c r="Z453" s="111"/>
      <c r="AA453" s="111"/>
    </row>
    <row r="454" spans="1:27" ht="15.6" x14ac:dyDescent="0.3">
      <c r="A454" s="111"/>
      <c r="B454" s="112"/>
      <c r="C454" s="111"/>
      <c r="D454" s="111"/>
      <c r="E454" s="111"/>
      <c r="F454" s="111"/>
      <c r="G454" s="111"/>
      <c r="H454" s="111"/>
      <c r="I454" s="111"/>
      <c r="J454" s="111"/>
      <c r="K454" s="111"/>
      <c r="L454" s="111"/>
      <c r="M454" s="111"/>
      <c r="N454" s="111"/>
      <c r="O454" s="111"/>
      <c r="P454" s="111"/>
      <c r="Q454" s="111"/>
      <c r="R454" s="111"/>
      <c r="S454" s="111"/>
      <c r="T454" s="111"/>
      <c r="U454" s="111"/>
      <c r="V454" s="111"/>
      <c r="W454" s="111"/>
      <c r="X454" s="111"/>
      <c r="Y454" s="111"/>
      <c r="Z454" s="111"/>
      <c r="AA454" s="111"/>
    </row>
    <row r="455" spans="1:27" ht="15.6" x14ac:dyDescent="0.3">
      <c r="A455" s="111"/>
      <c r="B455" s="112"/>
      <c r="C455" s="111"/>
      <c r="D455" s="111"/>
      <c r="E455" s="111"/>
      <c r="F455" s="111"/>
      <c r="G455" s="111"/>
      <c r="H455" s="111"/>
      <c r="I455" s="111"/>
      <c r="J455" s="111"/>
      <c r="K455" s="111"/>
      <c r="L455" s="111"/>
      <c r="M455" s="111"/>
      <c r="N455" s="111"/>
      <c r="O455" s="111"/>
      <c r="P455" s="111"/>
      <c r="Q455" s="111"/>
      <c r="R455" s="111"/>
      <c r="S455" s="111"/>
      <c r="T455" s="111"/>
      <c r="U455" s="111"/>
      <c r="V455" s="111"/>
      <c r="W455" s="111"/>
      <c r="X455" s="111"/>
      <c r="Y455" s="111"/>
      <c r="Z455" s="111"/>
      <c r="AA455" s="111"/>
    </row>
    <row r="456" spans="1:27" ht="15.6" x14ac:dyDescent="0.3">
      <c r="A456" s="111"/>
      <c r="B456" s="112"/>
      <c r="C456" s="111"/>
      <c r="D456" s="111"/>
      <c r="E456" s="111"/>
      <c r="F456" s="111"/>
      <c r="G456" s="111"/>
      <c r="H456" s="111"/>
      <c r="I456" s="111"/>
      <c r="J456" s="111"/>
      <c r="K456" s="111"/>
      <c r="L456" s="111"/>
      <c r="M456" s="111"/>
      <c r="N456" s="111"/>
      <c r="O456" s="111"/>
      <c r="P456" s="111"/>
      <c r="Q456" s="111"/>
      <c r="R456" s="111"/>
      <c r="S456" s="111"/>
      <c r="T456" s="111"/>
      <c r="U456" s="111"/>
      <c r="V456" s="111"/>
      <c r="W456" s="111"/>
      <c r="X456" s="111"/>
      <c r="Y456" s="111"/>
      <c r="Z456" s="111"/>
      <c r="AA456" s="111"/>
    </row>
    <row r="457" spans="1:27" ht="15.6" x14ac:dyDescent="0.3">
      <c r="A457" s="111"/>
      <c r="B457" s="112"/>
      <c r="C457" s="111"/>
      <c r="D457" s="111"/>
      <c r="E457" s="111"/>
      <c r="F457" s="111"/>
      <c r="G457" s="111"/>
      <c r="H457" s="111"/>
      <c r="I457" s="111"/>
      <c r="J457" s="111"/>
      <c r="K457" s="111"/>
      <c r="L457" s="111"/>
      <c r="M457" s="111"/>
      <c r="N457" s="111"/>
      <c r="O457" s="111"/>
      <c r="P457" s="111"/>
      <c r="Q457" s="111"/>
      <c r="R457" s="111"/>
      <c r="S457" s="111"/>
      <c r="T457" s="111"/>
      <c r="U457" s="111"/>
      <c r="V457" s="111"/>
      <c r="W457" s="111"/>
      <c r="X457" s="111"/>
      <c r="Y457" s="111"/>
      <c r="Z457" s="111"/>
      <c r="AA457" s="111"/>
    </row>
    <row r="458" spans="1:27" ht="15.6" x14ac:dyDescent="0.3">
      <c r="A458" s="111"/>
      <c r="B458" s="112"/>
      <c r="C458" s="111"/>
      <c r="D458" s="111"/>
      <c r="E458" s="111"/>
      <c r="F458" s="111"/>
      <c r="G458" s="111"/>
      <c r="H458" s="111"/>
      <c r="I458" s="111"/>
      <c r="J458" s="111"/>
      <c r="K458" s="111"/>
      <c r="L458" s="111"/>
      <c r="M458" s="111"/>
      <c r="N458" s="111"/>
      <c r="O458" s="111"/>
      <c r="P458" s="111"/>
      <c r="Q458" s="111"/>
      <c r="R458" s="111"/>
      <c r="S458" s="111"/>
      <c r="T458" s="111"/>
      <c r="U458" s="111"/>
      <c r="V458" s="111"/>
      <c r="W458" s="111"/>
      <c r="X458" s="111"/>
      <c r="Y458" s="111"/>
      <c r="Z458" s="111"/>
      <c r="AA458" s="111"/>
    </row>
    <row r="459" spans="1:27" ht="15.6" x14ac:dyDescent="0.3">
      <c r="A459" s="111"/>
      <c r="B459" s="112"/>
      <c r="C459" s="111"/>
      <c r="D459" s="111"/>
      <c r="E459" s="111"/>
      <c r="F459" s="111"/>
      <c r="G459" s="111"/>
      <c r="H459" s="111"/>
      <c r="I459" s="111"/>
      <c r="J459" s="111"/>
      <c r="K459" s="111"/>
      <c r="L459" s="111"/>
      <c r="M459" s="111"/>
      <c r="N459" s="111"/>
      <c r="O459" s="111"/>
      <c r="P459" s="111"/>
      <c r="Q459" s="111"/>
      <c r="R459" s="111"/>
      <c r="S459" s="111"/>
      <c r="T459" s="111"/>
      <c r="U459" s="111"/>
      <c r="V459" s="111"/>
      <c r="W459" s="111"/>
      <c r="X459" s="111"/>
      <c r="Y459" s="111"/>
      <c r="Z459" s="111"/>
      <c r="AA459" s="111"/>
    </row>
    <row r="460" spans="1:27" ht="15.6" x14ac:dyDescent="0.3">
      <c r="A460" s="111"/>
      <c r="B460" s="112"/>
      <c r="C460" s="111"/>
      <c r="D460" s="111"/>
      <c r="E460" s="111"/>
      <c r="F460" s="111"/>
      <c r="G460" s="111"/>
      <c r="H460" s="111"/>
      <c r="I460" s="111"/>
      <c r="J460" s="111"/>
      <c r="K460" s="111"/>
      <c r="L460" s="111"/>
      <c r="M460" s="111"/>
      <c r="N460" s="111"/>
      <c r="O460" s="111"/>
      <c r="P460" s="111"/>
      <c r="Q460" s="111"/>
      <c r="R460" s="111"/>
      <c r="S460" s="111"/>
      <c r="T460" s="111"/>
      <c r="U460" s="111"/>
      <c r="V460" s="111"/>
      <c r="W460" s="111"/>
      <c r="X460" s="111"/>
      <c r="Y460" s="111"/>
      <c r="Z460" s="111"/>
      <c r="AA460" s="111"/>
    </row>
    <row r="461" spans="1:27" ht="15.6" x14ac:dyDescent="0.3">
      <c r="A461" s="111"/>
      <c r="B461" s="112"/>
      <c r="C461" s="111"/>
      <c r="D461" s="111"/>
      <c r="E461" s="111"/>
      <c r="F461" s="111"/>
      <c r="G461" s="111"/>
      <c r="H461" s="111"/>
      <c r="I461" s="111"/>
      <c r="J461" s="111"/>
      <c r="K461" s="111"/>
      <c r="L461" s="111"/>
      <c r="M461" s="111"/>
      <c r="N461" s="111"/>
      <c r="O461" s="111"/>
      <c r="P461" s="111"/>
      <c r="Q461" s="111"/>
      <c r="R461" s="111"/>
      <c r="S461" s="111"/>
      <c r="T461" s="111"/>
      <c r="U461" s="111"/>
      <c r="V461" s="111"/>
      <c r="W461" s="111"/>
      <c r="X461" s="111"/>
      <c r="Y461" s="111"/>
      <c r="Z461" s="111"/>
      <c r="AA461" s="111"/>
    </row>
    <row r="462" spans="1:27" ht="15.6" x14ac:dyDescent="0.3">
      <c r="A462" s="111"/>
      <c r="B462" s="112"/>
      <c r="C462" s="111"/>
      <c r="D462" s="111"/>
      <c r="E462" s="111"/>
      <c r="F462" s="111"/>
      <c r="G462" s="111"/>
      <c r="H462" s="111"/>
      <c r="I462" s="111"/>
      <c r="J462" s="111"/>
      <c r="K462" s="111"/>
      <c r="L462" s="111"/>
      <c r="M462" s="111"/>
      <c r="N462" s="111"/>
      <c r="O462" s="111"/>
      <c r="P462" s="111"/>
      <c r="Q462" s="111"/>
      <c r="R462" s="111"/>
      <c r="S462" s="111"/>
      <c r="T462" s="111"/>
      <c r="U462" s="111"/>
      <c r="V462" s="111"/>
      <c r="W462" s="111"/>
      <c r="X462" s="111"/>
      <c r="Y462" s="111"/>
      <c r="Z462" s="111"/>
      <c r="AA462" s="111"/>
    </row>
    <row r="463" spans="1:27" ht="15.6" x14ac:dyDescent="0.3">
      <c r="A463" s="111"/>
      <c r="B463" s="112"/>
      <c r="C463" s="111"/>
      <c r="D463" s="111"/>
      <c r="E463" s="111"/>
      <c r="F463" s="111"/>
      <c r="G463" s="111"/>
      <c r="H463" s="111"/>
      <c r="I463" s="111"/>
      <c r="J463" s="111"/>
      <c r="K463" s="111"/>
      <c r="L463" s="111"/>
      <c r="M463" s="111"/>
      <c r="N463" s="111"/>
      <c r="O463" s="111"/>
      <c r="P463" s="111"/>
      <c r="Q463" s="111"/>
      <c r="R463" s="111"/>
      <c r="S463" s="111"/>
      <c r="T463" s="111"/>
      <c r="U463" s="111"/>
      <c r="V463" s="111"/>
      <c r="W463" s="111"/>
      <c r="X463" s="111"/>
      <c r="Y463" s="111"/>
      <c r="Z463" s="111"/>
      <c r="AA463" s="111"/>
    </row>
    <row r="464" spans="1:27" ht="15.6" x14ac:dyDescent="0.3">
      <c r="A464" s="111"/>
      <c r="B464" s="112"/>
      <c r="C464" s="111"/>
      <c r="D464" s="111"/>
      <c r="E464" s="111"/>
      <c r="F464" s="111"/>
      <c r="G464" s="111"/>
      <c r="H464" s="111"/>
      <c r="I464" s="111"/>
      <c r="J464" s="111"/>
      <c r="K464" s="111"/>
      <c r="L464" s="111"/>
      <c r="M464" s="111"/>
      <c r="N464" s="111"/>
      <c r="O464" s="111"/>
      <c r="P464" s="111"/>
      <c r="Q464" s="111"/>
      <c r="R464" s="111"/>
      <c r="S464" s="111"/>
      <c r="T464" s="111"/>
      <c r="U464" s="111"/>
      <c r="V464" s="111"/>
      <c r="W464" s="111"/>
      <c r="X464" s="111"/>
      <c r="Y464" s="111"/>
      <c r="Z464" s="111"/>
      <c r="AA464" s="111"/>
    </row>
    <row r="465" spans="1:27" ht="15.6" x14ac:dyDescent="0.3">
      <c r="A465" s="111"/>
      <c r="B465" s="112"/>
      <c r="C465" s="111"/>
      <c r="D465" s="111"/>
      <c r="E465" s="111"/>
      <c r="F465" s="111"/>
      <c r="G465" s="111"/>
      <c r="H465" s="111"/>
      <c r="I465" s="111"/>
      <c r="J465" s="111"/>
      <c r="K465" s="111"/>
      <c r="L465" s="111"/>
      <c r="M465" s="111"/>
      <c r="N465" s="111"/>
      <c r="O465" s="111"/>
      <c r="P465" s="111"/>
      <c r="Q465" s="111"/>
      <c r="R465" s="111"/>
      <c r="S465" s="111"/>
      <c r="T465" s="111"/>
      <c r="U465" s="111"/>
      <c r="V465" s="111"/>
      <c r="W465" s="111"/>
      <c r="X465" s="111"/>
      <c r="Y465" s="111"/>
      <c r="Z465" s="111"/>
      <c r="AA465" s="111"/>
    </row>
    <row r="466" spans="1:27" ht="15.6" x14ac:dyDescent="0.3">
      <c r="A466" s="111"/>
      <c r="B466" s="112"/>
      <c r="C466" s="111"/>
      <c r="D466" s="111"/>
      <c r="E466" s="111"/>
      <c r="F466" s="111"/>
      <c r="G466" s="111"/>
      <c r="H466" s="111"/>
      <c r="I466" s="111"/>
      <c r="J466" s="111"/>
      <c r="K466" s="111"/>
      <c r="L466" s="111"/>
      <c r="M466" s="111"/>
      <c r="N466" s="111"/>
      <c r="O466" s="111"/>
      <c r="P466" s="111"/>
      <c r="Q466" s="111"/>
      <c r="R466" s="111"/>
      <c r="S466" s="111"/>
      <c r="T466" s="111"/>
      <c r="U466" s="111"/>
      <c r="V466" s="111"/>
      <c r="W466" s="111"/>
      <c r="X466" s="111"/>
      <c r="Y466" s="111"/>
      <c r="Z466" s="111"/>
      <c r="AA466" s="111"/>
    </row>
    <row r="467" spans="1:27" ht="15.6" x14ac:dyDescent="0.3">
      <c r="A467" s="111"/>
      <c r="B467" s="112"/>
      <c r="C467" s="111"/>
      <c r="D467" s="111"/>
      <c r="E467" s="111"/>
      <c r="F467" s="111"/>
      <c r="G467" s="111"/>
      <c r="H467" s="111"/>
      <c r="I467" s="111"/>
      <c r="J467" s="111"/>
      <c r="K467" s="111"/>
      <c r="L467" s="111"/>
      <c r="M467" s="111"/>
      <c r="N467" s="111"/>
      <c r="O467" s="111"/>
      <c r="P467" s="111"/>
      <c r="Q467" s="111"/>
      <c r="R467" s="111"/>
      <c r="S467" s="111"/>
      <c r="T467" s="111"/>
      <c r="U467" s="111"/>
      <c r="V467" s="111"/>
      <c r="W467" s="111"/>
      <c r="X467" s="111"/>
      <c r="Y467" s="111"/>
      <c r="Z467" s="111"/>
      <c r="AA467" s="111"/>
    </row>
    <row r="468" spans="1:27" ht="15.6" x14ac:dyDescent="0.3">
      <c r="A468" s="111"/>
      <c r="B468" s="112"/>
      <c r="C468" s="111"/>
      <c r="D468" s="111"/>
      <c r="E468" s="111"/>
      <c r="F468" s="111"/>
      <c r="G468" s="111"/>
      <c r="H468" s="111"/>
      <c r="I468" s="111"/>
      <c r="J468" s="111"/>
      <c r="K468" s="111"/>
      <c r="L468" s="111"/>
      <c r="M468" s="111"/>
      <c r="N468" s="111"/>
      <c r="O468" s="111"/>
      <c r="P468" s="111"/>
      <c r="Q468" s="111"/>
      <c r="R468" s="111"/>
      <c r="S468" s="111"/>
      <c r="T468" s="111"/>
      <c r="U468" s="111"/>
      <c r="V468" s="111"/>
      <c r="W468" s="111"/>
      <c r="X468" s="111"/>
      <c r="Y468" s="111"/>
      <c r="Z468" s="111"/>
      <c r="AA468" s="111"/>
    </row>
    <row r="469" spans="1:27" ht="15.6" x14ac:dyDescent="0.3">
      <c r="A469" s="111"/>
      <c r="B469" s="112"/>
      <c r="C469" s="111"/>
      <c r="D469" s="111"/>
      <c r="E469" s="111"/>
      <c r="F469" s="111"/>
      <c r="G469" s="111"/>
      <c r="H469" s="111"/>
      <c r="I469" s="111"/>
      <c r="J469" s="111"/>
      <c r="K469" s="111"/>
      <c r="L469" s="111"/>
      <c r="M469" s="111"/>
      <c r="N469" s="111"/>
      <c r="O469" s="111"/>
      <c r="P469" s="111"/>
      <c r="Q469" s="111"/>
      <c r="R469" s="111"/>
      <c r="S469" s="111"/>
      <c r="T469" s="111"/>
      <c r="U469" s="111"/>
      <c r="V469" s="111"/>
      <c r="W469" s="111"/>
      <c r="X469" s="111"/>
      <c r="Y469" s="111"/>
      <c r="Z469" s="111"/>
      <c r="AA469" s="111"/>
    </row>
    <row r="470" spans="1:27" ht="15.6" x14ac:dyDescent="0.3">
      <c r="A470" s="111"/>
      <c r="B470" s="112"/>
      <c r="C470" s="111"/>
      <c r="D470" s="111"/>
      <c r="E470" s="111"/>
      <c r="F470" s="111"/>
      <c r="G470" s="111"/>
      <c r="H470" s="111"/>
      <c r="I470" s="111"/>
      <c r="J470" s="111"/>
      <c r="K470" s="111"/>
      <c r="L470" s="111"/>
      <c r="M470" s="111"/>
      <c r="N470" s="111"/>
      <c r="O470" s="111"/>
      <c r="P470" s="111"/>
      <c r="Q470" s="111"/>
      <c r="R470" s="111"/>
      <c r="S470" s="111"/>
      <c r="T470" s="111"/>
      <c r="U470" s="111"/>
      <c r="V470" s="111"/>
      <c r="W470" s="111"/>
      <c r="X470" s="111"/>
      <c r="Y470" s="111"/>
      <c r="Z470" s="111"/>
      <c r="AA470" s="111"/>
    </row>
    <row r="471" spans="1:27" ht="15.6" x14ac:dyDescent="0.3">
      <c r="A471" s="111"/>
      <c r="B471" s="112"/>
      <c r="C471" s="111"/>
      <c r="D471" s="111"/>
      <c r="E471" s="111"/>
      <c r="F471" s="111"/>
      <c r="G471" s="111"/>
      <c r="H471" s="111"/>
      <c r="I471" s="111"/>
      <c r="J471" s="111"/>
      <c r="K471" s="111"/>
      <c r="L471" s="111"/>
      <c r="M471" s="111"/>
      <c r="N471" s="111"/>
      <c r="O471" s="111"/>
      <c r="P471" s="111"/>
      <c r="Q471" s="111"/>
      <c r="R471" s="111"/>
      <c r="S471" s="111"/>
      <c r="T471" s="111"/>
      <c r="U471" s="111"/>
      <c r="V471" s="111"/>
      <c r="W471" s="111"/>
      <c r="X471" s="111"/>
      <c r="Y471" s="111"/>
      <c r="Z471" s="111"/>
      <c r="AA471" s="111"/>
    </row>
    <row r="472" spans="1:27" ht="15.6" x14ac:dyDescent="0.3">
      <c r="A472" s="111"/>
      <c r="B472" s="112"/>
      <c r="C472" s="111"/>
      <c r="D472" s="111"/>
      <c r="E472" s="111"/>
      <c r="F472" s="111"/>
      <c r="G472" s="111"/>
      <c r="H472" s="111"/>
      <c r="I472" s="111"/>
      <c r="J472" s="111"/>
      <c r="K472" s="111"/>
      <c r="L472" s="111"/>
      <c r="M472" s="111"/>
      <c r="N472" s="111"/>
      <c r="O472" s="111"/>
      <c r="P472" s="111"/>
      <c r="Q472" s="111"/>
      <c r="R472" s="111"/>
      <c r="S472" s="111"/>
      <c r="T472" s="111"/>
      <c r="U472" s="111"/>
      <c r="V472" s="111"/>
      <c r="W472" s="111"/>
      <c r="X472" s="111"/>
      <c r="Y472" s="111"/>
      <c r="Z472" s="111"/>
      <c r="AA472" s="111"/>
    </row>
    <row r="473" spans="1:27" ht="15.6" x14ac:dyDescent="0.3">
      <c r="A473" s="111"/>
      <c r="B473" s="112"/>
      <c r="C473" s="111"/>
      <c r="D473" s="111"/>
      <c r="E473" s="111"/>
      <c r="F473" s="111"/>
      <c r="G473" s="111"/>
      <c r="H473" s="111"/>
      <c r="I473" s="111"/>
      <c r="J473" s="111"/>
      <c r="K473" s="111"/>
      <c r="L473" s="111"/>
      <c r="M473" s="111"/>
      <c r="N473" s="111"/>
      <c r="O473" s="111"/>
      <c r="P473" s="111"/>
      <c r="Q473" s="111"/>
      <c r="R473" s="111"/>
      <c r="S473" s="111"/>
      <c r="T473" s="111"/>
      <c r="U473" s="111"/>
      <c r="V473" s="111"/>
      <c r="W473" s="111"/>
      <c r="X473" s="111"/>
      <c r="Y473" s="111"/>
      <c r="Z473" s="111"/>
      <c r="AA473" s="111"/>
    </row>
    <row r="474" spans="1:27" ht="15.6" x14ac:dyDescent="0.3">
      <c r="A474" s="111"/>
      <c r="B474" s="112"/>
      <c r="C474" s="111"/>
      <c r="D474" s="111"/>
      <c r="E474" s="111"/>
      <c r="F474" s="111"/>
      <c r="G474" s="111"/>
      <c r="H474" s="111"/>
      <c r="I474" s="111"/>
      <c r="J474" s="111"/>
      <c r="K474" s="111"/>
      <c r="L474" s="111"/>
      <c r="M474" s="111"/>
      <c r="N474" s="111"/>
      <c r="O474" s="111"/>
      <c r="P474" s="111"/>
      <c r="Q474" s="111"/>
      <c r="R474" s="111"/>
      <c r="S474" s="111"/>
      <c r="T474" s="111"/>
      <c r="U474" s="111"/>
      <c r="V474" s="111"/>
      <c r="W474" s="111"/>
      <c r="X474" s="111"/>
      <c r="Y474" s="111"/>
      <c r="Z474" s="111"/>
      <c r="AA474" s="111"/>
    </row>
    <row r="475" spans="1:27" ht="15.6" x14ac:dyDescent="0.3">
      <c r="A475" s="111"/>
      <c r="B475" s="112"/>
      <c r="C475" s="111"/>
      <c r="D475" s="111"/>
      <c r="E475" s="111"/>
      <c r="F475" s="111"/>
      <c r="G475" s="111"/>
      <c r="H475" s="111"/>
      <c r="I475" s="111"/>
      <c r="J475" s="111"/>
      <c r="K475" s="111"/>
      <c r="L475" s="111"/>
      <c r="M475" s="111"/>
      <c r="N475" s="111"/>
      <c r="O475" s="111"/>
      <c r="P475" s="111"/>
      <c r="Q475" s="111"/>
      <c r="R475" s="111"/>
      <c r="S475" s="111"/>
      <c r="T475" s="111"/>
      <c r="U475" s="111"/>
      <c r="V475" s="111"/>
      <c r="W475" s="111"/>
      <c r="X475" s="111"/>
      <c r="Y475" s="111"/>
      <c r="Z475" s="111"/>
      <c r="AA475" s="111"/>
    </row>
    <row r="476" spans="1:27" ht="15.6" x14ac:dyDescent="0.3">
      <c r="A476" s="111"/>
      <c r="B476" s="112"/>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c r="AA476" s="111"/>
    </row>
    <row r="477" spans="1:27" ht="15.6" x14ac:dyDescent="0.3">
      <c r="A477" s="111"/>
      <c r="B477" s="112"/>
      <c r="C477" s="111"/>
      <c r="D477" s="111"/>
      <c r="E477" s="111"/>
      <c r="F477" s="111"/>
      <c r="G477" s="111"/>
      <c r="H477" s="111"/>
      <c r="I477" s="111"/>
      <c r="J477" s="111"/>
      <c r="K477" s="111"/>
      <c r="L477" s="111"/>
      <c r="M477" s="111"/>
      <c r="N477" s="111"/>
      <c r="O477" s="111"/>
      <c r="P477" s="111"/>
      <c r="Q477" s="111"/>
      <c r="R477" s="111"/>
      <c r="S477" s="111"/>
      <c r="T477" s="111"/>
      <c r="U477" s="111"/>
      <c r="V477" s="111"/>
      <c r="W477" s="111"/>
      <c r="X477" s="111"/>
      <c r="Y477" s="111"/>
      <c r="Z477" s="111"/>
      <c r="AA477" s="111"/>
    </row>
    <row r="478" spans="1:27" ht="15.6" x14ac:dyDescent="0.3">
      <c r="A478" s="111"/>
      <c r="B478" s="112"/>
      <c r="C478" s="111"/>
      <c r="D478" s="111"/>
      <c r="E478" s="111"/>
      <c r="F478" s="111"/>
      <c r="G478" s="111"/>
      <c r="H478" s="111"/>
      <c r="I478" s="111"/>
      <c r="J478" s="111"/>
      <c r="K478" s="111"/>
      <c r="L478" s="111"/>
      <c r="M478" s="111"/>
      <c r="N478" s="111"/>
      <c r="O478" s="111"/>
      <c r="P478" s="111"/>
      <c r="Q478" s="111"/>
      <c r="R478" s="111"/>
      <c r="S478" s="111"/>
      <c r="T478" s="111"/>
      <c r="U478" s="111"/>
      <c r="V478" s="111"/>
      <c r="W478" s="111"/>
      <c r="X478" s="111"/>
      <c r="Y478" s="111"/>
      <c r="Z478" s="111"/>
      <c r="AA478" s="111"/>
    </row>
    <row r="479" spans="1:27" ht="15.6" x14ac:dyDescent="0.3">
      <c r="A479" s="111"/>
      <c r="B479" s="112"/>
      <c r="C479" s="111"/>
      <c r="D479" s="111"/>
      <c r="E479" s="111"/>
      <c r="F479" s="111"/>
      <c r="G479" s="111"/>
      <c r="H479" s="111"/>
      <c r="I479" s="111"/>
      <c r="J479" s="111"/>
      <c r="K479" s="111"/>
      <c r="L479" s="111"/>
      <c r="M479" s="111"/>
      <c r="N479" s="111"/>
      <c r="O479" s="111"/>
      <c r="P479" s="111"/>
      <c r="Q479" s="111"/>
      <c r="R479" s="111"/>
      <c r="S479" s="111"/>
      <c r="T479" s="111"/>
      <c r="U479" s="111"/>
      <c r="V479" s="111"/>
      <c r="W479" s="111"/>
      <c r="X479" s="111"/>
      <c r="Y479" s="111"/>
      <c r="Z479" s="111"/>
      <c r="AA479" s="111"/>
    </row>
    <row r="480" spans="1:27" ht="15.6" x14ac:dyDescent="0.3">
      <c r="A480" s="111"/>
      <c r="B480" s="112"/>
      <c r="C480" s="111"/>
      <c r="D480" s="111"/>
      <c r="E480" s="111"/>
      <c r="F480" s="111"/>
      <c r="G480" s="111"/>
      <c r="H480" s="111"/>
      <c r="I480" s="111"/>
      <c r="J480" s="111"/>
      <c r="K480" s="111"/>
      <c r="L480" s="111"/>
      <c r="M480" s="111"/>
      <c r="N480" s="111"/>
      <c r="O480" s="111"/>
      <c r="P480" s="111"/>
      <c r="Q480" s="111"/>
      <c r="R480" s="111"/>
      <c r="S480" s="111"/>
      <c r="T480" s="111"/>
      <c r="U480" s="111"/>
      <c r="V480" s="111"/>
      <c r="W480" s="111"/>
      <c r="X480" s="111"/>
      <c r="Y480" s="111"/>
      <c r="Z480" s="111"/>
      <c r="AA480" s="111"/>
    </row>
    <row r="481" spans="1:27" ht="15.6" x14ac:dyDescent="0.3">
      <c r="A481" s="111"/>
      <c r="B481" s="112"/>
      <c r="C481" s="111"/>
      <c r="D481" s="111"/>
      <c r="E481" s="111"/>
      <c r="F481" s="111"/>
      <c r="G481" s="111"/>
      <c r="H481" s="111"/>
      <c r="I481" s="111"/>
      <c r="J481" s="111"/>
      <c r="K481" s="111"/>
      <c r="L481" s="111"/>
      <c r="M481" s="111"/>
      <c r="N481" s="111"/>
      <c r="O481" s="111"/>
      <c r="P481" s="111"/>
      <c r="Q481" s="111"/>
      <c r="R481" s="111"/>
      <c r="S481" s="111"/>
      <c r="T481" s="111"/>
      <c r="U481" s="111"/>
      <c r="V481" s="111"/>
      <c r="W481" s="111"/>
      <c r="X481" s="111"/>
      <c r="Y481" s="111"/>
      <c r="Z481" s="111"/>
      <c r="AA481" s="111"/>
    </row>
    <row r="482" spans="1:27" ht="15.6" x14ac:dyDescent="0.3">
      <c r="A482" s="111"/>
      <c r="B482" s="112"/>
      <c r="C482" s="111"/>
      <c r="D482" s="111"/>
      <c r="E482" s="111"/>
      <c r="F482" s="111"/>
      <c r="G482" s="111"/>
      <c r="H482" s="111"/>
      <c r="I482" s="111"/>
      <c r="J482" s="111"/>
      <c r="K482" s="111"/>
      <c r="L482" s="111"/>
      <c r="M482" s="111"/>
      <c r="N482" s="111"/>
      <c r="O482" s="111"/>
      <c r="P482" s="111"/>
      <c r="Q482" s="111"/>
      <c r="R482" s="111"/>
      <c r="S482" s="111"/>
      <c r="T482" s="111"/>
      <c r="U482" s="111"/>
      <c r="V482" s="111"/>
      <c r="W482" s="111"/>
      <c r="X482" s="111"/>
      <c r="Y482" s="111"/>
      <c r="Z482" s="111"/>
      <c r="AA482" s="111"/>
    </row>
    <row r="483" spans="1:27" ht="15.6" x14ac:dyDescent="0.3">
      <c r="A483" s="111"/>
      <c r="B483" s="112"/>
      <c r="C483" s="111"/>
      <c r="D483" s="111"/>
      <c r="E483" s="111"/>
      <c r="F483" s="111"/>
      <c r="G483" s="111"/>
      <c r="H483" s="111"/>
      <c r="I483" s="111"/>
      <c r="J483" s="111"/>
      <c r="K483" s="111"/>
      <c r="L483" s="111"/>
      <c r="M483" s="111"/>
      <c r="N483" s="111"/>
      <c r="O483" s="111"/>
      <c r="P483" s="111"/>
      <c r="Q483" s="111"/>
      <c r="R483" s="111"/>
      <c r="S483" s="111"/>
      <c r="T483" s="111"/>
      <c r="U483" s="111"/>
      <c r="V483" s="111"/>
      <c r="W483" s="111"/>
      <c r="X483" s="111"/>
      <c r="Y483" s="111"/>
      <c r="Z483" s="111"/>
      <c r="AA483" s="111"/>
    </row>
    <row r="484" spans="1:27" ht="15.6" x14ac:dyDescent="0.3">
      <c r="A484" s="111"/>
      <c r="B484" s="112"/>
      <c r="C484" s="111"/>
      <c r="D484" s="111"/>
      <c r="E484" s="111"/>
      <c r="F484" s="111"/>
      <c r="G484" s="111"/>
      <c r="H484" s="111"/>
      <c r="I484" s="111"/>
      <c r="J484" s="111"/>
      <c r="K484" s="111"/>
      <c r="L484" s="111"/>
      <c r="M484" s="111"/>
      <c r="N484" s="111"/>
      <c r="O484" s="111"/>
      <c r="P484" s="111"/>
      <c r="Q484" s="111"/>
      <c r="R484" s="111"/>
      <c r="S484" s="111"/>
      <c r="T484" s="111"/>
      <c r="U484" s="111"/>
      <c r="V484" s="111"/>
      <c r="W484" s="111"/>
      <c r="X484" s="111"/>
      <c r="Y484" s="111"/>
      <c r="Z484" s="111"/>
      <c r="AA484" s="111"/>
    </row>
    <row r="485" spans="1:27" ht="15.6" x14ac:dyDescent="0.3">
      <c r="A485" s="111"/>
      <c r="B485" s="112"/>
      <c r="C485" s="111"/>
      <c r="D485" s="111"/>
      <c r="E485" s="111"/>
      <c r="F485" s="111"/>
      <c r="G485" s="111"/>
      <c r="H485" s="111"/>
      <c r="I485" s="111"/>
      <c r="J485" s="111"/>
      <c r="K485" s="111"/>
      <c r="L485" s="111"/>
      <c r="M485" s="111"/>
      <c r="N485" s="111"/>
      <c r="O485" s="111"/>
      <c r="P485" s="111"/>
      <c r="Q485" s="111"/>
      <c r="R485" s="111"/>
      <c r="S485" s="111"/>
      <c r="T485" s="111"/>
      <c r="U485" s="111"/>
      <c r="V485" s="111"/>
      <c r="W485" s="111"/>
      <c r="X485" s="111"/>
      <c r="Y485" s="111"/>
      <c r="Z485" s="111"/>
      <c r="AA485" s="111"/>
    </row>
    <row r="486" spans="1:27" ht="15.6" x14ac:dyDescent="0.3">
      <c r="A486" s="111"/>
      <c r="B486" s="112"/>
      <c r="C486" s="111"/>
      <c r="D486" s="111"/>
      <c r="E486" s="111"/>
      <c r="F486" s="111"/>
      <c r="G486" s="111"/>
      <c r="H486" s="111"/>
      <c r="I486" s="111"/>
      <c r="J486" s="111"/>
      <c r="K486" s="111"/>
      <c r="L486" s="111"/>
      <c r="M486" s="111"/>
      <c r="N486" s="111"/>
      <c r="O486" s="111"/>
      <c r="P486" s="111"/>
      <c r="Q486" s="111"/>
      <c r="R486" s="111"/>
      <c r="S486" s="111"/>
      <c r="T486" s="111"/>
      <c r="U486" s="111"/>
      <c r="V486" s="111"/>
      <c r="W486" s="111"/>
      <c r="X486" s="111"/>
      <c r="Y486" s="111"/>
      <c r="Z486" s="111"/>
      <c r="AA486" s="111"/>
    </row>
    <row r="487" spans="1:27" ht="15.6" x14ac:dyDescent="0.3">
      <c r="A487" s="111"/>
      <c r="B487" s="112"/>
      <c r="C487" s="111"/>
      <c r="D487" s="111"/>
      <c r="E487" s="111"/>
      <c r="F487" s="111"/>
      <c r="G487" s="111"/>
      <c r="H487" s="111"/>
      <c r="I487" s="111"/>
      <c r="J487" s="111"/>
      <c r="K487" s="111"/>
      <c r="L487" s="111"/>
      <c r="M487" s="111"/>
      <c r="N487" s="111"/>
      <c r="O487" s="111"/>
      <c r="P487" s="111"/>
      <c r="Q487" s="111"/>
      <c r="R487" s="111"/>
      <c r="S487" s="111"/>
      <c r="T487" s="111"/>
      <c r="U487" s="111"/>
      <c r="V487" s="111"/>
      <c r="W487" s="111"/>
      <c r="X487" s="111"/>
      <c r="Y487" s="111"/>
      <c r="Z487" s="111"/>
      <c r="AA487" s="111"/>
    </row>
    <row r="488" spans="1:27" ht="15.6" x14ac:dyDescent="0.3">
      <c r="A488" s="111"/>
      <c r="B488" s="112"/>
      <c r="C488" s="111"/>
      <c r="D488" s="111"/>
      <c r="E488" s="111"/>
      <c r="F488" s="111"/>
      <c r="G488" s="111"/>
      <c r="H488" s="111"/>
      <c r="I488" s="111"/>
      <c r="J488" s="111"/>
      <c r="K488" s="111"/>
      <c r="L488" s="111"/>
      <c r="M488" s="111"/>
      <c r="N488" s="111"/>
      <c r="O488" s="111"/>
      <c r="P488" s="111"/>
      <c r="Q488" s="111"/>
      <c r="R488" s="111"/>
      <c r="S488" s="111"/>
      <c r="T488" s="111"/>
      <c r="U488" s="111"/>
      <c r="V488" s="111"/>
      <c r="W488" s="111"/>
      <c r="X488" s="111"/>
      <c r="Y488" s="111"/>
      <c r="Z488" s="111"/>
      <c r="AA488" s="111"/>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4FA01-9647-457E-B48D-6CBAB343C6A9}">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26" customWidth="1"/>
    <col min="2" max="2" width="12.3984375" style="426" customWidth="1"/>
    <col min="3" max="8" width="9" style="426" customWidth="1"/>
    <col min="9" max="9" width="12.3984375" style="426" customWidth="1"/>
    <col min="10" max="15" width="9" style="426" customWidth="1"/>
    <col min="16" max="16" width="12.3984375" style="426" customWidth="1"/>
    <col min="17" max="22" width="9" style="426" customWidth="1"/>
    <col min="23" max="38" width="9" style="426"/>
    <col min="39" max="16384" width="9" style="434"/>
  </cols>
  <sheetData>
    <row r="1" spans="1:22" s="426" customFormat="1" x14ac:dyDescent="0.25">
      <c r="A1" s="425" t="str">
        <f>HLOOKUP(Introduction!$G$4,nametranslations,20,FALSE)</f>
        <v>Water, sanitation and hygiene ladders for schools</v>
      </c>
      <c r="B1" s="425" t="str">
        <f ca="1">HLOOKUP([1]Introduction!$G$4,nametranslations,5,FALSE)</f>
        <v>Solomon Islands</v>
      </c>
      <c r="C1" s="425" t="str">
        <f ca="1">HLOOKUP([1]Introduction!$G$4,nametranslations,5,FALSE)</f>
        <v>Solomon Islands</v>
      </c>
      <c r="D1" s="425" t="str">
        <f ca="1">HLOOKUP([1]Introduction!$G$4,nametranslations,5,FALSE)</f>
        <v>Solomon Islands</v>
      </c>
      <c r="E1" s="425" t="str">
        <f ca="1">HLOOKUP([1]Introduction!$G$4,nametranslations,5,FALSE)</f>
        <v>Solomon Islands</v>
      </c>
      <c r="F1" s="425" t="str">
        <f ca="1">HLOOKUP([1]Introduction!$G$4,nametranslations,5,FALSE)</f>
        <v>Solomon Islands</v>
      </c>
      <c r="G1" s="425" t="str">
        <f ca="1">HLOOKUP([1]Introduction!$G$4,nametranslations,5,FALSE)</f>
        <v>Solomon Islands</v>
      </c>
      <c r="H1" s="425" t="str">
        <f ca="1">HLOOKUP([1]Introduction!$G$4,nametranslations,5,FALSE)</f>
        <v>Solomon Islands</v>
      </c>
      <c r="I1" s="425" t="str">
        <f ca="1">HLOOKUP([1]Introduction!$G$4,nametranslations,5,FALSE)</f>
        <v>Solomon Islands</v>
      </c>
      <c r="J1" s="425" t="str">
        <f ca="1">HLOOKUP([1]Introduction!$G$4,nametranslations,5,FALSE)</f>
        <v>Solomon Islands</v>
      </c>
      <c r="K1" s="425" t="str">
        <f ca="1">HLOOKUP([1]Introduction!$G$4,nametranslations,5,FALSE)</f>
        <v>Solomon Islands</v>
      </c>
      <c r="L1" s="425" t="str">
        <f ca="1">HLOOKUP([1]Introduction!$G$4,nametranslations,5,FALSE)</f>
        <v>Solomon Islands</v>
      </c>
      <c r="M1" s="425" t="str">
        <f ca="1">HLOOKUP([1]Introduction!$G$4,nametranslations,5,FALSE)</f>
        <v>Solomon Islands</v>
      </c>
      <c r="N1" s="425" t="str">
        <f ca="1">HLOOKUP([1]Introduction!$G$4,nametranslations,5,FALSE)</f>
        <v>Solomon Islands</v>
      </c>
      <c r="O1" s="425" t="str">
        <f ca="1">HLOOKUP([1]Introduction!$G$4,nametranslations,5,FALSE)</f>
        <v>Solomon Islands</v>
      </c>
      <c r="P1" s="425" t="str">
        <f ca="1">HLOOKUP([1]Introduction!$G$4,nametranslations,5,FALSE)</f>
        <v>Solomon Islands</v>
      </c>
      <c r="Q1" s="425" t="str">
        <f ca="1">HLOOKUP([1]Introduction!$G$4,nametranslations,5,FALSE)</f>
        <v>Solomon Islands</v>
      </c>
      <c r="R1" s="425" t="str">
        <f ca="1">HLOOKUP([1]Introduction!$G$4,nametranslations,5,FALSE)</f>
        <v>Solomon Islands</v>
      </c>
      <c r="S1" s="425" t="str">
        <f ca="1">HLOOKUP([1]Introduction!$G$4,nametranslations,5,FALSE)</f>
        <v>Solomon Islands</v>
      </c>
      <c r="T1" s="425" t="str">
        <f ca="1">HLOOKUP([1]Introduction!$G$4,nametranslations,5,FALSE)</f>
        <v>Solomon Islands</v>
      </c>
      <c r="U1" s="425" t="str">
        <f ca="1">HLOOKUP([1]Introduction!$G$4,nametranslations,5,FALSE)</f>
        <v>Solomon Islands</v>
      </c>
      <c r="V1" s="425" t="str">
        <f ca="1">HLOOKUP([1]Introduction!$G$4,nametranslations,5,FALSE)</f>
        <v>Solomon Islands</v>
      </c>
    </row>
    <row r="2" spans="1:22" s="426" customFormat="1" x14ac:dyDescent="0.25">
      <c r="A2" s="425" t="str">
        <f ca="1">HLOOKUP([1]Introduction!$G$4,nametranslations,5,FALSE)</f>
        <v>Solomon Islands</v>
      </c>
      <c r="B2" s="425" t="str">
        <f ca="1">HLOOKUP([1]Introduction!$G$4,nametranslations,5,FALSE)</f>
        <v>Solomon Islands</v>
      </c>
      <c r="C2" s="425" t="str">
        <f ca="1">HLOOKUP([1]Introduction!$G$4,nametranslations,5,FALSE)</f>
        <v>Solomon Islands</v>
      </c>
      <c r="D2" s="425" t="str">
        <f ca="1">HLOOKUP([1]Introduction!$G$4,nametranslations,5,FALSE)</f>
        <v>Solomon Islands</v>
      </c>
      <c r="E2" s="425" t="str">
        <f ca="1">HLOOKUP([1]Introduction!$G$4,nametranslations,5,FALSE)</f>
        <v>Solomon Islands</v>
      </c>
      <c r="F2" s="425" t="str">
        <f ca="1">HLOOKUP([1]Introduction!$G$4,nametranslations,5,FALSE)</f>
        <v>Solomon Islands</v>
      </c>
      <c r="G2" s="425" t="str">
        <f ca="1">HLOOKUP([1]Introduction!$G$4,nametranslations,5,FALSE)</f>
        <v>Solomon Islands</v>
      </c>
      <c r="H2" s="425" t="str">
        <f ca="1">HLOOKUP([1]Introduction!$G$4,nametranslations,5,FALSE)</f>
        <v>Solomon Islands</v>
      </c>
      <c r="I2" s="425" t="str">
        <f ca="1">HLOOKUP([1]Introduction!$G$4,nametranslations,5,FALSE)</f>
        <v>Solomon Islands</v>
      </c>
      <c r="J2" s="425" t="str">
        <f ca="1">HLOOKUP([1]Introduction!$G$4,nametranslations,5,FALSE)</f>
        <v>Solomon Islands</v>
      </c>
      <c r="K2" s="425" t="str">
        <f ca="1">HLOOKUP([1]Introduction!$G$4,nametranslations,5,FALSE)</f>
        <v>Solomon Islands</v>
      </c>
      <c r="L2" s="425" t="str">
        <f ca="1">HLOOKUP([1]Introduction!$G$4,nametranslations,5,FALSE)</f>
        <v>Solomon Islands</v>
      </c>
      <c r="M2" s="425" t="str">
        <f ca="1">HLOOKUP([1]Introduction!$G$4,nametranslations,5,FALSE)</f>
        <v>Solomon Islands</v>
      </c>
      <c r="N2" s="425" t="str">
        <f ca="1">HLOOKUP([1]Introduction!$G$4,nametranslations,5,FALSE)</f>
        <v>Solomon Islands</v>
      </c>
      <c r="O2" s="425" t="str">
        <f ca="1">HLOOKUP([1]Introduction!$G$4,nametranslations,5,FALSE)</f>
        <v>Solomon Islands</v>
      </c>
      <c r="P2" s="425" t="str">
        <f ca="1">HLOOKUP([1]Introduction!$G$4,nametranslations,5,FALSE)</f>
        <v>Solomon Islands</v>
      </c>
      <c r="Q2" s="425" t="str">
        <f ca="1">HLOOKUP([1]Introduction!$G$4,nametranslations,5,FALSE)</f>
        <v>Solomon Islands</v>
      </c>
      <c r="R2" s="425" t="str">
        <f ca="1">HLOOKUP([1]Introduction!$G$4,nametranslations,5,FALSE)</f>
        <v>Solomon Islands</v>
      </c>
      <c r="S2" s="425" t="str">
        <f ca="1">HLOOKUP([1]Introduction!$G$4,nametranslations,5,FALSE)</f>
        <v>Solomon Islands</v>
      </c>
      <c r="T2" s="425" t="str">
        <f ca="1">HLOOKUP([1]Introduction!$G$4,nametranslations,5,FALSE)</f>
        <v>Solomon Islands</v>
      </c>
      <c r="U2" s="425" t="str">
        <f ca="1">HLOOKUP([1]Introduction!$G$4,nametranslations,5,FALSE)</f>
        <v>Solomon Islands</v>
      </c>
      <c r="V2" s="425" t="str">
        <f ca="1">HLOOKUP([1]Introduction!$G$4,nametranslations,5,FALSE)</f>
        <v>Solomon Islands</v>
      </c>
    </row>
    <row r="3" spans="1:22" s="426" customFormat="1" ht="17.399999999999999" x14ac:dyDescent="0.25">
      <c r="A3" s="427"/>
      <c r="B3" s="427"/>
      <c r="C3" s="427"/>
      <c r="D3" s="427"/>
      <c r="E3" s="427"/>
      <c r="F3" s="427"/>
      <c r="G3" s="427"/>
      <c r="H3" s="427"/>
      <c r="I3" s="427"/>
      <c r="J3" s="427"/>
      <c r="K3" s="427"/>
      <c r="L3" s="427"/>
      <c r="M3" s="427"/>
      <c r="N3" s="427"/>
      <c r="O3" s="427"/>
      <c r="P3" s="427"/>
      <c r="Q3" s="427"/>
      <c r="R3" s="427"/>
      <c r="S3" s="427"/>
      <c r="T3" s="427"/>
      <c r="U3" s="427"/>
      <c r="V3" s="427"/>
    </row>
    <row r="4" spans="1:22" ht="15.6" x14ac:dyDescent="0.3">
      <c r="B4" s="428" t="str">
        <f>HLOOKUP(Introduction!$G$4,nametranslations,85,FALSE)</f>
        <v>Drinking Water</v>
      </c>
      <c r="E4" s="429"/>
      <c r="I4" s="430" t="str">
        <f>HLOOKUP(Introduction!$G$4,nametranslations,22,FALSE)</f>
        <v>Sanitation</v>
      </c>
      <c r="P4" s="431" t="str">
        <f>HLOOKUP(Introduction!$G$4,nametranslations,23,FALSE)</f>
        <v>Hygiene</v>
      </c>
    </row>
    <row r="6" spans="1:22" x14ac:dyDescent="0.25">
      <c r="G6" s="432"/>
      <c r="H6" s="432"/>
      <c r="I6" s="432"/>
      <c r="K6" s="432"/>
      <c r="L6" s="432"/>
    </row>
    <row r="7" spans="1:22" ht="15.6" x14ac:dyDescent="0.25">
      <c r="G7" s="432"/>
      <c r="H7" s="432"/>
      <c r="I7" s="432"/>
      <c r="K7" s="433"/>
      <c r="L7" s="432"/>
    </row>
    <row r="8" spans="1:22" x14ac:dyDescent="0.25">
      <c r="G8" s="432"/>
      <c r="H8" s="432"/>
      <c r="I8" s="432"/>
      <c r="K8" s="432"/>
      <c r="L8" s="432"/>
    </row>
    <row r="9" spans="1:22" x14ac:dyDescent="0.25">
      <c r="G9" s="432"/>
      <c r="H9" s="432"/>
      <c r="I9" s="432"/>
      <c r="K9" s="432"/>
      <c r="L9" s="432"/>
    </row>
    <row r="10" spans="1:22" x14ac:dyDescent="0.25">
      <c r="G10" s="432"/>
      <c r="H10" s="432"/>
      <c r="I10" s="432"/>
      <c r="K10" s="432"/>
      <c r="L10" s="432"/>
    </row>
    <row r="11" spans="1:22" x14ac:dyDescent="0.25">
      <c r="G11" s="432"/>
      <c r="H11" s="432"/>
      <c r="I11" s="432"/>
      <c r="K11" s="432"/>
      <c r="L11" s="432"/>
    </row>
    <row r="12" spans="1:22" x14ac:dyDescent="0.25">
      <c r="G12" s="432"/>
      <c r="H12" s="432"/>
      <c r="I12" s="432"/>
      <c r="K12" s="432"/>
      <c r="L12" s="432"/>
    </row>
    <row r="13" spans="1:22" x14ac:dyDescent="0.25">
      <c r="G13" s="432"/>
      <c r="H13" s="432"/>
      <c r="I13" s="432"/>
      <c r="K13" s="432"/>
      <c r="L13" s="432"/>
    </row>
    <row r="14" spans="1:22" x14ac:dyDescent="0.25">
      <c r="G14" s="432"/>
      <c r="H14" s="432"/>
      <c r="I14" s="432"/>
      <c r="K14" s="432"/>
      <c r="L14" s="432"/>
    </row>
    <row r="15" spans="1:22" x14ac:dyDescent="0.25">
      <c r="G15" s="432"/>
      <c r="H15" s="432"/>
      <c r="I15" s="432"/>
      <c r="K15" s="432"/>
      <c r="L15" s="432"/>
    </row>
    <row r="16" spans="1:22" x14ac:dyDescent="0.25">
      <c r="G16" s="432"/>
      <c r="H16" s="432"/>
      <c r="I16" s="432"/>
      <c r="K16" s="432"/>
      <c r="L16" s="432"/>
    </row>
    <row r="17" spans="1:47" x14ac:dyDescent="0.25">
      <c r="G17" s="432"/>
      <c r="H17" s="432"/>
      <c r="I17" s="432"/>
      <c r="K17" s="432"/>
      <c r="L17" s="432"/>
    </row>
    <row r="18" spans="1:47" x14ac:dyDescent="0.25">
      <c r="G18" s="432"/>
      <c r="H18" s="432"/>
      <c r="I18" s="432"/>
      <c r="K18" s="432"/>
      <c r="L18" s="432"/>
    </row>
    <row r="19" spans="1:47" x14ac:dyDescent="0.25">
      <c r="G19" s="432"/>
      <c r="H19" s="432"/>
      <c r="I19" s="432"/>
      <c r="K19" s="432"/>
      <c r="L19" s="432"/>
    </row>
    <row r="20" spans="1:47" x14ac:dyDescent="0.25">
      <c r="G20" s="432"/>
      <c r="H20" s="432"/>
      <c r="I20" s="432"/>
      <c r="K20" s="432"/>
      <c r="L20" s="432"/>
    </row>
    <row r="21" spans="1:47" x14ac:dyDescent="0.25">
      <c r="G21" s="432"/>
      <c r="H21" s="432"/>
      <c r="I21" s="432"/>
      <c r="K21" s="432"/>
      <c r="L21" s="432"/>
    </row>
    <row r="23" spans="1:47" x14ac:dyDescent="0.25">
      <c r="B23" s="435"/>
    </row>
    <row r="25" spans="1:47" x14ac:dyDescent="0.25">
      <c r="B25" s="436"/>
      <c r="C25" s="436" t="str">
        <f>+IF(OR((C28=Key!$I$26&amp;"*"),(D28=Key!$I$28&amp;"*"),(E28=Key!$I$27&amp;"*"),(F28=Key!$I$29&amp;"*"),(G28=Key!$I$30&amp;"*"),(H28=Key!$I$31&amp;"*"),(C28=Key!$I$26&amp;"*^"),(D28=Key!$I$28&amp;"*^"),(E28=Key!$I$27&amp;"*^"),(F28="*^"),(G28=Key!$I$30&amp;"*^"),(H28=Key!$I$31&amp;"*^")),"*"&amp;HLOOKUP(Introduction!$G$4,nametranslations,35,FALSE),"")</f>
        <v>*No basic service estimate available</v>
      </c>
      <c r="J25" s="436" t="str">
        <f>+IF(OR((J28=Key!$I$26&amp;"*"),(K28=Key!$I$28&amp;"*"),(L28=Key!$I$27&amp;"*"),(M28=Key!$I$29&amp;"*"),(N28=Key!$I$30&amp;"*"),(O28=Key!$I$31&amp;"*"),(J28=Key!$I$26&amp;"*^"),(K28=Key!$I$28&amp;"*^"),(L28=Key!$I$27&amp;"*^"),(M28="*^"),(N28=Key!$I$30&amp;"*^"),(O28=Key!$I$31&amp;"*^")),"*"&amp;HLOOKUP(Introduction!$G$4,nametranslations,35,FALSE),"")</f>
        <v>*No basic service estimate available</v>
      </c>
      <c r="Q25" s="436"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35"/>
      <c r="C26" s="436" t="str">
        <f>+IF(OR((C28=Key!$I$26&amp;"*^"),(D28=Key!$I$28&amp;"*^"),(E28=Key!$I$27&amp;"*^"),(F28=Key!$I$29&amp;"*^"),(G28=Key!$I$30&amp;"*^"),(H28=Key!$I$31&amp;"^")),HLOOKUP(Introduction!$G$4,nametranslations,155,FALSE),"")</f>
        <v/>
      </c>
      <c r="J26" s="436" t="str">
        <f>+IF(OR((J28=Key!$I$26&amp;"*^"),(K28=Key!$I$28&amp;"*^"),(L28=Key!$I$27&amp;"*^"),(M28=Key!$I$29&amp;"*^"),(N28=Key!$I$30&amp;"*^"),(O28=Key!$I$31&amp;"^")),HLOOKUP(Introduction!$G$4,nametranslations,155,FALSE),"")</f>
        <v/>
      </c>
      <c r="Q26" s="436" t="str">
        <f>+IF(OR((Q28=Key!$I$26&amp;"*^"),(R28=Key!$I$28&amp;"*^"),(S28=Key!$I$27&amp;"*^"),(T28=Key!$I$29&amp;"*^"),(U28=Key!$I$30&amp;"*^"),(V28=Key!$I$31&amp;"^")),HLOOKUP(Introduction!$G$4,nametranslations,156,FALSE),"")</f>
        <v/>
      </c>
    </row>
    <row r="27" spans="1:47" x14ac:dyDescent="0.25">
      <c r="B27" s="437" t="str">
        <f>+Introduction!C7</f>
        <v>Solomon Islands</v>
      </c>
      <c r="C27" s="438" t="str">
        <f>HLOOKUP(Introduction!$G$4,nametranslations,21,FALSE)</f>
        <v>Water</v>
      </c>
      <c r="D27" s="438" t="str">
        <f ca="1">HLOOKUP([1]Introduction!$G$4,nametranslations,21,FALSE)</f>
        <v>Water</v>
      </c>
      <c r="E27" s="438" t="str">
        <f ca="1">HLOOKUP([1]Introduction!$G$4,nametranslations,21,FALSE)</f>
        <v>Water</v>
      </c>
      <c r="F27" s="438" t="str">
        <f ca="1">HLOOKUP([1]Introduction!$G$4,nametranslations,21,FALSE)</f>
        <v>Water</v>
      </c>
      <c r="G27" s="438" t="str">
        <f ca="1">HLOOKUP([1]Introduction!$G$4,nametranslations,21,FALSE)</f>
        <v>Water</v>
      </c>
      <c r="H27" s="438" t="str">
        <f ca="1">HLOOKUP([1]Introduction!$G$4,nametranslations,21,FALSE)</f>
        <v>Water</v>
      </c>
      <c r="I27" s="439" t="str">
        <f>+B27</f>
        <v>Solomon Islands</v>
      </c>
      <c r="J27" s="440" t="str">
        <f>HLOOKUP(Introduction!$G$4,nametranslations,22,FALSE)</f>
        <v>Sanitation</v>
      </c>
      <c r="K27" s="441" t="str">
        <f ca="1">HLOOKUP([1]Introduction!$G$4,nametranslations,21,FALSE)</f>
        <v>Water</v>
      </c>
      <c r="L27" s="441" t="str">
        <f ca="1">HLOOKUP([1]Introduction!$G$4,nametranslations,21,FALSE)</f>
        <v>Water</v>
      </c>
      <c r="M27" s="441" t="str">
        <f ca="1">HLOOKUP([1]Introduction!$G$4,nametranslations,21,FALSE)</f>
        <v>Water</v>
      </c>
      <c r="N27" s="441" t="str">
        <f ca="1">HLOOKUP([1]Introduction!$G$4,nametranslations,21,FALSE)</f>
        <v>Water</v>
      </c>
      <c r="O27" s="441" t="str">
        <f ca="1">HLOOKUP([1]Introduction!$G$4,nametranslations,21,FALSE)</f>
        <v>Water</v>
      </c>
      <c r="P27" s="442" t="str">
        <f>+B27</f>
        <v>Solomon Islands</v>
      </c>
      <c r="Q27" s="443" t="str">
        <f>HLOOKUP(Introduction!$G$4,nametranslations,23,FALSE)</f>
        <v>Hygiene</v>
      </c>
      <c r="R27" s="443" t="str">
        <f ca="1">HLOOKUP([1]Introduction!$G$4,nametranslations,21,FALSE)</f>
        <v>Water</v>
      </c>
      <c r="S27" s="443" t="str">
        <f ca="1">HLOOKUP([1]Introduction!$G$4,nametranslations,21,FALSE)</f>
        <v>Water</v>
      </c>
      <c r="T27" s="443" t="str">
        <f ca="1">HLOOKUP([1]Introduction!$G$4,nametranslations,21,FALSE)</f>
        <v>Water</v>
      </c>
      <c r="U27" s="443" t="str">
        <f ca="1">HLOOKUP([1]Introduction!$G$4,nametranslations,21,FALSE)</f>
        <v>Water</v>
      </c>
      <c r="V27" s="444" t="str">
        <f ca="1">HLOOKUP([1]Introduction!$G$4,nametranslations,21,FALSE)</f>
        <v>Water</v>
      </c>
      <c r="AM27" s="426"/>
      <c r="AN27" s="426"/>
      <c r="AO27" s="426"/>
      <c r="AP27" s="426"/>
      <c r="AQ27" s="426"/>
      <c r="AR27" s="426"/>
      <c r="AS27" s="426"/>
      <c r="AT27" s="426"/>
      <c r="AU27" s="426"/>
    </row>
    <row r="28" spans="1:47" x14ac:dyDescent="0.25">
      <c r="B28" s="445"/>
      <c r="C28" s="446" t="str">
        <f>IF(AND(C30=0.0000000001,C31=0.0000000001,C32=0.0000000001), Key!$I$26&amp;"*",IF(AND(C30=0.0000000001,ISNUMBER(C32)),Key!I26&amp;"*", Key!$I$26))</f>
        <v>Total</v>
      </c>
      <c r="D28" s="447" t="str">
        <f>IF(AND(D30=0.0000000001,D31=0.0000000001,D32=0.0000000001), Key!$I$28&amp;"*",IF(AND(D30=0.0000000001,ISNUMBER(D32)),Key!$I$28&amp;"*", Key!$I$28))</f>
        <v>Urban*</v>
      </c>
      <c r="E28" s="447" t="str">
        <f>IF(AND(E30=0.0000000001,E31=0.0000000001,E32=0.0000000001), Key!$I$27&amp;"*",IF(AND(E30=0.0000000001,ISNUMBER(E32)),Key!$I$27&amp;"*", Key!$I$27))</f>
        <v>Rural*</v>
      </c>
      <c r="F28" s="447" t="str">
        <f>IF(AND(F30=0.0000000001,F31=0.0000000001,F32=0.0000000001), Key!$I$29&amp;"*",IF(AND(F30=0.0000000001,ISNUMBER(F32)),Key!$I$29&amp;"*", Key!$I$29))</f>
        <v>Pre-primary*</v>
      </c>
      <c r="G28" s="447" t="str">
        <f>IF(AND(G30=0.0000000001,G31=0.0000000001,G32=0.0000000001), Key!$I$30&amp;"*",IF(AND(G30=0.0000000001,ISNUMBER(G32)),Key!$I$30&amp;"*", Key!$I$30))</f>
        <v>Primary</v>
      </c>
      <c r="H28" s="447" t="str">
        <f>IF(AND(H30=0.0000000001,H31=0.0000000001,H32=0.0000000001), Key!$I$31&amp;"*",IF(AND(H30=0.0000000001,ISNUMBER(H32)),Key!$I$31&amp;"*", Key!$I$31))</f>
        <v>Secondary*</v>
      </c>
      <c r="I28" s="445"/>
      <c r="J28" s="448" t="str">
        <f>IF(AND(J30=0.0000000001,J31=0.0000000001,J32=0.0000000001), Key!$I$26&amp;"*",IF(AND(J30=0.0000000001,ISNUMBER(J32)),Key!I26&amp;"*", Key!$I$26))</f>
        <v>Total</v>
      </c>
      <c r="K28" s="447" t="str">
        <f>IF(AND(K30=0.0000000001,K31=0.0000000001,K32=0.0000000001), Key!$I$28&amp;"*",IF(AND(K30=0.0000000001,ISNUMBER(K32)),Key!$I$28&amp;"*", Key!$I$28))</f>
        <v>Urban*</v>
      </c>
      <c r="L28" s="447" t="str">
        <f>IF(AND(L30=0.0000000001,L31=0.0000000001,L32=0.0000000001), Key!$I$27&amp;"*",IF(AND(L30=0.0000000001,ISNUMBER(L32)),Key!$I$27&amp;"*", Key!$I$27))</f>
        <v>Rural*</v>
      </c>
      <c r="M28" s="447" t="str">
        <f>IF(AND(M30=0.0000000001,M31=0.0000000001,M32=0.0000000001), Key!$I$29&amp;"*",IF(AND(M30=0.0000000001,ISNUMBER(M32)),Key!$I$29&amp;"*", Key!$I$29))</f>
        <v>Pre-primary*</v>
      </c>
      <c r="N28" s="447" t="str">
        <f>IF(AND(N30=0.0000000001,N31=0.0000000001,N32=0.0000000001), Key!$I$30&amp;"*",IF(AND(N30=0.0000000001,ISNUMBER(N32)),Key!$I$30&amp;"*", Key!$I$30))</f>
        <v>Primary</v>
      </c>
      <c r="O28" s="447" t="str">
        <f>IF(AND(O30=0.0000000001,O31=0.0000000001,O32=0.0000000001), Key!$I$31&amp;"*",IF(AND(O30=0.0000000001,ISNUMBER(O32)),Key!$I$31&amp;"*", Key!$I$31))</f>
        <v>Secondary*</v>
      </c>
      <c r="P28" s="449"/>
      <c r="Q28" s="450" t="str">
        <f>IF(AND(Q30=0.0000000001,Q31=0.0000000001,Q32=0.0000000001), Key!$I$26&amp;"*",IF(AND(Q30=0.0000000001,ISNUMBER(Q32)),Key!I26&amp;"*", Key!$I$26))</f>
        <v>Total</v>
      </c>
      <c r="R28" s="447" t="str">
        <f>IF(AND(R30=0.0000000001,R31=0.0000000001,R32=0.0000000001), Key!$I$28&amp;"*",IF(AND(R30=0.0000000001,ISNUMBER(R32)),Key!$I$28&amp;"*", Key!$I$28))</f>
        <v>Urban*</v>
      </c>
      <c r="S28" s="447" t="str">
        <f>IF(AND(S30=0.0000000001,S31=0.0000000001,S32=0.0000000001), Key!$I$27&amp;"*",IF(AND(S30=0.0000000001,ISNUMBER(S32)),Key!$I$27&amp;"*", Key!$I$27))</f>
        <v>Rural*</v>
      </c>
      <c r="T28" s="447" t="str">
        <f>IF(AND(T30=0.0000000001,T31=0.0000000001,T32=0.0000000001), Key!$I$29&amp;"*",IF(AND(T30=0.0000000001,ISNUMBER(T32)),Key!$I$29&amp;"*", Key!$I$29))</f>
        <v>Pre-primary*</v>
      </c>
      <c r="U28" s="447" t="str">
        <f>IF(AND(U30=0.0000000001,U31=0.0000000001,U32=0.0000000001), Key!$I$30&amp;"*",IF(AND(U30=0.0000000001,ISNUMBER(U32)),Key!$I$30&amp;"*", Key!$I$30))</f>
        <v>Primary</v>
      </c>
      <c r="V28" s="451" t="str">
        <f>IF(AND(V30=0.0000000001,V31=0.0000000001,V32=0.0000000001), Key!$I$31&amp;"*",IF(AND(V30=0.0000000001,ISNUMBER(V32)),Key!$I$31&amp;"*", Key!$I$31))</f>
        <v>Secondary*</v>
      </c>
      <c r="AM28" s="426"/>
      <c r="AN28" s="426"/>
      <c r="AO28" s="426"/>
      <c r="AP28" s="426"/>
      <c r="AQ28" s="426"/>
      <c r="AR28" s="426"/>
      <c r="AS28" s="426"/>
      <c r="AT28" s="426"/>
      <c r="AU28" s="426"/>
    </row>
    <row r="29" spans="1:47" ht="15.6" thickBot="1" x14ac:dyDescent="0.3">
      <c r="B29" s="445"/>
      <c r="C29" s="452">
        <f>IF(ISNUMBER(Regressions!B4), Regressions!B4, "-")</f>
        <v>2025</v>
      </c>
      <c r="D29" s="453">
        <f>C29</f>
        <v>2025</v>
      </c>
      <c r="E29" s="453">
        <f>D29</f>
        <v>2025</v>
      </c>
      <c r="F29" s="453">
        <f>E29</f>
        <v>2025</v>
      </c>
      <c r="G29" s="453">
        <f>F29</f>
        <v>2025</v>
      </c>
      <c r="H29" s="453">
        <f>F29</f>
        <v>2025</v>
      </c>
      <c r="I29" s="445"/>
      <c r="J29" s="454">
        <f>IF(ISNUMBER(Regressions!K4), Regressions!K4, "-")</f>
        <v>2025</v>
      </c>
      <c r="K29" s="455">
        <f>J29</f>
        <v>2025</v>
      </c>
      <c r="L29" s="455">
        <f>K29</f>
        <v>2025</v>
      </c>
      <c r="M29" s="455">
        <f>L29</f>
        <v>2025</v>
      </c>
      <c r="N29" s="455">
        <f>M29</f>
        <v>2025</v>
      </c>
      <c r="O29" s="455">
        <f>M29</f>
        <v>2025</v>
      </c>
      <c r="P29" s="449"/>
      <c r="Q29" s="456">
        <f>IF(ISNUMBER(Regressions!T4), Regressions!T4, "-")</f>
        <v>2025</v>
      </c>
      <c r="R29" s="457">
        <f>Q29</f>
        <v>2025</v>
      </c>
      <c r="S29" s="457">
        <f>R29</f>
        <v>2025</v>
      </c>
      <c r="T29" s="457">
        <f>S29</f>
        <v>2025</v>
      </c>
      <c r="U29" s="457">
        <f>T29</f>
        <v>2025</v>
      </c>
      <c r="V29" s="458">
        <f>T29</f>
        <v>2025</v>
      </c>
      <c r="AM29" s="426"/>
      <c r="AN29" s="426"/>
      <c r="AO29" s="426"/>
      <c r="AP29" s="426"/>
      <c r="AQ29" s="426"/>
      <c r="AR29" s="426"/>
      <c r="AS29" s="426"/>
      <c r="AT29" s="426"/>
      <c r="AU29" s="426"/>
    </row>
    <row r="30" spans="1:47" x14ac:dyDescent="0.25">
      <c r="A30" s="459" t="str">
        <f>+Key!I46</f>
        <v>Basic service</v>
      </c>
      <c r="B30" s="460" t="s">
        <v>124</v>
      </c>
      <c r="C30" s="461">
        <f>IF(ISNUMBER(Regressions!C4), Regressions!C4, 0.0000000001)</f>
        <v>53.060243530000001</v>
      </c>
      <c r="D30" s="461">
        <f>IF(ISNUMBER(Regressions!D4), Regressions!D4, 0.0000000001)</f>
        <v>1E-10</v>
      </c>
      <c r="E30" s="461">
        <f>IF(ISNUMBER(Regressions!E4), Regressions!E4, 0.0000000001)</f>
        <v>1E-10</v>
      </c>
      <c r="F30" s="461">
        <f>IF(ISNUMBER(Regressions!F4), Regressions!F4, 0.0000000001)</f>
        <v>1E-10</v>
      </c>
      <c r="G30" s="461">
        <f>IF(ISNUMBER(Regressions!G4), Regressions!G4, 0.0000000001)</f>
        <v>59.347228039999997</v>
      </c>
      <c r="H30" s="461">
        <f>IF(ISNUMBER(Regressions!H4), Regressions!H4, 0.0000000001)</f>
        <v>1E-10</v>
      </c>
      <c r="I30" s="462" t="s">
        <v>124</v>
      </c>
      <c r="J30" s="461">
        <f>IF(ISNUMBER(Regressions!L4), Regressions!L4,0.0000000001)</f>
        <v>12.399070419999999</v>
      </c>
      <c r="K30" s="461">
        <f>IF(ISNUMBER(Regressions!M4), Regressions!M4,0.0000000001)</f>
        <v>1E-10</v>
      </c>
      <c r="L30" s="461">
        <f>IF(ISNUMBER(Regressions!N4), Regressions!N4,0.0000000001)</f>
        <v>1E-10</v>
      </c>
      <c r="M30" s="461">
        <f>IF(ISNUMBER(Regressions!O4), Regressions!O4,0.0000000001)</f>
        <v>1E-10</v>
      </c>
      <c r="N30" s="461">
        <f>IF(ISNUMBER(Regressions!P4), Regressions!P4,0.0000000001)</f>
        <v>27.862459579999999</v>
      </c>
      <c r="O30" s="461">
        <f>IF(ISNUMBER(Regressions!Q4), Regressions!Q4,0.0000000001)</f>
        <v>1E-10</v>
      </c>
      <c r="P30" s="463" t="s">
        <v>124</v>
      </c>
      <c r="Q30" s="461">
        <f>IF(ISNUMBER(Regressions!U4), Regressions!U4,0.0000000001)</f>
        <v>8.1098655009999998</v>
      </c>
      <c r="R30" s="461">
        <f>IF(ISNUMBER(Regressions!V4), Regressions!V4,0.0000000001)</f>
        <v>1E-10</v>
      </c>
      <c r="S30" s="461">
        <f>IF(ISNUMBER(Regressions!W4), Regressions!W4,0.0000000001)</f>
        <v>1E-10</v>
      </c>
      <c r="T30" s="461">
        <f>IF(ISNUMBER(Regressions!X4), Regressions!X4,0.0000000001)</f>
        <v>1E-10</v>
      </c>
      <c r="U30" s="461">
        <f>IF(ISNUMBER(Regressions!Y4), Regressions!Y4,0.0000000001)</f>
        <v>23.049780439999999</v>
      </c>
      <c r="V30" s="464">
        <f>IF(ISNUMBER(Regressions!Z4), Regressions!Z4,0.0000000001)</f>
        <v>1E-10</v>
      </c>
      <c r="AM30" s="426"/>
      <c r="AN30" s="426"/>
      <c r="AO30" s="426"/>
      <c r="AP30" s="426"/>
      <c r="AQ30" s="426"/>
      <c r="AR30" s="426"/>
      <c r="AS30" s="426"/>
      <c r="AT30" s="426"/>
      <c r="AU30" s="426"/>
    </row>
    <row r="31" spans="1:47" x14ac:dyDescent="0.25">
      <c r="A31" s="459" t="str">
        <f>+Key!I47</f>
        <v>Limited service</v>
      </c>
      <c r="B31" s="465" t="s">
        <v>125</v>
      </c>
      <c r="C31" s="461">
        <f>IF(ISNUMBER(Regressions!C5), Regressions!C5, 0.0000000001)</f>
        <v>37.136786350000001</v>
      </c>
      <c r="D31" s="461">
        <f>IF(ISNUMBER(Regressions!D5), Regressions!D5, 0.0000000001)</f>
        <v>1E-10</v>
      </c>
      <c r="E31" s="461">
        <f>IF(ISNUMBER(Regressions!E5), Regressions!E5, 0.0000000001)</f>
        <v>1E-10</v>
      </c>
      <c r="F31" s="461">
        <f>IF(ISNUMBER(Regressions!F5), Regressions!F5, 0.0000000001)</f>
        <v>1E-10</v>
      </c>
      <c r="G31" s="461">
        <f>IF(ISNUMBER(Regressions!G5), Regressions!G5, 0.0000000001)</f>
        <v>1E-10</v>
      </c>
      <c r="H31" s="461">
        <f>IF(ISNUMBER(Regressions!H5), Regressions!H5, 0.0000000001)</f>
        <v>1E-10</v>
      </c>
      <c r="I31" s="466" t="s">
        <v>125</v>
      </c>
      <c r="J31" s="461">
        <f>IF(ISNUMBER(Regressions!L5), Regressions!L5,0.0000000001)</f>
        <v>43.172044440000001</v>
      </c>
      <c r="K31" s="461">
        <f>IF(ISNUMBER(Regressions!M5), Regressions!M5,0.0000000001)</f>
        <v>1E-10</v>
      </c>
      <c r="L31" s="461">
        <f>IF(ISNUMBER(Regressions!N5), Regressions!N5,0.0000000001)</f>
        <v>1E-10</v>
      </c>
      <c r="M31" s="461">
        <f>IF(ISNUMBER(Regressions!O5), Regressions!O5,0.0000000001)</f>
        <v>1E-10</v>
      </c>
      <c r="N31" s="461">
        <f>IF(ISNUMBER(Regressions!P5), Regressions!P5,0.0000000001)</f>
        <v>1E-10</v>
      </c>
      <c r="O31" s="461">
        <f>IF(ISNUMBER(Regressions!Q5), Regressions!Q5,0.0000000001)</f>
        <v>1E-10</v>
      </c>
      <c r="P31" s="467" t="s">
        <v>125</v>
      </c>
      <c r="Q31" s="461">
        <f>IF(ISNUMBER(Regressions!U5), Regressions!U5,0.0000000001)</f>
        <v>0</v>
      </c>
      <c r="R31" s="461">
        <f>IF(ISNUMBER(Regressions!V5), Regressions!V5,0.0000000001)</f>
        <v>1E-10</v>
      </c>
      <c r="S31" s="461">
        <f>IF(ISNUMBER(Regressions!W5), Regressions!W5,0.0000000001)</f>
        <v>1E-10</v>
      </c>
      <c r="T31" s="461">
        <f>IF(ISNUMBER(Regressions!X5), Regressions!X5,0.0000000001)</f>
        <v>1E-10</v>
      </c>
      <c r="U31" s="461">
        <f>IF(ISNUMBER(Regressions!Y5), Regressions!Y5,0.0000000001)</f>
        <v>1E-10</v>
      </c>
      <c r="V31" s="464">
        <f>IF(ISNUMBER(Regressions!Z5), Regressions!Z5,0.0000000001)</f>
        <v>1E-10</v>
      </c>
      <c r="AM31" s="426"/>
      <c r="AN31" s="426"/>
      <c r="AO31" s="426"/>
      <c r="AP31" s="426"/>
      <c r="AQ31" s="426"/>
      <c r="AR31" s="426"/>
      <c r="AS31" s="426"/>
      <c r="AT31" s="426"/>
      <c r="AU31" s="426"/>
    </row>
    <row r="32" spans="1:47" x14ac:dyDescent="0.25">
      <c r="A32" s="459" t="str">
        <f>+Key!I48</f>
        <v>No service</v>
      </c>
      <c r="B32" s="465" t="s">
        <v>123</v>
      </c>
      <c r="C32" s="461">
        <f>IF(ISNUMBER(Regressions!C6), Regressions!C6, 0.0000000001)</f>
        <v>9.8029701219999996</v>
      </c>
      <c r="D32" s="461">
        <f>IF(ISNUMBER(Regressions!D6), Regressions!D6, 0.0000000001)</f>
        <v>1E-10</v>
      </c>
      <c r="E32" s="461">
        <f>IF(ISNUMBER(Regressions!E6), Regressions!E6, 0.0000000001)</f>
        <v>1E-10</v>
      </c>
      <c r="F32" s="461">
        <f>IF(ISNUMBER(Regressions!F6), Regressions!F6, 0.0000000001)</f>
        <v>1E-10</v>
      </c>
      <c r="G32" s="461">
        <f>IF(ISNUMBER(Regressions!G6), Regressions!G6, 0.0000000001)</f>
        <v>1E-10</v>
      </c>
      <c r="H32" s="461">
        <f>IF(ISNUMBER(Regressions!H6), Regressions!H6, 0.0000000001)</f>
        <v>1E-10</v>
      </c>
      <c r="I32" s="468" t="s">
        <v>123</v>
      </c>
      <c r="J32" s="461">
        <f>IF(ISNUMBER(Regressions!L6), Regressions!L6,0.0000000001)</f>
        <v>44.428885139999998</v>
      </c>
      <c r="K32" s="461">
        <f>IF(ISNUMBER(Regressions!M6), Regressions!M6,0.0000000001)</f>
        <v>1E-10</v>
      </c>
      <c r="L32" s="461">
        <f>IF(ISNUMBER(Regressions!N6), Regressions!N6,0.0000000001)</f>
        <v>1E-10</v>
      </c>
      <c r="M32" s="461">
        <f>IF(ISNUMBER(Regressions!O6), Regressions!O6,0.0000000001)</f>
        <v>1E-10</v>
      </c>
      <c r="N32" s="461">
        <f>IF(ISNUMBER(Regressions!P6), Regressions!P6,0.0000000001)</f>
        <v>1E-10</v>
      </c>
      <c r="O32" s="461">
        <f>IF(ISNUMBER(Regressions!Q6), Regressions!Q6,0.0000000001)</f>
        <v>1E-10</v>
      </c>
      <c r="P32" s="469" t="s">
        <v>123</v>
      </c>
      <c r="Q32" s="461">
        <f>IF(ISNUMBER(Regressions!U6), Regressions!U6,0.0000000001)</f>
        <v>91.890134500000002</v>
      </c>
      <c r="R32" s="461">
        <f>IF(ISNUMBER(Regressions!V6), Regressions!V6,0.0000000001)</f>
        <v>1E-10</v>
      </c>
      <c r="S32" s="461">
        <f>IF(ISNUMBER(Regressions!W6), Regressions!W6,0.0000000001)</f>
        <v>1E-10</v>
      </c>
      <c r="T32" s="461">
        <f>IF(ISNUMBER(Regressions!X6), Regressions!X6,0.0000000001)</f>
        <v>1E-10</v>
      </c>
      <c r="U32" s="461">
        <f>IF(ISNUMBER(Regressions!Y6), Regressions!Y6,0.0000000001)</f>
        <v>1E-10</v>
      </c>
      <c r="V32" s="464">
        <f>IF(ISNUMBER(Regressions!Z6), Regressions!Z6,0.0000000001)</f>
        <v>1E-10</v>
      </c>
      <c r="AM32" s="426"/>
      <c r="AN32" s="426"/>
      <c r="AO32" s="426"/>
      <c r="AP32" s="426"/>
      <c r="AQ32" s="426"/>
      <c r="AR32" s="426"/>
      <c r="AS32" s="426"/>
      <c r="AT32" s="426"/>
      <c r="AU32" s="426"/>
    </row>
    <row r="33" spans="1:22" ht="15.6" thickBot="1" x14ac:dyDescent="0.3">
      <c r="A33" s="459" t="str">
        <f>+Key!I49</f>
        <v>Insufficient data</v>
      </c>
      <c r="B33" s="470" t="s">
        <v>169</v>
      </c>
      <c r="C33" s="471">
        <f>IF(ISNUMBER(Regressions!C7), Regressions!C7, 0.0000000001)</f>
        <v>0</v>
      </c>
      <c r="D33" s="471">
        <f>IF(ISNUMBER(Regressions!D7), Regressions!D7, 0.0000000001)</f>
        <v>100</v>
      </c>
      <c r="E33" s="471">
        <f>IF(ISNUMBER(Regressions!E7), Regressions!E7, 0.0000000001)</f>
        <v>100</v>
      </c>
      <c r="F33" s="471">
        <f>IF(ISNUMBER(Regressions!F7), Regressions!F7, 0.0000000001)</f>
        <v>100</v>
      </c>
      <c r="G33" s="471">
        <f>IF(ISNUMBER(Regressions!G7), Regressions!G7, 0.0000000001)</f>
        <v>40.652771960000003</v>
      </c>
      <c r="H33" s="471">
        <f>IF(ISNUMBER(Regressions!H7), Regressions!H7, 0.0000000001)</f>
        <v>100</v>
      </c>
      <c r="I33" s="472" t="s">
        <v>169</v>
      </c>
      <c r="J33" s="473">
        <f>IF(ISNUMBER(Regressions!L7), Regressions!L7,0.0000000001)</f>
        <v>0</v>
      </c>
      <c r="K33" s="471">
        <f>IF(ISNUMBER(Regressions!M7), Regressions!M7,0.0000000001)</f>
        <v>100</v>
      </c>
      <c r="L33" s="471">
        <f>IF(ISNUMBER(Regressions!N7), Regressions!N7,0.0000000001)</f>
        <v>100</v>
      </c>
      <c r="M33" s="471">
        <f>IF(ISNUMBER(Regressions!O7), Regressions!O7,0.0000000001)</f>
        <v>100</v>
      </c>
      <c r="N33" s="471">
        <f>IF(ISNUMBER(Regressions!P7), Regressions!P7,0.0000000001)</f>
        <v>72.137540419999993</v>
      </c>
      <c r="O33" s="471">
        <f>IF(ISNUMBER(Regressions!Q7), Regressions!Q7,0.0000000001)</f>
        <v>100</v>
      </c>
      <c r="P33" s="474" t="s">
        <v>169</v>
      </c>
      <c r="Q33" s="473">
        <f>IF(ISNUMBER(Regressions!U7), Regressions!U7,0.0000000001)</f>
        <v>0</v>
      </c>
      <c r="R33" s="473">
        <f>IF(ISNUMBER(Regressions!V7), Regressions!V7,0.0000000001)</f>
        <v>100</v>
      </c>
      <c r="S33" s="471">
        <f>IF(ISNUMBER(Regressions!W7), Regressions!W7,0.0000000001)</f>
        <v>100</v>
      </c>
      <c r="T33" s="471">
        <f>IF(ISNUMBER(Regressions!X7), Regressions!X7,0.0000000001)</f>
        <v>100</v>
      </c>
      <c r="U33" s="471">
        <f>IF(ISNUMBER(Regressions!Y7), Regressions!Y7,0.0000000001)</f>
        <v>76.950219559999994</v>
      </c>
      <c r="V33" s="475">
        <f>IF(ISNUMBER(Regressions!Z7), Regressions!Z7,0.0000000001)</f>
        <v>100</v>
      </c>
    </row>
    <row r="34" spans="1:22" x14ac:dyDescent="0.25">
      <c r="B34" s="476" t="str">
        <f>HLOOKUP(Introduction!$G$4,nametranslations,34,FALSE)</f>
        <v>Source: WHO/UNICEF JMP (2026)</v>
      </c>
    </row>
    <row r="35" spans="1:22" ht="5.25" customHeight="1" x14ac:dyDescent="0.25"/>
    <row r="36" spans="1:22" s="426" customFormat="1" ht="49.5" customHeight="1" x14ac:dyDescent="0.25">
      <c r="B36" s="477" t="str">
        <f>+Key!I46</f>
        <v>Basic service</v>
      </c>
      <c r="C36" s="478" t="str">
        <f>+HLOOKUP(Introduction!$G$4,Key!A:G,158,FALSE)</f>
        <v>Drinking water from an improved source and water is available at the school at the time of the survey</v>
      </c>
      <c r="D36" s="478"/>
      <c r="E36" s="478"/>
      <c r="F36" s="478"/>
      <c r="G36" s="478"/>
      <c r="H36" s="478"/>
      <c r="I36" s="477" t="str">
        <f>+Key!I46</f>
        <v>Basic service</v>
      </c>
      <c r="J36" s="479" t="str">
        <f>+HLOOKUP(Introduction!$G$4,Key!A:G,162,FALSE)</f>
        <v>Improved sanitation facilities at the school that are single-sex and usable (available, functional and private) at the time of the survey</v>
      </c>
      <c r="K36" s="480"/>
      <c r="L36" s="480"/>
      <c r="M36" s="480"/>
      <c r="N36" s="480"/>
      <c r="O36" s="480"/>
      <c r="P36" s="477" t="str">
        <f>+Key!I46</f>
        <v>Basic service</v>
      </c>
      <c r="Q36" s="481" t="str">
        <f>+HLOOKUP(Introduction!$G$4,Key!A:G,165,FALSE)</f>
        <v xml:space="preserve">Handwashing facilities with water and soap available at the school at the time of the survey </v>
      </c>
      <c r="R36" s="481"/>
      <c r="S36" s="481"/>
      <c r="T36" s="481"/>
      <c r="U36" s="481"/>
      <c r="V36" s="481"/>
    </row>
    <row r="37" spans="1:22" ht="49.5" customHeight="1" x14ac:dyDescent="0.25">
      <c r="B37" s="477" t="str">
        <f>+Key!I47</f>
        <v>Limited service</v>
      </c>
      <c r="C37" s="482" t="str">
        <f>+HLOOKUP(Introduction!$G$4,Key!A:G,159,FALSE)</f>
        <v>Drinking water from an improved source but water is unavailable at the school at the time of the survey</v>
      </c>
      <c r="D37" s="482"/>
      <c r="E37" s="482"/>
      <c r="F37" s="482"/>
      <c r="G37" s="482"/>
      <c r="H37" s="482"/>
      <c r="I37" s="477" t="str">
        <f>+Key!I47</f>
        <v>Limited service</v>
      </c>
      <c r="J37" s="482" t="str">
        <f>+HLOOKUP(Introduction!$G$4,Key!A:G,163,FALSE)</f>
        <v>Improved sanitation facilities at the school that are either not single-sex or not usable at the time of the survey</v>
      </c>
      <c r="K37" s="482"/>
      <c r="L37" s="482"/>
      <c r="M37" s="482"/>
      <c r="N37" s="482"/>
      <c r="O37" s="482"/>
      <c r="P37" s="477" t="str">
        <f>+Key!I47</f>
        <v>Limited service</v>
      </c>
      <c r="Q37" s="482" t="str">
        <f>+HLOOKUP(Introduction!$G$4,Key!A:G,166,FALSE)</f>
        <v>Handwashing facilities with water but no soap available at the school at the time of the survey</v>
      </c>
      <c r="R37" s="482"/>
      <c r="S37" s="482"/>
      <c r="T37" s="482"/>
      <c r="U37" s="482"/>
      <c r="V37" s="482"/>
    </row>
    <row r="38" spans="1:22" ht="49.5" customHeight="1" x14ac:dyDescent="0.25">
      <c r="B38" s="477" t="str">
        <f>+Key!I48</f>
        <v>No service</v>
      </c>
      <c r="C38" s="483" t="str">
        <f>+HLOOKUP(Introduction!$G$4,Key!A:G,160,FALSE)</f>
        <v>Drinking water from an unimproved source or no water source at the school</v>
      </c>
      <c r="D38" s="483"/>
      <c r="E38" s="483"/>
      <c r="F38" s="483"/>
      <c r="G38" s="483"/>
      <c r="H38" s="483"/>
      <c r="I38" s="477" t="str">
        <f>+Key!I48</f>
        <v>No service</v>
      </c>
      <c r="J38" s="483" t="str">
        <f>+HLOOKUP(Introduction!$G$4,Key!A:G,164,FALSE)</f>
        <v>Unimproved sanitation facilities or no sanitation facilities at the school</v>
      </c>
      <c r="K38" s="483"/>
      <c r="L38" s="483"/>
      <c r="M38" s="483"/>
      <c r="N38" s="483"/>
      <c r="O38" s="483"/>
      <c r="P38" s="477" t="str">
        <f>+Key!I48</f>
        <v>No service</v>
      </c>
      <c r="Q38" s="483" t="str">
        <f>+HLOOKUP(Introduction!$G$4,Key!A:G,167,FALSE)</f>
        <v>No handwashing facilities or no water available at the school</v>
      </c>
      <c r="R38" s="483"/>
      <c r="S38" s="483"/>
      <c r="T38" s="483"/>
      <c r="U38" s="483"/>
      <c r="V38" s="483"/>
    </row>
    <row r="39" spans="1:22" ht="49.5" customHeight="1" x14ac:dyDescent="0.25">
      <c r="B39" s="477" t="str">
        <f>+Key!I49</f>
        <v>Insufficient data</v>
      </c>
      <c r="C39" s="484" t="str">
        <f>+HLOOKUP(Introduction!$G$4,Key!A:G,161,FALSE)</f>
        <v>Insufficient data available to generate estimates for a given reference year</v>
      </c>
      <c r="D39" s="484"/>
      <c r="E39" s="484"/>
      <c r="F39" s="484"/>
      <c r="G39" s="484"/>
      <c r="H39" s="484"/>
      <c r="I39" s="477" t="str">
        <f>+Key!I49</f>
        <v>Insufficient data</v>
      </c>
      <c r="J39" s="484" t="str">
        <f>+HLOOKUP(Introduction!$G$4,Key!A:G,161,FALSE)</f>
        <v>Insufficient data available to generate estimates for a given reference year</v>
      </c>
      <c r="K39" s="484"/>
      <c r="L39" s="484"/>
      <c r="M39" s="484"/>
      <c r="N39" s="484"/>
      <c r="O39" s="484"/>
      <c r="P39" s="477" t="str">
        <f>+Key!I49</f>
        <v>Insufficient data</v>
      </c>
      <c r="Q39" s="484" t="str">
        <f>+HLOOKUP(Introduction!$G$4,Key!A:G,161,FALSE)</f>
        <v>Insufficient data available to generate estimates for a given reference year</v>
      </c>
      <c r="R39" s="484"/>
      <c r="S39" s="484"/>
      <c r="T39" s="484"/>
      <c r="U39" s="484"/>
      <c r="V39" s="484"/>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B7DC5-40AF-4E16-92BE-EC08D9ACB92C}">
  <sheetPr codeName="Sheet3">
    <tabColor rgb="FFEAEAEA"/>
  </sheetPr>
  <dimension ref="A1:AF65"/>
  <sheetViews>
    <sheetView showGridLines="0" zoomScale="80" zoomScaleNormal="80" workbookViewId="0"/>
  </sheetViews>
  <sheetFormatPr defaultColWidth="9" defaultRowHeight="13.2" x14ac:dyDescent="0.25"/>
  <cols>
    <col min="1" max="31" width="9" style="382"/>
    <col min="32" max="32" width="5.09765625" style="382" customWidth="1"/>
    <col min="33" max="16384" width="9" style="382"/>
  </cols>
  <sheetData>
    <row r="1" spans="1:32" s="381" customFormat="1" x14ac:dyDescent="0.25"/>
    <row r="2" spans="1:32" s="381" customFormat="1" ht="15.6" x14ac:dyDescent="0.3">
      <c r="A2" s="485" t="str">
        <f>HLOOKUP(Introduction!$G$4,nametranslations,38,FALSE)</f>
        <v>Water, sanitation and hygiene services in schools</v>
      </c>
    </row>
    <row r="3" spans="1:32" s="381" customFormat="1" ht="15.6" x14ac:dyDescent="0.3">
      <c r="A3" s="485"/>
    </row>
    <row r="4" spans="1:32" s="381" customFormat="1" x14ac:dyDescent="0.25">
      <c r="A4" s="486"/>
      <c r="B4" s="486"/>
      <c r="C4" s="486"/>
      <c r="D4" s="486"/>
      <c r="E4" s="486"/>
      <c r="F4" s="486"/>
      <c r="G4" s="486"/>
      <c r="H4" s="486"/>
      <c r="I4" s="486"/>
      <c r="J4" s="486"/>
      <c r="K4" s="486"/>
      <c r="L4" s="486"/>
      <c r="M4" s="486"/>
      <c r="N4" s="486"/>
      <c r="O4" s="486"/>
      <c r="P4" s="486"/>
      <c r="Q4" s="486"/>
      <c r="R4" s="486"/>
      <c r="S4" s="486"/>
      <c r="T4" s="486"/>
      <c r="U4" s="486"/>
      <c r="V4" s="486"/>
      <c r="W4" s="486"/>
      <c r="X4" s="486"/>
      <c r="Y4" s="486"/>
      <c r="Z4" s="486"/>
      <c r="AA4" s="486"/>
      <c r="AB4" s="486"/>
      <c r="AC4" s="486"/>
      <c r="AD4" s="486"/>
      <c r="AE4" s="486"/>
      <c r="AF4" s="486"/>
    </row>
    <row r="5" spans="1:32" s="381" customFormat="1" x14ac:dyDescent="0.25">
      <c r="A5" s="486"/>
      <c r="B5" s="486"/>
      <c r="C5" s="486"/>
      <c r="D5" s="486"/>
      <c r="E5" s="486"/>
      <c r="F5" s="486"/>
      <c r="G5" s="486"/>
      <c r="H5" s="486"/>
      <c r="I5" s="486"/>
      <c r="J5" s="486"/>
      <c r="K5" s="486"/>
      <c r="L5" s="486"/>
      <c r="M5" s="486"/>
      <c r="N5" s="486"/>
      <c r="O5" s="486"/>
      <c r="P5" s="486"/>
      <c r="Q5" s="486"/>
      <c r="R5" s="486"/>
      <c r="S5" s="486"/>
      <c r="T5" s="486"/>
      <c r="U5" s="486"/>
      <c r="V5" s="486"/>
      <c r="W5" s="486"/>
      <c r="X5" s="486"/>
      <c r="Y5" s="486"/>
      <c r="Z5" s="486"/>
      <c r="AA5" s="486"/>
      <c r="AB5" s="486"/>
      <c r="AC5" s="486"/>
      <c r="AD5" s="486"/>
      <c r="AE5" s="486"/>
      <c r="AF5" s="486"/>
    </row>
    <row r="6" spans="1:32" s="381" customFormat="1" x14ac:dyDescent="0.25">
      <c r="A6" s="486"/>
      <c r="B6" s="486"/>
      <c r="C6" s="486"/>
      <c r="D6" s="486"/>
      <c r="E6" s="486"/>
      <c r="F6" s="486"/>
      <c r="G6" s="486"/>
      <c r="H6" s="486"/>
      <c r="I6" s="486"/>
      <c r="J6" s="486"/>
      <c r="K6" s="486"/>
      <c r="L6" s="486"/>
      <c r="M6" s="486"/>
      <c r="N6" s="486"/>
      <c r="O6" s="486"/>
      <c r="P6" s="486"/>
      <c r="Q6" s="486"/>
      <c r="R6" s="486"/>
      <c r="S6" s="486"/>
      <c r="T6" s="486"/>
      <c r="U6" s="486"/>
      <c r="V6" s="486"/>
      <c r="W6" s="486"/>
      <c r="X6" s="486"/>
      <c r="Y6" s="486"/>
      <c r="Z6" s="486"/>
      <c r="AA6" s="486"/>
      <c r="AB6" s="486"/>
      <c r="AC6" s="486"/>
      <c r="AD6" s="486"/>
      <c r="AE6" s="486"/>
      <c r="AF6" s="486"/>
    </row>
    <row r="7" spans="1:32" s="381" customFormat="1" x14ac:dyDescent="0.25">
      <c r="A7" s="486"/>
      <c r="B7" s="486"/>
      <c r="C7" s="486"/>
      <c r="D7" s="486"/>
      <c r="E7" s="486"/>
      <c r="F7" s="486"/>
      <c r="G7" s="486"/>
      <c r="H7" s="486"/>
      <c r="I7" s="486"/>
      <c r="J7" s="486"/>
      <c r="K7" s="486"/>
      <c r="L7" s="486"/>
      <c r="M7" s="486"/>
      <c r="N7" s="486"/>
      <c r="O7" s="486"/>
      <c r="P7" s="486"/>
      <c r="Q7" s="486"/>
      <c r="R7" s="486"/>
      <c r="S7" s="486"/>
      <c r="T7" s="486"/>
      <c r="U7" s="486"/>
      <c r="V7" s="486"/>
      <c r="W7" s="486"/>
      <c r="X7" s="486"/>
      <c r="Y7" s="486"/>
      <c r="Z7" s="486"/>
      <c r="AA7" s="486"/>
      <c r="AB7" s="486"/>
      <c r="AC7" s="486"/>
      <c r="AD7" s="486"/>
      <c r="AE7" s="486"/>
      <c r="AF7" s="486"/>
    </row>
    <row r="8" spans="1:32" s="381" customFormat="1" x14ac:dyDescent="0.25">
      <c r="A8" s="486"/>
      <c r="B8" s="486"/>
      <c r="C8" s="486"/>
      <c r="D8" s="486"/>
      <c r="E8" s="486"/>
      <c r="F8" s="486"/>
      <c r="G8" s="486"/>
      <c r="H8" s="486"/>
      <c r="I8" s="486"/>
      <c r="J8" s="486"/>
      <c r="K8" s="486"/>
      <c r="L8" s="486"/>
      <c r="M8" s="486"/>
      <c r="N8" s="486"/>
      <c r="O8" s="486"/>
      <c r="P8" s="486"/>
      <c r="Q8" s="486"/>
      <c r="R8" s="486"/>
      <c r="S8" s="486"/>
      <c r="T8" s="486"/>
      <c r="U8" s="486"/>
      <c r="V8" s="486"/>
      <c r="W8" s="486"/>
      <c r="X8" s="486"/>
      <c r="Y8" s="486"/>
      <c r="Z8" s="486"/>
      <c r="AA8" s="486"/>
      <c r="AB8" s="486"/>
      <c r="AC8" s="486"/>
      <c r="AD8" s="486"/>
      <c r="AE8" s="486"/>
      <c r="AF8" s="486"/>
    </row>
    <row r="9" spans="1:32" s="381" customFormat="1" x14ac:dyDescent="0.25">
      <c r="A9" s="486"/>
      <c r="B9" s="486"/>
      <c r="C9" s="486"/>
      <c r="D9" s="486"/>
      <c r="E9" s="486"/>
      <c r="F9" s="486"/>
      <c r="G9" s="486"/>
      <c r="H9" s="486"/>
      <c r="I9" s="486"/>
      <c r="J9" s="486"/>
      <c r="K9" s="486"/>
      <c r="L9" s="486"/>
      <c r="M9" s="486"/>
      <c r="N9" s="486"/>
      <c r="O9" s="486"/>
      <c r="P9" s="486"/>
      <c r="Q9" s="486"/>
      <c r="R9" s="486"/>
      <c r="S9" s="486"/>
      <c r="T9" s="486"/>
      <c r="U9" s="486"/>
      <c r="V9" s="486"/>
      <c r="W9" s="486"/>
      <c r="X9" s="486"/>
      <c r="Y9" s="486"/>
      <c r="Z9" s="486"/>
      <c r="AA9" s="486"/>
      <c r="AB9" s="486"/>
      <c r="AC9" s="486"/>
      <c r="AD9" s="486"/>
      <c r="AE9" s="486"/>
      <c r="AF9" s="486"/>
    </row>
    <row r="10" spans="1:32" s="381" customFormat="1" x14ac:dyDescent="0.25">
      <c r="A10" s="486"/>
      <c r="B10" s="486"/>
      <c r="C10" s="486"/>
      <c r="D10" s="486"/>
      <c r="E10" s="486"/>
      <c r="F10" s="486"/>
      <c r="G10" s="486"/>
      <c r="H10" s="486"/>
      <c r="I10" s="486"/>
      <c r="J10" s="486"/>
      <c r="K10" s="486"/>
      <c r="L10" s="486"/>
      <c r="M10" s="486"/>
      <c r="N10" s="486"/>
      <c r="O10" s="486"/>
      <c r="P10" s="486"/>
      <c r="Q10" s="486"/>
      <c r="R10" s="486"/>
      <c r="S10" s="486"/>
      <c r="T10" s="486"/>
      <c r="U10" s="486"/>
      <c r="V10" s="486"/>
      <c r="W10" s="486"/>
      <c r="X10" s="486"/>
      <c r="Y10" s="486"/>
      <c r="Z10" s="486"/>
      <c r="AA10" s="486"/>
      <c r="AB10" s="486"/>
      <c r="AC10" s="486"/>
      <c r="AD10" s="486"/>
      <c r="AE10" s="486"/>
      <c r="AF10" s="486"/>
    </row>
    <row r="11" spans="1:32" s="381" customFormat="1" x14ac:dyDescent="0.25">
      <c r="A11" s="486"/>
      <c r="B11" s="486"/>
      <c r="C11" s="486"/>
      <c r="D11" s="486"/>
      <c r="E11" s="486"/>
      <c r="F11" s="486"/>
      <c r="G11" s="486"/>
      <c r="H11" s="486"/>
      <c r="I11" s="486"/>
      <c r="J11" s="486"/>
      <c r="K11" s="486"/>
      <c r="L11" s="486"/>
      <c r="M11" s="486"/>
      <c r="N11" s="486"/>
      <c r="O11" s="486"/>
      <c r="P11" s="486"/>
      <c r="Q11" s="486"/>
      <c r="R11" s="486"/>
      <c r="S11" s="486"/>
      <c r="T11" s="486"/>
      <c r="U11" s="486"/>
      <c r="V11" s="486"/>
      <c r="W11" s="486"/>
      <c r="X11" s="486"/>
      <c r="Y11" s="486"/>
      <c r="Z11" s="486"/>
      <c r="AA11" s="486"/>
      <c r="AB11" s="486"/>
      <c r="AC11" s="486"/>
      <c r="AD11" s="486"/>
      <c r="AE11" s="486"/>
      <c r="AF11" s="486"/>
    </row>
    <row r="12" spans="1:32" s="381" customFormat="1" x14ac:dyDescent="0.25">
      <c r="A12" s="486"/>
      <c r="B12" s="486"/>
      <c r="C12" s="486"/>
      <c r="D12" s="486"/>
      <c r="E12" s="486"/>
      <c r="F12" s="486"/>
      <c r="G12" s="486"/>
      <c r="H12" s="486"/>
      <c r="I12" s="486"/>
      <c r="J12" s="486"/>
      <c r="K12" s="486"/>
      <c r="L12" s="486"/>
      <c r="M12" s="486"/>
      <c r="N12" s="486"/>
      <c r="O12" s="486"/>
      <c r="P12" s="486"/>
      <c r="Q12" s="486"/>
      <c r="R12" s="486"/>
      <c r="S12" s="486"/>
      <c r="T12" s="486"/>
      <c r="U12" s="486"/>
      <c r="V12" s="486"/>
      <c r="W12" s="486"/>
      <c r="X12" s="486"/>
      <c r="Y12" s="486"/>
      <c r="Z12" s="486"/>
      <c r="AA12" s="486"/>
      <c r="AB12" s="486"/>
      <c r="AC12" s="486"/>
      <c r="AD12" s="486"/>
      <c r="AE12" s="486"/>
      <c r="AF12" s="486"/>
    </row>
    <row r="13" spans="1:32" s="381" customFormat="1" x14ac:dyDescent="0.25">
      <c r="A13" s="486"/>
      <c r="B13" s="486"/>
      <c r="C13" s="486"/>
      <c r="D13" s="486"/>
      <c r="E13" s="486"/>
      <c r="F13" s="486"/>
      <c r="G13" s="486"/>
      <c r="H13" s="486"/>
      <c r="I13" s="486"/>
      <c r="J13" s="486"/>
      <c r="K13" s="486"/>
      <c r="L13" s="486"/>
      <c r="M13" s="486"/>
      <c r="N13" s="486"/>
      <c r="O13" s="486"/>
      <c r="P13" s="486"/>
      <c r="Q13" s="486"/>
      <c r="R13" s="486"/>
      <c r="S13" s="486"/>
      <c r="T13" s="486"/>
      <c r="U13" s="486"/>
      <c r="V13" s="486"/>
      <c r="W13" s="486"/>
      <c r="X13" s="486"/>
      <c r="Y13" s="486"/>
      <c r="Z13" s="486"/>
      <c r="AA13" s="486"/>
      <c r="AB13" s="486"/>
      <c r="AC13" s="486"/>
      <c r="AD13" s="486"/>
      <c r="AE13" s="486"/>
      <c r="AF13" s="486"/>
    </row>
    <row r="14" spans="1:32" s="381" customFormat="1" x14ac:dyDescent="0.25">
      <c r="A14" s="486"/>
      <c r="B14" s="486"/>
      <c r="C14" s="486"/>
      <c r="D14" s="486"/>
      <c r="E14" s="486"/>
      <c r="F14" s="486"/>
      <c r="G14" s="486"/>
      <c r="H14" s="486"/>
      <c r="I14" s="486"/>
      <c r="J14" s="486"/>
      <c r="K14" s="486"/>
      <c r="L14" s="486"/>
      <c r="M14" s="486"/>
      <c r="N14" s="486"/>
      <c r="O14" s="486"/>
      <c r="P14" s="486"/>
      <c r="Q14" s="486"/>
      <c r="R14" s="486"/>
      <c r="S14" s="486"/>
      <c r="T14" s="486"/>
      <c r="U14" s="486"/>
      <c r="V14" s="486"/>
      <c r="W14" s="486"/>
      <c r="X14" s="486"/>
      <c r="Y14" s="486"/>
      <c r="Z14" s="486"/>
      <c r="AA14" s="486"/>
      <c r="AB14" s="486"/>
      <c r="AC14" s="486"/>
      <c r="AD14" s="486"/>
      <c r="AE14" s="486"/>
      <c r="AF14" s="486"/>
    </row>
    <row r="15" spans="1:32" s="381" customFormat="1" x14ac:dyDescent="0.25">
      <c r="A15" s="486"/>
      <c r="B15" s="486"/>
      <c r="C15" s="486"/>
      <c r="D15" s="486"/>
      <c r="E15" s="486"/>
      <c r="F15" s="486"/>
      <c r="G15" s="486"/>
      <c r="H15" s="486"/>
      <c r="I15" s="486"/>
      <c r="J15" s="486"/>
      <c r="K15" s="486"/>
      <c r="L15" s="486"/>
      <c r="M15" s="486"/>
      <c r="N15" s="486"/>
      <c r="O15" s="486"/>
      <c r="P15" s="486"/>
      <c r="Q15" s="486"/>
      <c r="R15" s="486"/>
      <c r="S15" s="486"/>
      <c r="T15" s="486"/>
      <c r="U15" s="486"/>
      <c r="V15" s="486"/>
      <c r="W15" s="486"/>
      <c r="X15" s="486"/>
      <c r="Y15" s="486"/>
      <c r="Z15" s="486"/>
      <c r="AA15" s="486"/>
      <c r="AB15" s="486"/>
      <c r="AC15" s="486"/>
      <c r="AD15" s="486"/>
      <c r="AE15" s="486"/>
      <c r="AF15" s="486"/>
    </row>
    <row r="16" spans="1:32" s="381" customFormat="1" x14ac:dyDescent="0.25">
      <c r="A16" s="486"/>
      <c r="B16" s="486"/>
      <c r="C16" s="486"/>
      <c r="D16" s="486"/>
      <c r="E16" s="486"/>
      <c r="F16" s="486"/>
      <c r="G16" s="486"/>
      <c r="H16" s="486"/>
      <c r="I16" s="486"/>
      <c r="J16" s="486"/>
      <c r="K16" s="486"/>
      <c r="L16" s="486"/>
      <c r="M16" s="486"/>
      <c r="N16" s="486"/>
      <c r="O16" s="486"/>
      <c r="P16" s="486"/>
      <c r="Q16" s="486"/>
      <c r="R16" s="486"/>
      <c r="S16" s="486"/>
      <c r="T16" s="486"/>
      <c r="U16" s="486"/>
      <c r="V16" s="486"/>
      <c r="W16" s="486"/>
      <c r="X16" s="486"/>
      <c r="Y16" s="486"/>
      <c r="Z16" s="486"/>
      <c r="AA16" s="486"/>
      <c r="AB16" s="486"/>
      <c r="AC16" s="486"/>
      <c r="AD16" s="486"/>
      <c r="AE16" s="486"/>
      <c r="AF16" s="486"/>
    </row>
    <row r="17" spans="1:32" s="381" customFormat="1" x14ac:dyDescent="0.25">
      <c r="A17" s="486"/>
      <c r="B17" s="486"/>
      <c r="C17" s="486"/>
      <c r="D17" s="486"/>
      <c r="E17" s="486"/>
      <c r="F17" s="486"/>
      <c r="G17" s="486"/>
      <c r="H17" s="486"/>
      <c r="I17" s="486"/>
      <c r="J17" s="486"/>
      <c r="K17" s="486"/>
      <c r="L17" s="486"/>
      <c r="M17" s="486"/>
      <c r="N17" s="486"/>
      <c r="O17" s="486"/>
      <c r="P17" s="486"/>
      <c r="Q17" s="486"/>
      <c r="R17" s="486"/>
      <c r="S17" s="486"/>
      <c r="T17" s="486"/>
      <c r="U17" s="486"/>
      <c r="V17" s="486"/>
      <c r="W17" s="486"/>
      <c r="X17" s="486"/>
      <c r="Y17" s="486"/>
      <c r="Z17" s="486"/>
      <c r="AA17" s="486"/>
      <c r="AB17" s="486"/>
      <c r="AC17" s="486"/>
      <c r="AD17" s="486"/>
      <c r="AE17" s="486"/>
      <c r="AF17" s="486"/>
    </row>
    <row r="18" spans="1:32" s="381" customFormat="1" x14ac:dyDescent="0.25">
      <c r="A18" s="486"/>
      <c r="B18" s="486"/>
      <c r="C18" s="486"/>
      <c r="D18" s="486"/>
      <c r="E18" s="486"/>
      <c r="F18" s="486"/>
      <c r="G18" s="486"/>
      <c r="H18" s="486"/>
      <c r="I18" s="486"/>
      <c r="J18" s="486"/>
      <c r="K18" s="486"/>
      <c r="L18" s="486"/>
      <c r="M18" s="486"/>
      <c r="N18" s="486"/>
      <c r="O18" s="486"/>
      <c r="P18" s="486"/>
      <c r="Q18" s="486"/>
      <c r="R18" s="486"/>
      <c r="S18" s="486"/>
      <c r="T18" s="486"/>
      <c r="U18" s="486"/>
      <c r="V18" s="486"/>
      <c r="W18" s="486"/>
      <c r="X18" s="486"/>
      <c r="Y18" s="486"/>
      <c r="Z18" s="486"/>
      <c r="AA18" s="486"/>
      <c r="AB18" s="486"/>
      <c r="AC18" s="486"/>
      <c r="AD18" s="486"/>
      <c r="AE18" s="486"/>
      <c r="AF18" s="486"/>
    </row>
    <row r="19" spans="1:32" s="381" customFormat="1" x14ac:dyDescent="0.25">
      <c r="A19" s="486"/>
      <c r="B19" s="486"/>
      <c r="C19" s="486"/>
      <c r="D19" s="486"/>
      <c r="E19" s="486"/>
      <c r="F19" s="486"/>
      <c r="G19" s="486"/>
      <c r="H19" s="486"/>
      <c r="I19" s="486"/>
      <c r="J19" s="486"/>
      <c r="K19" s="486"/>
      <c r="L19" s="486"/>
      <c r="M19" s="486"/>
      <c r="N19" s="486"/>
      <c r="O19" s="486"/>
      <c r="P19" s="486"/>
      <c r="Q19" s="486"/>
      <c r="R19" s="486"/>
      <c r="S19" s="486"/>
      <c r="T19" s="486"/>
      <c r="U19" s="486"/>
      <c r="V19" s="486"/>
      <c r="W19" s="486"/>
      <c r="X19" s="486"/>
      <c r="Y19" s="486"/>
      <c r="Z19" s="486"/>
      <c r="AA19" s="486"/>
      <c r="AB19" s="486"/>
      <c r="AC19" s="486"/>
      <c r="AD19" s="486"/>
      <c r="AE19" s="486"/>
      <c r="AF19" s="486"/>
    </row>
    <row r="20" spans="1:32" s="381" customFormat="1" x14ac:dyDescent="0.25">
      <c r="A20" s="486"/>
      <c r="B20" s="486"/>
      <c r="C20" s="486"/>
      <c r="D20" s="486"/>
      <c r="E20" s="486"/>
      <c r="F20" s="486"/>
      <c r="G20" s="486"/>
      <c r="H20" s="486"/>
      <c r="I20" s="486"/>
      <c r="J20" s="486"/>
      <c r="K20" s="486"/>
      <c r="L20" s="486"/>
      <c r="M20" s="486"/>
      <c r="N20" s="486"/>
      <c r="O20" s="486"/>
      <c r="P20" s="486"/>
      <c r="Q20" s="486"/>
      <c r="R20" s="486"/>
      <c r="S20" s="486"/>
      <c r="T20" s="486"/>
      <c r="U20" s="486"/>
      <c r="V20" s="486"/>
      <c r="W20" s="486"/>
      <c r="X20" s="486"/>
      <c r="Y20" s="486"/>
      <c r="Z20" s="486"/>
      <c r="AA20" s="486"/>
      <c r="AB20" s="486"/>
      <c r="AC20" s="486"/>
      <c r="AD20" s="486"/>
      <c r="AE20" s="486"/>
      <c r="AF20" s="486"/>
    </row>
    <row r="21" spans="1:32" s="381" customFormat="1" x14ac:dyDescent="0.25">
      <c r="A21" s="486"/>
      <c r="B21" s="486"/>
      <c r="C21" s="486"/>
      <c r="D21" s="486"/>
      <c r="E21" s="486"/>
      <c r="F21" s="486"/>
      <c r="G21" s="486"/>
      <c r="H21" s="486"/>
      <c r="I21" s="486"/>
      <c r="J21" s="486"/>
      <c r="K21" s="486"/>
      <c r="L21" s="486"/>
      <c r="M21" s="486"/>
      <c r="N21" s="486"/>
      <c r="O21" s="486"/>
      <c r="P21" s="486"/>
      <c r="Q21" s="486"/>
      <c r="R21" s="486"/>
      <c r="S21" s="486"/>
      <c r="T21" s="486"/>
      <c r="U21" s="486"/>
      <c r="V21" s="486"/>
      <c r="W21" s="486"/>
      <c r="X21" s="486"/>
      <c r="Y21" s="486"/>
      <c r="Z21" s="486"/>
      <c r="AA21" s="486"/>
      <c r="AB21" s="486"/>
      <c r="AC21" s="486"/>
      <c r="AD21" s="486"/>
      <c r="AE21" s="486"/>
      <c r="AF21" s="486"/>
    </row>
    <row r="22" spans="1:32" s="381" customFormat="1" x14ac:dyDescent="0.25">
      <c r="A22" s="486"/>
      <c r="B22" s="486"/>
      <c r="C22" s="486"/>
      <c r="D22" s="486"/>
      <c r="E22" s="486"/>
      <c r="F22" s="486"/>
      <c r="G22" s="486"/>
      <c r="H22" s="486"/>
      <c r="I22" s="486"/>
      <c r="J22" s="486"/>
      <c r="K22" s="486"/>
      <c r="L22" s="486"/>
      <c r="M22" s="486"/>
      <c r="N22" s="486"/>
      <c r="O22" s="486"/>
      <c r="P22" s="486"/>
      <c r="Q22" s="486"/>
      <c r="R22" s="486"/>
      <c r="S22" s="486"/>
      <c r="T22" s="486"/>
      <c r="U22" s="486"/>
      <c r="V22" s="486"/>
      <c r="W22" s="486"/>
      <c r="X22" s="486"/>
      <c r="Y22" s="486"/>
      <c r="Z22" s="486"/>
      <c r="AA22" s="486"/>
      <c r="AB22" s="486"/>
      <c r="AC22" s="486"/>
      <c r="AD22" s="486"/>
      <c r="AE22" s="486"/>
      <c r="AF22" s="486"/>
    </row>
    <row r="23" spans="1:32" s="381" customFormat="1" x14ac:dyDescent="0.25">
      <c r="A23" s="476" t="str">
        <f>+HLOOKUP(Introduction!$G$4,nametranslations,34,FALSE)</f>
        <v>Source: WHO/UNICEF JMP (2026)</v>
      </c>
    </row>
    <row r="24" spans="1:32" s="381" customFormat="1" x14ac:dyDescent="0.25">
      <c r="A24" s="487"/>
    </row>
    <row r="25" spans="1:32" s="381" customFormat="1" x14ac:dyDescent="0.25">
      <c r="A25" s="488"/>
      <c r="B25" s="488"/>
      <c r="C25" s="488"/>
      <c r="D25" s="488"/>
      <c r="E25" s="488"/>
      <c r="F25" s="488"/>
      <c r="G25" s="488"/>
      <c r="H25" s="488"/>
      <c r="I25" s="488"/>
      <c r="J25" s="488"/>
      <c r="K25" s="488"/>
      <c r="L25" s="488"/>
      <c r="M25" s="488"/>
      <c r="N25" s="488"/>
      <c r="O25" s="488"/>
      <c r="P25" s="488"/>
      <c r="Q25" s="488"/>
      <c r="R25" s="488"/>
      <c r="S25" s="488"/>
      <c r="T25" s="488"/>
      <c r="U25" s="488"/>
      <c r="V25" s="488"/>
      <c r="W25" s="488"/>
      <c r="X25" s="488"/>
      <c r="Y25" s="488"/>
      <c r="Z25" s="488"/>
      <c r="AA25" s="488"/>
      <c r="AB25" s="488"/>
      <c r="AC25" s="488"/>
      <c r="AD25" s="488"/>
      <c r="AE25" s="488"/>
      <c r="AF25" s="488"/>
    </row>
    <row r="26" spans="1:32" s="381" customFormat="1" x14ac:dyDescent="0.25">
      <c r="A26" s="488"/>
      <c r="B26" s="488"/>
      <c r="C26" s="488"/>
      <c r="D26" s="488"/>
      <c r="E26" s="488"/>
      <c r="F26" s="488"/>
      <c r="G26" s="488"/>
      <c r="H26" s="488"/>
      <c r="I26" s="488"/>
      <c r="J26" s="488"/>
      <c r="K26" s="488"/>
      <c r="L26" s="488"/>
      <c r="M26" s="488"/>
      <c r="N26" s="488"/>
      <c r="O26" s="488"/>
      <c r="P26" s="488"/>
      <c r="Q26" s="488"/>
      <c r="R26" s="488"/>
      <c r="S26" s="488"/>
      <c r="T26" s="488"/>
      <c r="U26" s="488"/>
      <c r="V26" s="488"/>
      <c r="W26" s="488"/>
      <c r="X26" s="488"/>
      <c r="Y26" s="488"/>
      <c r="Z26" s="488"/>
      <c r="AA26" s="488"/>
      <c r="AB26" s="488"/>
      <c r="AC26" s="488"/>
      <c r="AD26" s="488"/>
      <c r="AE26" s="488"/>
      <c r="AF26" s="488"/>
    </row>
    <row r="27" spans="1:32" s="381" customFormat="1" x14ac:dyDescent="0.25">
      <c r="A27" s="488"/>
      <c r="B27" s="488"/>
      <c r="C27" s="488"/>
      <c r="D27" s="488"/>
      <c r="E27" s="488"/>
      <c r="F27" s="488"/>
      <c r="G27" s="488"/>
      <c r="H27" s="488"/>
      <c r="I27" s="488"/>
      <c r="J27" s="488"/>
      <c r="K27" s="488"/>
      <c r="L27" s="488"/>
      <c r="M27" s="488"/>
      <c r="N27" s="488"/>
      <c r="O27" s="488"/>
      <c r="P27" s="488"/>
      <c r="Q27" s="488"/>
      <c r="R27" s="488"/>
      <c r="S27" s="488"/>
      <c r="T27" s="488"/>
      <c r="U27" s="488"/>
      <c r="V27" s="488"/>
      <c r="W27" s="488"/>
      <c r="X27" s="488"/>
      <c r="Y27" s="488"/>
      <c r="Z27" s="488"/>
      <c r="AA27" s="488"/>
      <c r="AB27" s="488"/>
      <c r="AC27" s="488"/>
      <c r="AD27" s="488"/>
      <c r="AE27" s="488"/>
      <c r="AF27" s="488"/>
    </row>
    <row r="28" spans="1:32" s="381" customFormat="1" x14ac:dyDescent="0.25">
      <c r="A28" s="488"/>
      <c r="B28" s="488"/>
      <c r="C28" s="488"/>
      <c r="D28" s="488"/>
      <c r="E28" s="488"/>
      <c r="F28" s="488"/>
      <c r="G28" s="488"/>
      <c r="H28" s="488"/>
      <c r="I28" s="488"/>
      <c r="J28" s="488"/>
      <c r="K28" s="488"/>
      <c r="L28" s="488"/>
      <c r="M28" s="488"/>
      <c r="N28" s="488"/>
      <c r="O28" s="488"/>
      <c r="P28" s="488"/>
      <c r="Q28" s="488"/>
      <c r="R28" s="488"/>
      <c r="S28" s="488"/>
      <c r="T28" s="488"/>
      <c r="U28" s="488"/>
      <c r="V28" s="488"/>
      <c r="W28" s="488"/>
      <c r="X28" s="488"/>
      <c r="Y28" s="488"/>
      <c r="Z28" s="488"/>
      <c r="AA28" s="488"/>
      <c r="AB28" s="488"/>
      <c r="AC28" s="488"/>
      <c r="AD28" s="488"/>
      <c r="AE28" s="488"/>
      <c r="AF28" s="488"/>
    </row>
    <row r="29" spans="1:32" s="381" customFormat="1" x14ac:dyDescent="0.25">
      <c r="A29" s="488"/>
      <c r="B29" s="488"/>
      <c r="C29" s="488"/>
      <c r="D29" s="488"/>
      <c r="E29" s="488"/>
      <c r="F29" s="488"/>
      <c r="G29" s="488"/>
      <c r="H29" s="488"/>
      <c r="I29" s="488"/>
      <c r="J29" s="488"/>
      <c r="K29" s="488"/>
      <c r="L29" s="488"/>
      <c r="M29" s="488"/>
      <c r="N29" s="488"/>
      <c r="O29" s="488"/>
      <c r="P29" s="488"/>
      <c r="Q29" s="488"/>
      <c r="R29" s="488"/>
      <c r="S29" s="488"/>
      <c r="T29" s="488"/>
      <c r="U29" s="488"/>
      <c r="V29" s="488"/>
      <c r="W29" s="488"/>
      <c r="X29" s="488"/>
      <c r="Y29" s="488"/>
      <c r="Z29" s="488"/>
      <c r="AA29" s="488"/>
      <c r="AB29" s="488"/>
      <c r="AC29" s="488"/>
      <c r="AD29" s="488"/>
      <c r="AE29" s="488"/>
      <c r="AF29" s="488"/>
    </row>
    <row r="30" spans="1:32" s="381" customFormat="1" x14ac:dyDescent="0.25">
      <c r="A30" s="488"/>
      <c r="B30" s="488"/>
      <c r="C30" s="488"/>
      <c r="D30" s="488"/>
      <c r="E30" s="488"/>
      <c r="F30" s="488"/>
      <c r="G30" s="488"/>
      <c r="H30" s="488"/>
      <c r="I30" s="488"/>
      <c r="J30" s="488"/>
      <c r="K30" s="488"/>
      <c r="L30" s="488"/>
      <c r="M30" s="488"/>
      <c r="N30" s="488"/>
      <c r="O30" s="488"/>
      <c r="P30" s="488"/>
      <c r="Q30" s="488"/>
      <c r="R30" s="488"/>
      <c r="S30" s="488"/>
      <c r="T30" s="488"/>
      <c r="U30" s="488"/>
      <c r="V30" s="488"/>
      <c r="W30" s="488"/>
      <c r="X30" s="488"/>
      <c r="Y30" s="488"/>
      <c r="Z30" s="488"/>
      <c r="AA30" s="488"/>
      <c r="AB30" s="488"/>
      <c r="AC30" s="488"/>
      <c r="AD30" s="488"/>
      <c r="AE30" s="488"/>
      <c r="AF30" s="488"/>
    </row>
    <row r="31" spans="1:32" s="381" customFormat="1" x14ac:dyDescent="0.25">
      <c r="A31" s="488"/>
      <c r="B31" s="488"/>
      <c r="C31" s="488"/>
      <c r="D31" s="488"/>
      <c r="E31" s="488"/>
      <c r="F31" s="488"/>
      <c r="G31" s="488"/>
      <c r="H31" s="488"/>
      <c r="I31" s="488"/>
      <c r="J31" s="488"/>
      <c r="K31" s="488"/>
      <c r="L31" s="488"/>
      <c r="M31" s="488"/>
      <c r="N31" s="488"/>
      <c r="O31" s="488"/>
      <c r="P31" s="488"/>
      <c r="Q31" s="488"/>
      <c r="R31" s="488"/>
      <c r="S31" s="488"/>
      <c r="T31" s="488"/>
      <c r="U31" s="488"/>
      <c r="V31" s="488"/>
      <c r="W31" s="488"/>
      <c r="X31" s="488"/>
      <c r="Y31" s="488"/>
      <c r="Z31" s="488"/>
      <c r="AA31" s="488"/>
      <c r="AB31" s="488"/>
      <c r="AC31" s="488"/>
      <c r="AD31" s="488"/>
      <c r="AE31" s="488"/>
      <c r="AF31" s="488"/>
    </row>
    <row r="32" spans="1:32" s="381" customFormat="1" x14ac:dyDescent="0.25">
      <c r="A32" s="488"/>
      <c r="B32" s="488"/>
      <c r="C32" s="488"/>
      <c r="D32" s="488"/>
      <c r="E32" s="488"/>
      <c r="F32" s="488"/>
      <c r="G32" s="488"/>
      <c r="H32" s="488"/>
      <c r="I32" s="488"/>
      <c r="J32" s="488"/>
      <c r="K32" s="488"/>
      <c r="L32" s="488"/>
      <c r="M32" s="488"/>
      <c r="N32" s="488"/>
      <c r="O32" s="488"/>
      <c r="P32" s="488"/>
      <c r="Q32" s="488"/>
      <c r="R32" s="488"/>
      <c r="S32" s="488"/>
      <c r="T32" s="488"/>
      <c r="U32" s="488"/>
      <c r="V32" s="488"/>
      <c r="W32" s="488"/>
      <c r="X32" s="488"/>
      <c r="Y32" s="488"/>
      <c r="Z32" s="488"/>
      <c r="AA32" s="488"/>
      <c r="AB32" s="488"/>
      <c r="AC32" s="488"/>
      <c r="AD32" s="488"/>
      <c r="AE32" s="488"/>
      <c r="AF32" s="488"/>
    </row>
    <row r="33" spans="1:32" s="381" customFormat="1" x14ac:dyDescent="0.25">
      <c r="A33" s="488"/>
      <c r="B33" s="488"/>
      <c r="C33" s="488"/>
      <c r="D33" s="488"/>
      <c r="E33" s="488"/>
      <c r="F33" s="488"/>
      <c r="G33" s="488"/>
      <c r="H33" s="488"/>
      <c r="I33" s="488"/>
      <c r="J33" s="488"/>
      <c r="K33" s="488"/>
      <c r="L33" s="488"/>
      <c r="M33" s="488"/>
      <c r="N33" s="488"/>
      <c r="O33" s="488"/>
      <c r="P33" s="488"/>
      <c r="Q33" s="488"/>
      <c r="R33" s="488"/>
      <c r="S33" s="488"/>
      <c r="T33" s="488"/>
      <c r="U33" s="488"/>
      <c r="V33" s="488"/>
      <c r="W33" s="488"/>
      <c r="X33" s="488"/>
      <c r="Y33" s="488"/>
      <c r="Z33" s="488"/>
      <c r="AA33" s="488"/>
      <c r="AB33" s="488"/>
      <c r="AC33" s="488"/>
      <c r="AD33" s="488"/>
      <c r="AE33" s="488"/>
      <c r="AF33" s="488"/>
    </row>
    <row r="34" spans="1:32" s="381" customFormat="1" x14ac:dyDescent="0.25">
      <c r="A34" s="488"/>
      <c r="B34" s="488"/>
      <c r="C34" s="488"/>
      <c r="D34" s="488"/>
      <c r="E34" s="488"/>
      <c r="F34" s="488"/>
      <c r="G34" s="488"/>
      <c r="H34" s="488"/>
      <c r="I34" s="488"/>
      <c r="J34" s="488"/>
      <c r="K34" s="488"/>
      <c r="L34" s="488"/>
      <c r="M34" s="488"/>
      <c r="N34" s="488"/>
      <c r="O34" s="488"/>
      <c r="P34" s="488"/>
      <c r="Q34" s="488"/>
      <c r="R34" s="488"/>
      <c r="S34" s="488"/>
      <c r="T34" s="488"/>
      <c r="U34" s="488"/>
      <c r="V34" s="488"/>
      <c r="W34" s="488"/>
      <c r="X34" s="488"/>
      <c r="Y34" s="488"/>
      <c r="Z34" s="488"/>
      <c r="AA34" s="488"/>
      <c r="AB34" s="488"/>
      <c r="AC34" s="488"/>
      <c r="AD34" s="488"/>
      <c r="AE34" s="488"/>
      <c r="AF34" s="488"/>
    </row>
    <row r="35" spans="1:32" s="381" customFormat="1" x14ac:dyDescent="0.25">
      <c r="A35" s="488"/>
      <c r="B35" s="488"/>
      <c r="C35" s="488"/>
      <c r="D35" s="488"/>
      <c r="E35" s="488"/>
      <c r="F35" s="488"/>
      <c r="G35" s="488"/>
      <c r="H35" s="488"/>
      <c r="I35" s="488"/>
      <c r="J35" s="488"/>
      <c r="K35" s="488"/>
      <c r="L35" s="488"/>
      <c r="M35" s="488"/>
      <c r="N35" s="488"/>
      <c r="O35" s="488"/>
      <c r="P35" s="488"/>
      <c r="Q35" s="488"/>
      <c r="R35" s="488"/>
      <c r="S35" s="488"/>
      <c r="T35" s="488"/>
      <c r="U35" s="488"/>
      <c r="V35" s="488"/>
      <c r="W35" s="488"/>
      <c r="X35" s="488"/>
      <c r="Y35" s="488"/>
      <c r="Z35" s="488"/>
      <c r="AA35" s="488"/>
      <c r="AB35" s="488"/>
      <c r="AC35" s="488"/>
      <c r="AD35" s="488"/>
      <c r="AE35" s="488"/>
      <c r="AF35" s="488"/>
    </row>
    <row r="36" spans="1:32" s="381" customFormat="1" x14ac:dyDescent="0.25">
      <c r="A36" s="488"/>
      <c r="B36" s="488"/>
      <c r="C36" s="488"/>
      <c r="D36" s="488"/>
      <c r="E36" s="488"/>
      <c r="F36" s="488"/>
      <c r="G36" s="488"/>
      <c r="H36" s="488"/>
      <c r="I36" s="488"/>
      <c r="J36" s="488"/>
      <c r="K36" s="488"/>
      <c r="L36" s="488"/>
      <c r="M36" s="488"/>
      <c r="N36" s="488"/>
      <c r="O36" s="488"/>
      <c r="P36" s="488"/>
      <c r="Q36" s="488"/>
      <c r="R36" s="488"/>
      <c r="S36" s="488"/>
      <c r="T36" s="488"/>
      <c r="U36" s="488"/>
      <c r="V36" s="488"/>
      <c r="W36" s="488"/>
      <c r="X36" s="488"/>
      <c r="Y36" s="488"/>
      <c r="Z36" s="488"/>
      <c r="AA36" s="488"/>
      <c r="AB36" s="488"/>
      <c r="AC36" s="488"/>
      <c r="AD36" s="488"/>
      <c r="AE36" s="488"/>
      <c r="AF36" s="488"/>
    </row>
    <row r="37" spans="1:32" s="381" customFormat="1" x14ac:dyDescent="0.25">
      <c r="A37" s="488"/>
      <c r="B37" s="488"/>
      <c r="C37" s="488"/>
      <c r="D37" s="488"/>
      <c r="E37" s="488"/>
      <c r="F37" s="488"/>
      <c r="G37" s="488"/>
      <c r="H37" s="488"/>
      <c r="I37" s="488"/>
      <c r="J37" s="488"/>
      <c r="K37" s="488"/>
      <c r="L37" s="488"/>
      <c r="M37" s="488"/>
      <c r="N37" s="488"/>
      <c r="O37" s="488"/>
      <c r="P37" s="488"/>
      <c r="Q37" s="488"/>
      <c r="R37" s="488"/>
      <c r="S37" s="488"/>
      <c r="T37" s="488"/>
      <c r="U37" s="488"/>
      <c r="V37" s="488"/>
      <c r="W37" s="488"/>
      <c r="X37" s="488"/>
      <c r="Y37" s="488"/>
      <c r="Z37" s="488"/>
      <c r="AA37" s="488"/>
      <c r="AB37" s="488"/>
      <c r="AC37" s="488"/>
      <c r="AD37" s="488"/>
      <c r="AE37" s="488"/>
      <c r="AF37" s="488"/>
    </row>
    <row r="38" spans="1:32" s="381" customFormat="1" x14ac:dyDescent="0.25">
      <c r="A38" s="488"/>
      <c r="B38" s="488"/>
      <c r="C38" s="488"/>
      <c r="D38" s="488"/>
      <c r="E38" s="488"/>
      <c r="F38" s="488"/>
      <c r="G38" s="488"/>
      <c r="H38" s="488"/>
      <c r="I38" s="488"/>
      <c r="J38" s="488"/>
      <c r="K38" s="488"/>
      <c r="L38" s="488"/>
      <c r="M38" s="488"/>
      <c r="N38" s="488"/>
      <c r="O38" s="488"/>
      <c r="P38" s="488"/>
      <c r="Q38" s="488"/>
      <c r="R38" s="488"/>
      <c r="S38" s="488"/>
      <c r="T38" s="488"/>
      <c r="U38" s="488"/>
      <c r="V38" s="488"/>
      <c r="W38" s="488"/>
      <c r="X38" s="488"/>
      <c r="Y38" s="488"/>
      <c r="Z38" s="488"/>
      <c r="AA38" s="488"/>
      <c r="AB38" s="488"/>
      <c r="AC38" s="488"/>
      <c r="AD38" s="488"/>
      <c r="AE38" s="488"/>
      <c r="AF38" s="488"/>
    </row>
    <row r="39" spans="1:32" s="381" customFormat="1" x14ac:dyDescent="0.25">
      <c r="A39" s="488"/>
      <c r="B39" s="488"/>
      <c r="C39" s="488"/>
      <c r="D39" s="488"/>
      <c r="E39" s="488"/>
      <c r="F39" s="488"/>
      <c r="G39" s="488"/>
      <c r="H39" s="488"/>
      <c r="I39" s="488"/>
      <c r="J39" s="488"/>
      <c r="K39" s="488"/>
      <c r="L39" s="488"/>
      <c r="M39" s="488"/>
      <c r="N39" s="488"/>
      <c r="O39" s="488"/>
      <c r="P39" s="488"/>
      <c r="Q39" s="488"/>
      <c r="R39" s="488"/>
      <c r="S39" s="488"/>
      <c r="T39" s="488"/>
      <c r="U39" s="488"/>
      <c r="V39" s="488"/>
      <c r="W39" s="488"/>
      <c r="X39" s="488"/>
      <c r="Y39" s="488"/>
      <c r="Z39" s="488"/>
      <c r="AA39" s="488"/>
      <c r="AB39" s="488"/>
      <c r="AC39" s="488"/>
      <c r="AD39" s="488"/>
      <c r="AE39" s="488"/>
      <c r="AF39" s="488"/>
    </row>
    <row r="40" spans="1:32" s="381" customFormat="1" x14ac:dyDescent="0.25">
      <c r="A40" s="488"/>
      <c r="B40" s="488"/>
      <c r="C40" s="488"/>
      <c r="D40" s="488"/>
      <c r="E40" s="488"/>
      <c r="F40" s="488"/>
      <c r="G40" s="488"/>
      <c r="H40" s="488"/>
      <c r="I40" s="488"/>
      <c r="J40" s="488"/>
      <c r="K40" s="488"/>
      <c r="L40" s="488"/>
      <c r="M40" s="488"/>
      <c r="N40" s="488"/>
      <c r="O40" s="488"/>
      <c r="P40" s="488"/>
      <c r="Q40" s="488"/>
      <c r="R40" s="488"/>
      <c r="S40" s="488"/>
      <c r="T40" s="488"/>
      <c r="U40" s="488"/>
      <c r="V40" s="488"/>
      <c r="W40" s="488"/>
      <c r="X40" s="488"/>
      <c r="Y40" s="488"/>
      <c r="Z40" s="488"/>
      <c r="AA40" s="488"/>
      <c r="AB40" s="488"/>
      <c r="AC40" s="488"/>
      <c r="AD40" s="488"/>
      <c r="AE40" s="488"/>
      <c r="AF40" s="488"/>
    </row>
    <row r="41" spans="1:32" s="381" customFormat="1" x14ac:dyDescent="0.25">
      <c r="A41" s="488"/>
      <c r="B41" s="488"/>
      <c r="C41" s="488"/>
      <c r="D41" s="488"/>
      <c r="E41" s="488"/>
      <c r="F41" s="488"/>
      <c r="G41" s="488"/>
      <c r="H41" s="488"/>
      <c r="I41" s="488"/>
      <c r="J41" s="488"/>
      <c r="K41" s="488"/>
      <c r="L41" s="488"/>
      <c r="M41" s="488"/>
      <c r="N41" s="488"/>
      <c r="O41" s="488"/>
      <c r="P41" s="488"/>
      <c r="Q41" s="488"/>
      <c r="R41" s="488"/>
      <c r="S41" s="488"/>
      <c r="T41" s="488"/>
      <c r="U41" s="488"/>
      <c r="V41" s="488"/>
      <c r="W41" s="488"/>
      <c r="X41" s="488"/>
      <c r="Y41" s="488"/>
      <c r="Z41" s="488"/>
      <c r="AA41" s="488"/>
      <c r="AB41" s="488"/>
      <c r="AC41" s="488"/>
      <c r="AD41" s="488"/>
      <c r="AE41" s="488"/>
      <c r="AF41" s="488"/>
    </row>
    <row r="42" spans="1:32" s="381" customFormat="1" x14ac:dyDescent="0.25">
      <c r="A42" s="488"/>
      <c r="B42" s="488"/>
      <c r="C42" s="488"/>
      <c r="D42" s="488"/>
      <c r="E42" s="488"/>
      <c r="F42" s="488"/>
      <c r="G42" s="488"/>
      <c r="H42" s="488"/>
      <c r="I42" s="488"/>
      <c r="J42" s="488"/>
      <c r="K42" s="488"/>
      <c r="L42" s="488"/>
      <c r="M42" s="488"/>
      <c r="N42" s="488"/>
      <c r="O42" s="488"/>
      <c r="P42" s="488"/>
      <c r="Q42" s="488"/>
      <c r="R42" s="488"/>
      <c r="S42" s="488"/>
      <c r="T42" s="488"/>
      <c r="U42" s="488"/>
      <c r="V42" s="488"/>
      <c r="W42" s="488"/>
      <c r="X42" s="488"/>
      <c r="Y42" s="488"/>
      <c r="Z42" s="488"/>
      <c r="AA42" s="488"/>
      <c r="AB42" s="488"/>
      <c r="AC42" s="488"/>
      <c r="AD42" s="488"/>
      <c r="AE42" s="488"/>
      <c r="AF42" s="488"/>
    </row>
    <row r="43" spans="1:32" s="381" customFormat="1" x14ac:dyDescent="0.25">
      <c r="A43" s="488"/>
      <c r="B43" s="488"/>
      <c r="C43" s="488"/>
      <c r="D43" s="488"/>
      <c r="E43" s="488"/>
      <c r="F43" s="488"/>
      <c r="G43" s="488"/>
      <c r="H43" s="488"/>
      <c r="I43" s="488"/>
      <c r="J43" s="488"/>
      <c r="K43" s="488"/>
      <c r="L43" s="488"/>
      <c r="M43" s="488"/>
      <c r="N43" s="488"/>
      <c r="O43" s="488"/>
      <c r="P43" s="488"/>
      <c r="Q43" s="488"/>
      <c r="R43" s="488"/>
      <c r="S43" s="488"/>
      <c r="T43" s="488"/>
      <c r="U43" s="488"/>
      <c r="V43" s="488"/>
      <c r="W43" s="488"/>
      <c r="X43" s="488"/>
      <c r="Y43" s="488"/>
      <c r="Z43" s="488"/>
      <c r="AA43" s="488"/>
      <c r="AB43" s="488"/>
      <c r="AC43" s="488"/>
      <c r="AD43" s="488"/>
      <c r="AE43" s="488"/>
      <c r="AF43" s="488"/>
    </row>
    <row r="44" spans="1:32" s="381" customFormat="1" x14ac:dyDescent="0.25">
      <c r="A44" s="476" t="str">
        <f>+HLOOKUP(Introduction!$G$4,nametranslations,34,FALSE)</f>
        <v>Source: WHO/UNICEF JMP (2026)</v>
      </c>
      <c r="B44" s="487"/>
    </row>
    <row r="45" spans="1:32" s="381" customFormat="1" x14ac:dyDescent="0.25"/>
    <row r="46" spans="1:32" s="381" customFormat="1" x14ac:dyDescent="0.25">
      <c r="A46" s="489"/>
      <c r="B46" s="489"/>
      <c r="C46" s="489"/>
      <c r="D46" s="489"/>
      <c r="E46" s="489"/>
      <c r="F46" s="489"/>
      <c r="G46" s="489"/>
      <c r="H46" s="489"/>
      <c r="I46" s="489"/>
      <c r="J46" s="489"/>
      <c r="K46" s="489"/>
      <c r="L46" s="489"/>
      <c r="M46" s="489"/>
      <c r="N46" s="489"/>
      <c r="O46" s="489"/>
      <c r="P46" s="489"/>
      <c r="Q46" s="489"/>
      <c r="R46" s="489"/>
      <c r="S46" s="489"/>
      <c r="T46" s="489"/>
      <c r="U46" s="489"/>
      <c r="V46" s="489"/>
      <c r="W46" s="489"/>
      <c r="X46" s="489"/>
      <c r="Y46" s="489"/>
      <c r="Z46" s="489"/>
      <c r="AA46" s="489"/>
      <c r="AB46" s="489"/>
      <c r="AC46" s="489"/>
      <c r="AD46" s="489"/>
      <c r="AE46" s="489"/>
      <c r="AF46" s="489"/>
    </row>
    <row r="47" spans="1:32" s="381" customFormat="1" x14ac:dyDescent="0.25">
      <c r="A47" s="489"/>
      <c r="B47" s="489"/>
      <c r="C47" s="489"/>
      <c r="D47" s="489"/>
      <c r="E47" s="489"/>
      <c r="F47" s="489"/>
      <c r="G47" s="489"/>
      <c r="H47" s="489"/>
      <c r="I47" s="489"/>
      <c r="J47" s="489"/>
      <c r="K47" s="489"/>
      <c r="L47" s="489"/>
      <c r="M47" s="489"/>
      <c r="N47" s="489"/>
      <c r="O47" s="489"/>
      <c r="P47" s="489"/>
      <c r="Q47" s="489"/>
      <c r="R47" s="489"/>
      <c r="S47" s="489"/>
      <c r="T47" s="489"/>
      <c r="U47" s="489"/>
      <c r="V47" s="489"/>
      <c r="W47" s="489"/>
      <c r="X47" s="489"/>
      <c r="Y47" s="489"/>
      <c r="Z47" s="489"/>
      <c r="AA47" s="489"/>
      <c r="AB47" s="489"/>
      <c r="AC47" s="489"/>
      <c r="AD47" s="489"/>
      <c r="AE47" s="489"/>
      <c r="AF47" s="489"/>
    </row>
    <row r="48" spans="1:32" s="381" customFormat="1" x14ac:dyDescent="0.25">
      <c r="A48" s="489"/>
      <c r="B48" s="489"/>
      <c r="C48" s="489"/>
      <c r="D48" s="489"/>
      <c r="E48" s="489"/>
      <c r="F48" s="489"/>
      <c r="G48" s="489"/>
      <c r="H48" s="489"/>
      <c r="I48" s="489"/>
      <c r="J48" s="489"/>
      <c r="K48" s="489"/>
      <c r="L48" s="489"/>
      <c r="M48" s="489"/>
      <c r="N48" s="489"/>
      <c r="O48" s="489"/>
      <c r="P48" s="489"/>
      <c r="Q48" s="489"/>
      <c r="R48" s="489"/>
      <c r="S48" s="489"/>
      <c r="T48" s="489"/>
      <c r="U48" s="489"/>
      <c r="V48" s="489"/>
      <c r="W48" s="489"/>
      <c r="X48" s="489"/>
      <c r="Y48" s="489"/>
      <c r="Z48" s="489"/>
      <c r="AA48" s="489"/>
      <c r="AB48" s="489"/>
      <c r="AC48" s="489"/>
      <c r="AD48" s="489"/>
      <c r="AE48" s="489"/>
      <c r="AF48" s="489"/>
    </row>
    <row r="49" spans="1:32" s="381" customFormat="1" x14ac:dyDescent="0.25">
      <c r="A49" s="489"/>
      <c r="B49" s="489"/>
      <c r="C49" s="489"/>
      <c r="D49" s="489"/>
      <c r="E49" s="489"/>
      <c r="F49" s="489"/>
      <c r="G49" s="489"/>
      <c r="H49" s="489"/>
      <c r="I49" s="489"/>
      <c r="J49" s="489"/>
      <c r="K49" s="489"/>
      <c r="L49" s="489"/>
      <c r="M49" s="489"/>
      <c r="N49" s="489"/>
      <c r="O49" s="489"/>
      <c r="P49" s="489"/>
      <c r="Q49" s="489"/>
      <c r="R49" s="489"/>
      <c r="S49" s="489"/>
      <c r="T49" s="489"/>
      <c r="U49" s="489"/>
      <c r="V49" s="489"/>
      <c r="W49" s="489"/>
      <c r="X49" s="489"/>
      <c r="Y49" s="489"/>
      <c r="Z49" s="489"/>
      <c r="AA49" s="489"/>
      <c r="AB49" s="489"/>
      <c r="AC49" s="489"/>
      <c r="AD49" s="489"/>
      <c r="AE49" s="489"/>
      <c r="AF49" s="489"/>
    </row>
    <row r="50" spans="1:32" s="381" customFormat="1" x14ac:dyDescent="0.25">
      <c r="A50" s="489"/>
      <c r="B50" s="489"/>
      <c r="C50" s="489"/>
      <c r="D50" s="489"/>
      <c r="E50" s="489"/>
      <c r="F50" s="489"/>
      <c r="G50" s="489"/>
      <c r="H50" s="489"/>
      <c r="I50" s="489"/>
      <c r="J50" s="489"/>
      <c r="K50" s="489"/>
      <c r="L50" s="489"/>
      <c r="M50" s="489"/>
      <c r="N50" s="489"/>
      <c r="O50" s="489"/>
      <c r="P50" s="489"/>
      <c r="Q50" s="489"/>
      <c r="R50" s="489"/>
      <c r="S50" s="489"/>
      <c r="T50" s="489"/>
      <c r="U50" s="489"/>
      <c r="V50" s="489"/>
      <c r="W50" s="489"/>
      <c r="X50" s="489"/>
      <c r="Y50" s="489"/>
      <c r="Z50" s="489"/>
      <c r="AA50" s="489"/>
      <c r="AB50" s="489"/>
      <c r="AC50" s="489"/>
      <c r="AD50" s="489"/>
      <c r="AE50" s="489"/>
      <c r="AF50" s="489"/>
    </row>
    <row r="51" spans="1:32" s="381" customFormat="1" x14ac:dyDescent="0.25">
      <c r="A51" s="489"/>
      <c r="B51" s="489"/>
      <c r="C51" s="489"/>
      <c r="D51" s="489"/>
      <c r="E51" s="489"/>
      <c r="F51" s="489"/>
      <c r="G51" s="489"/>
      <c r="H51" s="489"/>
      <c r="I51" s="489"/>
      <c r="J51" s="489"/>
      <c r="K51" s="489"/>
      <c r="L51" s="489"/>
      <c r="M51" s="489"/>
      <c r="N51" s="489"/>
      <c r="O51" s="489"/>
      <c r="P51" s="489"/>
      <c r="Q51" s="489"/>
      <c r="R51" s="489"/>
      <c r="S51" s="489"/>
      <c r="T51" s="489"/>
      <c r="U51" s="489"/>
      <c r="V51" s="489"/>
      <c r="W51" s="489"/>
      <c r="X51" s="489"/>
      <c r="Y51" s="489"/>
      <c r="Z51" s="489"/>
      <c r="AA51" s="489"/>
      <c r="AB51" s="489"/>
      <c r="AC51" s="489"/>
      <c r="AD51" s="489"/>
      <c r="AE51" s="489"/>
      <c r="AF51" s="489"/>
    </row>
    <row r="52" spans="1:32" s="381" customFormat="1" x14ac:dyDescent="0.25">
      <c r="A52" s="489"/>
      <c r="B52" s="489"/>
      <c r="C52" s="489"/>
      <c r="D52" s="489"/>
      <c r="E52" s="489"/>
      <c r="F52" s="489"/>
      <c r="G52" s="489"/>
      <c r="H52" s="489"/>
      <c r="I52" s="489"/>
      <c r="J52" s="489"/>
      <c r="K52" s="489"/>
      <c r="L52" s="489"/>
      <c r="M52" s="489"/>
      <c r="N52" s="489"/>
      <c r="O52" s="489"/>
      <c r="P52" s="489"/>
      <c r="Q52" s="489"/>
      <c r="R52" s="489"/>
      <c r="S52" s="489"/>
      <c r="T52" s="489"/>
      <c r="U52" s="489"/>
      <c r="V52" s="489"/>
      <c r="W52" s="489"/>
      <c r="X52" s="489"/>
      <c r="Y52" s="489"/>
      <c r="Z52" s="489"/>
      <c r="AA52" s="489"/>
      <c r="AB52" s="489"/>
      <c r="AC52" s="489"/>
      <c r="AD52" s="489"/>
      <c r="AE52" s="489"/>
      <c r="AF52" s="489"/>
    </row>
    <row r="53" spans="1:32" s="381" customFormat="1" x14ac:dyDescent="0.25">
      <c r="A53" s="489"/>
      <c r="B53" s="489"/>
      <c r="C53" s="489"/>
      <c r="D53" s="489"/>
      <c r="E53" s="489"/>
      <c r="F53" s="489"/>
      <c r="G53" s="489"/>
      <c r="H53" s="489"/>
      <c r="I53" s="489"/>
      <c r="J53" s="489"/>
      <c r="K53" s="489"/>
      <c r="L53" s="489"/>
      <c r="M53" s="489"/>
      <c r="N53" s="489"/>
      <c r="O53" s="489"/>
      <c r="P53" s="489"/>
      <c r="Q53" s="489"/>
      <c r="R53" s="489"/>
      <c r="S53" s="489"/>
      <c r="T53" s="489"/>
      <c r="U53" s="489"/>
      <c r="V53" s="489"/>
      <c r="W53" s="489"/>
      <c r="X53" s="489"/>
      <c r="Y53" s="489"/>
      <c r="Z53" s="489"/>
      <c r="AA53" s="489"/>
      <c r="AB53" s="489"/>
      <c r="AC53" s="489"/>
      <c r="AD53" s="489"/>
      <c r="AE53" s="489"/>
      <c r="AF53" s="489"/>
    </row>
    <row r="54" spans="1:32" s="381" customFormat="1" x14ac:dyDescent="0.25">
      <c r="A54" s="489"/>
      <c r="B54" s="489"/>
      <c r="C54" s="489"/>
      <c r="D54" s="489"/>
      <c r="E54" s="489"/>
      <c r="F54" s="489"/>
      <c r="G54" s="489"/>
      <c r="H54" s="489"/>
      <c r="I54" s="489"/>
      <c r="J54" s="489"/>
      <c r="K54" s="489"/>
      <c r="L54" s="489"/>
      <c r="M54" s="489"/>
      <c r="N54" s="489"/>
      <c r="O54" s="489"/>
      <c r="P54" s="489"/>
      <c r="Q54" s="489"/>
      <c r="R54" s="489"/>
      <c r="S54" s="489"/>
      <c r="T54" s="489"/>
      <c r="U54" s="489"/>
      <c r="V54" s="489"/>
      <c r="W54" s="489"/>
      <c r="X54" s="489"/>
      <c r="Y54" s="489"/>
      <c r="Z54" s="489"/>
      <c r="AA54" s="489"/>
      <c r="AB54" s="489"/>
      <c r="AC54" s="489"/>
      <c r="AD54" s="489"/>
      <c r="AE54" s="489"/>
      <c r="AF54" s="489"/>
    </row>
    <row r="55" spans="1:32" s="381" customFormat="1" x14ac:dyDescent="0.25">
      <c r="A55" s="489"/>
      <c r="B55" s="489"/>
      <c r="C55" s="489"/>
      <c r="D55" s="489"/>
      <c r="E55" s="489"/>
      <c r="F55" s="489"/>
      <c r="G55" s="489"/>
      <c r="H55" s="489"/>
      <c r="I55" s="489"/>
      <c r="J55" s="489"/>
      <c r="K55" s="489"/>
      <c r="L55" s="489"/>
      <c r="M55" s="489"/>
      <c r="N55" s="489"/>
      <c r="O55" s="489"/>
      <c r="P55" s="489"/>
      <c r="Q55" s="489"/>
      <c r="R55" s="489"/>
      <c r="S55" s="489"/>
      <c r="T55" s="489"/>
      <c r="U55" s="489"/>
      <c r="V55" s="489"/>
      <c r="W55" s="489"/>
      <c r="X55" s="489"/>
      <c r="Y55" s="489"/>
      <c r="Z55" s="489"/>
      <c r="AA55" s="489"/>
      <c r="AB55" s="489"/>
      <c r="AC55" s="489"/>
      <c r="AD55" s="489"/>
      <c r="AE55" s="489"/>
      <c r="AF55" s="489"/>
    </row>
    <row r="56" spans="1:32" s="381" customFormat="1" x14ac:dyDescent="0.25">
      <c r="A56" s="489"/>
      <c r="B56" s="489"/>
      <c r="C56" s="489"/>
      <c r="D56" s="489"/>
      <c r="E56" s="489"/>
      <c r="F56" s="489"/>
      <c r="G56" s="489"/>
      <c r="H56" s="489"/>
      <c r="I56" s="489"/>
      <c r="J56" s="489"/>
      <c r="K56" s="489"/>
      <c r="L56" s="489"/>
      <c r="M56" s="489"/>
      <c r="N56" s="489"/>
      <c r="O56" s="489"/>
      <c r="P56" s="489"/>
      <c r="Q56" s="489"/>
      <c r="R56" s="489"/>
      <c r="S56" s="489"/>
      <c r="T56" s="489"/>
      <c r="U56" s="489"/>
      <c r="V56" s="489"/>
      <c r="W56" s="489"/>
      <c r="X56" s="489"/>
      <c r="Y56" s="489"/>
      <c r="Z56" s="489"/>
      <c r="AA56" s="489"/>
      <c r="AB56" s="489"/>
      <c r="AC56" s="489"/>
      <c r="AD56" s="489"/>
      <c r="AE56" s="489"/>
      <c r="AF56" s="489"/>
    </row>
    <row r="57" spans="1:32" s="381" customFormat="1" x14ac:dyDescent="0.25">
      <c r="A57" s="489"/>
      <c r="B57" s="489"/>
      <c r="C57" s="489"/>
      <c r="D57" s="489"/>
      <c r="E57" s="489"/>
      <c r="F57" s="489"/>
      <c r="G57" s="489"/>
      <c r="H57" s="489"/>
      <c r="I57" s="489"/>
      <c r="J57" s="489"/>
      <c r="K57" s="489"/>
      <c r="L57" s="489"/>
      <c r="M57" s="489"/>
      <c r="N57" s="489"/>
      <c r="O57" s="489"/>
      <c r="P57" s="489"/>
      <c r="Q57" s="489"/>
      <c r="R57" s="489"/>
      <c r="S57" s="489"/>
      <c r="T57" s="489"/>
      <c r="U57" s="489"/>
      <c r="V57" s="489"/>
      <c r="W57" s="489"/>
      <c r="X57" s="489"/>
      <c r="Y57" s="489"/>
      <c r="Z57" s="489"/>
      <c r="AA57" s="489"/>
      <c r="AB57" s="489"/>
      <c r="AC57" s="489"/>
      <c r="AD57" s="489"/>
      <c r="AE57" s="489"/>
      <c r="AF57" s="489"/>
    </row>
    <row r="58" spans="1:32" s="381" customFormat="1" x14ac:dyDescent="0.25">
      <c r="A58" s="489"/>
      <c r="B58" s="489"/>
      <c r="C58" s="489"/>
      <c r="D58" s="489"/>
      <c r="E58" s="489"/>
      <c r="F58" s="489"/>
      <c r="G58" s="489"/>
      <c r="H58" s="489"/>
      <c r="I58" s="489"/>
      <c r="J58" s="489"/>
      <c r="K58" s="489"/>
      <c r="L58" s="489"/>
      <c r="M58" s="489"/>
      <c r="N58" s="489"/>
      <c r="O58" s="489"/>
      <c r="P58" s="489"/>
      <c r="Q58" s="489"/>
      <c r="R58" s="489"/>
      <c r="S58" s="489"/>
      <c r="T58" s="489"/>
      <c r="U58" s="489"/>
      <c r="V58" s="489"/>
      <c r="W58" s="489"/>
      <c r="X58" s="489"/>
      <c r="Y58" s="489"/>
      <c r="Z58" s="489"/>
      <c r="AA58" s="489"/>
      <c r="AB58" s="489"/>
      <c r="AC58" s="489"/>
      <c r="AD58" s="489"/>
      <c r="AE58" s="489"/>
      <c r="AF58" s="489"/>
    </row>
    <row r="59" spans="1:32" s="381" customFormat="1" x14ac:dyDescent="0.25">
      <c r="A59" s="489"/>
      <c r="B59" s="489"/>
      <c r="C59" s="489"/>
      <c r="D59" s="489"/>
      <c r="E59" s="489"/>
      <c r="F59" s="489"/>
      <c r="G59" s="489"/>
      <c r="H59" s="489"/>
      <c r="I59" s="489"/>
      <c r="J59" s="489"/>
      <c r="K59" s="489"/>
      <c r="L59" s="489"/>
      <c r="M59" s="489"/>
      <c r="N59" s="489"/>
      <c r="O59" s="489"/>
      <c r="P59" s="489"/>
      <c r="Q59" s="489"/>
      <c r="R59" s="489"/>
      <c r="S59" s="489"/>
      <c r="T59" s="489"/>
      <c r="U59" s="489"/>
      <c r="V59" s="489"/>
      <c r="W59" s="489"/>
      <c r="X59" s="489"/>
      <c r="Y59" s="489"/>
      <c r="Z59" s="489"/>
      <c r="AA59" s="489"/>
      <c r="AB59" s="489"/>
      <c r="AC59" s="489"/>
      <c r="AD59" s="489"/>
      <c r="AE59" s="489"/>
      <c r="AF59" s="489"/>
    </row>
    <row r="60" spans="1:32" s="381" customFormat="1" x14ac:dyDescent="0.25">
      <c r="A60" s="489"/>
      <c r="B60" s="489"/>
      <c r="C60" s="489"/>
      <c r="D60" s="489"/>
      <c r="E60" s="489"/>
      <c r="F60" s="489"/>
      <c r="G60" s="489"/>
      <c r="H60" s="489"/>
      <c r="I60" s="489"/>
      <c r="J60" s="489"/>
      <c r="K60" s="489"/>
      <c r="L60" s="489"/>
      <c r="M60" s="489"/>
      <c r="N60" s="489"/>
      <c r="O60" s="489"/>
      <c r="P60" s="489"/>
      <c r="Q60" s="489"/>
      <c r="R60" s="489"/>
      <c r="S60" s="489"/>
      <c r="T60" s="489"/>
      <c r="U60" s="489"/>
      <c r="V60" s="489"/>
      <c r="W60" s="489"/>
      <c r="X60" s="489"/>
      <c r="Y60" s="489"/>
      <c r="Z60" s="489"/>
      <c r="AA60" s="489"/>
      <c r="AB60" s="489"/>
      <c r="AC60" s="489"/>
      <c r="AD60" s="489"/>
      <c r="AE60" s="489"/>
      <c r="AF60" s="489"/>
    </row>
    <row r="61" spans="1:32" s="381" customFormat="1" x14ac:dyDescent="0.25">
      <c r="A61" s="489"/>
      <c r="B61" s="489"/>
      <c r="C61" s="489"/>
      <c r="D61" s="489"/>
      <c r="E61" s="489"/>
      <c r="F61" s="489"/>
      <c r="G61" s="489"/>
      <c r="H61" s="489"/>
      <c r="I61" s="489"/>
      <c r="J61" s="489"/>
      <c r="K61" s="489"/>
      <c r="L61" s="489"/>
      <c r="M61" s="489"/>
      <c r="N61" s="489"/>
      <c r="O61" s="489"/>
      <c r="P61" s="489"/>
      <c r="Q61" s="489"/>
      <c r="R61" s="489"/>
      <c r="S61" s="489"/>
      <c r="T61" s="489"/>
      <c r="U61" s="489"/>
      <c r="V61" s="489"/>
      <c r="W61" s="489"/>
      <c r="X61" s="489"/>
      <c r="Y61" s="489"/>
      <c r="Z61" s="489"/>
      <c r="AA61" s="489"/>
      <c r="AB61" s="489"/>
      <c r="AC61" s="489"/>
      <c r="AD61" s="489"/>
      <c r="AE61" s="489"/>
      <c r="AF61" s="489"/>
    </row>
    <row r="62" spans="1:32" s="381" customFormat="1" x14ac:dyDescent="0.25">
      <c r="A62" s="489"/>
      <c r="B62" s="489"/>
      <c r="C62" s="489"/>
      <c r="D62" s="489"/>
      <c r="E62" s="489"/>
      <c r="F62" s="489"/>
      <c r="G62" s="489"/>
      <c r="H62" s="489"/>
      <c r="I62" s="489"/>
      <c r="J62" s="489"/>
      <c r="K62" s="489"/>
      <c r="L62" s="489"/>
      <c r="M62" s="489"/>
      <c r="N62" s="489"/>
      <c r="O62" s="489"/>
      <c r="P62" s="489"/>
      <c r="Q62" s="489"/>
      <c r="R62" s="489"/>
      <c r="S62" s="489"/>
      <c r="T62" s="489"/>
      <c r="U62" s="489"/>
      <c r="V62" s="489"/>
      <c r="W62" s="489"/>
      <c r="X62" s="489"/>
      <c r="Y62" s="489"/>
      <c r="Z62" s="489"/>
      <c r="AA62" s="489"/>
      <c r="AB62" s="489"/>
      <c r="AC62" s="489"/>
      <c r="AD62" s="489"/>
      <c r="AE62" s="489"/>
      <c r="AF62" s="489"/>
    </row>
    <row r="63" spans="1:32" s="381" customFormat="1" x14ac:dyDescent="0.25">
      <c r="A63" s="489"/>
      <c r="B63" s="489"/>
      <c r="C63" s="489"/>
      <c r="D63" s="489"/>
      <c r="E63" s="489"/>
      <c r="F63" s="489"/>
      <c r="G63" s="489"/>
      <c r="H63" s="489"/>
      <c r="I63" s="489"/>
      <c r="J63" s="489"/>
      <c r="K63" s="489"/>
      <c r="L63" s="489"/>
      <c r="M63" s="489"/>
      <c r="N63" s="489"/>
      <c r="O63" s="489"/>
      <c r="P63" s="489"/>
      <c r="Q63" s="489"/>
      <c r="R63" s="489"/>
      <c r="S63" s="489"/>
      <c r="T63" s="489"/>
      <c r="U63" s="489"/>
      <c r="V63" s="489"/>
      <c r="W63" s="489"/>
      <c r="X63" s="489"/>
      <c r="Y63" s="489"/>
      <c r="Z63" s="489"/>
      <c r="AA63" s="489"/>
      <c r="AB63" s="489"/>
      <c r="AC63" s="489"/>
      <c r="AD63" s="489"/>
      <c r="AE63" s="489"/>
      <c r="AF63" s="489"/>
    </row>
    <row r="64" spans="1:32" s="381" customFormat="1" x14ac:dyDescent="0.25">
      <c r="A64" s="489"/>
      <c r="B64" s="489"/>
      <c r="C64" s="489"/>
      <c r="D64" s="489"/>
      <c r="E64" s="489"/>
      <c r="F64" s="489"/>
      <c r="G64" s="489"/>
      <c r="H64" s="489"/>
      <c r="I64" s="489"/>
      <c r="J64" s="489"/>
      <c r="K64" s="489"/>
      <c r="L64" s="489"/>
      <c r="M64" s="489"/>
      <c r="N64" s="489"/>
      <c r="O64" s="489"/>
      <c r="P64" s="489"/>
      <c r="Q64" s="489"/>
      <c r="R64" s="489"/>
      <c r="S64" s="489"/>
      <c r="T64" s="489"/>
      <c r="U64" s="489"/>
      <c r="V64" s="489"/>
      <c r="W64" s="489"/>
      <c r="X64" s="489"/>
      <c r="Y64" s="489"/>
      <c r="Z64" s="489"/>
      <c r="AA64" s="489"/>
      <c r="AB64" s="489"/>
      <c r="AC64" s="489"/>
      <c r="AD64" s="489"/>
      <c r="AE64" s="489"/>
      <c r="AF64" s="489"/>
    </row>
    <row r="65" spans="1:2" s="381" customFormat="1" x14ac:dyDescent="0.25">
      <c r="A65" s="476" t="str">
        <f>+HLOOKUP(Introduction!$G$4,nametranslations,34,FALSE)</f>
        <v>Source: WHO/UNICEF JMP (2026)</v>
      </c>
      <c r="B65" s="487"/>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1732F-D96E-4D2F-85B6-783193585502}">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82" customWidth="1"/>
    <col min="2" max="2" width="9" style="382"/>
    <col min="3" max="3" width="5.8984375" style="382" customWidth="1"/>
    <col min="4" max="5" width="4.09765625" style="382" customWidth="1"/>
    <col min="6" max="6" width="3.8984375" style="382" customWidth="1"/>
    <col min="7" max="7" width="4.09765625" style="382" customWidth="1"/>
    <col min="8" max="9" width="3.8984375" style="382" customWidth="1"/>
    <col min="10" max="10" width="4.09765625" style="382" customWidth="1"/>
    <col min="11" max="12" width="3.8984375" style="382" customWidth="1"/>
    <col min="13" max="13" width="4.09765625" style="382" customWidth="1"/>
    <col min="14" max="15" width="3.8984375" style="382" customWidth="1"/>
    <col min="16" max="16" width="4.09765625" style="382" customWidth="1"/>
    <col min="17" max="18" width="3.8984375" style="382" customWidth="1"/>
    <col min="19" max="19" width="4.09765625" style="382" customWidth="1"/>
    <col min="20" max="21" width="3.8984375" style="382" customWidth="1"/>
    <col min="22" max="51" width="3.8984375" style="488" customWidth="1"/>
    <col min="52" max="69" width="3.8984375" style="489" customWidth="1"/>
    <col min="70" max="16384" width="9" style="382"/>
  </cols>
  <sheetData>
    <row r="1" spans="1:69" ht="17.399999999999999" x14ac:dyDescent="0.3">
      <c r="A1" s="490" t="str">
        <f>HLOOKUP(Introduction!$G$4,nametranslations,83,FALSE)</f>
        <v>Summary of data from national surveys and censuses</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c r="AM1" s="491"/>
      <c r="AN1" s="491"/>
      <c r="AO1" s="491"/>
      <c r="AP1" s="491"/>
      <c r="AQ1" s="491"/>
      <c r="AR1" s="491"/>
      <c r="AS1" s="491"/>
      <c r="AT1" s="491"/>
      <c r="AU1" s="491"/>
      <c r="AV1" s="491"/>
      <c r="AW1" s="491"/>
      <c r="AX1" s="491"/>
      <c r="AY1" s="491"/>
      <c r="AZ1" s="491"/>
      <c r="BA1" s="491"/>
      <c r="BB1" s="491"/>
      <c r="BC1" s="491"/>
      <c r="BD1" s="491"/>
      <c r="BE1" s="491"/>
      <c r="BF1" s="491"/>
      <c r="BG1" s="491"/>
      <c r="BH1" s="491"/>
      <c r="BI1" s="491"/>
      <c r="BJ1" s="491"/>
      <c r="BK1" s="491"/>
      <c r="BL1" s="491"/>
      <c r="BM1" s="491"/>
      <c r="BN1" s="491"/>
      <c r="BO1" s="491"/>
      <c r="BP1" s="491"/>
      <c r="BQ1" s="491"/>
    </row>
    <row r="2" spans="1:69" ht="15.6" x14ac:dyDescent="0.3">
      <c r="A2" s="492"/>
      <c r="B2" s="492"/>
      <c r="C2" s="492"/>
      <c r="D2" s="493" t="str">
        <f>HLOOKUP(Introduction!$G$4,nametranslations,85,FALSE)</f>
        <v>Drinking Water</v>
      </c>
      <c r="E2" s="491"/>
      <c r="F2" s="491"/>
      <c r="G2" s="494"/>
      <c r="H2" s="491"/>
      <c r="I2" s="491"/>
      <c r="J2" s="494"/>
      <c r="K2" s="495"/>
      <c r="L2" s="495"/>
      <c r="M2" s="494"/>
      <c r="N2" s="495"/>
      <c r="O2" s="495"/>
      <c r="P2" s="494"/>
      <c r="Q2" s="495"/>
      <c r="R2" s="495"/>
      <c r="S2" s="494"/>
      <c r="T2" s="495"/>
      <c r="U2" s="495"/>
      <c r="V2" s="496" t="str">
        <f>HLOOKUP(Introduction!$G$4,nametranslations,86,FALSE)</f>
        <v>Sanitation</v>
      </c>
      <c r="W2" s="381"/>
      <c r="X2" s="495"/>
      <c r="Y2" s="495"/>
      <c r="Z2" s="495"/>
      <c r="AA2" s="497"/>
      <c r="AB2" s="495"/>
      <c r="AC2" s="495"/>
      <c r="AD2" s="495"/>
      <c r="AE2" s="495"/>
      <c r="AF2" s="497"/>
      <c r="AG2" s="495"/>
      <c r="AH2" s="495"/>
      <c r="AI2" s="495"/>
      <c r="AJ2" s="495"/>
      <c r="AK2" s="497"/>
      <c r="AL2" s="495"/>
      <c r="AM2" s="495"/>
      <c r="AN2" s="495"/>
      <c r="AO2" s="495"/>
      <c r="AP2" s="497"/>
      <c r="AQ2" s="495"/>
      <c r="AR2" s="495"/>
      <c r="AS2" s="495"/>
      <c r="AT2" s="495"/>
      <c r="AU2" s="497"/>
      <c r="AV2" s="495"/>
      <c r="AW2" s="495"/>
      <c r="AX2" s="495"/>
      <c r="AY2" s="495"/>
      <c r="AZ2" s="498" t="str">
        <f>HLOOKUP(Introduction!$G$4,nametranslations,87,FALSE)</f>
        <v>Hygiene</v>
      </c>
      <c r="BA2" s="499"/>
      <c r="BB2" s="500"/>
      <c r="BC2" s="500"/>
      <c r="BD2" s="501"/>
      <c r="BE2" s="501"/>
      <c r="BF2" s="501"/>
      <c r="BG2" s="501"/>
      <c r="BH2" s="501"/>
      <c r="BI2" s="501"/>
      <c r="BJ2" s="501"/>
      <c r="BK2" s="501"/>
      <c r="BL2" s="501"/>
      <c r="BM2" s="501"/>
      <c r="BN2" s="501"/>
      <c r="BO2" s="501"/>
      <c r="BP2" s="501"/>
      <c r="BQ2" s="501"/>
    </row>
    <row r="3" spans="1:69" ht="13.8" x14ac:dyDescent="0.25">
      <c r="A3" s="502"/>
      <c r="B3" s="491"/>
      <c r="C3" s="491"/>
      <c r="D3" s="491" t="str">
        <f>+Key!$A$24</f>
        <v>Total</v>
      </c>
      <c r="E3" s="491"/>
      <c r="F3" s="491"/>
      <c r="G3" s="491" t="str">
        <f>+Key!$A$26</f>
        <v>Urban</v>
      </c>
      <c r="I3" s="491"/>
      <c r="J3" s="491" t="str">
        <f>+Key!$A$25</f>
        <v>Rural</v>
      </c>
      <c r="L3" s="491"/>
      <c r="M3" s="491" t="str">
        <f>+Key!$A$27</f>
        <v>Pre-primary</v>
      </c>
      <c r="O3" s="491"/>
      <c r="P3" s="491" t="str">
        <f>+Key!$A$28</f>
        <v>Primary</v>
      </c>
      <c r="Q3" s="491"/>
      <c r="R3" s="491"/>
      <c r="S3" s="491" t="str">
        <f>+Key!$A$29</f>
        <v>Secondary</v>
      </c>
      <c r="U3" s="491"/>
      <c r="V3" s="491" t="str">
        <f>+Key!$A$24</f>
        <v>Total</v>
      </c>
      <c r="W3" s="491"/>
      <c r="X3" s="491"/>
      <c r="Y3" s="491" t="str">
        <f>+Key!$A$26</f>
        <v>Urban</v>
      </c>
      <c r="Z3" s="382"/>
      <c r="AA3" s="491"/>
      <c r="AB3" s="491" t="str">
        <f>+Key!$A$25</f>
        <v>Rural</v>
      </c>
      <c r="AC3" s="382"/>
      <c r="AD3" s="491"/>
      <c r="AE3" s="491" t="str">
        <f>+Key!$A$27</f>
        <v>Pre-primary</v>
      </c>
      <c r="AF3" s="382"/>
      <c r="AG3" s="491"/>
      <c r="AH3" s="491" t="str">
        <f>+Key!$A$28</f>
        <v>Primary</v>
      </c>
      <c r="AI3" s="491"/>
      <c r="AJ3" s="491"/>
      <c r="AK3" s="491" t="str">
        <f>+Key!$A$29</f>
        <v>Secondary</v>
      </c>
      <c r="AL3" s="491"/>
      <c r="AM3" s="491"/>
      <c r="AN3" s="491"/>
      <c r="AO3" s="491"/>
      <c r="AP3" s="491" t="s">
        <v>17</v>
      </c>
      <c r="AQ3" s="491"/>
      <c r="AR3" s="491"/>
      <c r="AS3" s="491"/>
      <c r="AT3" s="491"/>
      <c r="AU3" s="491" t="s">
        <v>18</v>
      </c>
      <c r="AV3" s="491"/>
      <c r="AW3" s="491"/>
      <c r="AX3" s="491"/>
      <c r="AY3" s="491"/>
      <c r="AZ3" s="491" t="str">
        <f>+Key!$A$24</f>
        <v>Total</v>
      </c>
      <c r="BA3" s="503"/>
      <c r="BB3" s="491"/>
      <c r="BC3" s="491" t="str">
        <f>+Key!$A$26</f>
        <v>Urban</v>
      </c>
      <c r="BD3" s="382"/>
      <c r="BE3" s="491"/>
      <c r="BF3" s="491" t="str">
        <f>+Key!$A$25</f>
        <v>Rural</v>
      </c>
      <c r="BG3" s="382"/>
      <c r="BH3" s="491"/>
      <c r="BI3" s="491" t="str">
        <f>+Key!$A$27</f>
        <v>Pre-primary</v>
      </c>
      <c r="BJ3" s="382"/>
      <c r="BK3" s="491"/>
      <c r="BL3" s="491" t="str">
        <f>+Key!$A$28</f>
        <v>Primary</v>
      </c>
      <c r="BM3" s="491"/>
      <c r="BN3" s="491"/>
      <c r="BO3" s="491" t="str">
        <f>+Key!$A$29</f>
        <v>Secondary</v>
      </c>
      <c r="BP3" s="381"/>
      <c r="BQ3" s="491"/>
    </row>
    <row r="4" spans="1:69" ht="148.80000000000001" x14ac:dyDescent="0.25">
      <c r="A4" s="504" t="s">
        <v>5</v>
      </c>
      <c r="B4" s="504" t="str">
        <f>HLOOKUP(Introduction!$G$4,nametranslations,88,FALSE)</f>
        <v>Type</v>
      </c>
      <c r="C4" s="504" t="s">
        <v>4</v>
      </c>
      <c r="D4" s="505" t="s">
        <v>25</v>
      </c>
      <c r="E4" s="506" t="s">
        <v>19</v>
      </c>
      <c r="F4" s="507" t="s">
        <v>93</v>
      </c>
      <c r="G4" s="505" t="s">
        <v>25</v>
      </c>
      <c r="H4" s="506" t="s">
        <v>19</v>
      </c>
      <c r="I4" s="507" t="s">
        <v>93</v>
      </c>
      <c r="J4" s="505" t="s">
        <v>25</v>
      </c>
      <c r="K4" s="506" t="s">
        <v>19</v>
      </c>
      <c r="L4" s="507" t="s">
        <v>93</v>
      </c>
      <c r="M4" s="505" t="s">
        <v>25</v>
      </c>
      <c r="N4" s="506" t="s">
        <v>19</v>
      </c>
      <c r="O4" s="507" t="s">
        <v>93</v>
      </c>
      <c r="P4" s="505" t="s">
        <v>25</v>
      </c>
      <c r="Q4" s="506" t="s">
        <v>19</v>
      </c>
      <c r="R4" s="507" t="s">
        <v>93</v>
      </c>
      <c r="S4" s="505" t="s">
        <v>25</v>
      </c>
      <c r="T4" s="506" t="s">
        <v>19</v>
      </c>
      <c r="U4" s="508" t="s">
        <v>93</v>
      </c>
      <c r="V4" s="509" t="s">
        <v>25</v>
      </c>
      <c r="W4" s="510" t="s">
        <v>19</v>
      </c>
      <c r="X4" s="510" t="s">
        <v>21</v>
      </c>
      <c r="Y4" s="510" t="s">
        <v>28</v>
      </c>
      <c r="Z4" s="511" t="s">
        <v>94</v>
      </c>
      <c r="AA4" s="509" t="s">
        <v>25</v>
      </c>
      <c r="AB4" s="510" t="s">
        <v>19</v>
      </c>
      <c r="AC4" s="510" t="s">
        <v>21</v>
      </c>
      <c r="AD4" s="510" t="s">
        <v>28</v>
      </c>
      <c r="AE4" s="511" t="s">
        <v>94</v>
      </c>
      <c r="AF4" s="509" t="s">
        <v>25</v>
      </c>
      <c r="AG4" s="510" t="s">
        <v>19</v>
      </c>
      <c r="AH4" s="510" t="s">
        <v>21</v>
      </c>
      <c r="AI4" s="510" t="s">
        <v>28</v>
      </c>
      <c r="AJ4" s="511" t="s">
        <v>94</v>
      </c>
      <c r="AK4" s="509" t="s">
        <v>25</v>
      </c>
      <c r="AL4" s="510" t="s">
        <v>19</v>
      </c>
      <c r="AM4" s="510" t="s">
        <v>21</v>
      </c>
      <c r="AN4" s="510" t="s">
        <v>28</v>
      </c>
      <c r="AO4" s="511" t="s">
        <v>94</v>
      </c>
      <c r="AP4" s="509" t="s">
        <v>25</v>
      </c>
      <c r="AQ4" s="510" t="s">
        <v>19</v>
      </c>
      <c r="AR4" s="510" t="s">
        <v>21</v>
      </c>
      <c r="AS4" s="510" t="s">
        <v>28</v>
      </c>
      <c r="AT4" s="511" t="s">
        <v>94</v>
      </c>
      <c r="AU4" s="509" t="s">
        <v>25</v>
      </c>
      <c r="AV4" s="510" t="s">
        <v>19</v>
      </c>
      <c r="AW4" s="510" t="s">
        <v>21</v>
      </c>
      <c r="AX4" s="510" t="s">
        <v>28</v>
      </c>
      <c r="AY4" s="512" t="s">
        <v>94</v>
      </c>
      <c r="AZ4" s="513" t="s">
        <v>25</v>
      </c>
      <c r="BA4" s="514" t="s">
        <v>112</v>
      </c>
      <c r="BB4" s="515" t="s">
        <v>114</v>
      </c>
      <c r="BC4" s="513" t="s">
        <v>25</v>
      </c>
      <c r="BD4" s="514" t="s">
        <v>112</v>
      </c>
      <c r="BE4" s="515" t="s">
        <v>114</v>
      </c>
      <c r="BF4" s="513" t="s">
        <v>25</v>
      </c>
      <c r="BG4" s="514" t="s">
        <v>112</v>
      </c>
      <c r="BH4" s="515" t="s">
        <v>114</v>
      </c>
      <c r="BI4" s="513" t="s">
        <v>25</v>
      </c>
      <c r="BJ4" s="514" t="s">
        <v>112</v>
      </c>
      <c r="BK4" s="515" t="s">
        <v>114</v>
      </c>
      <c r="BL4" s="513" t="s">
        <v>25</v>
      </c>
      <c r="BM4" s="514" t="s">
        <v>112</v>
      </c>
      <c r="BN4" s="515" t="s">
        <v>114</v>
      </c>
      <c r="BO4" s="513" t="s">
        <v>25</v>
      </c>
      <c r="BP4" s="514" t="s">
        <v>112</v>
      </c>
      <c r="BQ4" s="515" t="s">
        <v>114</v>
      </c>
    </row>
    <row r="5" spans="1:69" ht="43.2" hidden="1" x14ac:dyDescent="0.25">
      <c r="A5" s="504" t="s">
        <v>38</v>
      </c>
      <c r="B5" s="504" t="s">
        <v>39</v>
      </c>
      <c r="C5" s="504" t="s">
        <v>40</v>
      </c>
      <c r="D5" s="505" t="s">
        <v>106</v>
      </c>
      <c r="E5" s="506" t="s">
        <v>41</v>
      </c>
      <c r="F5" s="507" t="s">
        <v>150</v>
      </c>
      <c r="G5" s="505" t="s">
        <v>107</v>
      </c>
      <c r="H5" s="506" t="s">
        <v>42</v>
      </c>
      <c r="I5" s="507" t="s">
        <v>151</v>
      </c>
      <c r="J5" s="505" t="s">
        <v>108</v>
      </c>
      <c r="K5" s="506" t="s">
        <v>43</v>
      </c>
      <c r="L5" s="507" t="s">
        <v>152</v>
      </c>
      <c r="M5" s="505" t="s">
        <v>109</v>
      </c>
      <c r="N5" s="506" t="s">
        <v>77</v>
      </c>
      <c r="O5" s="507" t="s">
        <v>153</v>
      </c>
      <c r="P5" s="505" t="s">
        <v>110</v>
      </c>
      <c r="Q5" s="506" t="s">
        <v>78</v>
      </c>
      <c r="R5" s="507" t="s">
        <v>154</v>
      </c>
      <c r="S5" s="505" t="s">
        <v>111</v>
      </c>
      <c r="T5" s="506" t="s">
        <v>79</v>
      </c>
      <c r="U5" s="508" t="s">
        <v>155</v>
      </c>
      <c r="V5" s="509" t="s">
        <v>100</v>
      </c>
      <c r="W5" s="510" t="s">
        <v>44</v>
      </c>
      <c r="X5" s="516" t="s">
        <v>56</v>
      </c>
      <c r="Y5" s="516" t="s">
        <v>57</v>
      </c>
      <c r="Z5" s="511" t="s">
        <v>156</v>
      </c>
      <c r="AA5" s="509" t="s">
        <v>101</v>
      </c>
      <c r="AB5" s="510" t="s">
        <v>45</v>
      </c>
      <c r="AC5" s="516" t="s">
        <v>58</v>
      </c>
      <c r="AD5" s="516" t="s">
        <v>59</v>
      </c>
      <c r="AE5" s="511" t="s">
        <v>157</v>
      </c>
      <c r="AF5" s="509" t="s">
        <v>102</v>
      </c>
      <c r="AG5" s="510" t="s">
        <v>46</v>
      </c>
      <c r="AH5" s="516" t="s">
        <v>60</v>
      </c>
      <c r="AI5" s="516" t="s">
        <v>61</v>
      </c>
      <c r="AJ5" s="511" t="s">
        <v>158</v>
      </c>
      <c r="AK5" s="509" t="s">
        <v>103</v>
      </c>
      <c r="AL5" s="510" t="s">
        <v>62</v>
      </c>
      <c r="AM5" s="516" t="s">
        <v>63</v>
      </c>
      <c r="AN5" s="516" t="s">
        <v>64</v>
      </c>
      <c r="AO5" s="511" t="s">
        <v>159</v>
      </c>
      <c r="AP5" s="509" t="s">
        <v>104</v>
      </c>
      <c r="AQ5" s="510" t="s">
        <v>65</v>
      </c>
      <c r="AR5" s="516" t="s">
        <v>66</v>
      </c>
      <c r="AS5" s="516" t="s">
        <v>67</v>
      </c>
      <c r="AT5" s="511" t="s">
        <v>160</v>
      </c>
      <c r="AU5" s="509" t="s">
        <v>105</v>
      </c>
      <c r="AV5" s="510" t="s">
        <v>68</v>
      </c>
      <c r="AW5" s="516" t="s">
        <v>69</v>
      </c>
      <c r="AX5" s="516" t="s">
        <v>70</v>
      </c>
      <c r="AY5" s="512" t="s">
        <v>161</v>
      </c>
      <c r="AZ5" s="513" t="s">
        <v>71</v>
      </c>
      <c r="BA5" s="514" t="s">
        <v>86</v>
      </c>
      <c r="BB5" s="515" t="s">
        <v>162</v>
      </c>
      <c r="BC5" s="513" t="s">
        <v>76</v>
      </c>
      <c r="BD5" s="514" t="s">
        <v>87</v>
      </c>
      <c r="BE5" s="515" t="s">
        <v>163</v>
      </c>
      <c r="BF5" s="513" t="s">
        <v>75</v>
      </c>
      <c r="BG5" s="514" t="s">
        <v>88</v>
      </c>
      <c r="BH5" s="515" t="s">
        <v>164</v>
      </c>
      <c r="BI5" s="513" t="s">
        <v>74</v>
      </c>
      <c r="BJ5" s="514" t="s">
        <v>89</v>
      </c>
      <c r="BK5" s="515" t="s">
        <v>165</v>
      </c>
      <c r="BL5" s="513" t="s">
        <v>73</v>
      </c>
      <c r="BM5" s="514" t="s">
        <v>90</v>
      </c>
      <c r="BN5" s="515" t="s">
        <v>166</v>
      </c>
      <c r="BO5" s="513" t="s">
        <v>72</v>
      </c>
      <c r="BP5" s="514" t="s">
        <v>91</v>
      </c>
      <c r="BQ5" s="515" t="s">
        <v>167</v>
      </c>
    </row>
    <row r="6" spans="1:69" x14ac:dyDescent="0.25">
      <c r="A6" s="517" t="str">
        <f>+RIGHT('Data Summary'!A6,LEN('Data Summary'!A6)-9)</f>
        <v>SUR</v>
      </c>
      <c r="B6" s="491" t="str">
        <f>+IF(ISTEXT('Data Summary'!B6),'Data Summary'!B6,"")</f>
        <v>Survey</v>
      </c>
      <c r="C6" s="518">
        <f>+VALUE('Data Summary'!C6)</f>
        <v>2016</v>
      </c>
      <c r="D6" s="519" t="e">
        <f>+IF(AND(ISNUMBER('Water Data'!D4),'Data Summary'!BS6="Yes"),100-'Water Data'!D4,NA())</f>
        <v>#N/A</v>
      </c>
      <c r="E6" s="519" t="e">
        <f>+IF(AND(ISNUMBER('Water Data'!D6),'Data Summary'!BT6="Yes"),'Water Data'!D6,NA())</f>
        <v>#N/A</v>
      </c>
      <c r="F6" s="519" t="e">
        <f>+IF(AND(ISNUMBER('Water Data'!D9),'Data Summary'!BU6="Yes"),'Water Data'!D9,NA())</f>
        <v>#N/A</v>
      </c>
      <c r="G6" s="519" t="e">
        <f>+IF(AND(ISNUMBER('Water Data'!E4),'Data Summary'!BV6="Yes"),100-'Water Data'!E4,NA())</f>
        <v>#N/A</v>
      </c>
      <c r="H6" s="519" t="e">
        <f>+IF(AND(ISNUMBER('Water Data'!E6),'Data Summary'!BW6="Yes"),'Water Data'!E6,NA())</f>
        <v>#N/A</v>
      </c>
      <c r="I6" s="519" t="e">
        <f>+IF(AND(ISNUMBER('Water Data'!E9),'Data Summary'!BX6="Yes"),'Water Data'!E9,NA())</f>
        <v>#N/A</v>
      </c>
      <c r="J6" s="519" t="e">
        <f>+IF(AND(ISNUMBER('Water Data'!F4),'Data Summary'!BY6="Yes"),100-'Water Data'!F4,NA())</f>
        <v>#N/A</v>
      </c>
      <c r="K6" s="519">
        <f>+IF(AND(ISNUMBER('Water Data'!F6),'Data Summary'!BZ6="Yes"),'Water Data'!F6,NA())</f>
        <v>53</v>
      </c>
      <c r="L6" s="519">
        <f>+IF(AND(ISNUMBER('Water Data'!F9),'Data Summary'!CA6="Yes"),'Water Data'!F9,NA())</f>
        <v>14</v>
      </c>
      <c r="M6" s="519" t="e">
        <f>+IF(AND(ISNUMBER('Water Data'!G4),'Data Summary'!CB6="Yes"),100-'Water Data'!G4,NA())</f>
        <v>#N/A</v>
      </c>
      <c r="N6" s="519" t="e">
        <f>+IF(AND(ISNUMBER('Water Data'!G6),'Data Summary'!CC6="Yes"),'Water Data'!G6,NA())</f>
        <v>#N/A</v>
      </c>
      <c r="O6" s="519" t="e">
        <f>+IF(AND(ISNUMBER('Water Data'!G9),'Data Summary'!CD6="Yes"),'Water Data'!G9,NA())</f>
        <v>#N/A</v>
      </c>
      <c r="P6" s="519" t="e">
        <f>+IF(AND(ISNUMBER('Water Data'!H4),'Data Summary'!CE6="Yes"),100-'Water Data'!H4,NA())</f>
        <v>#N/A</v>
      </c>
      <c r="Q6" s="519" t="e">
        <f>+IF(AND(ISNUMBER('Water Data'!H6),'Data Summary'!CF6="Yes"),'Water Data'!H6,NA())</f>
        <v>#N/A</v>
      </c>
      <c r="R6" s="519" t="e">
        <f>+IF(AND(ISNUMBER('Water Data'!H9),'Data Summary'!CG6="Yes"),'Water Data'!H9,NA())</f>
        <v>#N/A</v>
      </c>
      <c r="S6" s="519" t="e">
        <f>+IF(AND(ISNUMBER('Water Data'!I4),'Data Summary'!CH6="Yes"),100-'Water Data'!I4,NA())</f>
        <v>#N/A</v>
      </c>
      <c r="T6" s="519" t="e">
        <f>+IF(AND(ISNUMBER('Water Data'!I6),'Data Summary'!CI6="Yes"),'Water Data'!I6,NA())</f>
        <v>#N/A</v>
      </c>
      <c r="U6" s="519" t="e">
        <f>+IF(AND(ISNUMBER('Water Data'!I9),'Data Summary'!CJ6="Yes"),'Water Data'!I9,NA())</f>
        <v>#N/A</v>
      </c>
      <c r="V6" s="520" t="e">
        <f>+IF(AND(ISNUMBER('Sanitation Data'!D4),'Data Summary'!CK6="Yes"),100-'Sanitation Data'!D4,NA())</f>
        <v>#N/A</v>
      </c>
      <c r="W6" s="520" t="e">
        <f>+IF(AND(ISNUMBER('Sanitation Data'!D6),'Data Summary'!CL6="Yes"),'Sanitation Data'!D6,NA())</f>
        <v>#N/A</v>
      </c>
      <c r="X6" s="520" t="e">
        <f>+IF(AND(ISNUMBER('Sanitation Data'!D10),'Data Summary'!CM6="Yes"),'Sanitation Data'!D10,NA())</f>
        <v>#N/A</v>
      </c>
      <c r="Y6" s="520" t="e">
        <f>+IF(AND(ISNUMBER('Sanitation Data'!D11),'Data Summary'!CN6="Yes"),'Sanitation Data'!D11,NA())</f>
        <v>#N/A</v>
      </c>
      <c r="Z6" s="520" t="e">
        <f>+IF(AND(ISNUMBER('Sanitation Data'!D12),'Data Summary'!CO6="Yes"),'Sanitation Data'!D12,NA())</f>
        <v>#N/A</v>
      </c>
      <c r="AA6" s="520" t="e">
        <f>+IF(AND(ISNUMBER('Sanitation Data'!E4),'Data Summary'!CP6="Yes"),100-'Sanitation Data'!E4,NA())</f>
        <v>#N/A</v>
      </c>
      <c r="AB6" s="520" t="e">
        <f>+IF(AND(ISNUMBER('Sanitation Data'!E6),'Data Summary'!CQ6="Yes"),'Sanitation Data'!E6,NA())</f>
        <v>#N/A</v>
      </c>
      <c r="AC6" s="520" t="e">
        <f>+IF(AND(ISNUMBER('Sanitation Data'!E10),'Data Summary'!CR6="Yes"),'Sanitation Data'!E10,NA())</f>
        <v>#N/A</v>
      </c>
      <c r="AD6" s="520" t="e">
        <f>+IF(AND(ISNUMBER('Sanitation Data'!E11),'Data Summary'!CS6="Yes"),'Sanitation Data'!E11,NA())</f>
        <v>#N/A</v>
      </c>
      <c r="AE6" s="520" t="e">
        <f>+IF(AND(ISNUMBER('Sanitation Data'!E12),'Data Summary'!CT6="Yes"),'Sanitation Data'!E12,NA())</f>
        <v>#N/A</v>
      </c>
      <c r="AF6" s="520" t="e">
        <f>+IF(AND(ISNUMBER('Sanitation Data'!F4),'Data Summary'!CU6="Yes"),100-'Sanitation Data'!F4,NA())</f>
        <v>#N/A</v>
      </c>
      <c r="AG6" s="520">
        <f>+IF(AND(ISNUMBER('Sanitation Data'!F6),'Data Summary'!CV6="Yes"),'Sanitation Data'!F6,NA())</f>
        <v>36</v>
      </c>
      <c r="AH6" s="520" t="e">
        <f>+IF(AND(ISNUMBER('Sanitation Data'!F10),'Data Summary'!CW6="Yes"),'Sanitation Data'!F10,NA())</f>
        <v>#N/A</v>
      </c>
      <c r="AI6" s="520" t="e">
        <f>+IF(AND(ISNUMBER('Sanitation Data'!F11),'Data Summary'!CX6="Yes"),'Sanitation Data'!F11,NA())</f>
        <v>#N/A</v>
      </c>
      <c r="AJ6" s="520">
        <f>+IF(AND(ISNUMBER('Sanitation Data'!F12),'Data Summary'!CY6="Yes"),'Sanitation Data'!F12,NA())</f>
        <v>25</v>
      </c>
      <c r="AK6" s="520" t="e">
        <f>+IF(AND(ISNUMBER('Sanitation Data'!G4),'Data Summary'!CZ6="Yes"),100-'Sanitation Data'!G4,NA())</f>
        <v>#N/A</v>
      </c>
      <c r="AL6" s="520" t="e">
        <f>+IF(AND(ISNUMBER('Sanitation Data'!G6),'Data Summary'!DA6="Yes"),'Sanitation Data'!G6,NA())</f>
        <v>#N/A</v>
      </c>
      <c r="AM6" s="520" t="e">
        <f>+IF(AND(ISNUMBER('Sanitation Data'!G10),'Data Summary'!DB6="Yes"),'Sanitation Data'!G10,NA())</f>
        <v>#N/A</v>
      </c>
      <c r="AN6" s="520" t="e">
        <f>+IF(AND(ISNUMBER('Sanitation Data'!G11),'Data Summary'!DC6="Yes"),'Sanitation Data'!G11,NA())</f>
        <v>#N/A</v>
      </c>
      <c r="AO6" s="520" t="e">
        <f>+IF(AND(ISNUMBER('Sanitation Data'!G12),'Data Summary'!DD6="Yes"),'Sanitation Data'!G12,NA())</f>
        <v>#N/A</v>
      </c>
      <c r="AP6" s="520" t="e">
        <f>+IF(AND(ISNUMBER('Sanitation Data'!H4),'Data Summary'!DE6="Yes"),100-'Sanitation Data'!H4,NA())</f>
        <v>#N/A</v>
      </c>
      <c r="AQ6" s="520" t="e">
        <f>+IF(AND(ISNUMBER('Sanitation Data'!H6),'Data Summary'!DF6="Yes"),'Sanitation Data'!H6,NA())</f>
        <v>#N/A</v>
      </c>
      <c r="AR6" s="520" t="e">
        <f>+IF(AND(ISNUMBER('Sanitation Data'!H10),'Data Summary'!DG6="Yes"),'Sanitation Data'!H10,NA())</f>
        <v>#N/A</v>
      </c>
      <c r="AS6" s="520" t="e">
        <f>+IF(AND(ISNUMBER('Sanitation Data'!H11),'Data Summary'!DH6="Yes"),'Sanitation Data'!H11,NA())</f>
        <v>#N/A</v>
      </c>
      <c r="AT6" s="520" t="e">
        <f>+IF(AND(ISNUMBER('Sanitation Data'!H12),'Data Summary'!DI6="Yes"),'Sanitation Data'!H12,NA())</f>
        <v>#N/A</v>
      </c>
      <c r="AU6" s="520" t="e">
        <f>+IF(AND(ISNUMBER('Sanitation Data'!I4),'Data Summary'!DJ6="Yes"),100-'Sanitation Data'!I4,NA())</f>
        <v>#N/A</v>
      </c>
      <c r="AV6" s="520" t="e">
        <f>+IF(AND(ISNUMBER('Sanitation Data'!I6),'Data Summary'!DK6="Yes"),'Sanitation Data'!I6,NA())</f>
        <v>#N/A</v>
      </c>
      <c r="AW6" s="520" t="e">
        <f>+IF(AND(ISNUMBER('Sanitation Data'!I10),'Data Summary'!DL6="Yes"),'Sanitation Data'!I10,NA())</f>
        <v>#N/A</v>
      </c>
      <c r="AX6" s="520" t="e">
        <f>+IF(AND(ISNUMBER('Sanitation Data'!I11),'Data Summary'!DM6="Yes"),'Sanitation Data'!I11,NA())</f>
        <v>#N/A</v>
      </c>
      <c r="AY6" s="520" t="e">
        <f>+IF(AND(ISNUMBER('Sanitation Data'!I12),'Data Summary'!DN6="Yes"),'Sanitation Data'!I12,NA())</f>
        <v>#N/A</v>
      </c>
      <c r="AZ6" s="521" t="e">
        <f>+IF(AND(ISNUMBER('Hygiene Data'!D5),'Data Summary'!DO6="Yes"),'Hygiene Data'!D5,NA())</f>
        <v>#N/A</v>
      </c>
      <c r="BA6" s="521" t="e">
        <f>+IF(AND(ISNUMBER('Hygiene Data'!D7),'Data Summary'!DP6="Yes"),'Hygiene Data'!D7,NA())</f>
        <v>#N/A</v>
      </c>
      <c r="BB6" s="521" t="e">
        <f>+IF(AND(ISNUMBER('Hygiene Data'!D9),'Data Summary'!DQ6="Yes"),'Hygiene Data'!D9,NA())</f>
        <v>#N/A</v>
      </c>
      <c r="BC6" s="521" t="e">
        <f>+IF(AND(ISNUMBER('Hygiene Data'!E5),'Data Summary'!DR6="Yes"),'Hygiene Data'!E5,NA())</f>
        <v>#N/A</v>
      </c>
      <c r="BD6" s="521" t="e">
        <f>+IF(AND(ISNUMBER('Hygiene Data'!E7),'Data Summary'!DS6="Yes"),'Hygiene Data'!E7,NA())</f>
        <v>#N/A</v>
      </c>
      <c r="BE6" s="521" t="e">
        <f>+IF(AND(ISNUMBER('Hygiene Data'!E9),'Data Summary'!DT6="Yes"),'Hygiene Data'!E9,NA())</f>
        <v>#N/A</v>
      </c>
      <c r="BF6" s="521">
        <f>+IF(AND(ISNUMBER('Hygiene Data'!F5),'Data Summary'!DU6="Yes"),'Hygiene Data'!F5,NA())</f>
        <v>38</v>
      </c>
      <c r="BG6" s="521">
        <f>+IF(AND(ISNUMBER('Hygiene Data'!F7),'Data Summary'!DV6="Yes"),'Hygiene Data'!F7,NA())</f>
        <v>34</v>
      </c>
      <c r="BH6" s="521">
        <f>+IF(AND(ISNUMBER('Hygiene Data'!F9),'Data Summary'!DW6="Yes"),'Hygiene Data'!F9,NA())</f>
        <v>17</v>
      </c>
      <c r="BI6" s="521" t="e">
        <f>+IF(AND(ISNUMBER('Hygiene Data'!G5),'Data Summary'!DX6="Yes"),'Hygiene Data'!G5,NA())</f>
        <v>#N/A</v>
      </c>
      <c r="BJ6" s="521" t="e">
        <f>+IF(AND(ISNUMBER('Hygiene Data'!G7),'Data Summary'!DY6="Yes"),'Hygiene Data'!G7,NA())</f>
        <v>#N/A</v>
      </c>
      <c r="BK6" s="521" t="e">
        <f>+IF(AND(ISNUMBER('Hygiene Data'!G9),'Data Summary'!DZ6="Yes"),'Hygiene Data'!G9,NA())</f>
        <v>#N/A</v>
      </c>
      <c r="BL6" s="521" t="e">
        <f>+IF(AND(ISNUMBER('Hygiene Data'!H5),'Data Summary'!EA6="Yes"),'Hygiene Data'!H5,NA())</f>
        <v>#N/A</v>
      </c>
      <c r="BM6" s="521" t="e">
        <f>+IF(AND(ISNUMBER('Hygiene Data'!H7),'Data Summary'!EB6="Yes"),'Hygiene Data'!H7,NA())</f>
        <v>#N/A</v>
      </c>
      <c r="BN6" s="521" t="e">
        <f>+IF(AND(ISNUMBER('Hygiene Data'!H9),'Data Summary'!EC6="Yes"),'Hygiene Data'!H9,NA())</f>
        <v>#N/A</v>
      </c>
      <c r="BO6" s="521" t="e">
        <f>+IF(AND(ISNUMBER('Hygiene Data'!I5),'Data Summary'!ED6="Yes"),'Hygiene Data'!I5,NA())</f>
        <v>#N/A</v>
      </c>
      <c r="BP6" s="521" t="e">
        <f>+IF(AND(ISNUMBER('Hygiene Data'!I7),'Data Summary'!EE6="Yes"),'Hygiene Data'!I7,NA())</f>
        <v>#N/A</v>
      </c>
      <c r="BQ6" s="521" t="e">
        <f>+IF(AND(ISNUMBER('Hygiene Data'!I9),'Data Summary'!EF6="Yes"),'Hygiene Data'!I9,NA())</f>
        <v>#N/A</v>
      </c>
    </row>
    <row r="7" spans="1:69" x14ac:dyDescent="0.25">
      <c r="A7" s="517" t="str">
        <f ca="1">+RIGHT('Data Summary'!A7,LEN('Data Summary'!A7)-9)</f>
        <v>UIS</v>
      </c>
      <c r="B7" s="491" t="str">
        <f ca="1">+IF(ISTEXT('Data Summary'!B7),'Data Summary'!B7,"")</f>
        <v>Other</v>
      </c>
      <c r="C7" s="518">
        <f ca="1">+VALUE('Data Summary'!C7)</f>
        <v>2016</v>
      </c>
      <c r="D7" s="519" t="e">
        <f ca="1">+IF(AND(ISNUMBER(OFFSET('Water Data'!$D$4,0,10*ROW('Water Data'!D1))),'Data Summary'!BS7="Yes"),100-OFFSET('Water Data'!$D$4,0,10*ROW('Water Data'!D1)),NA())</f>
        <v>#N/A</v>
      </c>
      <c r="E7" s="519" t="e">
        <f ca="1">+IF(AND(ISNUMBER(OFFSET('Water Data'!$D$6,0,10*ROW('Water Data'!D1))),'Data Summary'!BT7="Yes"),OFFSET('Water Data'!$D$6,0,10*ROW('Water Data'!D1)),NA())</f>
        <v>#N/A</v>
      </c>
      <c r="F7" s="519">
        <f ca="1">+IF(AND(ISNUMBER(OFFSET('Water Data'!$D$9,0,10*ROW('Water Data'!D1))),'Data Summary'!BU7="Yes"),OFFSET('Water Data'!$D$9,0,10*ROW('Water Data'!D1)),NA())</f>
        <v>19.14</v>
      </c>
      <c r="G7" s="519" t="e">
        <f ca="1">+IF(AND(ISNUMBER(OFFSET('Water Data'!$E$4,0,10*ROW('Water Data'!E1))),'Data Summary'!BV7="Yes"),100-OFFSET('Water Data'!$E$4,0,10*ROW('Water Data'!E1)),NA())</f>
        <v>#N/A</v>
      </c>
      <c r="H7" s="519" t="e">
        <f ca="1">+IF(AND(ISNUMBER(OFFSET('Water Data'!$E$6,0,10*ROW('Water Data'!E1))),'Data Summary'!BW7="Yes"),OFFSET('Water Data'!$E$6,0,10*ROW('Water Data'!E1)),NA())</f>
        <v>#N/A</v>
      </c>
      <c r="I7" s="519" t="e">
        <f ca="1">+IF(AND(ISNUMBER(OFFSET('Water Data'!$E$9,0,10*ROW('Water Data'!E1))),'Data Summary'!BX7="Yes"),OFFSET('Water Data'!$E$9,0,10*ROW('Water Data'!E1)),NA())</f>
        <v>#N/A</v>
      </c>
      <c r="J7" s="519" t="e">
        <f ca="1">+IF(AND(ISNUMBER(OFFSET('Water Data'!$F$4,0,10*ROW('Water Data'!F1))),'Data Summary'!BY7="Yes"),100-OFFSET('Water Data'!$F$4,0,10*ROW('Water Data'!F1)),NA())</f>
        <v>#N/A</v>
      </c>
      <c r="K7" s="519" t="e">
        <f ca="1">+IF(AND(ISNUMBER(OFFSET('Water Data'!$F$6,0,10*ROW('Water Data'!F1))),'Data Summary'!BZ7="Yes"),OFFSET('Water Data'!$F$6,0,10*ROW('Water Data'!F1)),NA())</f>
        <v>#N/A</v>
      </c>
      <c r="L7" s="519" t="e">
        <f ca="1">+IF(AND(ISNUMBER(OFFSET('Water Data'!$F$9,0,10*ROW('Water Data'!F1))),'Data Summary'!CA7="Yes"),OFFSET('Water Data'!$F$9,0,10*ROW('Water Data'!F1)),NA())</f>
        <v>#N/A</v>
      </c>
      <c r="M7" s="519" t="e">
        <f ca="1">+IF(AND(ISNUMBER(OFFSET('Water Data'!$G$4,0,10*ROW('Water Data'!G1))),'Data Summary'!CB7="Yes"),100-OFFSET('Water Data'!$G$4,0,10*ROW('Water Data'!G1)),NA())</f>
        <v>#N/A</v>
      </c>
      <c r="N7" s="519" t="e">
        <f ca="1">+IF(AND(ISNUMBER(OFFSET('Water Data'!$G$6,0,10*ROW('Water Data'!G1))),'Data Summary'!CC7="Yes"),OFFSET('Water Data'!$G$6,0,10*ROW('Water Data'!G1)),NA())</f>
        <v>#N/A</v>
      </c>
      <c r="O7" s="519" t="e">
        <f ca="1">+IF(AND(ISNUMBER(OFFSET('Water Data'!$G$9,0,10*ROW('Water Data'!G1))),'Data Summary'!CD7="Yes"),OFFSET('Water Data'!$G$9,0,10*ROW('Water Data'!G1)),NA())</f>
        <v>#N/A</v>
      </c>
      <c r="P7" s="519" t="e">
        <f ca="1">+IF(AND(ISNUMBER(OFFSET('Water Data'!$H$4,0,10*ROW('Water Data'!H1))),'Data Summary'!CE7="Yes"),100-OFFSET('Water Data'!$H$4,0,10*ROW('Water Data'!H1)),NA())</f>
        <v>#N/A</v>
      </c>
      <c r="Q7" s="519" t="e">
        <f ca="1">+IF(AND(ISNUMBER(OFFSET('Water Data'!$H$6,0,10*ROW('Water Data'!H1))),'Data Summary'!CF7="Yes"),OFFSET('Water Data'!$H$6,0,10*ROW('Water Data'!H1)),NA())</f>
        <v>#N/A</v>
      </c>
      <c r="R7" s="519">
        <f ca="1">+IF(AND(ISNUMBER(OFFSET('Water Data'!$H$9,0,10*ROW('Water Data'!H1))),'Data Summary'!CG7="Yes"),OFFSET('Water Data'!$H$9,0,10*ROW('Water Data'!H1)),NA())</f>
        <v>19.559999999999999</v>
      </c>
      <c r="S7" s="519" t="e">
        <f ca="1">+IF(AND(ISNUMBER(OFFSET('Water Data'!$I$4,0,10*ROW('Water Data'!I1))),'Data Summary'!CH7="Yes"),100-OFFSET('Water Data'!$I$4,0,10*ROW('Water Data'!I1)),NA())</f>
        <v>#N/A</v>
      </c>
      <c r="T7" s="519" t="e">
        <f ca="1">+IF(AND(ISNUMBER(OFFSET('Water Data'!$I$6,0,10*ROW('Water Data'!I1))),'Data Summary'!CI7="Yes"),OFFSET('Water Data'!$I$6,0,10*ROW('Water Data'!I1)),NA())</f>
        <v>#N/A</v>
      </c>
      <c r="U7" s="519">
        <f ca="1">+IF(AND(ISNUMBER(OFFSET('Water Data'!$I$9,0,10*ROW('Water Data'!I1))),'Data Summary'!CJ7="Yes"),OFFSET('Water Data'!$I$9,0,10*ROW('Water Data'!I1)),NA())</f>
        <v>18.73</v>
      </c>
      <c r="V7" s="520" t="e">
        <f ca="1">+IF(AND(ISNUMBER(OFFSET('Sanitation Data'!$D$4,0,10*ROW('Sanitation Data'!D1))),'Data Summary'!CK7="Yes"),100-OFFSET('Sanitation Data'!$D$4,0,10*ROW('Sanitation Data'!D1)),NA())</f>
        <v>#N/A</v>
      </c>
      <c r="W7" s="520" t="e">
        <f ca="1">+IF(AND(ISNUMBER(OFFSET('Sanitation Data'!$D$6,0,10*ROW('Sanitation Data'!D1))),'Data Summary'!CL7="Yes"),OFFSET('Sanitation Data'!$D$6,0,10*ROW('Sanitation Data'!D1)),NA())</f>
        <v>#N/A</v>
      </c>
      <c r="X7" s="520" t="e">
        <f ca="1">+IF(AND(ISNUMBER(OFFSET('Sanitation Data'!$D$10,0,10*ROW('Sanitation Data'!D1))),'Data Summary'!CM7="Yes"),OFFSET('Sanitation Data'!$D$10,0,10*ROW('Sanitation Data'!D1)),NA())</f>
        <v>#N/A</v>
      </c>
      <c r="Y7" s="520" t="e">
        <f ca="1">+IF(AND(ISNUMBER(OFFSET('Sanitation Data'!$D$11,0,10*ROW('Sanitation Data'!D1))),'Data Summary'!CN7="Yes"),OFFSET('Sanitation Data'!$D$11,0,10*ROW('Sanitation Data'!D1)),NA())</f>
        <v>#N/A</v>
      </c>
      <c r="Z7" s="520">
        <f ca="1">+IF(AND(ISNUMBER(OFFSET('Sanitation Data'!$D$12,0,10*ROW('Sanitation Data'!D1))),'Data Summary'!CO7="Yes"),OFFSET('Sanitation Data'!$D$12,0,10*ROW('Sanitation Data'!D1)),NA())</f>
        <v>28.38</v>
      </c>
      <c r="AA7" s="520" t="e">
        <f ca="1">+IF(AND(ISNUMBER(OFFSET('Sanitation Data'!$E$4,0,10*ROW('Sanitation Data'!E1))),'Data Summary'!CP7="Yes"),100-OFFSET('Sanitation Data'!$E$4,0,10*ROW('Sanitation Data'!E1)),NA())</f>
        <v>#N/A</v>
      </c>
      <c r="AB7" s="520" t="e">
        <f ca="1">+IF(AND(ISNUMBER(OFFSET('Sanitation Data'!$E$6,0,10*ROW('Sanitation Data'!E1))),'Data Summary'!CQ7="Yes"),OFFSET('Sanitation Data'!$E$6,0,10*ROW('Sanitation Data'!E1)),NA())</f>
        <v>#N/A</v>
      </c>
      <c r="AC7" s="520" t="e">
        <f ca="1">+IF(AND(ISNUMBER(OFFSET('Sanitation Data'!$E$10,0,10*ROW('Sanitation Data'!E1))),'Data Summary'!CR7="Yes"),OFFSET('Sanitation Data'!$E$10,0,10*ROW('Sanitation Data'!E1)),NA())</f>
        <v>#N/A</v>
      </c>
      <c r="AD7" s="520" t="e">
        <f ca="1">+IF(AND(ISNUMBER(OFFSET('Sanitation Data'!$E$11,0,10*ROW('Sanitation Data'!E1))),'Data Summary'!CS7="Yes"),OFFSET('Sanitation Data'!$E$11,0,10*ROW('Sanitation Data'!E1)),NA())</f>
        <v>#N/A</v>
      </c>
      <c r="AE7" s="520" t="e">
        <f ca="1">+IF(AND(ISNUMBER(OFFSET('Sanitation Data'!$E$12,0,10*ROW('Sanitation Data'!E1))),'Data Summary'!CT7="Yes"),OFFSET('Sanitation Data'!$E$12,0,10*ROW('Sanitation Data'!E1)),NA())</f>
        <v>#N/A</v>
      </c>
      <c r="AF7" s="520" t="e">
        <f ca="1">+IF(AND(ISNUMBER(OFFSET('Sanitation Data'!$F$4,0,10*ROW('Sanitation Data'!F1))),'Data Summary'!CU7="Yes"),100-OFFSET('Sanitation Data'!$F$4,0,10*ROW('Sanitation Data'!F1)),NA())</f>
        <v>#N/A</v>
      </c>
      <c r="AG7" s="520" t="e">
        <f ca="1">+IF(AND(ISNUMBER(OFFSET('Sanitation Data'!$F$6,0,10*ROW('Sanitation Data'!F1))),'Data Summary'!CV7="Yes"),OFFSET('Sanitation Data'!$F$6,0,10*ROW('Sanitation Data'!F1)),NA())</f>
        <v>#N/A</v>
      </c>
      <c r="AH7" s="520" t="e">
        <f ca="1">+IF(AND(ISNUMBER(OFFSET('Sanitation Data'!$F$10,0,10*ROW('Sanitation Data'!F1))),'Data Summary'!CW7="Yes"),OFFSET('Sanitation Data'!$F$10,0,10*ROW('Sanitation Data'!F1)),NA())</f>
        <v>#N/A</v>
      </c>
      <c r="AI7" s="520" t="e">
        <f ca="1">+IF(AND(ISNUMBER(OFFSET('Sanitation Data'!$F$11,0,10*ROW('Sanitation Data'!F1))),'Data Summary'!CX7="Yes"),OFFSET('Sanitation Data'!$F$11,0,10*ROW('Sanitation Data'!F1)),NA())</f>
        <v>#N/A</v>
      </c>
      <c r="AJ7" s="520" t="e">
        <f ca="1">+IF(AND(ISNUMBER(OFFSET('Sanitation Data'!$F$12,0,10*ROW('Sanitation Data'!F1))),'Data Summary'!CY7="Yes"),OFFSET('Sanitation Data'!$F$12,0,10*ROW('Sanitation Data'!F1)),NA())</f>
        <v>#N/A</v>
      </c>
      <c r="AK7" s="520" t="e">
        <f ca="1">+IF(AND(ISNUMBER(OFFSET('Sanitation Data'!$G$4,0,10*ROW('Sanitation Data'!G1))),'Data Summary'!CZ7="Yes"),100-OFFSET('Sanitation Data'!$G$4,0,10*ROW('Sanitation Data'!G1)),NA())</f>
        <v>#N/A</v>
      </c>
      <c r="AL7" s="520" t="e">
        <f ca="1">+IF(AND(ISNUMBER(OFFSET('Sanitation Data'!$G$6,0,10*ROW('Sanitation Data'!G1))),'Data Summary'!DA7="Yes"),OFFSET('Sanitation Data'!$G$6,0,10*ROW('Sanitation Data'!G1)),NA())</f>
        <v>#N/A</v>
      </c>
      <c r="AM7" s="520" t="e">
        <f ca="1">+IF(AND(ISNUMBER(OFFSET('Sanitation Data'!$G$10,0,10*ROW('Sanitation Data'!G1))),'Data Summary'!DB7="Yes"),OFFSET('Sanitation Data'!$G$10,0,10*ROW('Sanitation Data'!G1)),NA())</f>
        <v>#N/A</v>
      </c>
      <c r="AN7" s="520" t="e">
        <f ca="1">+IF(AND(ISNUMBER(OFFSET('Sanitation Data'!$G$11,0,10*ROW('Sanitation Data'!G1))),'Data Summary'!DC7="Yes"),OFFSET('Sanitation Data'!$G$11,0,10*ROW('Sanitation Data'!G1)),NA())</f>
        <v>#N/A</v>
      </c>
      <c r="AO7" s="520" t="e">
        <f ca="1">+IF(AND(ISNUMBER(OFFSET('Sanitation Data'!$G$12,0,10*ROW('Sanitation Data'!G1))),'Data Summary'!DD7="Yes"),OFFSET('Sanitation Data'!$G$12,0,10*ROW('Sanitation Data'!G1)),NA())</f>
        <v>#N/A</v>
      </c>
      <c r="AP7" s="520" t="e">
        <f ca="1">+IF(AND(ISNUMBER(OFFSET('Sanitation Data'!$H$4,0,10*ROW('Sanitation Data'!H1))),'Data Summary'!DE7="Yes"),100-OFFSET('Sanitation Data'!$H$4,0,10*ROW('Sanitation Data'!H1)),NA())</f>
        <v>#N/A</v>
      </c>
      <c r="AQ7" s="520" t="e">
        <f ca="1">+IF(AND(ISNUMBER(OFFSET('Sanitation Data'!$H$6,0,10*ROW('Sanitation Data'!H1))),'Data Summary'!DF7="Yes"),OFFSET('Sanitation Data'!$H$6,0,10*ROW('Sanitation Data'!H1)),NA())</f>
        <v>#N/A</v>
      </c>
      <c r="AR7" s="520" t="e">
        <f ca="1">+IF(AND(ISNUMBER(OFFSET('Sanitation Data'!$H$10,0,10*ROW('Sanitation Data'!H1))),'Data Summary'!DG7="Yes"),OFFSET('Sanitation Data'!$H$10,0,10*ROW('Sanitation Data'!H1)),NA())</f>
        <v>#N/A</v>
      </c>
      <c r="AS7" s="520" t="e">
        <f ca="1">+IF(AND(ISNUMBER(OFFSET('Sanitation Data'!$H$11,0,10*ROW('Sanitation Data'!H1))),'Data Summary'!DH7="Yes"),OFFSET('Sanitation Data'!$H$11,0,10*ROW('Sanitation Data'!H1)),NA())</f>
        <v>#N/A</v>
      </c>
      <c r="AT7" s="520">
        <f ca="1">+IF(AND(ISNUMBER(OFFSET('Sanitation Data'!$H$12,0,10*ROW('Sanitation Data'!H1))),'Data Summary'!DI7="Yes"),OFFSET('Sanitation Data'!$H$12,0,10*ROW('Sanitation Data'!H1)),NA())</f>
        <v>22.48</v>
      </c>
      <c r="AU7" s="520" t="e">
        <f ca="1">+IF(AND(ISNUMBER(OFFSET('Sanitation Data'!$I$4,0,10*ROW('Sanitation Data'!I1))),'Data Summary'!DJ7="Yes"),100-OFFSET('Sanitation Data'!$I$4,0,10*ROW('Sanitation Data'!I1)),NA())</f>
        <v>#N/A</v>
      </c>
      <c r="AV7" s="520" t="e">
        <f ca="1">+IF(AND(ISNUMBER(OFFSET('Sanitation Data'!$I$6,0,10*ROW('Sanitation Data'!I1))),'Data Summary'!DK7="Yes"),OFFSET('Sanitation Data'!$I$6,0,10*ROW('Sanitation Data'!I1)),NA())</f>
        <v>#N/A</v>
      </c>
      <c r="AW7" s="520" t="e">
        <f ca="1">+IF(AND(ISNUMBER(OFFSET('Sanitation Data'!$I$10,0,10*ROW('Sanitation Data'!I1))),'Data Summary'!DL7="Yes"),OFFSET('Sanitation Data'!$I$10,0,10*ROW('Sanitation Data'!I1)),NA())</f>
        <v>#N/A</v>
      </c>
      <c r="AX7" s="520" t="e">
        <f ca="1">+IF(AND(ISNUMBER(OFFSET('Sanitation Data'!$I$11,0,10*ROW('Sanitation Data'!I1))),'Data Summary'!DM7="Yes"),OFFSET('Sanitation Data'!$I$11,0,10*ROW('Sanitation Data'!I1)),NA())</f>
        <v>#N/A</v>
      </c>
      <c r="AY7" s="520">
        <f ca="1">+IF(AND(ISNUMBER(OFFSET('Sanitation Data'!$I$12,0,10*ROW('Sanitation Data'!I1))),'Data Summary'!DN7="Yes"),OFFSET('Sanitation Data'!$I$12,0,10*ROW('Sanitation Data'!I1)),NA())</f>
        <v>34.200000000000003</v>
      </c>
      <c r="AZ7" s="521" t="e">
        <f ca="1">+IF(AND(ISNUMBER(OFFSET('Hygiene Data'!$D$5,0,10*ROW('Hygiene Data'!D1))),'Data Summary'!DO7="Yes"),OFFSET('Hygiene Data'!$D$5,0,10*ROW('Hygiene Data'!D1)),NA())</f>
        <v>#N/A</v>
      </c>
      <c r="BA7" s="521" t="e">
        <f ca="1">+IF(AND(ISNUMBER(OFFSET('Hygiene Data'!$D$7,0,10*ROW('Hygiene Data'!D1))),'Data Summary'!DP7="Yes"),OFFSET('Hygiene Data'!$D$7,0,10*ROW('Hygiene Data'!D1)),NA())</f>
        <v>#N/A</v>
      </c>
      <c r="BB7" s="521" t="e">
        <f ca="1">+IF(AND(ISNUMBER(OFFSET('Hygiene Data'!$D$9,0,10*ROW('Hygiene Data'!D1))),'Data Summary'!DQ7="Yes"),OFFSET('Hygiene Data'!$D$9,0,10*ROW('Hygiene Data'!D1)),NA())</f>
        <v>#N/A</v>
      </c>
      <c r="BC7" s="521" t="e">
        <f ca="1">+IF(AND(ISNUMBER(OFFSET('Hygiene Data'!$E$5,0,10*ROW('Hygiene Data'!E1))),'Data Summary'!DR7="Yes"),OFFSET('Hygiene Data'!$E$5,0,10*ROW('Hygiene Data'!E1)),NA())</f>
        <v>#N/A</v>
      </c>
      <c r="BD7" s="521" t="e">
        <f ca="1">+IF(AND(ISNUMBER(OFFSET('Hygiene Data'!$E$7,0,10*ROW('Hygiene Data'!E1))),'Data Summary'!DS7="Yes"),OFFSET('Hygiene Data'!$E$7,0,10*ROW('Hygiene Data'!E1)),NA())</f>
        <v>#N/A</v>
      </c>
      <c r="BE7" s="521" t="e">
        <f ca="1">+IF(AND(ISNUMBER(OFFSET('Hygiene Data'!$E$9,0,10*ROW('Hygiene Data'!E1))),'Data Summary'!DT7="Yes"),OFFSET('Hygiene Data'!$E$9,0,10*ROW('Hygiene Data'!E1)),NA())</f>
        <v>#N/A</v>
      </c>
      <c r="BF7" s="521" t="e">
        <f ca="1">+IF(AND(ISNUMBER(OFFSET('Hygiene Data'!$F$5,0,10*ROW('Hygiene Data'!F1))),'Data Summary'!DU7="Yes"),OFFSET('Hygiene Data'!$F$5,0,10*ROW('Hygiene Data'!F1)),NA())</f>
        <v>#N/A</v>
      </c>
      <c r="BG7" s="521" t="e">
        <f ca="1">+IF(AND(ISNUMBER(OFFSET('Hygiene Data'!$F$7,0,10*ROW('Hygiene Data'!F1))),'Data Summary'!DV7="Yes"),OFFSET('Hygiene Data'!$F$7,0,10*ROW('Hygiene Data'!F1)),NA())</f>
        <v>#N/A</v>
      </c>
      <c r="BH7" s="521" t="e">
        <f ca="1">+IF(AND(ISNUMBER(OFFSET('Hygiene Data'!$F$9,0,10*ROW('Hygiene Data'!F1))),'Data Summary'!DW7="Yes"),OFFSET('Hygiene Data'!$F$9,0,10*ROW('Hygiene Data'!F1)),NA())</f>
        <v>#N/A</v>
      </c>
      <c r="BI7" s="521" t="e">
        <f ca="1">+IF(AND(ISNUMBER(OFFSET('Hygiene Data'!$G$5,0,10*ROW('Hygiene Data'!G1))),'Data Summary'!DX7="Yes"),OFFSET('Hygiene Data'!$G$5,0,10*ROW('Hygiene Data'!G1)),NA())</f>
        <v>#N/A</v>
      </c>
      <c r="BJ7" s="521" t="e">
        <f ca="1">+IF(AND(ISNUMBER(OFFSET('Hygiene Data'!$G$7,0,10*ROW('Hygiene Data'!G1))),'Data Summary'!DY7="Yes"),OFFSET('Hygiene Data'!$G$7,0,10*ROW('Hygiene Data'!G1)),NA())</f>
        <v>#N/A</v>
      </c>
      <c r="BK7" s="521" t="e">
        <f ca="1">+IF(AND(ISNUMBER(OFFSET('Hygiene Data'!$G$9,0,10*ROW('Hygiene Data'!G1))),'Data Summary'!DZ7="Yes"),OFFSET('Hygiene Data'!$G$9,0,10*ROW('Hygiene Data'!G1)),NA())</f>
        <v>#N/A</v>
      </c>
      <c r="BL7" s="521" t="e">
        <f ca="1">+IF(AND(ISNUMBER(OFFSET('Hygiene Data'!$H$5,0,10*ROW('Hygiene Data'!H1))),'Data Summary'!EA7="Yes"),OFFSET('Hygiene Data'!$H$5,0,10*ROW('Hygiene Data'!H1)),NA())</f>
        <v>#N/A</v>
      </c>
      <c r="BM7" s="521" t="e">
        <f ca="1">+IF(AND(ISNUMBER(OFFSET('Hygiene Data'!$H$7,0,10*ROW('Hygiene Data'!H1))),'Data Summary'!EB7="Yes"),OFFSET('Hygiene Data'!$H$7,0,10*ROW('Hygiene Data'!H1)),NA())</f>
        <v>#N/A</v>
      </c>
      <c r="BN7" s="521" t="e">
        <f ca="1">+IF(AND(ISNUMBER(OFFSET('Hygiene Data'!$H$9,0,10*ROW('Hygiene Data'!H1))),'Data Summary'!EC7="Yes"),OFFSET('Hygiene Data'!$H$9,0,10*ROW('Hygiene Data'!H1)),NA())</f>
        <v>#N/A</v>
      </c>
      <c r="BO7" s="521" t="e">
        <f ca="1">+IF(AND(ISNUMBER(OFFSET('Hygiene Data'!$I$5,0,10*ROW('Hygiene Data'!I1))),'Data Summary'!ED7="Yes"),OFFSET('Hygiene Data'!$I$5,0,10*ROW('Hygiene Data'!I1)),NA())</f>
        <v>#N/A</v>
      </c>
      <c r="BP7" s="521" t="e">
        <f ca="1">+IF(AND(ISNUMBER(OFFSET('Hygiene Data'!$I$7,0,10*ROW('Hygiene Data'!I1))),'Data Summary'!EE7="Yes"),OFFSET('Hygiene Data'!$I$7,0,10*ROW('Hygiene Data'!I1)),NA())</f>
        <v>#N/A</v>
      </c>
      <c r="BQ7" s="521" t="e">
        <f ca="1">+IF(AND(ISNUMBER(OFFSET('Hygiene Data'!$I$9,0,10*ROW('Hygiene Data'!I1))),'Data Summary'!EF7="Yes"),OFFSET('Hygiene Data'!$I$9,0,10*ROW('Hygiene Data'!I1)),NA())</f>
        <v>#N/A</v>
      </c>
    </row>
    <row r="8" spans="1:69" x14ac:dyDescent="0.25">
      <c r="A8" s="517" t="str">
        <f ca="1">+RIGHT('Data Summary'!A8,LEN('Data Summary'!A8)-9)</f>
        <v>UIS</v>
      </c>
      <c r="B8" s="491" t="str">
        <f ca="1">+IF(ISTEXT('Data Summary'!B8),'Data Summary'!B8,"")</f>
        <v>Other</v>
      </c>
      <c r="C8" s="518">
        <f ca="1">+VALUE('Data Summary'!C8)</f>
        <v>2017</v>
      </c>
      <c r="D8" s="519" t="e">
        <f ca="1">+IF(AND(ISNUMBER(OFFSET('Water Data'!$D$4,0,10*ROW('Water Data'!D2))),'Data Summary'!BS8="Yes"),100-OFFSET('Water Data'!$D$4,0,10*ROW('Water Data'!D2)),NA())</f>
        <v>#N/A</v>
      </c>
      <c r="E8" s="519" t="e">
        <f ca="1">+IF(AND(ISNUMBER(OFFSET('Water Data'!$D$6,0,10*ROW('Water Data'!D2))),'Data Summary'!BT8="Yes"),OFFSET('Water Data'!$D$6,0,10*ROW('Water Data'!D2)),NA())</f>
        <v>#N/A</v>
      </c>
      <c r="F8" s="519">
        <f ca="1">+IF(AND(ISNUMBER(OFFSET('Water Data'!$D$9,0,10*ROW('Water Data'!D2))),'Data Summary'!BU8="Yes"),OFFSET('Water Data'!$D$9,0,10*ROW('Water Data'!D2)),NA())</f>
        <v>43.346769999999999</v>
      </c>
      <c r="G8" s="519" t="e">
        <f ca="1">+IF(AND(ISNUMBER(OFFSET('Water Data'!$E$4,0,10*ROW('Water Data'!E2))),'Data Summary'!BV8="Yes"),100-OFFSET('Water Data'!$E$4,0,10*ROW('Water Data'!E2)),NA())</f>
        <v>#N/A</v>
      </c>
      <c r="H8" s="519" t="e">
        <f ca="1">+IF(AND(ISNUMBER(OFFSET('Water Data'!$E$6,0,10*ROW('Water Data'!E2))),'Data Summary'!BW8="Yes"),OFFSET('Water Data'!$E$6,0,10*ROW('Water Data'!E2)),NA())</f>
        <v>#N/A</v>
      </c>
      <c r="I8" s="519" t="e">
        <f ca="1">+IF(AND(ISNUMBER(OFFSET('Water Data'!$E$9,0,10*ROW('Water Data'!E2))),'Data Summary'!BX8="Yes"),OFFSET('Water Data'!$E$9,0,10*ROW('Water Data'!E2)),NA())</f>
        <v>#N/A</v>
      </c>
      <c r="J8" s="519" t="e">
        <f ca="1">+IF(AND(ISNUMBER(OFFSET('Water Data'!$F$4,0,10*ROW('Water Data'!F2))),'Data Summary'!BY8="Yes"),100-OFFSET('Water Data'!$F$4,0,10*ROW('Water Data'!F2)),NA())</f>
        <v>#N/A</v>
      </c>
      <c r="K8" s="519" t="e">
        <f ca="1">+IF(AND(ISNUMBER(OFFSET('Water Data'!$F$6,0,10*ROW('Water Data'!F2))),'Data Summary'!BZ8="Yes"),OFFSET('Water Data'!$F$6,0,10*ROW('Water Data'!F2)),NA())</f>
        <v>#N/A</v>
      </c>
      <c r="L8" s="519" t="e">
        <f ca="1">+IF(AND(ISNUMBER(OFFSET('Water Data'!$F$9,0,10*ROW('Water Data'!F2))),'Data Summary'!CA8="Yes"),OFFSET('Water Data'!$F$9,0,10*ROW('Water Data'!F2)),NA())</f>
        <v>#N/A</v>
      </c>
      <c r="M8" s="519" t="e">
        <f ca="1">+IF(AND(ISNUMBER(OFFSET('Water Data'!$G$4,0,10*ROW('Water Data'!G2))),'Data Summary'!CB8="Yes"),100-OFFSET('Water Data'!$G$4,0,10*ROW('Water Data'!G2)),NA())</f>
        <v>#N/A</v>
      </c>
      <c r="N8" s="519" t="e">
        <f ca="1">+IF(AND(ISNUMBER(OFFSET('Water Data'!$G$6,0,10*ROW('Water Data'!G2))),'Data Summary'!CC8="Yes"),OFFSET('Water Data'!$G$6,0,10*ROW('Water Data'!G2)),NA())</f>
        <v>#N/A</v>
      </c>
      <c r="O8" s="519" t="e">
        <f ca="1">+IF(AND(ISNUMBER(OFFSET('Water Data'!$G$9,0,10*ROW('Water Data'!G2))),'Data Summary'!CD8="Yes"),OFFSET('Water Data'!$G$9,0,10*ROW('Water Data'!G2)),NA())</f>
        <v>#N/A</v>
      </c>
      <c r="P8" s="519" t="e">
        <f ca="1">+IF(AND(ISNUMBER(OFFSET('Water Data'!$H$4,0,10*ROW('Water Data'!H2))),'Data Summary'!CE8="Yes"),100-OFFSET('Water Data'!$H$4,0,10*ROW('Water Data'!H2)),NA())</f>
        <v>#N/A</v>
      </c>
      <c r="Q8" s="519" t="e">
        <f ca="1">+IF(AND(ISNUMBER(OFFSET('Water Data'!$H$6,0,10*ROW('Water Data'!H2))),'Data Summary'!CF8="Yes"),OFFSET('Water Data'!$H$6,0,10*ROW('Water Data'!H2)),NA())</f>
        <v>#N/A</v>
      </c>
      <c r="R8" s="519">
        <f ca="1">+IF(AND(ISNUMBER(OFFSET('Water Data'!$H$9,0,10*ROW('Water Data'!H2))),'Data Summary'!CG8="Yes"),OFFSET('Water Data'!$H$9,0,10*ROW('Water Data'!H2)),NA())</f>
        <v>43.346769999999999</v>
      </c>
      <c r="S8" s="519" t="e">
        <f ca="1">+IF(AND(ISNUMBER(OFFSET('Water Data'!$I$4,0,10*ROW('Water Data'!I2))),'Data Summary'!CH8="Yes"),100-OFFSET('Water Data'!$I$4,0,10*ROW('Water Data'!I2)),NA())</f>
        <v>#N/A</v>
      </c>
      <c r="T8" s="519" t="e">
        <f ca="1">+IF(AND(ISNUMBER(OFFSET('Water Data'!$I$6,0,10*ROW('Water Data'!I2))),'Data Summary'!CI8="Yes"),OFFSET('Water Data'!$I$6,0,10*ROW('Water Data'!I2)),NA())</f>
        <v>#N/A</v>
      </c>
      <c r="U8" s="519" t="e">
        <f ca="1">+IF(AND(ISNUMBER(OFFSET('Water Data'!$I$9,0,10*ROW('Water Data'!I2))),'Data Summary'!CJ8="Yes"),OFFSET('Water Data'!$I$9,0,10*ROW('Water Data'!I2)),NA())</f>
        <v>#N/A</v>
      </c>
      <c r="V8" s="520" t="e">
        <f ca="1">+IF(AND(ISNUMBER(OFFSET('Sanitation Data'!$D$4,0,10*ROW('Sanitation Data'!D2))),'Data Summary'!CK8="Yes"),100-OFFSET('Sanitation Data'!$D$4,0,10*ROW('Sanitation Data'!D2)),NA())</f>
        <v>#N/A</v>
      </c>
      <c r="W8" s="520" t="e">
        <f ca="1">+IF(AND(ISNUMBER(OFFSET('Sanitation Data'!$D$6,0,10*ROW('Sanitation Data'!D2))),'Data Summary'!CL8="Yes"),OFFSET('Sanitation Data'!$D$6,0,10*ROW('Sanitation Data'!D2)),NA())</f>
        <v>#N/A</v>
      </c>
      <c r="X8" s="520" t="e">
        <f ca="1">+IF(AND(ISNUMBER(OFFSET('Sanitation Data'!$D$10,0,10*ROW('Sanitation Data'!D2))),'Data Summary'!CM8="Yes"),OFFSET('Sanitation Data'!$D$10,0,10*ROW('Sanitation Data'!D2)),NA())</f>
        <v>#N/A</v>
      </c>
      <c r="Y8" s="520" t="e">
        <f ca="1">+IF(AND(ISNUMBER(OFFSET('Sanitation Data'!$D$11,0,10*ROW('Sanitation Data'!D2))),'Data Summary'!CN8="Yes"),OFFSET('Sanitation Data'!$D$11,0,10*ROW('Sanitation Data'!D2)),NA())</f>
        <v>#N/A</v>
      </c>
      <c r="Z8" s="520" t="e">
        <f ca="1">+IF(AND(ISNUMBER(OFFSET('Sanitation Data'!$D$12,0,10*ROW('Sanitation Data'!D2))),'Data Summary'!CO8="Yes"),OFFSET('Sanitation Data'!$D$12,0,10*ROW('Sanitation Data'!D2)),NA())</f>
        <v>#N/A</v>
      </c>
      <c r="AA8" s="520" t="e">
        <f ca="1">+IF(AND(ISNUMBER(OFFSET('Sanitation Data'!$E$4,0,10*ROW('Sanitation Data'!E2))),'Data Summary'!CP8="Yes"),100-OFFSET('Sanitation Data'!$E$4,0,10*ROW('Sanitation Data'!E2)),NA())</f>
        <v>#N/A</v>
      </c>
      <c r="AB8" s="520" t="e">
        <f ca="1">+IF(AND(ISNUMBER(OFFSET('Sanitation Data'!$E$6,0,10*ROW('Sanitation Data'!E2))),'Data Summary'!CQ8="Yes"),OFFSET('Sanitation Data'!$E$6,0,10*ROW('Sanitation Data'!E2)),NA())</f>
        <v>#N/A</v>
      </c>
      <c r="AC8" s="520" t="e">
        <f ca="1">+IF(AND(ISNUMBER(OFFSET('Sanitation Data'!$E$10,0,10*ROW('Sanitation Data'!E2))),'Data Summary'!CR8="Yes"),OFFSET('Sanitation Data'!$E$10,0,10*ROW('Sanitation Data'!E2)),NA())</f>
        <v>#N/A</v>
      </c>
      <c r="AD8" s="520" t="e">
        <f ca="1">+IF(AND(ISNUMBER(OFFSET('Sanitation Data'!$E$11,0,10*ROW('Sanitation Data'!E2))),'Data Summary'!CS8="Yes"),OFFSET('Sanitation Data'!$E$11,0,10*ROW('Sanitation Data'!E2)),NA())</f>
        <v>#N/A</v>
      </c>
      <c r="AE8" s="520" t="e">
        <f ca="1">+IF(AND(ISNUMBER(OFFSET('Sanitation Data'!$E$12,0,10*ROW('Sanitation Data'!E2))),'Data Summary'!CT8="Yes"),OFFSET('Sanitation Data'!$E$12,0,10*ROW('Sanitation Data'!E2)),NA())</f>
        <v>#N/A</v>
      </c>
      <c r="AF8" s="520" t="e">
        <f ca="1">+IF(AND(ISNUMBER(OFFSET('Sanitation Data'!$F$4,0,10*ROW('Sanitation Data'!F2))),'Data Summary'!CU8="Yes"),100-OFFSET('Sanitation Data'!$F$4,0,10*ROW('Sanitation Data'!F2)),NA())</f>
        <v>#N/A</v>
      </c>
      <c r="AG8" s="520" t="e">
        <f ca="1">+IF(AND(ISNUMBER(OFFSET('Sanitation Data'!$F$6,0,10*ROW('Sanitation Data'!F2))),'Data Summary'!CV8="Yes"),OFFSET('Sanitation Data'!$F$6,0,10*ROW('Sanitation Data'!F2)),NA())</f>
        <v>#N/A</v>
      </c>
      <c r="AH8" s="520" t="e">
        <f ca="1">+IF(AND(ISNUMBER(OFFSET('Sanitation Data'!$F$10,0,10*ROW('Sanitation Data'!F2))),'Data Summary'!CW8="Yes"),OFFSET('Sanitation Data'!$F$10,0,10*ROW('Sanitation Data'!F2)),NA())</f>
        <v>#N/A</v>
      </c>
      <c r="AI8" s="520" t="e">
        <f ca="1">+IF(AND(ISNUMBER(OFFSET('Sanitation Data'!$F$11,0,10*ROW('Sanitation Data'!F2))),'Data Summary'!CX8="Yes"),OFFSET('Sanitation Data'!$F$11,0,10*ROW('Sanitation Data'!F2)),NA())</f>
        <v>#N/A</v>
      </c>
      <c r="AJ8" s="520" t="e">
        <f ca="1">+IF(AND(ISNUMBER(OFFSET('Sanitation Data'!$F$12,0,10*ROW('Sanitation Data'!F2))),'Data Summary'!CY8="Yes"),OFFSET('Sanitation Data'!$F$12,0,10*ROW('Sanitation Data'!F2)),NA())</f>
        <v>#N/A</v>
      </c>
      <c r="AK8" s="520" t="e">
        <f ca="1">+IF(AND(ISNUMBER(OFFSET('Sanitation Data'!$G$4,0,10*ROW('Sanitation Data'!G2))),'Data Summary'!CZ8="Yes"),100-OFFSET('Sanitation Data'!$G$4,0,10*ROW('Sanitation Data'!G2)),NA())</f>
        <v>#N/A</v>
      </c>
      <c r="AL8" s="520" t="e">
        <f ca="1">+IF(AND(ISNUMBER(OFFSET('Sanitation Data'!$G$6,0,10*ROW('Sanitation Data'!G2))),'Data Summary'!DA8="Yes"),OFFSET('Sanitation Data'!$G$6,0,10*ROW('Sanitation Data'!G2)),NA())</f>
        <v>#N/A</v>
      </c>
      <c r="AM8" s="520" t="e">
        <f ca="1">+IF(AND(ISNUMBER(OFFSET('Sanitation Data'!$G$10,0,10*ROW('Sanitation Data'!G2))),'Data Summary'!DB8="Yes"),OFFSET('Sanitation Data'!$G$10,0,10*ROW('Sanitation Data'!G2)),NA())</f>
        <v>#N/A</v>
      </c>
      <c r="AN8" s="520" t="e">
        <f ca="1">+IF(AND(ISNUMBER(OFFSET('Sanitation Data'!$G$11,0,10*ROW('Sanitation Data'!G2))),'Data Summary'!DC8="Yes"),OFFSET('Sanitation Data'!$G$11,0,10*ROW('Sanitation Data'!G2)),NA())</f>
        <v>#N/A</v>
      </c>
      <c r="AO8" s="520" t="e">
        <f ca="1">+IF(AND(ISNUMBER(OFFSET('Sanitation Data'!$G$12,0,10*ROW('Sanitation Data'!G2))),'Data Summary'!DD8="Yes"),OFFSET('Sanitation Data'!$G$12,0,10*ROW('Sanitation Data'!G2)),NA())</f>
        <v>#N/A</v>
      </c>
      <c r="AP8" s="520" t="e">
        <f ca="1">+IF(AND(ISNUMBER(OFFSET('Sanitation Data'!$H$4,0,10*ROW('Sanitation Data'!H2))),'Data Summary'!DE8="Yes"),100-OFFSET('Sanitation Data'!$H$4,0,10*ROW('Sanitation Data'!H2)),NA())</f>
        <v>#N/A</v>
      </c>
      <c r="AQ8" s="520" t="e">
        <f ca="1">+IF(AND(ISNUMBER(OFFSET('Sanitation Data'!$H$6,0,10*ROW('Sanitation Data'!H2))),'Data Summary'!DF8="Yes"),OFFSET('Sanitation Data'!$H$6,0,10*ROW('Sanitation Data'!H2)),NA())</f>
        <v>#N/A</v>
      </c>
      <c r="AR8" s="520" t="e">
        <f ca="1">+IF(AND(ISNUMBER(OFFSET('Sanitation Data'!$H$10,0,10*ROW('Sanitation Data'!H2))),'Data Summary'!DG8="Yes"),OFFSET('Sanitation Data'!$H$10,0,10*ROW('Sanitation Data'!H2)),NA())</f>
        <v>#N/A</v>
      </c>
      <c r="AS8" s="520" t="e">
        <f ca="1">+IF(AND(ISNUMBER(OFFSET('Sanitation Data'!$H$11,0,10*ROW('Sanitation Data'!H2))),'Data Summary'!DH8="Yes"),OFFSET('Sanitation Data'!$H$11,0,10*ROW('Sanitation Data'!H2)),NA())</f>
        <v>#N/A</v>
      </c>
      <c r="AT8" s="520" t="e">
        <f ca="1">+IF(AND(ISNUMBER(OFFSET('Sanitation Data'!$H$12,0,10*ROW('Sanitation Data'!H2))),'Data Summary'!DI8="Yes"),OFFSET('Sanitation Data'!$H$12,0,10*ROW('Sanitation Data'!H2)),NA())</f>
        <v>#N/A</v>
      </c>
      <c r="AU8" s="520" t="e">
        <f ca="1">+IF(AND(ISNUMBER(OFFSET('Sanitation Data'!$I$4,0,10*ROW('Sanitation Data'!I2))),'Data Summary'!DJ8="Yes"),100-OFFSET('Sanitation Data'!$I$4,0,10*ROW('Sanitation Data'!I2)),NA())</f>
        <v>#N/A</v>
      </c>
      <c r="AV8" s="520" t="e">
        <f ca="1">+IF(AND(ISNUMBER(OFFSET('Sanitation Data'!$I$6,0,10*ROW('Sanitation Data'!I2))),'Data Summary'!DK8="Yes"),OFFSET('Sanitation Data'!$I$6,0,10*ROW('Sanitation Data'!I2)),NA())</f>
        <v>#N/A</v>
      </c>
      <c r="AW8" s="520" t="e">
        <f ca="1">+IF(AND(ISNUMBER(OFFSET('Sanitation Data'!$I$10,0,10*ROW('Sanitation Data'!I2))),'Data Summary'!DL8="Yes"),OFFSET('Sanitation Data'!$I$10,0,10*ROW('Sanitation Data'!I2)),NA())</f>
        <v>#N/A</v>
      </c>
      <c r="AX8" s="520" t="e">
        <f ca="1">+IF(AND(ISNUMBER(OFFSET('Sanitation Data'!$I$11,0,10*ROW('Sanitation Data'!I2))),'Data Summary'!DM8="Yes"),OFFSET('Sanitation Data'!$I$11,0,10*ROW('Sanitation Data'!I2)),NA())</f>
        <v>#N/A</v>
      </c>
      <c r="AY8" s="520" t="e">
        <f ca="1">+IF(AND(ISNUMBER(OFFSET('Sanitation Data'!$I$12,0,10*ROW('Sanitation Data'!I2))),'Data Summary'!DN8="Yes"),OFFSET('Sanitation Data'!$I$12,0,10*ROW('Sanitation Data'!I2)),NA())</f>
        <v>#N/A</v>
      </c>
      <c r="AZ8" s="521" t="e">
        <f ca="1">+IF(AND(ISNUMBER(OFFSET('Hygiene Data'!$D$5,0,10*ROW('Hygiene Data'!D2))),'Data Summary'!DO8="Yes"),OFFSET('Hygiene Data'!$D$5,0,10*ROW('Hygiene Data'!D2)),NA())</f>
        <v>#N/A</v>
      </c>
      <c r="BA8" s="521" t="e">
        <f ca="1">+IF(AND(ISNUMBER(OFFSET('Hygiene Data'!$D$7,0,10*ROW('Hygiene Data'!D2))),'Data Summary'!DP8="Yes"),OFFSET('Hygiene Data'!$D$7,0,10*ROW('Hygiene Data'!D2)),NA())</f>
        <v>#N/A</v>
      </c>
      <c r="BB8" s="521" t="e">
        <f ca="1">+IF(AND(ISNUMBER(OFFSET('Hygiene Data'!$D$9,0,10*ROW('Hygiene Data'!D2))),'Data Summary'!DQ8="Yes"),OFFSET('Hygiene Data'!$D$9,0,10*ROW('Hygiene Data'!D2)),NA())</f>
        <v>#N/A</v>
      </c>
      <c r="BC8" s="521" t="e">
        <f ca="1">+IF(AND(ISNUMBER(OFFSET('Hygiene Data'!$E$5,0,10*ROW('Hygiene Data'!E2))),'Data Summary'!DR8="Yes"),OFFSET('Hygiene Data'!$E$5,0,10*ROW('Hygiene Data'!E2)),NA())</f>
        <v>#N/A</v>
      </c>
      <c r="BD8" s="521" t="e">
        <f ca="1">+IF(AND(ISNUMBER(OFFSET('Hygiene Data'!$E$7,0,10*ROW('Hygiene Data'!E2))),'Data Summary'!DS8="Yes"),OFFSET('Hygiene Data'!$E$7,0,10*ROW('Hygiene Data'!E2)),NA())</f>
        <v>#N/A</v>
      </c>
      <c r="BE8" s="521" t="e">
        <f ca="1">+IF(AND(ISNUMBER(OFFSET('Hygiene Data'!$E$9,0,10*ROW('Hygiene Data'!E2))),'Data Summary'!DT8="Yes"),OFFSET('Hygiene Data'!$E$9,0,10*ROW('Hygiene Data'!E2)),NA())</f>
        <v>#N/A</v>
      </c>
      <c r="BF8" s="521" t="e">
        <f ca="1">+IF(AND(ISNUMBER(OFFSET('Hygiene Data'!$F$5,0,10*ROW('Hygiene Data'!F2))),'Data Summary'!DU8="Yes"),OFFSET('Hygiene Data'!$F$5,0,10*ROW('Hygiene Data'!F2)),NA())</f>
        <v>#N/A</v>
      </c>
      <c r="BG8" s="521" t="e">
        <f ca="1">+IF(AND(ISNUMBER(OFFSET('Hygiene Data'!$F$7,0,10*ROW('Hygiene Data'!F2))),'Data Summary'!DV8="Yes"),OFFSET('Hygiene Data'!$F$7,0,10*ROW('Hygiene Data'!F2)),NA())</f>
        <v>#N/A</v>
      </c>
      <c r="BH8" s="521" t="e">
        <f ca="1">+IF(AND(ISNUMBER(OFFSET('Hygiene Data'!$F$9,0,10*ROW('Hygiene Data'!F2))),'Data Summary'!DW8="Yes"),OFFSET('Hygiene Data'!$F$9,0,10*ROW('Hygiene Data'!F2)),NA())</f>
        <v>#N/A</v>
      </c>
      <c r="BI8" s="521" t="e">
        <f ca="1">+IF(AND(ISNUMBER(OFFSET('Hygiene Data'!$G$5,0,10*ROW('Hygiene Data'!G2))),'Data Summary'!DX8="Yes"),OFFSET('Hygiene Data'!$G$5,0,10*ROW('Hygiene Data'!G2)),NA())</f>
        <v>#N/A</v>
      </c>
      <c r="BJ8" s="521" t="e">
        <f ca="1">+IF(AND(ISNUMBER(OFFSET('Hygiene Data'!$G$7,0,10*ROW('Hygiene Data'!G2))),'Data Summary'!DY8="Yes"),OFFSET('Hygiene Data'!$G$7,0,10*ROW('Hygiene Data'!G2)),NA())</f>
        <v>#N/A</v>
      </c>
      <c r="BK8" s="521" t="e">
        <f ca="1">+IF(AND(ISNUMBER(OFFSET('Hygiene Data'!$G$9,0,10*ROW('Hygiene Data'!G2))),'Data Summary'!DZ8="Yes"),OFFSET('Hygiene Data'!$G$9,0,10*ROW('Hygiene Data'!G2)),NA())</f>
        <v>#N/A</v>
      </c>
      <c r="BL8" s="521" t="e">
        <f ca="1">+IF(AND(ISNUMBER(OFFSET('Hygiene Data'!$H$5,0,10*ROW('Hygiene Data'!H2))),'Data Summary'!EA8="Yes"),OFFSET('Hygiene Data'!$H$5,0,10*ROW('Hygiene Data'!H2)),NA())</f>
        <v>#N/A</v>
      </c>
      <c r="BM8" s="521" t="e">
        <f ca="1">+IF(AND(ISNUMBER(OFFSET('Hygiene Data'!$H$7,0,10*ROW('Hygiene Data'!H2))),'Data Summary'!EB8="Yes"),OFFSET('Hygiene Data'!$H$7,0,10*ROW('Hygiene Data'!H2)),NA())</f>
        <v>#N/A</v>
      </c>
      <c r="BN8" s="521" t="e">
        <f ca="1">+IF(AND(ISNUMBER(OFFSET('Hygiene Data'!$H$9,0,10*ROW('Hygiene Data'!H2))),'Data Summary'!EC8="Yes"),OFFSET('Hygiene Data'!$H$9,0,10*ROW('Hygiene Data'!H2)),NA())</f>
        <v>#N/A</v>
      </c>
      <c r="BO8" s="521" t="e">
        <f ca="1">+IF(AND(ISNUMBER(OFFSET('Hygiene Data'!$I$5,0,10*ROW('Hygiene Data'!I2))),'Data Summary'!ED8="Yes"),OFFSET('Hygiene Data'!$I$5,0,10*ROW('Hygiene Data'!I2)),NA())</f>
        <v>#N/A</v>
      </c>
      <c r="BP8" s="521" t="e">
        <f ca="1">+IF(AND(ISNUMBER(OFFSET('Hygiene Data'!$I$7,0,10*ROW('Hygiene Data'!I2))),'Data Summary'!EE8="Yes"),OFFSET('Hygiene Data'!$I$7,0,10*ROW('Hygiene Data'!I2)),NA())</f>
        <v>#N/A</v>
      </c>
      <c r="BQ8" s="521" t="e">
        <f ca="1">+IF(AND(ISNUMBER(OFFSET('Hygiene Data'!$I$9,0,10*ROW('Hygiene Data'!I2))),'Data Summary'!EF8="Yes"),OFFSET('Hygiene Data'!$I$9,0,10*ROW('Hygiene Data'!I2)),NA())</f>
        <v>#N/A</v>
      </c>
    </row>
    <row r="9" spans="1:69" x14ac:dyDescent="0.25">
      <c r="A9" s="517" t="str">
        <f ca="1">+RIGHT('Data Summary'!A9,LEN('Data Summary'!A9)-9)</f>
        <v>SUR</v>
      </c>
      <c r="B9" s="491" t="str">
        <f ca="1">+IF(ISTEXT('Data Summary'!B9),'Data Summary'!B9,"")</f>
        <v>Survey</v>
      </c>
      <c r="C9" s="518">
        <f ca="1">+VALUE('Data Summary'!C9)</f>
        <v>2018</v>
      </c>
      <c r="D9" s="519">
        <f ca="1">+IF(AND(ISNUMBER(OFFSET('Water Data'!$D$4,0,10*ROW('Water Data'!D3))),'Data Summary'!BS9="Yes"),100-OFFSET('Water Data'!$D$4,0,10*ROW('Water Data'!D3)),NA())</f>
        <v>72.787820732635581</v>
      </c>
      <c r="E9" s="519">
        <f ca="1">+IF(AND(ISNUMBER(OFFSET('Water Data'!$D$6,0,10*ROW('Water Data'!D3))),'Data Summary'!BT9="Yes"),OFFSET('Water Data'!$D$6,0,10*ROW('Water Data'!D3)),NA())</f>
        <v>67.031392759276869</v>
      </c>
      <c r="F9" s="519">
        <f ca="1">+IF(AND(ISNUMBER(OFFSET('Water Data'!$D$9,0,10*ROW('Water Data'!D3))),'Data Summary'!BU9="Yes"),OFFSET('Water Data'!$D$9,0,10*ROW('Water Data'!D3)),NA())</f>
        <v>42.490388848715504</v>
      </c>
      <c r="G9" s="519" t="e">
        <f ca="1">+IF(AND(ISNUMBER(OFFSET('Water Data'!$E$4,0,10*ROW('Water Data'!E3))),'Data Summary'!BV9="Yes"),100-OFFSET('Water Data'!$E$4,0,10*ROW('Water Data'!E3)),NA())</f>
        <v>#N/A</v>
      </c>
      <c r="H9" s="519" t="e">
        <f ca="1">+IF(AND(ISNUMBER(OFFSET('Water Data'!$E$6,0,10*ROW('Water Data'!E3))),'Data Summary'!BW9="Yes"),OFFSET('Water Data'!$E$6,0,10*ROW('Water Data'!E3)),NA())</f>
        <v>#N/A</v>
      </c>
      <c r="I9" s="519" t="e">
        <f ca="1">+IF(AND(ISNUMBER(OFFSET('Water Data'!$E$9,0,10*ROW('Water Data'!E3))),'Data Summary'!BX9="Yes"),OFFSET('Water Data'!$E$9,0,10*ROW('Water Data'!E3)),NA())</f>
        <v>#N/A</v>
      </c>
      <c r="J9" s="519" t="e">
        <f ca="1">+IF(AND(ISNUMBER(OFFSET('Water Data'!$F$4,0,10*ROW('Water Data'!F3))),'Data Summary'!BY9="Yes"),100-OFFSET('Water Data'!$F$4,0,10*ROW('Water Data'!F3)),NA())</f>
        <v>#N/A</v>
      </c>
      <c r="K9" s="519" t="e">
        <f ca="1">+IF(AND(ISNUMBER(OFFSET('Water Data'!$F$6,0,10*ROW('Water Data'!F3))),'Data Summary'!BZ9="Yes"),OFFSET('Water Data'!$F$6,0,10*ROW('Water Data'!F3)),NA())</f>
        <v>#N/A</v>
      </c>
      <c r="L9" s="519" t="e">
        <f ca="1">+IF(AND(ISNUMBER(OFFSET('Water Data'!$F$9,0,10*ROW('Water Data'!F3))),'Data Summary'!CA9="Yes"),OFFSET('Water Data'!$F$9,0,10*ROW('Water Data'!F3)),NA())</f>
        <v>#N/A</v>
      </c>
      <c r="M9" s="519">
        <f ca="1">+IF(AND(ISNUMBER(OFFSET('Water Data'!$G$4,0,10*ROW('Water Data'!G3))),'Data Summary'!CB9="Yes"),100-OFFSET('Water Data'!$G$4,0,10*ROW('Water Data'!G3)),NA())</f>
        <v>62.080539999999999</v>
      </c>
      <c r="N9" s="519">
        <f ca="1">+IF(AND(ISNUMBER(OFFSET('Water Data'!$G$6,0,10*ROW('Water Data'!G3))),'Data Summary'!CC9="Yes"),OFFSET('Water Data'!$G$6,0,10*ROW('Water Data'!G3)),NA())</f>
        <v>56.711410000000001</v>
      </c>
      <c r="O9" s="519">
        <f ca="1">+IF(AND(ISNUMBER(OFFSET('Water Data'!$G$9,0,10*ROW('Water Data'!G3))),'Data Summary'!CD9="Yes"),OFFSET('Water Data'!$G$9,0,10*ROW('Water Data'!G3)),NA())</f>
        <v>46.644300000000001</v>
      </c>
      <c r="P9" s="519">
        <f ca="1">+IF(AND(ISNUMBER(OFFSET('Water Data'!$H$4,0,10*ROW('Water Data'!H3))),'Data Summary'!CE9="Yes"),100-OFFSET('Water Data'!$H$4,0,10*ROW('Water Data'!H3)),NA())</f>
        <v>74.054050000000004</v>
      </c>
      <c r="Q9" s="519">
        <f ca="1">+IF(AND(ISNUMBER(OFFSET('Water Data'!$H$6,0,10*ROW('Water Data'!H3))),'Data Summary'!CF9="Yes"),OFFSET('Water Data'!$H$6,0,10*ROW('Water Data'!H3)),NA())</f>
        <v>67.927920000000015</v>
      </c>
      <c r="R9" s="519">
        <f ca="1">+IF(AND(ISNUMBER(OFFSET('Water Data'!$H$9,0,10*ROW('Water Data'!H3))),'Data Summary'!CG9="Yes"),OFFSET('Water Data'!$H$9,0,10*ROW('Water Data'!H3)),NA())</f>
        <v>57.40072</v>
      </c>
      <c r="S9" s="519">
        <f ca="1">+IF(AND(ISNUMBER(OFFSET('Water Data'!$I$4,0,10*ROW('Water Data'!I3))),'Data Summary'!CH9="Yes"),100-OFFSET('Water Data'!$I$4,0,10*ROW('Water Data'!I3)),NA())</f>
        <v>85.353539999999995</v>
      </c>
      <c r="T9" s="519">
        <f ca="1">+IF(AND(ISNUMBER(OFFSET('Water Data'!$I$6,0,10*ROW('Water Data'!I3))),'Data Summary'!CI9="Yes"),OFFSET('Water Data'!$I$6,0,10*ROW('Water Data'!I3)),NA())</f>
        <v>80.050494999999984</v>
      </c>
      <c r="U9" s="519">
        <f ca="1">+IF(AND(ISNUMBER(OFFSET('Water Data'!$I$9,0,10*ROW('Water Data'!I3))),'Data Summary'!CJ9="Yes"),OFFSET('Water Data'!$I$9,0,10*ROW('Water Data'!I3)),NA())</f>
        <v>64.646460000000005</v>
      </c>
      <c r="V9" s="520">
        <f ca="1">+IF(AND(ISNUMBER(OFFSET('Sanitation Data'!$D$4,0,10*ROW('Sanitation Data'!D3))),'Data Summary'!CK9="Yes"),100-OFFSET('Sanitation Data'!$D$4,0,10*ROW('Sanitation Data'!D3)),NA())</f>
        <v>50.523310837297814</v>
      </c>
      <c r="W9" s="520">
        <f ca="1">+IF(AND(ISNUMBER(OFFSET('Sanitation Data'!$D$6,0,10*ROW('Sanitation Data'!D3))),'Data Summary'!CL9="Yes"),OFFSET('Sanitation Data'!$D$6,0,10*ROW('Sanitation Data'!D3)),NA())</f>
        <v>36.726923644148435</v>
      </c>
      <c r="X9" s="520" t="e">
        <f ca="1">+IF(AND(ISNUMBER(OFFSET('Sanitation Data'!$D$10,0,10*ROW('Sanitation Data'!D3))),'Data Summary'!CM9="Yes"),OFFSET('Sanitation Data'!$D$10,0,10*ROW('Sanitation Data'!D3)),NA())</f>
        <v>#N/A</v>
      </c>
      <c r="Y9" s="520" t="e">
        <f ca="1">+IF(AND(ISNUMBER(OFFSET('Sanitation Data'!$D$11,0,10*ROW('Sanitation Data'!D3))),'Data Summary'!CN9="Yes"),OFFSET('Sanitation Data'!$D$11,0,10*ROW('Sanitation Data'!D3)),NA())</f>
        <v>#N/A</v>
      </c>
      <c r="Z9" s="520">
        <f ca="1">+IF(AND(ISNUMBER(OFFSET('Sanitation Data'!$D$12,0,10*ROW('Sanitation Data'!D3))),'Data Summary'!CO9="Yes"),OFFSET('Sanitation Data'!$D$12,0,10*ROW('Sanitation Data'!D3)),NA())</f>
        <v>21.59847941960038</v>
      </c>
      <c r="AA9" s="520" t="e">
        <f ca="1">+IF(AND(ISNUMBER(OFFSET('Sanitation Data'!$E$4,0,10*ROW('Sanitation Data'!E3))),'Data Summary'!CP9="Yes"),100-OFFSET('Sanitation Data'!$E$4,0,10*ROW('Sanitation Data'!E3)),NA())</f>
        <v>#N/A</v>
      </c>
      <c r="AB9" s="520" t="e">
        <f ca="1">+IF(AND(ISNUMBER(OFFSET('Sanitation Data'!$E$6,0,10*ROW('Sanitation Data'!E3))),'Data Summary'!CQ9="Yes"),OFFSET('Sanitation Data'!$E$6,0,10*ROW('Sanitation Data'!E3)),NA())</f>
        <v>#N/A</v>
      </c>
      <c r="AC9" s="520" t="e">
        <f ca="1">+IF(AND(ISNUMBER(OFFSET('Sanitation Data'!$E$10,0,10*ROW('Sanitation Data'!E3))),'Data Summary'!CR9="Yes"),OFFSET('Sanitation Data'!$E$10,0,10*ROW('Sanitation Data'!E3)),NA())</f>
        <v>#N/A</v>
      </c>
      <c r="AD9" s="520" t="e">
        <f ca="1">+IF(AND(ISNUMBER(OFFSET('Sanitation Data'!$E$11,0,10*ROW('Sanitation Data'!E3))),'Data Summary'!CS9="Yes"),OFFSET('Sanitation Data'!$E$11,0,10*ROW('Sanitation Data'!E3)),NA())</f>
        <v>#N/A</v>
      </c>
      <c r="AE9" s="520" t="e">
        <f ca="1">+IF(AND(ISNUMBER(OFFSET('Sanitation Data'!$E$12,0,10*ROW('Sanitation Data'!E3))),'Data Summary'!CT9="Yes"),OFFSET('Sanitation Data'!$E$12,0,10*ROW('Sanitation Data'!E3)),NA())</f>
        <v>#N/A</v>
      </c>
      <c r="AF9" s="520" t="e">
        <f ca="1">+IF(AND(ISNUMBER(OFFSET('Sanitation Data'!$F$4,0,10*ROW('Sanitation Data'!F3))),'Data Summary'!CU9="Yes"),100-OFFSET('Sanitation Data'!$F$4,0,10*ROW('Sanitation Data'!F3)),NA())</f>
        <v>#N/A</v>
      </c>
      <c r="AG9" s="520" t="e">
        <f ca="1">+IF(AND(ISNUMBER(OFFSET('Sanitation Data'!$F$6,0,10*ROW('Sanitation Data'!F3))),'Data Summary'!CV9="Yes"),OFFSET('Sanitation Data'!$F$6,0,10*ROW('Sanitation Data'!F3)),NA())</f>
        <v>#N/A</v>
      </c>
      <c r="AH9" s="520" t="e">
        <f ca="1">+IF(AND(ISNUMBER(OFFSET('Sanitation Data'!$F$10,0,10*ROW('Sanitation Data'!F3))),'Data Summary'!CW9="Yes"),OFFSET('Sanitation Data'!$F$10,0,10*ROW('Sanitation Data'!F3)),NA())</f>
        <v>#N/A</v>
      </c>
      <c r="AI9" s="520" t="e">
        <f ca="1">+IF(AND(ISNUMBER(OFFSET('Sanitation Data'!$F$11,0,10*ROW('Sanitation Data'!F3))),'Data Summary'!CX9="Yes"),OFFSET('Sanitation Data'!$F$11,0,10*ROW('Sanitation Data'!F3)),NA())</f>
        <v>#N/A</v>
      </c>
      <c r="AJ9" s="520" t="e">
        <f ca="1">+IF(AND(ISNUMBER(OFFSET('Sanitation Data'!$F$12,0,10*ROW('Sanitation Data'!F3))),'Data Summary'!CY9="Yes"),OFFSET('Sanitation Data'!$F$12,0,10*ROW('Sanitation Data'!F3)),NA())</f>
        <v>#N/A</v>
      </c>
      <c r="AK9" s="520">
        <f ca="1">+IF(AND(ISNUMBER(OFFSET('Sanitation Data'!$G$4,0,10*ROW('Sanitation Data'!G3))),'Data Summary'!CZ9="Yes"),100-OFFSET('Sanitation Data'!$G$4,0,10*ROW('Sanitation Data'!G3)),NA())</f>
        <v>39.597320000000003</v>
      </c>
      <c r="AL9" s="520">
        <f ca="1">+IF(AND(ISNUMBER(OFFSET('Sanitation Data'!$G$6,0,10*ROW('Sanitation Data'!G3))),'Data Summary'!DA9="Yes"),OFFSET('Sanitation Data'!$G$6,0,10*ROW('Sanitation Data'!G3)),NA())</f>
        <v>34.563759999999995</v>
      </c>
      <c r="AM9" s="520" t="e">
        <f ca="1">+IF(AND(ISNUMBER(OFFSET('Sanitation Data'!$G$10,0,10*ROW('Sanitation Data'!G3))),'Data Summary'!DB9="Yes"),OFFSET('Sanitation Data'!$G$10,0,10*ROW('Sanitation Data'!G3)),NA())</f>
        <v>#N/A</v>
      </c>
      <c r="AN9" s="520" t="e">
        <f ca="1">+IF(AND(ISNUMBER(OFFSET('Sanitation Data'!$G$11,0,10*ROW('Sanitation Data'!G3))),'Data Summary'!DC9="Yes"),OFFSET('Sanitation Data'!$G$11,0,10*ROW('Sanitation Data'!G3)),NA())</f>
        <v>#N/A</v>
      </c>
      <c r="AO9" s="520">
        <f ca="1">+IF(AND(ISNUMBER(OFFSET('Sanitation Data'!$G$12,0,10*ROW('Sanitation Data'!G3))),'Data Summary'!DD9="Yes"),OFFSET('Sanitation Data'!$G$12,0,10*ROW('Sanitation Data'!G3)),NA())</f>
        <v>8.0536899999999996</v>
      </c>
      <c r="AP9" s="520">
        <f ca="1">+IF(AND(ISNUMBER(OFFSET('Sanitation Data'!$H$4,0,10*ROW('Sanitation Data'!H3))),'Data Summary'!DE9="Yes"),100-OFFSET('Sanitation Data'!$H$4,0,10*ROW('Sanitation Data'!H3)),NA())</f>
        <v>51.531529999999997</v>
      </c>
      <c r="AQ9" s="520">
        <f ca="1">+IF(AND(ISNUMBER(OFFSET('Sanitation Data'!$H$6,0,10*ROW('Sanitation Data'!H3))),'Data Summary'!DF9="Yes"),OFFSET('Sanitation Data'!$H$6,0,10*ROW('Sanitation Data'!H3)),NA())</f>
        <v>34.234229999999997</v>
      </c>
      <c r="AR9" s="520" t="e">
        <f ca="1">+IF(AND(ISNUMBER(OFFSET('Sanitation Data'!$H$10,0,10*ROW('Sanitation Data'!H3))),'Data Summary'!DG9="Yes"),OFFSET('Sanitation Data'!$H$10,0,10*ROW('Sanitation Data'!H3)),NA())</f>
        <v>#N/A</v>
      </c>
      <c r="AS9" s="520" t="e">
        <f ca="1">+IF(AND(ISNUMBER(OFFSET('Sanitation Data'!$H$11,0,10*ROW('Sanitation Data'!H3))),'Data Summary'!DH9="Yes"),OFFSET('Sanitation Data'!$H$11,0,10*ROW('Sanitation Data'!H3)),NA())</f>
        <v>#N/A</v>
      </c>
      <c r="AT9" s="520">
        <f ca="1">+IF(AND(ISNUMBER(OFFSET('Sanitation Data'!$H$12,0,10*ROW('Sanitation Data'!H3))),'Data Summary'!DI9="Yes"),OFFSET('Sanitation Data'!$H$12,0,10*ROW('Sanitation Data'!H3)),NA())</f>
        <v>25.58559</v>
      </c>
      <c r="AU9" s="520">
        <f ca="1">+IF(AND(ISNUMBER(OFFSET('Sanitation Data'!$I$4,0,10*ROW('Sanitation Data'!I3))),'Data Summary'!DJ9="Yes"),100-OFFSET('Sanitation Data'!$I$4,0,10*ROW('Sanitation Data'!I3)),NA())</f>
        <v>64.141410000000008</v>
      </c>
      <c r="AV9" s="520">
        <f ca="1">+IF(AND(ISNUMBER(OFFSET('Sanitation Data'!$I$6,0,10*ROW('Sanitation Data'!I3))),'Data Summary'!DK9="Yes"),OFFSET('Sanitation Data'!$I$6,0,10*ROW('Sanitation Data'!I3)),NA())</f>
        <v>46.96969</v>
      </c>
      <c r="AW9" s="520" t="e">
        <f ca="1">+IF(AND(ISNUMBER(OFFSET('Sanitation Data'!$I$10,0,10*ROW('Sanitation Data'!I3))),'Data Summary'!DL9="Yes"),OFFSET('Sanitation Data'!$I$10,0,10*ROW('Sanitation Data'!I3)),NA())</f>
        <v>#N/A</v>
      </c>
      <c r="AX9" s="520" t="e">
        <f ca="1">+IF(AND(ISNUMBER(OFFSET('Sanitation Data'!$I$11,0,10*ROW('Sanitation Data'!I3))),'Data Summary'!DM9="Yes"),OFFSET('Sanitation Data'!$I$11,0,10*ROW('Sanitation Data'!I3)),NA())</f>
        <v>#N/A</v>
      </c>
      <c r="AY9" s="520">
        <f ca="1">+IF(AND(ISNUMBER(OFFSET('Sanitation Data'!$I$12,0,10*ROW('Sanitation Data'!I3))),'Data Summary'!DN9="Yes"),OFFSET('Sanitation Data'!$I$12,0,10*ROW('Sanitation Data'!I3)),NA())</f>
        <v>42.929290000000002</v>
      </c>
      <c r="AZ9" s="521">
        <f ca="1">+IF(AND(ISNUMBER(OFFSET('Hygiene Data'!$D$5,0,10*ROW('Hygiene Data'!D3))),'Data Summary'!DO9="Yes"),OFFSET('Hygiene Data'!$D$5,0,10*ROW('Hygiene Data'!D3)),NA())</f>
        <v>24.452898810656517</v>
      </c>
      <c r="BA9" s="521">
        <f ca="1">+IF(AND(ISNUMBER(OFFSET('Hygiene Data'!$D$7,0,10*ROW('Hygiene Data'!D3))),'Data Summary'!DP9="Yes"),OFFSET('Hygiene Data'!$D$7,0,10*ROW('Hygiene Data'!D3)),NA())</f>
        <v>16.650806993339675</v>
      </c>
      <c r="BB9" s="521">
        <f ca="1">+IF(AND(ISNUMBER(OFFSET('Hygiene Data'!$D$9,0,10*ROW('Hygiene Data'!D3))),'Data Summary'!DQ9="Yes"),OFFSET('Hygiene Data'!$D$9,0,10*ROW('Hygiene Data'!D3)),NA())</f>
        <v>7.7069444338725033</v>
      </c>
      <c r="BC9" s="521" t="e">
        <f ca="1">+IF(AND(ISNUMBER(OFFSET('Hygiene Data'!$E$5,0,10*ROW('Hygiene Data'!E3))),'Data Summary'!DR9="Yes"),OFFSET('Hygiene Data'!$E$5,0,10*ROW('Hygiene Data'!E3)),NA())</f>
        <v>#N/A</v>
      </c>
      <c r="BD9" s="521" t="e">
        <f ca="1">+IF(AND(ISNUMBER(OFFSET('Hygiene Data'!$E$7,0,10*ROW('Hygiene Data'!E3))),'Data Summary'!DS9="Yes"),OFFSET('Hygiene Data'!$E$7,0,10*ROW('Hygiene Data'!E3)),NA())</f>
        <v>#N/A</v>
      </c>
      <c r="BE9" s="521" t="e">
        <f ca="1">+IF(AND(ISNUMBER(OFFSET('Hygiene Data'!$E$9,0,10*ROW('Hygiene Data'!E3))),'Data Summary'!DT9="Yes"),OFFSET('Hygiene Data'!$E$9,0,10*ROW('Hygiene Data'!E3)),NA())</f>
        <v>#N/A</v>
      </c>
      <c r="BF9" s="521" t="e">
        <f ca="1">+IF(AND(ISNUMBER(OFFSET('Hygiene Data'!$F$5,0,10*ROW('Hygiene Data'!F3))),'Data Summary'!DU9="Yes"),OFFSET('Hygiene Data'!$F$5,0,10*ROW('Hygiene Data'!F3)),NA())</f>
        <v>#N/A</v>
      </c>
      <c r="BG9" s="521" t="e">
        <f ca="1">+IF(AND(ISNUMBER(OFFSET('Hygiene Data'!$F$7,0,10*ROW('Hygiene Data'!F3))),'Data Summary'!DV9="Yes"),OFFSET('Hygiene Data'!$F$7,0,10*ROW('Hygiene Data'!F3)),NA())</f>
        <v>#N/A</v>
      </c>
      <c r="BH9" s="521" t="e">
        <f ca="1">+IF(AND(ISNUMBER(OFFSET('Hygiene Data'!$F$9,0,10*ROW('Hygiene Data'!F3))),'Data Summary'!DW9="Yes"),OFFSET('Hygiene Data'!$F$9,0,10*ROW('Hygiene Data'!F3)),NA())</f>
        <v>#N/A</v>
      </c>
      <c r="BI9" s="521">
        <f ca="1">+IF(AND(ISNUMBER(OFFSET('Hygiene Data'!$G$5,0,10*ROW('Hygiene Data'!G3))),'Data Summary'!DX9="Yes"),OFFSET('Hygiene Data'!$G$5,0,10*ROW('Hygiene Data'!G3)),NA())</f>
        <v>50.671140000000001</v>
      </c>
      <c r="BJ9" s="521">
        <f ca="1">+IF(AND(ISNUMBER(OFFSET('Hygiene Data'!$G$7,0,10*ROW('Hygiene Data'!G3))),'Data Summary'!DY9="Yes"),OFFSET('Hygiene Data'!$G$7,0,10*ROW('Hygiene Data'!G3)),NA())</f>
        <v>31.879190000000001</v>
      </c>
      <c r="BK9" s="521">
        <f ca="1">+IF(AND(ISNUMBER(OFFSET('Hygiene Data'!$G$9,0,10*ROW('Hygiene Data'!G3))),'Data Summary'!DZ9="Yes"),OFFSET('Hygiene Data'!$G$9,0,10*ROW('Hygiene Data'!G3)),NA())</f>
        <v>18.79195</v>
      </c>
      <c r="BL9" s="521">
        <f ca="1">+IF(AND(ISNUMBER(OFFSET('Hygiene Data'!$H$5,0,10*ROW('Hygiene Data'!H3))),'Data Summary'!EA9="Yes"),OFFSET('Hygiene Data'!$H$5,0,10*ROW('Hygiene Data'!H3)),NA())</f>
        <v>14.05405</v>
      </c>
      <c r="BM9" s="521">
        <f ca="1">+IF(AND(ISNUMBER(OFFSET('Hygiene Data'!$H$7,0,10*ROW('Hygiene Data'!H3))),'Data Summary'!EB9="Yes"),OFFSET('Hygiene Data'!$H$7,0,10*ROW('Hygiene Data'!H3)),NA())</f>
        <v>10.45045</v>
      </c>
      <c r="BN9" s="521">
        <f ca="1">+IF(AND(ISNUMBER(OFFSET('Hygiene Data'!$H$9,0,10*ROW('Hygiene Data'!H3))),'Data Summary'!EC9="Yes"),OFFSET('Hygiene Data'!$H$9,0,10*ROW('Hygiene Data'!H3)),NA())</f>
        <v>3.4234200000000001</v>
      </c>
      <c r="BO9" s="521">
        <f ca="1">+IF(AND(ISNUMBER(OFFSET('Hygiene Data'!$I$5,0,10*ROW('Hygiene Data'!I3))),'Data Summary'!ED9="Yes"),OFFSET('Hygiene Data'!$I$5,0,10*ROW('Hygiene Data'!I3)),NA())</f>
        <v>14.14141</v>
      </c>
      <c r="BP9" s="521">
        <f ca="1">+IF(AND(ISNUMBER(OFFSET('Hygiene Data'!$I$7,0,10*ROW('Hygiene Data'!I3))),'Data Summary'!EE9="Yes"),OFFSET('Hygiene Data'!$I$7,0,10*ROW('Hygiene Data'!I3)),NA())</f>
        <v>11.11111</v>
      </c>
      <c r="BQ9" s="521">
        <f ca="1">+IF(AND(ISNUMBER(OFFSET('Hygiene Data'!$I$9,0,10*ROW('Hygiene Data'!I3))),'Data Summary'!EF9="Yes"),OFFSET('Hygiene Data'!$I$9,0,10*ROW('Hygiene Data'!I3)),NA())</f>
        <v>3.0303</v>
      </c>
    </row>
    <row r="10" spans="1:69" x14ac:dyDescent="0.25">
      <c r="A10" s="517" t="str">
        <f ca="1">+RIGHT('Data Summary'!A10,LEN('Data Summary'!A10)-9)</f>
        <v>UIS</v>
      </c>
      <c r="B10" s="491" t="str">
        <f ca="1">+IF(ISTEXT('Data Summary'!B10),'Data Summary'!B10,"")</f>
        <v>Other</v>
      </c>
      <c r="C10" s="518">
        <f ca="1">+VALUE('Data Summary'!C10)</f>
        <v>2019</v>
      </c>
      <c r="D10" s="519" t="e">
        <f ca="1">+IF(AND(ISNUMBER(OFFSET('Water Data'!$D$4,0,10*ROW('Water Data'!D4))),'Data Summary'!BS10="Yes"),100-OFFSET('Water Data'!$D$4,0,10*ROW('Water Data'!D4)),NA())</f>
        <v>#N/A</v>
      </c>
      <c r="E10" s="519" t="e">
        <f ca="1">+IF(AND(ISNUMBER(OFFSET('Water Data'!$D$6,0,10*ROW('Water Data'!D4))),'Data Summary'!BT10="Yes"),OFFSET('Water Data'!$D$6,0,10*ROW('Water Data'!D4)),NA())</f>
        <v>#N/A</v>
      </c>
      <c r="F10" s="519" t="e">
        <f ca="1">+IF(AND(ISNUMBER(OFFSET('Water Data'!$D$9,0,10*ROW('Water Data'!D4))),'Data Summary'!BU10="Yes"),OFFSET('Water Data'!$D$9,0,10*ROW('Water Data'!D4)),NA())</f>
        <v>#N/A</v>
      </c>
      <c r="G10" s="519" t="e">
        <f ca="1">+IF(AND(ISNUMBER(OFFSET('Water Data'!$E$4,0,10*ROW('Water Data'!E4))),'Data Summary'!BV10="Yes"),100-OFFSET('Water Data'!$E$4,0,10*ROW('Water Data'!E4)),NA())</f>
        <v>#N/A</v>
      </c>
      <c r="H10" s="519" t="e">
        <f ca="1">+IF(AND(ISNUMBER(OFFSET('Water Data'!$E$6,0,10*ROW('Water Data'!E4))),'Data Summary'!BW10="Yes"),OFFSET('Water Data'!$E$6,0,10*ROW('Water Data'!E4)),NA())</f>
        <v>#N/A</v>
      </c>
      <c r="I10" s="519" t="e">
        <f ca="1">+IF(AND(ISNUMBER(OFFSET('Water Data'!$E$9,0,10*ROW('Water Data'!E4))),'Data Summary'!BX10="Yes"),OFFSET('Water Data'!$E$9,0,10*ROW('Water Data'!E4)),NA())</f>
        <v>#N/A</v>
      </c>
      <c r="J10" s="519" t="e">
        <f ca="1">+IF(AND(ISNUMBER(OFFSET('Water Data'!$F$4,0,10*ROW('Water Data'!F4))),'Data Summary'!BY10="Yes"),100-OFFSET('Water Data'!$F$4,0,10*ROW('Water Data'!F4)),NA())</f>
        <v>#N/A</v>
      </c>
      <c r="K10" s="519" t="e">
        <f ca="1">+IF(AND(ISNUMBER(OFFSET('Water Data'!$F$6,0,10*ROW('Water Data'!F4))),'Data Summary'!BZ10="Yes"),OFFSET('Water Data'!$F$6,0,10*ROW('Water Data'!F4)),NA())</f>
        <v>#N/A</v>
      </c>
      <c r="L10" s="519" t="e">
        <f ca="1">+IF(AND(ISNUMBER(OFFSET('Water Data'!$F$9,0,10*ROW('Water Data'!F4))),'Data Summary'!CA10="Yes"),OFFSET('Water Data'!$F$9,0,10*ROW('Water Data'!F4)),NA())</f>
        <v>#N/A</v>
      </c>
      <c r="M10" s="519" t="e">
        <f ca="1">+IF(AND(ISNUMBER(OFFSET('Water Data'!$G$4,0,10*ROW('Water Data'!G4))),'Data Summary'!CB10="Yes"),100-OFFSET('Water Data'!$G$4,0,10*ROW('Water Data'!G4)),NA())</f>
        <v>#N/A</v>
      </c>
      <c r="N10" s="519" t="e">
        <f ca="1">+IF(AND(ISNUMBER(OFFSET('Water Data'!$G$6,0,10*ROW('Water Data'!G4))),'Data Summary'!CC10="Yes"),OFFSET('Water Data'!$G$6,0,10*ROW('Water Data'!G4)),NA())</f>
        <v>#N/A</v>
      </c>
      <c r="O10" s="519" t="e">
        <f ca="1">+IF(AND(ISNUMBER(OFFSET('Water Data'!$G$9,0,10*ROW('Water Data'!G4))),'Data Summary'!CD10="Yes"),OFFSET('Water Data'!$G$9,0,10*ROW('Water Data'!G4)),NA())</f>
        <v>#N/A</v>
      </c>
      <c r="P10" s="519" t="e">
        <f ca="1">+IF(AND(ISNUMBER(OFFSET('Water Data'!$H$4,0,10*ROW('Water Data'!H4))),'Data Summary'!CE10="Yes"),100-OFFSET('Water Data'!$H$4,0,10*ROW('Water Data'!H4)),NA())</f>
        <v>#N/A</v>
      </c>
      <c r="Q10" s="519" t="e">
        <f ca="1">+IF(AND(ISNUMBER(OFFSET('Water Data'!$H$6,0,10*ROW('Water Data'!H4))),'Data Summary'!CF10="Yes"),OFFSET('Water Data'!$H$6,0,10*ROW('Water Data'!H4)),NA())</f>
        <v>#N/A</v>
      </c>
      <c r="R10" s="519" t="e">
        <f ca="1">+IF(AND(ISNUMBER(OFFSET('Water Data'!$H$9,0,10*ROW('Water Data'!H4))),'Data Summary'!CG10="Yes"),OFFSET('Water Data'!$H$9,0,10*ROW('Water Data'!H4)),NA())</f>
        <v>#N/A</v>
      </c>
      <c r="S10" s="519" t="e">
        <f ca="1">+IF(AND(ISNUMBER(OFFSET('Water Data'!$I$4,0,10*ROW('Water Data'!I4))),'Data Summary'!CH10="Yes"),100-OFFSET('Water Data'!$I$4,0,10*ROW('Water Data'!I4)),NA())</f>
        <v>#N/A</v>
      </c>
      <c r="T10" s="519" t="e">
        <f ca="1">+IF(AND(ISNUMBER(OFFSET('Water Data'!$I$6,0,10*ROW('Water Data'!I4))),'Data Summary'!CI10="Yes"),OFFSET('Water Data'!$I$6,0,10*ROW('Water Data'!I4)),NA())</f>
        <v>#N/A</v>
      </c>
      <c r="U10" s="519" t="e">
        <f ca="1">+IF(AND(ISNUMBER(OFFSET('Water Data'!$I$9,0,10*ROW('Water Data'!I4))),'Data Summary'!CJ10="Yes"),OFFSET('Water Data'!$I$9,0,10*ROW('Water Data'!I4)),NA())</f>
        <v>#N/A</v>
      </c>
      <c r="V10" s="520" t="e">
        <f ca="1">+IF(AND(ISNUMBER(OFFSET('Sanitation Data'!$D$4,0,10*ROW('Sanitation Data'!D4))),'Data Summary'!CK10="Yes"),100-OFFSET('Sanitation Data'!$D$4,0,10*ROW('Sanitation Data'!D4)),NA())</f>
        <v>#N/A</v>
      </c>
      <c r="W10" s="520" t="e">
        <f ca="1">+IF(AND(ISNUMBER(OFFSET('Sanitation Data'!$D$6,0,10*ROW('Sanitation Data'!D4))),'Data Summary'!CL10="Yes"),OFFSET('Sanitation Data'!$D$6,0,10*ROW('Sanitation Data'!D4)),NA())</f>
        <v>#N/A</v>
      </c>
      <c r="X10" s="520" t="e">
        <f ca="1">+IF(AND(ISNUMBER(OFFSET('Sanitation Data'!$D$10,0,10*ROW('Sanitation Data'!D4))),'Data Summary'!CM10="Yes"),OFFSET('Sanitation Data'!$D$10,0,10*ROW('Sanitation Data'!D4)),NA())</f>
        <v>#N/A</v>
      </c>
      <c r="Y10" s="520" t="e">
        <f ca="1">+IF(AND(ISNUMBER(OFFSET('Sanitation Data'!$D$11,0,10*ROW('Sanitation Data'!D4))),'Data Summary'!CN10="Yes"),OFFSET('Sanitation Data'!$D$11,0,10*ROW('Sanitation Data'!D4)),NA())</f>
        <v>#N/A</v>
      </c>
      <c r="Z10" s="520" t="e">
        <f ca="1">+IF(AND(ISNUMBER(OFFSET('Sanitation Data'!$D$12,0,10*ROW('Sanitation Data'!D4))),'Data Summary'!CO10="Yes"),OFFSET('Sanitation Data'!$D$12,0,10*ROW('Sanitation Data'!D4)),NA())</f>
        <v>#N/A</v>
      </c>
      <c r="AA10" s="520" t="e">
        <f ca="1">+IF(AND(ISNUMBER(OFFSET('Sanitation Data'!$E$4,0,10*ROW('Sanitation Data'!E4))),'Data Summary'!CP10="Yes"),100-OFFSET('Sanitation Data'!$E$4,0,10*ROW('Sanitation Data'!E4)),NA())</f>
        <v>#N/A</v>
      </c>
      <c r="AB10" s="520" t="e">
        <f ca="1">+IF(AND(ISNUMBER(OFFSET('Sanitation Data'!$E$6,0,10*ROW('Sanitation Data'!E4))),'Data Summary'!CQ10="Yes"),OFFSET('Sanitation Data'!$E$6,0,10*ROW('Sanitation Data'!E4)),NA())</f>
        <v>#N/A</v>
      </c>
      <c r="AC10" s="520" t="e">
        <f ca="1">+IF(AND(ISNUMBER(OFFSET('Sanitation Data'!$E$10,0,10*ROW('Sanitation Data'!E4))),'Data Summary'!CR10="Yes"),OFFSET('Sanitation Data'!$E$10,0,10*ROW('Sanitation Data'!E4)),NA())</f>
        <v>#N/A</v>
      </c>
      <c r="AD10" s="520" t="e">
        <f ca="1">+IF(AND(ISNUMBER(OFFSET('Sanitation Data'!$E$11,0,10*ROW('Sanitation Data'!E4))),'Data Summary'!CS10="Yes"),OFFSET('Sanitation Data'!$E$11,0,10*ROW('Sanitation Data'!E4)),NA())</f>
        <v>#N/A</v>
      </c>
      <c r="AE10" s="520" t="e">
        <f ca="1">+IF(AND(ISNUMBER(OFFSET('Sanitation Data'!$E$12,0,10*ROW('Sanitation Data'!E4))),'Data Summary'!CT10="Yes"),OFFSET('Sanitation Data'!$E$12,0,10*ROW('Sanitation Data'!E4)),NA())</f>
        <v>#N/A</v>
      </c>
      <c r="AF10" s="520" t="e">
        <f ca="1">+IF(AND(ISNUMBER(OFFSET('Sanitation Data'!$F$4,0,10*ROW('Sanitation Data'!F4))),'Data Summary'!CU10="Yes"),100-OFFSET('Sanitation Data'!$F$4,0,10*ROW('Sanitation Data'!F4)),NA())</f>
        <v>#N/A</v>
      </c>
      <c r="AG10" s="520" t="e">
        <f ca="1">+IF(AND(ISNUMBER(OFFSET('Sanitation Data'!$F$6,0,10*ROW('Sanitation Data'!F4))),'Data Summary'!CV10="Yes"),OFFSET('Sanitation Data'!$F$6,0,10*ROW('Sanitation Data'!F4)),NA())</f>
        <v>#N/A</v>
      </c>
      <c r="AH10" s="520" t="e">
        <f ca="1">+IF(AND(ISNUMBER(OFFSET('Sanitation Data'!$F$10,0,10*ROW('Sanitation Data'!F4))),'Data Summary'!CW10="Yes"),OFFSET('Sanitation Data'!$F$10,0,10*ROW('Sanitation Data'!F4)),NA())</f>
        <v>#N/A</v>
      </c>
      <c r="AI10" s="520" t="e">
        <f ca="1">+IF(AND(ISNUMBER(OFFSET('Sanitation Data'!$F$11,0,10*ROW('Sanitation Data'!F4))),'Data Summary'!CX10="Yes"),OFFSET('Sanitation Data'!$F$11,0,10*ROW('Sanitation Data'!F4)),NA())</f>
        <v>#N/A</v>
      </c>
      <c r="AJ10" s="520" t="e">
        <f ca="1">+IF(AND(ISNUMBER(OFFSET('Sanitation Data'!$F$12,0,10*ROW('Sanitation Data'!F4))),'Data Summary'!CY10="Yes"),OFFSET('Sanitation Data'!$F$12,0,10*ROW('Sanitation Data'!F4)),NA())</f>
        <v>#N/A</v>
      </c>
      <c r="AK10" s="520" t="e">
        <f ca="1">+IF(AND(ISNUMBER(OFFSET('Sanitation Data'!$G$4,0,10*ROW('Sanitation Data'!G4))),'Data Summary'!CZ10="Yes"),100-OFFSET('Sanitation Data'!$G$4,0,10*ROW('Sanitation Data'!G4)),NA())</f>
        <v>#N/A</v>
      </c>
      <c r="AL10" s="520" t="e">
        <f ca="1">+IF(AND(ISNUMBER(OFFSET('Sanitation Data'!$G$6,0,10*ROW('Sanitation Data'!G4))),'Data Summary'!DA10="Yes"),OFFSET('Sanitation Data'!$G$6,0,10*ROW('Sanitation Data'!G4)),NA())</f>
        <v>#N/A</v>
      </c>
      <c r="AM10" s="520" t="e">
        <f ca="1">+IF(AND(ISNUMBER(OFFSET('Sanitation Data'!$G$10,0,10*ROW('Sanitation Data'!G4))),'Data Summary'!DB10="Yes"),OFFSET('Sanitation Data'!$G$10,0,10*ROW('Sanitation Data'!G4)),NA())</f>
        <v>#N/A</v>
      </c>
      <c r="AN10" s="520" t="e">
        <f ca="1">+IF(AND(ISNUMBER(OFFSET('Sanitation Data'!$G$11,0,10*ROW('Sanitation Data'!G4))),'Data Summary'!DC10="Yes"),OFFSET('Sanitation Data'!$G$11,0,10*ROW('Sanitation Data'!G4)),NA())</f>
        <v>#N/A</v>
      </c>
      <c r="AO10" s="520" t="e">
        <f ca="1">+IF(AND(ISNUMBER(OFFSET('Sanitation Data'!$G$12,0,10*ROW('Sanitation Data'!G4))),'Data Summary'!DD10="Yes"),OFFSET('Sanitation Data'!$G$12,0,10*ROW('Sanitation Data'!G4)),NA())</f>
        <v>#N/A</v>
      </c>
      <c r="AP10" s="520" t="e">
        <f ca="1">+IF(AND(ISNUMBER(OFFSET('Sanitation Data'!$H$4,0,10*ROW('Sanitation Data'!H4))),'Data Summary'!DE10="Yes"),100-OFFSET('Sanitation Data'!$H$4,0,10*ROW('Sanitation Data'!H4)),NA())</f>
        <v>#N/A</v>
      </c>
      <c r="AQ10" s="520" t="e">
        <f ca="1">+IF(AND(ISNUMBER(OFFSET('Sanitation Data'!$H$6,0,10*ROW('Sanitation Data'!H4))),'Data Summary'!DF10="Yes"),OFFSET('Sanitation Data'!$H$6,0,10*ROW('Sanitation Data'!H4)),NA())</f>
        <v>#N/A</v>
      </c>
      <c r="AR10" s="520" t="e">
        <f ca="1">+IF(AND(ISNUMBER(OFFSET('Sanitation Data'!$H$10,0,10*ROW('Sanitation Data'!H4))),'Data Summary'!DG10="Yes"),OFFSET('Sanitation Data'!$H$10,0,10*ROW('Sanitation Data'!H4)),NA())</f>
        <v>#N/A</v>
      </c>
      <c r="AS10" s="520" t="e">
        <f ca="1">+IF(AND(ISNUMBER(OFFSET('Sanitation Data'!$H$11,0,10*ROW('Sanitation Data'!H4))),'Data Summary'!DH10="Yes"),OFFSET('Sanitation Data'!$H$11,0,10*ROW('Sanitation Data'!H4)),NA())</f>
        <v>#N/A</v>
      </c>
      <c r="AT10" s="520" t="e">
        <f ca="1">+IF(AND(ISNUMBER(OFFSET('Sanitation Data'!$H$12,0,10*ROW('Sanitation Data'!H4))),'Data Summary'!DI10="Yes"),OFFSET('Sanitation Data'!$H$12,0,10*ROW('Sanitation Data'!H4)),NA())</f>
        <v>#N/A</v>
      </c>
      <c r="AU10" s="520" t="e">
        <f ca="1">+IF(AND(ISNUMBER(OFFSET('Sanitation Data'!$I$4,0,10*ROW('Sanitation Data'!I4))),'Data Summary'!DJ10="Yes"),100-OFFSET('Sanitation Data'!$I$4,0,10*ROW('Sanitation Data'!I4)),NA())</f>
        <v>#N/A</v>
      </c>
      <c r="AV10" s="520" t="e">
        <f ca="1">+IF(AND(ISNUMBER(OFFSET('Sanitation Data'!$I$6,0,10*ROW('Sanitation Data'!I4))),'Data Summary'!DK10="Yes"),OFFSET('Sanitation Data'!$I$6,0,10*ROW('Sanitation Data'!I4)),NA())</f>
        <v>#N/A</v>
      </c>
      <c r="AW10" s="520" t="e">
        <f ca="1">+IF(AND(ISNUMBER(OFFSET('Sanitation Data'!$I$10,0,10*ROW('Sanitation Data'!I4))),'Data Summary'!DL10="Yes"),OFFSET('Sanitation Data'!$I$10,0,10*ROW('Sanitation Data'!I4)),NA())</f>
        <v>#N/A</v>
      </c>
      <c r="AX10" s="520" t="e">
        <f ca="1">+IF(AND(ISNUMBER(OFFSET('Sanitation Data'!$I$11,0,10*ROW('Sanitation Data'!I4))),'Data Summary'!DM10="Yes"),OFFSET('Sanitation Data'!$I$11,0,10*ROW('Sanitation Data'!I4)),NA())</f>
        <v>#N/A</v>
      </c>
      <c r="AY10" s="520" t="e">
        <f ca="1">+IF(AND(ISNUMBER(OFFSET('Sanitation Data'!$I$12,0,10*ROW('Sanitation Data'!I4))),'Data Summary'!DN10="Yes"),OFFSET('Sanitation Data'!$I$12,0,10*ROW('Sanitation Data'!I4)),NA())</f>
        <v>#N/A</v>
      </c>
      <c r="AZ10" s="521" t="e">
        <f ca="1">+IF(AND(ISNUMBER(OFFSET('Hygiene Data'!$D$5,0,10*ROW('Hygiene Data'!D4))),'Data Summary'!DO10="Yes"),OFFSET('Hygiene Data'!$D$5,0,10*ROW('Hygiene Data'!D4)),NA())</f>
        <v>#N/A</v>
      </c>
      <c r="BA10" s="521" t="e">
        <f ca="1">+IF(AND(ISNUMBER(OFFSET('Hygiene Data'!$D$7,0,10*ROW('Hygiene Data'!D4))),'Data Summary'!DP10="Yes"),OFFSET('Hygiene Data'!$D$7,0,10*ROW('Hygiene Data'!D4)),NA())</f>
        <v>#N/A</v>
      </c>
      <c r="BB10" s="521" t="e">
        <f ca="1">+IF(AND(ISNUMBER(OFFSET('Hygiene Data'!$D$9,0,10*ROW('Hygiene Data'!D4))),'Data Summary'!DQ10="Yes"),OFFSET('Hygiene Data'!$D$9,0,10*ROW('Hygiene Data'!D4)),NA())</f>
        <v>#N/A</v>
      </c>
      <c r="BC10" s="521" t="e">
        <f ca="1">+IF(AND(ISNUMBER(OFFSET('Hygiene Data'!$E$5,0,10*ROW('Hygiene Data'!E4))),'Data Summary'!DR10="Yes"),OFFSET('Hygiene Data'!$E$5,0,10*ROW('Hygiene Data'!E4)),NA())</f>
        <v>#N/A</v>
      </c>
      <c r="BD10" s="521" t="e">
        <f ca="1">+IF(AND(ISNUMBER(OFFSET('Hygiene Data'!$E$7,0,10*ROW('Hygiene Data'!E4))),'Data Summary'!DS10="Yes"),OFFSET('Hygiene Data'!$E$7,0,10*ROW('Hygiene Data'!E4)),NA())</f>
        <v>#N/A</v>
      </c>
      <c r="BE10" s="521" t="e">
        <f ca="1">+IF(AND(ISNUMBER(OFFSET('Hygiene Data'!$E$9,0,10*ROW('Hygiene Data'!E4))),'Data Summary'!DT10="Yes"),OFFSET('Hygiene Data'!$E$9,0,10*ROW('Hygiene Data'!E4)),NA())</f>
        <v>#N/A</v>
      </c>
      <c r="BF10" s="521" t="e">
        <f ca="1">+IF(AND(ISNUMBER(OFFSET('Hygiene Data'!$F$5,0,10*ROW('Hygiene Data'!F4))),'Data Summary'!DU10="Yes"),OFFSET('Hygiene Data'!$F$5,0,10*ROW('Hygiene Data'!F4)),NA())</f>
        <v>#N/A</v>
      </c>
      <c r="BG10" s="521" t="e">
        <f ca="1">+IF(AND(ISNUMBER(OFFSET('Hygiene Data'!$F$7,0,10*ROW('Hygiene Data'!F4))),'Data Summary'!DV10="Yes"),OFFSET('Hygiene Data'!$F$7,0,10*ROW('Hygiene Data'!F4)),NA())</f>
        <v>#N/A</v>
      </c>
      <c r="BH10" s="521" t="e">
        <f ca="1">+IF(AND(ISNUMBER(OFFSET('Hygiene Data'!$F$9,0,10*ROW('Hygiene Data'!F4))),'Data Summary'!DW10="Yes"),OFFSET('Hygiene Data'!$F$9,0,10*ROW('Hygiene Data'!F4)),NA())</f>
        <v>#N/A</v>
      </c>
      <c r="BI10" s="521" t="e">
        <f ca="1">+IF(AND(ISNUMBER(OFFSET('Hygiene Data'!$G$5,0,10*ROW('Hygiene Data'!G4))),'Data Summary'!DX10="Yes"),OFFSET('Hygiene Data'!$G$5,0,10*ROW('Hygiene Data'!G4)),NA())</f>
        <v>#N/A</v>
      </c>
      <c r="BJ10" s="521" t="e">
        <f ca="1">+IF(AND(ISNUMBER(OFFSET('Hygiene Data'!$G$7,0,10*ROW('Hygiene Data'!G4))),'Data Summary'!DY10="Yes"),OFFSET('Hygiene Data'!$G$7,0,10*ROW('Hygiene Data'!G4)),NA())</f>
        <v>#N/A</v>
      </c>
      <c r="BK10" s="521" t="e">
        <f ca="1">+IF(AND(ISNUMBER(OFFSET('Hygiene Data'!$G$9,0,10*ROW('Hygiene Data'!G4))),'Data Summary'!DZ10="Yes"),OFFSET('Hygiene Data'!$G$9,0,10*ROW('Hygiene Data'!G4)),NA())</f>
        <v>#N/A</v>
      </c>
      <c r="BL10" s="521" t="e">
        <f ca="1">+IF(AND(ISNUMBER(OFFSET('Hygiene Data'!$H$5,0,10*ROW('Hygiene Data'!H4))),'Data Summary'!EA10="Yes"),OFFSET('Hygiene Data'!$H$5,0,10*ROW('Hygiene Data'!H4)),NA())</f>
        <v>#N/A</v>
      </c>
      <c r="BM10" s="521" t="e">
        <f ca="1">+IF(AND(ISNUMBER(OFFSET('Hygiene Data'!$H$7,0,10*ROW('Hygiene Data'!H4))),'Data Summary'!EB10="Yes"),OFFSET('Hygiene Data'!$H$7,0,10*ROW('Hygiene Data'!H4)),NA())</f>
        <v>#N/A</v>
      </c>
      <c r="BN10" s="521" t="e">
        <f ca="1">+IF(AND(ISNUMBER(OFFSET('Hygiene Data'!$H$9,0,10*ROW('Hygiene Data'!H4))),'Data Summary'!EC10="Yes"),OFFSET('Hygiene Data'!$H$9,0,10*ROW('Hygiene Data'!H4)),NA())</f>
        <v>#N/A</v>
      </c>
      <c r="BO10" s="521" t="e">
        <f ca="1">+IF(AND(ISNUMBER(OFFSET('Hygiene Data'!$I$5,0,10*ROW('Hygiene Data'!I4))),'Data Summary'!ED10="Yes"),OFFSET('Hygiene Data'!$I$5,0,10*ROW('Hygiene Data'!I4)),NA())</f>
        <v>#N/A</v>
      </c>
      <c r="BP10" s="521" t="e">
        <f ca="1">+IF(AND(ISNUMBER(OFFSET('Hygiene Data'!$I$7,0,10*ROW('Hygiene Data'!I4))),'Data Summary'!EE10="Yes"),OFFSET('Hygiene Data'!$I$7,0,10*ROW('Hygiene Data'!I4)),NA())</f>
        <v>#N/A</v>
      </c>
      <c r="BQ10" s="521" t="e">
        <f ca="1">+IF(AND(ISNUMBER(OFFSET('Hygiene Data'!$I$9,0,10*ROW('Hygiene Data'!I4))),'Data Summary'!EF10="Yes"),OFFSET('Hygiene Data'!$I$9,0,10*ROW('Hygiene Data'!I4)),NA())</f>
        <v>#N/A</v>
      </c>
    </row>
    <row r="11" spans="1:69" x14ac:dyDescent="0.25">
      <c r="A11" s="517" t="str">
        <f ca="1">+RIGHT('Data Summary'!A11,LEN('Data Summary'!A11)-9)</f>
        <v>UIS</v>
      </c>
      <c r="B11" s="491" t="str">
        <f ca="1">+IF(ISTEXT('Data Summary'!B11),'Data Summary'!B11,"")</f>
        <v>Other</v>
      </c>
      <c r="C11" s="518">
        <f ca="1">+VALUE('Data Summary'!C11)</f>
        <v>2023</v>
      </c>
      <c r="D11" s="519" t="e">
        <f ca="1">+IF(AND(ISNUMBER(OFFSET('Water Data'!$D$4,0,10*ROW('Water Data'!D5))),'Data Summary'!BS11="Yes"),100-OFFSET('Water Data'!$D$4,0,10*ROW('Water Data'!D5)),NA())</f>
        <v>#N/A</v>
      </c>
      <c r="E11" s="519" t="e">
        <f ca="1">+IF(AND(ISNUMBER(OFFSET('Water Data'!$D$6,0,10*ROW('Water Data'!D5))),'Data Summary'!BT11="Yes"),OFFSET('Water Data'!$D$6,0,10*ROW('Water Data'!D5)),NA())</f>
        <v>#N/A</v>
      </c>
      <c r="F11" s="519">
        <f ca="1">+IF(AND(ISNUMBER(OFFSET('Water Data'!$D$9,0,10*ROW('Water Data'!D5))),'Data Summary'!BU11="Yes"),OFFSET('Water Data'!$D$9,0,10*ROW('Water Data'!D5)),NA())</f>
        <v>56.473489519112213</v>
      </c>
      <c r="G11" s="519" t="e">
        <f ca="1">+IF(AND(ISNUMBER(OFFSET('Water Data'!$E$4,0,10*ROW('Water Data'!E5))),'Data Summary'!BV11="Yes"),100-OFFSET('Water Data'!$E$4,0,10*ROW('Water Data'!E5)),NA())</f>
        <v>#N/A</v>
      </c>
      <c r="H11" s="519" t="e">
        <f ca="1">+IF(AND(ISNUMBER(OFFSET('Water Data'!$E$6,0,10*ROW('Water Data'!E5))),'Data Summary'!BW11="Yes"),OFFSET('Water Data'!$E$6,0,10*ROW('Water Data'!E5)),NA())</f>
        <v>#N/A</v>
      </c>
      <c r="I11" s="519" t="e">
        <f ca="1">+IF(AND(ISNUMBER(OFFSET('Water Data'!$E$9,0,10*ROW('Water Data'!E5))),'Data Summary'!BX11="Yes"),OFFSET('Water Data'!$E$9,0,10*ROW('Water Data'!E5)),NA())</f>
        <v>#N/A</v>
      </c>
      <c r="J11" s="519" t="e">
        <f ca="1">+IF(AND(ISNUMBER(OFFSET('Water Data'!$F$4,0,10*ROW('Water Data'!F5))),'Data Summary'!BY11="Yes"),100-OFFSET('Water Data'!$F$4,0,10*ROW('Water Data'!F5)),NA())</f>
        <v>#N/A</v>
      </c>
      <c r="K11" s="519" t="e">
        <f ca="1">+IF(AND(ISNUMBER(OFFSET('Water Data'!$F$6,0,10*ROW('Water Data'!F5))),'Data Summary'!BZ11="Yes"),OFFSET('Water Data'!$F$6,0,10*ROW('Water Data'!F5)),NA())</f>
        <v>#N/A</v>
      </c>
      <c r="L11" s="519" t="e">
        <f ca="1">+IF(AND(ISNUMBER(OFFSET('Water Data'!$F$9,0,10*ROW('Water Data'!F5))),'Data Summary'!CA11="Yes"),OFFSET('Water Data'!$F$9,0,10*ROW('Water Data'!F5)),NA())</f>
        <v>#N/A</v>
      </c>
      <c r="M11" s="519" t="e">
        <f ca="1">+IF(AND(ISNUMBER(OFFSET('Water Data'!$G$4,0,10*ROW('Water Data'!G5))),'Data Summary'!CB11="Yes"),100-OFFSET('Water Data'!$G$4,0,10*ROW('Water Data'!G5)),NA())</f>
        <v>#N/A</v>
      </c>
      <c r="N11" s="519" t="e">
        <f ca="1">+IF(AND(ISNUMBER(OFFSET('Water Data'!$G$6,0,10*ROW('Water Data'!G5))),'Data Summary'!CC11="Yes"),OFFSET('Water Data'!$G$6,0,10*ROW('Water Data'!G5)),NA())</f>
        <v>#N/A</v>
      </c>
      <c r="O11" s="519" t="e">
        <f ca="1">+IF(AND(ISNUMBER(OFFSET('Water Data'!$G$9,0,10*ROW('Water Data'!G5))),'Data Summary'!CD11="Yes"),OFFSET('Water Data'!$G$9,0,10*ROW('Water Data'!G5)),NA())</f>
        <v>#N/A</v>
      </c>
      <c r="P11" s="519" t="e">
        <f ca="1">+IF(AND(ISNUMBER(OFFSET('Water Data'!$H$4,0,10*ROW('Water Data'!H5))),'Data Summary'!CE11="Yes"),100-OFFSET('Water Data'!$H$4,0,10*ROW('Water Data'!H5)),NA())</f>
        <v>#N/A</v>
      </c>
      <c r="Q11" s="519" t="e">
        <f ca="1">+IF(AND(ISNUMBER(OFFSET('Water Data'!$H$6,0,10*ROW('Water Data'!H5))),'Data Summary'!CF11="Yes"),OFFSET('Water Data'!$H$6,0,10*ROW('Water Data'!H5)),NA())</f>
        <v>#N/A</v>
      </c>
      <c r="R11" s="519">
        <f ca="1">+IF(AND(ISNUMBER(OFFSET('Water Data'!$H$9,0,10*ROW('Water Data'!H5))),'Data Summary'!CG11="Yes"),OFFSET('Water Data'!$H$9,0,10*ROW('Water Data'!H5)),NA())</f>
        <v>56.473489519112213</v>
      </c>
      <c r="S11" s="519" t="e">
        <f ca="1">+IF(AND(ISNUMBER(OFFSET('Water Data'!$I$4,0,10*ROW('Water Data'!I5))),'Data Summary'!CH11="Yes"),100-OFFSET('Water Data'!$I$4,0,10*ROW('Water Data'!I5)),NA())</f>
        <v>#N/A</v>
      </c>
      <c r="T11" s="519" t="e">
        <f ca="1">+IF(AND(ISNUMBER(OFFSET('Water Data'!$I$6,0,10*ROW('Water Data'!I5))),'Data Summary'!CI11="Yes"),OFFSET('Water Data'!$I$6,0,10*ROW('Water Data'!I5)),NA())</f>
        <v>#N/A</v>
      </c>
      <c r="U11" s="519" t="e">
        <f ca="1">+IF(AND(ISNUMBER(OFFSET('Water Data'!$I$9,0,10*ROW('Water Data'!I5))),'Data Summary'!CJ11="Yes"),OFFSET('Water Data'!$I$9,0,10*ROW('Water Data'!I5)),NA())</f>
        <v>#N/A</v>
      </c>
      <c r="V11" s="520" t="e">
        <f ca="1">+IF(AND(ISNUMBER(OFFSET('Sanitation Data'!$D$4,0,10*ROW('Sanitation Data'!D5))),'Data Summary'!CK11="Yes"),100-OFFSET('Sanitation Data'!$D$4,0,10*ROW('Sanitation Data'!D5)),NA())</f>
        <v>#N/A</v>
      </c>
      <c r="W11" s="520" t="e">
        <f ca="1">+IF(AND(ISNUMBER(OFFSET('Sanitation Data'!$D$6,0,10*ROW('Sanitation Data'!D5))),'Data Summary'!CL11="Yes"),OFFSET('Sanitation Data'!$D$6,0,10*ROW('Sanitation Data'!D5)),NA())</f>
        <v>#N/A</v>
      </c>
      <c r="X11" s="520" t="e">
        <f ca="1">+IF(AND(ISNUMBER(OFFSET('Sanitation Data'!$D$10,0,10*ROW('Sanitation Data'!D5))),'Data Summary'!CM11="Yes"),OFFSET('Sanitation Data'!$D$10,0,10*ROW('Sanitation Data'!D5)),NA())</f>
        <v>#N/A</v>
      </c>
      <c r="Y11" s="520" t="e">
        <f ca="1">+IF(AND(ISNUMBER(OFFSET('Sanitation Data'!$D$11,0,10*ROW('Sanitation Data'!D5))),'Data Summary'!CN11="Yes"),OFFSET('Sanitation Data'!$D$11,0,10*ROW('Sanitation Data'!D5)),NA())</f>
        <v>#N/A</v>
      </c>
      <c r="Z11" s="520">
        <f ca="1">+IF(AND(ISNUMBER(OFFSET('Sanitation Data'!$D$12,0,10*ROW('Sanitation Data'!D5))),'Data Summary'!CO11="Yes"),OFFSET('Sanitation Data'!$D$12,0,10*ROW('Sanitation Data'!D5)),NA())</f>
        <v>26.510480887792848</v>
      </c>
      <c r="AA11" s="520" t="e">
        <f ca="1">+IF(AND(ISNUMBER(OFFSET('Sanitation Data'!$E$4,0,10*ROW('Sanitation Data'!E5))),'Data Summary'!CP11="Yes"),100-OFFSET('Sanitation Data'!$E$4,0,10*ROW('Sanitation Data'!E5)),NA())</f>
        <v>#N/A</v>
      </c>
      <c r="AB11" s="520" t="e">
        <f ca="1">+IF(AND(ISNUMBER(OFFSET('Sanitation Data'!$E$6,0,10*ROW('Sanitation Data'!E5))),'Data Summary'!CQ11="Yes"),OFFSET('Sanitation Data'!$E$6,0,10*ROW('Sanitation Data'!E5)),NA())</f>
        <v>#N/A</v>
      </c>
      <c r="AC11" s="520" t="e">
        <f ca="1">+IF(AND(ISNUMBER(OFFSET('Sanitation Data'!$E$10,0,10*ROW('Sanitation Data'!E5))),'Data Summary'!CR11="Yes"),OFFSET('Sanitation Data'!$E$10,0,10*ROW('Sanitation Data'!E5)),NA())</f>
        <v>#N/A</v>
      </c>
      <c r="AD11" s="520" t="e">
        <f ca="1">+IF(AND(ISNUMBER(OFFSET('Sanitation Data'!$E$11,0,10*ROW('Sanitation Data'!E5))),'Data Summary'!CS11="Yes"),OFFSET('Sanitation Data'!$E$11,0,10*ROW('Sanitation Data'!E5)),NA())</f>
        <v>#N/A</v>
      </c>
      <c r="AE11" s="520" t="e">
        <f ca="1">+IF(AND(ISNUMBER(OFFSET('Sanitation Data'!$E$12,0,10*ROW('Sanitation Data'!E5))),'Data Summary'!CT11="Yes"),OFFSET('Sanitation Data'!$E$12,0,10*ROW('Sanitation Data'!E5)),NA())</f>
        <v>#N/A</v>
      </c>
      <c r="AF11" s="520" t="e">
        <f ca="1">+IF(AND(ISNUMBER(OFFSET('Sanitation Data'!$F$4,0,10*ROW('Sanitation Data'!F5))),'Data Summary'!CU11="Yes"),100-OFFSET('Sanitation Data'!$F$4,0,10*ROW('Sanitation Data'!F5)),NA())</f>
        <v>#N/A</v>
      </c>
      <c r="AG11" s="520" t="e">
        <f ca="1">+IF(AND(ISNUMBER(OFFSET('Sanitation Data'!$F$6,0,10*ROW('Sanitation Data'!F5))),'Data Summary'!CV11="Yes"),OFFSET('Sanitation Data'!$F$6,0,10*ROW('Sanitation Data'!F5)),NA())</f>
        <v>#N/A</v>
      </c>
      <c r="AH11" s="520" t="e">
        <f ca="1">+IF(AND(ISNUMBER(OFFSET('Sanitation Data'!$F$10,0,10*ROW('Sanitation Data'!F5))),'Data Summary'!CW11="Yes"),OFFSET('Sanitation Data'!$F$10,0,10*ROW('Sanitation Data'!F5)),NA())</f>
        <v>#N/A</v>
      </c>
      <c r="AI11" s="520" t="e">
        <f ca="1">+IF(AND(ISNUMBER(OFFSET('Sanitation Data'!$F$11,0,10*ROW('Sanitation Data'!F5))),'Data Summary'!CX11="Yes"),OFFSET('Sanitation Data'!$F$11,0,10*ROW('Sanitation Data'!F5)),NA())</f>
        <v>#N/A</v>
      </c>
      <c r="AJ11" s="520" t="e">
        <f ca="1">+IF(AND(ISNUMBER(OFFSET('Sanitation Data'!$F$12,0,10*ROW('Sanitation Data'!F5))),'Data Summary'!CY11="Yes"),OFFSET('Sanitation Data'!$F$12,0,10*ROW('Sanitation Data'!F5)),NA())</f>
        <v>#N/A</v>
      </c>
      <c r="AK11" s="520" t="e">
        <f ca="1">+IF(AND(ISNUMBER(OFFSET('Sanitation Data'!$G$4,0,10*ROW('Sanitation Data'!G5))),'Data Summary'!CZ11="Yes"),100-OFFSET('Sanitation Data'!$G$4,0,10*ROW('Sanitation Data'!G5)),NA())</f>
        <v>#N/A</v>
      </c>
      <c r="AL11" s="520" t="e">
        <f ca="1">+IF(AND(ISNUMBER(OFFSET('Sanitation Data'!$G$6,0,10*ROW('Sanitation Data'!G5))),'Data Summary'!DA11="Yes"),OFFSET('Sanitation Data'!$G$6,0,10*ROW('Sanitation Data'!G5)),NA())</f>
        <v>#N/A</v>
      </c>
      <c r="AM11" s="520" t="e">
        <f ca="1">+IF(AND(ISNUMBER(OFFSET('Sanitation Data'!$G$10,0,10*ROW('Sanitation Data'!G5))),'Data Summary'!DB11="Yes"),OFFSET('Sanitation Data'!$G$10,0,10*ROW('Sanitation Data'!G5)),NA())</f>
        <v>#N/A</v>
      </c>
      <c r="AN11" s="520" t="e">
        <f ca="1">+IF(AND(ISNUMBER(OFFSET('Sanitation Data'!$G$11,0,10*ROW('Sanitation Data'!G5))),'Data Summary'!DC11="Yes"),OFFSET('Sanitation Data'!$G$11,0,10*ROW('Sanitation Data'!G5)),NA())</f>
        <v>#N/A</v>
      </c>
      <c r="AO11" s="520" t="e">
        <f ca="1">+IF(AND(ISNUMBER(OFFSET('Sanitation Data'!$G$12,0,10*ROW('Sanitation Data'!G5))),'Data Summary'!DD11="Yes"),OFFSET('Sanitation Data'!$G$12,0,10*ROW('Sanitation Data'!G5)),NA())</f>
        <v>#N/A</v>
      </c>
      <c r="AP11" s="520" t="e">
        <f ca="1">+IF(AND(ISNUMBER(OFFSET('Sanitation Data'!$H$4,0,10*ROW('Sanitation Data'!H5))),'Data Summary'!DE11="Yes"),100-OFFSET('Sanitation Data'!$H$4,0,10*ROW('Sanitation Data'!H5)),NA())</f>
        <v>#N/A</v>
      </c>
      <c r="AQ11" s="520" t="e">
        <f ca="1">+IF(AND(ISNUMBER(OFFSET('Sanitation Data'!$H$6,0,10*ROW('Sanitation Data'!H5))),'Data Summary'!DF11="Yes"),OFFSET('Sanitation Data'!$H$6,0,10*ROW('Sanitation Data'!H5)),NA())</f>
        <v>#N/A</v>
      </c>
      <c r="AR11" s="520" t="e">
        <f ca="1">+IF(AND(ISNUMBER(OFFSET('Sanitation Data'!$H$10,0,10*ROW('Sanitation Data'!H5))),'Data Summary'!DG11="Yes"),OFFSET('Sanitation Data'!$H$10,0,10*ROW('Sanitation Data'!H5)),NA())</f>
        <v>#N/A</v>
      </c>
      <c r="AS11" s="520" t="e">
        <f ca="1">+IF(AND(ISNUMBER(OFFSET('Sanitation Data'!$H$11,0,10*ROW('Sanitation Data'!H5))),'Data Summary'!DH11="Yes"),OFFSET('Sanitation Data'!$H$11,0,10*ROW('Sanitation Data'!H5)),NA())</f>
        <v>#N/A</v>
      </c>
      <c r="AT11" s="520">
        <f ca="1">+IF(AND(ISNUMBER(OFFSET('Sanitation Data'!$H$12,0,10*ROW('Sanitation Data'!H5))),'Data Summary'!DI11="Yes"),OFFSET('Sanitation Data'!$H$12,0,10*ROW('Sanitation Data'!H5)),NA())</f>
        <v>26.510480887792848</v>
      </c>
      <c r="AU11" s="520" t="e">
        <f ca="1">+IF(AND(ISNUMBER(OFFSET('Sanitation Data'!$I$4,0,10*ROW('Sanitation Data'!I5))),'Data Summary'!DJ11="Yes"),100-OFFSET('Sanitation Data'!$I$4,0,10*ROW('Sanitation Data'!I5)),NA())</f>
        <v>#N/A</v>
      </c>
      <c r="AV11" s="520" t="e">
        <f ca="1">+IF(AND(ISNUMBER(OFFSET('Sanitation Data'!$I$6,0,10*ROW('Sanitation Data'!I5))),'Data Summary'!DK11="Yes"),OFFSET('Sanitation Data'!$I$6,0,10*ROW('Sanitation Data'!I5)),NA())</f>
        <v>#N/A</v>
      </c>
      <c r="AW11" s="520" t="e">
        <f ca="1">+IF(AND(ISNUMBER(OFFSET('Sanitation Data'!$I$10,0,10*ROW('Sanitation Data'!I5))),'Data Summary'!DL11="Yes"),OFFSET('Sanitation Data'!$I$10,0,10*ROW('Sanitation Data'!I5)),NA())</f>
        <v>#N/A</v>
      </c>
      <c r="AX11" s="520" t="e">
        <f ca="1">+IF(AND(ISNUMBER(OFFSET('Sanitation Data'!$I$11,0,10*ROW('Sanitation Data'!I5))),'Data Summary'!DM11="Yes"),OFFSET('Sanitation Data'!$I$11,0,10*ROW('Sanitation Data'!I5)),NA())</f>
        <v>#N/A</v>
      </c>
      <c r="AY11" s="520" t="e">
        <f ca="1">+IF(AND(ISNUMBER(OFFSET('Sanitation Data'!$I$12,0,10*ROW('Sanitation Data'!I5))),'Data Summary'!DN11="Yes"),OFFSET('Sanitation Data'!$I$12,0,10*ROW('Sanitation Data'!I5)),NA())</f>
        <v>#N/A</v>
      </c>
      <c r="AZ11" s="521" t="e">
        <f ca="1">+IF(AND(ISNUMBER(OFFSET('Hygiene Data'!$D$5,0,10*ROW('Hygiene Data'!D5))),'Data Summary'!DO11="Yes"),OFFSET('Hygiene Data'!$D$5,0,10*ROW('Hygiene Data'!D5)),NA())</f>
        <v>#N/A</v>
      </c>
      <c r="BA11" s="521" t="e">
        <f ca="1">+IF(AND(ISNUMBER(OFFSET('Hygiene Data'!$D$7,0,10*ROW('Hygiene Data'!D5))),'Data Summary'!DP11="Yes"),OFFSET('Hygiene Data'!$D$7,0,10*ROW('Hygiene Data'!D5)),NA())</f>
        <v>#N/A</v>
      </c>
      <c r="BB11" s="521">
        <f ca="1">+IF(AND(ISNUMBER(OFFSET('Hygiene Data'!$D$9,0,10*ROW('Hygiene Data'!D5))),'Data Summary'!DQ11="Yes"),OFFSET('Hygiene Data'!$D$9,0,10*ROW('Hygiene Data'!D5)),NA())</f>
        <v>8.0147965474722564</v>
      </c>
      <c r="BC11" s="521" t="e">
        <f ca="1">+IF(AND(ISNUMBER(OFFSET('Hygiene Data'!$E$5,0,10*ROW('Hygiene Data'!E5))),'Data Summary'!DR11="Yes"),OFFSET('Hygiene Data'!$E$5,0,10*ROW('Hygiene Data'!E5)),NA())</f>
        <v>#N/A</v>
      </c>
      <c r="BD11" s="521" t="e">
        <f ca="1">+IF(AND(ISNUMBER(OFFSET('Hygiene Data'!$E$7,0,10*ROW('Hygiene Data'!E5))),'Data Summary'!DS11="Yes"),OFFSET('Hygiene Data'!$E$7,0,10*ROW('Hygiene Data'!E5)),NA())</f>
        <v>#N/A</v>
      </c>
      <c r="BE11" s="521" t="e">
        <f ca="1">+IF(AND(ISNUMBER(OFFSET('Hygiene Data'!$E$9,0,10*ROW('Hygiene Data'!E5))),'Data Summary'!DT11="Yes"),OFFSET('Hygiene Data'!$E$9,0,10*ROW('Hygiene Data'!E5)),NA())</f>
        <v>#N/A</v>
      </c>
      <c r="BF11" s="521" t="e">
        <f ca="1">+IF(AND(ISNUMBER(OFFSET('Hygiene Data'!$F$5,0,10*ROW('Hygiene Data'!F5))),'Data Summary'!DU11="Yes"),OFFSET('Hygiene Data'!$F$5,0,10*ROW('Hygiene Data'!F5)),NA())</f>
        <v>#N/A</v>
      </c>
      <c r="BG11" s="521" t="e">
        <f ca="1">+IF(AND(ISNUMBER(OFFSET('Hygiene Data'!$F$7,0,10*ROW('Hygiene Data'!F5))),'Data Summary'!DV11="Yes"),OFFSET('Hygiene Data'!$F$7,0,10*ROW('Hygiene Data'!F5)),NA())</f>
        <v>#N/A</v>
      </c>
      <c r="BH11" s="521" t="e">
        <f ca="1">+IF(AND(ISNUMBER(OFFSET('Hygiene Data'!$F$9,0,10*ROW('Hygiene Data'!F5))),'Data Summary'!DW11="Yes"),OFFSET('Hygiene Data'!$F$9,0,10*ROW('Hygiene Data'!F5)),NA())</f>
        <v>#N/A</v>
      </c>
      <c r="BI11" s="521" t="e">
        <f ca="1">+IF(AND(ISNUMBER(OFFSET('Hygiene Data'!$G$5,0,10*ROW('Hygiene Data'!G5))),'Data Summary'!DX11="Yes"),OFFSET('Hygiene Data'!$G$5,0,10*ROW('Hygiene Data'!G5)),NA())</f>
        <v>#N/A</v>
      </c>
      <c r="BJ11" s="521" t="e">
        <f ca="1">+IF(AND(ISNUMBER(OFFSET('Hygiene Data'!$G$7,0,10*ROW('Hygiene Data'!G5))),'Data Summary'!DY11="Yes"),OFFSET('Hygiene Data'!$G$7,0,10*ROW('Hygiene Data'!G5)),NA())</f>
        <v>#N/A</v>
      </c>
      <c r="BK11" s="521" t="e">
        <f ca="1">+IF(AND(ISNUMBER(OFFSET('Hygiene Data'!$G$9,0,10*ROW('Hygiene Data'!G5))),'Data Summary'!DZ11="Yes"),OFFSET('Hygiene Data'!$G$9,0,10*ROW('Hygiene Data'!G5)),NA())</f>
        <v>#N/A</v>
      </c>
      <c r="BL11" s="521" t="e">
        <f ca="1">+IF(AND(ISNUMBER(OFFSET('Hygiene Data'!$H$5,0,10*ROW('Hygiene Data'!H5))),'Data Summary'!EA11="Yes"),OFFSET('Hygiene Data'!$H$5,0,10*ROW('Hygiene Data'!H5)),NA())</f>
        <v>#N/A</v>
      </c>
      <c r="BM11" s="521" t="e">
        <f ca="1">+IF(AND(ISNUMBER(OFFSET('Hygiene Data'!$H$7,0,10*ROW('Hygiene Data'!H5))),'Data Summary'!EB11="Yes"),OFFSET('Hygiene Data'!$H$7,0,10*ROW('Hygiene Data'!H5)),NA())</f>
        <v>#N/A</v>
      </c>
      <c r="BN11" s="521">
        <f ca="1">+IF(AND(ISNUMBER(OFFSET('Hygiene Data'!$H$9,0,10*ROW('Hygiene Data'!H5))),'Data Summary'!EC11="Yes"),OFFSET('Hygiene Data'!$H$9,0,10*ROW('Hygiene Data'!H5)),NA())</f>
        <v>8.0147965474722564</v>
      </c>
      <c r="BO11" s="521" t="e">
        <f ca="1">+IF(AND(ISNUMBER(OFFSET('Hygiene Data'!$I$5,0,10*ROW('Hygiene Data'!I5))),'Data Summary'!ED11="Yes"),OFFSET('Hygiene Data'!$I$5,0,10*ROW('Hygiene Data'!I5)),NA())</f>
        <v>#N/A</v>
      </c>
      <c r="BP11" s="521" t="e">
        <f ca="1">+IF(AND(ISNUMBER(OFFSET('Hygiene Data'!$I$7,0,10*ROW('Hygiene Data'!I5))),'Data Summary'!EE11="Yes"),OFFSET('Hygiene Data'!$I$7,0,10*ROW('Hygiene Data'!I5)),NA())</f>
        <v>#N/A</v>
      </c>
      <c r="BQ11" s="521" t="e">
        <f ca="1">+IF(AND(ISNUMBER(OFFSET('Hygiene Data'!$I$9,0,10*ROW('Hygiene Data'!I5))),'Data Summary'!EF11="Yes"),OFFSET('Hygiene Data'!$I$9,0,10*ROW('Hygiene Data'!I5)),NA())</f>
        <v>#N/A</v>
      </c>
    </row>
    <row r="12" spans="1:69" x14ac:dyDescent="0.25">
      <c r="A12" s="517" t="str">
        <f ca="1">+RIGHT('Data Summary'!A12,LEN('Data Summary'!A12)-9)</f>
        <v>UIS</v>
      </c>
      <c r="B12" s="491" t="str">
        <f ca="1">+IF(ISTEXT('Data Summary'!B12),'Data Summary'!B12,"")</f>
        <v>Other</v>
      </c>
      <c r="C12" s="518">
        <f ca="1">+VALUE('Data Summary'!C12)</f>
        <v>2024</v>
      </c>
      <c r="D12" s="519" t="e">
        <f ca="1">+IF(AND(ISNUMBER(OFFSET('Water Data'!$D$4,0,10*ROW('Water Data'!D6))),'Data Summary'!BS12="Yes"),100-OFFSET('Water Data'!$D$4,0,10*ROW('Water Data'!D6)),NA())</f>
        <v>#N/A</v>
      </c>
      <c r="E12" s="519" t="e">
        <f ca="1">+IF(AND(ISNUMBER(OFFSET('Water Data'!$D$6,0,10*ROW('Water Data'!D6))),'Data Summary'!BT12="Yes"),OFFSET('Water Data'!$D$6,0,10*ROW('Water Data'!D6)),NA())</f>
        <v>#N/A</v>
      </c>
      <c r="F12" s="519" t="e">
        <f ca="1">+IF(AND(ISNUMBER(OFFSET('Water Data'!$D$9,0,10*ROW('Water Data'!D6))),'Data Summary'!BU12="Yes"),OFFSET('Water Data'!$D$9,0,10*ROW('Water Data'!D6)),NA())</f>
        <v>#N/A</v>
      </c>
      <c r="G12" s="519" t="e">
        <f ca="1">+IF(AND(ISNUMBER(OFFSET('Water Data'!$E$4,0,10*ROW('Water Data'!E6))),'Data Summary'!BV12="Yes"),100-OFFSET('Water Data'!$E$4,0,10*ROW('Water Data'!E6)),NA())</f>
        <v>#N/A</v>
      </c>
      <c r="H12" s="519" t="e">
        <f ca="1">+IF(AND(ISNUMBER(OFFSET('Water Data'!$E$6,0,10*ROW('Water Data'!E6))),'Data Summary'!BW12="Yes"),OFFSET('Water Data'!$E$6,0,10*ROW('Water Data'!E6)),NA())</f>
        <v>#N/A</v>
      </c>
      <c r="I12" s="519" t="e">
        <f ca="1">+IF(AND(ISNUMBER(OFFSET('Water Data'!$E$9,0,10*ROW('Water Data'!E6))),'Data Summary'!BX12="Yes"),OFFSET('Water Data'!$E$9,0,10*ROW('Water Data'!E6)),NA())</f>
        <v>#N/A</v>
      </c>
      <c r="J12" s="519" t="e">
        <f ca="1">+IF(AND(ISNUMBER(OFFSET('Water Data'!$F$4,0,10*ROW('Water Data'!F6))),'Data Summary'!BY12="Yes"),100-OFFSET('Water Data'!$F$4,0,10*ROW('Water Data'!F6)),NA())</f>
        <v>#N/A</v>
      </c>
      <c r="K12" s="519" t="e">
        <f ca="1">+IF(AND(ISNUMBER(OFFSET('Water Data'!$F$6,0,10*ROW('Water Data'!F6))),'Data Summary'!BZ12="Yes"),OFFSET('Water Data'!$F$6,0,10*ROW('Water Data'!F6)),NA())</f>
        <v>#N/A</v>
      </c>
      <c r="L12" s="519" t="e">
        <f ca="1">+IF(AND(ISNUMBER(OFFSET('Water Data'!$F$9,0,10*ROW('Water Data'!F6))),'Data Summary'!CA12="Yes"),OFFSET('Water Data'!$F$9,0,10*ROW('Water Data'!F6)),NA())</f>
        <v>#N/A</v>
      </c>
      <c r="M12" s="519" t="e">
        <f ca="1">+IF(AND(ISNUMBER(OFFSET('Water Data'!$G$4,0,10*ROW('Water Data'!G6))),'Data Summary'!CB12="Yes"),100-OFFSET('Water Data'!$G$4,0,10*ROW('Water Data'!G6)),NA())</f>
        <v>#N/A</v>
      </c>
      <c r="N12" s="519" t="e">
        <f ca="1">+IF(AND(ISNUMBER(OFFSET('Water Data'!$G$6,0,10*ROW('Water Data'!G6))),'Data Summary'!CC12="Yes"),OFFSET('Water Data'!$G$6,0,10*ROW('Water Data'!G6)),NA())</f>
        <v>#N/A</v>
      </c>
      <c r="O12" s="519" t="e">
        <f ca="1">+IF(AND(ISNUMBER(OFFSET('Water Data'!$G$9,0,10*ROW('Water Data'!G6))),'Data Summary'!CD12="Yes"),OFFSET('Water Data'!$G$9,0,10*ROW('Water Data'!G6)),NA())</f>
        <v>#N/A</v>
      </c>
      <c r="P12" s="519" t="e">
        <f ca="1">+IF(AND(ISNUMBER(OFFSET('Water Data'!$H$4,0,10*ROW('Water Data'!H6))),'Data Summary'!CE12="Yes"),100-OFFSET('Water Data'!$H$4,0,10*ROW('Water Data'!H6)),NA())</f>
        <v>#N/A</v>
      </c>
      <c r="Q12" s="519" t="e">
        <f ca="1">+IF(AND(ISNUMBER(OFFSET('Water Data'!$H$6,0,10*ROW('Water Data'!H6))),'Data Summary'!CF12="Yes"),OFFSET('Water Data'!$H$6,0,10*ROW('Water Data'!H6)),NA())</f>
        <v>#N/A</v>
      </c>
      <c r="R12" s="519">
        <f ca="1">+IF(AND(ISNUMBER(OFFSET('Water Data'!$H$9,0,10*ROW('Water Data'!H6))),'Data Summary'!CG12="Yes"),OFFSET('Water Data'!$H$9,0,10*ROW('Water Data'!H6)),NA())</f>
        <v>50.123456790123463</v>
      </c>
      <c r="S12" s="519" t="e">
        <f ca="1">+IF(AND(ISNUMBER(OFFSET('Water Data'!$I$4,0,10*ROW('Water Data'!I6))),'Data Summary'!CH12="Yes"),100-OFFSET('Water Data'!$I$4,0,10*ROW('Water Data'!I6)),NA())</f>
        <v>#N/A</v>
      </c>
      <c r="T12" s="519" t="e">
        <f ca="1">+IF(AND(ISNUMBER(OFFSET('Water Data'!$I$6,0,10*ROW('Water Data'!I6))),'Data Summary'!CI12="Yes"),OFFSET('Water Data'!$I$6,0,10*ROW('Water Data'!I6)),NA())</f>
        <v>#N/A</v>
      </c>
      <c r="U12" s="519" t="e">
        <f ca="1">+IF(AND(ISNUMBER(OFFSET('Water Data'!$I$9,0,10*ROW('Water Data'!I6))),'Data Summary'!CJ12="Yes"),OFFSET('Water Data'!$I$9,0,10*ROW('Water Data'!I6)),NA())</f>
        <v>#N/A</v>
      </c>
      <c r="V12" s="520" t="e">
        <f ca="1">+IF(AND(ISNUMBER(OFFSET('Sanitation Data'!$D$4,0,10*ROW('Sanitation Data'!D6))),'Data Summary'!CK12="Yes"),100-OFFSET('Sanitation Data'!$D$4,0,10*ROW('Sanitation Data'!D6)),NA())</f>
        <v>#N/A</v>
      </c>
      <c r="W12" s="520" t="e">
        <f ca="1">+IF(AND(ISNUMBER(OFFSET('Sanitation Data'!$D$6,0,10*ROW('Sanitation Data'!D6))),'Data Summary'!CL12="Yes"),OFFSET('Sanitation Data'!$D$6,0,10*ROW('Sanitation Data'!D6)),NA())</f>
        <v>#N/A</v>
      </c>
      <c r="X12" s="520" t="e">
        <f ca="1">+IF(AND(ISNUMBER(OFFSET('Sanitation Data'!$D$10,0,10*ROW('Sanitation Data'!D6))),'Data Summary'!CM12="Yes"),OFFSET('Sanitation Data'!$D$10,0,10*ROW('Sanitation Data'!D6)),NA())</f>
        <v>#N/A</v>
      </c>
      <c r="Y12" s="520" t="e">
        <f ca="1">+IF(AND(ISNUMBER(OFFSET('Sanitation Data'!$D$11,0,10*ROW('Sanitation Data'!D6))),'Data Summary'!CN12="Yes"),OFFSET('Sanitation Data'!$D$11,0,10*ROW('Sanitation Data'!D6)),NA())</f>
        <v>#N/A</v>
      </c>
      <c r="Z12" s="520" t="e">
        <f ca="1">+IF(AND(ISNUMBER(OFFSET('Sanitation Data'!$D$12,0,10*ROW('Sanitation Data'!D6))),'Data Summary'!CO12="Yes"),OFFSET('Sanitation Data'!$D$12,0,10*ROW('Sanitation Data'!D6)),NA())</f>
        <v>#N/A</v>
      </c>
      <c r="AA12" s="520" t="e">
        <f ca="1">+IF(AND(ISNUMBER(OFFSET('Sanitation Data'!$E$4,0,10*ROW('Sanitation Data'!E6))),'Data Summary'!CP12="Yes"),100-OFFSET('Sanitation Data'!$E$4,0,10*ROW('Sanitation Data'!E6)),NA())</f>
        <v>#N/A</v>
      </c>
      <c r="AB12" s="520" t="e">
        <f ca="1">+IF(AND(ISNUMBER(OFFSET('Sanitation Data'!$E$6,0,10*ROW('Sanitation Data'!E6))),'Data Summary'!CQ12="Yes"),OFFSET('Sanitation Data'!$E$6,0,10*ROW('Sanitation Data'!E6)),NA())</f>
        <v>#N/A</v>
      </c>
      <c r="AC12" s="520" t="e">
        <f ca="1">+IF(AND(ISNUMBER(OFFSET('Sanitation Data'!$E$10,0,10*ROW('Sanitation Data'!E6))),'Data Summary'!CR12="Yes"),OFFSET('Sanitation Data'!$E$10,0,10*ROW('Sanitation Data'!E6)),NA())</f>
        <v>#N/A</v>
      </c>
      <c r="AD12" s="520" t="e">
        <f ca="1">+IF(AND(ISNUMBER(OFFSET('Sanitation Data'!$E$11,0,10*ROW('Sanitation Data'!E6))),'Data Summary'!CS12="Yes"),OFFSET('Sanitation Data'!$E$11,0,10*ROW('Sanitation Data'!E6)),NA())</f>
        <v>#N/A</v>
      </c>
      <c r="AE12" s="520" t="e">
        <f ca="1">+IF(AND(ISNUMBER(OFFSET('Sanitation Data'!$E$12,0,10*ROW('Sanitation Data'!E6))),'Data Summary'!CT12="Yes"),OFFSET('Sanitation Data'!$E$12,0,10*ROW('Sanitation Data'!E6)),NA())</f>
        <v>#N/A</v>
      </c>
      <c r="AF12" s="520" t="e">
        <f ca="1">+IF(AND(ISNUMBER(OFFSET('Sanitation Data'!$F$4,0,10*ROW('Sanitation Data'!F6))),'Data Summary'!CU12="Yes"),100-OFFSET('Sanitation Data'!$F$4,0,10*ROW('Sanitation Data'!F6)),NA())</f>
        <v>#N/A</v>
      </c>
      <c r="AG12" s="520" t="e">
        <f ca="1">+IF(AND(ISNUMBER(OFFSET('Sanitation Data'!$F$6,0,10*ROW('Sanitation Data'!F6))),'Data Summary'!CV12="Yes"),OFFSET('Sanitation Data'!$F$6,0,10*ROW('Sanitation Data'!F6)),NA())</f>
        <v>#N/A</v>
      </c>
      <c r="AH12" s="520" t="e">
        <f ca="1">+IF(AND(ISNUMBER(OFFSET('Sanitation Data'!$F$10,0,10*ROW('Sanitation Data'!F6))),'Data Summary'!CW12="Yes"),OFFSET('Sanitation Data'!$F$10,0,10*ROW('Sanitation Data'!F6)),NA())</f>
        <v>#N/A</v>
      </c>
      <c r="AI12" s="520" t="e">
        <f ca="1">+IF(AND(ISNUMBER(OFFSET('Sanitation Data'!$F$11,0,10*ROW('Sanitation Data'!F6))),'Data Summary'!CX12="Yes"),OFFSET('Sanitation Data'!$F$11,0,10*ROW('Sanitation Data'!F6)),NA())</f>
        <v>#N/A</v>
      </c>
      <c r="AJ12" s="520" t="e">
        <f ca="1">+IF(AND(ISNUMBER(OFFSET('Sanitation Data'!$F$12,0,10*ROW('Sanitation Data'!F6))),'Data Summary'!CY12="Yes"),OFFSET('Sanitation Data'!$F$12,0,10*ROW('Sanitation Data'!F6)),NA())</f>
        <v>#N/A</v>
      </c>
      <c r="AK12" s="520" t="e">
        <f ca="1">+IF(AND(ISNUMBER(OFFSET('Sanitation Data'!$G$4,0,10*ROW('Sanitation Data'!G6))),'Data Summary'!CZ12="Yes"),100-OFFSET('Sanitation Data'!$G$4,0,10*ROW('Sanitation Data'!G6)),NA())</f>
        <v>#N/A</v>
      </c>
      <c r="AL12" s="520" t="e">
        <f ca="1">+IF(AND(ISNUMBER(OFFSET('Sanitation Data'!$G$6,0,10*ROW('Sanitation Data'!G6))),'Data Summary'!DA12="Yes"),OFFSET('Sanitation Data'!$G$6,0,10*ROW('Sanitation Data'!G6)),NA())</f>
        <v>#N/A</v>
      </c>
      <c r="AM12" s="520" t="e">
        <f ca="1">+IF(AND(ISNUMBER(OFFSET('Sanitation Data'!$G$10,0,10*ROW('Sanitation Data'!G6))),'Data Summary'!DB12="Yes"),OFFSET('Sanitation Data'!$G$10,0,10*ROW('Sanitation Data'!G6)),NA())</f>
        <v>#N/A</v>
      </c>
      <c r="AN12" s="520" t="e">
        <f ca="1">+IF(AND(ISNUMBER(OFFSET('Sanitation Data'!$G$11,0,10*ROW('Sanitation Data'!G6))),'Data Summary'!DC12="Yes"),OFFSET('Sanitation Data'!$G$11,0,10*ROW('Sanitation Data'!G6)),NA())</f>
        <v>#N/A</v>
      </c>
      <c r="AO12" s="520" t="e">
        <f ca="1">+IF(AND(ISNUMBER(OFFSET('Sanitation Data'!$G$12,0,10*ROW('Sanitation Data'!G6))),'Data Summary'!DD12="Yes"),OFFSET('Sanitation Data'!$G$12,0,10*ROW('Sanitation Data'!G6)),NA())</f>
        <v>#N/A</v>
      </c>
      <c r="AP12" s="520" t="e">
        <f ca="1">+IF(AND(ISNUMBER(OFFSET('Sanitation Data'!$H$4,0,10*ROW('Sanitation Data'!H6))),'Data Summary'!DE12="Yes"),100-OFFSET('Sanitation Data'!$H$4,0,10*ROW('Sanitation Data'!H6)),NA())</f>
        <v>#N/A</v>
      </c>
      <c r="AQ12" s="520" t="e">
        <f ca="1">+IF(AND(ISNUMBER(OFFSET('Sanitation Data'!$H$6,0,10*ROW('Sanitation Data'!H6))),'Data Summary'!DF12="Yes"),OFFSET('Sanitation Data'!$H$6,0,10*ROW('Sanitation Data'!H6)),NA())</f>
        <v>#N/A</v>
      </c>
      <c r="AR12" s="520" t="e">
        <f ca="1">+IF(AND(ISNUMBER(OFFSET('Sanitation Data'!$H$10,0,10*ROW('Sanitation Data'!H6))),'Data Summary'!DG12="Yes"),OFFSET('Sanitation Data'!$H$10,0,10*ROW('Sanitation Data'!H6)),NA())</f>
        <v>#N/A</v>
      </c>
      <c r="AS12" s="520" t="e">
        <f ca="1">+IF(AND(ISNUMBER(OFFSET('Sanitation Data'!$H$11,0,10*ROW('Sanitation Data'!H6))),'Data Summary'!DH12="Yes"),OFFSET('Sanitation Data'!$H$11,0,10*ROW('Sanitation Data'!H6)),NA())</f>
        <v>#N/A</v>
      </c>
      <c r="AT12" s="520" t="e">
        <f ca="1">+IF(AND(ISNUMBER(OFFSET('Sanitation Data'!$H$12,0,10*ROW('Sanitation Data'!H6))),'Data Summary'!DI12="Yes"),OFFSET('Sanitation Data'!$H$12,0,10*ROW('Sanitation Data'!H6)),NA())</f>
        <v>#N/A</v>
      </c>
      <c r="AU12" s="520" t="e">
        <f ca="1">+IF(AND(ISNUMBER(OFFSET('Sanitation Data'!$I$4,0,10*ROW('Sanitation Data'!I6))),'Data Summary'!DJ12="Yes"),100-OFFSET('Sanitation Data'!$I$4,0,10*ROW('Sanitation Data'!I6)),NA())</f>
        <v>#N/A</v>
      </c>
      <c r="AV12" s="520" t="e">
        <f ca="1">+IF(AND(ISNUMBER(OFFSET('Sanitation Data'!$I$6,0,10*ROW('Sanitation Data'!I6))),'Data Summary'!DK12="Yes"),OFFSET('Sanitation Data'!$I$6,0,10*ROW('Sanitation Data'!I6)),NA())</f>
        <v>#N/A</v>
      </c>
      <c r="AW12" s="520" t="e">
        <f ca="1">+IF(AND(ISNUMBER(OFFSET('Sanitation Data'!$I$10,0,10*ROW('Sanitation Data'!I6))),'Data Summary'!DL12="Yes"),OFFSET('Sanitation Data'!$I$10,0,10*ROW('Sanitation Data'!I6)),NA())</f>
        <v>#N/A</v>
      </c>
      <c r="AX12" s="520" t="e">
        <f ca="1">+IF(AND(ISNUMBER(OFFSET('Sanitation Data'!$I$11,0,10*ROW('Sanitation Data'!I6))),'Data Summary'!DM12="Yes"),OFFSET('Sanitation Data'!$I$11,0,10*ROW('Sanitation Data'!I6)),NA())</f>
        <v>#N/A</v>
      </c>
      <c r="AY12" s="520" t="e">
        <f ca="1">+IF(AND(ISNUMBER(OFFSET('Sanitation Data'!$I$12,0,10*ROW('Sanitation Data'!I6))),'Data Summary'!DN12="Yes"),OFFSET('Sanitation Data'!$I$12,0,10*ROW('Sanitation Data'!I6)),NA())</f>
        <v>#N/A</v>
      </c>
      <c r="AZ12" s="521" t="e">
        <f ca="1">+IF(AND(ISNUMBER(OFFSET('Hygiene Data'!$D$5,0,10*ROW('Hygiene Data'!D6))),'Data Summary'!DO12="Yes"),OFFSET('Hygiene Data'!$D$5,0,10*ROW('Hygiene Data'!D6)),NA())</f>
        <v>#N/A</v>
      </c>
      <c r="BA12" s="521" t="e">
        <f ca="1">+IF(AND(ISNUMBER(OFFSET('Hygiene Data'!$D$7,0,10*ROW('Hygiene Data'!D6))),'Data Summary'!DP12="Yes"),OFFSET('Hygiene Data'!$D$7,0,10*ROW('Hygiene Data'!D6)),NA())</f>
        <v>#N/A</v>
      </c>
      <c r="BB12" s="521" t="e">
        <f ca="1">+IF(AND(ISNUMBER(OFFSET('Hygiene Data'!$D$9,0,10*ROW('Hygiene Data'!D6))),'Data Summary'!DQ12="Yes"),OFFSET('Hygiene Data'!$D$9,0,10*ROW('Hygiene Data'!D6)),NA())</f>
        <v>#N/A</v>
      </c>
      <c r="BC12" s="521" t="e">
        <f ca="1">+IF(AND(ISNUMBER(OFFSET('Hygiene Data'!$E$5,0,10*ROW('Hygiene Data'!E6))),'Data Summary'!DR12="Yes"),OFFSET('Hygiene Data'!$E$5,0,10*ROW('Hygiene Data'!E6)),NA())</f>
        <v>#N/A</v>
      </c>
      <c r="BD12" s="521" t="e">
        <f ca="1">+IF(AND(ISNUMBER(OFFSET('Hygiene Data'!$E$7,0,10*ROW('Hygiene Data'!E6))),'Data Summary'!DS12="Yes"),OFFSET('Hygiene Data'!$E$7,0,10*ROW('Hygiene Data'!E6)),NA())</f>
        <v>#N/A</v>
      </c>
      <c r="BE12" s="521" t="e">
        <f ca="1">+IF(AND(ISNUMBER(OFFSET('Hygiene Data'!$E$9,0,10*ROW('Hygiene Data'!E6))),'Data Summary'!DT12="Yes"),OFFSET('Hygiene Data'!$E$9,0,10*ROW('Hygiene Data'!E6)),NA())</f>
        <v>#N/A</v>
      </c>
      <c r="BF12" s="521" t="e">
        <f ca="1">+IF(AND(ISNUMBER(OFFSET('Hygiene Data'!$F$5,0,10*ROW('Hygiene Data'!F6))),'Data Summary'!DU12="Yes"),OFFSET('Hygiene Data'!$F$5,0,10*ROW('Hygiene Data'!F6)),NA())</f>
        <v>#N/A</v>
      </c>
      <c r="BG12" s="521" t="e">
        <f ca="1">+IF(AND(ISNUMBER(OFFSET('Hygiene Data'!$F$7,0,10*ROW('Hygiene Data'!F6))),'Data Summary'!DV12="Yes"),OFFSET('Hygiene Data'!$F$7,0,10*ROW('Hygiene Data'!F6)),NA())</f>
        <v>#N/A</v>
      </c>
      <c r="BH12" s="521" t="e">
        <f ca="1">+IF(AND(ISNUMBER(OFFSET('Hygiene Data'!$F$9,0,10*ROW('Hygiene Data'!F6))),'Data Summary'!DW12="Yes"),OFFSET('Hygiene Data'!$F$9,0,10*ROW('Hygiene Data'!F6)),NA())</f>
        <v>#N/A</v>
      </c>
      <c r="BI12" s="521" t="e">
        <f ca="1">+IF(AND(ISNUMBER(OFFSET('Hygiene Data'!$G$5,0,10*ROW('Hygiene Data'!G6))),'Data Summary'!DX12="Yes"),OFFSET('Hygiene Data'!$G$5,0,10*ROW('Hygiene Data'!G6)),NA())</f>
        <v>#N/A</v>
      </c>
      <c r="BJ12" s="521" t="e">
        <f ca="1">+IF(AND(ISNUMBER(OFFSET('Hygiene Data'!$G$7,0,10*ROW('Hygiene Data'!G6))),'Data Summary'!DY12="Yes"),OFFSET('Hygiene Data'!$G$7,0,10*ROW('Hygiene Data'!G6)),NA())</f>
        <v>#N/A</v>
      </c>
      <c r="BK12" s="521" t="e">
        <f ca="1">+IF(AND(ISNUMBER(OFFSET('Hygiene Data'!$G$9,0,10*ROW('Hygiene Data'!G6))),'Data Summary'!DZ12="Yes"),OFFSET('Hygiene Data'!$G$9,0,10*ROW('Hygiene Data'!G6)),NA())</f>
        <v>#N/A</v>
      </c>
      <c r="BL12" s="521" t="e">
        <f ca="1">+IF(AND(ISNUMBER(OFFSET('Hygiene Data'!$H$5,0,10*ROW('Hygiene Data'!H6))),'Data Summary'!EA12="Yes"),OFFSET('Hygiene Data'!$H$5,0,10*ROW('Hygiene Data'!H6)),NA())</f>
        <v>#N/A</v>
      </c>
      <c r="BM12" s="521" t="e">
        <f ca="1">+IF(AND(ISNUMBER(OFFSET('Hygiene Data'!$H$7,0,10*ROW('Hygiene Data'!H6))),'Data Summary'!EB12="Yes"),OFFSET('Hygiene Data'!$H$7,0,10*ROW('Hygiene Data'!H6)),NA())</f>
        <v>#N/A</v>
      </c>
      <c r="BN12" s="521">
        <f ca="1">+IF(AND(ISNUMBER(OFFSET('Hygiene Data'!$H$9,0,10*ROW('Hygiene Data'!H6))),'Data Summary'!EC12="Yes"),OFFSET('Hygiene Data'!$H$9,0,10*ROW('Hygiene Data'!H6)),NA())</f>
        <v>27.53086419753086</v>
      </c>
      <c r="BO12" s="521" t="e">
        <f ca="1">+IF(AND(ISNUMBER(OFFSET('Hygiene Data'!$I$5,0,10*ROW('Hygiene Data'!I6))),'Data Summary'!ED12="Yes"),OFFSET('Hygiene Data'!$I$5,0,10*ROW('Hygiene Data'!I6)),NA())</f>
        <v>#N/A</v>
      </c>
      <c r="BP12" s="521" t="e">
        <f ca="1">+IF(AND(ISNUMBER(OFFSET('Hygiene Data'!$I$7,0,10*ROW('Hygiene Data'!I6))),'Data Summary'!EE12="Yes"),OFFSET('Hygiene Data'!$I$7,0,10*ROW('Hygiene Data'!I6)),NA())</f>
        <v>#N/A</v>
      </c>
      <c r="BQ12" s="521" t="e">
        <f ca="1">+IF(AND(ISNUMBER(OFFSET('Hygiene Data'!$I$9,0,10*ROW('Hygiene Data'!I6))),'Data Summary'!EF12="Yes"),OFFSET('Hygiene Data'!$I$9,0,10*ROW('Hygiene Data'!I6)),NA())</f>
        <v>#N/A</v>
      </c>
    </row>
    <row r="13" spans="1:69" x14ac:dyDescent="0.25">
      <c r="A13" s="517" t="str">
        <f ca="1">+RIGHT('Data Summary'!A13,LEN('Data Summary'!A13)-9)</f>
        <v>SUR</v>
      </c>
      <c r="B13" s="491" t="str">
        <f ca="1">+IF(ISTEXT('Data Summary'!B13),'Data Summary'!B13,"")</f>
        <v>Survey</v>
      </c>
      <c r="C13" s="518">
        <f ca="1">+VALUE('Data Summary'!C13)</f>
        <v>2024</v>
      </c>
      <c r="D13" s="519">
        <f ca="1">+IF(AND(ISNUMBER(OFFSET('Water Data'!$D$4,0,10*ROW('Water Data'!D7))),'Data Summary'!BS13="Yes"),100-OFFSET('Water Data'!$D$4,0,10*ROW('Water Data'!D7)),NA())</f>
        <v>87.710000000000008</v>
      </c>
      <c r="E13" s="519">
        <f ca="1">+IF(AND(ISNUMBER(OFFSET('Water Data'!$D$6,0,10*ROW('Water Data'!D7))),'Data Summary'!BT13="Yes"),OFFSET('Water Data'!$D$6,0,10*ROW('Water Data'!D7)),NA())</f>
        <v>87.71</v>
      </c>
      <c r="F13" s="519">
        <f ca="1">+IF(AND(ISNUMBER(OFFSET('Water Data'!$D$9,0,10*ROW('Water Data'!D7))),'Data Summary'!BU13="Yes"),OFFSET('Water Data'!$D$9,0,10*ROW('Water Data'!D7)),NA())</f>
        <v>41.16</v>
      </c>
      <c r="G13" s="519" t="e">
        <f ca="1">+IF(AND(ISNUMBER(OFFSET('Water Data'!$E$4,0,10*ROW('Water Data'!E7))),'Data Summary'!BV13="Yes"),100-OFFSET('Water Data'!$E$4,0,10*ROW('Water Data'!E7)),NA())</f>
        <v>#N/A</v>
      </c>
      <c r="H13" s="519" t="e">
        <f ca="1">+IF(AND(ISNUMBER(OFFSET('Water Data'!$E$6,0,10*ROW('Water Data'!E7))),'Data Summary'!BW13="Yes"),OFFSET('Water Data'!$E$6,0,10*ROW('Water Data'!E7)),NA())</f>
        <v>#N/A</v>
      </c>
      <c r="I13" s="519" t="e">
        <f ca="1">+IF(AND(ISNUMBER(OFFSET('Water Data'!$E$9,0,10*ROW('Water Data'!E7))),'Data Summary'!BX13="Yes"),OFFSET('Water Data'!$E$9,0,10*ROW('Water Data'!E7)),NA())</f>
        <v>#N/A</v>
      </c>
      <c r="J13" s="519" t="e">
        <f ca="1">+IF(AND(ISNUMBER(OFFSET('Water Data'!$F$4,0,10*ROW('Water Data'!F7))),'Data Summary'!BY13="Yes"),100-OFFSET('Water Data'!$F$4,0,10*ROW('Water Data'!F7)),NA())</f>
        <v>#N/A</v>
      </c>
      <c r="K13" s="519" t="e">
        <f ca="1">+IF(AND(ISNUMBER(OFFSET('Water Data'!$F$6,0,10*ROW('Water Data'!F7))),'Data Summary'!BZ13="Yes"),OFFSET('Water Data'!$F$6,0,10*ROW('Water Data'!F7)),NA())</f>
        <v>#N/A</v>
      </c>
      <c r="L13" s="519" t="e">
        <f ca="1">+IF(AND(ISNUMBER(OFFSET('Water Data'!$F$9,0,10*ROW('Water Data'!F7))),'Data Summary'!CA13="Yes"),OFFSET('Water Data'!$F$9,0,10*ROW('Water Data'!F7)),NA())</f>
        <v>#N/A</v>
      </c>
      <c r="M13" s="519" t="e">
        <f ca="1">+IF(AND(ISNUMBER(OFFSET('Water Data'!$G$4,0,10*ROW('Water Data'!G7))),'Data Summary'!CB13="Yes"),100-OFFSET('Water Data'!$G$4,0,10*ROW('Water Data'!G7)),NA())</f>
        <v>#N/A</v>
      </c>
      <c r="N13" s="519" t="e">
        <f ca="1">+IF(AND(ISNUMBER(OFFSET('Water Data'!$G$6,0,10*ROW('Water Data'!G7))),'Data Summary'!CC13="Yes"),OFFSET('Water Data'!$G$6,0,10*ROW('Water Data'!G7)),NA())</f>
        <v>#N/A</v>
      </c>
      <c r="O13" s="519" t="e">
        <f ca="1">+IF(AND(ISNUMBER(OFFSET('Water Data'!$G$9,0,10*ROW('Water Data'!G7))),'Data Summary'!CD13="Yes"),OFFSET('Water Data'!$G$9,0,10*ROW('Water Data'!G7)),NA())</f>
        <v>#N/A</v>
      </c>
      <c r="P13" s="519" t="e">
        <f ca="1">+IF(AND(ISNUMBER(OFFSET('Water Data'!$H$4,0,10*ROW('Water Data'!H7))),'Data Summary'!CE13="Yes"),100-OFFSET('Water Data'!$H$4,0,10*ROW('Water Data'!H7)),NA())</f>
        <v>#N/A</v>
      </c>
      <c r="Q13" s="519" t="e">
        <f ca="1">+IF(AND(ISNUMBER(OFFSET('Water Data'!$H$6,0,10*ROW('Water Data'!H7))),'Data Summary'!CF13="Yes"),OFFSET('Water Data'!$H$6,0,10*ROW('Water Data'!H7)),NA())</f>
        <v>#N/A</v>
      </c>
      <c r="R13" s="519" t="e">
        <f ca="1">+IF(AND(ISNUMBER(OFFSET('Water Data'!$H$9,0,10*ROW('Water Data'!H7))),'Data Summary'!CG13="Yes"),OFFSET('Water Data'!$H$9,0,10*ROW('Water Data'!H7)),NA())</f>
        <v>#N/A</v>
      </c>
      <c r="S13" s="519" t="e">
        <f ca="1">+IF(AND(ISNUMBER(OFFSET('Water Data'!$I$4,0,10*ROW('Water Data'!I7))),'Data Summary'!CH13="Yes"),100-OFFSET('Water Data'!$I$4,0,10*ROW('Water Data'!I7)),NA())</f>
        <v>#N/A</v>
      </c>
      <c r="T13" s="519" t="e">
        <f ca="1">+IF(AND(ISNUMBER(OFFSET('Water Data'!$I$6,0,10*ROW('Water Data'!I7))),'Data Summary'!CI13="Yes"),OFFSET('Water Data'!$I$6,0,10*ROW('Water Data'!I7)),NA())</f>
        <v>#N/A</v>
      </c>
      <c r="U13" s="519" t="e">
        <f ca="1">+IF(AND(ISNUMBER(OFFSET('Water Data'!$I$9,0,10*ROW('Water Data'!I7))),'Data Summary'!CJ13="Yes"),OFFSET('Water Data'!$I$9,0,10*ROW('Water Data'!I7)),NA())</f>
        <v>#N/A</v>
      </c>
      <c r="V13" s="520">
        <f ca="1">+IF(AND(ISNUMBER(OFFSET('Sanitation Data'!$D$4,0,10*ROW('Sanitation Data'!D7))),'Data Summary'!CK13="Yes"),100-OFFSET('Sanitation Data'!$D$4,0,10*ROW('Sanitation Data'!D7)),NA())</f>
        <v>54.85</v>
      </c>
      <c r="W13" s="520">
        <f ca="1">+IF(AND(ISNUMBER(OFFSET('Sanitation Data'!$D$6,0,10*ROW('Sanitation Data'!D7))),'Data Summary'!CL13="Yes"),OFFSET('Sanitation Data'!$D$6,0,10*ROW('Sanitation Data'!D7)),NA())</f>
        <v>54.84</v>
      </c>
      <c r="X13" s="520" t="e">
        <f ca="1">+IF(AND(ISNUMBER(OFFSET('Sanitation Data'!$D$10,0,10*ROW('Sanitation Data'!D7))),'Data Summary'!CM13="Yes"),OFFSET('Sanitation Data'!$D$10,0,10*ROW('Sanitation Data'!D7)),NA())</f>
        <v>#N/A</v>
      </c>
      <c r="Y13" s="520" t="e">
        <f ca="1">+IF(AND(ISNUMBER(OFFSET('Sanitation Data'!$D$11,0,10*ROW('Sanitation Data'!D7))),'Data Summary'!CN13="Yes"),OFFSET('Sanitation Data'!$D$11,0,10*ROW('Sanitation Data'!D7)),NA())</f>
        <v>#N/A</v>
      </c>
      <c r="Z13" s="520">
        <f ca="1">+IF(AND(ISNUMBER(OFFSET('Sanitation Data'!$D$12,0,10*ROW('Sanitation Data'!D7))),'Data Summary'!CO13="Yes"),OFFSET('Sanitation Data'!$D$12,0,10*ROW('Sanitation Data'!D7)),NA())</f>
        <v>5.4</v>
      </c>
      <c r="AA13" s="520" t="e">
        <f ca="1">+IF(AND(ISNUMBER(OFFSET('Sanitation Data'!$E$4,0,10*ROW('Sanitation Data'!E7))),'Data Summary'!CP13="Yes"),100-OFFSET('Sanitation Data'!$E$4,0,10*ROW('Sanitation Data'!E7)),NA())</f>
        <v>#N/A</v>
      </c>
      <c r="AB13" s="520" t="e">
        <f ca="1">+IF(AND(ISNUMBER(OFFSET('Sanitation Data'!$E$6,0,10*ROW('Sanitation Data'!E7))),'Data Summary'!CQ13="Yes"),OFFSET('Sanitation Data'!$E$6,0,10*ROW('Sanitation Data'!E7)),NA())</f>
        <v>#N/A</v>
      </c>
      <c r="AC13" s="520" t="e">
        <f ca="1">+IF(AND(ISNUMBER(OFFSET('Sanitation Data'!$E$10,0,10*ROW('Sanitation Data'!E7))),'Data Summary'!CR13="Yes"),OFFSET('Sanitation Data'!$E$10,0,10*ROW('Sanitation Data'!E7)),NA())</f>
        <v>#N/A</v>
      </c>
      <c r="AD13" s="520" t="e">
        <f ca="1">+IF(AND(ISNUMBER(OFFSET('Sanitation Data'!$E$11,0,10*ROW('Sanitation Data'!E7))),'Data Summary'!CS13="Yes"),OFFSET('Sanitation Data'!$E$11,0,10*ROW('Sanitation Data'!E7)),NA())</f>
        <v>#N/A</v>
      </c>
      <c r="AE13" s="520" t="e">
        <f ca="1">+IF(AND(ISNUMBER(OFFSET('Sanitation Data'!$E$12,0,10*ROW('Sanitation Data'!E7))),'Data Summary'!CT13="Yes"),OFFSET('Sanitation Data'!$E$12,0,10*ROW('Sanitation Data'!E7)),NA())</f>
        <v>#N/A</v>
      </c>
      <c r="AF13" s="520" t="e">
        <f ca="1">+IF(AND(ISNUMBER(OFFSET('Sanitation Data'!$F$4,0,10*ROW('Sanitation Data'!F7))),'Data Summary'!CU13="Yes"),100-OFFSET('Sanitation Data'!$F$4,0,10*ROW('Sanitation Data'!F7)),NA())</f>
        <v>#N/A</v>
      </c>
      <c r="AG13" s="520" t="e">
        <f ca="1">+IF(AND(ISNUMBER(OFFSET('Sanitation Data'!$F$6,0,10*ROW('Sanitation Data'!F7))),'Data Summary'!CV13="Yes"),OFFSET('Sanitation Data'!$F$6,0,10*ROW('Sanitation Data'!F7)),NA())</f>
        <v>#N/A</v>
      </c>
      <c r="AH13" s="520" t="e">
        <f ca="1">+IF(AND(ISNUMBER(OFFSET('Sanitation Data'!$F$10,0,10*ROW('Sanitation Data'!F7))),'Data Summary'!CW13="Yes"),OFFSET('Sanitation Data'!$F$10,0,10*ROW('Sanitation Data'!F7)),NA())</f>
        <v>#N/A</v>
      </c>
      <c r="AI13" s="520" t="e">
        <f ca="1">+IF(AND(ISNUMBER(OFFSET('Sanitation Data'!$F$11,0,10*ROW('Sanitation Data'!F7))),'Data Summary'!CX13="Yes"),OFFSET('Sanitation Data'!$F$11,0,10*ROW('Sanitation Data'!F7)),NA())</f>
        <v>#N/A</v>
      </c>
      <c r="AJ13" s="520" t="e">
        <f ca="1">+IF(AND(ISNUMBER(OFFSET('Sanitation Data'!$F$12,0,10*ROW('Sanitation Data'!F7))),'Data Summary'!CY13="Yes"),OFFSET('Sanitation Data'!$F$12,0,10*ROW('Sanitation Data'!F7)),NA())</f>
        <v>#N/A</v>
      </c>
      <c r="AK13" s="520" t="e">
        <f ca="1">+IF(AND(ISNUMBER(OFFSET('Sanitation Data'!$G$4,0,10*ROW('Sanitation Data'!G7))),'Data Summary'!CZ13="Yes"),100-OFFSET('Sanitation Data'!$G$4,0,10*ROW('Sanitation Data'!G7)),NA())</f>
        <v>#N/A</v>
      </c>
      <c r="AL13" s="520" t="e">
        <f ca="1">+IF(AND(ISNUMBER(OFFSET('Sanitation Data'!$G$6,0,10*ROW('Sanitation Data'!G7))),'Data Summary'!DA13="Yes"),OFFSET('Sanitation Data'!$G$6,0,10*ROW('Sanitation Data'!G7)),NA())</f>
        <v>#N/A</v>
      </c>
      <c r="AM13" s="520" t="e">
        <f ca="1">+IF(AND(ISNUMBER(OFFSET('Sanitation Data'!$G$10,0,10*ROW('Sanitation Data'!G7))),'Data Summary'!DB13="Yes"),OFFSET('Sanitation Data'!$G$10,0,10*ROW('Sanitation Data'!G7)),NA())</f>
        <v>#N/A</v>
      </c>
      <c r="AN13" s="520" t="e">
        <f ca="1">+IF(AND(ISNUMBER(OFFSET('Sanitation Data'!$G$11,0,10*ROW('Sanitation Data'!G7))),'Data Summary'!DC13="Yes"),OFFSET('Sanitation Data'!$G$11,0,10*ROW('Sanitation Data'!G7)),NA())</f>
        <v>#N/A</v>
      </c>
      <c r="AO13" s="520" t="e">
        <f ca="1">+IF(AND(ISNUMBER(OFFSET('Sanitation Data'!$G$12,0,10*ROW('Sanitation Data'!G7))),'Data Summary'!DD13="Yes"),OFFSET('Sanitation Data'!$G$12,0,10*ROW('Sanitation Data'!G7)),NA())</f>
        <v>#N/A</v>
      </c>
      <c r="AP13" s="520" t="e">
        <f ca="1">+IF(AND(ISNUMBER(OFFSET('Sanitation Data'!$H$4,0,10*ROW('Sanitation Data'!H7))),'Data Summary'!DE13="Yes"),100-OFFSET('Sanitation Data'!$H$4,0,10*ROW('Sanitation Data'!H7)),NA())</f>
        <v>#N/A</v>
      </c>
      <c r="AQ13" s="520" t="e">
        <f ca="1">+IF(AND(ISNUMBER(OFFSET('Sanitation Data'!$H$6,0,10*ROW('Sanitation Data'!H7))),'Data Summary'!DF13="Yes"),OFFSET('Sanitation Data'!$H$6,0,10*ROW('Sanitation Data'!H7)),NA())</f>
        <v>#N/A</v>
      </c>
      <c r="AR13" s="520" t="e">
        <f ca="1">+IF(AND(ISNUMBER(OFFSET('Sanitation Data'!$H$10,0,10*ROW('Sanitation Data'!H7))),'Data Summary'!DG13="Yes"),OFFSET('Sanitation Data'!$H$10,0,10*ROW('Sanitation Data'!H7)),NA())</f>
        <v>#N/A</v>
      </c>
      <c r="AS13" s="520" t="e">
        <f ca="1">+IF(AND(ISNUMBER(OFFSET('Sanitation Data'!$H$11,0,10*ROW('Sanitation Data'!H7))),'Data Summary'!DH13="Yes"),OFFSET('Sanitation Data'!$H$11,0,10*ROW('Sanitation Data'!H7)),NA())</f>
        <v>#N/A</v>
      </c>
      <c r="AT13" s="520" t="e">
        <f ca="1">+IF(AND(ISNUMBER(OFFSET('Sanitation Data'!$H$12,0,10*ROW('Sanitation Data'!H7))),'Data Summary'!DI13="Yes"),OFFSET('Sanitation Data'!$H$12,0,10*ROW('Sanitation Data'!H7)),NA())</f>
        <v>#N/A</v>
      </c>
      <c r="AU13" s="520" t="e">
        <f ca="1">+IF(AND(ISNUMBER(OFFSET('Sanitation Data'!$I$4,0,10*ROW('Sanitation Data'!I7))),'Data Summary'!DJ13="Yes"),100-OFFSET('Sanitation Data'!$I$4,0,10*ROW('Sanitation Data'!I7)),NA())</f>
        <v>#N/A</v>
      </c>
      <c r="AV13" s="520" t="e">
        <f ca="1">+IF(AND(ISNUMBER(OFFSET('Sanitation Data'!$I$6,0,10*ROW('Sanitation Data'!I7))),'Data Summary'!DK13="Yes"),OFFSET('Sanitation Data'!$I$6,0,10*ROW('Sanitation Data'!I7)),NA())</f>
        <v>#N/A</v>
      </c>
      <c r="AW13" s="520" t="e">
        <f ca="1">+IF(AND(ISNUMBER(OFFSET('Sanitation Data'!$I$10,0,10*ROW('Sanitation Data'!I7))),'Data Summary'!DL13="Yes"),OFFSET('Sanitation Data'!$I$10,0,10*ROW('Sanitation Data'!I7)),NA())</f>
        <v>#N/A</v>
      </c>
      <c r="AX13" s="520" t="e">
        <f ca="1">+IF(AND(ISNUMBER(OFFSET('Sanitation Data'!$I$11,0,10*ROW('Sanitation Data'!I7))),'Data Summary'!DM13="Yes"),OFFSET('Sanitation Data'!$I$11,0,10*ROW('Sanitation Data'!I7)),NA())</f>
        <v>#N/A</v>
      </c>
      <c r="AY13" s="520" t="e">
        <f ca="1">+IF(AND(ISNUMBER(OFFSET('Sanitation Data'!$I$12,0,10*ROW('Sanitation Data'!I7))),'Data Summary'!DN13="Yes"),OFFSET('Sanitation Data'!$I$12,0,10*ROW('Sanitation Data'!I7)),NA())</f>
        <v>#N/A</v>
      </c>
      <c r="AZ13" s="521" t="e">
        <f ca="1">+IF(AND(ISNUMBER(OFFSET('Hygiene Data'!$D$5,0,10*ROW('Hygiene Data'!D7))),'Data Summary'!DO13="Yes"),OFFSET('Hygiene Data'!$D$5,0,10*ROW('Hygiene Data'!D7)),NA())</f>
        <v>#N/A</v>
      </c>
      <c r="BA13" s="521">
        <f ca="1">+IF(AND(ISNUMBER(OFFSET('Hygiene Data'!$D$7,0,10*ROW('Hygiene Data'!D7))),'Data Summary'!DP13="Yes"),OFFSET('Hygiene Data'!$D$7,0,10*ROW('Hygiene Data'!D7)),NA())</f>
        <v>9.33</v>
      </c>
      <c r="BB13" s="521">
        <f ca="1">+IF(AND(ISNUMBER(OFFSET('Hygiene Data'!$D$9,0,10*ROW('Hygiene Data'!D7))),'Data Summary'!DQ13="Yes"),OFFSET('Hygiene Data'!$D$9,0,10*ROW('Hygiene Data'!D7)),NA())</f>
        <v>12.54</v>
      </c>
      <c r="BC13" s="521" t="e">
        <f ca="1">+IF(AND(ISNUMBER(OFFSET('Hygiene Data'!$E$5,0,10*ROW('Hygiene Data'!E7))),'Data Summary'!DR13="Yes"),OFFSET('Hygiene Data'!$E$5,0,10*ROW('Hygiene Data'!E7)),NA())</f>
        <v>#N/A</v>
      </c>
      <c r="BD13" s="521" t="e">
        <f ca="1">+IF(AND(ISNUMBER(OFFSET('Hygiene Data'!$E$7,0,10*ROW('Hygiene Data'!E7))),'Data Summary'!DS13="Yes"),OFFSET('Hygiene Data'!$E$7,0,10*ROW('Hygiene Data'!E7)),NA())</f>
        <v>#N/A</v>
      </c>
      <c r="BE13" s="521" t="e">
        <f ca="1">+IF(AND(ISNUMBER(OFFSET('Hygiene Data'!$E$9,0,10*ROW('Hygiene Data'!E7))),'Data Summary'!DT13="Yes"),OFFSET('Hygiene Data'!$E$9,0,10*ROW('Hygiene Data'!E7)),NA())</f>
        <v>#N/A</v>
      </c>
      <c r="BF13" s="521" t="e">
        <f ca="1">+IF(AND(ISNUMBER(OFFSET('Hygiene Data'!$F$5,0,10*ROW('Hygiene Data'!F7))),'Data Summary'!DU13="Yes"),OFFSET('Hygiene Data'!$F$5,0,10*ROW('Hygiene Data'!F7)),NA())</f>
        <v>#N/A</v>
      </c>
      <c r="BG13" s="521" t="e">
        <f ca="1">+IF(AND(ISNUMBER(OFFSET('Hygiene Data'!$F$7,0,10*ROW('Hygiene Data'!F7))),'Data Summary'!DV13="Yes"),OFFSET('Hygiene Data'!$F$7,0,10*ROW('Hygiene Data'!F7)),NA())</f>
        <v>#N/A</v>
      </c>
      <c r="BH13" s="521" t="e">
        <f ca="1">+IF(AND(ISNUMBER(OFFSET('Hygiene Data'!$F$9,0,10*ROW('Hygiene Data'!F7))),'Data Summary'!DW13="Yes"),OFFSET('Hygiene Data'!$F$9,0,10*ROW('Hygiene Data'!F7)),NA())</f>
        <v>#N/A</v>
      </c>
      <c r="BI13" s="521" t="e">
        <f ca="1">+IF(AND(ISNUMBER(OFFSET('Hygiene Data'!$G$5,0,10*ROW('Hygiene Data'!G7))),'Data Summary'!DX13="Yes"),OFFSET('Hygiene Data'!$G$5,0,10*ROW('Hygiene Data'!G7)),NA())</f>
        <v>#N/A</v>
      </c>
      <c r="BJ13" s="521" t="e">
        <f ca="1">+IF(AND(ISNUMBER(OFFSET('Hygiene Data'!$G$7,0,10*ROW('Hygiene Data'!G7))),'Data Summary'!DY13="Yes"),OFFSET('Hygiene Data'!$G$7,0,10*ROW('Hygiene Data'!G7)),NA())</f>
        <v>#N/A</v>
      </c>
      <c r="BK13" s="521" t="e">
        <f ca="1">+IF(AND(ISNUMBER(OFFSET('Hygiene Data'!$G$9,0,10*ROW('Hygiene Data'!G7))),'Data Summary'!DZ13="Yes"),OFFSET('Hygiene Data'!$G$9,0,10*ROW('Hygiene Data'!G7)),NA())</f>
        <v>#N/A</v>
      </c>
      <c r="BL13" s="521" t="e">
        <f ca="1">+IF(AND(ISNUMBER(OFFSET('Hygiene Data'!$H$5,0,10*ROW('Hygiene Data'!H7))),'Data Summary'!EA13="Yes"),OFFSET('Hygiene Data'!$H$5,0,10*ROW('Hygiene Data'!H7)),NA())</f>
        <v>#N/A</v>
      </c>
      <c r="BM13" s="521" t="e">
        <f ca="1">+IF(AND(ISNUMBER(OFFSET('Hygiene Data'!$H$7,0,10*ROW('Hygiene Data'!H7))),'Data Summary'!EB13="Yes"),OFFSET('Hygiene Data'!$H$7,0,10*ROW('Hygiene Data'!H7)),NA())</f>
        <v>#N/A</v>
      </c>
      <c r="BN13" s="521" t="e">
        <f ca="1">+IF(AND(ISNUMBER(OFFSET('Hygiene Data'!$H$9,0,10*ROW('Hygiene Data'!H7))),'Data Summary'!EC13="Yes"),OFFSET('Hygiene Data'!$H$9,0,10*ROW('Hygiene Data'!H7)),NA())</f>
        <v>#N/A</v>
      </c>
      <c r="BO13" s="521" t="e">
        <f ca="1">+IF(AND(ISNUMBER(OFFSET('Hygiene Data'!$I$5,0,10*ROW('Hygiene Data'!I7))),'Data Summary'!ED13="Yes"),OFFSET('Hygiene Data'!$I$5,0,10*ROW('Hygiene Data'!I7)),NA())</f>
        <v>#N/A</v>
      </c>
      <c r="BP13" s="521" t="e">
        <f ca="1">+IF(AND(ISNUMBER(OFFSET('Hygiene Data'!$I$7,0,10*ROW('Hygiene Data'!I7))),'Data Summary'!EE13="Yes"),OFFSET('Hygiene Data'!$I$7,0,10*ROW('Hygiene Data'!I7)),NA())</f>
        <v>#N/A</v>
      </c>
      <c r="BQ13" s="521" t="e">
        <f ca="1">+IF(AND(ISNUMBER(OFFSET('Hygiene Data'!$I$9,0,10*ROW('Hygiene Data'!I7))),'Data Summary'!EF13="Yes"),OFFSET('Hygiene Data'!$I$9,0,10*ROW('Hygiene Data'!I7)),NA())</f>
        <v>#N/A</v>
      </c>
    </row>
    <row r="14" spans="1:69" x14ac:dyDescent="0.25">
      <c r="A14" s="517" t="e">
        <f ca="1">+RIGHT('Data Summary'!A14,LEN('Data Summary'!A14)-9)</f>
        <v>#VALUE!</v>
      </c>
      <c r="B14" s="491" t="str">
        <f ca="1">+IF(ISTEXT('Data Summary'!B14),'Data Summary'!B14,"")</f>
        <v/>
      </c>
      <c r="C14" s="518" t="e">
        <f ca="1">+VALUE('Data Summary'!C14)</f>
        <v>#VALUE!</v>
      </c>
      <c r="D14" s="519" t="e">
        <f ca="1">+IF(AND(ISNUMBER(OFFSET('Water Data'!$D$4,0,10*ROW('Water Data'!D8))),'Data Summary'!BS14="Yes"),100-OFFSET('Water Data'!$D$4,0,10*ROW('Water Data'!D8)),NA())</f>
        <v>#N/A</v>
      </c>
      <c r="E14" s="519" t="e">
        <f ca="1">+IF(AND(ISNUMBER(OFFSET('Water Data'!$D$6,0,10*ROW('Water Data'!D8))),'Data Summary'!BT14="Yes"),OFFSET('Water Data'!$D$6,0,10*ROW('Water Data'!D8)),NA())</f>
        <v>#N/A</v>
      </c>
      <c r="F14" s="519" t="e">
        <f ca="1">+IF(AND(ISNUMBER(OFFSET('Water Data'!$D$9,0,10*ROW('Water Data'!D8))),'Data Summary'!BU14="Yes"),OFFSET('Water Data'!$D$9,0,10*ROW('Water Data'!D8)),NA())</f>
        <v>#N/A</v>
      </c>
      <c r="G14" s="519" t="e">
        <f ca="1">+IF(AND(ISNUMBER(OFFSET('Water Data'!$E$4,0,10*ROW('Water Data'!E8))),'Data Summary'!BV14="Yes"),100-OFFSET('Water Data'!$E$4,0,10*ROW('Water Data'!E8)),NA())</f>
        <v>#N/A</v>
      </c>
      <c r="H14" s="519" t="e">
        <f ca="1">+IF(AND(ISNUMBER(OFFSET('Water Data'!$E$6,0,10*ROW('Water Data'!E8))),'Data Summary'!BW14="Yes"),OFFSET('Water Data'!$E$6,0,10*ROW('Water Data'!E8)),NA())</f>
        <v>#N/A</v>
      </c>
      <c r="I14" s="519" t="e">
        <f ca="1">+IF(AND(ISNUMBER(OFFSET('Water Data'!$E$9,0,10*ROW('Water Data'!E8))),'Data Summary'!BX14="Yes"),OFFSET('Water Data'!$E$9,0,10*ROW('Water Data'!E8)),NA())</f>
        <v>#N/A</v>
      </c>
      <c r="J14" s="519" t="e">
        <f ca="1">+IF(AND(ISNUMBER(OFFSET('Water Data'!$F$4,0,10*ROW('Water Data'!F8))),'Data Summary'!BY14="Yes"),100-OFFSET('Water Data'!$F$4,0,10*ROW('Water Data'!F8)),NA())</f>
        <v>#N/A</v>
      </c>
      <c r="K14" s="519" t="e">
        <f ca="1">+IF(AND(ISNUMBER(OFFSET('Water Data'!$F$6,0,10*ROW('Water Data'!F8))),'Data Summary'!BZ14="Yes"),OFFSET('Water Data'!$F$6,0,10*ROW('Water Data'!F8)),NA())</f>
        <v>#N/A</v>
      </c>
      <c r="L14" s="519" t="e">
        <f ca="1">+IF(AND(ISNUMBER(OFFSET('Water Data'!$F$9,0,10*ROW('Water Data'!F8))),'Data Summary'!CA14="Yes"),OFFSET('Water Data'!$F$9,0,10*ROW('Water Data'!F8)),NA())</f>
        <v>#N/A</v>
      </c>
      <c r="M14" s="519" t="e">
        <f ca="1">+IF(AND(ISNUMBER(OFFSET('Water Data'!$G$4,0,10*ROW('Water Data'!G8))),'Data Summary'!CB14="Yes"),100-OFFSET('Water Data'!$G$4,0,10*ROW('Water Data'!G8)),NA())</f>
        <v>#N/A</v>
      </c>
      <c r="N14" s="519" t="e">
        <f ca="1">+IF(AND(ISNUMBER(OFFSET('Water Data'!$G$6,0,10*ROW('Water Data'!G8))),'Data Summary'!CC14="Yes"),OFFSET('Water Data'!$G$6,0,10*ROW('Water Data'!G8)),NA())</f>
        <v>#N/A</v>
      </c>
      <c r="O14" s="519" t="e">
        <f ca="1">+IF(AND(ISNUMBER(OFFSET('Water Data'!$G$9,0,10*ROW('Water Data'!G8))),'Data Summary'!CD14="Yes"),OFFSET('Water Data'!$G$9,0,10*ROW('Water Data'!G8)),NA())</f>
        <v>#N/A</v>
      </c>
      <c r="P14" s="519" t="e">
        <f ca="1">+IF(AND(ISNUMBER(OFFSET('Water Data'!$H$4,0,10*ROW('Water Data'!H8))),'Data Summary'!CE14="Yes"),100-OFFSET('Water Data'!$H$4,0,10*ROW('Water Data'!H8)),NA())</f>
        <v>#N/A</v>
      </c>
      <c r="Q14" s="519" t="e">
        <f ca="1">+IF(AND(ISNUMBER(OFFSET('Water Data'!$H$6,0,10*ROW('Water Data'!H8))),'Data Summary'!CF14="Yes"),OFFSET('Water Data'!$H$6,0,10*ROW('Water Data'!H8)),NA())</f>
        <v>#N/A</v>
      </c>
      <c r="R14" s="519" t="e">
        <f ca="1">+IF(AND(ISNUMBER(OFFSET('Water Data'!$H$9,0,10*ROW('Water Data'!H8))),'Data Summary'!CG14="Yes"),OFFSET('Water Data'!$H$9,0,10*ROW('Water Data'!H8)),NA())</f>
        <v>#N/A</v>
      </c>
      <c r="S14" s="519" t="e">
        <f ca="1">+IF(AND(ISNUMBER(OFFSET('Water Data'!$I$4,0,10*ROW('Water Data'!I8))),'Data Summary'!CH14="Yes"),100-OFFSET('Water Data'!$I$4,0,10*ROW('Water Data'!I8)),NA())</f>
        <v>#N/A</v>
      </c>
      <c r="T14" s="519" t="e">
        <f ca="1">+IF(AND(ISNUMBER(OFFSET('Water Data'!$I$6,0,10*ROW('Water Data'!I8))),'Data Summary'!CI14="Yes"),OFFSET('Water Data'!$I$6,0,10*ROW('Water Data'!I8)),NA())</f>
        <v>#N/A</v>
      </c>
      <c r="U14" s="519" t="e">
        <f ca="1">+IF(AND(ISNUMBER(OFFSET('Water Data'!$I$9,0,10*ROW('Water Data'!I8))),'Data Summary'!CJ14="Yes"),OFFSET('Water Data'!$I$9,0,10*ROW('Water Data'!I8)),NA())</f>
        <v>#N/A</v>
      </c>
      <c r="V14" s="520" t="e">
        <f ca="1">+IF(AND(ISNUMBER(OFFSET('Sanitation Data'!$D$4,0,10*ROW('Sanitation Data'!D8))),'Data Summary'!CK14="Yes"),100-OFFSET('Sanitation Data'!$D$4,0,10*ROW('Sanitation Data'!D8)),NA())</f>
        <v>#N/A</v>
      </c>
      <c r="W14" s="520" t="e">
        <f ca="1">+IF(AND(ISNUMBER(OFFSET('Sanitation Data'!$D$6,0,10*ROW('Sanitation Data'!D8))),'Data Summary'!CL14="Yes"),OFFSET('Sanitation Data'!$D$6,0,10*ROW('Sanitation Data'!D8)),NA())</f>
        <v>#N/A</v>
      </c>
      <c r="X14" s="520" t="e">
        <f ca="1">+IF(AND(ISNUMBER(OFFSET('Sanitation Data'!$D$10,0,10*ROW('Sanitation Data'!D8))),'Data Summary'!CM14="Yes"),OFFSET('Sanitation Data'!$D$10,0,10*ROW('Sanitation Data'!D8)),NA())</f>
        <v>#N/A</v>
      </c>
      <c r="Y14" s="520" t="e">
        <f ca="1">+IF(AND(ISNUMBER(OFFSET('Sanitation Data'!$D$11,0,10*ROW('Sanitation Data'!D8))),'Data Summary'!CN14="Yes"),OFFSET('Sanitation Data'!$D$11,0,10*ROW('Sanitation Data'!D8)),NA())</f>
        <v>#N/A</v>
      </c>
      <c r="Z14" s="520" t="e">
        <f ca="1">+IF(AND(ISNUMBER(OFFSET('Sanitation Data'!$D$12,0,10*ROW('Sanitation Data'!D8))),'Data Summary'!CO14="Yes"),OFFSET('Sanitation Data'!$D$12,0,10*ROW('Sanitation Data'!D8)),NA())</f>
        <v>#N/A</v>
      </c>
      <c r="AA14" s="520" t="e">
        <f ca="1">+IF(AND(ISNUMBER(OFFSET('Sanitation Data'!$E$4,0,10*ROW('Sanitation Data'!E8))),'Data Summary'!CP14="Yes"),100-OFFSET('Sanitation Data'!$E$4,0,10*ROW('Sanitation Data'!E8)),NA())</f>
        <v>#N/A</v>
      </c>
      <c r="AB14" s="520" t="e">
        <f ca="1">+IF(AND(ISNUMBER(OFFSET('Sanitation Data'!$E$6,0,10*ROW('Sanitation Data'!E8))),'Data Summary'!CQ14="Yes"),OFFSET('Sanitation Data'!$E$6,0,10*ROW('Sanitation Data'!E8)),NA())</f>
        <v>#N/A</v>
      </c>
      <c r="AC14" s="520" t="e">
        <f ca="1">+IF(AND(ISNUMBER(OFFSET('Sanitation Data'!$E$10,0,10*ROW('Sanitation Data'!E8))),'Data Summary'!CR14="Yes"),OFFSET('Sanitation Data'!$E$10,0,10*ROW('Sanitation Data'!E8)),NA())</f>
        <v>#N/A</v>
      </c>
      <c r="AD14" s="520" t="e">
        <f ca="1">+IF(AND(ISNUMBER(OFFSET('Sanitation Data'!$E$11,0,10*ROW('Sanitation Data'!E8))),'Data Summary'!CS14="Yes"),OFFSET('Sanitation Data'!$E$11,0,10*ROW('Sanitation Data'!E8)),NA())</f>
        <v>#N/A</v>
      </c>
      <c r="AE14" s="520" t="e">
        <f ca="1">+IF(AND(ISNUMBER(OFFSET('Sanitation Data'!$E$12,0,10*ROW('Sanitation Data'!E8))),'Data Summary'!CT14="Yes"),OFFSET('Sanitation Data'!$E$12,0,10*ROW('Sanitation Data'!E8)),NA())</f>
        <v>#N/A</v>
      </c>
      <c r="AF14" s="520" t="e">
        <f ca="1">+IF(AND(ISNUMBER(OFFSET('Sanitation Data'!$F$4,0,10*ROW('Sanitation Data'!F8))),'Data Summary'!CU14="Yes"),100-OFFSET('Sanitation Data'!$F$4,0,10*ROW('Sanitation Data'!F8)),NA())</f>
        <v>#N/A</v>
      </c>
      <c r="AG14" s="520" t="e">
        <f ca="1">+IF(AND(ISNUMBER(OFFSET('Sanitation Data'!$F$6,0,10*ROW('Sanitation Data'!F8))),'Data Summary'!CV14="Yes"),OFFSET('Sanitation Data'!$F$6,0,10*ROW('Sanitation Data'!F8)),NA())</f>
        <v>#N/A</v>
      </c>
      <c r="AH14" s="520" t="e">
        <f ca="1">+IF(AND(ISNUMBER(OFFSET('Sanitation Data'!$F$10,0,10*ROW('Sanitation Data'!F8))),'Data Summary'!CW14="Yes"),OFFSET('Sanitation Data'!$F$10,0,10*ROW('Sanitation Data'!F8)),NA())</f>
        <v>#N/A</v>
      </c>
      <c r="AI14" s="520" t="e">
        <f ca="1">+IF(AND(ISNUMBER(OFFSET('Sanitation Data'!$F$11,0,10*ROW('Sanitation Data'!F8))),'Data Summary'!CX14="Yes"),OFFSET('Sanitation Data'!$F$11,0,10*ROW('Sanitation Data'!F8)),NA())</f>
        <v>#N/A</v>
      </c>
      <c r="AJ14" s="520" t="e">
        <f ca="1">+IF(AND(ISNUMBER(OFFSET('Sanitation Data'!$F$12,0,10*ROW('Sanitation Data'!F8))),'Data Summary'!CY14="Yes"),OFFSET('Sanitation Data'!$F$12,0,10*ROW('Sanitation Data'!F8)),NA())</f>
        <v>#N/A</v>
      </c>
      <c r="AK14" s="520" t="e">
        <f ca="1">+IF(AND(ISNUMBER(OFFSET('Sanitation Data'!$G$4,0,10*ROW('Sanitation Data'!G8))),'Data Summary'!CZ14="Yes"),100-OFFSET('Sanitation Data'!$G$4,0,10*ROW('Sanitation Data'!G8)),NA())</f>
        <v>#N/A</v>
      </c>
      <c r="AL14" s="520" t="e">
        <f ca="1">+IF(AND(ISNUMBER(OFFSET('Sanitation Data'!$G$6,0,10*ROW('Sanitation Data'!G8))),'Data Summary'!DA14="Yes"),OFFSET('Sanitation Data'!$G$6,0,10*ROW('Sanitation Data'!G8)),NA())</f>
        <v>#N/A</v>
      </c>
      <c r="AM14" s="520" t="e">
        <f ca="1">+IF(AND(ISNUMBER(OFFSET('Sanitation Data'!$G$10,0,10*ROW('Sanitation Data'!G8))),'Data Summary'!DB14="Yes"),OFFSET('Sanitation Data'!$G$10,0,10*ROW('Sanitation Data'!G8)),NA())</f>
        <v>#N/A</v>
      </c>
      <c r="AN14" s="520" t="e">
        <f ca="1">+IF(AND(ISNUMBER(OFFSET('Sanitation Data'!$G$11,0,10*ROW('Sanitation Data'!G8))),'Data Summary'!DC14="Yes"),OFFSET('Sanitation Data'!$G$11,0,10*ROW('Sanitation Data'!G8)),NA())</f>
        <v>#N/A</v>
      </c>
      <c r="AO14" s="520" t="e">
        <f ca="1">+IF(AND(ISNUMBER(OFFSET('Sanitation Data'!$G$12,0,10*ROW('Sanitation Data'!G8))),'Data Summary'!DD14="Yes"),OFFSET('Sanitation Data'!$G$12,0,10*ROW('Sanitation Data'!G8)),NA())</f>
        <v>#N/A</v>
      </c>
      <c r="AP14" s="520" t="e">
        <f ca="1">+IF(AND(ISNUMBER(OFFSET('Sanitation Data'!$H$4,0,10*ROW('Sanitation Data'!H8))),'Data Summary'!DE14="Yes"),100-OFFSET('Sanitation Data'!$H$4,0,10*ROW('Sanitation Data'!H8)),NA())</f>
        <v>#N/A</v>
      </c>
      <c r="AQ14" s="520" t="e">
        <f ca="1">+IF(AND(ISNUMBER(OFFSET('Sanitation Data'!$H$6,0,10*ROW('Sanitation Data'!H8))),'Data Summary'!DF14="Yes"),OFFSET('Sanitation Data'!$H$6,0,10*ROW('Sanitation Data'!H8)),NA())</f>
        <v>#N/A</v>
      </c>
      <c r="AR14" s="520" t="e">
        <f ca="1">+IF(AND(ISNUMBER(OFFSET('Sanitation Data'!$H$10,0,10*ROW('Sanitation Data'!H8))),'Data Summary'!DG14="Yes"),OFFSET('Sanitation Data'!$H$10,0,10*ROW('Sanitation Data'!H8)),NA())</f>
        <v>#N/A</v>
      </c>
      <c r="AS14" s="520" t="e">
        <f ca="1">+IF(AND(ISNUMBER(OFFSET('Sanitation Data'!$H$11,0,10*ROW('Sanitation Data'!H8))),'Data Summary'!DH14="Yes"),OFFSET('Sanitation Data'!$H$11,0,10*ROW('Sanitation Data'!H8)),NA())</f>
        <v>#N/A</v>
      </c>
      <c r="AT14" s="520" t="e">
        <f ca="1">+IF(AND(ISNUMBER(OFFSET('Sanitation Data'!$H$12,0,10*ROW('Sanitation Data'!H8))),'Data Summary'!DI14="Yes"),OFFSET('Sanitation Data'!$H$12,0,10*ROW('Sanitation Data'!H8)),NA())</f>
        <v>#N/A</v>
      </c>
      <c r="AU14" s="520" t="e">
        <f ca="1">+IF(AND(ISNUMBER(OFFSET('Sanitation Data'!$I$4,0,10*ROW('Sanitation Data'!I8))),'Data Summary'!DJ14="Yes"),100-OFFSET('Sanitation Data'!$I$4,0,10*ROW('Sanitation Data'!I8)),NA())</f>
        <v>#N/A</v>
      </c>
      <c r="AV14" s="520" t="e">
        <f ca="1">+IF(AND(ISNUMBER(OFFSET('Sanitation Data'!$I$6,0,10*ROW('Sanitation Data'!I8))),'Data Summary'!DK14="Yes"),OFFSET('Sanitation Data'!$I$6,0,10*ROW('Sanitation Data'!I8)),NA())</f>
        <v>#N/A</v>
      </c>
      <c r="AW14" s="520" t="e">
        <f ca="1">+IF(AND(ISNUMBER(OFFSET('Sanitation Data'!$I$10,0,10*ROW('Sanitation Data'!I8))),'Data Summary'!DL14="Yes"),OFFSET('Sanitation Data'!$I$10,0,10*ROW('Sanitation Data'!I8)),NA())</f>
        <v>#N/A</v>
      </c>
      <c r="AX14" s="520" t="e">
        <f ca="1">+IF(AND(ISNUMBER(OFFSET('Sanitation Data'!$I$11,0,10*ROW('Sanitation Data'!I8))),'Data Summary'!DM14="Yes"),OFFSET('Sanitation Data'!$I$11,0,10*ROW('Sanitation Data'!I8)),NA())</f>
        <v>#N/A</v>
      </c>
      <c r="AY14" s="520" t="e">
        <f ca="1">+IF(AND(ISNUMBER(OFFSET('Sanitation Data'!$I$12,0,10*ROW('Sanitation Data'!I8))),'Data Summary'!DN14="Yes"),OFFSET('Sanitation Data'!$I$12,0,10*ROW('Sanitation Data'!I8)),NA())</f>
        <v>#N/A</v>
      </c>
      <c r="AZ14" s="521" t="e">
        <f ca="1">+IF(AND(ISNUMBER(OFFSET('Hygiene Data'!$D$5,0,10*ROW('Hygiene Data'!D8))),'Data Summary'!DO14="Yes"),OFFSET('Hygiene Data'!$D$5,0,10*ROW('Hygiene Data'!D8)),NA())</f>
        <v>#N/A</v>
      </c>
      <c r="BA14" s="521" t="e">
        <f ca="1">+IF(AND(ISNUMBER(OFFSET('Hygiene Data'!$D$7,0,10*ROW('Hygiene Data'!D8))),'Data Summary'!DP14="Yes"),OFFSET('Hygiene Data'!$D$7,0,10*ROW('Hygiene Data'!D8)),NA())</f>
        <v>#N/A</v>
      </c>
      <c r="BB14" s="521" t="e">
        <f ca="1">+IF(AND(ISNUMBER(OFFSET('Hygiene Data'!$D$9,0,10*ROW('Hygiene Data'!D8))),'Data Summary'!DQ14="Yes"),OFFSET('Hygiene Data'!$D$9,0,10*ROW('Hygiene Data'!D8)),NA())</f>
        <v>#N/A</v>
      </c>
      <c r="BC14" s="521" t="e">
        <f ca="1">+IF(AND(ISNUMBER(OFFSET('Hygiene Data'!$E$5,0,10*ROW('Hygiene Data'!E8))),'Data Summary'!DR14="Yes"),OFFSET('Hygiene Data'!$E$5,0,10*ROW('Hygiene Data'!E8)),NA())</f>
        <v>#N/A</v>
      </c>
      <c r="BD14" s="521" t="e">
        <f ca="1">+IF(AND(ISNUMBER(OFFSET('Hygiene Data'!$E$7,0,10*ROW('Hygiene Data'!E8))),'Data Summary'!DS14="Yes"),OFFSET('Hygiene Data'!$E$7,0,10*ROW('Hygiene Data'!E8)),NA())</f>
        <v>#N/A</v>
      </c>
      <c r="BE14" s="521" t="e">
        <f ca="1">+IF(AND(ISNUMBER(OFFSET('Hygiene Data'!$E$9,0,10*ROW('Hygiene Data'!E8))),'Data Summary'!DT14="Yes"),OFFSET('Hygiene Data'!$E$9,0,10*ROW('Hygiene Data'!E8)),NA())</f>
        <v>#N/A</v>
      </c>
      <c r="BF14" s="521" t="e">
        <f ca="1">+IF(AND(ISNUMBER(OFFSET('Hygiene Data'!$F$5,0,10*ROW('Hygiene Data'!F8))),'Data Summary'!DU14="Yes"),OFFSET('Hygiene Data'!$F$5,0,10*ROW('Hygiene Data'!F8)),NA())</f>
        <v>#N/A</v>
      </c>
      <c r="BG14" s="521" t="e">
        <f ca="1">+IF(AND(ISNUMBER(OFFSET('Hygiene Data'!$F$7,0,10*ROW('Hygiene Data'!F8))),'Data Summary'!DV14="Yes"),OFFSET('Hygiene Data'!$F$7,0,10*ROW('Hygiene Data'!F8)),NA())</f>
        <v>#N/A</v>
      </c>
      <c r="BH14" s="521" t="e">
        <f ca="1">+IF(AND(ISNUMBER(OFFSET('Hygiene Data'!$F$9,0,10*ROW('Hygiene Data'!F8))),'Data Summary'!DW14="Yes"),OFFSET('Hygiene Data'!$F$9,0,10*ROW('Hygiene Data'!F8)),NA())</f>
        <v>#N/A</v>
      </c>
      <c r="BI14" s="521" t="e">
        <f ca="1">+IF(AND(ISNUMBER(OFFSET('Hygiene Data'!$G$5,0,10*ROW('Hygiene Data'!G8))),'Data Summary'!DX14="Yes"),OFFSET('Hygiene Data'!$G$5,0,10*ROW('Hygiene Data'!G8)),NA())</f>
        <v>#N/A</v>
      </c>
      <c r="BJ14" s="521" t="e">
        <f ca="1">+IF(AND(ISNUMBER(OFFSET('Hygiene Data'!$G$7,0,10*ROW('Hygiene Data'!G8))),'Data Summary'!DY14="Yes"),OFFSET('Hygiene Data'!$G$7,0,10*ROW('Hygiene Data'!G8)),NA())</f>
        <v>#N/A</v>
      </c>
      <c r="BK14" s="521" t="e">
        <f ca="1">+IF(AND(ISNUMBER(OFFSET('Hygiene Data'!$G$9,0,10*ROW('Hygiene Data'!G8))),'Data Summary'!DZ14="Yes"),OFFSET('Hygiene Data'!$G$9,0,10*ROW('Hygiene Data'!G8)),NA())</f>
        <v>#N/A</v>
      </c>
      <c r="BL14" s="521" t="e">
        <f ca="1">+IF(AND(ISNUMBER(OFFSET('Hygiene Data'!$H$5,0,10*ROW('Hygiene Data'!H8))),'Data Summary'!EA14="Yes"),OFFSET('Hygiene Data'!$H$5,0,10*ROW('Hygiene Data'!H8)),NA())</f>
        <v>#N/A</v>
      </c>
      <c r="BM14" s="521" t="e">
        <f ca="1">+IF(AND(ISNUMBER(OFFSET('Hygiene Data'!$H$7,0,10*ROW('Hygiene Data'!H8))),'Data Summary'!EB14="Yes"),OFFSET('Hygiene Data'!$H$7,0,10*ROW('Hygiene Data'!H8)),NA())</f>
        <v>#N/A</v>
      </c>
      <c r="BN14" s="521" t="e">
        <f ca="1">+IF(AND(ISNUMBER(OFFSET('Hygiene Data'!$H$9,0,10*ROW('Hygiene Data'!H8))),'Data Summary'!EC14="Yes"),OFFSET('Hygiene Data'!$H$9,0,10*ROW('Hygiene Data'!H8)),NA())</f>
        <v>#N/A</v>
      </c>
      <c r="BO14" s="521" t="e">
        <f ca="1">+IF(AND(ISNUMBER(OFFSET('Hygiene Data'!$I$5,0,10*ROW('Hygiene Data'!I8))),'Data Summary'!ED14="Yes"),OFFSET('Hygiene Data'!$I$5,0,10*ROW('Hygiene Data'!I8)),NA())</f>
        <v>#N/A</v>
      </c>
      <c r="BP14" s="521" t="e">
        <f ca="1">+IF(AND(ISNUMBER(OFFSET('Hygiene Data'!$I$7,0,10*ROW('Hygiene Data'!I8))),'Data Summary'!EE14="Yes"),OFFSET('Hygiene Data'!$I$7,0,10*ROW('Hygiene Data'!I8)),NA())</f>
        <v>#N/A</v>
      </c>
      <c r="BQ14" s="521" t="e">
        <f ca="1">+IF(AND(ISNUMBER(OFFSET('Hygiene Data'!$I$9,0,10*ROW('Hygiene Data'!I8))),'Data Summary'!EF14="Yes"),OFFSET('Hygiene Data'!$I$9,0,10*ROW('Hygiene Data'!I8)),NA())</f>
        <v>#N/A</v>
      </c>
    </row>
    <row r="15" spans="1:69" x14ac:dyDescent="0.25">
      <c r="A15" s="517" t="e">
        <f ca="1">+RIGHT('Data Summary'!A15,LEN('Data Summary'!A15)-9)</f>
        <v>#VALUE!</v>
      </c>
      <c r="B15" s="491" t="str">
        <f ca="1">+IF(ISTEXT('Data Summary'!B15),'Data Summary'!B15,"")</f>
        <v/>
      </c>
      <c r="C15" s="518" t="e">
        <f ca="1">+VALUE('Data Summary'!C15)</f>
        <v>#VALUE!</v>
      </c>
      <c r="D15" s="519" t="e">
        <f ca="1">+IF(AND(ISNUMBER(OFFSET('Water Data'!$D$4,0,10*ROW('Water Data'!D9))),'Data Summary'!BS15="Yes"),100-OFFSET('Water Data'!$D$4,0,10*ROW('Water Data'!D9)),NA())</f>
        <v>#N/A</v>
      </c>
      <c r="E15" s="519" t="e">
        <f ca="1">+IF(AND(ISNUMBER(OFFSET('Water Data'!$D$6,0,10*ROW('Water Data'!D9))),'Data Summary'!BT15="Yes"),OFFSET('Water Data'!$D$6,0,10*ROW('Water Data'!D9)),NA())</f>
        <v>#N/A</v>
      </c>
      <c r="F15" s="519" t="e">
        <f ca="1">+IF(AND(ISNUMBER(OFFSET('Water Data'!$D$9,0,10*ROW('Water Data'!D9))),'Data Summary'!BU15="Yes"),OFFSET('Water Data'!$D$9,0,10*ROW('Water Data'!D9)),NA())</f>
        <v>#N/A</v>
      </c>
      <c r="G15" s="519" t="e">
        <f ca="1">+IF(AND(ISNUMBER(OFFSET('Water Data'!$E$4,0,10*ROW('Water Data'!E9))),'Data Summary'!BV15="Yes"),100-OFFSET('Water Data'!$E$4,0,10*ROW('Water Data'!E9)),NA())</f>
        <v>#N/A</v>
      </c>
      <c r="H15" s="519" t="e">
        <f ca="1">+IF(AND(ISNUMBER(OFFSET('Water Data'!$E$6,0,10*ROW('Water Data'!E9))),'Data Summary'!BW15="Yes"),OFFSET('Water Data'!$E$6,0,10*ROW('Water Data'!E9)),NA())</f>
        <v>#N/A</v>
      </c>
      <c r="I15" s="519" t="e">
        <f ca="1">+IF(AND(ISNUMBER(OFFSET('Water Data'!$E$9,0,10*ROW('Water Data'!E9))),'Data Summary'!BX15="Yes"),OFFSET('Water Data'!$E$9,0,10*ROW('Water Data'!E9)),NA())</f>
        <v>#N/A</v>
      </c>
      <c r="J15" s="519" t="e">
        <f ca="1">+IF(AND(ISNUMBER(OFFSET('Water Data'!$F$4,0,10*ROW('Water Data'!F9))),'Data Summary'!BY15="Yes"),100-OFFSET('Water Data'!$F$4,0,10*ROW('Water Data'!F9)),NA())</f>
        <v>#N/A</v>
      </c>
      <c r="K15" s="519" t="e">
        <f ca="1">+IF(AND(ISNUMBER(OFFSET('Water Data'!$F$6,0,10*ROW('Water Data'!F9))),'Data Summary'!BZ15="Yes"),OFFSET('Water Data'!$F$6,0,10*ROW('Water Data'!F9)),NA())</f>
        <v>#N/A</v>
      </c>
      <c r="L15" s="519" t="e">
        <f ca="1">+IF(AND(ISNUMBER(OFFSET('Water Data'!$F$9,0,10*ROW('Water Data'!F9))),'Data Summary'!CA15="Yes"),OFFSET('Water Data'!$F$9,0,10*ROW('Water Data'!F9)),NA())</f>
        <v>#N/A</v>
      </c>
      <c r="M15" s="519" t="e">
        <f ca="1">+IF(AND(ISNUMBER(OFFSET('Water Data'!$G$4,0,10*ROW('Water Data'!G9))),'Data Summary'!CB15="Yes"),100-OFFSET('Water Data'!$G$4,0,10*ROW('Water Data'!G9)),NA())</f>
        <v>#N/A</v>
      </c>
      <c r="N15" s="519" t="e">
        <f ca="1">+IF(AND(ISNUMBER(OFFSET('Water Data'!$G$6,0,10*ROW('Water Data'!G9))),'Data Summary'!CC15="Yes"),OFFSET('Water Data'!$G$6,0,10*ROW('Water Data'!G9)),NA())</f>
        <v>#N/A</v>
      </c>
      <c r="O15" s="519" t="e">
        <f ca="1">+IF(AND(ISNUMBER(OFFSET('Water Data'!$G$9,0,10*ROW('Water Data'!G9))),'Data Summary'!CD15="Yes"),OFFSET('Water Data'!$G$9,0,10*ROW('Water Data'!G9)),NA())</f>
        <v>#N/A</v>
      </c>
      <c r="P15" s="519" t="e">
        <f ca="1">+IF(AND(ISNUMBER(OFFSET('Water Data'!$H$4,0,10*ROW('Water Data'!H9))),'Data Summary'!CE15="Yes"),100-OFFSET('Water Data'!$H$4,0,10*ROW('Water Data'!H9)),NA())</f>
        <v>#N/A</v>
      </c>
      <c r="Q15" s="519" t="e">
        <f ca="1">+IF(AND(ISNUMBER(OFFSET('Water Data'!$H$6,0,10*ROW('Water Data'!H9))),'Data Summary'!CF15="Yes"),OFFSET('Water Data'!$H$6,0,10*ROW('Water Data'!H9)),NA())</f>
        <v>#N/A</v>
      </c>
      <c r="R15" s="519" t="e">
        <f ca="1">+IF(AND(ISNUMBER(OFFSET('Water Data'!$H$9,0,10*ROW('Water Data'!H9))),'Data Summary'!CG15="Yes"),OFFSET('Water Data'!$H$9,0,10*ROW('Water Data'!H9)),NA())</f>
        <v>#N/A</v>
      </c>
      <c r="S15" s="519" t="e">
        <f ca="1">+IF(AND(ISNUMBER(OFFSET('Water Data'!$I$4,0,10*ROW('Water Data'!I9))),'Data Summary'!CH15="Yes"),100-OFFSET('Water Data'!$I$4,0,10*ROW('Water Data'!I9)),NA())</f>
        <v>#N/A</v>
      </c>
      <c r="T15" s="519" t="e">
        <f ca="1">+IF(AND(ISNUMBER(OFFSET('Water Data'!$I$6,0,10*ROW('Water Data'!I9))),'Data Summary'!CI15="Yes"),OFFSET('Water Data'!$I$6,0,10*ROW('Water Data'!I9)),NA())</f>
        <v>#N/A</v>
      </c>
      <c r="U15" s="519" t="e">
        <f ca="1">+IF(AND(ISNUMBER(OFFSET('Water Data'!$I$9,0,10*ROW('Water Data'!I9))),'Data Summary'!CJ15="Yes"),OFFSET('Water Data'!$I$9,0,10*ROW('Water Data'!I9)),NA())</f>
        <v>#N/A</v>
      </c>
      <c r="V15" s="520" t="e">
        <f ca="1">+IF(AND(ISNUMBER(OFFSET('Sanitation Data'!$D$4,0,10*ROW('Sanitation Data'!D9))),'Data Summary'!CK15="Yes"),100-OFFSET('Sanitation Data'!$D$4,0,10*ROW('Sanitation Data'!D9)),NA())</f>
        <v>#N/A</v>
      </c>
      <c r="W15" s="520" t="e">
        <f ca="1">+IF(AND(ISNUMBER(OFFSET('Sanitation Data'!$D$6,0,10*ROW('Sanitation Data'!D9))),'Data Summary'!CL15="Yes"),OFFSET('Sanitation Data'!$D$6,0,10*ROW('Sanitation Data'!D9)),NA())</f>
        <v>#N/A</v>
      </c>
      <c r="X15" s="520" t="e">
        <f ca="1">+IF(AND(ISNUMBER(OFFSET('Sanitation Data'!$D$10,0,10*ROW('Sanitation Data'!D9))),'Data Summary'!CM15="Yes"),OFFSET('Sanitation Data'!$D$10,0,10*ROW('Sanitation Data'!D9)),NA())</f>
        <v>#N/A</v>
      </c>
      <c r="Y15" s="520" t="e">
        <f ca="1">+IF(AND(ISNUMBER(OFFSET('Sanitation Data'!$D$11,0,10*ROW('Sanitation Data'!D9))),'Data Summary'!CN15="Yes"),OFFSET('Sanitation Data'!$D$11,0,10*ROW('Sanitation Data'!D9)),NA())</f>
        <v>#N/A</v>
      </c>
      <c r="Z15" s="520" t="e">
        <f ca="1">+IF(AND(ISNUMBER(OFFSET('Sanitation Data'!$D$12,0,10*ROW('Sanitation Data'!D9))),'Data Summary'!CO15="Yes"),OFFSET('Sanitation Data'!$D$12,0,10*ROW('Sanitation Data'!D9)),NA())</f>
        <v>#N/A</v>
      </c>
      <c r="AA15" s="520" t="e">
        <f ca="1">+IF(AND(ISNUMBER(OFFSET('Sanitation Data'!$E$4,0,10*ROW('Sanitation Data'!E9))),'Data Summary'!CP15="Yes"),100-OFFSET('Sanitation Data'!$E$4,0,10*ROW('Sanitation Data'!E9)),NA())</f>
        <v>#N/A</v>
      </c>
      <c r="AB15" s="520" t="e">
        <f ca="1">+IF(AND(ISNUMBER(OFFSET('Sanitation Data'!$E$6,0,10*ROW('Sanitation Data'!E9))),'Data Summary'!CQ15="Yes"),OFFSET('Sanitation Data'!$E$6,0,10*ROW('Sanitation Data'!E9)),NA())</f>
        <v>#N/A</v>
      </c>
      <c r="AC15" s="520" t="e">
        <f ca="1">+IF(AND(ISNUMBER(OFFSET('Sanitation Data'!$E$10,0,10*ROW('Sanitation Data'!E9))),'Data Summary'!CR15="Yes"),OFFSET('Sanitation Data'!$E$10,0,10*ROW('Sanitation Data'!E9)),NA())</f>
        <v>#N/A</v>
      </c>
      <c r="AD15" s="520" t="e">
        <f ca="1">+IF(AND(ISNUMBER(OFFSET('Sanitation Data'!$E$11,0,10*ROW('Sanitation Data'!E9))),'Data Summary'!CS15="Yes"),OFFSET('Sanitation Data'!$E$11,0,10*ROW('Sanitation Data'!E9)),NA())</f>
        <v>#N/A</v>
      </c>
      <c r="AE15" s="520" t="e">
        <f ca="1">+IF(AND(ISNUMBER(OFFSET('Sanitation Data'!$E$12,0,10*ROW('Sanitation Data'!E9))),'Data Summary'!CT15="Yes"),OFFSET('Sanitation Data'!$E$12,0,10*ROW('Sanitation Data'!E9)),NA())</f>
        <v>#N/A</v>
      </c>
      <c r="AF15" s="520" t="e">
        <f ca="1">+IF(AND(ISNUMBER(OFFSET('Sanitation Data'!$F$4,0,10*ROW('Sanitation Data'!F9))),'Data Summary'!CU15="Yes"),100-OFFSET('Sanitation Data'!$F$4,0,10*ROW('Sanitation Data'!F9)),NA())</f>
        <v>#N/A</v>
      </c>
      <c r="AG15" s="520" t="e">
        <f ca="1">+IF(AND(ISNUMBER(OFFSET('Sanitation Data'!$F$6,0,10*ROW('Sanitation Data'!F9))),'Data Summary'!CV15="Yes"),OFFSET('Sanitation Data'!$F$6,0,10*ROW('Sanitation Data'!F9)),NA())</f>
        <v>#N/A</v>
      </c>
      <c r="AH15" s="520" t="e">
        <f ca="1">+IF(AND(ISNUMBER(OFFSET('Sanitation Data'!$F$10,0,10*ROW('Sanitation Data'!F9))),'Data Summary'!CW15="Yes"),OFFSET('Sanitation Data'!$F$10,0,10*ROW('Sanitation Data'!F9)),NA())</f>
        <v>#N/A</v>
      </c>
      <c r="AI15" s="520" t="e">
        <f ca="1">+IF(AND(ISNUMBER(OFFSET('Sanitation Data'!$F$11,0,10*ROW('Sanitation Data'!F9))),'Data Summary'!CX15="Yes"),OFFSET('Sanitation Data'!$F$11,0,10*ROW('Sanitation Data'!F9)),NA())</f>
        <v>#N/A</v>
      </c>
      <c r="AJ15" s="520" t="e">
        <f ca="1">+IF(AND(ISNUMBER(OFFSET('Sanitation Data'!$F$12,0,10*ROW('Sanitation Data'!F9))),'Data Summary'!CY15="Yes"),OFFSET('Sanitation Data'!$F$12,0,10*ROW('Sanitation Data'!F9)),NA())</f>
        <v>#N/A</v>
      </c>
      <c r="AK15" s="520" t="e">
        <f ca="1">+IF(AND(ISNUMBER(OFFSET('Sanitation Data'!$G$4,0,10*ROW('Sanitation Data'!G9))),'Data Summary'!CZ15="Yes"),100-OFFSET('Sanitation Data'!$G$4,0,10*ROW('Sanitation Data'!G9)),NA())</f>
        <v>#N/A</v>
      </c>
      <c r="AL15" s="520" t="e">
        <f ca="1">+IF(AND(ISNUMBER(OFFSET('Sanitation Data'!$G$6,0,10*ROW('Sanitation Data'!G9))),'Data Summary'!DA15="Yes"),OFFSET('Sanitation Data'!$G$6,0,10*ROW('Sanitation Data'!G9)),NA())</f>
        <v>#N/A</v>
      </c>
      <c r="AM15" s="520" t="e">
        <f ca="1">+IF(AND(ISNUMBER(OFFSET('Sanitation Data'!$G$10,0,10*ROW('Sanitation Data'!G9))),'Data Summary'!DB15="Yes"),OFFSET('Sanitation Data'!$G$10,0,10*ROW('Sanitation Data'!G9)),NA())</f>
        <v>#N/A</v>
      </c>
      <c r="AN15" s="520" t="e">
        <f ca="1">+IF(AND(ISNUMBER(OFFSET('Sanitation Data'!$G$11,0,10*ROW('Sanitation Data'!G9))),'Data Summary'!DC15="Yes"),OFFSET('Sanitation Data'!$G$11,0,10*ROW('Sanitation Data'!G9)),NA())</f>
        <v>#N/A</v>
      </c>
      <c r="AO15" s="520" t="e">
        <f ca="1">+IF(AND(ISNUMBER(OFFSET('Sanitation Data'!$G$12,0,10*ROW('Sanitation Data'!G9))),'Data Summary'!DD15="Yes"),OFFSET('Sanitation Data'!$G$12,0,10*ROW('Sanitation Data'!G9)),NA())</f>
        <v>#N/A</v>
      </c>
      <c r="AP15" s="520" t="e">
        <f ca="1">+IF(AND(ISNUMBER(OFFSET('Sanitation Data'!$H$4,0,10*ROW('Sanitation Data'!H9))),'Data Summary'!DE15="Yes"),100-OFFSET('Sanitation Data'!$H$4,0,10*ROW('Sanitation Data'!H9)),NA())</f>
        <v>#N/A</v>
      </c>
      <c r="AQ15" s="520" t="e">
        <f ca="1">+IF(AND(ISNUMBER(OFFSET('Sanitation Data'!$H$6,0,10*ROW('Sanitation Data'!H9))),'Data Summary'!DF15="Yes"),OFFSET('Sanitation Data'!$H$6,0,10*ROW('Sanitation Data'!H9)),NA())</f>
        <v>#N/A</v>
      </c>
      <c r="AR15" s="520" t="e">
        <f ca="1">+IF(AND(ISNUMBER(OFFSET('Sanitation Data'!$H$10,0,10*ROW('Sanitation Data'!H9))),'Data Summary'!DG15="Yes"),OFFSET('Sanitation Data'!$H$10,0,10*ROW('Sanitation Data'!H9)),NA())</f>
        <v>#N/A</v>
      </c>
      <c r="AS15" s="520" t="e">
        <f ca="1">+IF(AND(ISNUMBER(OFFSET('Sanitation Data'!$H$11,0,10*ROW('Sanitation Data'!H9))),'Data Summary'!DH15="Yes"),OFFSET('Sanitation Data'!$H$11,0,10*ROW('Sanitation Data'!H9)),NA())</f>
        <v>#N/A</v>
      </c>
      <c r="AT15" s="520" t="e">
        <f ca="1">+IF(AND(ISNUMBER(OFFSET('Sanitation Data'!$H$12,0,10*ROW('Sanitation Data'!H9))),'Data Summary'!DI15="Yes"),OFFSET('Sanitation Data'!$H$12,0,10*ROW('Sanitation Data'!H9)),NA())</f>
        <v>#N/A</v>
      </c>
      <c r="AU15" s="520" t="e">
        <f ca="1">+IF(AND(ISNUMBER(OFFSET('Sanitation Data'!$I$4,0,10*ROW('Sanitation Data'!I9))),'Data Summary'!DJ15="Yes"),100-OFFSET('Sanitation Data'!$I$4,0,10*ROW('Sanitation Data'!I9)),NA())</f>
        <v>#N/A</v>
      </c>
      <c r="AV15" s="520" t="e">
        <f ca="1">+IF(AND(ISNUMBER(OFFSET('Sanitation Data'!$I$6,0,10*ROW('Sanitation Data'!I9))),'Data Summary'!DK15="Yes"),OFFSET('Sanitation Data'!$I$6,0,10*ROW('Sanitation Data'!I9)),NA())</f>
        <v>#N/A</v>
      </c>
      <c r="AW15" s="520" t="e">
        <f ca="1">+IF(AND(ISNUMBER(OFFSET('Sanitation Data'!$I$10,0,10*ROW('Sanitation Data'!I9))),'Data Summary'!DL15="Yes"),OFFSET('Sanitation Data'!$I$10,0,10*ROW('Sanitation Data'!I9)),NA())</f>
        <v>#N/A</v>
      </c>
      <c r="AX15" s="520" t="e">
        <f ca="1">+IF(AND(ISNUMBER(OFFSET('Sanitation Data'!$I$11,0,10*ROW('Sanitation Data'!I9))),'Data Summary'!DM15="Yes"),OFFSET('Sanitation Data'!$I$11,0,10*ROW('Sanitation Data'!I9)),NA())</f>
        <v>#N/A</v>
      </c>
      <c r="AY15" s="520" t="e">
        <f ca="1">+IF(AND(ISNUMBER(OFFSET('Sanitation Data'!$I$12,0,10*ROW('Sanitation Data'!I9))),'Data Summary'!DN15="Yes"),OFFSET('Sanitation Data'!$I$12,0,10*ROW('Sanitation Data'!I9)),NA())</f>
        <v>#N/A</v>
      </c>
      <c r="AZ15" s="521" t="e">
        <f ca="1">+IF(AND(ISNUMBER(OFFSET('Hygiene Data'!$D$5,0,10*ROW('Hygiene Data'!D9))),'Data Summary'!DO15="Yes"),OFFSET('Hygiene Data'!$D$5,0,10*ROW('Hygiene Data'!D9)),NA())</f>
        <v>#N/A</v>
      </c>
      <c r="BA15" s="521" t="e">
        <f ca="1">+IF(AND(ISNUMBER(OFFSET('Hygiene Data'!$D$7,0,10*ROW('Hygiene Data'!D9))),'Data Summary'!DP15="Yes"),OFFSET('Hygiene Data'!$D$7,0,10*ROW('Hygiene Data'!D9)),NA())</f>
        <v>#N/A</v>
      </c>
      <c r="BB15" s="521" t="e">
        <f ca="1">+IF(AND(ISNUMBER(OFFSET('Hygiene Data'!$D$9,0,10*ROW('Hygiene Data'!D9))),'Data Summary'!DQ15="Yes"),OFFSET('Hygiene Data'!$D$9,0,10*ROW('Hygiene Data'!D9)),NA())</f>
        <v>#N/A</v>
      </c>
      <c r="BC15" s="521" t="e">
        <f ca="1">+IF(AND(ISNUMBER(OFFSET('Hygiene Data'!$E$5,0,10*ROW('Hygiene Data'!E9))),'Data Summary'!DR15="Yes"),OFFSET('Hygiene Data'!$E$5,0,10*ROW('Hygiene Data'!E9)),NA())</f>
        <v>#N/A</v>
      </c>
      <c r="BD15" s="521" t="e">
        <f ca="1">+IF(AND(ISNUMBER(OFFSET('Hygiene Data'!$E$7,0,10*ROW('Hygiene Data'!E9))),'Data Summary'!DS15="Yes"),OFFSET('Hygiene Data'!$E$7,0,10*ROW('Hygiene Data'!E9)),NA())</f>
        <v>#N/A</v>
      </c>
      <c r="BE15" s="521" t="e">
        <f ca="1">+IF(AND(ISNUMBER(OFFSET('Hygiene Data'!$E$9,0,10*ROW('Hygiene Data'!E9))),'Data Summary'!DT15="Yes"),OFFSET('Hygiene Data'!$E$9,0,10*ROW('Hygiene Data'!E9)),NA())</f>
        <v>#N/A</v>
      </c>
      <c r="BF15" s="521" t="e">
        <f ca="1">+IF(AND(ISNUMBER(OFFSET('Hygiene Data'!$F$5,0,10*ROW('Hygiene Data'!F9))),'Data Summary'!DU15="Yes"),OFFSET('Hygiene Data'!$F$5,0,10*ROW('Hygiene Data'!F9)),NA())</f>
        <v>#N/A</v>
      </c>
      <c r="BG15" s="521" t="e">
        <f ca="1">+IF(AND(ISNUMBER(OFFSET('Hygiene Data'!$F$7,0,10*ROW('Hygiene Data'!F9))),'Data Summary'!DV15="Yes"),OFFSET('Hygiene Data'!$F$7,0,10*ROW('Hygiene Data'!F9)),NA())</f>
        <v>#N/A</v>
      </c>
      <c r="BH15" s="521" t="e">
        <f ca="1">+IF(AND(ISNUMBER(OFFSET('Hygiene Data'!$F$9,0,10*ROW('Hygiene Data'!F9))),'Data Summary'!DW15="Yes"),OFFSET('Hygiene Data'!$F$9,0,10*ROW('Hygiene Data'!F9)),NA())</f>
        <v>#N/A</v>
      </c>
      <c r="BI15" s="521" t="e">
        <f ca="1">+IF(AND(ISNUMBER(OFFSET('Hygiene Data'!$G$5,0,10*ROW('Hygiene Data'!G9))),'Data Summary'!DX15="Yes"),OFFSET('Hygiene Data'!$G$5,0,10*ROW('Hygiene Data'!G9)),NA())</f>
        <v>#N/A</v>
      </c>
      <c r="BJ15" s="521" t="e">
        <f ca="1">+IF(AND(ISNUMBER(OFFSET('Hygiene Data'!$G$7,0,10*ROW('Hygiene Data'!G9))),'Data Summary'!DY15="Yes"),OFFSET('Hygiene Data'!$G$7,0,10*ROW('Hygiene Data'!G9)),NA())</f>
        <v>#N/A</v>
      </c>
      <c r="BK15" s="521" t="e">
        <f ca="1">+IF(AND(ISNUMBER(OFFSET('Hygiene Data'!$G$9,0,10*ROW('Hygiene Data'!G9))),'Data Summary'!DZ15="Yes"),OFFSET('Hygiene Data'!$G$9,0,10*ROW('Hygiene Data'!G9)),NA())</f>
        <v>#N/A</v>
      </c>
      <c r="BL15" s="521" t="e">
        <f ca="1">+IF(AND(ISNUMBER(OFFSET('Hygiene Data'!$H$5,0,10*ROW('Hygiene Data'!H9))),'Data Summary'!EA15="Yes"),OFFSET('Hygiene Data'!$H$5,0,10*ROW('Hygiene Data'!H9)),NA())</f>
        <v>#N/A</v>
      </c>
      <c r="BM15" s="521" t="e">
        <f ca="1">+IF(AND(ISNUMBER(OFFSET('Hygiene Data'!$H$7,0,10*ROW('Hygiene Data'!H9))),'Data Summary'!EB15="Yes"),OFFSET('Hygiene Data'!$H$7,0,10*ROW('Hygiene Data'!H9)),NA())</f>
        <v>#N/A</v>
      </c>
      <c r="BN15" s="521" t="e">
        <f ca="1">+IF(AND(ISNUMBER(OFFSET('Hygiene Data'!$H$9,0,10*ROW('Hygiene Data'!H9))),'Data Summary'!EC15="Yes"),OFFSET('Hygiene Data'!$H$9,0,10*ROW('Hygiene Data'!H9)),NA())</f>
        <v>#N/A</v>
      </c>
      <c r="BO15" s="521" t="e">
        <f ca="1">+IF(AND(ISNUMBER(OFFSET('Hygiene Data'!$I$5,0,10*ROW('Hygiene Data'!I9))),'Data Summary'!ED15="Yes"),OFFSET('Hygiene Data'!$I$5,0,10*ROW('Hygiene Data'!I9)),NA())</f>
        <v>#N/A</v>
      </c>
      <c r="BP15" s="521" t="e">
        <f ca="1">+IF(AND(ISNUMBER(OFFSET('Hygiene Data'!$I$7,0,10*ROW('Hygiene Data'!I9))),'Data Summary'!EE15="Yes"),OFFSET('Hygiene Data'!$I$7,0,10*ROW('Hygiene Data'!I9)),NA())</f>
        <v>#N/A</v>
      </c>
      <c r="BQ15" s="521" t="e">
        <f ca="1">+IF(AND(ISNUMBER(OFFSET('Hygiene Data'!$I$9,0,10*ROW('Hygiene Data'!I9))),'Data Summary'!EF15="Yes"),OFFSET('Hygiene Data'!$I$9,0,10*ROW('Hygiene Data'!I9)),NA())</f>
        <v>#N/A</v>
      </c>
    </row>
    <row r="16" spans="1:69" x14ac:dyDescent="0.25">
      <c r="A16" s="517" t="e">
        <f ca="1">+RIGHT('Data Summary'!A16,LEN('Data Summary'!A16)-9)</f>
        <v>#VALUE!</v>
      </c>
      <c r="B16" s="491" t="str">
        <f ca="1">+IF(ISTEXT('Data Summary'!B16),'Data Summary'!B16,"")</f>
        <v/>
      </c>
      <c r="C16" s="518" t="e">
        <f ca="1">+VALUE('Data Summary'!C16)</f>
        <v>#VALUE!</v>
      </c>
      <c r="D16" s="519" t="e">
        <f ca="1">+IF(AND(ISNUMBER(OFFSET('Water Data'!$D$4,0,10*ROW('Water Data'!D10))),'Data Summary'!BS16="Yes"),100-OFFSET('Water Data'!$D$4,0,10*ROW('Water Data'!D10)),NA())</f>
        <v>#N/A</v>
      </c>
      <c r="E16" s="519" t="e">
        <f ca="1">+IF(AND(ISNUMBER(OFFSET('Water Data'!$D$6,0,10*ROW('Water Data'!D10))),'Data Summary'!BT16="Yes"),OFFSET('Water Data'!$D$6,0,10*ROW('Water Data'!D10)),NA())</f>
        <v>#N/A</v>
      </c>
      <c r="F16" s="519" t="e">
        <f ca="1">+IF(AND(ISNUMBER(OFFSET('Water Data'!$D$9,0,10*ROW('Water Data'!D10))),'Data Summary'!BU16="Yes"),OFFSET('Water Data'!$D$9,0,10*ROW('Water Data'!D10)),NA())</f>
        <v>#N/A</v>
      </c>
      <c r="G16" s="519" t="e">
        <f ca="1">+IF(AND(ISNUMBER(OFFSET('Water Data'!$E$4,0,10*ROW('Water Data'!E10))),'Data Summary'!BV16="Yes"),100-OFFSET('Water Data'!$E$4,0,10*ROW('Water Data'!E10)),NA())</f>
        <v>#N/A</v>
      </c>
      <c r="H16" s="519" t="e">
        <f ca="1">+IF(AND(ISNUMBER(OFFSET('Water Data'!$E$6,0,10*ROW('Water Data'!E10))),'Data Summary'!BW16="Yes"),OFFSET('Water Data'!$E$6,0,10*ROW('Water Data'!E10)),NA())</f>
        <v>#N/A</v>
      </c>
      <c r="I16" s="519" t="e">
        <f ca="1">+IF(AND(ISNUMBER(OFFSET('Water Data'!$E$9,0,10*ROW('Water Data'!E10))),'Data Summary'!BX16="Yes"),OFFSET('Water Data'!$E$9,0,10*ROW('Water Data'!E10)),NA())</f>
        <v>#N/A</v>
      </c>
      <c r="J16" s="519" t="e">
        <f ca="1">+IF(AND(ISNUMBER(OFFSET('Water Data'!$F$4,0,10*ROW('Water Data'!F10))),'Data Summary'!BY16="Yes"),100-OFFSET('Water Data'!$F$4,0,10*ROW('Water Data'!F10)),NA())</f>
        <v>#N/A</v>
      </c>
      <c r="K16" s="519" t="e">
        <f ca="1">+IF(AND(ISNUMBER(OFFSET('Water Data'!$F$6,0,10*ROW('Water Data'!F10))),'Data Summary'!BZ16="Yes"),OFFSET('Water Data'!$F$6,0,10*ROW('Water Data'!F10)),NA())</f>
        <v>#N/A</v>
      </c>
      <c r="L16" s="519" t="e">
        <f ca="1">+IF(AND(ISNUMBER(OFFSET('Water Data'!$F$9,0,10*ROW('Water Data'!F10))),'Data Summary'!CA16="Yes"),OFFSET('Water Data'!$F$9,0,10*ROW('Water Data'!F10)),NA())</f>
        <v>#N/A</v>
      </c>
      <c r="M16" s="519" t="e">
        <f ca="1">+IF(AND(ISNUMBER(OFFSET('Water Data'!$G$4,0,10*ROW('Water Data'!G10))),'Data Summary'!CB16="Yes"),100-OFFSET('Water Data'!$G$4,0,10*ROW('Water Data'!G10)),NA())</f>
        <v>#N/A</v>
      </c>
      <c r="N16" s="519" t="e">
        <f ca="1">+IF(AND(ISNUMBER(OFFSET('Water Data'!$G$6,0,10*ROW('Water Data'!G10))),'Data Summary'!CC16="Yes"),OFFSET('Water Data'!$G$6,0,10*ROW('Water Data'!G10)),NA())</f>
        <v>#N/A</v>
      </c>
      <c r="O16" s="519" t="e">
        <f ca="1">+IF(AND(ISNUMBER(OFFSET('Water Data'!$G$9,0,10*ROW('Water Data'!G10))),'Data Summary'!CD16="Yes"),OFFSET('Water Data'!$G$9,0,10*ROW('Water Data'!G10)),NA())</f>
        <v>#N/A</v>
      </c>
      <c r="P16" s="519" t="e">
        <f ca="1">+IF(AND(ISNUMBER(OFFSET('Water Data'!$H$4,0,10*ROW('Water Data'!H10))),'Data Summary'!CE16="Yes"),100-OFFSET('Water Data'!$H$4,0,10*ROW('Water Data'!H10)),NA())</f>
        <v>#N/A</v>
      </c>
      <c r="Q16" s="519" t="e">
        <f ca="1">+IF(AND(ISNUMBER(OFFSET('Water Data'!$H$6,0,10*ROW('Water Data'!H10))),'Data Summary'!CF16="Yes"),OFFSET('Water Data'!$H$6,0,10*ROW('Water Data'!H10)),NA())</f>
        <v>#N/A</v>
      </c>
      <c r="R16" s="519" t="e">
        <f ca="1">+IF(AND(ISNUMBER(OFFSET('Water Data'!$H$9,0,10*ROW('Water Data'!H10))),'Data Summary'!CG16="Yes"),OFFSET('Water Data'!$H$9,0,10*ROW('Water Data'!H10)),NA())</f>
        <v>#N/A</v>
      </c>
      <c r="S16" s="519" t="e">
        <f ca="1">+IF(AND(ISNUMBER(OFFSET('Water Data'!$I$4,0,10*ROW('Water Data'!I10))),'Data Summary'!CH16="Yes"),100-OFFSET('Water Data'!$I$4,0,10*ROW('Water Data'!I10)),NA())</f>
        <v>#N/A</v>
      </c>
      <c r="T16" s="519" t="e">
        <f ca="1">+IF(AND(ISNUMBER(OFFSET('Water Data'!$I$6,0,10*ROW('Water Data'!I10))),'Data Summary'!CI16="Yes"),OFFSET('Water Data'!$I$6,0,10*ROW('Water Data'!I10)),NA())</f>
        <v>#N/A</v>
      </c>
      <c r="U16" s="519" t="e">
        <f ca="1">+IF(AND(ISNUMBER(OFFSET('Water Data'!$I$9,0,10*ROW('Water Data'!I10))),'Data Summary'!CJ16="Yes"),OFFSET('Water Data'!$I$9,0,10*ROW('Water Data'!I10)),NA())</f>
        <v>#N/A</v>
      </c>
      <c r="V16" s="520" t="e">
        <f ca="1">+IF(AND(ISNUMBER(OFFSET('Sanitation Data'!$D$4,0,10*ROW('Sanitation Data'!D10))),'Data Summary'!CK16="Yes"),100-OFFSET('Sanitation Data'!$D$4,0,10*ROW('Sanitation Data'!D10)),NA())</f>
        <v>#N/A</v>
      </c>
      <c r="W16" s="520" t="e">
        <f ca="1">+IF(AND(ISNUMBER(OFFSET('Sanitation Data'!$D$6,0,10*ROW('Sanitation Data'!D10))),'Data Summary'!CL16="Yes"),OFFSET('Sanitation Data'!$D$6,0,10*ROW('Sanitation Data'!D10)),NA())</f>
        <v>#N/A</v>
      </c>
      <c r="X16" s="520" t="e">
        <f ca="1">+IF(AND(ISNUMBER(OFFSET('Sanitation Data'!$D$10,0,10*ROW('Sanitation Data'!D10))),'Data Summary'!CM16="Yes"),OFFSET('Sanitation Data'!$D$10,0,10*ROW('Sanitation Data'!D10)),NA())</f>
        <v>#N/A</v>
      </c>
      <c r="Y16" s="520" t="e">
        <f ca="1">+IF(AND(ISNUMBER(OFFSET('Sanitation Data'!$D$11,0,10*ROW('Sanitation Data'!D10))),'Data Summary'!CN16="Yes"),OFFSET('Sanitation Data'!$D$11,0,10*ROW('Sanitation Data'!D10)),NA())</f>
        <v>#N/A</v>
      </c>
      <c r="Z16" s="520" t="e">
        <f ca="1">+IF(AND(ISNUMBER(OFFSET('Sanitation Data'!$D$12,0,10*ROW('Sanitation Data'!D10))),'Data Summary'!CO16="Yes"),OFFSET('Sanitation Data'!$D$12,0,10*ROW('Sanitation Data'!D10)),NA())</f>
        <v>#N/A</v>
      </c>
      <c r="AA16" s="520" t="e">
        <f ca="1">+IF(AND(ISNUMBER(OFFSET('Sanitation Data'!$E$4,0,10*ROW('Sanitation Data'!E10))),'Data Summary'!CP16="Yes"),100-OFFSET('Sanitation Data'!$E$4,0,10*ROW('Sanitation Data'!E10)),NA())</f>
        <v>#N/A</v>
      </c>
      <c r="AB16" s="520" t="e">
        <f ca="1">+IF(AND(ISNUMBER(OFFSET('Sanitation Data'!$E$6,0,10*ROW('Sanitation Data'!E10))),'Data Summary'!CQ16="Yes"),OFFSET('Sanitation Data'!$E$6,0,10*ROW('Sanitation Data'!E10)),NA())</f>
        <v>#N/A</v>
      </c>
      <c r="AC16" s="520" t="e">
        <f ca="1">+IF(AND(ISNUMBER(OFFSET('Sanitation Data'!$E$10,0,10*ROW('Sanitation Data'!E10))),'Data Summary'!CR16="Yes"),OFFSET('Sanitation Data'!$E$10,0,10*ROW('Sanitation Data'!E10)),NA())</f>
        <v>#N/A</v>
      </c>
      <c r="AD16" s="520" t="e">
        <f ca="1">+IF(AND(ISNUMBER(OFFSET('Sanitation Data'!$E$11,0,10*ROW('Sanitation Data'!E10))),'Data Summary'!CS16="Yes"),OFFSET('Sanitation Data'!$E$11,0,10*ROW('Sanitation Data'!E10)),NA())</f>
        <v>#N/A</v>
      </c>
      <c r="AE16" s="520" t="e">
        <f ca="1">+IF(AND(ISNUMBER(OFFSET('Sanitation Data'!$E$12,0,10*ROW('Sanitation Data'!E10))),'Data Summary'!CT16="Yes"),OFFSET('Sanitation Data'!$E$12,0,10*ROW('Sanitation Data'!E10)),NA())</f>
        <v>#N/A</v>
      </c>
      <c r="AF16" s="520" t="e">
        <f ca="1">+IF(AND(ISNUMBER(OFFSET('Sanitation Data'!$F$4,0,10*ROW('Sanitation Data'!F10))),'Data Summary'!CU16="Yes"),100-OFFSET('Sanitation Data'!$F$4,0,10*ROW('Sanitation Data'!F10)),NA())</f>
        <v>#N/A</v>
      </c>
      <c r="AG16" s="520" t="e">
        <f ca="1">+IF(AND(ISNUMBER(OFFSET('Sanitation Data'!$F$6,0,10*ROW('Sanitation Data'!F10))),'Data Summary'!CV16="Yes"),OFFSET('Sanitation Data'!$F$6,0,10*ROW('Sanitation Data'!F10)),NA())</f>
        <v>#N/A</v>
      </c>
      <c r="AH16" s="520" t="e">
        <f ca="1">+IF(AND(ISNUMBER(OFFSET('Sanitation Data'!$F$10,0,10*ROW('Sanitation Data'!F10))),'Data Summary'!CW16="Yes"),OFFSET('Sanitation Data'!$F$10,0,10*ROW('Sanitation Data'!F10)),NA())</f>
        <v>#N/A</v>
      </c>
      <c r="AI16" s="520" t="e">
        <f ca="1">+IF(AND(ISNUMBER(OFFSET('Sanitation Data'!$F$11,0,10*ROW('Sanitation Data'!F10))),'Data Summary'!CX16="Yes"),OFFSET('Sanitation Data'!$F$11,0,10*ROW('Sanitation Data'!F10)),NA())</f>
        <v>#N/A</v>
      </c>
      <c r="AJ16" s="520" t="e">
        <f ca="1">+IF(AND(ISNUMBER(OFFSET('Sanitation Data'!$F$12,0,10*ROW('Sanitation Data'!F10))),'Data Summary'!CY16="Yes"),OFFSET('Sanitation Data'!$F$12,0,10*ROW('Sanitation Data'!F10)),NA())</f>
        <v>#N/A</v>
      </c>
      <c r="AK16" s="520" t="e">
        <f ca="1">+IF(AND(ISNUMBER(OFFSET('Sanitation Data'!$G$4,0,10*ROW('Sanitation Data'!G10))),'Data Summary'!CZ16="Yes"),100-OFFSET('Sanitation Data'!$G$4,0,10*ROW('Sanitation Data'!G10)),NA())</f>
        <v>#N/A</v>
      </c>
      <c r="AL16" s="520" t="e">
        <f ca="1">+IF(AND(ISNUMBER(OFFSET('Sanitation Data'!$G$6,0,10*ROW('Sanitation Data'!G10))),'Data Summary'!DA16="Yes"),OFFSET('Sanitation Data'!$G$6,0,10*ROW('Sanitation Data'!G10)),NA())</f>
        <v>#N/A</v>
      </c>
      <c r="AM16" s="520" t="e">
        <f ca="1">+IF(AND(ISNUMBER(OFFSET('Sanitation Data'!$G$10,0,10*ROW('Sanitation Data'!G10))),'Data Summary'!DB16="Yes"),OFFSET('Sanitation Data'!$G$10,0,10*ROW('Sanitation Data'!G10)),NA())</f>
        <v>#N/A</v>
      </c>
      <c r="AN16" s="520" t="e">
        <f ca="1">+IF(AND(ISNUMBER(OFFSET('Sanitation Data'!$G$11,0,10*ROW('Sanitation Data'!G10))),'Data Summary'!DC16="Yes"),OFFSET('Sanitation Data'!$G$11,0,10*ROW('Sanitation Data'!G10)),NA())</f>
        <v>#N/A</v>
      </c>
      <c r="AO16" s="520" t="e">
        <f ca="1">+IF(AND(ISNUMBER(OFFSET('Sanitation Data'!$G$12,0,10*ROW('Sanitation Data'!G10))),'Data Summary'!DD16="Yes"),OFFSET('Sanitation Data'!$G$12,0,10*ROW('Sanitation Data'!G10)),NA())</f>
        <v>#N/A</v>
      </c>
      <c r="AP16" s="520" t="e">
        <f ca="1">+IF(AND(ISNUMBER(OFFSET('Sanitation Data'!$H$4,0,10*ROW('Sanitation Data'!H10))),'Data Summary'!DE16="Yes"),100-OFFSET('Sanitation Data'!$H$4,0,10*ROW('Sanitation Data'!H10)),NA())</f>
        <v>#N/A</v>
      </c>
      <c r="AQ16" s="520" t="e">
        <f ca="1">+IF(AND(ISNUMBER(OFFSET('Sanitation Data'!$H$6,0,10*ROW('Sanitation Data'!H10))),'Data Summary'!DF16="Yes"),OFFSET('Sanitation Data'!$H$6,0,10*ROW('Sanitation Data'!H10)),NA())</f>
        <v>#N/A</v>
      </c>
      <c r="AR16" s="520" t="e">
        <f ca="1">+IF(AND(ISNUMBER(OFFSET('Sanitation Data'!$H$10,0,10*ROW('Sanitation Data'!H10))),'Data Summary'!DG16="Yes"),OFFSET('Sanitation Data'!$H$10,0,10*ROW('Sanitation Data'!H10)),NA())</f>
        <v>#N/A</v>
      </c>
      <c r="AS16" s="520" t="e">
        <f ca="1">+IF(AND(ISNUMBER(OFFSET('Sanitation Data'!$H$11,0,10*ROW('Sanitation Data'!H10))),'Data Summary'!DH16="Yes"),OFFSET('Sanitation Data'!$H$11,0,10*ROW('Sanitation Data'!H10)),NA())</f>
        <v>#N/A</v>
      </c>
      <c r="AT16" s="520" t="e">
        <f ca="1">+IF(AND(ISNUMBER(OFFSET('Sanitation Data'!$H$12,0,10*ROW('Sanitation Data'!H10))),'Data Summary'!DI16="Yes"),OFFSET('Sanitation Data'!$H$12,0,10*ROW('Sanitation Data'!H10)),NA())</f>
        <v>#N/A</v>
      </c>
      <c r="AU16" s="520" t="e">
        <f ca="1">+IF(AND(ISNUMBER(OFFSET('Sanitation Data'!$I$4,0,10*ROW('Sanitation Data'!I10))),'Data Summary'!DJ16="Yes"),100-OFFSET('Sanitation Data'!$I$4,0,10*ROW('Sanitation Data'!I10)),NA())</f>
        <v>#N/A</v>
      </c>
      <c r="AV16" s="520" t="e">
        <f ca="1">+IF(AND(ISNUMBER(OFFSET('Sanitation Data'!$I$6,0,10*ROW('Sanitation Data'!I10))),'Data Summary'!DK16="Yes"),OFFSET('Sanitation Data'!$I$6,0,10*ROW('Sanitation Data'!I10)),NA())</f>
        <v>#N/A</v>
      </c>
      <c r="AW16" s="520" t="e">
        <f ca="1">+IF(AND(ISNUMBER(OFFSET('Sanitation Data'!$I$10,0,10*ROW('Sanitation Data'!I10))),'Data Summary'!DL16="Yes"),OFFSET('Sanitation Data'!$I$10,0,10*ROW('Sanitation Data'!I10)),NA())</f>
        <v>#N/A</v>
      </c>
      <c r="AX16" s="520" t="e">
        <f ca="1">+IF(AND(ISNUMBER(OFFSET('Sanitation Data'!$I$11,0,10*ROW('Sanitation Data'!I10))),'Data Summary'!DM16="Yes"),OFFSET('Sanitation Data'!$I$11,0,10*ROW('Sanitation Data'!I10)),NA())</f>
        <v>#N/A</v>
      </c>
      <c r="AY16" s="520" t="e">
        <f ca="1">+IF(AND(ISNUMBER(OFFSET('Sanitation Data'!$I$12,0,10*ROW('Sanitation Data'!I10))),'Data Summary'!DN16="Yes"),OFFSET('Sanitation Data'!$I$12,0,10*ROW('Sanitation Data'!I10)),NA())</f>
        <v>#N/A</v>
      </c>
      <c r="AZ16" s="521" t="e">
        <f ca="1">+IF(AND(ISNUMBER(OFFSET('Hygiene Data'!$D$5,0,10*ROW('Hygiene Data'!D10))),'Data Summary'!DO16="Yes"),OFFSET('Hygiene Data'!$D$5,0,10*ROW('Hygiene Data'!D10)),NA())</f>
        <v>#N/A</v>
      </c>
      <c r="BA16" s="521" t="e">
        <f ca="1">+IF(AND(ISNUMBER(OFFSET('Hygiene Data'!$D$7,0,10*ROW('Hygiene Data'!D10))),'Data Summary'!DP16="Yes"),OFFSET('Hygiene Data'!$D$7,0,10*ROW('Hygiene Data'!D10)),NA())</f>
        <v>#N/A</v>
      </c>
      <c r="BB16" s="521" t="e">
        <f ca="1">+IF(AND(ISNUMBER(OFFSET('Hygiene Data'!$D$9,0,10*ROW('Hygiene Data'!D10))),'Data Summary'!DQ16="Yes"),OFFSET('Hygiene Data'!$D$9,0,10*ROW('Hygiene Data'!D10)),NA())</f>
        <v>#N/A</v>
      </c>
      <c r="BC16" s="521" t="e">
        <f ca="1">+IF(AND(ISNUMBER(OFFSET('Hygiene Data'!$E$5,0,10*ROW('Hygiene Data'!E10))),'Data Summary'!DR16="Yes"),OFFSET('Hygiene Data'!$E$5,0,10*ROW('Hygiene Data'!E10)),NA())</f>
        <v>#N/A</v>
      </c>
      <c r="BD16" s="521" t="e">
        <f ca="1">+IF(AND(ISNUMBER(OFFSET('Hygiene Data'!$E$7,0,10*ROW('Hygiene Data'!E10))),'Data Summary'!DS16="Yes"),OFFSET('Hygiene Data'!$E$7,0,10*ROW('Hygiene Data'!E10)),NA())</f>
        <v>#N/A</v>
      </c>
      <c r="BE16" s="521" t="e">
        <f ca="1">+IF(AND(ISNUMBER(OFFSET('Hygiene Data'!$E$9,0,10*ROW('Hygiene Data'!E10))),'Data Summary'!DT16="Yes"),OFFSET('Hygiene Data'!$E$9,0,10*ROW('Hygiene Data'!E10)),NA())</f>
        <v>#N/A</v>
      </c>
      <c r="BF16" s="521" t="e">
        <f ca="1">+IF(AND(ISNUMBER(OFFSET('Hygiene Data'!$F$5,0,10*ROW('Hygiene Data'!F10))),'Data Summary'!DU16="Yes"),OFFSET('Hygiene Data'!$F$5,0,10*ROW('Hygiene Data'!F10)),NA())</f>
        <v>#N/A</v>
      </c>
      <c r="BG16" s="521" t="e">
        <f ca="1">+IF(AND(ISNUMBER(OFFSET('Hygiene Data'!$F$7,0,10*ROW('Hygiene Data'!F10))),'Data Summary'!DV16="Yes"),OFFSET('Hygiene Data'!$F$7,0,10*ROW('Hygiene Data'!F10)),NA())</f>
        <v>#N/A</v>
      </c>
      <c r="BH16" s="521" t="e">
        <f ca="1">+IF(AND(ISNUMBER(OFFSET('Hygiene Data'!$F$9,0,10*ROW('Hygiene Data'!F10))),'Data Summary'!DW16="Yes"),OFFSET('Hygiene Data'!$F$9,0,10*ROW('Hygiene Data'!F10)),NA())</f>
        <v>#N/A</v>
      </c>
      <c r="BI16" s="521" t="e">
        <f ca="1">+IF(AND(ISNUMBER(OFFSET('Hygiene Data'!$G$5,0,10*ROW('Hygiene Data'!G10))),'Data Summary'!DX16="Yes"),OFFSET('Hygiene Data'!$G$5,0,10*ROW('Hygiene Data'!G10)),NA())</f>
        <v>#N/A</v>
      </c>
      <c r="BJ16" s="521" t="e">
        <f ca="1">+IF(AND(ISNUMBER(OFFSET('Hygiene Data'!$G$7,0,10*ROW('Hygiene Data'!G10))),'Data Summary'!DY16="Yes"),OFFSET('Hygiene Data'!$G$7,0,10*ROW('Hygiene Data'!G10)),NA())</f>
        <v>#N/A</v>
      </c>
      <c r="BK16" s="521" t="e">
        <f ca="1">+IF(AND(ISNUMBER(OFFSET('Hygiene Data'!$G$9,0,10*ROW('Hygiene Data'!G10))),'Data Summary'!DZ16="Yes"),OFFSET('Hygiene Data'!$G$9,0,10*ROW('Hygiene Data'!G10)),NA())</f>
        <v>#N/A</v>
      </c>
      <c r="BL16" s="521" t="e">
        <f ca="1">+IF(AND(ISNUMBER(OFFSET('Hygiene Data'!$H$5,0,10*ROW('Hygiene Data'!H10))),'Data Summary'!EA16="Yes"),OFFSET('Hygiene Data'!$H$5,0,10*ROW('Hygiene Data'!H10)),NA())</f>
        <v>#N/A</v>
      </c>
      <c r="BM16" s="521" t="e">
        <f ca="1">+IF(AND(ISNUMBER(OFFSET('Hygiene Data'!$H$7,0,10*ROW('Hygiene Data'!H10))),'Data Summary'!EB16="Yes"),OFFSET('Hygiene Data'!$H$7,0,10*ROW('Hygiene Data'!H10)),NA())</f>
        <v>#N/A</v>
      </c>
      <c r="BN16" s="521" t="e">
        <f ca="1">+IF(AND(ISNUMBER(OFFSET('Hygiene Data'!$H$9,0,10*ROW('Hygiene Data'!H10))),'Data Summary'!EC16="Yes"),OFFSET('Hygiene Data'!$H$9,0,10*ROW('Hygiene Data'!H10)),NA())</f>
        <v>#N/A</v>
      </c>
      <c r="BO16" s="521" t="e">
        <f ca="1">+IF(AND(ISNUMBER(OFFSET('Hygiene Data'!$I$5,0,10*ROW('Hygiene Data'!I10))),'Data Summary'!ED16="Yes"),OFFSET('Hygiene Data'!$I$5,0,10*ROW('Hygiene Data'!I10)),NA())</f>
        <v>#N/A</v>
      </c>
      <c r="BP16" s="521" t="e">
        <f ca="1">+IF(AND(ISNUMBER(OFFSET('Hygiene Data'!$I$7,0,10*ROW('Hygiene Data'!I10))),'Data Summary'!EE16="Yes"),OFFSET('Hygiene Data'!$I$7,0,10*ROW('Hygiene Data'!I10)),NA())</f>
        <v>#N/A</v>
      </c>
      <c r="BQ16" s="521" t="e">
        <f ca="1">+IF(AND(ISNUMBER(OFFSET('Hygiene Data'!$I$9,0,10*ROW('Hygiene Data'!I10))),'Data Summary'!EF16="Yes"),OFFSET('Hygiene Data'!$I$9,0,10*ROW('Hygiene Data'!I10)),NA())</f>
        <v>#N/A</v>
      </c>
    </row>
    <row r="17" spans="1:69" x14ac:dyDescent="0.25">
      <c r="A17" s="517" t="e">
        <f ca="1">+RIGHT('Data Summary'!A17,LEN('Data Summary'!A17)-9)</f>
        <v>#VALUE!</v>
      </c>
      <c r="B17" s="491" t="str">
        <f ca="1">+IF(ISTEXT('Data Summary'!B17),'Data Summary'!B17,"")</f>
        <v/>
      </c>
      <c r="C17" s="518" t="e">
        <f ca="1">+VALUE('Data Summary'!C17)</f>
        <v>#VALUE!</v>
      </c>
      <c r="D17" s="519" t="e">
        <f ca="1">+IF(AND(ISNUMBER(OFFSET('Water Data'!$D$4,0,10*ROW('Water Data'!D11))),'Data Summary'!BS17="Yes"),100-OFFSET('Water Data'!$D$4,0,10*ROW('Water Data'!D11)),NA())</f>
        <v>#N/A</v>
      </c>
      <c r="E17" s="519" t="e">
        <f ca="1">+IF(AND(ISNUMBER(OFFSET('Water Data'!$D$6,0,10*ROW('Water Data'!D11))),'Data Summary'!BT17="Yes"),OFFSET('Water Data'!$D$6,0,10*ROW('Water Data'!D11)),NA())</f>
        <v>#N/A</v>
      </c>
      <c r="F17" s="519" t="e">
        <f ca="1">+IF(AND(ISNUMBER(OFFSET('Water Data'!$D$9,0,10*ROW('Water Data'!D11))),'Data Summary'!BU17="Yes"),OFFSET('Water Data'!$D$9,0,10*ROW('Water Data'!D11)),NA())</f>
        <v>#N/A</v>
      </c>
      <c r="G17" s="519" t="e">
        <f ca="1">+IF(AND(ISNUMBER(OFFSET('Water Data'!$E$4,0,10*ROW('Water Data'!E11))),'Data Summary'!BV17="Yes"),100-OFFSET('Water Data'!$E$4,0,10*ROW('Water Data'!E11)),NA())</f>
        <v>#N/A</v>
      </c>
      <c r="H17" s="519" t="e">
        <f ca="1">+IF(AND(ISNUMBER(OFFSET('Water Data'!$E$6,0,10*ROW('Water Data'!E11))),'Data Summary'!BW17="Yes"),OFFSET('Water Data'!$E$6,0,10*ROW('Water Data'!E11)),NA())</f>
        <v>#N/A</v>
      </c>
      <c r="I17" s="519" t="e">
        <f ca="1">+IF(AND(ISNUMBER(OFFSET('Water Data'!$E$9,0,10*ROW('Water Data'!E11))),'Data Summary'!BX17="Yes"),OFFSET('Water Data'!$E$9,0,10*ROW('Water Data'!E11)),NA())</f>
        <v>#N/A</v>
      </c>
      <c r="J17" s="519" t="e">
        <f ca="1">+IF(AND(ISNUMBER(OFFSET('Water Data'!$F$4,0,10*ROW('Water Data'!F11))),'Data Summary'!BY17="Yes"),100-OFFSET('Water Data'!$F$4,0,10*ROW('Water Data'!F11)),NA())</f>
        <v>#N/A</v>
      </c>
      <c r="K17" s="519" t="e">
        <f ca="1">+IF(AND(ISNUMBER(OFFSET('Water Data'!$F$6,0,10*ROW('Water Data'!F11))),'Data Summary'!BZ17="Yes"),OFFSET('Water Data'!$F$6,0,10*ROW('Water Data'!F11)),NA())</f>
        <v>#N/A</v>
      </c>
      <c r="L17" s="519" t="e">
        <f ca="1">+IF(AND(ISNUMBER(OFFSET('Water Data'!$F$9,0,10*ROW('Water Data'!F11))),'Data Summary'!CA17="Yes"),OFFSET('Water Data'!$F$9,0,10*ROW('Water Data'!F11)),NA())</f>
        <v>#N/A</v>
      </c>
      <c r="M17" s="519" t="e">
        <f ca="1">+IF(AND(ISNUMBER(OFFSET('Water Data'!$G$4,0,10*ROW('Water Data'!G11))),'Data Summary'!CB17="Yes"),100-OFFSET('Water Data'!$G$4,0,10*ROW('Water Data'!G11)),NA())</f>
        <v>#N/A</v>
      </c>
      <c r="N17" s="519" t="e">
        <f ca="1">+IF(AND(ISNUMBER(OFFSET('Water Data'!$G$6,0,10*ROW('Water Data'!G11))),'Data Summary'!CC17="Yes"),OFFSET('Water Data'!$G$6,0,10*ROW('Water Data'!G11)),NA())</f>
        <v>#N/A</v>
      </c>
      <c r="O17" s="519" t="e">
        <f ca="1">+IF(AND(ISNUMBER(OFFSET('Water Data'!$G$9,0,10*ROW('Water Data'!G11))),'Data Summary'!CD17="Yes"),OFFSET('Water Data'!$G$9,0,10*ROW('Water Data'!G11)),NA())</f>
        <v>#N/A</v>
      </c>
      <c r="P17" s="519" t="e">
        <f ca="1">+IF(AND(ISNUMBER(OFFSET('Water Data'!$H$4,0,10*ROW('Water Data'!H11))),'Data Summary'!CE17="Yes"),100-OFFSET('Water Data'!$H$4,0,10*ROW('Water Data'!H11)),NA())</f>
        <v>#N/A</v>
      </c>
      <c r="Q17" s="519" t="e">
        <f ca="1">+IF(AND(ISNUMBER(OFFSET('Water Data'!$H$6,0,10*ROW('Water Data'!H11))),'Data Summary'!CF17="Yes"),OFFSET('Water Data'!$H$6,0,10*ROW('Water Data'!H11)),NA())</f>
        <v>#N/A</v>
      </c>
      <c r="R17" s="519" t="e">
        <f ca="1">+IF(AND(ISNUMBER(OFFSET('Water Data'!$H$9,0,10*ROW('Water Data'!H11))),'Data Summary'!CG17="Yes"),OFFSET('Water Data'!$H$9,0,10*ROW('Water Data'!H11)),NA())</f>
        <v>#N/A</v>
      </c>
      <c r="S17" s="519" t="e">
        <f ca="1">+IF(AND(ISNUMBER(OFFSET('Water Data'!$I$4,0,10*ROW('Water Data'!I11))),'Data Summary'!CH17="Yes"),100-OFFSET('Water Data'!$I$4,0,10*ROW('Water Data'!I11)),NA())</f>
        <v>#N/A</v>
      </c>
      <c r="T17" s="519" t="e">
        <f ca="1">+IF(AND(ISNUMBER(OFFSET('Water Data'!$I$6,0,10*ROW('Water Data'!I11))),'Data Summary'!CI17="Yes"),OFFSET('Water Data'!$I$6,0,10*ROW('Water Data'!I11)),NA())</f>
        <v>#N/A</v>
      </c>
      <c r="U17" s="519" t="e">
        <f ca="1">+IF(AND(ISNUMBER(OFFSET('Water Data'!$I$9,0,10*ROW('Water Data'!I11))),'Data Summary'!CJ17="Yes"),OFFSET('Water Data'!$I$9,0,10*ROW('Water Data'!I11)),NA())</f>
        <v>#N/A</v>
      </c>
      <c r="V17" s="520" t="e">
        <f ca="1">+IF(AND(ISNUMBER(OFFSET('Sanitation Data'!$D$4,0,10*ROW('Sanitation Data'!D11))),'Data Summary'!CK17="Yes"),100-OFFSET('Sanitation Data'!$D$4,0,10*ROW('Sanitation Data'!D11)),NA())</f>
        <v>#N/A</v>
      </c>
      <c r="W17" s="520" t="e">
        <f ca="1">+IF(AND(ISNUMBER(OFFSET('Sanitation Data'!$D$6,0,10*ROW('Sanitation Data'!D11))),'Data Summary'!CL17="Yes"),OFFSET('Sanitation Data'!$D$6,0,10*ROW('Sanitation Data'!D11)),NA())</f>
        <v>#N/A</v>
      </c>
      <c r="X17" s="520" t="e">
        <f ca="1">+IF(AND(ISNUMBER(OFFSET('Sanitation Data'!$D$10,0,10*ROW('Sanitation Data'!D11))),'Data Summary'!CM17="Yes"),OFFSET('Sanitation Data'!$D$10,0,10*ROW('Sanitation Data'!D11)),NA())</f>
        <v>#N/A</v>
      </c>
      <c r="Y17" s="520" t="e">
        <f ca="1">+IF(AND(ISNUMBER(OFFSET('Sanitation Data'!$D$11,0,10*ROW('Sanitation Data'!D11))),'Data Summary'!CN17="Yes"),OFFSET('Sanitation Data'!$D$11,0,10*ROW('Sanitation Data'!D11)),NA())</f>
        <v>#N/A</v>
      </c>
      <c r="Z17" s="520" t="e">
        <f ca="1">+IF(AND(ISNUMBER(OFFSET('Sanitation Data'!$D$12,0,10*ROW('Sanitation Data'!D11))),'Data Summary'!CO17="Yes"),OFFSET('Sanitation Data'!$D$12,0,10*ROW('Sanitation Data'!D11)),NA())</f>
        <v>#N/A</v>
      </c>
      <c r="AA17" s="520" t="e">
        <f ca="1">+IF(AND(ISNUMBER(OFFSET('Sanitation Data'!$E$4,0,10*ROW('Sanitation Data'!E11))),'Data Summary'!CP17="Yes"),100-OFFSET('Sanitation Data'!$E$4,0,10*ROW('Sanitation Data'!E11)),NA())</f>
        <v>#N/A</v>
      </c>
      <c r="AB17" s="520" t="e">
        <f ca="1">+IF(AND(ISNUMBER(OFFSET('Sanitation Data'!$E$6,0,10*ROW('Sanitation Data'!E11))),'Data Summary'!CQ17="Yes"),OFFSET('Sanitation Data'!$E$6,0,10*ROW('Sanitation Data'!E11)),NA())</f>
        <v>#N/A</v>
      </c>
      <c r="AC17" s="520" t="e">
        <f ca="1">+IF(AND(ISNUMBER(OFFSET('Sanitation Data'!$E$10,0,10*ROW('Sanitation Data'!E11))),'Data Summary'!CR17="Yes"),OFFSET('Sanitation Data'!$E$10,0,10*ROW('Sanitation Data'!E11)),NA())</f>
        <v>#N/A</v>
      </c>
      <c r="AD17" s="520" t="e">
        <f ca="1">+IF(AND(ISNUMBER(OFFSET('Sanitation Data'!$E$11,0,10*ROW('Sanitation Data'!E11))),'Data Summary'!CS17="Yes"),OFFSET('Sanitation Data'!$E$11,0,10*ROW('Sanitation Data'!E11)),NA())</f>
        <v>#N/A</v>
      </c>
      <c r="AE17" s="520" t="e">
        <f ca="1">+IF(AND(ISNUMBER(OFFSET('Sanitation Data'!$E$12,0,10*ROW('Sanitation Data'!E11))),'Data Summary'!CT17="Yes"),OFFSET('Sanitation Data'!$E$12,0,10*ROW('Sanitation Data'!E11)),NA())</f>
        <v>#N/A</v>
      </c>
      <c r="AF17" s="520" t="e">
        <f ca="1">+IF(AND(ISNUMBER(OFFSET('Sanitation Data'!$F$4,0,10*ROW('Sanitation Data'!F11))),'Data Summary'!CU17="Yes"),100-OFFSET('Sanitation Data'!$F$4,0,10*ROW('Sanitation Data'!F11)),NA())</f>
        <v>#N/A</v>
      </c>
      <c r="AG17" s="520" t="e">
        <f ca="1">+IF(AND(ISNUMBER(OFFSET('Sanitation Data'!$F$6,0,10*ROW('Sanitation Data'!F11))),'Data Summary'!CV17="Yes"),OFFSET('Sanitation Data'!$F$6,0,10*ROW('Sanitation Data'!F11)),NA())</f>
        <v>#N/A</v>
      </c>
      <c r="AH17" s="520" t="e">
        <f ca="1">+IF(AND(ISNUMBER(OFFSET('Sanitation Data'!$F$10,0,10*ROW('Sanitation Data'!F11))),'Data Summary'!CW17="Yes"),OFFSET('Sanitation Data'!$F$10,0,10*ROW('Sanitation Data'!F11)),NA())</f>
        <v>#N/A</v>
      </c>
      <c r="AI17" s="520" t="e">
        <f ca="1">+IF(AND(ISNUMBER(OFFSET('Sanitation Data'!$F$11,0,10*ROW('Sanitation Data'!F11))),'Data Summary'!CX17="Yes"),OFFSET('Sanitation Data'!$F$11,0,10*ROW('Sanitation Data'!F11)),NA())</f>
        <v>#N/A</v>
      </c>
      <c r="AJ17" s="520" t="e">
        <f ca="1">+IF(AND(ISNUMBER(OFFSET('Sanitation Data'!$F$12,0,10*ROW('Sanitation Data'!F11))),'Data Summary'!CY17="Yes"),OFFSET('Sanitation Data'!$F$12,0,10*ROW('Sanitation Data'!F11)),NA())</f>
        <v>#N/A</v>
      </c>
      <c r="AK17" s="520" t="e">
        <f ca="1">+IF(AND(ISNUMBER(OFFSET('Sanitation Data'!$G$4,0,10*ROW('Sanitation Data'!G11))),'Data Summary'!CZ17="Yes"),100-OFFSET('Sanitation Data'!$G$4,0,10*ROW('Sanitation Data'!G11)),NA())</f>
        <v>#N/A</v>
      </c>
      <c r="AL17" s="520" t="e">
        <f ca="1">+IF(AND(ISNUMBER(OFFSET('Sanitation Data'!$G$6,0,10*ROW('Sanitation Data'!G11))),'Data Summary'!DA17="Yes"),OFFSET('Sanitation Data'!$G$6,0,10*ROW('Sanitation Data'!G11)),NA())</f>
        <v>#N/A</v>
      </c>
      <c r="AM17" s="520" t="e">
        <f ca="1">+IF(AND(ISNUMBER(OFFSET('Sanitation Data'!$G$10,0,10*ROW('Sanitation Data'!G11))),'Data Summary'!DB17="Yes"),OFFSET('Sanitation Data'!$G$10,0,10*ROW('Sanitation Data'!G11)),NA())</f>
        <v>#N/A</v>
      </c>
      <c r="AN17" s="520" t="e">
        <f ca="1">+IF(AND(ISNUMBER(OFFSET('Sanitation Data'!$G$11,0,10*ROW('Sanitation Data'!G11))),'Data Summary'!DC17="Yes"),OFFSET('Sanitation Data'!$G$11,0,10*ROW('Sanitation Data'!G11)),NA())</f>
        <v>#N/A</v>
      </c>
      <c r="AO17" s="520" t="e">
        <f ca="1">+IF(AND(ISNUMBER(OFFSET('Sanitation Data'!$G$12,0,10*ROW('Sanitation Data'!G11))),'Data Summary'!DD17="Yes"),OFFSET('Sanitation Data'!$G$12,0,10*ROW('Sanitation Data'!G11)),NA())</f>
        <v>#N/A</v>
      </c>
      <c r="AP17" s="520" t="e">
        <f ca="1">+IF(AND(ISNUMBER(OFFSET('Sanitation Data'!$H$4,0,10*ROW('Sanitation Data'!H11))),'Data Summary'!DE17="Yes"),100-OFFSET('Sanitation Data'!$H$4,0,10*ROW('Sanitation Data'!H11)),NA())</f>
        <v>#N/A</v>
      </c>
      <c r="AQ17" s="520" t="e">
        <f ca="1">+IF(AND(ISNUMBER(OFFSET('Sanitation Data'!$H$6,0,10*ROW('Sanitation Data'!H11))),'Data Summary'!DF17="Yes"),OFFSET('Sanitation Data'!$H$6,0,10*ROW('Sanitation Data'!H11)),NA())</f>
        <v>#N/A</v>
      </c>
      <c r="AR17" s="520" t="e">
        <f ca="1">+IF(AND(ISNUMBER(OFFSET('Sanitation Data'!$H$10,0,10*ROW('Sanitation Data'!H11))),'Data Summary'!DG17="Yes"),OFFSET('Sanitation Data'!$H$10,0,10*ROW('Sanitation Data'!H11)),NA())</f>
        <v>#N/A</v>
      </c>
      <c r="AS17" s="520" t="e">
        <f ca="1">+IF(AND(ISNUMBER(OFFSET('Sanitation Data'!$H$11,0,10*ROW('Sanitation Data'!H11))),'Data Summary'!DH17="Yes"),OFFSET('Sanitation Data'!$H$11,0,10*ROW('Sanitation Data'!H11)),NA())</f>
        <v>#N/A</v>
      </c>
      <c r="AT17" s="520" t="e">
        <f ca="1">+IF(AND(ISNUMBER(OFFSET('Sanitation Data'!$H$12,0,10*ROW('Sanitation Data'!H11))),'Data Summary'!DI17="Yes"),OFFSET('Sanitation Data'!$H$12,0,10*ROW('Sanitation Data'!H11)),NA())</f>
        <v>#N/A</v>
      </c>
      <c r="AU17" s="520" t="e">
        <f ca="1">+IF(AND(ISNUMBER(OFFSET('Sanitation Data'!$I$4,0,10*ROW('Sanitation Data'!I11))),'Data Summary'!DJ17="Yes"),100-OFFSET('Sanitation Data'!$I$4,0,10*ROW('Sanitation Data'!I11)),NA())</f>
        <v>#N/A</v>
      </c>
      <c r="AV17" s="520" t="e">
        <f ca="1">+IF(AND(ISNUMBER(OFFSET('Sanitation Data'!$I$6,0,10*ROW('Sanitation Data'!I11))),'Data Summary'!DK17="Yes"),OFFSET('Sanitation Data'!$I$6,0,10*ROW('Sanitation Data'!I11)),NA())</f>
        <v>#N/A</v>
      </c>
      <c r="AW17" s="520" t="e">
        <f ca="1">+IF(AND(ISNUMBER(OFFSET('Sanitation Data'!$I$10,0,10*ROW('Sanitation Data'!I11))),'Data Summary'!DL17="Yes"),OFFSET('Sanitation Data'!$I$10,0,10*ROW('Sanitation Data'!I11)),NA())</f>
        <v>#N/A</v>
      </c>
      <c r="AX17" s="520" t="e">
        <f ca="1">+IF(AND(ISNUMBER(OFFSET('Sanitation Data'!$I$11,0,10*ROW('Sanitation Data'!I11))),'Data Summary'!DM17="Yes"),OFFSET('Sanitation Data'!$I$11,0,10*ROW('Sanitation Data'!I11)),NA())</f>
        <v>#N/A</v>
      </c>
      <c r="AY17" s="520" t="e">
        <f ca="1">+IF(AND(ISNUMBER(OFFSET('Sanitation Data'!$I$12,0,10*ROW('Sanitation Data'!I11))),'Data Summary'!DN17="Yes"),OFFSET('Sanitation Data'!$I$12,0,10*ROW('Sanitation Data'!I11)),NA())</f>
        <v>#N/A</v>
      </c>
      <c r="AZ17" s="521" t="e">
        <f ca="1">+IF(AND(ISNUMBER(OFFSET('Hygiene Data'!$D$5,0,10*ROW('Hygiene Data'!D11))),'Data Summary'!DO17="Yes"),OFFSET('Hygiene Data'!$D$5,0,10*ROW('Hygiene Data'!D11)),NA())</f>
        <v>#N/A</v>
      </c>
      <c r="BA17" s="521" t="e">
        <f ca="1">+IF(AND(ISNUMBER(OFFSET('Hygiene Data'!$D$7,0,10*ROW('Hygiene Data'!D11))),'Data Summary'!DP17="Yes"),OFFSET('Hygiene Data'!$D$7,0,10*ROW('Hygiene Data'!D11)),NA())</f>
        <v>#N/A</v>
      </c>
      <c r="BB17" s="521" t="e">
        <f ca="1">+IF(AND(ISNUMBER(OFFSET('Hygiene Data'!$D$9,0,10*ROW('Hygiene Data'!D11))),'Data Summary'!DQ17="Yes"),OFFSET('Hygiene Data'!$D$9,0,10*ROW('Hygiene Data'!D11)),NA())</f>
        <v>#N/A</v>
      </c>
      <c r="BC17" s="521" t="e">
        <f ca="1">+IF(AND(ISNUMBER(OFFSET('Hygiene Data'!$E$5,0,10*ROW('Hygiene Data'!E11))),'Data Summary'!DR17="Yes"),OFFSET('Hygiene Data'!$E$5,0,10*ROW('Hygiene Data'!E11)),NA())</f>
        <v>#N/A</v>
      </c>
      <c r="BD17" s="521" t="e">
        <f ca="1">+IF(AND(ISNUMBER(OFFSET('Hygiene Data'!$E$7,0,10*ROW('Hygiene Data'!E11))),'Data Summary'!DS17="Yes"),OFFSET('Hygiene Data'!$E$7,0,10*ROW('Hygiene Data'!E11)),NA())</f>
        <v>#N/A</v>
      </c>
      <c r="BE17" s="521" t="e">
        <f ca="1">+IF(AND(ISNUMBER(OFFSET('Hygiene Data'!$E$9,0,10*ROW('Hygiene Data'!E11))),'Data Summary'!DT17="Yes"),OFFSET('Hygiene Data'!$E$9,0,10*ROW('Hygiene Data'!E11)),NA())</f>
        <v>#N/A</v>
      </c>
      <c r="BF17" s="521" t="e">
        <f ca="1">+IF(AND(ISNUMBER(OFFSET('Hygiene Data'!$F$5,0,10*ROW('Hygiene Data'!F11))),'Data Summary'!DU17="Yes"),OFFSET('Hygiene Data'!$F$5,0,10*ROW('Hygiene Data'!F11)),NA())</f>
        <v>#N/A</v>
      </c>
      <c r="BG17" s="521" t="e">
        <f ca="1">+IF(AND(ISNUMBER(OFFSET('Hygiene Data'!$F$7,0,10*ROW('Hygiene Data'!F11))),'Data Summary'!DV17="Yes"),OFFSET('Hygiene Data'!$F$7,0,10*ROW('Hygiene Data'!F11)),NA())</f>
        <v>#N/A</v>
      </c>
      <c r="BH17" s="521" t="e">
        <f ca="1">+IF(AND(ISNUMBER(OFFSET('Hygiene Data'!$F$9,0,10*ROW('Hygiene Data'!F11))),'Data Summary'!DW17="Yes"),OFFSET('Hygiene Data'!$F$9,0,10*ROW('Hygiene Data'!F11)),NA())</f>
        <v>#N/A</v>
      </c>
      <c r="BI17" s="521" t="e">
        <f ca="1">+IF(AND(ISNUMBER(OFFSET('Hygiene Data'!$G$5,0,10*ROW('Hygiene Data'!G11))),'Data Summary'!DX17="Yes"),OFFSET('Hygiene Data'!$G$5,0,10*ROW('Hygiene Data'!G11)),NA())</f>
        <v>#N/A</v>
      </c>
      <c r="BJ17" s="521" t="e">
        <f ca="1">+IF(AND(ISNUMBER(OFFSET('Hygiene Data'!$G$7,0,10*ROW('Hygiene Data'!G11))),'Data Summary'!DY17="Yes"),OFFSET('Hygiene Data'!$G$7,0,10*ROW('Hygiene Data'!G11)),NA())</f>
        <v>#N/A</v>
      </c>
      <c r="BK17" s="521" t="e">
        <f ca="1">+IF(AND(ISNUMBER(OFFSET('Hygiene Data'!$G$9,0,10*ROW('Hygiene Data'!G11))),'Data Summary'!DZ17="Yes"),OFFSET('Hygiene Data'!$G$9,0,10*ROW('Hygiene Data'!G11)),NA())</f>
        <v>#N/A</v>
      </c>
      <c r="BL17" s="521" t="e">
        <f ca="1">+IF(AND(ISNUMBER(OFFSET('Hygiene Data'!$H$5,0,10*ROW('Hygiene Data'!H11))),'Data Summary'!EA17="Yes"),OFFSET('Hygiene Data'!$H$5,0,10*ROW('Hygiene Data'!H11)),NA())</f>
        <v>#N/A</v>
      </c>
      <c r="BM17" s="521" t="e">
        <f ca="1">+IF(AND(ISNUMBER(OFFSET('Hygiene Data'!$H$7,0,10*ROW('Hygiene Data'!H11))),'Data Summary'!EB17="Yes"),OFFSET('Hygiene Data'!$H$7,0,10*ROW('Hygiene Data'!H11)),NA())</f>
        <v>#N/A</v>
      </c>
      <c r="BN17" s="521" t="e">
        <f ca="1">+IF(AND(ISNUMBER(OFFSET('Hygiene Data'!$H$9,0,10*ROW('Hygiene Data'!H11))),'Data Summary'!EC17="Yes"),OFFSET('Hygiene Data'!$H$9,0,10*ROW('Hygiene Data'!H11)),NA())</f>
        <v>#N/A</v>
      </c>
      <c r="BO17" s="521" t="e">
        <f ca="1">+IF(AND(ISNUMBER(OFFSET('Hygiene Data'!$I$5,0,10*ROW('Hygiene Data'!I11))),'Data Summary'!ED17="Yes"),OFFSET('Hygiene Data'!$I$5,0,10*ROW('Hygiene Data'!I11)),NA())</f>
        <v>#N/A</v>
      </c>
      <c r="BP17" s="521" t="e">
        <f ca="1">+IF(AND(ISNUMBER(OFFSET('Hygiene Data'!$I$7,0,10*ROW('Hygiene Data'!I11))),'Data Summary'!EE17="Yes"),OFFSET('Hygiene Data'!$I$7,0,10*ROW('Hygiene Data'!I11)),NA())</f>
        <v>#N/A</v>
      </c>
      <c r="BQ17" s="521" t="e">
        <f ca="1">+IF(AND(ISNUMBER(OFFSET('Hygiene Data'!$I$9,0,10*ROW('Hygiene Data'!I11))),'Data Summary'!EF17="Yes"),OFFSET('Hygiene Data'!$I$9,0,10*ROW('Hygiene Data'!I11)),NA())</f>
        <v>#N/A</v>
      </c>
    </row>
    <row r="18" spans="1:69" x14ac:dyDescent="0.25">
      <c r="A18" s="517" t="e">
        <f ca="1">+RIGHT('Data Summary'!A18,LEN('Data Summary'!A18)-9)</f>
        <v>#VALUE!</v>
      </c>
      <c r="B18" s="491" t="str">
        <f ca="1">+IF(ISTEXT('Data Summary'!B18),'Data Summary'!B18,"")</f>
        <v/>
      </c>
      <c r="C18" s="518" t="e">
        <f ca="1">+VALUE('Data Summary'!C18)</f>
        <v>#VALUE!</v>
      </c>
      <c r="D18" s="519" t="e">
        <f ca="1">+IF(AND(ISNUMBER(OFFSET('Water Data'!$D$4,0,10*ROW('Water Data'!D12))),'Data Summary'!BS18="Yes"),100-OFFSET('Water Data'!$D$4,0,10*ROW('Water Data'!D12)),NA())</f>
        <v>#N/A</v>
      </c>
      <c r="E18" s="519" t="e">
        <f ca="1">+IF(AND(ISNUMBER(OFFSET('Water Data'!$D$6,0,10*ROW('Water Data'!D12))),'Data Summary'!BT18="Yes"),OFFSET('Water Data'!$D$6,0,10*ROW('Water Data'!D12)),NA())</f>
        <v>#N/A</v>
      </c>
      <c r="F18" s="519" t="e">
        <f ca="1">+IF(AND(ISNUMBER(OFFSET('Water Data'!$D$9,0,10*ROW('Water Data'!D12))),'Data Summary'!BU18="Yes"),OFFSET('Water Data'!$D$9,0,10*ROW('Water Data'!D12)),NA())</f>
        <v>#N/A</v>
      </c>
      <c r="G18" s="519" t="e">
        <f ca="1">+IF(AND(ISNUMBER(OFFSET('Water Data'!$E$4,0,10*ROW('Water Data'!E12))),'Data Summary'!BV18="Yes"),100-OFFSET('Water Data'!$E$4,0,10*ROW('Water Data'!E12)),NA())</f>
        <v>#N/A</v>
      </c>
      <c r="H18" s="519" t="e">
        <f ca="1">+IF(AND(ISNUMBER(OFFSET('Water Data'!$E$6,0,10*ROW('Water Data'!E12))),'Data Summary'!BW18="Yes"),OFFSET('Water Data'!$E$6,0,10*ROW('Water Data'!E12)),NA())</f>
        <v>#N/A</v>
      </c>
      <c r="I18" s="519" t="e">
        <f ca="1">+IF(AND(ISNUMBER(OFFSET('Water Data'!$E$9,0,10*ROW('Water Data'!E12))),'Data Summary'!BX18="Yes"),OFFSET('Water Data'!$E$9,0,10*ROW('Water Data'!E12)),NA())</f>
        <v>#N/A</v>
      </c>
      <c r="J18" s="519" t="e">
        <f ca="1">+IF(AND(ISNUMBER(OFFSET('Water Data'!$F$4,0,10*ROW('Water Data'!F12))),'Data Summary'!BY18="Yes"),100-OFFSET('Water Data'!$F$4,0,10*ROW('Water Data'!F12)),NA())</f>
        <v>#N/A</v>
      </c>
      <c r="K18" s="519" t="e">
        <f ca="1">+IF(AND(ISNUMBER(OFFSET('Water Data'!$F$6,0,10*ROW('Water Data'!F12))),'Data Summary'!BZ18="Yes"),OFFSET('Water Data'!$F$6,0,10*ROW('Water Data'!F12)),NA())</f>
        <v>#N/A</v>
      </c>
      <c r="L18" s="519" t="e">
        <f ca="1">+IF(AND(ISNUMBER(OFFSET('Water Data'!$F$9,0,10*ROW('Water Data'!F12))),'Data Summary'!CA18="Yes"),OFFSET('Water Data'!$F$9,0,10*ROW('Water Data'!F12)),NA())</f>
        <v>#N/A</v>
      </c>
      <c r="M18" s="519" t="e">
        <f ca="1">+IF(AND(ISNUMBER(OFFSET('Water Data'!$G$4,0,10*ROW('Water Data'!G12))),'Data Summary'!CB18="Yes"),100-OFFSET('Water Data'!$G$4,0,10*ROW('Water Data'!G12)),NA())</f>
        <v>#N/A</v>
      </c>
      <c r="N18" s="519" t="e">
        <f ca="1">+IF(AND(ISNUMBER(OFFSET('Water Data'!$G$6,0,10*ROW('Water Data'!G12))),'Data Summary'!CC18="Yes"),OFFSET('Water Data'!$G$6,0,10*ROW('Water Data'!G12)),NA())</f>
        <v>#N/A</v>
      </c>
      <c r="O18" s="519" t="e">
        <f ca="1">+IF(AND(ISNUMBER(OFFSET('Water Data'!$G$9,0,10*ROW('Water Data'!G12))),'Data Summary'!CD18="Yes"),OFFSET('Water Data'!$G$9,0,10*ROW('Water Data'!G12)),NA())</f>
        <v>#N/A</v>
      </c>
      <c r="P18" s="519" t="e">
        <f ca="1">+IF(AND(ISNUMBER(OFFSET('Water Data'!$H$4,0,10*ROW('Water Data'!H12))),'Data Summary'!CE18="Yes"),100-OFFSET('Water Data'!$H$4,0,10*ROW('Water Data'!H12)),NA())</f>
        <v>#N/A</v>
      </c>
      <c r="Q18" s="519" t="e">
        <f ca="1">+IF(AND(ISNUMBER(OFFSET('Water Data'!$H$6,0,10*ROW('Water Data'!H12))),'Data Summary'!CF18="Yes"),OFFSET('Water Data'!$H$6,0,10*ROW('Water Data'!H12)),NA())</f>
        <v>#N/A</v>
      </c>
      <c r="R18" s="519" t="e">
        <f ca="1">+IF(AND(ISNUMBER(OFFSET('Water Data'!$H$9,0,10*ROW('Water Data'!H12))),'Data Summary'!CG18="Yes"),OFFSET('Water Data'!$H$9,0,10*ROW('Water Data'!H12)),NA())</f>
        <v>#N/A</v>
      </c>
      <c r="S18" s="519" t="e">
        <f ca="1">+IF(AND(ISNUMBER(OFFSET('Water Data'!$I$4,0,10*ROW('Water Data'!I12))),'Data Summary'!CH18="Yes"),100-OFFSET('Water Data'!$I$4,0,10*ROW('Water Data'!I12)),NA())</f>
        <v>#N/A</v>
      </c>
      <c r="T18" s="519" t="e">
        <f ca="1">+IF(AND(ISNUMBER(OFFSET('Water Data'!$I$6,0,10*ROW('Water Data'!I12))),'Data Summary'!CI18="Yes"),OFFSET('Water Data'!$I$6,0,10*ROW('Water Data'!I12)),NA())</f>
        <v>#N/A</v>
      </c>
      <c r="U18" s="519" t="e">
        <f ca="1">+IF(AND(ISNUMBER(OFFSET('Water Data'!$I$9,0,10*ROW('Water Data'!I12))),'Data Summary'!CJ18="Yes"),OFFSET('Water Data'!$I$9,0,10*ROW('Water Data'!I12)),NA())</f>
        <v>#N/A</v>
      </c>
      <c r="V18" s="520" t="e">
        <f ca="1">+IF(AND(ISNUMBER(OFFSET('Sanitation Data'!$D$4,0,10*ROW('Sanitation Data'!D12))),'Data Summary'!CK18="Yes"),100-OFFSET('Sanitation Data'!$D$4,0,10*ROW('Sanitation Data'!D12)),NA())</f>
        <v>#N/A</v>
      </c>
      <c r="W18" s="520" t="e">
        <f ca="1">+IF(AND(ISNUMBER(OFFSET('Sanitation Data'!$D$6,0,10*ROW('Sanitation Data'!D12))),'Data Summary'!CL18="Yes"),OFFSET('Sanitation Data'!$D$6,0,10*ROW('Sanitation Data'!D12)),NA())</f>
        <v>#N/A</v>
      </c>
      <c r="X18" s="520" t="e">
        <f ca="1">+IF(AND(ISNUMBER(OFFSET('Sanitation Data'!$D$10,0,10*ROW('Sanitation Data'!D12))),'Data Summary'!CM18="Yes"),OFFSET('Sanitation Data'!$D$10,0,10*ROW('Sanitation Data'!D12)),NA())</f>
        <v>#N/A</v>
      </c>
      <c r="Y18" s="520" t="e">
        <f ca="1">+IF(AND(ISNUMBER(OFFSET('Sanitation Data'!$D$11,0,10*ROW('Sanitation Data'!D12))),'Data Summary'!CN18="Yes"),OFFSET('Sanitation Data'!$D$11,0,10*ROW('Sanitation Data'!D12)),NA())</f>
        <v>#N/A</v>
      </c>
      <c r="Z18" s="520" t="e">
        <f ca="1">+IF(AND(ISNUMBER(OFFSET('Sanitation Data'!$D$12,0,10*ROW('Sanitation Data'!D12))),'Data Summary'!CO18="Yes"),OFFSET('Sanitation Data'!$D$12,0,10*ROW('Sanitation Data'!D12)),NA())</f>
        <v>#N/A</v>
      </c>
      <c r="AA18" s="520" t="e">
        <f ca="1">+IF(AND(ISNUMBER(OFFSET('Sanitation Data'!$E$4,0,10*ROW('Sanitation Data'!E12))),'Data Summary'!CP18="Yes"),100-OFFSET('Sanitation Data'!$E$4,0,10*ROW('Sanitation Data'!E12)),NA())</f>
        <v>#N/A</v>
      </c>
      <c r="AB18" s="520" t="e">
        <f ca="1">+IF(AND(ISNUMBER(OFFSET('Sanitation Data'!$E$6,0,10*ROW('Sanitation Data'!E12))),'Data Summary'!CQ18="Yes"),OFFSET('Sanitation Data'!$E$6,0,10*ROW('Sanitation Data'!E12)),NA())</f>
        <v>#N/A</v>
      </c>
      <c r="AC18" s="520" t="e">
        <f ca="1">+IF(AND(ISNUMBER(OFFSET('Sanitation Data'!$E$10,0,10*ROW('Sanitation Data'!E12))),'Data Summary'!CR18="Yes"),OFFSET('Sanitation Data'!$E$10,0,10*ROW('Sanitation Data'!E12)),NA())</f>
        <v>#N/A</v>
      </c>
      <c r="AD18" s="520" t="e">
        <f ca="1">+IF(AND(ISNUMBER(OFFSET('Sanitation Data'!$E$11,0,10*ROW('Sanitation Data'!E12))),'Data Summary'!CS18="Yes"),OFFSET('Sanitation Data'!$E$11,0,10*ROW('Sanitation Data'!E12)),NA())</f>
        <v>#N/A</v>
      </c>
      <c r="AE18" s="520" t="e">
        <f ca="1">+IF(AND(ISNUMBER(OFFSET('Sanitation Data'!$E$12,0,10*ROW('Sanitation Data'!E12))),'Data Summary'!CT18="Yes"),OFFSET('Sanitation Data'!$E$12,0,10*ROW('Sanitation Data'!E12)),NA())</f>
        <v>#N/A</v>
      </c>
      <c r="AF18" s="520" t="e">
        <f ca="1">+IF(AND(ISNUMBER(OFFSET('Sanitation Data'!$F$4,0,10*ROW('Sanitation Data'!F12))),'Data Summary'!CU18="Yes"),100-OFFSET('Sanitation Data'!$F$4,0,10*ROW('Sanitation Data'!F12)),NA())</f>
        <v>#N/A</v>
      </c>
      <c r="AG18" s="520" t="e">
        <f ca="1">+IF(AND(ISNUMBER(OFFSET('Sanitation Data'!$F$6,0,10*ROW('Sanitation Data'!F12))),'Data Summary'!CV18="Yes"),OFFSET('Sanitation Data'!$F$6,0,10*ROW('Sanitation Data'!F12)),NA())</f>
        <v>#N/A</v>
      </c>
      <c r="AH18" s="520" t="e">
        <f ca="1">+IF(AND(ISNUMBER(OFFSET('Sanitation Data'!$F$10,0,10*ROW('Sanitation Data'!F12))),'Data Summary'!CW18="Yes"),OFFSET('Sanitation Data'!$F$10,0,10*ROW('Sanitation Data'!F12)),NA())</f>
        <v>#N/A</v>
      </c>
      <c r="AI18" s="520" t="e">
        <f ca="1">+IF(AND(ISNUMBER(OFFSET('Sanitation Data'!$F$11,0,10*ROW('Sanitation Data'!F12))),'Data Summary'!CX18="Yes"),OFFSET('Sanitation Data'!$F$11,0,10*ROW('Sanitation Data'!F12)),NA())</f>
        <v>#N/A</v>
      </c>
      <c r="AJ18" s="520" t="e">
        <f ca="1">+IF(AND(ISNUMBER(OFFSET('Sanitation Data'!$F$12,0,10*ROW('Sanitation Data'!F12))),'Data Summary'!CY18="Yes"),OFFSET('Sanitation Data'!$F$12,0,10*ROW('Sanitation Data'!F12)),NA())</f>
        <v>#N/A</v>
      </c>
      <c r="AK18" s="520" t="e">
        <f ca="1">+IF(AND(ISNUMBER(OFFSET('Sanitation Data'!$G$4,0,10*ROW('Sanitation Data'!G12))),'Data Summary'!CZ18="Yes"),100-OFFSET('Sanitation Data'!$G$4,0,10*ROW('Sanitation Data'!G12)),NA())</f>
        <v>#N/A</v>
      </c>
      <c r="AL18" s="520" t="e">
        <f ca="1">+IF(AND(ISNUMBER(OFFSET('Sanitation Data'!$G$6,0,10*ROW('Sanitation Data'!G12))),'Data Summary'!DA18="Yes"),OFFSET('Sanitation Data'!$G$6,0,10*ROW('Sanitation Data'!G12)),NA())</f>
        <v>#N/A</v>
      </c>
      <c r="AM18" s="520" t="e">
        <f ca="1">+IF(AND(ISNUMBER(OFFSET('Sanitation Data'!$G$10,0,10*ROW('Sanitation Data'!G12))),'Data Summary'!DB18="Yes"),OFFSET('Sanitation Data'!$G$10,0,10*ROW('Sanitation Data'!G12)),NA())</f>
        <v>#N/A</v>
      </c>
      <c r="AN18" s="520" t="e">
        <f ca="1">+IF(AND(ISNUMBER(OFFSET('Sanitation Data'!$G$11,0,10*ROW('Sanitation Data'!G12))),'Data Summary'!DC18="Yes"),OFFSET('Sanitation Data'!$G$11,0,10*ROW('Sanitation Data'!G12)),NA())</f>
        <v>#N/A</v>
      </c>
      <c r="AO18" s="520" t="e">
        <f ca="1">+IF(AND(ISNUMBER(OFFSET('Sanitation Data'!$G$12,0,10*ROW('Sanitation Data'!G12))),'Data Summary'!DD18="Yes"),OFFSET('Sanitation Data'!$G$12,0,10*ROW('Sanitation Data'!G12)),NA())</f>
        <v>#N/A</v>
      </c>
      <c r="AP18" s="520" t="e">
        <f ca="1">+IF(AND(ISNUMBER(OFFSET('Sanitation Data'!$H$4,0,10*ROW('Sanitation Data'!H12))),'Data Summary'!DE18="Yes"),100-OFFSET('Sanitation Data'!$H$4,0,10*ROW('Sanitation Data'!H12)),NA())</f>
        <v>#N/A</v>
      </c>
      <c r="AQ18" s="520" t="e">
        <f ca="1">+IF(AND(ISNUMBER(OFFSET('Sanitation Data'!$H$6,0,10*ROW('Sanitation Data'!H12))),'Data Summary'!DF18="Yes"),OFFSET('Sanitation Data'!$H$6,0,10*ROW('Sanitation Data'!H12)),NA())</f>
        <v>#N/A</v>
      </c>
      <c r="AR18" s="520" t="e">
        <f ca="1">+IF(AND(ISNUMBER(OFFSET('Sanitation Data'!$H$10,0,10*ROW('Sanitation Data'!H12))),'Data Summary'!DG18="Yes"),OFFSET('Sanitation Data'!$H$10,0,10*ROW('Sanitation Data'!H12)),NA())</f>
        <v>#N/A</v>
      </c>
      <c r="AS18" s="520" t="e">
        <f ca="1">+IF(AND(ISNUMBER(OFFSET('Sanitation Data'!$H$11,0,10*ROW('Sanitation Data'!H12))),'Data Summary'!DH18="Yes"),OFFSET('Sanitation Data'!$H$11,0,10*ROW('Sanitation Data'!H12)),NA())</f>
        <v>#N/A</v>
      </c>
      <c r="AT18" s="520" t="e">
        <f ca="1">+IF(AND(ISNUMBER(OFFSET('Sanitation Data'!$H$12,0,10*ROW('Sanitation Data'!H12))),'Data Summary'!DI18="Yes"),OFFSET('Sanitation Data'!$H$12,0,10*ROW('Sanitation Data'!H12)),NA())</f>
        <v>#N/A</v>
      </c>
      <c r="AU18" s="520" t="e">
        <f ca="1">+IF(AND(ISNUMBER(OFFSET('Sanitation Data'!$I$4,0,10*ROW('Sanitation Data'!I12))),'Data Summary'!DJ18="Yes"),100-OFFSET('Sanitation Data'!$I$4,0,10*ROW('Sanitation Data'!I12)),NA())</f>
        <v>#N/A</v>
      </c>
      <c r="AV18" s="520" t="e">
        <f ca="1">+IF(AND(ISNUMBER(OFFSET('Sanitation Data'!$I$6,0,10*ROW('Sanitation Data'!I12))),'Data Summary'!DK18="Yes"),OFFSET('Sanitation Data'!$I$6,0,10*ROW('Sanitation Data'!I12)),NA())</f>
        <v>#N/A</v>
      </c>
      <c r="AW18" s="520" t="e">
        <f ca="1">+IF(AND(ISNUMBER(OFFSET('Sanitation Data'!$I$10,0,10*ROW('Sanitation Data'!I12))),'Data Summary'!DL18="Yes"),OFFSET('Sanitation Data'!$I$10,0,10*ROW('Sanitation Data'!I12)),NA())</f>
        <v>#N/A</v>
      </c>
      <c r="AX18" s="520" t="e">
        <f ca="1">+IF(AND(ISNUMBER(OFFSET('Sanitation Data'!$I$11,0,10*ROW('Sanitation Data'!I12))),'Data Summary'!DM18="Yes"),OFFSET('Sanitation Data'!$I$11,0,10*ROW('Sanitation Data'!I12)),NA())</f>
        <v>#N/A</v>
      </c>
      <c r="AY18" s="520" t="e">
        <f ca="1">+IF(AND(ISNUMBER(OFFSET('Sanitation Data'!$I$12,0,10*ROW('Sanitation Data'!I12))),'Data Summary'!DN18="Yes"),OFFSET('Sanitation Data'!$I$12,0,10*ROW('Sanitation Data'!I12)),NA())</f>
        <v>#N/A</v>
      </c>
      <c r="AZ18" s="521" t="e">
        <f ca="1">+IF(AND(ISNUMBER(OFFSET('Hygiene Data'!$D$5,0,10*ROW('Hygiene Data'!D12))),'Data Summary'!DO18="Yes"),OFFSET('Hygiene Data'!$D$5,0,10*ROW('Hygiene Data'!D12)),NA())</f>
        <v>#N/A</v>
      </c>
      <c r="BA18" s="521" t="e">
        <f ca="1">+IF(AND(ISNUMBER(OFFSET('Hygiene Data'!$D$7,0,10*ROW('Hygiene Data'!D12))),'Data Summary'!DP18="Yes"),OFFSET('Hygiene Data'!$D$7,0,10*ROW('Hygiene Data'!D12)),NA())</f>
        <v>#N/A</v>
      </c>
      <c r="BB18" s="521" t="e">
        <f ca="1">+IF(AND(ISNUMBER(OFFSET('Hygiene Data'!$D$9,0,10*ROW('Hygiene Data'!D12))),'Data Summary'!DQ18="Yes"),OFFSET('Hygiene Data'!$D$9,0,10*ROW('Hygiene Data'!D12)),NA())</f>
        <v>#N/A</v>
      </c>
      <c r="BC18" s="521" t="e">
        <f ca="1">+IF(AND(ISNUMBER(OFFSET('Hygiene Data'!$E$5,0,10*ROW('Hygiene Data'!E12))),'Data Summary'!DR18="Yes"),OFFSET('Hygiene Data'!$E$5,0,10*ROW('Hygiene Data'!E12)),NA())</f>
        <v>#N/A</v>
      </c>
      <c r="BD18" s="521" t="e">
        <f ca="1">+IF(AND(ISNUMBER(OFFSET('Hygiene Data'!$E$7,0,10*ROW('Hygiene Data'!E12))),'Data Summary'!DS18="Yes"),OFFSET('Hygiene Data'!$E$7,0,10*ROW('Hygiene Data'!E12)),NA())</f>
        <v>#N/A</v>
      </c>
      <c r="BE18" s="521" t="e">
        <f ca="1">+IF(AND(ISNUMBER(OFFSET('Hygiene Data'!$E$9,0,10*ROW('Hygiene Data'!E12))),'Data Summary'!DT18="Yes"),OFFSET('Hygiene Data'!$E$9,0,10*ROW('Hygiene Data'!E12)),NA())</f>
        <v>#N/A</v>
      </c>
      <c r="BF18" s="521" t="e">
        <f ca="1">+IF(AND(ISNUMBER(OFFSET('Hygiene Data'!$F$5,0,10*ROW('Hygiene Data'!F12))),'Data Summary'!DU18="Yes"),OFFSET('Hygiene Data'!$F$5,0,10*ROW('Hygiene Data'!F12)),NA())</f>
        <v>#N/A</v>
      </c>
      <c r="BG18" s="521" t="e">
        <f ca="1">+IF(AND(ISNUMBER(OFFSET('Hygiene Data'!$F$7,0,10*ROW('Hygiene Data'!F12))),'Data Summary'!DV18="Yes"),OFFSET('Hygiene Data'!$F$7,0,10*ROW('Hygiene Data'!F12)),NA())</f>
        <v>#N/A</v>
      </c>
      <c r="BH18" s="521" t="e">
        <f ca="1">+IF(AND(ISNUMBER(OFFSET('Hygiene Data'!$F$9,0,10*ROW('Hygiene Data'!F12))),'Data Summary'!DW18="Yes"),OFFSET('Hygiene Data'!$F$9,0,10*ROW('Hygiene Data'!F12)),NA())</f>
        <v>#N/A</v>
      </c>
      <c r="BI18" s="521" t="e">
        <f ca="1">+IF(AND(ISNUMBER(OFFSET('Hygiene Data'!$G$5,0,10*ROW('Hygiene Data'!G12))),'Data Summary'!DX18="Yes"),OFFSET('Hygiene Data'!$G$5,0,10*ROW('Hygiene Data'!G12)),NA())</f>
        <v>#N/A</v>
      </c>
      <c r="BJ18" s="521" t="e">
        <f ca="1">+IF(AND(ISNUMBER(OFFSET('Hygiene Data'!$G$7,0,10*ROW('Hygiene Data'!G12))),'Data Summary'!DY18="Yes"),OFFSET('Hygiene Data'!$G$7,0,10*ROW('Hygiene Data'!G12)),NA())</f>
        <v>#N/A</v>
      </c>
      <c r="BK18" s="521" t="e">
        <f ca="1">+IF(AND(ISNUMBER(OFFSET('Hygiene Data'!$G$9,0,10*ROW('Hygiene Data'!G12))),'Data Summary'!DZ18="Yes"),OFFSET('Hygiene Data'!$G$9,0,10*ROW('Hygiene Data'!G12)),NA())</f>
        <v>#N/A</v>
      </c>
      <c r="BL18" s="521" t="e">
        <f ca="1">+IF(AND(ISNUMBER(OFFSET('Hygiene Data'!$H$5,0,10*ROW('Hygiene Data'!H12))),'Data Summary'!EA18="Yes"),OFFSET('Hygiene Data'!$H$5,0,10*ROW('Hygiene Data'!H12)),NA())</f>
        <v>#N/A</v>
      </c>
      <c r="BM18" s="521" t="e">
        <f ca="1">+IF(AND(ISNUMBER(OFFSET('Hygiene Data'!$H$7,0,10*ROW('Hygiene Data'!H12))),'Data Summary'!EB18="Yes"),OFFSET('Hygiene Data'!$H$7,0,10*ROW('Hygiene Data'!H12)),NA())</f>
        <v>#N/A</v>
      </c>
      <c r="BN18" s="521" t="e">
        <f ca="1">+IF(AND(ISNUMBER(OFFSET('Hygiene Data'!$H$9,0,10*ROW('Hygiene Data'!H12))),'Data Summary'!EC18="Yes"),OFFSET('Hygiene Data'!$H$9,0,10*ROW('Hygiene Data'!H12)),NA())</f>
        <v>#N/A</v>
      </c>
      <c r="BO18" s="521" t="e">
        <f ca="1">+IF(AND(ISNUMBER(OFFSET('Hygiene Data'!$I$5,0,10*ROW('Hygiene Data'!I12))),'Data Summary'!ED18="Yes"),OFFSET('Hygiene Data'!$I$5,0,10*ROW('Hygiene Data'!I12)),NA())</f>
        <v>#N/A</v>
      </c>
      <c r="BP18" s="521" t="e">
        <f ca="1">+IF(AND(ISNUMBER(OFFSET('Hygiene Data'!$I$7,0,10*ROW('Hygiene Data'!I12))),'Data Summary'!EE18="Yes"),OFFSET('Hygiene Data'!$I$7,0,10*ROW('Hygiene Data'!I12)),NA())</f>
        <v>#N/A</v>
      </c>
      <c r="BQ18" s="521" t="e">
        <f ca="1">+IF(AND(ISNUMBER(OFFSET('Hygiene Data'!$I$9,0,10*ROW('Hygiene Data'!I12))),'Data Summary'!EF18="Yes"),OFFSET('Hygiene Data'!$I$9,0,10*ROW('Hygiene Data'!I12)),NA())</f>
        <v>#N/A</v>
      </c>
    </row>
    <row r="19" spans="1:69" x14ac:dyDescent="0.25">
      <c r="A19" s="517" t="e">
        <f ca="1">+RIGHT('Data Summary'!A19,LEN('Data Summary'!A19)-9)</f>
        <v>#VALUE!</v>
      </c>
      <c r="B19" s="491" t="str">
        <f ca="1">+IF(ISTEXT('Data Summary'!B19),'Data Summary'!B19,"")</f>
        <v/>
      </c>
      <c r="C19" s="518" t="e">
        <f ca="1">+VALUE('Data Summary'!C19)</f>
        <v>#VALUE!</v>
      </c>
      <c r="D19" s="519" t="e">
        <f ca="1">+IF(AND(ISNUMBER(OFFSET('Water Data'!$D$4,0,10*ROW('Water Data'!D13))),'Data Summary'!BS19="Yes"),100-OFFSET('Water Data'!$D$4,0,10*ROW('Water Data'!D13)),NA())</f>
        <v>#N/A</v>
      </c>
      <c r="E19" s="519" t="e">
        <f ca="1">+IF(AND(ISNUMBER(OFFSET('Water Data'!$D$6,0,10*ROW('Water Data'!D13))),'Data Summary'!BT19="Yes"),OFFSET('Water Data'!$D$6,0,10*ROW('Water Data'!D13)),NA())</f>
        <v>#N/A</v>
      </c>
      <c r="F19" s="519" t="e">
        <f ca="1">+IF(AND(ISNUMBER(OFFSET('Water Data'!$D$9,0,10*ROW('Water Data'!D13))),'Data Summary'!BU19="Yes"),OFFSET('Water Data'!$D$9,0,10*ROW('Water Data'!D13)),NA())</f>
        <v>#N/A</v>
      </c>
      <c r="G19" s="519" t="e">
        <f ca="1">+IF(AND(ISNUMBER(OFFSET('Water Data'!$E$4,0,10*ROW('Water Data'!E13))),'Data Summary'!BV19="Yes"),100-OFFSET('Water Data'!$E$4,0,10*ROW('Water Data'!E13)),NA())</f>
        <v>#N/A</v>
      </c>
      <c r="H19" s="519" t="e">
        <f ca="1">+IF(AND(ISNUMBER(OFFSET('Water Data'!$E$6,0,10*ROW('Water Data'!E13))),'Data Summary'!BW19="Yes"),OFFSET('Water Data'!$E$6,0,10*ROW('Water Data'!E13)),NA())</f>
        <v>#N/A</v>
      </c>
      <c r="I19" s="519" t="e">
        <f ca="1">+IF(AND(ISNUMBER(OFFSET('Water Data'!$E$9,0,10*ROW('Water Data'!E13))),'Data Summary'!BX19="Yes"),OFFSET('Water Data'!$E$9,0,10*ROW('Water Data'!E13)),NA())</f>
        <v>#N/A</v>
      </c>
      <c r="J19" s="519" t="e">
        <f ca="1">+IF(AND(ISNUMBER(OFFSET('Water Data'!$F$4,0,10*ROW('Water Data'!F13))),'Data Summary'!BY19="Yes"),100-OFFSET('Water Data'!$F$4,0,10*ROW('Water Data'!F13)),NA())</f>
        <v>#N/A</v>
      </c>
      <c r="K19" s="519" t="e">
        <f ca="1">+IF(AND(ISNUMBER(OFFSET('Water Data'!$F$6,0,10*ROW('Water Data'!F13))),'Data Summary'!BZ19="Yes"),OFFSET('Water Data'!$F$6,0,10*ROW('Water Data'!F13)),NA())</f>
        <v>#N/A</v>
      </c>
      <c r="L19" s="519" t="e">
        <f ca="1">+IF(AND(ISNUMBER(OFFSET('Water Data'!$F$9,0,10*ROW('Water Data'!F13))),'Data Summary'!CA19="Yes"),OFFSET('Water Data'!$F$9,0,10*ROW('Water Data'!F13)),NA())</f>
        <v>#N/A</v>
      </c>
      <c r="M19" s="519" t="e">
        <f ca="1">+IF(AND(ISNUMBER(OFFSET('Water Data'!$G$4,0,10*ROW('Water Data'!G13))),'Data Summary'!CB19="Yes"),100-OFFSET('Water Data'!$G$4,0,10*ROW('Water Data'!G13)),NA())</f>
        <v>#N/A</v>
      </c>
      <c r="N19" s="519" t="e">
        <f ca="1">+IF(AND(ISNUMBER(OFFSET('Water Data'!$G$6,0,10*ROW('Water Data'!G13))),'Data Summary'!CC19="Yes"),OFFSET('Water Data'!$G$6,0,10*ROW('Water Data'!G13)),NA())</f>
        <v>#N/A</v>
      </c>
      <c r="O19" s="519" t="e">
        <f ca="1">+IF(AND(ISNUMBER(OFFSET('Water Data'!$G$9,0,10*ROW('Water Data'!G13))),'Data Summary'!CD19="Yes"),OFFSET('Water Data'!$G$9,0,10*ROW('Water Data'!G13)),NA())</f>
        <v>#N/A</v>
      </c>
      <c r="P19" s="519" t="e">
        <f ca="1">+IF(AND(ISNUMBER(OFFSET('Water Data'!$H$4,0,10*ROW('Water Data'!H13))),'Data Summary'!CE19="Yes"),100-OFFSET('Water Data'!$H$4,0,10*ROW('Water Data'!H13)),NA())</f>
        <v>#N/A</v>
      </c>
      <c r="Q19" s="519" t="e">
        <f ca="1">+IF(AND(ISNUMBER(OFFSET('Water Data'!$H$6,0,10*ROW('Water Data'!H13))),'Data Summary'!CF19="Yes"),OFFSET('Water Data'!$H$6,0,10*ROW('Water Data'!H13)),NA())</f>
        <v>#N/A</v>
      </c>
      <c r="R19" s="519" t="e">
        <f ca="1">+IF(AND(ISNUMBER(OFFSET('Water Data'!$H$9,0,10*ROW('Water Data'!H13))),'Data Summary'!CG19="Yes"),OFFSET('Water Data'!$H$9,0,10*ROW('Water Data'!H13)),NA())</f>
        <v>#N/A</v>
      </c>
      <c r="S19" s="519" t="e">
        <f ca="1">+IF(AND(ISNUMBER(OFFSET('Water Data'!$I$4,0,10*ROW('Water Data'!I13))),'Data Summary'!CH19="Yes"),100-OFFSET('Water Data'!$I$4,0,10*ROW('Water Data'!I13)),NA())</f>
        <v>#N/A</v>
      </c>
      <c r="T19" s="519" t="e">
        <f ca="1">+IF(AND(ISNUMBER(OFFSET('Water Data'!$I$6,0,10*ROW('Water Data'!I13))),'Data Summary'!CI19="Yes"),OFFSET('Water Data'!$I$6,0,10*ROW('Water Data'!I13)),NA())</f>
        <v>#N/A</v>
      </c>
      <c r="U19" s="519" t="e">
        <f ca="1">+IF(AND(ISNUMBER(OFFSET('Water Data'!$I$9,0,10*ROW('Water Data'!I13))),'Data Summary'!CJ19="Yes"),OFFSET('Water Data'!$I$9,0,10*ROW('Water Data'!I13)),NA())</f>
        <v>#N/A</v>
      </c>
      <c r="V19" s="520" t="e">
        <f ca="1">+IF(AND(ISNUMBER(OFFSET('Sanitation Data'!$D$4,0,10*ROW('Sanitation Data'!D13))),'Data Summary'!CK19="Yes"),100-OFFSET('Sanitation Data'!$D$4,0,10*ROW('Sanitation Data'!D13)),NA())</f>
        <v>#N/A</v>
      </c>
      <c r="W19" s="520" t="e">
        <f ca="1">+IF(AND(ISNUMBER(OFFSET('Sanitation Data'!$D$6,0,10*ROW('Sanitation Data'!D13))),'Data Summary'!CL19="Yes"),OFFSET('Sanitation Data'!$D$6,0,10*ROW('Sanitation Data'!D13)),NA())</f>
        <v>#N/A</v>
      </c>
      <c r="X19" s="520" t="e">
        <f ca="1">+IF(AND(ISNUMBER(OFFSET('Sanitation Data'!$D$10,0,10*ROW('Sanitation Data'!D13))),'Data Summary'!CM19="Yes"),OFFSET('Sanitation Data'!$D$10,0,10*ROW('Sanitation Data'!D13)),NA())</f>
        <v>#N/A</v>
      </c>
      <c r="Y19" s="520" t="e">
        <f ca="1">+IF(AND(ISNUMBER(OFFSET('Sanitation Data'!$D$11,0,10*ROW('Sanitation Data'!D13))),'Data Summary'!CN19="Yes"),OFFSET('Sanitation Data'!$D$11,0,10*ROW('Sanitation Data'!D13)),NA())</f>
        <v>#N/A</v>
      </c>
      <c r="Z19" s="520" t="e">
        <f ca="1">+IF(AND(ISNUMBER(OFFSET('Sanitation Data'!$D$12,0,10*ROW('Sanitation Data'!D13))),'Data Summary'!CO19="Yes"),OFFSET('Sanitation Data'!$D$12,0,10*ROW('Sanitation Data'!D13)),NA())</f>
        <v>#N/A</v>
      </c>
      <c r="AA19" s="520" t="e">
        <f ca="1">+IF(AND(ISNUMBER(OFFSET('Sanitation Data'!$E$4,0,10*ROW('Sanitation Data'!E13))),'Data Summary'!CP19="Yes"),100-OFFSET('Sanitation Data'!$E$4,0,10*ROW('Sanitation Data'!E13)),NA())</f>
        <v>#N/A</v>
      </c>
      <c r="AB19" s="520" t="e">
        <f ca="1">+IF(AND(ISNUMBER(OFFSET('Sanitation Data'!$E$6,0,10*ROW('Sanitation Data'!E13))),'Data Summary'!CQ19="Yes"),OFFSET('Sanitation Data'!$E$6,0,10*ROW('Sanitation Data'!E13)),NA())</f>
        <v>#N/A</v>
      </c>
      <c r="AC19" s="520" t="e">
        <f ca="1">+IF(AND(ISNUMBER(OFFSET('Sanitation Data'!$E$10,0,10*ROW('Sanitation Data'!E13))),'Data Summary'!CR19="Yes"),OFFSET('Sanitation Data'!$E$10,0,10*ROW('Sanitation Data'!E13)),NA())</f>
        <v>#N/A</v>
      </c>
      <c r="AD19" s="520" t="e">
        <f ca="1">+IF(AND(ISNUMBER(OFFSET('Sanitation Data'!$E$11,0,10*ROW('Sanitation Data'!E13))),'Data Summary'!CS19="Yes"),OFFSET('Sanitation Data'!$E$11,0,10*ROW('Sanitation Data'!E13)),NA())</f>
        <v>#N/A</v>
      </c>
      <c r="AE19" s="520" t="e">
        <f ca="1">+IF(AND(ISNUMBER(OFFSET('Sanitation Data'!$E$12,0,10*ROW('Sanitation Data'!E13))),'Data Summary'!CT19="Yes"),OFFSET('Sanitation Data'!$E$12,0,10*ROW('Sanitation Data'!E13)),NA())</f>
        <v>#N/A</v>
      </c>
      <c r="AF19" s="520" t="e">
        <f ca="1">+IF(AND(ISNUMBER(OFFSET('Sanitation Data'!$F$4,0,10*ROW('Sanitation Data'!F13))),'Data Summary'!CU19="Yes"),100-OFFSET('Sanitation Data'!$F$4,0,10*ROW('Sanitation Data'!F13)),NA())</f>
        <v>#N/A</v>
      </c>
      <c r="AG19" s="520" t="e">
        <f ca="1">+IF(AND(ISNUMBER(OFFSET('Sanitation Data'!$F$6,0,10*ROW('Sanitation Data'!F13))),'Data Summary'!CV19="Yes"),OFFSET('Sanitation Data'!$F$6,0,10*ROW('Sanitation Data'!F13)),NA())</f>
        <v>#N/A</v>
      </c>
      <c r="AH19" s="520" t="e">
        <f ca="1">+IF(AND(ISNUMBER(OFFSET('Sanitation Data'!$F$10,0,10*ROW('Sanitation Data'!F13))),'Data Summary'!CW19="Yes"),OFFSET('Sanitation Data'!$F$10,0,10*ROW('Sanitation Data'!F13)),NA())</f>
        <v>#N/A</v>
      </c>
      <c r="AI19" s="520" t="e">
        <f ca="1">+IF(AND(ISNUMBER(OFFSET('Sanitation Data'!$F$11,0,10*ROW('Sanitation Data'!F13))),'Data Summary'!CX19="Yes"),OFFSET('Sanitation Data'!$F$11,0,10*ROW('Sanitation Data'!F13)),NA())</f>
        <v>#N/A</v>
      </c>
      <c r="AJ19" s="520" t="e">
        <f ca="1">+IF(AND(ISNUMBER(OFFSET('Sanitation Data'!$F$12,0,10*ROW('Sanitation Data'!F13))),'Data Summary'!CY19="Yes"),OFFSET('Sanitation Data'!$F$12,0,10*ROW('Sanitation Data'!F13)),NA())</f>
        <v>#N/A</v>
      </c>
      <c r="AK19" s="520" t="e">
        <f ca="1">+IF(AND(ISNUMBER(OFFSET('Sanitation Data'!$G$4,0,10*ROW('Sanitation Data'!G13))),'Data Summary'!CZ19="Yes"),100-OFFSET('Sanitation Data'!$G$4,0,10*ROW('Sanitation Data'!G13)),NA())</f>
        <v>#N/A</v>
      </c>
      <c r="AL19" s="520" t="e">
        <f ca="1">+IF(AND(ISNUMBER(OFFSET('Sanitation Data'!$G$6,0,10*ROW('Sanitation Data'!G13))),'Data Summary'!DA19="Yes"),OFFSET('Sanitation Data'!$G$6,0,10*ROW('Sanitation Data'!G13)),NA())</f>
        <v>#N/A</v>
      </c>
      <c r="AM19" s="520" t="e">
        <f ca="1">+IF(AND(ISNUMBER(OFFSET('Sanitation Data'!$G$10,0,10*ROW('Sanitation Data'!G13))),'Data Summary'!DB19="Yes"),OFFSET('Sanitation Data'!$G$10,0,10*ROW('Sanitation Data'!G13)),NA())</f>
        <v>#N/A</v>
      </c>
      <c r="AN19" s="520" t="e">
        <f ca="1">+IF(AND(ISNUMBER(OFFSET('Sanitation Data'!$G$11,0,10*ROW('Sanitation Data'!G13))),'Data Summary'!DC19="Yes"),OFFSET('Sanitation Data'!$G$11,0,10*ROW('Sanitation Data'!G13)),NA())</f>
        <v>#N/A</v>
      </c>
      <c r="AO19" s="520" t="e">
        <f ca="1">+IF(AND(ISNUMBER(OFFSET('Sanitation Data'!$G$12,0,10*ROW('Sanitation Data'!G13))),'Data Summary'!DD19="Yes"),OFFSET('Sanitation Data'!$G$12,0,10*ROW('Sanitation Data'!G13)),NA())</f>
        <v>#N/A</v>
      </c>
      <c r="AP19" s="520" t="e">
        <f ca="1">+IF(AND(ISNUMBER(OFFSET('Sanitation Data'!$H$4,0,10*ROW('Sanitation Data'!H13))),'Data Summary'!DE19="Yes"),100-OFFSET('Sanitation Data'!$H$4,0,10*ROW('Sanitation Data'!H13)),NA())</f>
        <v>#N/A</v>
      </c>
      <c r="AQ19" s="520" t="e">
        <f ca="1">+IF(AND(ISNUMBER(OFFSET('Sanitation Data'!$H$6,0,10*ROW('Sanitation Data'!H13))),'Data Summary'!DF19="Yes"),OFFSET('Sanitation Data'!$H$6,0,10*ROW('Sanitation Data'!H13)),NA())</f>
        <v>#N/A</v>
      </c>
      <c r="AR19" s="520" t="e">
        <f ca="1">+IF(AND(ISNUMBER(OFFSET('Sanitation Data'!$H$10,0,10*ROW('Sanitation Data'!H13))),'Data Summary'!DG19="Yes"),OFFSET('Sanitation Data'!$H$10,0,10*ROW('Sanitation Data'!H13)),NA())</f>
        <v>#N/A</v>
      </c>
      <c r="AS19" s="520" t="e">
        <f ca="1">+IF(AND(ISNUMBER(OFFSET('Sanitation Data'!$H$11,0,10*ROW('Sanitation Data'!H13))),'Data Summary'!DH19="Yes"),OFFSET('Sanitation Data'!$H$11,0,10*ROW('Sanitation Data'!H13)),NA())</f>
        <v>#N/A</v>
      </c>
      <c r="AT19" s="520" t="e">
        <f ca="1">+IF(AND(ISNUMBER(OFFSET('Sanitation Data'!$H$12,0,10*ROW('Sanitation Data'!H13))),'Data Summary'!DI19="Yes"),OFFSET('Sanitation Data'!$H$12,0,10*ROW('Sanitation Data'!H13)),NA())</f>
        <v>#N/A</v>
      </c>
      <c r="AU19" s="520" t="e">
        <f ca="1">+IF(AND(ISNUMBER(OFFSET('Sanitation Data'!$I$4,0,10*ROW('Sanitation Data'!I13))),'Data Summary'!DJ19="Yes"),100-OFFSET('Sanitation Data'!$I$4,0,10*ROW('Sanitation Data'!I13)),NA())</f>
        <v>#N/A</v>
      </c>
      <c r="AV19" s="520" t="e">
        <f ca="1">+IF(AND(ISNUMBER(OFFSET('Sanitation Data'!$I$6,0,10*ROW('Sanitation Data'!I13))),'Data Summary'!DK19="Yes"),OFFSET('Sanitation Data'!$I$6,0,10*ROW('Sanitation Data'!I13)),NA())</f>
        <v>#N/A</v>
      </c>
      <c r="AW19" s="520" t="e">
        <f ca="1">+IF(AND(ISNUMBER(OFFSET('Sanitation Data'!$I$10,0,10*ROW('Sanitation Data'!I13))),'Data Summary'!DL19="Yes"),OFFSET('Sanitation Data'!$I$10,0,10*ROW('Sanitation Data'!I13)),NA())</f>
        <v>#N/A</v>
      </c>
      <c r="AX19" s="520" t="e">
        <f ca="1">+IF(AND(ISNUMBER(OFFSET('Sanitation Data'!$I$11,0,10*ROW('Sanitation Data'!I13))),'Data Summary'!DM19="Yes"),OFFSET('Sanitation Data'!$I$11,0,10*ROW('Sanitation Data'!I13)),NA())</f>
        <v>#N/A</v>
      </c>
      <c r="AY19" s="520" t="e">
        <f ca="1">+IF(AND(ISNUMBER(OFFSET('Sanitation Data'!$I$12,0,10*ROW('Sanitation Data'!I13))),'Data Summary'!DN19="Yes"),OFFSET('Sanitation Data'!$I$12,0,10*ROW('Sanitation Data'!I13)),NA())</f>
        <v>#N/A</v>
      </c>
      <c r="AZ19" s="521" t="e">
        <f ca="1">+IF(AND(ISNUMBER(OFFSET('Hygiene Data'!$D$5,0,10*ROW('Hygiene Data'!D13))),'Data Summary'!DO19="Yes"),OFFSET('Hygiene Data'!$D$5,0,10*ROW('Hygiene Data'!D13)),NA())</f>
        <v>#N/A</v>
      </c>
      <c r="BA19" s="521" t="e">
        <f ca="1">+IF(AND(ISNUMBER(OFFSET('Hygiene Data'!$D$7,0,10*ROW('Hygiene Data'!D13))),'Data Summary'!DP19="Yes"),OFFSET('Hygiene Data'!$D$7,0,10*ROW('Hygiene Data'!D13)),NA())</f>
        <v>#N/A</v>
      </c>
      <c r="BB19" s="521" t="e">
        <f ca="1">+IF(AND(ISNUMBER(OFFSET('Hygiene Data'!$D$9,0,10*ROW('Hygiene Data'!D13))),'Data Summary'!DQ19="Yes"),OFFSET('Hygiene Data'!$D$9,0,10*ROW('Hygiene Data'!D13)),NA())</f>
        <v>#N/A</v>
      </c>
      <c r="BC19" s="521" t="e">
        <f ca="1">+IF(AND(ISNUMBER(OFFSET('Hygiene Data'!$E$5,0,10*ROW('Hygiene Data'!E13))),'Data Summary'!DR19="Yes"),OFFSET('Hygiene Data'!$E$5,0,10*ROW('Hygiene Data'!E13)),NA())</f>
        <v>#N/A</v>
      </c>
      <c r="BD19" s="521" t="e">
        <f ca="1">+IF(AND(ISNUMBER(OFFSET('Hygiene Data'!$E$7,0,10*ROW('Hygiene Data'!E13))),'Data Summary'!DS19="Yes"),OFFSET('Hygiene Data'!$E$7,0,10*ROW('Hygiene Data'!E13)),NA())</f>
        <v>#N/A</v>
      </c>
      <c r="BE19" s="521" t="e">
        <f ca="1">+IF(AND(ISNUMBER(OFFSET('Hygiene Data'!$E$9,0,10*ROW('Hygiene Data'!E13))),'Data Summary'!DT19="Yes"),OFFSET('Hygiene Data'!$E$9,0,10*ROW('Hygiene Data'!E13)),NA())</f>
        <v>#N/A</v>
      </c>
      <c r="BF19" s="521" t="e">
        <f ca="1">+IF(AND(ISNUMBER(OFFSET('Hygiene Data'!$F$5,0,10*ROW('Hygiene Data'!F13))),'Data Summary'!DU19="Yes"),OFFSET('Hygiene Data'!$F$5,0,10*ROW('Hygiene Data'!F13)),NA())</f>
        <v>#N/A</v>
      </c>
      <c r="BG19" s="521" t="e">
        <f ca="1">+IF(AND(ISNUMBER(OFFSET('Hygiene Data'!$F$7,0,10*ROW('Hygiene Data'!F13))),'Data Summary'!DV19="Yes"),OFFSET('Hygiene Data'!$F$7,0,10*ROW('Hygiene Data'!F13)),NA())</f>
        <v>#N/A</v>
      </c>
      <c r="BH19" s="521" t="e">
        <f ca="1">+IF(AND(ISNUMBER(OFFSET('Hygiene Data'!$F$9,0,10*ROW('Hygiene Data'!F13))),'Data Summary'!DW19="Yes"),OFFSET('Hygiene Data'!$F$9,0,10*ROW('Hygiene Data'!F13)),NA())</f>
        <v>#N/A</v>
      </c>
      <c r="BI19" s="521" t="e">
        <f ca="1">+IF(AND(ISNUMBER(OFFSET('Hygiene Data'!$G$5,0,10*ROW('Hygiene Data'!G13))),'Data Summary'!DX19="Yes"),OFFSET('Hygiene Data'!$G$5,0,10*ROW('Hygiene Data'!G13)),NA())</f>
        <v>#N/A</v>
      </c>
      <c r="BJ19" s="521" t="e">
        <f ca="1">+IF(AND(ISNUMBER(OFFSET('Hygiene Data'!$G$7,0,10*ROW('Hygiene Data'!G13))),'Data Summary'!DY19="Yes"),OFFSET('Hygiene Data'!$G$7,0,10*ROW('Hygiene Data'!G13)),NA())</f>
        <v>#N/A</v>
      </c>
      <c r="BK19" s="521" t="e">
        <f ca="1">+IF(AND(ISNUMBER(OFFSET('Hygiene Data'!$G$9,0,10*ROW('Hygiene Data'!G13))),'Data Summary'!DZ19="Yes"),OFFSET('Hygiene Data'!$G$9,0,10*ROW('Hygiene Data'!G13)),NA())</f>
        <v>#N/A</v>
      </c>
      <c r="BL19" s="521" t="e">
        <f ca="1">+IF(AND(ISNUMBER(OFFSET('Hygiene Data'!$H$5,0,10*ROW('Hygiene Data'!H13))),'Data Summary'!EA19="Yes"),OFFSET('Hygiene Data'!$H$5,0,10*ROW('Hygiene Data'!H13)),NA())</f>
        <v>#N/A</v>
      </c>
      <c r="BM19" s="521" t="e">
        <f ca="1">+IF(AND(ISNUMBER(OFFSET('Hygiene Data'!$H$7,0,10*ROW('Hygiene Data'!H13))),'Data Summary'!EB19="Yes"),OFFSET('Hygiene Data'!$H$7,0,10*ROW('Hygiene Data'!H13)),NA())</f>
        <v>#N/A</v>
      </c>
      <c r="BN19" s="521" t="e">
        <f ca="1">+IF(AND(ISNUMBER(OFFSET('Hygiene Data'!$H$9,0,10*ROW('Hygiene Data'!H13))),'Data Summary'!EC19="Yes"),OFFSET('Hygiene Data'!$H$9,0,10*ROW('Hygiene Data'!H13)),NA())</f>
        <v>#N/A</v>
      </c>
      <c r="BO19" s="521" t="e">
        <f ca="1">+IF(AND(ISNUMBER(OFFSET('Hygiene Data'!$I$5,0,10*ROW('Hygiene Data'!I13))),'Data Summary'!ED19="Yes"),OFFSET('Hygiene Data'!$I$5,0,10*ROW('Hygiene Data'!I13)),NA())</f>
        <v>#N/A</v>
      </c>
      <c r="BP19" s="521" t="e">
        <f ca="1">+IF(AND(ISNUMBER(OFFSET('Hygiene Data'!$I$7,0,10*ROW('Hygiene Data'!I13))),'Data Summary'!EE19="Yes"),OFFSET('Hygiene Data'!$I$7,0,10*ROW('Hygiene Data'!I13)),NA())</f>
        <v>#N/A</v>
      </c>
      <c r="BQ19" s="521" t="e">
        <f ca="1">+IF(AND(ISNUMBER(OFFSET('Hygiene Data'!$I$9,0,10*ROW('Hygiene Data'!I13))),'Data Summary'!EF19="Yes"),OFFSET('Hygiene Data'!$I$9,0,10*ROW('Hygiene Data'!I13)),NA())</f>
        <v>#N/A</v>
      </c>
    </row>
    <row r="20" spans="1:69" x14ac:dyDescent="0.25">
      <c r="A20" s="517" t="e">
        <f ca="1">+RIGHT('Data Summary'!A20,LEN('Data Summary'!A20)-9)</f>
        <v>#VALUE!</v>
      </c>
      <c r="B20" s="491" t="str">
        <f ca="1">+IF(ISTEXT('Data Summary'!B20),'Data Summary'!B20,"")</f>
        <v/>
      </c>
      <c r="C20" s="518" t="e">
        <f ca="1">+VALUE('Data Summary'!C20)</f>
        <v>#VALUE!</v>
      </c>
      <c r="D20" s="519" t="e">
        <f ca="1">+IF(AND(ISNUMBER(OFFSET('Water Data'!$D$4,0,10*ROW('Water Data'!D14))),'Data Summary'!BS20="Yes"),100-OFFSET('Water Data'!$D$4,0,10*ROW('Water Data'!D14)),NA())</f>
        <v>#N/A</v>
      </c>
      <c r="E20" s="519" t="e">
        <f ca="1">+IF(AND(ISNUMBER(OFFSET('Water Data'!$D$6,0,10*ROW('Water Data'!D14))),'Data Summary'!BT20="Yes"),OFFSET('Water Data'!$D$6,0,10*ROW('Water Data'!D14)),NA())</f>
        <v>#N/A</v>
      </c>
      <c r="F20" s="519" t="e">
        <f ca="1">+IF(AND(ISNUMBER(OFFSET('Water Data'!$D$9,0,10*ROW('Water Data'!D14))),'Data Summary'!BU20="Yes"),OFFSET('Water Data'!$D$9,0,10*ROW('Water Data'!D14)),NA())</f>
        <v>#N/A</v>
      </c>
      <c r="G20" s="519" t="e">
        <f ca="1">+IF(AND(ISNUMBER(OFFSET('Water Data'!$E$4,0,10*ROW('Water Data'!E14))),'Data Summary'!BV20="Yes"),100-OFFSET('Water Data'!$E$4,0,10*ROW('Water Data'!E14)),NA())</f>
        <v>#N/A</v>
      </c>
      <c r="H20" s="519" t="e">
        <f ca="1">+IF(AND(ISNUMBER(OFFSET('Water Data'!$E$6,0,10*ROW('Water Data'!E14))),'Data Summary'!BW20="Yes"),OFFSET('Water Data'!$E$6,0,10*ROW('Water Data'!E14)),NA())</f>
        <v>#N/A</v>
      </c>
      <c r="I20" s="519" t="e">
        <f ca="1">+IF(AND(ISNUMBER(OFFSET('Water Data'!$E$9,0,10*ROW('Water Data'!E14))),'Data Summary'!BX20="Yes"),OFFSET('Water Data'!$E$9,0,10*ROW('Water Data'!E14)),NA())</f>
        <v>#N/A</v>
      </c>
      <c r="J20" s="519" t="e">
        <f ca="1">+IF(AND(ISNUMBER(OFFSET('Water Data'!$F$4,0,10*ROW('Water Data'!F14))),'Data Summary'!BY20="Yes"),100-OFFSET('Water Data'!$F$4,0,10*ROW('Water Data'!F14)),NA())</f>
        <v>#N/A</v>
      </c>
      <c r="K20" s="519" t="e">
        <f ca="1">+IF(AND(ISNUMBER(OFFSET('Water Data'!$F$6,0,10*ROW('Water Data'!F14))),'Data Summary'!BZ20="Yes"),OFFSET('Water Data'!$F$6,0,10*ROW('Water Data'!F14)),NA())</f>
        <v>#N/A</v>
      </c>
      <c r="L20" s="519" t="e">
        <f ca="1">+IF(AND(ISNUMBER(OFFSET('Water Data'!$F$9,0,10*ROW('Water Data'!F14))),'Data Summary'!CA20="Yes"),OFFSET('Water Data'!$F$9,0,10*ROW('Water Data'!F14)),NA())</f>
        <v>#N/A</v>
      </c>
      <c r="M20" s="519" t="e">
        <f ca="1">+IF(AND(ISNUMBER(OFFSET('Water Data'!$G$4,0,10*ROW('Water Data'!G14))),'Data Summary'!CB20="Yes"),100-OFFSET('Water Data'!$G$4,0,10*ROW('Water Data'!G14)),NA())</f>
        <v>#N/A</v>
      </c>
      <c r="N20" s="519" t="e">
        <f ca="1">+IF(AND(ISNUMBER(OFFSET('Water Data'!$G$6,0,10*ROW('Water Data'!G14))),'Data Summary'!CC20="Yes"),OFFSET('Water Data'!$G$6,0,10*ROW('Water Data'!G14)),NA())</f>
        <v>#N/A</v>
      </c>
      <c r="O20" s="519" t="e">
        <f ca="1">+IF(AND(ISNUMBER(OFFSET('Water Data'!$G$9,0,10*ROW('Water Data'!G14))),'Data Summary'!CD20="Yes"),OFFSET('Water Data'!$G$9,0,10*ROW('Water Data'!G14)),NA())</f>
        <v>#N/A</v>
      </c>
      <c r="P20" s="519" t="e">
        <f ca="1">+IF(AND(ISNUMBER(OFFSET('Water Data'!$H$4,0,10*ROW('Water Data'!H14))),'Data Summary'!CE20="Yes"),100-OFFSET('Water Data'!$H$4,0,10*ROW('Water Data'!H14)),NA())</f>
        <v>#N/A</v>
      </c>
      <c r="Q20" s="519" t="e">
        <f ca="1">+IF(AND(ISNUMBER(OFFSET('Water Data'!$H$6,0,10*ROW('Water Data'!H14))),'Data Summary'!CF20="Yes"),OFFSET('Water Data'!$H$6,0,10*ROW('Water Data'!H14)),NA())</f>
        <v>#N/A</v>
      </c>
      <c r="R20" s="519" t="e">
        <f ca="1">+IF(AND(ISNUMBER(OFFSET('Water Data'!$H$9,0,10*ROW('Water Data'!H14))),'Data Summary'!CG20="Yes"),OFFSET('Water Data'!$H$9,0,10*ROW('Water Data'!H14)),NA())</f>
        <v>#N/A</v>
      </c>
      <c r="S20" s="519" t="e">
        <f ca="1">+IF(AND(ISNUMBER(OFFSET('Water Data'!$I$4,0,10*ROW('Water Data'!I14))),'Data Summary'!CH20="Yes"),100-OFFSET('Water Data'!$I$4,0,10*ROW('Water Data'!I14)),NA())</f>
        <v>#N/A</v>
      </c>
      <c r="T20" s="519" t="e">
        <f ca="1">+IF(AND(ISNUMBER(OFFSET('Water Data'!$I$6,0,10*ROW('Water Data'!I14))),'Data Summary'!CI20="Yes"),OFFSET('Water Data'!$I$6,0,10*ROW('Water Data'!I14)),NA())</f>
        <v>#N/A</v>
      </c>
      <c r="U20" s="519" t="e">
        <f ca="1">+IF(AND(ISNUMBER(OFFSET('Water Data'!$I$9,0,10*ROW('Water Data'!I14))),'Data Summary'!CJ20="Yes"),OFFSET('Water Data'!$I$9,0,10*ROW('Water Data'!I14)),NA())</f>
        <v>#N/A</v>
      </c>
      <c r="V20" s="520" t="e">
        <f ca="1">+IF(AND(ISNUMBER(OFFSET('Sanitation Data'!$D$4,0,10*ROW('Sanitation Data'!D14))),'Data Summary'!CK20="Yes"),100-OFFSET('Sanitation Data'!$D$4,0,10*ROW('Sanitation Data'!D14)),NA())</f>
        <v>#N/A</v>
      </c>
      <c r="W20" s="520" t="e">
        <f ca="1">+IF(AND(ISNUMBER(OFFSET('Sanitation Data'!$D$6,0,10*ROW('Sanitation Data'!D14))),'Data Summary'!CL20="Yes"),OFFSET('Sanitation Data'!$D$6,0,10*ROW('Sanitation Data'!D14)),NA())</f>
        <v>#N/A</v>
      </c>
      <c r="X20" s="520" t="e">
        <f ca="1">+IF(AND(ISNUMBER(OFFSET('Sanitation Data'!$D$10,0,10*ROW('Sanitation Data'!D14))),'Data Summary'!CM20="Yes"),OFFSET('Sanitation Data'!$D$10,0,10*ROW('Sanitation Data'!D14)),NA())</f>
        <v>#N/A</v>
      </c>
      <c r="Y20" s="520" t="e">
        <f ca="1">+IF(AND(ISNUMBER(OFFSET('Sanitation Data'!$D$11,0,10*ROW('Sanitation Data'!D14))),'Data Summary'!CN20="Yes"),OFFSET('Sanitation Data'!$D$11,0,10*ROW('Sanitation Data'!D14)),NA())</f>
        <v>#N/A</v>
      </c>
      <c r="Z20" s="520" t="e">
        <f ca="1">+IF(AND(ISNUMBER(OFFSET('Sanitation Data'!$D$12,0,10*ROW('Sanitation Data'!D14))),'Data Summary'!CO20="Yes"),OFFSET('Sanitation Data'!$D$12,0,10*ROW('Sanitation Data'!D14)),NA())</f>
        <v>#N/A</v>
      </c>
      <c r="AA20" s="520" t="e">
        <f ca="1">+IF(AND(ISNUMBER(OFFSET('Sanitation Data'!$E$4,0,10*ROW('Sanitation Data'!E14))),'Data Summary'!CP20="Yes"),100-OFFSET('Sanitation Data'!$E$4,0,10*ROW('Sanitation Data'!E14)),NA())</f>
        <v>#N/A</v>
      </c>
      <c r="AB20" s="520" t="e">
        <f ca="1">+IF(AND(ISNUMBER(OFFSET('Sanitation Data'!$E$6,0,10*ROW('Sanitation Data'!E14))),'Data Summary'!CQ20="Yes"),OFFSET('Sanitation Data'!$E$6,0,10*ROW('Sanitation Data'!E14)),NA())</f>
        <v>#N/A</v>
      </c>
      <c r="AC20" s="520" t="e">
        <f ca="1">+IF(AND(ISNUMBER(OFFSET('Sanitation Data'!$E$10,0,10*ROW('Sanitation Data'!E14))),'Data Summary'!CR20="Yes"),OFFSET('Sanitation Data'!$E$10,0,10*ROW('Sanitation Data'!E14)),NA())</f>
        <v>#N/A</v>
      </c>
      <c r="AD20" s="520" t="e">
        <f ca="1">+IF(AND(ISNUMBER(OFFSET('Sanitation Data'!$E$11,0,10*ROW('Sanitation Data'!E14))),'Data Summary'!CS20="Yes"),OFFSET('Sanitation Data'!$E$11,0,10*ROW('Sanitation Data'!E14)),NA())</f>
        <v>#N/A</v>
      </c>
      <c r="AE20" s="520" t="e">
        <f ca="1">+IF(AND(ISNUMBER(OFFSET('Sanitation Data'!$E$12,0,10*ROW('Sanitation Data'!E14))),'Data Summary'!CT20="Yes"),OFFSET('Sanitation Data'!$E$12,0,10*ROW('Sanitation Data'!E14)),NA())</f>
        <v>#N/A</v>
      </c>
      <c r="AF20" s="520" t="e">
        <f ca="1">+IF(AND(ISNUMBER(OFFSET('Sanitation Data'!$F$4,0,10*ROW('Sanitation Data'!F14))),'Data Summary'!CU20="Yes"),100-OFFSET('Sanitation Data'!$F$4,0,10*ROW('Sanitation Data'!F14)),NA())</f>
        <v>#N/A</v>
      </c>
      <c r="AG20" s="520" t="e">
        <f ca="1">+IF(AND(ISNUMBER(OFFSET('Sanitation Data'!$F$6,0,10*ROW('Sanitation Data'!F14))),'Data Summary'!CV20="Yes"),OFFSET('Sanitation Data'!$F$6,0,10*ROW('Sanitation Data'!F14)),NA())</f>
        <v>#N/A</v>
      </c>
      <c r="AH20" s="520" t="e">
        <f ca="1">+IF(AND(ISNUMBER(OFFSET('Sanitation Data'!$F$10,0,10*ROW('Sanitation Data'!F14))),'Data Summary'!CW20="Yes"),OFFSET('Sanitation Data'!$F$10,0,10*ROW('Sanitation Data'!F14)),NA())</f>
        <v>#N/A</v>
      </c>
      <c r="AI20" s="520" t="e">
        <f ca="1">+IF(AND(ISNUMBER(OFFSET('Sanitation Data'!$F$11,0,10*ROW('Sanitation Data'!F14))),'Data Summary'!CX20="Yes"),OFFSET('Sanitation Data'!$F$11,0,10*ROW('Sanitation Data'!F14)),NA())</f>
        <v>#N/A</v>
      </c>
      <c r="AJ20" s="520" t="e">
        <f ca="1">+IF(AND(ISNUMBER(OFFSET('Sanitation Data'!$F$12,0,10*ROW('Sanitation Data'!F14))),'Data Summary'!CY20="Yes"),OFFSET('Sanitation Data'!$F$12,0,10*ROW('Sanitation Data'!F14)),NA())</f>
        <v>#N/A</v>
      </c>
      <c r="AK20" s="520" t="e">
        <f ca="1">+IF(AND(ISNUMBER(OFFSET('Sanitation Data'!$G$4,0,10*ROW('Sanitation Data'!G14))),'Data Summary'!CZ20="Yes"),100-OFFSET('Sanitation Data'!$G$4,0,10*ROW('Sanitation Data'!G14)),NA())</f>
        <v>#N/A</v>
      </c>
      <c r="AL20" s="520" t="e">
        <f ca="1">+IF(AND(ISNUMBER(OFFSET('Sanitation Data'!$G$6,0,10*ROW('Sanitation Data'!G14))),'Data Summary'!DA20="Yes"),OFFSET('Sanitation Data'!$G$6,0,10*ROW('Sanitation Data'!G14)),NA())</f>
        <v>#N/A</v>
      </c>
      <c r="AM20" s="520" t="e">
        <f ca="1">+IF(AND(ISNUMBER(OFFSET('Sanitation Data'!$G$10,0,10*ROW('Sanitation Data'!G14))),'Data Summary'!DB20="Yes"),OFFSET('Sanitation Data'!$G$10,0,10*ROW('Sanitation Data'!G14)),NA())</f>
        <v>#N/A</v>
      </c>
      <c r="AN20" s="520" t="e">
        <f ca="1">+IF(AND(ISNUMBER(OFFSET('Sanitation Data'!$G$11,0,10*ROW('Sanitation Data'!G14))),'Data Summary'!DC20="Yes"),OFFSET('Sanitation Data'!$G$11,0,10*ROW('Sanitation Data'!G14)),NA())</f>
        <v>#N/A</v>
      </c>
      <c r="AO20" s="520" t="e">
        <f ca="1">+IF(AND(ISNUMBER(OFFSET('Sanitation Data'!$G$12,0,10*ROW('Sanitation Data'!G14))),'Data Summary'!DD20="Yes"),OFFSET('Sanitation Data'!$G$12,0,10*ROW('Sanitation Data'!G14)),NA())</f>
        <v>#N/A</v>
      </c>
      <c r="AP20" s="520" t="e">
        <f ca="1">+IF(AND(ISNUMBER(OFFSET('Sanitation Data'!$H$4,0,10*ROW('Sanitation Data'!H14))),'Data Summary'!DE20="Yes"),100-OFFSET('Sanitation Data'!$H$4,0,10*ROW('Sanitation Data'!H14)),NA())</f>
        <v>#N/A</v>
      </c>
      <c r="AQ20" s="520" t="e">
        <f ca="1">+IF(AND(ISNUMBER(OFFSET('Sanitation Data'!$H$6,0,10*ROW('Sanitation Data'!H14))),'Data Summary'!DF20="Yes"),OFFSET('Sanitation Data'!$H$6,0,10*ROW('Sanitation Data'!H14)),NA())</f>
        <v>#N/A</v>
      </c>
      <c r="AR20" s="520" t="e">
        <f ca="1">+IF(AND(ISNUMBER(OFFSET('Sanitation Data'!$H$10,0,10*ROW('Sanitation Data'!H14))),'Data Summary'!DG20="Yes"),OFFSET('Sanitation Data'!$H$10,0,10*ROW('Sanitation Data'!H14)),NA())</f>
        <v>#N/A</v>
      </c>
      <c r="AS20" s="520" t="e">
        <f ca="1">+IF(AND(ISNUMBER(OFFSET('Sanitation Data'!$H$11,0,10*ROW('Sanitation Data'!H14))),'Data Summary'!DH20="Yes"),OFFSET('Sanitation Data'!$H$11,0,10*ROW('Sanitation Data'!H14)),NA())</f>
        <v>#N/A</v>
      </c>
      <c r="AT20" s="520" t="e">
        <f ca="1">+IF(AND(ISNUMBER(OFFSET('Sanitation Data'!$H$12,0,10*ROW('Sanitation Data'!H14))),'Data Summary'!DI20="Yes"),OFFSET('Sanitation Data'!$H$12,0,10*ROW('Sanitation Data'!H14)),NA())</f>
        <v>#N/A</v>
      </c>
      <c r="AU20" s="520" t="e">
        <f ca="1">+IF(AND(ISNUMBER(OFFSET('Sanitation Data'!$I$4,0,10*ROW('Sanitation Data'!I14))),'Data Summary'!DJ20="Yes"),100-OFFSET('Sanitation Data'!$I$4,0,10*ROW('Sanitation Data'!I14)),NA())</f>
        <v>#N/A</v>
      </c>
      <c r="AV20" s="520" t="e">
        <f ca="1">+IF(AND(ISNUMBER(OFFSET('Sanitation Data'!$I$6,0,10*ROW('Sanitation Data'!I14))),'Data Summary'!DK20="Yes"),OFFSET('Sanitation Data'!$I$6,0,10*ROW('Sanitation Data'!I14)),NA())</f>
        <v>#N/A</v>
      </c>
      <c r="AW20" s="520" t="e">
        <f ca="1">+IF(AND(ISNUMBER(OFFSET('Sanitation Data'!$I$10,0,10*ROW('Sanitation Data'!I14))),'Data Summary'!DL20="Yes"),OFFSET('Sanitation Data'!$I$10,0,10*ROW('Sanitation Data'!I14)),NA())</f>
        <v>#N/A</v>
      </c>
      <c r="AX20" s="520" t="e">
        <f ca="1">+IF(AND(ISNUMBER(OFFSET('Sanitation Data'!$I$11,0,10*ROW('Sanitation Data'!I14))),'Data Summary'!DM20="Yes"),OFFSET('Sanitation Data'!$I$11,0,10*ROW('Sanitation Data'!I14)),NA())</f>
        <v>#N/A</v>
      </c>
      <c r="AY20" s="520" t="e">
        <f ca="1">+IF(AND(ISNUMBER(OFFSET('Sanitation Data'!$I$12,0,10*ROW('Sanitation Data'!I14))),'Data Summary'!DN20="Yes"),OFFSET('Sanitation Data'!$I$12,0,10*ROW('Sanitation Data'!I14)),NA())</f>
        <v>#N/A</v>
      </c>
      <c r="AZ20" s="521" t="e">
        <f ca="1">+IF(AND(ISNUMBER(OFFSET('Hygiene Data'!$D$5,0,10*ROW('Hygiene Data'!D14))),'Data Summary'!DO20="Yes"),OFFSET('Hygiene Data'!$D$5,0,10*ROW('Hygiene Data'!D14)),NA())</f>
        <v>#N/A</v>
      </c>
      <c r="BA20" s="521" t="e">
        <f ca="1">+IF(AND(ISNUMBER(OFFSET('Hygiene Data'!$D$7,0,10*ROW('Hygiene Data'!D14))),'Data Summary'!DP20="Yes"),OFFSET('Hygiene Data'!$D$7,0,10*ROW('Hygiene Data'!D14)),NA())</f>
        <v>#N/A</v>
      </c>
      <c r="BB20" s="521" t="e">
        <f ca="1">+IF(AND(ISNUMBER(OFFSET('Hygiene Data'!$D$9,0,10*ROW('Hygiene Data'!D14))),'Data Summary'!DQ20="Yes"),OFFSET('Hygiene Data'!$D$9,0,10*ROW('Hygiene Data'!D14)),NA())</f>
        <v>#N/A</v>
      </c>
      <c r="BC20" s="521" t="e">
        <f ca="1">+IF(AND(ISNUMBER(OFFSET('Hygiene Data'!$E$5,0,10*ROW('Hygiene Data'!E14))),'Data Summary'!DR20="Yes"),OFFSET('Hygiene Data'!$E$5,0,10*ROW('Hygiene Data'!E14)),NA())</f>
        <v>#N/A</v>
      </c>
      <c r="BD20" s="521" t="e">
        <f ca="1">+IF(AND(ISNUMBER(OFFSET('Hygiene Data'!$E$7,0,10*ROW('Hygiene Data'!E14))),'Data Summary'!DS20="Yes"),OFFSET('Hygiene Data'!$E$7,0,10*ROW('Hygiene Data'!E14)),NA())</f>
        <v>#N/A</v>
      </c>
      <c r="BE20" s="521" t="e">
        <f ca="1">+IF(AND(ISNUMBER(OFFSET('Hygiene Data'!$E$9,0,10*ROW('Hygiene Data'!E14))),'Data Summary'!DT20="Yes"),OFFSET('Hygiene Data'!$E$9,0,10*ROW('Hygiene Data'!E14)),NA())</f>
        <v>#N/A</v>
      </c>
      <c r="BF20" s="521" t="e">
        <f ca="1">+IF(AND(ISNUMBER(OFFSET('Hygiene Data'!$F$5,0,10*ROW('Hygiene Data'!F14))),'Data Summary'!DU20="Yes"),OFFSET('Hygiene Data'!$F$5,0,10*ROW('Hygiene Data'!F14)),NA())</f>
        <v>#N/A</v>
      </c>
      <c r="BG20" s="521" t="e">
        <f ca="1">+IF(AND(ISNUMBER(OFFSET('Hygiene Data'!$F$7,0,10*ROW('Hygiene Data'!F14))),'Data Summary'!DV20="Yes"),OFFSET('Hygiene Data'!$F$7,0,10*ROW('Hygiene Data'!F14)),NA())</f>
        <v>#N/A</v>
      </c>
      <c r="BH20" s="521" t="e">
        <f ca="1">+IF(AND(ISNUMBER(OFFSET('Hygiene Data'!$F$9,0,10*ROW('Hygiene Data'!F14))),'Data Summary'!DW20="Yes"),OFFSET('Hygiene Data'!$F$9,0,10*ROW('Hygiene Data'!F14)),NA())</f>
        <v>#N/A</v>
      </c>
      <c r="BI20" s="521" t="e">
        <f ca="1">+IF(AND(ISNUMBER(OFFSET('Hygiene Data'!$G$5,0,10*ROW('Hygiene Data'!G14))),'Data Summary'!DX20="Yes"),OFFSET('Hygiene Data'!$G$5,0,10*ROW('Hygiene Data'!G14)),NA())</f>
        <v>#N/A</v>
      </c>
      <c r="BJ20" s="521" t="e">
        <f ca="1">+IF(AND(ISNUMBER(OFFSET('Hygiene Data'!$G$7,0,10*ROW('Hygiene Data'!G14))),'Data Summary'!DY20="Yes"),OFFSET('Hygiene Data'!$G$7,0,10*ROW('Hygiene Data'!G14)),NA())</f>
        <v>#N/A</v>
      </c>
      <c r="BK20" s="521" t="e">
        <f ca="1">+IF(AND(ISNUMBER(OFFSET('Hygiene Data'!$G$9,0,10*ROW('Hygiene Data'!G14))),'Data Summary'!DZ20="Yes"),OFFSET('Hygiene Data'!$G$9,0,10*ROW('Hygiene Data'!G14)),NA())</f>
        <v>#N/A</v>
      </c>
      <c r="BL20" s="521" t="e">
        <f ca="1">+IF(AND(ISNUMBER(OFFSET('Hygiene Data'!$H$5,0,10*ROW('Hygiene Data'!H14))),'Data Summary'!EA20="Yes"),OFFSET('Hygiene Data'!$H$5,0,10*ROW('Hygiene Data'!H14)),NA())</f>
        <v>#N/A</v>
      </c>
      <c r="BM20" s="521" t="e">
        <f ca="1">+IF(AND(ISNUMBER(OFFSET('Hygiene Data'!$H$7,0,10*ROW('Hygiene Data'!H14))),'Data Summary'!EB20="Yes"),OFFSET('Hygiene Data'!$H$7,0,10*ROW('Hygiene Data'!H14)),NA())</f>
        <v>#N/A</v>
      </c>
      <c r="BN20" s="521" t="e">
        <f ca="1">+IF(AND(ISNUMBER(OFFSET('Hygiene Data'!$H$9,0,10*ROW('Hygiene Data'!H14))),'Data Summary'!EC20="Yes"),OFFSET('Hygiene Data'!$H$9,0,10*ROW('Hygiene Data'!H14)),NA())</f>
        <v>#N/A</v>
      </c>
      <c r="BO20" s="521" t="e">
        <f ca="1">+IF(AND(ISNUMBER(OFFSET('Hygiene Data'!$I$5,0,10*ROW('Hygiene Data'!I14))),'Data Summary'!ED20="Yes"),OFFSET('Hygiene Data'!$I$5,0,10*ROW('Hygiene Data'!I14)),NA())</f>
        <v>#N/A</v>
      </c>
      <c r="BP20" s="521" t="e">
        <f ca="1">+IF(AND(ISNUMBER(OFFSET('Hygiene Data'!$I$7,0,10*ROW('Hygiene Data'!I14))),'Data Summary'!EE20="Yes"),OFFSET('Hygiene Data'!$I$7,0,10*ROW('Hygiene Data'!I14)),NA())</f>
        <v>#N/A</v>
      </c>
      <c r="BQ20" s="521" t="e">
        <f ca="1">+IF(AND(ISNUMBER(OFFSET('Hygiene Data'!$I$9,0,10*ROW('Hygiene Data'!I14))),'Data Summary'!EF20="Yes"),OFFSET('Hygiene Data'!$I$9,0,10*ROW('Hygiene Data'!I14)),NA())</f>
        <v>#N/A</v>
      </c>
    </row>
    <row r="21" spans="1:69" x14ac:dyDescent="0.25">
      <c r="A21" s="517" t="e">
        <f ca="1">+RIGHT('Data Summary'!A21,LEN('Data Summary'!A21)-9)</f>
        <v>#VALUE!</v>
      </c>
      <c r="B21" s="491" t="str">
        <f ca="1">+IF(ISTEXT('Data Summary'!B21),'Data Summary'!B21,"")</f>
        <v/>
      </c>
      <c r="C21" s="518" t="e">
        <f ca="1">+VALUE('Data Summary'!C21)</f>
        <v>#VALUE!</v>
      </c>
      <c r="D21" s="519" t="e">
        <f ca="1">+IF(AND(ISNUMBER(OFFSET('Water Data'!$D$4,0,10*ROW('Water Data'!D15))),'Data Summary'!BS21="Yes"),100-OFFSET('Water Data'!$D$4,0,10*ROW('Water Data'!D15)),NA())</f>
        <v>#N/A</v>
      </c>
      <c r="E21" s="519" t="e">
        <f ca="1">+IF(AND(ISNUMBER(OFFSET('Water Data'!$D$6,0,10*ROW('Water Data'!D15))),'Data Summary'!BT21="Yes"),OFFSET('Water Data'!$D$6,0,10*ROW('Water Data'!D15)),NA())</f>
        <v>#N/A</v>
      </c>
      <c r="F21" s="519" t="e">
        <f ca="1">+IF(AND(ISNUMBER(OFFSET('Water Data'!$D$9,0,10*ROW('Water Data'!D15))),'Data Summary'!BU21="Yes"),OFFSET('Water Data'!$D$9,0,10*ROW('Water Data'!D15)),NA())</f>
        <v>#N/A</v>
      </c>
      <c r="G21" s="519" t="e">
        <f ca="1">+IF(AND(ISNUMBER(OFFSET('Water Data'!$E$4,0,10*ROW('Water Data'!E15))),'Data Summary'!BV21="Yes"),100-OFFSET('Water Data'!$E$4,0,10*ROW('Water Data'!E15)),NA())</f>
        <v>#N/A</v>
      </c>
      <c r="H21" s="519" t="e">
        <f ca="1">+IF(AND(ISNUMBER(OFFSET('Water Data'!$E$6,0,10*ROW('Water Data'!E15))),'Data Summary'!BW21="Yes"),OFFSET('Water Data'!$E$6,0,10*ROW('Water Data'!E15)),NA())</f>
        <v>#N/A</v>
      </c>
      <c r="I21" s="519" t="e">
        <f ca="1">+IF(AND(ISNUMBER(OFFSET('Water Data'!$E$9,0,10*ROW('Water Data'!E15))),'Data Summary'!BX21="Yes"),OFFSET('Water Data'!$E$9,0,10*ROW('Water Data'!E15)),NA())</f>
        <v>#N/A</v>
      </c>
      <c r="J21" s="519" t="e">
        <f ca="1">+IF(AND(ISNUMBER(OFFSET('Water Data'!$F$4,0,10*ROW('Water Data'!F15))),'Data Summary'!BY21="Yes"),100-OFFSET('Water Data'!$F$4,0,10*ROW('Water Data'!F15)),NA())</f>
        <v>#N/A</v>
      </c>
      <c r="K21" s="519" t="e">
        <f ca="1">+IF(AND(ISNUMBER(OFFSET('Water Data'!$F$6,0,10*ROW('Water Data'!F15))),'Data Summary'!BZ21="Yes"),OFFSET('Water Data'!$F$6,0,10*ROW('Water Data'!F15)),NA())</f>
        <v>#N/A</v>
      </c>
      <c r="L21" s="519" t="e">
        <f ca="1">+IF(AND(ISNUMBER(OFFSET('Water Data'!$F$9,0,10*ROW('Water Data'!F15))),'Data Summary'!CA21="Yes"),OFFSET('Water Data'!$F$9,0,10*ROW('Water Data'!F15)),NA())</f>
        <v>#N/A</v>
      </c>
      <c r="M21" s="519" t="e">
        <f ca="1">+IF(AND(ISNUMBER(OFFSET('Water Data'!$G$4,0,10*ROW('Water Data'!G15))),'Data Summary'!CB21="Yes"),100-OFFSET('Water Data'!$G$4,0,10*ROW('Water Data'!G15)),NA())</f>
        <v>#N/A</v>
      </c>
      <c r="N21" s="519" t="e">
        <f ca="1">+IF(AND(ISNUMBER(OFFSET('Water Data'!$G$6,0,10*ROW('Water Data'!G15))),'Data Summary'!CC21="Yes"),OFFSET('Water Data'!$G$6,0,10*ROW('Water Data'!G15)),NA())</f>
        <v>#N/A</v>
      </c>
      <c r="O21" s="519" t="e">
        <f ca="1">+IF(AND(ISNUMBER(OFFSET('Water Data'!$G$9,0,10*ROW('Water Data'!G15))),'Data Summary'!CD21="Yes"),OFFSET('Water Data'!$G$9,0,10*ROW('Water Data'!G15)),NA())</f>
        <v>#N/A</v>
      </c>
      <c r="P21" s="519" t="e">
        <f ca="1">+IF(AND(ISNUMBER(OFFSET('Water Data'!$H$4,0,10*ROW('Water Data'!H15))),'Data Summary'!CE21="Yes"),100-OFFSET('Water Data'!$H$4,0,10*ROW('Water Data'!H15)),NA())</f>
        <v>#N/A</v>
      </c>
      <c r="Q21" s="519" t="e">
        <f ca="1">+IF(AND(ISNUMBER(OFFSET('Water Data'!$H$6,0,10*ROW('Water Data'!H15))),'Data Summary'!CF21="Yes"),OFFSET('Water Data'!$H$6,0,10*ROW('Water Data'!H15)),NA())</f>
        <v>#N/A</v>
      </c>
      <c r="R21" s="519" t="e">
        <f ca="1">+IF(AND(ISNUMBER(OFFSET('Water Data'!$H$9,0,10*ROW('Water Data'!H15))),'Data Summary'!CG21="Yes"),OFFSET('Water Data'!$H$9,0,10*ROW('Water Data'!H15)),NA())</f>
        <v>#N/A</v>
      </c>
      <c r="S21" s="519" t="e">
        <f ca="1">+IF(AND(ISNUMBER(OFFSET('Water Data'!$I$4,0,10*ROW('Water Data'!I15))),'Data Summary'!CH21="Yes"),100-OFFSET('Water Data'!$I$4,0,10*ROW('Water Data'!I15)),NA())</f>
        <v>#N/A</v>
      </c>
      <c r="T21" s="519" t="e">
        <f ca="1">+IF(AND(ISNUMBER(OFFSET('Water Data'!$I$6,0,10*ROW('Water Data'!I15))),'Data Summary'!CI21="Yes"),OFFSET('Water Data'!$I$6,0,10*ROW('Water Data'!I15)),NA())</f>
        <v>#N/A</v>
      </c>
      <c r="U21" s="519" t="e">
        <f ca="1">+IF(AND(ISNUMBER(OFFSET('Water Data'!$I$9,0,10*ROW('Water Data'!I15))),'Data Summary'!CJ21="Yes"),OFFSET('Water Data'!$I$9,0,10*ROW('Water Data'!I15)),NA())</f>
        <v>#N/A</v>
      </c>
      <c r="V21" s="520" t="e">
        <f ca="1">+IF(AND(ISNUMBER(OFFSET('Sanitation Data'!$D$4,0,10*ROW('Sanitation Data'!D15))),'Data Summary'!CK21="Yes"),100-OFFSET('Sanitation Data'!$D$4,0,10*ROW('Sanitation Data'!D15)),NA())</f>
        <v>#N/A</v>
      </c>
      <c r="W21" s="520" t="e">
        <f ca="1">+IF(AND(ISNUMBER(OFFSET('Sanitation Data'!$D$6,0,10*ROW('Sanitation Data'!D15))),'Data Summary'!CL21="Yes"),OFFSET('Sanitation Data'!$D$6,0,10*ROW('Sanitation Data'!D15)),NA())</f>
        <v>#N/A</v>
      </c>
      <c r="X21" s="520" t="e">
        <f ca="1">+IF(AND(ISNUMBER(OFFSET('Sanitation Data'!$D$10,0,10*ROW('Sanitation Data'!D15))),'Data Summary'!CM21="Yes"),OFFSET('Sanitation Data'!$D$10,0,10*ROW('Sanitation Data'!D15)),NA())</f>
        <v>#N/A</v>
      </c>
      <c r="Y21" s="520" t="e">
        <f ca="1">+IF(AND(ISNUMBER(OFFSET('Sanitation Data'!$D$11,0,10*ROW('Sanitation Data'!D15))),'Data Summary'!CN21="Yes"),OFFSET('Sanitation Data'!$D$11,0,10*ROW('Sanitation Data'!D15)),NA())</f>
        <v>#N/A</v>
      </c>
      <c r="Z21" s="520" t="e">
        <f ca="1">+IF(AND(ISNUMBER(OFFSET('Sanitation Data'!$D$12,0,10*ROW('Sanitation Data'!D15))),'Data Summary'!CO21="Yes"),OFFSET('Sanitation Data'!$D$12,0,10*ROW('Sanitation Data'!D15)),NA())</f>
        <v>#N/A</v>
      </c>
      <c r="AA21" s="520" t="e">
        <f ca="1">+IF(AND(ISNUMBER(OFFSET('Sanitation Data'!$E$4,0,10*ROW('Sanitation Data'!E15))),'Data Summary'!CP21="Yes"),100-OFFSET('Sanitation Data'!$E$4,0,10*ROW('Sanitation Data'!E15)),NA())</f>
        <v>#N/A</v>
      </c>
      <c r="AB21" s="520" t="e">
        <f ca="1">+IF(AND(ISNUMBER(OFFSET('Sanitation Data'!$E$6,0,10*ROW('Sanitation Data'!E15))),'Data Summary'!CQ21="Yes"),OFFSET('Sanitation Data'!$E$6,0,10*ROW('Sanitation Data'!E15)),NA())</f>
        <v>#N/A</v>
      </c>
      <c r="AC21" s="520" t="e">
        <f ca="1">+IF(AND(ISNUMBER(OFFSET('Sanitation Data'!$E$10,0,10*ROW('Sanitation Data'!E15))),'Data Summary'!CR21="Yes"),OFFSET('Sanitation Data'!$E$10,0,10*ROW('Sanitation Data'!E15)),NA())</f>
        <v>#N/A</v>
      </c>
      <c r="AD21" s="520" t="e">
        <f ca="1">+IF(AND(ISNUMBER(OFFSET('Sanitation Data'!$E$11,0,10*ROW('Sanitation Data'!E15))),'Data Summary'!CS21="Yes"),OFFSET('Sanitation Data'!$E$11,0,10*ROW('Sanitation Data'!E15)),NA())</f>
        <v>#N/A</v>
      </c>
      <c r="AE21" s="520" t="e">
        <f ca="1">+IF(AND(ISNUMBER(OFFSET('Sanitation Data'!$E$12,0,10*ROW('Sanitation Data'!E15))),'Data Summary'!CT21="Yes"),OFFSET('Sanitation Data'!$E$12,0,10*ROW('Sanitation Data'!E15)),NA())</f>
        <v>#N/A</v>
      </c>
      <c r="AF21" s="520" t="e">
        <f ca="1">+IF(AND(ISNUMBER(OFFSET('Sanitation Data'!$F$4,0,10*ROW('Sanitation Data'!F15))),'Data Summary'!CU21="Yes"),100-OFFSET('Sanitation Data'!$F$4,0,10*ROW('Sanitation Data'!F15)),NA())</f>
        <v>#N/A</v>
      </c>
      <c r="AG21" s="520" t="e">
        <f ca="1">+IF(AND(ISNUMBER(OFFSET('Sanitation Data'!$F$6,0,10*ROW('Sanitation Data'!F15))),'Data Summary'!CV21="Yes"),OFFSET('Sanitation Data'!$F$6,0,10*ROW('Sanitation Data'!F15)),NA())</f>
        <v>#N/A</v>
      </c>
      <c r="AH21" s="520" t="e">
        <f ca="1">+IF(AND(ISNUMBER(OFFSET('Sanitation Data'!$F$10,0,10*ROW('Sanitation Data'!F15))),'Data Summary'!CW21="Yes"),OFFSET('Sanitation Data'!$F$10,0,10*ROW('Sanitation Data'!F15)),NA())</f>
        <v>#N/A</v>
      </c>
      <c r="AI21" s="520" t="e">
        <f ca="1">+IF(AND(ISNUMBER(OFFSET('Sanitation Data'!$F$11,0,10*ROW('Sanitation Data'!F15))),'Data Summary'!CX21="Yes"),OFFSET('Sanitation Data'!$F$11,0,10*ROW('Sanitation Data'!F15)),NA())</f>
        <v>#N/A</v>
      </c>
      <c r="AJ21" s="520" t="e">
        <f ca="1">+IF(AND(ISNUMBER(OFFSET('Sanitation Data'!$F$12,0,10*ROW('Sanitation Data'!F15))),'Data Summary'!CY21="Yes"),OFFSET('Sanitation Data'!$F$12,0,10*ROW('Sanitation Data'!F15)),NA())</f>
        <v>#N/A</v>
      </c>
      <c r="AK21" s="520" t="e">
        <f ca="1">+IF(AND(ISNUMBER(OFFSET('Sanitation Data'!$G$4,0,10*ROW('Sanitation Data'!G15))),'Data Summary'!CZ21="Yes"),100-OFFSET('Sanitation Data'!$G$4,0,10*ROW('Sanitation Data'!G15)),NA())</f>
        <v>#N/A</v>
      </c>
      <c r="AL21" s="520" t="e">
        <f ca="1">+IF(AND(ISNUMBER(OFFSET('Sanitation Data'!$G$6,0,10*ROW('Sanitation Data'!G15))),'Data Summary'!DA21="Yes"),OFFSET('Sanitation Data'!$G$6,0,10*ROW('Sanitation Data'!G15)),NA())</f>
        <v>#N/A</v>
      </c>
      <c r="AM21" s="520" t="e">
        <f ca="1">+IF(AND(ISNUMBER(OFFSET('Sanitation Data'!$G$10,0,10*ROW('Sanitation Data'!G15))),'Data Summary'!DB21="Yes"),OFFSET('Sanitation Data'!$G$10,0,10*ROW('Sanitation Data'!G15)),NA())</f>
        <v>#N/A</v>
      </c>
      <c r="AN21" s="520" t="e">
        <f ca="1">+IF(AND(ISNUMBER(OFFSET('Sanitation Data'!$G$11,0,10*ROW('Sanitation Data'!G15))),'Data Summary'!DC21="Yes"),OFFSET('Sanitation Data'!$G$11,0,10*ROW('Sanitation Data'!G15)),NA())</f>
        <v>#N/A</v>
      </c>
      <c r="AO21" s="520" t="e">
        <f ca="1">+IF(AND(ISNUMBER(OFFSET('Sanitation Data'!$G$12,0,10*ROW('Sanitation Data'!G15))),'Data Summary'!DD21="Yes"),OFFSET('Sanitation Data'!$G$12,0,10*ROW('Sanitation Data'!G15)),NA())</f>
        <v>#N/A</v>
      </c>
      <c r="AP21" s="520" t="e">
        <f ca="1">+IF(AND(ISNUMBER(OFFSET('Sanitation Data'!$H$4,0,10*ROW('Sanitation Data'!H15))),'Data Summary'!DE21="Yes"),100-OFFSET('Sanitation Data'!$H$4,0,10*ROW('Sanitation Data'!H15)),NA())</f>
        <v>#N/A</v>
      </c>
      <c r="AQ21" s="520" t="e">
        <f ca="1">+IF(AND(ISNUMBER(OFFSET('Sanitation Data'!$H$6,0,10*ROW('Sanitation Data'!H15))),'Data Summary'!DF21="Yes"),OFFSET('Sanitation Data'!$H$6,0,10*ROW('Sanitation Data'!H15)),NA())</f>
        <v>#N/A</v>
      </c>
      <c r="AR21" s="520" t="e">
        <f ca="1">+IF(AND(ISNUMBER(OFFSET('Sanitation Data'!$H$10,0,10*ROW('Sanitation Data'!H15))),'Data Summary'!DG21="Yes"),OFFSET('Sanitation Data'!$H$10,0,10*ROW('Sanitation Data'!H15)),NA())</f>
        <v>#N/A</v>
      </c>
      <c r="AS21" s="520" t="e">
        <f ca="1">+IF(AND(ISNUMBER(OFFSET('Sanitation Data'!$H$11,0,10*ROW('Sanitation Data'!H15))),'Data Summary'!DH21="Yes"),OFFSET('Sanitation Data'!$H$11,0,10*ROW('Sanitation Data'!H15)),NA())</f>
        <v>#N/A</v>
      </c>
      <c r="AT21" s="520" t="e">
        <f ca="1">+IF(AND(ISNUMBER(OFFSET('Sanitation Data'!$H$12,0,10*ROW('Sanitation Data'!H15))),'Data Summary'!DI21="Yes"),OFFSET('Sanitation Data'!$H$12,0,10*ROW('Sanitation Data'!H15)),NA())</f>
        <v>#N/A</v>
      </c>
      <c r="AU21" s="520" t="e">
        <f ca="1">+IF(AND(ISNUMBER(OFFSET('Sanitation Data'!$I$4,0,10*ROW('Sanitation Data'!I15))),'Data Summary'!DJ21="Yes"),100-OFFSET('Sanitation Data'!$I$4,0,10*ROW('Sanitation Data'!I15)),NA())</f>
        <v>#N/A</v>
      </c>
      <c r="AV21" s="520" t="e">
        <f ca="1">+IF(AND(ISNUMBER(OFFSET('Sanitation Data'!$I$6,0,10*ROW('Sanitation Data'!I15))),'Data Summary'!DK21="Yes"),OFFSET('Sanitation Data'!$I$6,0,10*ROW('Sanitation Data'!I15)),NA())</f>
        <v>#N/A</v>
      </c>
      <c r="AW21" s="520" t="e">
        <f ca="1">+IF(AND(ISNUMBER(OFFSET('Sanitation Data'!$I$10,0,10*ROW('Sanitation Data'!I15))),'Data Summary'!DL21="Yes"),OFFSET('Sanitation Data'!$I$10,0,10*ROW('Sanitation Data'!I15)),NA())</f>
        <v>#N/A</v>
      </c>
      <c r="AX21" s="520" t="e">
        <f ca="1">+IF(AND(ISNUMBER(OFFSET('Sanitation Data'!$I$11,0,10*ROW('Sanitation Data'!I15))),'Data Summary'!DM21="Yes"),OFFSET('Sanitation Data'!$I$11,0,10*ROW('Sanitation Data'!I15)),NA())</f>
        <v>#N/A</v>
      </c>
      <c r="AY21" s="520" t="e">
        <f ca="1">+IF(AND(ISNUMBER(OFFSET('Sanitation Data'!$I$12,0,10*ROW('Sanitation Data'!I15))),'Data Summary'!DN21="Yes"),OFFSET('Sanitation Data'!$I$12,0,10*ROW('Sanitation Data'!I15)),NA())</f>
        <v>#N/A</v>
      </c>
      <c r="AZ21" s="521" t="e">
        <f ca="1">+IF(AND(ISNUMBER(OFFSET('Hygiene Data'!$D$5,0,10*ROW('Hygiene Data'!D15))),'Data Summary'!DO21="Yes"),OFFSET('Hygiene Data'!$D$5,0,10*ROW('Hygiene Data'!D15)),NA())</f>
        <v>#N/A</v>
      </c>
      <c r="BA21" s="521" t="e">
        <f ca="1">+IF(AND(ISNUMBER(OFFSET('Hygiene Data'!$D$7,0,10*ROW('Hygiene Data'!D15))),'Data Summary'!DP21="Yes"),OFFSET('Hygiene Data'!$D$7,0,10*ROW('Hygiene Data'!D15)),NA())</f>
        <v>#N/A</v>
      </c>
      <c r="BB21" s="521" t="e">
        <f ca="1">+IF(AND(ISNUMBER(OFFSET('Hygiene Data'!$D$9,0,10*ROW('Hygiene Data'!D15))),'Data Summary'!DQ21="Yes"),OFFSET('Hygiene Data'!$D$9,0,10*ROW('Hygiene Data'!D15)),NA())</f>
        <v>#N/A</v>
      </c>
      <c r="BC21" s="521" t="e">
        <f ca="1">+IF(AND(ISNUMBER(OFFSET('Hygiene Data'!$E$5,0,10*ROW('Hygiene Data'!E15))),'Data Summary'!DR21="Yes"),OFFSET('Hygiene Data'!$E$5,0,10*ROW('Hygiene Data'!E15)),NA())</f>
        <v>#N/A</v>
      </c>
      <c r="BD21" s="521" t="e">
        <f ca="1">+IF(AND(ISNUMBER(OFFSET('Hygiene Data'!$E$7,0,10*ROW('Hygiene Data'!E15))),'Data Summary'!DS21="Yes"),OFFSET('Hygiene Data'!$E$7,0,10*ROW('Hygiene Data'!E15)),NA())</f>
        <v>#N/A</v>
      </c>
      <c r="BE21" s="521" t="e">
        <f ca="1">+IF(AND(ISNUMBER(OFFSET('Hygiene Data'!$E$9,0,10*ROW('Hygiene Data'!E15))),'Data Summary'!DT21="Yes"),OFFSET('Hygiene Data'!$E$9,0,10*ROW('Hygiene Data'!E15)),NA())</f>
        <v>#N/A</v>
      </c>
      <c r="BF21" s="521" t="e">
        <f ca="1">+IF(AND(ISNUMBER(OFFSET('Hygiene Data'!$F$5,0,10*ROW('Hygiene Data'!F15))),'Data Summary'!DU21="Yes"),OFFSET('Hygiene Data'!$F$5,0,10*ROW('Hygiene Data'!F15)),NA())</f>
        <v>#N/A</v>
      </c>
      <c r="BG21" s="521" t="e">
        <f ca="1">+IF(AND(ISNUMBER(OFFSET('Hygiene Data'!$F$7,0,10*ROW('Hygiene Data'!F15))),'Data Summary'!DV21="Yes"),OFFSET('Hygiene Data'!$F$7,0,10*ROW('Hygiene Data'!F15)),NA())</f>
        <v>#N/A</v>
      </c>
      <c r="BH21" s="521" t="e">
        <f ca="1">+IF(AND(ISNUMBER(OFFSET('Hygiene Data'!$F$9,0,10*ROW('Hygiene Data'!F15))),'Data Summary'!DW21="Yes"),OFFSET('Hygiene Data'!$F$9,0,10*ROW('Hygiene Data'!F15)),NA())</f>
        <v>#N/A</v>
      </c>
      <c r="BI21" s="521" t="e">
        <f ca="1">+IF(AND(ISNUMBER(OFFSET('Hygiene Data'!$G$5,0,10*ROW('Hygiene Data'!G15))),'Data Summary'!DX21="Yes"),OFFSET('Hygiene Data'!$G$5,0,10*ROW('Hygiene Data'!G15)),NA())</f>
        <v>#N/A</v>
      </c>
      <c r="BJ21" s="521" t="e">
        <f ca="1">+IF(AND(ISNUMBER(OFFSET('Hygiene Data'!$G$7,0,10*ROW('Hygiene Data'!G15))),'Data Summary'!DY21="Yes"),OFFSET('Hygiene Data'!$G$7,0,10*ROW('Hygiene Data'!G15)),NA())</f>
        <v>#N/A</v>
      </c>
      <c r="BK21" s="521" t="e">
        <f ca="1">+IF(AND(ISNUMBER(OFFSET('Hygiene Data'!$G$9,0,10*ROW('Hygiene Data'!G15))),'Data Summary'!DZ21="Yes"),OFFSET('Hygiene Data'!$G$9,0,10*ROW('Hygiene Data'!G15)),NA())</f>
        <v>#N/A</v>
      </c>
      <c r="BL21" s="521" t="e">
        <f ca="1">+IF(AND(ISNUMBER(OFFSET('Hygiene Data'!$H$5,0,10*ROW('Hygiene Data'!H15))),'Data Summary'!EA21="Yes"),OFFSET('Hygiene Data'!$H$5,0,10*ROW('Hygiene Data'!H15)),NA())</f>
        <v>#N/A</v>
      </c>
      <c r="BM21" s="521" t="e">
        <f ca="1">+IF(AND(ISNUMBER(OFFSET('Hygiene Data'!$H$7,0,10*ROW('Hygiene Data'!H15))),'Data Summary'!EB21="Yes"),OFFSET('Hygiene Data'!$H$7,0,10*ROW('Hygiene Data'!H15)),NA())</f>
        <v>#N/A</v>
      </c>
      <c r="BN21" s="521" t="e">
        <f ca="1">+IF(AND(ISNUMBER(OFFSET('Hygiene Data'!$H$9,0,10*ROW('Hygiene Data'!H15))),'Data Summary'!EC21="Yes"),OFFSET('Hygiene Data'!$H$9,0,10*ROW('Hygiene Data'!H15)),NA())</f>
        <v>#N/A</v>
      </c>
      <c r="BO21" s="521" t="e">
        <f ca="1">+IF(AND(ISNUMBER(OFFSET('Hygiene Data'!$I$5,0,10*ROW('Hygiene Data'!I15))),'Data Summary'!ED21="Yes"),OFFSET('Hygiene Data'!$I$5,0,10*ROW('Hygiene Data'!I15)),NA())</f>
        <v>#N/A</v>
      </c>
      <c r="BP21" s="521" t="e">
        <f ca="1">+IF(AND(ISNUMBER(OFFSET('Hygiene Data'!$I$7,0,10*ROW('Hygiene Data'!I15))),'Data Summary'!EE21="Yes"),OFFSET('Hygiene Data'!$I$7,0,10*ROW('Hygiene Data'!I15)),NA())</f>
        <v>#N/A</v>
      </c>
      <c r="BQ21" s="521" t="e">
        <f ca="1">+IF(AND(ISNUMBER(OFFSET('Hygiene Data'!$I$9,0,10*ROW('Hygiene Data'!I15))),'Data Summary'!EF21="Yes"),OFFSET('Hygiene Data'!$I$9,0,10*ROW('Hygiene Data'!I15)),NA())</f>
        <v>#N/A</v>
      </c>
    </row>
    <row r="22" spans="1:69" x14ac:dyDescent="0.25">
      <c r="A22" s="517" t="e">
        <f ca="1">+RIGHT('Data Summary'!A22,LEN('Data Summary'!A22)-9)</f>
        <v>#VALUE!</v>
      </c>
      <c r="B22" s="491" t="str">
        <f ca="1">+IF(ISTEXT('Data Summary'!B22),'Data Summary'!B22,"")</f>
        <v/>
      </c>
      <c r="C22" s="518" t="e">
        <f ca="1">+VALUE('Data Summary'!C22)</f>
        <v>#VALUE!</v>
      </c>
      <c r="D22" s="519" t="e">
        <f ca="1">+IF(AND(ISNUMBER(OFFSET('Water Data'!$D$4,0,10*ROW('Water Data'!D16))),'Data Summary'!BS22="Yes"),100-OFFSET('Water Data'!$D$4,0,10*ROW('Water Data'!D16)),NA())</f>
        <v>#N/A</v>
      </c>
      <c r="E22" s="519" t="e">
        <f ca="1">+IF(AND(ISNUMBER(OFFSET('Water Data'!$D$6,0,10*ROW('Water Data'!D16))),'Data Summary'!BT22="Yes"),OFFSET('Water Data'!$D$6,0,10*ROW('Water Data'!D16)),NA())</f>
        <v>#N/A</v>
      </c>
      <c r="F22" s="519" t="e">
        <f ca="1">+IF(AND(ISNUMBER(OFFSET('Water Data'!$D$9,0,10*ROW('Water Data'!D16))),'Data Summary'!BU22="Yes"),OFFSET('Water Data'!$D$9,0,10*ROW('Water Data'!D16)),NA())</f>
        <v>#N/A</v>
      </c>
      <c r="G22" s="519" t="e">
        <f ca="1">+IF(AND(ISNUMBER(OFFSET('Water Data'!$E$4,0,10*ROW('Water Data'!E16))),'Data Summary'!BV22="Yes"),100-OFFSET('Water Data'!$E$4,0,10*ROW('Water Data'!E16)),NA())</f>
        <v>#N/A</v>
      </c>
      <c r="H22" s="519" t="e">
        <f ca="1">+IF(AND(ISNUMBER(OFFSET('Water Data'!$E$6,0,10*ROW('Water Data'!E16))),'Data Summary'!BW22="Yes"),OFFSET('Water Data'!$E$6,0,10*ROW('Water Data'!E16)),NA())</f>
        <v>#N/A</v>
      </c>
      <c r="I22" s="519" t="e">
        <f ca="1">+IF(AND(ISNUMBER(OFFSET('Water Data'!$E$9,0,10*ROW('Water Data'!E16))),'Data Summary'!BX22="Yes"),OFFSET('Water Data'!$E$9,0,10*ROW('Water Data'!E16)),NA())</f>
        <v>#N/A</v>
      </c>
      <c r="J22" s="519" t="e">
        <f ca="1">+IF(AND(ISNUMBER(OFFSET('Water Data'!$F$4,0,10*ROW('Water Data'!F16))),'Data Summary'!BY22="Yes"),100-OFFSET('Water Data'!$F$4,0,10*ROW('Water Data'!F16)),NA())</f>
        <v>#N/A</v>
      </c>
      <c r="K22" s="519" t="e">
        <f ca="1">+IF(AND(ISNUMBER(OFFSET('Water Data'!$F$6,0,10*ROW('Water Data'!F16))),'Data Summary'!BZ22="Yes"),OFFSET('Water Data'!$F$6,0,10*ROW('Water Data'!F16)),NA())</f>
        <v>#N/A</v>
      </c>
      <c r="L22" s="519" t="e">
        <f ca="1">+IF(AND(ISNUMBER(OFFSET('Water Data'!$F$9,0,10*ROW('Water Data'!F16))),'Data Summary'!CA22="Yes"),OFFSET('Water Data'!$F$9,0,10*ROW('Water Data'!F16)),NA())</f>
        <v>#N/A</v>
      </c>
      <c r="M22" s="519" t="e">
        <f ca="1">+IF(AND(ISNUMBER(OFFSET('Water Data'!$G$4,0,10*ROW('Water Data'!G16))),'Data Summary'!CB22="Yes"),100-OFFSET('Water Data'!$G$4,0,10*ROW('Water Data'!G16)),NA())</f>
        <v>#N/A</v>
      </c>
      <c r="N22" s="519" t="e">
        <f ca="1">+IF(AND(ISNUMBER(OFFSET('Water Data'!$G$6,0,10*ROW('Water Data'!G16))),'Data Summary'!CC22="Yes"),OFFSET('Water Data'!$G$6,0,10*ROW('Water Data'!G16)),NA())</f>
        <v>#N/A</v>
      </c>
      <c r="O22" s="519" t="e">
        <f ca="1">+IF(AND(ISNUMBER(OFFSET('Water Data'!$G$9,0,10*ROW('Water Data'!G16))),'Data Summary'!CD22="Yes"),OFFSET('Water Data'!$G$9,0,10*ROW('Water Data'!G16)),NA())</f>
        <v>#N/A</v>
      </c>
      <c r="P22" s="519" t="e">
        <f ca="1">+IF(AND(ISNUMBER(OFFSET('Water Data'!$H$4,0,10*ROW('Water Data'!H16))),'Data Summary'!CE22="Yes"),100-OFFSET('Water Data'!$H$4,0,10*ROW('Water Data'!H16)),NA())</f>
        <v>#N/A</v>
      </c>
      <c r="Q22" s="519" t="e">
        <f ca="1">+IF(AND(ISNUMBER(OFFSET('Water Data'!$H$6,0,10*ROW('Water Data'!H16))),'Data Summary'!CF22="Yes"),OFFSET('Water Data'!$H$6,0,10*ROW('Water Data'!H16)),NA())</f>
        <v>#N/A</v>
      </c>
      <c r="R22" s="519" t="e">
        <f ca="1">+IF(AND(ISNUMBER(OFFSET('Water Data'!$H$9,0,10*ROW('Water Data'!H16))),'Data Summary'!CG22="Yes"),OFFSET('Water Data'!$H$9,0,10*ROW('Water Data'!H16)),NA())</f>
        <v>#N/A</v>
      </c>
      <c r="S22" s="519" t="e">
        <f ca="1">+IF(AND(ISNUMBER(OFFSET('Water Data'!$I$4,0,10*ROW('Water Data'!I16))),'Data Summary'!CH22="Yes"),100-OFFSET('Water Data'!$I$4,0,10*ROW('Water Data'!I16)),NA())</f>
        <v>#N/A</v>
      </c>
      <c r="T22" s="519" t="e">
        <f ca="1">+IF(AND(ISNUMBER(OFFSET('Water Data'!$I$6,0,10*ROW('Water Data'!I16))),'Data Summary'!CI22="Yes"),OFFSET('Water Data'!$I$6,0,10*ROW('Water Data'!I16)),NA())</f>
        <v>#N/A</v>
      </c>
      <c r="U22" s="519" t="e">
        <f ca="1">+IF(AND(ISNUMBER(OFFSET('Water Data'!$I$9,0,10*ROW('Water Data'!I16))),'Data Summary'!CJ22="Yes"),OFFSET('Water Data'!$I$9,0,10*ROW('Water Data'!I16)),NA())</f>
        <v>#N/A</v>
      </c>
      <c r="V22" s="520" t="e">
        <f ca="1">+IF(AND(ISNUMBER(OFFSET('Sanitation Data'!$D$4,0,10*ROW('Sanitation Data'!D16))),'Data Summary'!CK22="Yes"),100-OFFSET('Sanitation Data'!$D$4,0,10*ROW('Sanitation Data'!D16)),NA())</f>
        <v>#N/A</v>
      </c>
      <c r="W22" s="520" t="e">
        <f ca="1">+IF(AND(ISNUMBER(OFFSET('Sanitation Data'!$D$6,0,10*ROW('Sanitation Data'!D16))),'Data Summary'!CL22="Yes"),OFFSET('Sanitation Data'!$D$6,0,10*ROW('Sanitation Data'!D16)),NA())</f>
        <v>#N/A</v>
      </c>
      <c r="X22" s="520" t="e">
        <f ca="1">+IF(AND(ISNUMBER(OFFSET('Sanitation Data'!$D$10,0,10*ROW('Sanitation Data'!D16))),'Data Summary'!CM22="Yes"),OFFSET('Sanitation Data'!$D$10,0,10*ROW('Sanitation Data'!D16)),NA())</f>
        <v>#N/A</v>
      </c>
      <c r="Y22" s="520" t="e">
        <f ca="1">+IF(AND(ISNUMBER(OFFSET('Sanitation Data'!$D$11,0,10*ROW('Sanitation Data'!D16))),'Data Summary'!CN22="Yes"),OFFSET('Sanitation Data'!$D$11,0,10*ROW('Sanitation Data'!D16)),NA())</f>
        <v>#N/A</v>
      </c>
      <c r="Z22" s="520" t="e">
        <f ca="1">+IF(AND(ISNUMBER(OFFSET('Sanitation Data'!$D$12,0,10*ROW('Sanitation Data'!D16))),'Data Summary'!CO22="Yes"),OFFSET('Sanitation Data'!$D$12,0,10*ROW('Sanitation Data'!D16)),NA())</f>
        <v>#N/A</v>
      </c>
      <c r="AA22" s="520" t="e">
        <f ca="1">+IF(AND(ISNUMBER(OFFSET('Sanitation Data'!$E$4,0,10*ROW('Sanitation Data'!E16))),'Data Summary'!CP22="Yes"),100-OFFSET('Sanitation Data'!$E$4,0,10*ROW('Sanitation Data'!E16)),NA())</f>
        <v>#N/A</v>
      </c>
      <c r="AB22" s="520" t="e">
        <f ca="1">+IF(AND(ISNUMBER(OFFSET('Sanitation Data'!$E$6,0,10*ROW('Sanitation Data'!E16))),'Data Summary'!CQ22="Yes"),OFFSET('Sanitation Data'!$E$6,0,10*ROW('Sanitation Data'!E16)),NA())</f>
        <v>#N/A</v>
      </c>
      <c r="AC22" s="520" t="e">
        <f ca="1">+IF(AND(ISNUMBER(OFFSET('Sanitation Data'!$E$10,0,10*ROW('Sanitation Data'!E16))),'Data Summary'!CR22="Yes"),OFFSET('Sanitation Data'!$E$10,0,10*ROW('Sanitation Data'!E16)),NA())</f>
        <v>#N/A</v>
      </c>
      <c r="AD22" s="520" t="e">
        <f ca="1">+IF(AND(ISNUMBER(OFFSET('Sanitation Data'!$E$11,0,10*ROW('Sanitation Data'!E16))),'Data Summary'!CS22="Yes"),OFFSET('Sanitation Data'!$E$11,0,10*ROW('Sanitation Data'!E16)),NA())</f>
        <v>#N/A</v>
      </c>
      <c r="AE22" s="520" t="e">
        <f ca="1">+IF(AND(ISNUMBER(OFFSET('Sanitation Data'!$E$12,0,10*ROW('Sanitation Data'!E16))),'Data Summary'!CT22="Yes"),OFFSET('Sanitation Data'!$E$12,0,10*ROW('Sanitation Data'!E16)),NA())</f>
        <v>#N/A</v>
      </c>
      <c r="AF22" s="520" t="e">
        <f ca="1">+IF(AND(ISNUMBER(OFFSET('Sanitation Data'!$F$4,0,10*ROW('Sanitation Data'!F16))),'Data Summary'!CU22="Yes"),100-OFFSET('Sanitation Data'!$F$4,0,10*ROW('Sanitation Data'!F16)),NA())</f>
        <v>#N/A</v>
      </c>
      <c r="AG22" s="520" t="e">
        <f ca="1">+IF(AND(ISNUMBER(OFFSET('Sanitation Data'!$F$6,0,10*ROW('Sanitation Data'!F16))),'Data Summary'!CV22="Yes"),OFFSET('Sanitation Data'!$F$6,0,10*ROW('Sanitation Data'!F16)),NA())</f>
        <v>#N/A</v>
      </c>
      <c r="AH22" s="520" t="e">
        <f ca="1">+IF(AND(ISNUMBER(OFFSET('Sanitation Data'!$F$10,0,10*ROW('Sanitation Data'!F16))),'Data Summary'!CW22="Yes"),OFFSET('Sanitation Data'!$F$10,0,10*ROW('Sanitation Data'!F16)),NA())</f>
        <v>#N/A</v>
      </c>
      <c r="AI22" s="520" t="e">
        <f ca="1">+IF(AND(ISNUMBER(OFFSET('Sanitation Data'!$F$11,0,10*ROW('Sanitation Data'!F16))),'Data Summary'!CX22="Yes"),OFFSET('Sanitation Data'!$F$11,0,10*ROW('Sanitation Data'!F16)),NA())</f>
        <v>#N/A</v>
      </c>
      <c r="AJ22" s="520" t="e">
        <f ca="1">+IF(AND(ISNUMBER(OFFSET('Sanitation Data'!$F$12,0,10*ROW('Sanitation Data'!F16))),'Data Summary'!CY22="Yes"),OFFSET('Sanitation Data'!$F$12,0,10*ROW('Sanitation Data'!F16)),NA())</f>
        <v>#N/A</v>
      </c>
      <c r="AK22" s="520" t="e">
        <f ca="1">+IF(AND(ISNUMBER(OFFSET('Sanitation Data'!$G$4,0,10*ROW('Sanitation Data'!G16))),'Data Summary'!CZ22="Yes"),100-OFFSET('Sanitation Data'!$G$4,0,10*ROW('Sanitation Data'!G16)),NA())</f>
        <v>#N/A</v>
      </c>
      <c r="AL22" s="520" t="e">
        <f ca="1">+IF(AND(ISNUMBER(OFFSET('Sanitation Data'!$G$6,0,10*ROW('Sanitation Data'!G16))),'Data Summary'!DA22="Yes"),OFFSET('Sanitation Data'!$G$6,0,10*ROW('Sanitation Data'!G16)),NA())</f>
        <v>#N/A</v>
      </c>
      <c r="AM22" s="520" t="e">
        <f ca="1">+IF(AND(ISNUMBER(OFFSET('Sanitation Data'!$G$10,0,10*ROW('Sanitation Data'!G16))),'Data Summary'!DB22="Yes"),OFFSET('Sanitation Data'!$G$10,0,10*ROW('Sanitation Data'!G16)),NA())</f>
        <v>#N/A</v>
      </c>
      <c r="AN22" s="520" t="e">
        <f ca="1">+IF(AND(ISNUMBER(OFFSET('Sanitation Data'!$G$11,0,10*ROW('Sanitation Data'!G16))),'Data Summary'!DC22="Yes"),OFFSET('Sanitation Data'!$G$11,0,10*ROW('Sanitation Data'!G16)),NA())</f>
        <v>#N/A</v>
      </c>
      <c r="AO22" s="520" t="e">
        <f ca="1">+IF(AND(ISNUMBER(OFFSET('Sanitation Data'!$G$12,0,10*ROW('Sanitation Data'!G16))),'Data Summary'!DD22="Yes"),OFFSET('Sanitation Data'!$G$12,0,10*ROW('Sanitation Data'!G16)),NA())</f>
        <v>#N/A</v>
      </c>
      <c r="AP22" s="520" t="e">
        <f ca="1">+IF(AND(ISNUMBER(OFFSET('Sanitation Data'!$H$4,0,10*ROW('Sanitation Data'!H16))),'Data Summary'!DE22="Yes"),100-OFFSET('Sanitation Data'!$H$4,0,10*ROW('Sanitation Data'!H16)),NA())</f>
        <v>#N/A</v>
      </c>
      <c r="AQ22" s="520" t="e">
        <f ca="1">+IF(AND(ISNUMBER(OFFSET('Sanitation Data'!$H$6,0,10*ROW('Sanitation Data'!H16))),'Data Summary'!DF22="Yes"),OFFSET('Sanitation Data'!$H$6,0,10*ROW('Sanitation Data'!H16)),NA())</f>
        <v>#N/A</v>
      </c>
      <c r="AR22" s="520" t="e">
        <f ca="1">+IF(AND(ISNUMBER(OFFSET('Sanitation Data'!$H$10,0,10*ROW('Sanitation Data'!H16))),'Data Summary'!DG22="Yes"),OFFSET('Sanitation Data'!$H$10,0,10*ROW('Sanitation Data'!H16)),NA())</f>
        <v>#N/A</v>
      </c>
      <c r="AS22" s="520" t="e">
        <f ca="1">+IF(AND(ISNUMBER(OFFSET('Sanitation Data'!$H$11,0,10*ROW('Sanitation Data'!H16))),'Data Summary'!DH22="Yes"),OFFSET('Sanitation Data'!$H$11,0,10*ROW('Sanitation Data'!H16)),NA())</f>
        <v>#N/A</v>
      </c>
      <c r="AT22" s="520" t="e">
        <f ca="1">+IF(AND(ISNUMBER(OFFSET('Sanitation Data'!$H$12,0,10*ROW('Sanitation Data'!H16))),'Data Summary'!DI22="Yes"),OFFSET('Sanitation Data'!$H$12,0,10*ROW('Sanitation Data'!H16)),NA())</f>
        <v>#N/A</v>
      </c>
      <c r="AU22" s="520" t="e">
        <f ca="1">+IF(AND(ISNUMBER(OFFSET('Sanitation Data'!$I$4,0,10*ROW('Sanitation Data'!I16))),'Data Summary'!DJ22="Yes"),100-OFFSET('Sanitation Data'!$I$4,0,10*ROW('Sanitation Data'!I16)),NA())</f>
        <v>#N/A</v>
      </c>
      <c r="AV22" s="520" t="e">
        <f ca="1">+IF(AND(ISNUMBER(OFFSET('Sanitation Data'!$I$6,0,10*ROW('Sanitation Data'!I16))),'Data Summary'!DK22="Yes"),OFFSET('Sanitation Data'!$I$6,0,10*ROW('Sanitation Data'!I16)),NA())</f>
        <v>#N/A</v>
      </c>
      <c r="AW22" s="520" t="e">
        <f ca="1">+IF(AND(ISNUMBER(OFFSET('Sanitation Data'!$I$10,0,10*ROW('Sanitation Data'!I16))),'Data Summary'!DL22="Yes"),OFFSET('Sanitation Data'!$I$10,0,10*ROW('Sanitation Data'!I16)),NA())</f>
        <v>#N/A</v>
      </c>
      <c r="AX22" s="520" t="e">
        <f ca="1">+IF(AND(ISNUMBER(OFFSET('Sanitation Data'!$I$11,0,10*ROW('Sanitation Data'!I16))),'Data Summary'!DM22="Yes"),OFFSET('Sanitation Data'!$I$11,0,10*ROW('Sanitation Data'!I16)),NA())</f>
        <v>#N/A</v>
      </c>
      <c r="AY22" s="520" t="e">
        <f ca="1">+IF(AND(ISNUMBER(OFFSET('Sanitation Data'!$I$12,0,10*ROW('Sanitation Data'!I16))),'Data Summary'!DN22="Yes"),OFFSET('Sanitation Data'!$I$12,0,10*ROW('Sanitation Data'!I16)),NA())</f>
        <v>#N/A</v>
      </c>
      <c r="AZ22" s="521" t="e">
        <f ca="1">+IF(AND(ISNUMBER(OFFSET('Hygiene Data'!$D$5,0,10*ROW('Hygiene Data'!D16))),'Data Summary'!DO22="Yes"),OFFSET('Hygiene Data'!$D$5,0,10*ROW('Hygiene Data'!D16)),NA())</f>
        <v>#N/A</v>
      </c>
      <c r="BA22" s="521" t="e">
        <f ca="1">+IF(AND(ISNUMBER(OFFSET('Hygiene Data'!$D$7,0,10*ROW('Hygiene Data'!D16))),'Data Summary'!DP22="Yes"),OFFSET('Hygiene Data'!$D$7,0,10*ROW('Hygiene Data'!D16)),NA())</f>
        <v>#N/A</v>
      </c>
      <c r="BB22" s="521" t="e">
        <f ca="1">+IF(AND(ISNUMBER(OFFSET('Hygiene Data'!$D$9,0,10*ROW('Hygiene Data'!D16))),'Data Summary'!DQ22="Yes"),OFFSET('Hygiene Data'!$D$9,0,10*ROW('Hygiene Data'!D16)),NA())</f>
        <v>#N/A</v>
      </c>
      <c r="BC22" s="521" t="e">
        <f ca="1">+IF(AND(ISNUMBER(OFFSET('Hygiene Data'!$E$5,0,10*ROW('Hygiene Data'!E16))),'Data Summary'!DR22="Yes"),OFFSET('Hygiene Data'!$E$5,0,10*ROW('Hygiene Data'!E16)),NA())</f>
        <v>#N/A</v>
      </c>
      <c r="BD22" s="521" t="e">
        <f ca="1">+IF(AND(ISNUMBER(OFFSET('Hygiene Data'!$E$7,0,10*ROW('Hygiene Data'!E16))),'Data Summary'!DS22="Yes"),OFFSET('Hygiene Data'!$E$7,0,10*ROW('Hygiene Data'!E16)),NA())</f>
        <v>#N/A</v>
      </c>
      <c r="BE22" s="521" t="e">
        <f ca="1">+IF(AND(ISNUMBER(OFFSET('Hygiene Data'!$E$9,0,10*ROW('Hygiene Data'!E16))),'Data Summary'!DT22="Yes"),OFFSET('Hygiene Data'!$E$9,0,10*ROW('Hygiene Data'!E16)),NA())</f>
        <v>#N/A</v>
      </c>
      <c r="BF22" s="521" t="e">
        <f ca="1">+IF(AND(ISNUMBER(OFFSET('Hygiene Data'!$F$5,0,10*ROW('Hygiene Data'!F16))),'Data Summary'!DU22="Yes"),OFFSET('Hygiene Data'!$F$5,0,10*ROW('Hygiene Data'!F16)),NA())</f>
        <v>#N/A</v>
      </c>
      <c r="BG22" s="521" t="e">
        <f ca="1">+IF(AND(ISNUMBER(OFFSET('Hygiene Data'!$F$7,0,10*ROW('Hygiene Data'!F16))),'Data Summary'!DV22="Yes"),OFFSET('Hygiene Data'!$F$7,0,10*ROW('Hygiene Data'!F16)),NA())</f>
        <v>#N/A</v>
      </c>
      <c r="BH22" s="521" t="e">
        <f ca="1">+IF(AND(ISNUMBER(OFFSET('Hygiene Data'!$F$9,0,10*ROW('Hygiene Data'!F16))),'Data Summary'!DW22="Yes"),OFFSET('Hygiene Data'!$F$9,0,10*ROW('Hygiene Data'!F16)),NA())</f>
        <v>#N/A</v>
      </c>
      <c r="BI22" s="521" t="e">
        <f ca="1">+IF(AND(ISNUMBER(OFFSET('Hygiene Data'!$G$5,0,10*ROW('Hygiene Data'!G16))),'Data Summary'!DX22="Yes"),OFFSET('Hygiene Data'!$G$5,0,10*ROW('Hygiene Data'!G16)),NA())</f>
        <v>#N/A</v>
      </c>
      <c r="BJ22" s="521" t="e">
        <f ca="1">+IF(AND(ISNUMBER(OFFSET('Hygiene Data'!$G$7,0,10*ROW('Hygiene Data'!G16))),'Data Summary'!DY22="Yes"),OFFSET('Hygiene Data'!$G$7,0,10*ROW('Hygiene Data'!G16)),NA())</f>
        <v>#N/A</v>
      </c>
      <c r="BK22" s="521" t="e">
        <f ca="1">+IF(AND(ISNUMBER(OFFSET('Hygiene Data'!$G$9,0,10*ROW('Hygiene Data'!G16))),'Data Summary'!DZ22="Yes"),OFFSET('Hygiene Data'!$G$9,0,10*ROW('Hygiene Data'!G16)),NA())</f>
        <v>#N/A</v>
      </c>
      <c r="BL22" s="521" t="e">
        <f ca="1">+IF(AND(ISNUMBER(OFFSET('Hygiene Data'!$H$5,0,10*ROW('Hygiene Data'!H16))),'Data Summary'!EA22="Yes"),OFFSET('Hygiene Data'!$H$5,0,10*ROW('Hygiene Data'!H16)),NA())</f>
        <v>#N/A</v>
      </c>
      <c r="BM22" s="521" t="e">
        <f ca="1">+IF(AND(ISNUMBER(OFFSET('Hygiene Data'!$H$7,0,10*ROW('Hygiene Data'!H16))),'Data Summary'!EB22="Yes"),OFFSET('Hygiene Data'!$H$7,0,10*ROW('Hygiene Data'!H16)),NA())</f>
        <v>#N/A</v>
      </c>
      <c r="BN22" s="521" t="e">
        <f ca="1">+IF(AND(ISNUMBER(OFFSET('Hygiene Data'!$H$9,0,10*ROW('Hygiene Data'!H16))),'Data Summary'!EC22="Yes"),OFFSET('Hygiene Data'!$H$9,0,10*ROW('Hygiene Data'!H16)),NA())</f>
        <v>#N/A</v>
      </c>
      <c r="BO22" s="521" t="e">
        <f ca="1">+IF(AND(ISNUMBER(OFFSET('Hygiene Data'!$I$5,0,10*ROW('Hygiene Data'!I16))),'Data Summary'!ED22="Yes"),OFFSET('Hygiene Data'!$I$5,0,10*ROW('Hygiene Data'!I16)),NA())</f>
        <v>#N/A</v>
      </c>
      <c r="BP22" s="521" t="e">
        <f ca="1">+IF(AND(ISNUMBER(OFFSET('Hygiene Data'!$I$7,0,10*ROW('Hygiene Data'!I16))),'Data Summary'!EE22="Yes"),OFFSET('Hygiene Data'!$I$7,0,10*ROW('Hygiene Data'!I16)),NA())</f>
        <v>#N/A</v>
      </c>
      <c r="BQ22" s="521" t="e">
        <f ca="1">+IF(AND(ISNUMBER(OFFSET('Hygiene Data'!$I$9,0,10*ROW('Hygiene Data'!I16))),'Data Summary'!EF22="Yes"),OFFSET('Hygiene Data'!$I$9,0,10*ROW('Hygiene Data'!I16)),NA())</f>
        <v>#N/A</v>
      </c>
    </row>
    <row r="23" spans="1:69" x14ac:dyDescent="0.25">
      <c r="A23" s="517" t="e">
        <f ca="1">+RIGHT('Data Summary'!A23,LEN('Data Summary'!A23)-9)</f>
        <v>#VALUE!</v>
      </c>
      <c r="B23" s="491" t="str">
        <f ca="1">+IF(ISTEXT('Data Summary'!B23),'Data Summary'!B23,"")</f>
        <v/>
      </c>
      <c r="C23" s="518" t="e">
        <f ca="1">+VALUE('Data Summary'!C23)</f>
        <v>#VALUE!</v>
      </c>
      <c r="D23" s="519" t="e">
        <f ca="1">+IF(AND(ISNUMBER(OFFSET('Water Data'!$D$4,0,10*ROW('Water Data'!D17))),'Data Summary'!BS23="Yes"),100-OFFSET('Water Data'!$D$4,0,10*ROW('Water Data'!D17)),NA())</f>
        <v>#N/A</v>
      </c>
      <c r="E23" s="519" t="e">
        <f ca="1">+IF(AND(ISNUMBER(OFFSET('Water Data'!$D$6,0,10*ROW('Water Data'!D17))),'Data Summary'!BT23="Yes"),OFFSET('Water Data'!$D$6,0,10*ROW('Water Data'!D17)),NA())</f>
        <v>#N/A</v>
      </c>
      <c r="F23" s="519" t="e">
        <f ca="1">+IF(AND(ISNUMBER(OFFSET('Water Data'!$D$9,0,10*ROW('Water Data'!D17))),'Data Summary'!BU23="Yes"),OFFSET('Water Data'!$D$9,0,10*ROW('Water Data'!D17)),NA())</f>
        <v>#N/A</v>
      </c>
      <c r="G23" s="519" t="e">
        <f ca="1">+IF(AND(ISNUMBER(OFFSET('Water Data'!$E$4,0,10*ROW('Water Data'!E17))),'Data Summary'!BV23="Yes"),100-OFFSET('Water Data'!$E$4,0,10*ROW('Water Data'!E17)),NA())</f>
        <v>#N/A</v>
      </c>
      <c r="H23" s="519" t="e">
        <f ca="1">+IF(AND(ISNUMBER(OFFSET('Water Data'!$E$6,0,10*ROW('Water Data'!E17))),'Data Summary'!BW23="Yes"),OFFSET('Water Data'!$E$6,0,10*ROW('Water Data'!E17)),NA())</f>
        <v>#N/A</v>
      </c>
      <c r="I23" s="519" t="e">
        <f ca="1">+IF(AND(ISNUMBER(OFFSET('Water Data'!$E$9,0,10*ROW('Water Data'!E17))),'Data Summary'!BX23="Yes"),OFFSET('Water Data'!$E$9,0,10*ROW('Water Data'!E17)),NA())</f>
        <v>#N/A</v>
      </c>
      <c r="J23" s="519" t="e">
        <f ca="1">+IF(AND(ISNUMBER(OFFSET('Water Data'!$F$4,0,10*ROW('Water Data'!F17))),'Data Summary'!BY23="Yes"),100-OFFSET('Water Data'!$F$4,0,10*ROW('Water Data'!F17)),NA())</f>
        <v>#N/A</v>
      </c>
      <c r="K23" s="519" t="e">
        <f ca="1">+IF(AND(ISNUMBER(OFFSET('Water Data'!$F$6,0,10*ROW('Water Data'!F17))),'Data Summary'!BZ23="Yes"),OFFSET('Water Data'!$F$6,0,10*ROW('Water Data'!F17)),NA())</f>
        <v>#N/A</v>
      </c>
      <c r="L23" s="519" t="e">
        <f ca="1">+IF(AND(ISNUMBER(OFFSET('Water Data'!$F$9,0,10*ROW('Water Data'!F17))),'Data Summary'!CA23="Yes"),OFFSET('Water Data'!$F$9,0,10*ROW('Water Data'!F17)),NA())</f>
        <v>#N/A</v>
      </c>
      <c r="M23" s="519" t="e">
        <f ca="1">+IF(AND(ISNUMBER(OFFSET('Water Data'!$G$4,0,10*ROW('Water Data'!G17))),'Data Summary'!CB23="Yes"),100-OFFSET('Water Data'!$G$4,0,10*ROW('Water Data'!G17)),NA())</f>
        <v>#N/A</v>
      </c>
      <c r="N23" s="519" t="e">
        <f ca="1">+IF(AND(ISNUMBER(OFFSET('Water Data'!$G$6,0,10*ROW('Water Data'!G17))),'Data Summary'!CC23="Yes"),OFFSET('Water Data'!$G$6,0,10*ROW('Water Data'!G17)),NA())</f>
        <v>#N/A</v>
      </c>
      <c r="O23" s="519" t="e">
        <f ca="1">+IF(AND(ISNUMBER(OFFSET('Water Data'!$G$9,0,10*ROW('Water Data'!G17))),'Data Summary'!CD23="Yes"),OFFSET('Water Data'!$G$9,0,10*ROW('Water Data'!G17)),NA())</f>
        <v>#N/A</v>
      </c>
      <c r="P23" s="519" t="e">
        <f ca="1">+IF(AND(ISNUMBER(OFFSET('Water Data'!$H$4,0,10*ROW('Water Data'!H17))),'Data Summary'!CE23="Yes"),100-OFFSET('Water Data'!$H$4,0,10*ROW('Water Data'!H17)),NA())</f>
        <v>#N/A</v>
      </c>
      <c r="Q23" s="519" t="e">
        <f ca="1">+IF(AND(ISNUMBER(OFFSET('Water Data'!$H$6,0,10*ROW('Water Data'!H17))),'Data Summary'!CF23="Yes"),OFFSET('Water Data'!$H$6,0,10*ROW('Water Data'!H17)),NA())</f>
        <v>#N/A</v>
      </c>
      <c r="R23" s="519" t="e">
        <f ca="1">+IF(AND(ISNUMBER(OFFSET('Water Data'!$H$9,0,10*ROW('Water Data'!H17))),'Data Summary'!CG23="Yes"),OFFSET('Water Data'!$H$9,0,10*ROW('Water Data'!H17)),NA())</f>
        <v>#N/A</v>
      </c>
      <c r="S23" s="519" t="e">
        <f ca="1">+IF(AND(ISNUMBER(OFFSET('Water Data'!$I$4,0,10*ROW('Water Data'!I17))),'Data Summary'!CH23="Yes"),100-OFFSET('Water Data'!$I$4,0,10*ROW('Water Data'!I17)),NA())</f>
        <v>#N/A</v>
      </c>
      <c r="T23" s="519" t="e">
        <f ca="1">+IF(AND(ISNUMBER(OFFSET('Water Data'!$I$6,0,10*ROW('Water Data'!I17))),'Data Summary'!CI23="Yes"),OFFSET('Water Data'!$I$6,0,10*ROW('Water Data'!I17)),NA())</f>
        <v>#N/A</v>
      </c>
      <c r="U23" s="519" t="e">
        <f ca="1">+IF(AND(ISNUMBER(OFFSET('Water Data'!$I$9,0,10*ROW('Water Data'!I17))),'Data Summary'!CJ23="Yes"),OFFSET('Water Data'!$I$9,0,10*ROW('Water Data'!I17)),NA())</f>
        <v>#N/A</v>
      </c>
      <c r="V23" s="520" t="e">
        <f ca="1">+IF(AND(ISNUMBER(OFFSET('Sanitation Data'!$D$4,0,10*ROW('Sanitation Data'!D17))),'Data Summary'!CK23="Yes"),100-OFFSET('Sanitation Data'!$D$4,0,10*ROW('Sanitation Data'!D17)),NA())</f>
        <v>#N/A</v>
      </c>
      <c r="W23" s="520" t="e">
        <f ca="1">+IF(AND(ISNUMBER(OFFSET('Sanitation Data'!$D$6,0,10*ROW('Sanitation Data'!D17))),'Data Summary'!CL23="Yes"),OFFSET('Sanitation Data'!$D$6,0,10*ROW('Sanitation Data'!D17)),NA())</f>
        <v>#N/A</v>
      </c>
      <c r="X23" s="520" t="e">
        <f ca="1">+IF(AND(ISNUMBER(OFFSET('Sanitation Data'!$D$10,0,10*ROW('Sanitation Data'!D17))),'Data Summary'!CM23="Yes"),OFFSET('Sanitation Data'!$D$10,0,10*ROW('Sanitation Data'!D17)),NA())</f>
        <v>#N/A</v>
      </c>
      <c r="Y23" s="520" t="e">
        <f ca="1">+IF(AND(ISNUMBER(OFFSET('Sanitation Data'!$D$11,0,10*ROW('Sanitation Data'!D17))),'Data Summary'!CN23="Yes"),OFFSET('Sanitation Data'!$D$11,0,10*ROW('Sanitation Data'!D17)),NA())</f>
        <v>#N/A</v>
      </c>
      <c r="Z23" s="520" t="e">
        <f ca="1">+IF(AND(ISNUMBER(OFFSET('Sanitation Data'!$D$12,0,10*ROW('Sanitation Data'!D17))),'Data Summary'!CO23="Yes"),OFFSET('Sanitation Data'!$D$12,0,10*ROW('Sanitation Data'!D17)),NA())</f>
        <v>#N/A</v>
      </c>
      <c r="AA23" s="520" t="e">
        <f ca="1">+IF(AND(ISNUMBER(OFFSET('Sanitation Data'!$E$4,0,10*ROW('Sanitation Data'!E17))),'Data Summary'!CP23="Yes"),100-OFFSET('Sanitation Data'!$E$4,0,10*ROW('Sanitation Data'!E17)),NA())</f>
        <v>#N/A</v>
      </c>
      <c r="AB23" s="520" t="e">
        <f ca="1">+IF(AND(ISNUMBER(OFFSET('Sanitation Data'!$E$6,0,10*ROW('Sanitation Data'!E17))),'Data Summary'!CQ23="Yes"),OFFSET('Sanitation Data'!$E$6,0,10*ROW('Sanitation Data'!E17)),NA())</f>
        <v>#N/A</v>
      </c>
      <c r="AC23" s="520" t="e">
        <f ca="1">+IF(AND(ISNUMBER(OFFSET('Sanitation Data'!$E$10,0,10*ROW('Sanitation Data'!E17))),'Data Summary'!CR23="Yes"),OFFSET('Sanitation Data'!$E$10,0,10*ROW('Sanitation Data'!E17)),NA())</f>
        <v>#N/A</v>
      </c>
      <c r="AD23" s="520" t="e">
        <f ca="1">+IF(AND(ISNUMBER(OFFSET('Sanitation Data'!$E$11,0,10*ROW('Sanitation Data'!E17))),'Data Summary'!CS23="Yes"),OFFSET('Sanitation Data'!$E$11,0,10*ROW('Sanitation Data'!E17)),NA())</f>
        <v>#N/A</v>
      </c>
      <c r="AE23" s="520" t="e">
        <f ca="1">+IF(AND(ISNUMBER(OFFSET('Sanitation Data'!$E$12,0,10*ROW('Sanitation Data'!E17))),'Data Summary'!CT23="Yes"),OFFSET('Sanitation Data'!$E$12,0,10*ROW('Sanitation Data'!E17)),NA())</f>
        <v>#N/A</v>
      </c>
      <c r="AF23" s="520" t="e">
        <f ca="1">+IF(AND(ISNUMBER(OFFSET('Sanitation Data'!$F$4,0,10*ROW('Sanitation Data'!F17))),'Data Summary'!CU23="Yes"),100-OFFSET('Sanitation Data'!$F$4,0,10*ROW('Sanitation Data'!F17)),NA())</f>
        <v>#N/A</v>
      </c>
      <c r="AG23" s="520" t="e">
        <f ca="1">+IF(AND(ISNUMBER(OFFSET('Sanitation Data'!$F$6,0,10*ROW('Sanitation Data'!F17))),'Data Summary'!CV23="Yes"),OFFSET('Sanitation Data'!$F$6,0,10*ROW('Sanitation Data'!F17)),NA())</f>
        <v>#N/A</v>
      </c>
      <c r="AH23" s="520" t="e">
        <f ca="1">+IF(AND(ISNUMBER(OFFSET('Sanitation Data'!$F$10,0,10*ROW('Sanitation Data'!F17))),'Data Summary'!CW23="Yes"),OFFSET('Sanitation Data'!$F$10,0,10*ROW('Sanitation Data'!F17)),NA())</f>
        <v>#N/A</v>
      </c>
      <c r="AI23" s="520" t="e">
        <f ca="1">+IF(AND(ISNUMBER(OFFSET('Sanitation Data'!$F$11,0,10*ROW('Sanitation Data'!F17))),'Data Summary'!CX23="Yes"),OFFSET('Sanitation Data'!$F$11,0,10*ROW('Sanitation Data'!F17)),NA())</f>
        <v>#N/A</v>
      </c>
      <c r="AJ23" s="520" t="e">
        <f ca="1">+IF(AND(ISNUMBER(OFFSET('Sanitation Data'!$F$12,0,10*ROW('Sanitation Data'!F17))),'Data Summary'!CY23="Yes"),OFFSET('Sanitation Data'!$F$12,0,10*ROW('Sanitation Data'!F17)),NA())</f>
        <v>#N/A</v>
      </c>
      <c r="AK23" s="520" t="e">
        <f ca="1">+IF(AND(ISNUMBER(OFFSET('Sanitation Data'!$G$4,0,10*ROW('Sanitation Data'!G17))),'Data Summary'!CZ23="Yes"),100-OFFSET('Sanitation Data'!$G$4,0,10*ROW('Sanitation Data'!G17)),NA())</f>
        <v>#N/A</v>
      </c>
      <c r="AL23" s="520" t="e">
        <f ca="1">+IF(AND(ISNUMBER(OFFSET('Sanitation Data'!$G$6,0,10*ROW('Sanitation Data'!G17))),'Data Summary'!DA23="Yes"),OFFSET('Sanitation Data'!$G$6,0,10*ROW('Sanitation Data'!G17)),NA())</f>
        <v>#N/A</v>
      </c>
      <c r="AM23" s="520" t="e">
        <f ca="1">+IF(AND(ISNUMBER(OFFSET('Sanitation Data'!$G$10,0,10*ROW('Sanitation Data'!G17))),'Data Summary'!DB23="Yes"),OFFSET('Sanitation Data'!$G$10,0,10*ROW('Sanitation Data'!G17)),NA())</f>
        <v>#N/A</v>
      </c>
      <c r="AN23" s="520" t="e">
        <f ca="1">+IF(AND(ISNUMBER(OFFSET('Sanitation Data'!$G$11,0,10*ROW('Sanitation Data'!G17))),'Data Summary'!DC23="Yes"),OFFSET('Sanitation Data'!$G$11,0,10*ROW('Sanitation Data'!G17)),NA())</f>
        <v>#N/A</v>
      </c>
      <c r="AO23" s="520" t="e">
        <f ca="1">+IF(AND(ISNUMBER(OFFSET('Sanitation Data'!$G$12,0,10*ROW('Sanitation Data'!G17))),'Data Summary'!DD23="Yes"),OFFSET('Sanitation Data'!$G$12,0,10*ROW('Sanitation Data'!G17)),NA())</f>
        <v>#N/A</v>
      </c>
      <c r="AP23" s="520" t="e">
        <f ca="1">+IF(AND(ISNUMBER(OFFSET('Sanitation Data'!$H$4,0,10*ROW('Sanitation Data'!H17))),'Data Summary'!DE23="Yes"),100-OFFSET('Sanitation Data'!$H$4,0,10*ROW('Sanitation Data'!H17)),NA())</f>
        <v>#N/A</v>
      </c>
      <c r="AQ23" s="520" t="e">
        <f ca="1">+IF(AND(ISNUMBER(OFFSET('Sanitation Data'!$H$6,0,10*ROW('Sanitation Data'!H17))),'Data Summary'!DF23="Yes"),OFFSET('Sanitation Data'!$H$6,0,10*ROW('Sanitation Data'!H17)),NA())</f>
        <v>#N/A</v>
      </c>
      <c r="AR23" s="520" t="e">
        <f ca="1">+IF(AND(ISNUMBER(OFFSET('Sanitation Data'!$H$10,0,10*ROW('Sanitation Data'!H17))),'Data Summary'!DG23="Yes"),OFFSET('Sanitation Data'!$H$10,0,10*ROW('Sanitation Data'!H17)),NA())</f>
        <v>#N/A</v>
      </c>
      <c r="AS23" s="520" t="e">
        <f ca="1">+IF(AND(ISNUMBER(OFFSET('Sanitation Data'!$H$11,0,10*ROW('Sanitation Data'!H17))),'Data Summary'!DH23="Yes"),OFFSET('Sanitation Data'!$H$11,0,10*ROW('Sanitation Data'!H17)),NA())</f>
        <v>#N/A</v>
      </c>
      <c r="AT23" s="520" t="e">
        <f ca="1">+IF(AND(ISNUMBER(OFFSET('Sanitation Data'!$H$12,0,10*ROW('Sanitation Data'!H17))),'Data Summary'!DI23="Yes"),OFFSET('Sanitation Data'!$H$12,0,10*ROW('Sanitation Data'!H17)),NA())</f>
        <v>#N/A</v>
      </c>
      <c r="AU23" s="520" t="e">
        <f ca="1">+IF(AND(ISNUMBER(OFFSET('Sanitation Data'!$I$4,0,10*ROW('Sanitation Data'!I17))),'Data Summary'!DJ23="Yes"),100-OFFSET('Sanitation Data'!$I$4,0,10*ROW('Sanitation Data'!I17)),NA())</f>
        <v>#N/A</v>
      </c>
      <c r="AV23" s="520" t="e">
        <f ca="1">+IF(AND(ISNUMBER(OFFSET('Sanitation Data'!$I$6,0,10*ROW('Sanitation Data'!I17))),'Data Summary'!DK23="Yes"),OFFSET('Sanitation Data'!$I$6,0,10*ROW('Sanitation Data'!I17)),NA())</f>
        <v>#N/A</v>
      </c>
      <c r="AW23" s="520" t="e">
        <f ca="1">+IF(AND(ISNUMBER(OFFSET('Sanitation Data'!$I$10,0,10*ROW('Sanitation Data'!I17))),'Data Summary'!DL23="Yes"),OFFSET('Sanitation Data'!$I$10,0,10*ROW('Sanitation Data'!I17)),NA())</f>
        <v>#N/A</v>
      </c>
      <c r="AX23" s="520" t="e">
        <f ca="1">+IF(AND(ISNUMBER(OFFSET('Sanitation Data'!$I$11,0,10*ROW('Sanitation Data'!I17))),'Data Summary'!DM23="Yes"),OFFSET('Sanitation Data'!$I$11,0,10*ROW('Sanitation Data'!I17)),NA())</f>
        <v>#N/A</v>
      </c>
      <c r="AY23" s="520" t="e">
        <f ca="1">+IF(AND(ISNUMBER(OFFSET('Sanitation Data'!$I$12,0,10*ROW('Sanitation Data'!I17))),'Data Summary'!DN23="Yes"),OFFSET('Sanitation Data'!$I$12,0,10*ROW('Sanitation Data'!I17)),NA())</f>
        <v>#N/A</v>
      </c>
      <c r="AZ23" s="521" t="e">
        <f ca="1">+IF(AND(ISNUMBER(OFFSET('Hygiene Data'!$D$5,0,10*ROW('Hygiene Data'!D17))),'Data Summary'!DO23="Yes"),OFFSET('Hygiene Data'!$D$5,0,10*ROW('Hygiene Data'!D17)),NA())</f>
        <v>#N/A</v>
      </c>
      <c r="BA23" s="521" t="e">
        <f ca="1">+IF(AND(ISNUMBER(OFFSET('Hygiene Data'!$D$7,0,10*ROW('Hygiene Data'!D17))),'Data Summary'!DP23="Yes"),OFFSET('Hygiene Data'!$D$7,0,10*ROW('Hygiene Data'!D17)),NA())</f>
        <v>#N/A</v>
      </c>
      <c r="BB23" s="521" t="e">
        <f ca="1">+IF(AND(ISNUMBER(OFFSET('Hygiene Data'!$D$9,0,10*ROW('Hygiene Data'!D17))),'Data Summary'!DQ23="Yes"),OFFSET('Hygiene Data'!$D$9,0,10*ROW('Hygiene Data'!D17)),NA())</f>
        <v>#N/A</v>
      </c>
      <c r="BC23" s="521" t="e">
        <f ca="1">+IF(AND(ISNUMBER(OFFSET('Hygiene Data'!$E$5,0,10*ROW('Hygiene Data'!E17))),'Data Summary'!DR23="Yes"),OFFSET('Hygiene Data'!$E$5,0,10*ROW('Hygiene Data'!E17)),NA())</f>
        <v>#N/A</v>
      </c>
      <c r="BD23" s="521" t="e">
        <f ca="1">+IF(AND(ISNUMBER(OFFSET('Hygiene Data'!$E$7,0,10*ROW('Hygiene Data'!E17))),'Data Summary'!DS23="Yes"),OFFSET('Hygiene Data'!$E$7,0,10*ROW('Hygiene Data'!E17)),NA())</f>
        <v>#N/A</v>
      </c>
      <c r="BE23" s="521" t="e">
        <f ca="1">+IF(AND(ISNUMBER(OFFSET('Hygiene Data'!$E$9,0,10*ROW('Hygiene Data'!E17))),'Data Summary'!DT23="Yes"),OFFSET('Hygiene Data'!$E$9,0,10*ROW('Hygiene Data'!E17)),NA())</f>
        <v>#N/A</v>
      </c>
      <c r="BF23" s="521" t="e">
        <f ca="1">+IF(AND(ISNUMBER(OFFSET('Hygiene Data'!$F$5,0,10*ROW('Hygiene Data'!F17))),'Data Summary'!DU23="Yes"),OFFSET('Hygiene Data'!$F$5,0,10*ROW('Hygiene Data'!F17)),NA())</f>
        <v>#N/A</v>
      </c>
      <c r="BG23" s="521" t="e">
        <f ca="1">+IF(AND(ISNUMBER(OFFSET('Hygiene Data'!$F$7,0,10*ROW('Hygiene Data'!F17))),'Data Summary'!DV23="Yes"),OFFSET('Hygiene Data'!$F$7,0,10*ROW('Hygiene Data'!F17)),NA())</f>
        <v>#N/A</v>
      </c>
      <c r="BH23" s="521" t="e">
        <f ca="1">+IF(AND(ISNUMBER(OFFSET('Hygiene Data'!$F$9,0,10*ROW('Hygiene Data'!F17))),'Data Summary'!DW23="Yes"),OFFSET('Hygiene Data'!$F$9,0,10*ROW('Hygiene Data'!F17)),NA())</f>
        <v>#N/A</v>
      </c>
      <c r="BI23" s="521" t="e">
        <f ca="1">+IF(AND(ISNUMBER(OFFSET('Hygiene Data'!$G$5,0,10*ROW('Hygiene Data'!G17))),'Data Summary'!DX23="Yes"),OFFSET('Hygiene Data'!$G$5,0,10*ROW('Hygiene Data'!G17)),NA())</f>
        <v>#N/A</v>
      </c>
      <c r="BJ23" s="521" t="e">
        <f ca="1">+IF(AND(ISNUMBER(OFFSET('Hygiene Data'!$G$7,0,10*ROW('Hygiene Data'!G17))),'Data Summary'!DY23="Yes"),OFFSET('Hygiene Data'!$G$7,0,10*ROW('Hygiene Data'!G17)),NA())</f>
        <v>#N/A</v>
      </c>
      <c r="BK23" s="521" t="e">
        <f ca="1">+IF(AND(ISNUMBER(OFFSET('Hygiene Data'!$G$9,0,10*ROW('Hygiene Data'!G17))),'Data Summary'!DZ23="Yes"),OFFSET('Hygiene Data'!$G$9,0,10*ROW('Hygiene Data'!G17)),NA())</f>
        <v>#N/A</v>
      </c>
      <c r="BL23" s="521" t="e">
        <f ca="1">+IF(AND(ISNUMBER(OFFSET('Hygiene Data'!$H$5,0,10*ROW('Hygiene Data'!H17))),'Data Summary'!EA23="Yes"),OFFSET('Hygiene Data'!$H$5,0,10*ROW('Hygiene Data'!H17)),NA())</f>
        <v>#N/A</v>
      </c>
      <c r="BM23" s="521" t="e">
        <f ca="1">+IF(AND(ISNUMBER(OFFSET('Hygiene Data'!$H$7,0,10*ROW('Hygiene Data'!H17))),'Data Summary'!EB23="Yes"),OFFSET('Hygiene Data'!$H$7,0,10*ROW('Hygiene Data'!H17)),NA())</f>
        <v>#N/A</v>
      </c>
      <c r="BN23" s="521" t="e">
        <f ca="1">+IF(AND(ISNUMBER(OFFSET('Hygiene Data'!$H$9,0,10*ROW('Hygiene Data'!H17))),'Data Summary'!EC23="Yes"),OFFSET('Hygiene Data'!$H$9,0,10*ROW('Hygiene Data'!H17)),NA())</f>
        <v>#N/A</v>
      </c>
      <c r="BO23" s="521" t="e">
        <f ca="1">+IF(AND(ISNUMBER(OFFSET('Hygiene Data'!$I$5,0,10*ROW('Hygiene Data'!I17))),'Data Summary'!ED23="Yes"),OFFSET('Hygiene Data'!$I$5,0,10*ROW('Hygiene Data'!I17)),NA())</f>
        <v>#N/A</v>
      </c>
      <c r="BP23" s="521" t="e">
        <f ca="1">+IF(AND(ISNUMBER(OFFSET('Hygiene Data'!$I$7,0,10*ROW('Hygiene Data'!I17))),'Data Summary'!EE23="Yes"),OFFSET('Hygiene Data'!$I$7,0,10*ROW('Hygiene Data'!I17)),NA())</f>
        <v>#N/A</v>
      </c>
      <c r="BQ23" s="521" t="e">
        <f ca="1">+IF(AND(ISNUMBER(OFFSET('Hygiene Data'!$I$9,0,10*ROW('Hygiene Data'!I17))),'Data Summary'!EF23="Yes"),OFFSET('Hygiene Data'!$I$9,0,10*ROW('Hygiene Data'!I17)),NA())</f>
        <v>#N/A</v>
      </c>
    </row>
    <row r="24" spans="1:69" x14ac:dyDescent="0.25">
      <c r="A24" s="517" t="e">
        <f ca="1">+RIGHT('Data Summary'!A24,LEN('Data Summary'!A24)-9)</f>
        <v>#VALUE!</v>
      </c>
      <c r="B24" s="491" t="str">
        <f ca="1">+IF(ISTEXT('Data Summary'!B24),'Data Summary'!B24,"")</f>
        <v/>
      </c>
      <c r="C24" s="518" t="e">
        <f ca="1">+VALUE('Data Summary'!C24)</f>
        <v>#VALUE!</v>
      </c>
      <c r="D24" s="519" t="e">
        <f ca="1">+IF(AND(ISNUMBER(OFFSET('Water Data'!$D$4,0,10*ROW('Water Data'!D18))),'Data Summary'!BS24="Yes"),100-OFFSET('Water Data'!$D$4,0,10*ROW('Water Data'!D18)),NA())</f>
        <v>#N/A</v>
      </c>
      <c r="E24" s="519" t="e">
        <f ca="1">+IF(AND(ISNUMBER(OFFSET('Water Data'!$D$6,0,10*ROW('Water Data'!D18))),'Data Summary'!BT24="Yes"),OFFSET('Water Data'!$D$6,0,10*ROW('Water Data'!D18)),NA())</f>
        <v>#N/A</v>
      </c>
      <c r="F24" s="519" t="e">
        <f ca="1">+IF(AND(ISNUMBER(OFFSET('Water Data'!$D$9,0,10*ROW('Water Data'!D18))),'Data Summary'!BU24="Yes"),OFFSET('Water Data'!$D$9,0,10*ROW('Water Data'!D18)),NA())</f>
        <v>#N/A</v>
      </c>
      <c r="G24" s="519" t="e">
        <f ca="1">+IF(AND(ISNUMBER(OFFSET('Water Data'!$E$4,0,10*ROW('Water Data'!E18))),'Data Summary'!BV24="Yes"),100-OFFSET('Water Data'!$E$4,0,10*ROW('Water Data'!E18)),NA())</f>
        <v>#N/A</v>
      </c>
      <c r="H24" s="519" t="e">
        <f ca="1">+IF(AND(ISNUMBER(OFFSET('Water Data'!$E$6,0,10*ROW('Water Data'!E18))),'Data Summary'!BW24="Yes"),OFFSET('Water Data'!$E$6,0,10*ROW('Water Data'!E18)),NA())</f>
        <v>#N/A</v>
      </c>
      <c r="I24" s="519" t="e">
        <f ca="1">+IF(AND(ISNUMBER(OFFSET('Water Data'!$E$9,0,10*ROW('Water Data'!E18))),'Data Summary'!BX24="Yes"),OFFSET('Water Data'!$E$9,0,10*ROW('Water Data'!E18)),NA())</f>
        <v>#N/A</v>
      </c>
      <c r="J24" s="519" t="e">
        <f ca="1">+IF(AND(ISNUMBER(OFFSET('Water Data'!$F$4,0,10*ROW('Water Data'!F18))),'Data Summary'!BY24="Yes"),100-OFFSET('Water Data'!$F$4,0,10*ROW('Water Data'!F18)),NA())</f>
        <v>#N/A</v>
      </c>
      <c r="K24" s="519" t="e">
        <f ca="1">+IF(AND(ISNUMBER(OFFSET('Water Data'!$F$6,0,10*ROW('Water Data'!F18))),'Data Summary'!BZ24="Yes"),OFFSET('Water Data'!$F$6,0,10*ROW('Water Data'!F18)),NA())</f>
        <v>#N/A</v>
      </c>
      <c r="L24" s="519" t="e">
        <f ca="1">+IF(AND(ISNUMBER(OFFSET('Water Data'!$F$9,0,10*ROW('Water Data'!F18))),'Data Summary'!CA24="Yes"),OFFSET('Water Data'!$F$9,0,10*ROW('Water Data'!F18)),NA())</f>
        <v>#N/A</v>
      </c>
      <c r="M24" s="519" t="e">
        <f ca="1">+IF(AND(ISNUMBER(OFFSET('Water Data'!$G$4,0,10*ROW('Water Data'!G18))),'Data Summary'!CB24="Yes"),100-OFFSET('Water Data'!$G$4,0,10*ROW('Water Data'!G18)),NA())</f>
        <v>#N/A</v>
      </c>
      <c r="N24" s="519" t="e">
        <f ca="1">+IF(AND(ISNUMBER(OFFSET('Water Data'!$G$6,0,10*ROW('Water Data'!G18))),'Data Summary'!CC24="Yes"),OFFSET('Water Data'!$G$6,0,10*ROW('Water Data'!G18)),NA())</f>
        <v>#N/A</v>
      </c>
      <c r="O24" s="519" t="e">
        <f ca="1">+IF(AND(ISNUMBER(OFFSET('Water Data'!$G$9,0,10*ROW('Water Data'!G18))),'Data Summary'!CD24="Yes"),OFFSET('Water Data'!$G$9,0,10*ROW('Water Data'!G18)),NA())</f>
        <v>#N/A</v>
      </c>
      <c r="P24" s="519" t="e">
        <f ca="1">+IF(AND(ISNUMBER(OFFSET('Water Data'!$H$4,0,10*ROW('Water Data'!H18))),'Data Summary'!CE24="Yes"),100-OFFSET('Water Data'!$H$4,0,10*ROW('Water Data'!H18)),NA())</f>
        <v>#N/A</v>
      </c>
      <c r="Q24" s="519" t="e">
        <f ca="1">+IF(AND(ISNUMBER(OFFSET('Water Data'!$H$6,0,10*ROW('Water Data'!H18))),'Data Summary'!CF24="Yes"),OFFSET('Water Data'!$H$6,0,10*ROW('Water Data'!H18)),NA())</f>
        <v>#N/A</v>
      </c>
      <c r="R24" s="519" t="e">
        <f ca="1">+IF(AND(ISNUMBER(OFFSET('Water Data'!$H$9,0,10*ROW('Water Data'!H18))),'Data Summary'!CG24="Yes"),OFFSET('Water Data'!$H$9,0,10*ROW('Water Data'!H18)),NA())</f>
        <v>#N/A</v>
      </c>
      <c r="S24" s="519" t="e">
        <f ca="1">+IF(AND(ISNUMBER(OFFSET('Water Data'!$I$4,0,10*ROW('Water Data'!I18))),'Data Summary'!CH24="Yes"),100-OFFSET('Water Data'!$I$4,0,10*ROW('Water Data'!I18)),NA())</f>
        <v>#N/A</v>
      </c>
      <c r="T24" s="519" t="e">
        <f ca="1">+IF(AND(ISNUMBER(OFFSET('Water Data'!$I$6,0,10*ROW('Water Data'!I18))),'Data Summary'!CI24="Yes"),OFFSET('Water Data'!$I$6,0,10*ROW('Water Data'!I18)),NA())</f>
        <v>#N/A</v>
      </c>
      <c r="U24" s="519" t="e">
        <f ca="1">+IF(AND(ISNUMBER(OFFSET('Water Data'!$I$9,0,10*ROW('Water Data'!I18))),'Data Summary'!CJ24="Yes"),OFFSET('Water Data'!$I$9,0,10*ROW('Water Data'!I18)),NA())</f>
        <v>#N/A</v>
      </c>
      <c r="V24" s="520" t="e">
        <f ca="1">+IF(AND(ISNUMBER(OFFSET('Sanitation Data'!$D$4,0,10*ROW('Sanitation Data'!D18))),'Data Summary'!CK24="Yes"),100-OFFSET('Sanitation Data'!$D$4,0,10*ROW('Sanitation Data'!D18)),NA())</f>
        <v>#N/A</v>
      </c>
      <c r="W24" s="520" t="e">
        <f ca="1">+IF(AND(ISNUMBER(OFFSET('Sanitation Data'!$D$6,0,10*ROW('Sanitation Data'!D18))),'Data Summary'!CL24="Yes"),OFFSET('Sanitation Data'!$D$6,0,10*ROW('Sanitation Data'!D18)),NA())</f>
        <v>#N/A</v>
      </c>
      <c r="X24" s="520" t="e">
        <f ca="1">+IF(AND(ISNUMBER(OFFSET('Sanitation Data'!$D$10,0,10*ROW('Sanitation Data'!D18))),'Data Summary'!CM24="Yes"),OFFSET('Sanitation Data'!$D$10,0,10*ROW('Sanitation Data'!D18)),NA())</f>
        <v>#N/A</v>
      </c>
      <c r="Y24" s="520" t="e">
        <f ca="1">+IF(AND(ISNUMBER(OFFSET('Sanitation Data'!$D$11,0,10*ROW('Sanitation Data'!D18))),'Data Summary'!CN24="Yes"),OFFSET('Sanitation Data'!$D$11,0,10*ROW('Sanitation Data'!D18)),NA())</f>
        <v>#N/A</v>
      </c>
      <c r="Z24" s="520" t="e">
        <f ca="1">+IF(AND(ISNUMBER(OFFSET('Sanitation Data'!$D$12,0,10*ROW('Sanitation Data'!D18))),'Data Summary'!CO24="Yes"),OFFSET('Sanitation Data'!$D$12,0,10*ROW('Sanitation Data'!D18)),NA())</f>
        <v>#N/A</v>
      </c>
      <c r="AA24" s="520" t="e">
        <f ca="1">+IF(AND(ISNUMBER(OFFSET('Sanitation Data'!$E$4,0,10*ROW('Sanitation Data'!E18))),'Data Summary'!CP24="Yes"),100-OFFSET('Sanitation Data'!$E$4,0,10*ROW('Sanitation Data'!E18)),NA())</f>
        <v>#N/A</v>
      </c>
      <c r="AB24" s="520" t="e">
        <f ca="1">+IF(AND(ISNUMBER(OFFSET('Sanitation Data'!$E$6,0,10*ROW('Sanitation Data'!E18))),'Data Summary'!CQ24="Yes"),OFFSET('Sanitation Data'!$E$6,0,10*ROW('Sanitation Data'!E18)),NA())</f>
        <v>#N/A</v>
      </c>
      <c r="AC24" s="520" t="e">
        <f ca="1">+IF(AND(ISNUMBER(OFFSET('Sanitation Data'!$E$10,0,10*ROW('Sanitation Data'!E18))),'Data Summary'!CR24="Yes"),OFFSET('Sanitation Data'!$E$10,0,10*ROW('Sanitation Data'!E18)),NA())</f>
        <v>#N/A</v>
      </c>
      <c r="AD24" s="520" t="e">
        <f ca="1">+IF(AND(ISNUMBER(OFFSET('Sanitation Data'!$E$11,0,10*ROW('Sanitation Data'!E18))),'Data Summary'!CS24="Yes"),OFFSET('Sanitation Data'!$E$11,0,10*ROW('Sanitation Data'!E18)),NA())</f>
        <v>#N/A</v>
      </c>
      <c r="AE24" s="520" t="e">
        <f ca="1">+IF(AND(ISNUMBER(OFFSET('Sanitation Data'!$E$12,0,10*ROW('Sanitation Data'!E18))),'Data Summary'!CT24="Yes"),OFFSET('Sanitation Data'!$E$12,0,10*ROW('Sanitation Data'!E18)),NA())</f>
        <v>#N/A</v>
      </c>
      <c r="AF24" s="520" t="e">
        <f ca="1">+IF(AND(ISNUMBER(OFFSET('Sanitation Data'!$F$4,0,10*ROW('Sanitation Data'!F18))),'Data Summary'!CU24="Yes"),100-OFFSET('Sanitation Data'!$F$4,0,10*ROW('Sanitation Data'!F18)),NA())</f>
        <v>#N/A</v>
      </c>
      <c r="AG24" s="520" t="e">
        <f ca="1">+IF(AND(ISNUMBER(OFFSET('Sanitation Data'!$F$6,0,10*ROW('Sanitation Data'!F18))),'Data Summary'!CV24="Yes"),OFFSET('Sanitation Data'!$F$6,0,10*ROW('Sanitation Data'!F18)),NA())</f>
        <v>#N/A</v>
      </c>
      <c r="AH24" s="520" t="e">
        <f ca="1">+IF(AND(ISNUMBER(OFFSET('Sanitation Data'!$F$10,0,10*ROW('Sanitation Data'!F18))),'Data Summary'!CW24="Yes"),OFFSET('Sanitation Data'!$F$10,0,10*ROW('Sanitation Data'!F18)),NA())</f>
        <v>#N/A</v>
      </c>
      <c r="AI24" s="520" t="e">
        <f ca="1">+IF(AND(ISNUMBER(OFFSET('Sanitation Data'!$F$11,0,10*ROW('Sanitation Data'!F18))),'Data Summary'!CX24="Yes"),OFFSET('Sanitation Data'!$F$11,0,10*ROW('Sanitation Data'!F18)),NA())</f>
        <v>#N/A</v>
      </c>
      <c r="AJ24" s="520" t="e">
        <f ca="1">+IF(AND(ISNUMBER(OFFSET('Sanitation Data'!$F$12,0,10*ROW('Sanitation Data'!F18))),'Data Summary'!CY24="Yes"),OFFSET('Sanitation Data'!$F$12,0,10*ROW('Sanitation Data'!F18)),NA())</f>
        <v>#N/A</v>
      </c>
      <c r="AK24" s="520" t="e">
        <f ca="1">+IF(AND(ISNUMBER(OFFSET('Sanitation Data'!$G$4,0,10*ROW('Sanitation Data'!G18))),'Data Summary'!CZ24="Yes"),100-OFFSET('Sanitation Data'!$G$4,0,10*ROW('Sanitation Data'!G18)),NA())</f>
        <v>#N/A</v>
      </c>
      <c r="AL24" s="520" t="e">
        <f ca="1">+IF(AND(ISNUMBER(OFFSET('Sanitation Data'!$G$6,0,10*ROW('Sanitation Data'!G18))),'Data Summary'!DA24="Yes"),OFFSET('Sanitation Data'!$G$6,0,10*ROW('Sanitation Data'!G18)),NA())</f>
        <v>#N/A</v>
      </c>
      <c r="AM24" s="520" t="e">
        <f ca="1">+IF(AND(ISNUMBER(OFFSET('Sanitation Data'!$G$10,0,10*ROW('Sanitation Data'!G18))),'Data Summary'!DB24="Yes"),OFFSET('Sanitation Data'!$G$10,0,10*ROW('Sanitation Data'!G18)),NA())</f>
        <v>#N/A</v>
      </c>
      <c r="AN24" s="520" t="e">
        <f ca="1">+IF(AND(ISNUMBER(OFFSET('Sanitation Data'!$G$11,0,10*ROW('Sanitation Data'!G18))),'Data Summary'!DC24="Yes"),OFFSET('Sanitation Data'!$G$11,0,10*ROW('Sanitation Data'!G18)),NA())</f>
        <v>#N/A</v>
      </c>
      <c r="AO24" s="520" t="e">
        <f ca="1">+IF(AND(ISNUMBER(OFFSET('Sanitation Data'!$G$12,0,10*ROW('Sanitation Data'!G18))),'Data Summary'!DD24="Yes"),OFFSET('Sanitation Data'!$G$12,0,10*ROW('Sanitation Data'!G18)),NA())</f>
        <v>#N/A</v>
      </c>
      <c r="AP24" s="520" t="e">
        <f ca="1">+IF(AND(ISNUMBER(OFFSET('Sanitation Data'!$H$4,0,10*ROW('Sanitation Data'!H18))),'Data Summary'!DE24="Yes"),100-OFFSET('Sanitation Data'!$H$4,0,10*ROW('Sanitation Data'!H18)),NA())</f>
        <v>#N/A</v>
      </c>
      <c r="AQ24" s="520" t="e">
        <f ca="1">+IF(AND(ISNUMBER(OFFSET('Sanitation Data'!$H$6,0,10*ROW('Sanitation Data'!H18))),'Data Summary'!DF24="Yes"),OFFSET('Sanitation Data'!$H$6,0,10*ROW('Sanitation Data'!H18)),NA())</f>
        <v>#N/A</v>
      </c>
      <c r="AR24" s="520" t="e">
        <f ca="1">+IF(AND(ISNUMBER(OFFSET('Sanitation Data'!$H$10,0,10*ROW('Sanitation Data'!H18))),'Data Summary'!DG24="Yes"),OFFSET('Sanitation Data'!$H$10,0,10*ROW('Sanitation Data'!H18)),NA())</f>
        <v>#N/A</v>
      </c>
      <c r="AS24" s="520" t="e">
        <f ca="1">+IF(AND(ISNUMBER(OFFSET('Sanitation Data'!$H$11,0,10*ROW('Sanitation Data'!H18))),'Data Summary'!DH24="Yes"),OFFSET('Sanitation Data'!$H$11,0,10*ROW('Sanitation Data'!H18)),NA())</f>
        <v>#N/A</v>
      </c>
      <c r="AT24" s="520" t="e">
        <f ca="1">+IF(AND(ISNUMBER(OFFSET('Sanitation Data'!$H$12,0,10*ROW('Sanitation Data'!H18))),'Data Summary'!DI24="Yes"),OFFSET('Sanitation Data'!$H$12,0,10*ROW('Sanitation Data'!H18)),NA())</f>
        <v>#N/A</v>
      </c>
      <c r="AU24" s="520" t="e">
        <f ca="1">+IF(AND(ISNUMBER(OFFSET('Sanitation Data'!$I$4,0,10*ROW('Sanitation Data'!I18))),'Data Summary'!DJ24="Yes"),100-OFFSET('Sanitation Data'!$I$4,0,10*ROW('Sanitation Data'!I18)),NA())</f>
        <v>#N/A</v>
      </c>
      <c r="AV24" s="520" t="e">
        <f ca="1">+IF(AND(ISNUMBER(OFFSET('Sanitation Data'!$I$6,0,10*ROW('Sanitation Data'!I18))),'Data Summary'!DK24="Yes"),OFFSET('Sanitation Data'!$I$6,0,10*ROW('Sanitation Data'!I18)),NA())</f>
        <v>#N/A</v>
      </c>
      <c r="AW24" s="520" t="e">
        <f ca="1">+IF(AND(ISNUMBER(OFFSET('Sanitation Data'!$I$10,0,10*ROW('Sanitation Data'!I18))),'Data Summary'!DL24="Yes"),OFFSET('Sanitation Data'!$I$10,0,10*ROW('Sanitation Data'!I18)),NA())</f>
        <v>#N/A</v>
      </c>
      <c r="AX24" s="520" t="e">
        <f ca="1">+IF(AND(ISNUMBER(OFFSET('Sanitation Data'!$I$11,0,10*ROW('Sanitation Data'!I18))),'Data Summary'!DM24="Yes"),OFFSET('Sanitation Data'!$I$11,0,10*ROW('Sanitation Data'!I18)),NA())</f>
        <v>#N/A</v>
      </c>
      <c r="AY24" s="520" t="e">
        <f ca="1">+IF(AND(ISNUMBER(OFFSET('Sanitation Data'!$I$12,0,10*ROW('Sanitation Data'!I18))),'Data Summary'!DN24="Yes"),OFFSET('Sanitation Data'!$I$12,0,10*ROW('Sanitation Data'!I18)),NA())</f>
        <v>#N/A</v>
      </c>
      <c r="AZ24" s="521" t="e">
        <f ca="1">+IF(AND(ISNUMBER(OFFSET('Hygiene Data'!$D$5,0,10*ROW('Hygiene Data'!D18))),'Data Summary'!DO24="Yes"),OFFSET('Hygiene Data'!$D$5,0,10*ROW('Hygiene Data'!D18)),NA())</f>
        <v>#N/A</v>
      </c>
      <c r="BA24" s="521" t="e">
        <f ca="1">+IF(AND(ISNUMBER(OFFSET('Hygiene Data'!$D$7,0,10*ROW('Hygiene Data'!D18))),'Data Summary'!DP24="Yes"),OFFSET('Hygiene Data'!$D$7,0,10*ROW('Hygiene Data'!D18)),NA())</f>
        <v>#N/A</v>
      </c>
      <c r="BB24" s="521" t="e">
        <f ca="1">+IF(AND(ISNUMBER(OFFSET('Hygiene Data'!$D$9,0,10*ROW('Hygiene Data'!D18))),'Data Summary'!DQ24="Yes"),OFFSET('Hygiene Data'!$D$9,0,10*ROW('Hygiene Data'!D18)),NA())</f>
        <v>#N/A</v>
      </c>
      <c r="BC24" s="521" t="e">
        <f ca="1">+IF(AND(ISNUMBER(OFFSET('Hygiene Data'!$E$5,0,10*ROW('Hygiene Data'!E18))),'Data Summary'!DR24="Yes"),OFFSET('Hygiene Data'!$E$5,0,10*ROW('Hygiene Data'!E18)),NA())</f>
        <v>#N/A</v>
      </c>
      <c r="BD24" s="521" t="e">
        <f ca="1">+IF(AND(ISNUMBER(OFFSET('Hygiene Data'!$E$7,0,10*ROW('Hygiene Data'!E18))),'Data Summary'!DS24="Yes"),OFFSET('Hygiene Data'!$E$7,0,10*ROW('Hygiene Data'!E18)),NA())</f>
        <v>#N/A</v>
      </c>
      <c r="BE24" s="521" t="e">
        <f ca="1">+IF(AND(ISNUMBER(OFFSET('Hygiene Data'!$E$9,0,10*ROW('Hygiene Data'!E18))),'Data Summary'!DT24="Yes"),OFFSET('Hygiene Data'!$E$9,0,10*ROW('Hygiene Data'!E18)),NA())</f>
        <v>#N/A</v>
      </c>
      <c r="BF24" s="521" t="e">
        <f ca="1">+IF(AND(ISNUMBER(OFFSET('Hygiene Data'!$F$5,0,10*ROW('Hygiene Data'!F18))),'Data Summary'!DU24="Yes"),OFFSET('Hygiene Data'!$F$5,0,10*ROW('Hygiene Data'!F18)),NA())</f>
        <v>#N/A</v>
      </c>
      <c r="BG24" s="521" t="e">
        <f ca="1">+IF(AND(ISNUMBER(OFFSET('Hygiene Data'!$F$7,0,10*ROW('Hygiene Data'!F18))),'Data Summary'!DV24="Yes"),OFFSET('Hygiene Data'!$F$7,0,10*ROW('Hygiene Data'!F18)),NA())</f>
        <v>#N/A</v>
      </c>
      <c r="BH24" s="521" t="e">
        <f ca="1">+IF(AND(ISNUMBER(OFFSET('Hygiene Data'!$F$9,0,10*ROW('Hygiene Data'!F18))),'Data Summary'!DW24="Yes"),OFFSET('Hygiene Data'!$F$9,0,10*ROW('Hygiene Data'!F18)),NA())</f>
        <v>#N/A</v>
      </c>
      <c r="BI24" s="521" t="e">
        <f ca="1">+IF(AND(ISNUMBER(OFFSET('Hygiene Data'!$G$5,0,10*ROW('Hygiene Data'!G18))),'Data Summary'!DX24="Yes"),OFFSET('Hygiene Data'!$G$5,0,10*ROW('Hygiene Data'!G18)),NA())</f>
        <v>#N/A</v>
      </c>
      <c r="BJ24" s="521" t="e">
        <f ca="1">+IF(AND(ISNUMBER(OFFSET('Hygiene Data'!$G$7,0,10*ROW('Hygiene Data'!G18))),'Data Summary'!DY24="Yes"),OFFSET('Hygiene Data'!$G$7,0,10*ROW('Hygiene Data'!G18)),NA())</f>
        <v>#N/A</v>
      </c>
      <c r="BK24" s="521" t="e">
        <f ca="1">+IF(AND(ISNUMBER(OFFSET('Hygiene Data'!$G$9,0,10*ROW('Hygiene Data'!G18))),'Data Summary'!DZ24="Yes"),OFFSET('Hygiene Data'!$G$9,0,10*ROW('Hygiene Data'!G18)),NA())</f>
        <v>#N/A</v>
      </c>
      <c r="BL24" s="521" t="e">
        <f ca="1">+IF(AND(ISNUMBER(OFFSET('Hygiene Data'!$H$5,0,10*ROW('Hygiene Data'!H18))),'Data Summary'!EA24="Yes"),OFFSET('Hygiene Data'!$H$5,0,10*ROW('Hygiene Data'!H18)),NA())</f>
        <v>#N/A</v>
      </c>
      <c r="BM24" s="521" t="e">
        <f ca="1">+IF(AND(ISNUMBER(OFFSET('Hygiene Data'!$H$7,0,10*ROW('Hygiene Data'!H18))),'Data Summary'!EB24="Yes"),OFFSET('Hygiene Data'!$H$7,0,10*ROW('Hygiene Data'!H18)),NA())</f>
        <v>#N/A</v>
      </c>
      <c r="BN24" s="521" t="e">
        <f ca="1">+IF(AND(ISNUMBER(OFFSET('Hygiene Data'!$H$9,0,10*ROW('Hygiene Data'!H18))),'Data Summary'!EC24="Yes"),OFFSET('Hygiene Data'!$H$9,0,10*ROW('Hygiene Data'!H18)),NA())</f>
        <v>#N/A</v>
      </c>
      <c r="BO24" s="521" t="e">
        <f ca="1">+IF(AND(ISNUMBER(OFFSET('Hygiene Data'!$I$5,0,10*ROW('Hygiene Data'!I18))),'Data Summary'!ED24="Yes"),OFFSET('Hygiene Data'!$I$5,0,10*ROW('Hygiene Data'!I18)),NA())</f>
        <v>#N/A</v>
      </c>
      <c r="BP24" s="521" t="e">
        <f ca="1">+IF(AND(ISNUMBER(OFFSET('Hygiene Data'!$I$7,0,10*ROW('Hygiene Data'!I18))),'Data Summary'!EE24="Yes"),OFFSET('Hygiene Data'!$I$7,0,10*ROW('Hygiene Data'!I18)),NA())</f>
        <v>#N/A</v>
      </c>
      <c r="BQ24" s="521" t="e">
        <f ca="1">+IF(AND(ISNUMBER(OFFSET('Hygiene Data'!$I$9,0,10*ROW('Hygiene Data'!I18))),'Data Summary'!EF24="Yes"),OFFSET('Hygiene Data'!$I$9,0,10*ROW('Hygiene Data'!I18)),NA())</f>
        <v>#N/A</v>
      </c>
    </row>
    <row r="25" spans="1:69" x14ac:dyDescent="0.25">
      <c r="A25" s="517" t="e">
        <f ca="1">+RIGHT('Data Summary'!A25,LEN('Data Summary'!A25)-9)</f>
        <v>#VALUE!</v>
      </c>
      <c r="B25" s="491" t="str">
        <f ca="1">+IF(ISTEXT('Data Summary'!B25),'Data Summary'!B25,"")</f>
        <v/>
      </c>
      <c r="C25" s="518" t="e">
        <f ca="1">+VALUE('Data Summary'!C25)</f>
        <v>#VALUE!</v>
      </c>
      <c r="D25" s="519" t="e">
        <f ca="1">+IF(AND(ISNUMBER(OFFSET('Water Data'!$D$4,0,10*ROW('Water Data'!D19))),'Data Summary'!BS25="Yes"),100-OFFSET('Water Data'!$D$4,0,10*ROW('Water Data'!D19)),NA())</f>
        <v>#N/A</v>
      </c>
      <c r="E25" s="519" t="e">
        <f ca="1">+IF(AND(ISNUMBER(OFFSET('Water Data'!$D$6,0,10*ROW('Water Data'!D19))),'Data Summary'!BT25="Yes"),OFFSET('Water Data'!$D$6,0,10*ROW('Water Data'!D19)),NA())</f>
        <v>#N/A</v>
      </c>
      <c r="F25" s="519" t="e">
        <f ca="1">+IF(AND(ISNUMBER(OFFSET('Water Data'!$D$9,0,10*ROW('Water Data'!D19))),'Data Summary'!BU25="Yes"),OFFSET('Water Data'!$D$9,0,10*ROW('Water Data'!D19)),NA())</f>
        <v>#N/A</v>
      </c>
      <c r="G25" s="519" t="e">
        <f ca="1">+IF(AND(ISNUMBER(OFFSET('Water Data'!$E$4,0,10*ROW('Water Data'!E19))),'Data Summary'!BV25="Yes"),100-OFFSET('Water Data'!$E$4,0,10*ROW('Water Data'!E19)),NA())</f>
        <v>#N/A</v>
      </c>
      <c r="H25" s="519" t="e">
        <f ca="1">+IF(AND(ISNUMBER(OFFSET('Water Data'!$E$6,0,10*ROW('Water Data'!E19))),'Data Summary'!BW25="Yes"),OFFSET('Water Data'!$E$6,0,10*ROW('Water Data'!E19)),NA())</f>
        <v>#N/A</v>
      </c>
      <c r="I25" s="519" t="e">
        <f ca="1">+IF(AND(ISNUMBER(OFFSET('Water Data'!$E$9,0,10*ROW('Water Data'!E19))),'Data Summary'!BX25="Yes"),OFFSET('Water Data'!$E$9,0,10*ROW('Water Data'!E19)),NA())</f>
        <v>#N/A</v>
      </c>
      <c r="J25" s="519" t="e">
        <f ca="1">+IF(AND(ISNUMBER(OFFSET('Water Data'!$F$4,0,10*ROW('Water Data'!F19))),'Data Summary'!BY25="Yes"),100-OFFSET('Water Data'!$F$4,0,10*ROW('Water Data'!F19)),NA())</f>
        <v>#N/A</v>
      </c>
      <c r="K25" s="519" t="e">
        <f ca="1">+IF(AND(ISNUMBER(OFFSET('Water Data'!$F$6,0,10*ROW('Water Data'!F19))),'Data Summary'!BZ25="Yes"),OFFSET('Water Data'!$F$6,0,10*ROW('Water Data'!F19)),NA())</f>
        <v>#N/A</v>
      </c>
      <c r="L25" s="519" t="e">
        <f ca="1">+IF(AND(ISNUMBER(OFFSET('Water Data'!$F$9,0,10*ROW('Water Data'!F19))),'Data Summary'!CA25="Yes"),OFFSET('Water Data'!$F$9,0,10*ROW('Water Data'!F19)),NA())</f>
        <v>#N/A</v>
      </c>
      <c r="M25" s="519" t="e">
        <f ca="1">+IF(AND(ISNUMBER(OFFSET('Water Data'!$G$4,0,10*ROW('Water Data'!G19))),'Data Summary'!CB25="Yes"),100-OFFSET('Water Data'!$G$4,0,10*ROW('Water Data'!G19)),NA())</f>
        <v>#N/A</v>
      </c>
      <c r="N25" s="519" t="e">
        <f ca="1">+IF(AND(ISNUMBER(OFFSET('Water Data'!$G$6,0,10*ROW('Water Data'!G19))),'Data Summary'!CC25="Yes"),OFFSET('Water Data'!$G$6,0,10*ROW('Water Data'!G19)),NA())</f>
        <v>#N/A</v>
      </c>
      <c r="O25" s="519" t="e">
        <f ca="1">+IF(AND(ISNUMBER(OFFSET('Water Data'!$G$9,0,10*ROW('Water Data'!G19))),'Data Summary'!CD25="Yes"),OFFSET('Water Data'!$G$9,0,10*ROW('Water Data'!G19)),NA())</f>
        <v>#N/A</v>
      </c>
      <c r="P25" s="519" t="e">
        <f ca="1">+IF(AND(ISNUMBER(OFFSET('Water Data'!$H$4,0,10*ROW('Water Data'!H19))),'Data Summary'!CE25="Yes"),100-OFFSET('Water Data'!$H$4,0,10*ROW('Water Data'!H19)),NA())</f>
        <v>#N/A</v>
      </c>
      <c r="Q25" s="519" t="e">
        <f ca="1">+IF(AND(ISNUMBER(OFFSET('Water Data'!$H$6,0,10*ROW('Water Data'!H19))),'Data Summary'!CF25="Yes"),OFFSET('Water Data'!$H$6,0,10*ROW('Water Data'!H19)),NA())</f>
        <v>#N/A</v>
      </c>
      <c r="R25" s="519" t="e">
        <f ca="1">+IF(AND(ISNUMBER(OFFSET('Water Data'!$H$9,0,10*ROW('Water Data'!H19))),'Data Summary'!CG25="Yes"),OFFSET('Water Data'!$H$9,0,10*ROW('Water Data'!H19)),NA())</f>
        <v>#N/A</v>
      </c>
      <c r="S25" s="519" t="e">
        <f ca="1">+IF(AND(ISNUMBER(OFFSET('Water Data'!$I$4,0,10*ROW('Water Data'!I19))),'Data Summary'!CH25="Yes"),100-OFFSET('Water Data'!$I$4,0,10*ROW('Water Data'!I19)),NA())</f>
        <v>#N/A</v>
      </c>
      <c r="T25" s="519" t="e">
        <f ca="1">+IF(AND(ISNUMBER(OFFSET('Water Data'!$I$6,0,10*ROW('Water Data'!I19))),'Data Summary'!CI25="Yes"),OFFSET('Water Data'!$I$6,0,10*ROW('Water Data'!I19)),NA())</f>
        <v>#N/A</v>
      </c>
      <c r="U25" s="519" t="e">
        <f ca="1">+IF(AND(ISNUMBER(OFFSET('Water Data'!$I$9,0,10*ROW('Water Data'!I19))),'Data Summary'!CJ25="Yes"),OFFSET('Water Data'!$I$9,0,10*ROW('Water Data'!I19)),NA())</f>
        <v>#N/A</v>
      </c>
      <c r="V25" s="520" t="e">
        <f ca="1">+IF(AND(ISNUMBER(OFFSET('Sanitation Data'!$D$4,0,10*ROW('Sanitation Data'!D19))),'Data Summary'!CK25="Yes"),100-OFFSET('Sanitation Data'!$D$4,0,10*ROW('Sanitation Data'!D19)),NA())</f>
        <v>#N/A</v>
      </c>
      <c r="W25" s="520" t="e">
        <f ca="1">+IF(AND(ISNUMBER(OFFSET('Sanitation Data'!$D$6,0,10*ROW('Sanitation Data'!D19))),'Data Summary'!CL25="Yes"),OFFSET('Sanitation Data'!$D$6,0,10*ROW('Sanitation Data'!D19)),NA())</f>
        <v>#N/A</v>
      </c>
      <c r="X25" s="520" t="e">
        <f ca="1">+IF(AND(ISNUMBER(OFFSET('Sanitation Data'!$D$10,0,10*ROW('Sanitation Data'!D19))),'Data Summary'!CM25="Yes"),OFFSET('Sanitation Data'!$D$10,0,10*ROW('Sanitation Data'!D19)),NA())</f>
        <v>#N/A</v>
      </c>
      <c r="Y25" s="520" t="e">
        <f ca="1">+IF(AND(ISNUMBER(OFFSET('Sanitation Data'!$D$11,0,10*ROW('Sanitation Data'!D19))),'Data Summary'!CN25="Yes"),OFFSET('Sanitation Data'!$D$11,0,10*ROW('Sanitation Data'!D19)),NA())</f>
        <v>#N/A</v>
      </c>
      <c r="Z25" s="520" t="e">
        <f ca="1">+IF(AND(ISNUMBER(OFFSET('Sanitation Data'!$D$12,0,10*ROW('Sanitation Data'!D19))),'Data Summary'!CO25="Yes"),OFFSET('Sanitation Data'!$D$12,0,10*ROW('Sanitation Data'!D19)),NA())</f>
        <v>#N/A</v>
      </c>
      <c r="AA25" s="520" t="e">
        <f ca="1">+IF(AND(ISNUMBER(OFFSET('Sanitation Data'!$E$4,0,10*ROW('Sanitation Data'!E19))),'Data Summary'!CP25="Yes"),100-OFFSET('Sanitation Data'!$E$4,0,10*ROW('Sanitation Data'!E19)),NA())</f>
        <v>#N/A</v>
      </c>
      <c r="AB25" s="520" t="e">
        <f ca="1">+IF(AND(ISNUMBER(OFFSET('Sanitation Data'!$E$6,0,10*ROW('Sanitation Data'!E19))),'Data Summary'!CQ25="Yes"),OFFSET('Sanitation Data'!$E$6,0,10*ROW('Sanitation Data'!E19)),NA())</f>
        <v>#N/A</v>
      </c>
      <c r="AC25" s="520" t="e">
        <f ca="1">+IF(AND(ISNUMBER(OFFSET('Sanitation Data'!$E$10,0,10*ROW('Sanitation Data'!E19))),'Data Summary'!CR25="Yes"),OFFSET('Sanitation Data'!$E$10,0,10*ROW('Sanitation Data'!E19)),NA())</f>
        <v>#N/A</v>
      </c>
      <c r="AD25" s="520" t="e">
        <f ca="1">+IF(AND(ISNUMBER(OFFSET('Sanitation Data'!$E$11,0,10*ROW('Sanitation Data'!E19))),'Data Summary'!CS25="Yes"),OFFSET('Sanitation Data'!$E$11,0,10*ROW('Sanitation Data'!E19)),NA())</f>
        <v>#N/A</v>
      </c>
      <c r="AE25" s="520" t="e">
        <f ca="1">+IF(AND(ISNUMBER(OFFSET('Sanitation Data'!$E$12,0,10*ROW('Sanitation Data'!E19))),'Data Summary'!CT25="Yes"),OFFSET('Sanitation Data'!$E$12,0,10*ROW('Sanitation Data'!E19)),NA())</f>
        <v>#N/A</v>
      </c>
      <c r="AF25" s="520" t="e">
        <f ca="1">+IF(AND(ISNUMBER(OFFSET('Sanitation Data'!$F$4,0,10*ROW('Sanitation Data'!F19))),'Data Summary'!CU25="Yes"),100-OFFSET('Sanitation Data'!$F$4,0,10*ROW('Sanitation Data'!F19)),NA())</f>
        <v>#N/A</v>
      </c>
      <c r="AG25" s="520" t="e">
        <f ca="1">+IF(AND(ISNUMBER(OFFSET('Sanitation Data'!$F$6,0,10*ROW('Sanitation Data'!F19))),'Data Summary'!CV25="Yes"),OFFSET('Sanitation Data'!$F$6,0,10*ROW('Sanitation Data'!F19)),NA())</f>
        <v>#N/A</v>
      </c>
      <c r="AH25" s="520" t="e">
        <f ca="1">+IF(AND(ISNUMBER(OFFSET('Sanitation Data'!$F$10,0,10*ROW('Sanitation Data'!F19))),'Data Summary'!CW25="Yes"),OFFSET('Sanitation Data'!$F$10,0,10*ROW('Sanitation Data'!F19)),NA())</f>
        <v>#N/A</v>
      </c>
      <c r="AI25" s="520" t="e">
        <f ca="1">+IF(AND(ISNUMBER(OFFSET('Sanitation Data'!$F$11,0,10*ROW('Sanitation Data'!F19))),'Data Summary'!CX25="Yes"),OFFSET('Sanitation Data'!$F$11,0,10*ROW('Sanitation Data'!F19)),NA())</f>
        <v>#N/A</v>
      </c>
      <c r="AJ25" s="520" t="e">
        <f ca="1">+IF(AND(ISNUMBER(OFFSET('Sanitation Data'!$F$12,0,10*ROW('Sanitation Data'!F19))),'Data Summary'!CY25="Yes"),OFFSET('Sanitation Data'!$F$12,0,10*ROW('Sanitation Data'!F19)),NA())</f>
        <v>#N/A</v>
      </c>
      <c r="AK25" s="520" t="e">
        <f ca="1">+IF(AND(ISNUMBER(OFFSET('Sanitation Data'!$G$4,0,10*ROW('Sanitation Data'!G19))),'Data Summary'!CZ25="Yes"),100-OFFSET('Sanitation Data'!$G$4,0,10*ROW('Sanitation Data'!G19)),NA())</f>
        <v>#N/A</v>
      </c>
      <c r="AL25" s="520" t="e">
        <f ca="1">+IF(AND(ISNUMBER(OFFSET('Sanitation Data'!$G$6,0,10*ROW('Sanitation Data'!G19))),'Data Summary'!DA25="Yes"),OFFSET('Sanitation Data'!$G$6,0,10*ROW('Sanitation Data'!G19)),NA())</f>
        <v>#N/A</v>
      </c>
      <c r="AM25" s="520" t="e">
        <f ca="1">+IF(AND(ISNUMBER(OFFSET('Sanitation Data'!$G$10,0,10*ROW('Sanitation Data'!G19))),'Data Summary'!DB25="Yes"),OFFSET('Sanitation Data'!$G$10,0,10*ROW('Sanitation Data'!G19)),NA())</f>
        <v>#N/A</v>
      </c>
      <c r="AN25" s="520" t="e">
        <f ca="1">+IF(AND(ISNUMBER(OFFSET('Sanitation Data'!$G$11,0,10*ROW('Sanitation Data'!G19))),'Data Summary'!DC25="Yes"),OFFSET('Sanitation Data'!$G$11,0,10*ROW('Sanitation Data'!G19)),NA())</f>
        <v>#N/A</v>
      </c>
      <c r="AO25" s="520" t="e">
        <f ca="1">+IF(AND(ISNUMBER(OFFSET('Sanitation Data'!$G$12,0,10*ROW('Sanitation Data'!G19))),'Data Summary'!DD25="Yes"),OFFSET('Sanitation Data'!$G$12,0,10*ROW('Sanitation Data'!G19)),NA())</f>
        <v>#N/A</v>
      </c>
      <c r="AP25" s="520" t="e">
        <f ca="1">+IF(AND(ISNUMBER(OFFSET('Sanitation Data'!$H$4,0,10*ROW('Sanitation Data'!H19))),'Data Summary'!DE25="Yes"),100-OFFSET('Sanitation Data'!$H$4,0,10*ROW('Sanitation Data'!H19)),NA())</f>
        <v>#N/A</v>
      </c>
      <c r="AQ25" s="520" t="e">
        <f ca="1">+IF(AND(ISNUMBER(OFFSET('Sanitation Data'!$H$6,0,10*ROW('Sanitation Data'!H19))),'Data Summary'!DF25="Yes"),OFFSET('Sanitation Data'!$H$6,0,10*ROW('Sanitation Data'!H19)),NA())</f>
        <v>#N/A</v>
      </c>
      <c r="AR25" s="520" t="e">
        <f ca="1">+IF(AND(ISNUMBER(OFFSET('Sanitation Data'!$H$10,0,10*ROW('Sanitation Data'!H19))),'Data Summary'!DG25="Yes"),OFFSET('Sanitation Data'!$H$10,0,10*ROW('Sanitation Data'!H19)),NA())</f>
        <v>#N/A</v>
      </c>
      <c r="AS25" s="520" t="e">
        <f ca="1">+IF(AND(ISNUMBER(OFFSET('Sanitation Data'!$H$11,0,10*ROW('Sanitation Data'!H19))),'Data Summary'!DH25="Yes"),OFFSET('Sanitation Data'!$H$11,0,10*ROW('Sanitation Data'!H19)),NA())</f>
        <v>#N/A</v>
      </c>
      <c r="AT25" s="520" t="e">
        <f ca="1">+IF(AND(ISNUMBER(OFFSET('Sanitation Data'!$H$12,0,10*ROW('Sanitation Data'!H19))),'Data Summary'!DI25="Yes"),OFFSET('Sanitation Data'!$H$12,0,10*ROW('Sanitation Data'!H19)),NA())</f>
        <v>#N/A</v>
      </c>
      <c r="AU25" s="520" t="e">
        <f ca="1">+IF(AND(ISNUMBER(OFFSET('Sanitation Data'!$I$4,0,10*ROW('Sanitation Data'!I19))),'Data Summary'!DJ25="Yes"),100-OFFSET('Sanitation Data'!$I$4,0,10*ROW('Sanitation Data'!I19)),NA())</f>
        <v>#N/A</v>
      </c>
      <c r="AV25" s="520" t="e">
        <f ca="1">+IF(AND(ISNUMBER(OFFSET('Sanitation Data'!$I$6,0,10*ROW('Sanitation Data'!I19))),'Data Summary'!DK25="Yes"),OFFSET('Sanitation Data'!$I$6,0,10*ROW('Sanitation Data'!I19)),NA())</f>
        <v>#N/A</v>
      </c>
      <c r="AW25" s="520" t="e">
        <f ca="1">+IF(AND(ISNUMBER(OFFSET('Sanitation Data'!$I$10,0,10*ROW('Sanitation Data'!I19))),'Data Summary'!DL25="Yes"),OFFSET('Sanitation Data'!$I$10,0,10*ROW('Sanitation Data'!I19)),NA())</f>
        <v>#N/A</v>
      </c>
      <c r="AX25" s="520" t="e">
        <f ca="1">+IF(AND(ISNUMBER(OFFSET('Sanitation Data'!$I$11,0,10*ROW('Sanitation Data'!I19))),'Data Summary'!DM25="Yes"),OFFSET('Sanitation Data'!$I$11,0,10*ROW('Sanitation Data'!I19)),NA())</f>
        <v>#N/A</v>
      </c>
      <c r="AY25" s="520" t="e">
        <f ca="1">+IF(AND(ISNUMBER(OFFSET('Sanitation Data'!$I$12,0,10*ROW('Sanitation Data'!I19))),'Data Summary'!DN25="Yes"),OFFSET('Sanitation Data'!$I$12,0,10*ROW('Sanitation Data'!I19)),NA())</f>
        <v>#N/A</v>
      </c>
      <c r="AZ25" s="521" t="e">
        <f ca="1">+IF(AND(ISNUMBER(OFFSET('Hygiene Data'!$D$5,0,10*ROW('Hygiene Data'!D19))),'Data Summary'!DO25="Yes"),OFFSET('Hygiene Data'!$D$5,0,10*ROW('Hygiene Data'!D19)),NA())</f>
        <v>#N/A</v>
      </c>
      <c r="BA25" s="521" t="e">
        <f ca="1">+IF(AND(ISNUMBER(OFFSET('Hygiene Data'!$D$7,0,10*ROW('Hygiene Data'!D19))),'Data Summary'!DP25="Yes"),OFFSET('Hygiene Data'!$D$7,0,10*ROW('Hygiene Data'!D19)),NA())</f>
        <v>#N/A</v>
      </c>
      <c r="BB25" s="521" t="e">
        <f ca="1">+IF(AND(ISNUMBER(OFFSET('Hygiene Data'!$D$9,0,10*ROW('Hygiene Data'!D19))),'Data Summary'!DQ25="Yes"),OFFSET('Hygiene Data'!$D$9,0,10*ROW('Hygiene Data'!D19)),NA())</f>
        <v>#N/A</v>
      </c>
      <c r="BC25" s="521" t="e">
        <f ca="1">+IF(AND(ISNUMBER(OFFSET('Hygiene Data'!$E$5,0,10*ROW('Hygiene Data'!E19))),'Data Summary'!DR25="Yes"),OFFSET('Hygiene Data'!$E$5,0,10*ROW('Hygiene Data'!E19)),NA())</f>
        <v>#N/A</v>
      </c>
      <c r="BD25" s="521" t="e">
        <f ca="1">+IF(AND(ISNUMBER(OFFSET('Hygiene Data'!$E$7,0,10*ROW('Hygiene Data'!E19))),'Data Summary'!DS25="Yes"),OFFSET('Hygiene Data'!$E$7,0,10*ROW('Hygiene Data'!E19)),NA())</f>
        <v>#N/A</v>
      </c>
      <c r="BE25" s="521" t="e">
        <f ca="1">+IF(AND(ISNUMBER(OFFSET('Hygiene Data'!$E$9,0,10*ROW('Hygiene Data'!E19))),'Data Summary'!DT25="Yes"),OFFSET('Hygiene Data'!$E$9,0,10*ROW('Hygiene Data'!E19)),NA())</f>
        <v>#N/A</v>
      </c>
      <c r="BF25" s="521" t="e">
        <f ca="1">+IF(AND(ISNUMBER(OFFSET('Hygiene Data'!$F$5,0,10*ROW('Hygiene Data'!F19))),'Data Summary'!DU25="Yes"),OFFSET('Hygiene Data'!$F$5,0,10*ROW('Hygiene Data'!F19)),NA())</f>
        <v>#N/A</v>
      </c>
      <c r="BG25" s="521" t="e">
        <f ca="1">+IF(AND(ISNUMBER(OFFSET('Hygiene Data'!$F$7,0,10*ROW('Hygiene Data'!F19))),'Data Summary'!DV25="Yes"),OFFSET('Hygiene Data'!$F$7,0,10*ROW('Hygiene Data'!F19)),NA())</f>
        <v>#N/A</v>
      </c>
      <c r="BH25" s="521" t="e">
        <f ca="1">+IF(AND(ISNUMBER(OFFSET('Hygiene Data'!$F$9,0,10*ROW('Hygiene Data'!F19))),'Data Summary'!DW25="Yes"),OFFSET('Hygiene Data'!$F$9,0,10*ROW('Hygiene Data'!F19)),NA())</f>
        <v>#N/A</v>
      </c>
      <c r="BI25" s="521" t="e">
        <f ca="1">+IF(AND(ISNUMBER(OFFSET('Hygiene Data'!$G$5,0,10*ROW('Hygiene Data'!G19))),'Data Summary'!DX25="Yes"),OFFSET('Hygiene Data'!$G$5,0,10*ROW('Hygiene Data'!G19)),NA())</f>
        <v>#N/A</v>
      </c>
      <c r="BJ25" s="521" t="e">
        <f ca="1">+IF(AND(ISNUMBER(OFFSET('Hygiene Data'!$G$7,0,10*ROW('Hygiene Data'!G19))),'Data Summary'!DY25="Yes"),OFFSET('Hygiene Data'!$G$7,0,10*ROW('Hygiene Data'!G19)),NA())</f>
        <v>#N/A</v>
      </c>
      <c r="BK25" s="521" t="e">
        <f ca="1">+IF(AND(ISNUMBER(OFFSET('Hygiene Data'!$G$9,0,10*ROW('Hygiene Data'!G19))),'Data Summary'!DZ25="Yes"),OFFSET('Hygiene Data'!$G$9,0,10*ROW('Hygiene Data'!G19)),NA())</f>
        <v>#N/A</v>
      </c>
      <c r="BL25" s="521" t="e">
        <f ca="1">+IF(AND(ISNUMBER(OFFSET('Hygiene Data'!$H$5,0,10*ROW('Hygiene Data'!H19))),'Data Summary'!EA25="Yes"),OFFSET('Hygiene Data'!$H$5,0,10*ROW('Hygiene Data'!H19)),NA())</f>
        <v>#N/A</v>
      </c>
      <c r="BM25" s="521" t="e">
        <f ca="1">+IF(AND(ISNUMBER(OFFSET('Hygiene Data'!$H$7,0,10*ROW('Hygiene Data'!H19))),'Data Summary'!EB25="Yes"),OFFSET('Hygiene Data'!$H$7,0,10*ROW('Hygiene Data'!H19)),NA())</f>
        <v>#N/A</v>
      </c>
      <c r="BN25" s="521" t="e">
        <f ca="1">+IF(AND(ISNUMBER(OFFSET('Hygiene Data'!$H$9,0,10*ROW('Hygiene Data'!H19))),'Data Summary'!EC25="Yes"),OFFSET('Hygiene Data'!$H$9,0,10*ROW('Hygiene Data'!H19)),NA())</f>
        <v>#N/A</v>
      </c>
      <c r="BO25" s="521" t="e">
        <f ca="1">+IF(AND(ISNUMBER(OFFSET('Hygiene Data'!$I$5,0,10*ROW('Hygiene Data'!I19))),'Data Summary'!ED25="Yes"),OFFSET('Hygiene Data'!$I$5,0,10*ROW('Hygiene Data'!I19)),NA())</f>
        <v>#N/A</v>
      </c>
      <c r="BP25" s="521" t="e">
        <f ca="1">+IF(AND(ISNUMBER(OFFSET('Hygiene Data'!$I$7,0,10*ROW('Hygiene Data'!I19))),'Data Summary'!EE25="Yes"),OFFSET('Hygiene Data'!$I$7,0,10*ROW('Hygiene Data'!I19)),NA())</f>
        <v>#N/A</v>
      </c>
      <c r="BQ25" s="521" t="e">
        <f ca="1">+IF(AND(ISNUMBER(OFFSET('Hygiene Data'!$I$9,0,10*ROW('Hygiene Data'!I19))),'Data Summary'!EF25="Yes"),OFFSET('Hygiene Data'!$I$9,0,10*ROW('Hygiene Data'!I19)),NA())</f>
        <v>#N/A</v>
      </c>
    </row>
    <row r="26" spans="1:69" x14ac:dyDescent="0.25">
      <c r="A26" s="517" t="e">
        <f ca="1">+RIGHT('Data Summary'!A26,LEN('Data Summary'!A26)-9)</f>
        <v>#VALUE!</v>
      </c>
      <c r="B26" s="491" t="str">
        <f ca="1">+IF(ISTEXT('Data Summary'!B26),'Data Summary'!B26,"")</f>
        <v/>
      </c>
      <c r="C26" s="518" t="e">
        <f ca="1">+VALUE('Data Summary'!C26)</f>
        <v>#VALUE!</v>
      </c>
      <c r="D26" s="519" t="e">
        <f ca="1">+IF(AND(ISNUMBER(OFFSET('Water Data'!$D$4,0,10*ROW('Water Data'!D20))),'Data Summary'!BS26="Yes"),100-OFFSET('Water Data'!$D$4,0,10*ROW('Water Data'!D20)),NA())</f>
        <v>#N/A</v>
      </c>
      <c r="E26" s="519" t="e">
        <f ca="1">+IF(AND(ISNUMBER(OFFSET('Water Data'!$D$6,0,10*ROW('Water Data'!D20))),'Data Summary'!BT26="Yes"),OFFSET('Water Data'!$D$6,0,10*ROW('Water Data'!D20)),NA())</f>
        <v>#N/A</v>
      </c>
      <c r="F26" s="519" t="e">
        <f ca="1">+IF(AND(ISNUMBER(OFFSET('Water Data'!$D$9,0,10*ROW('Water Data'!D20))),'Data Summary'!BU26="Yes"),OFFSET('Water Data'!$D$9,0,10*ROW('Water Data'!D20)),NA())</f>
        <v>#N/A</v>
      </c>
      <c r="G26" s="519" t="e">
        <f ca="1">+IF(AND(ISNUMBER(OFFSET('Water Data'!$E$4,0,10*ROW('Water Data'!E20))),'Data Summary'!BV26="Yes"),100-OFFSET('Water Data'!$E$4,0,10*ROW('Water Data'!E20)),NA())</f>
        <v>#N/A</v>
      </c>
      <c r="H26" s="519" t="e">
        <f ca="1">+IF(AND(ISNUMBER(OFFSET('Water Data'!$E$6,0,10*ROW('Water Data'!E20))),'Data Summary'!BW26="Yes"),OFFSET('Water Data'!$E$6,0,10*ROW('Water Data'!E20)),NA())</f>
        <v>#N/A</v>
      </c>
      <c r="I26" s="519" t="e">
        <f ca="1">+IF(AND(ISNUMBER(OFFSET('Water Data'!$E$9,0,10*ROW('Water Data'!E20))),'Data Summary'!BX26="Yes"),OFFSET('Water Data'!$E$9,0,10*ROW('Water Data'!E20)),NA())</f>
        <v>#N/A</v>
      </c>
      <c r="J26" s="519" t="e">
        <f ca="1">+IF(AND(ISNUMBER(OFFSET('Water Data'!$F$4,0,10*ROW('Water Data'!F20))),'Data Summary'!BY26="Yes"),100-OFFSET('Water Data'!$F$4,0,10*ROW('Water Data'!F20)),NA())</f>
        <v>#N/A</v>
      </c>
      <c r="K26" s="519" t="e">
        <f ca="1">+IF(AND(ISNUMBER(OFFSET('Water Data'!$F$6,0,10*ROW('Water Data'!F20))),'Data Summary'!BZ26="Yes"),OFFSET('Water Data'!$F$6,0,10*ROW('Water Data'!F20)),NA())</f>
        <v>#N/A</v>
      </c>
      <c r="L26" s="519" t="e">
        <f ca="1">+IF(AND(ISNUMBER(OFFSET('Water Data'!$F$9,0,10*ROW('Water Data'!F20))),'Data Summary'!CA26="Yes"),OFFSET('Water Data'!$F$9,0,10*ROW('Water Data'!F20)),NA())</f>
        <v>#N/A</v>
      </c>
      <c r="M26" s="519" t="e">
        <f ca="1">+IF(AND(ISNUMBER(OFFSET('Water Data'!$G$4,0,10*ROW('Water Data'!G20))),'Data Summary'!CB26="Yes"),100-OFFSET('Water Data'!$G$4,0,10*ROW('Water Data'!G20)),NA())</f>
        <v>#N/A</v>
      </c>
      <c r="N26" s="519" t="e">
        <f ca="1">+IF(AND(ISNUMBER(OFFSET('Water Data'!$G$6,0,10*ROW('Water Data'!G20))),'Data Summary'!CC26="Yes"),OFFSET('Water Data'!$G$6,0,10*ROW('Water Data'!G20)),NA())</f>
        <v>#N/A</v>
      </c>
      <c r="O26" s="519" t="e">
        <f ca="1">+IF(AND(ISNUMBER(OFFSET('Water Data'!$G$9,0,10*ROW('Water Data'!G20))),'Data Summary'!CD26="Yes"),OFFSET('Water Data'!$G$9,0,10*ROW('Water Data'!G20)),NA())</f>
        <v>#N/A</v>
      </c>
      <c r="P26" s="519" t="e">
        <f ca="1">+IF(AND(ISNUMBER(OFFSET('Water Data'!$H$4,0,10*ROW('Water Data'!H20))),'Data Summary'!CE26="Yes"),100-OFFSET('Water Data'!$H$4,0,10*ROW('Water Data'!H20)),NA())</f>
        <v>#N/A</v>
      </c>
      <c r="Q26" s="519" t="e">
        <f ca="1">+IF(AND(ISNUMBER(OFFSET('Water Data'!$H$6,0,10*ROW('Water Data'!H20))),'Data Summary'!CF26="Yes"),OFFSET('Water Data'!$H$6,0,10*ROW('Water Data'!H20)),NA())</f>
        <v>#N/A</v>
      </c>
      <c r="R26" s="519" t="e">
        <f ca="1">+IF(AND(ISNUMBER(OFFSET('Water Data'!$H$9,0,10*ROW('Water Data'!H20))),'Data Summary'!CG26="Yes"),OFFSET('Water Data'!$H$9,0,10*ROW('Water Data'!H20)),NA())</f>
        <v>#N/A</v>
      </c>
      <c r="S26" s="519" t="e">
        <f ca="1">+IF(AND(ISNUMBER(OFFSET('Water Data'!$I$4,0,10*ROW('Water Data'!I20))),'Data Summary'!CH26="Yes"),100-OFFSET('Water Data'!$I$4,0,10*ROW('Water Data'!I20)),NA())</f>
        <v>#N/A</v>
      </c>
      <c r="T26" s="519" t="e">
        <f ca="1">+IF(AND(ISNUMBER(OFFSET('Water Data'!$I$6,0,10*ROW('Water Data'!I20))),'Data Summary'!CI26="Yes"),OFFSET('Water Data'!$I$6,0,10*ROW('Water Data'!I20)),NA())</f>
        <v>#N/A</v>
      </c>
      <c r="U26" s="519" t="e">
        <f ca="1">+IF(AND(ISNUMBER(OFFSET('Water Data'!$I$9,0,10*ROW('Water Data'!I20))),'Data Summary'!CJ26="Yes"),OFFSET('Water Data'!$I$9,0,10*ROW('Water Data'!I20)),NA())</f>
        <v>#N/A</v>
      </c>
      <c r="V26" s="520" t="e">
        <f ca="1">+IF(AND(ISNUMBER(OFFSET('Sanitation Data'!$D$4,0,10*ROW('Sanitation Data'!D20))),'Data Summary'!CK26="Yes"),100-OFFSET('Sanitation Data'!$D$4,0,10*ROW('Sanitation Data'!D20)),NA())</f>
        <v>#N/A</v>
      </c>
      <c r="W26" s="520" t="e">
        <f ca="1">+IF(AND(ISNUMBER(OFFSET('Sanitation Data'!$D$6,0,10*ROW('Sanitation Data'!D20))),'Data Summary'!CL26="Yes"),OFFSET('Sanitation Data'!$D$6,0,10*ROW('Sanitation Data'!D20)),NA())</f>
        <v>#N/A</v>
      </c>
      <c r="X26" s="520" t="e">
        <f ca="1">+IF(AND(ISNUMBER(OFFSET('Sanitation Data'!$D$10,0,10*ROW('Sanitation Data'!D20))),'Data Summary'!CM26="Yes"),OFFSET('Sanitation Data'!$D$10,0,10*ROW('Sanitation Data'!D20)),NA())</f>
        <v>#N/A</v>
      </c>
      <c r="Y26" s="520" t="e">
        <f ca="1">+IF(AND(ISNUMBER(OFFSET('Sanitation Data'!$D$11,0,10*ROW('Sanitation Data'!D20))),'Data Summary'!CN26="Yes"),OFFSET('Sanitation Data'!$D$11,0,10*ROW('Sanitation Data'!D20)),NA())</f>
        <v>#N/A</v>
      </c>
      <c r="Z26" s="520" t="e">
        <f ca="1">+IF(AND(ISNUMBER(OFFSET('Sanitation Data'!$D$12,0,10*ROW('Sanitation Data'!D20))),'Data Summary'!CO26="Yes"),OFFSET('Sanitation Data'!$D$12,0,10*ROW('Sanitation Data'!D20)),NA())</f>
        <v>#N/A</v>
      </c>
      <c r="AA26" s="520" t="e">
        <f ca="1">+IF(AND(ISNUMBER(OFFSET('Sanitation Data'!$E$4,0,10*ROW('Sanitation Data'!E20))),'Data Summary'!CP26="Yes"),100-OFFSET('Sanitation Data'!$E$4,0,10*ROW('Sanitation Data'!E20)),NA())</f>
        <v>#N/A</v>
      </c>
      <c r="AB26" s="520" t="e">
        <f ca="1">+IF(AND(ISNUMBER(OFFSET('Sanitation Data'!$E$6,0,10*ROW('Sanitation Data'!E20))),'Data Summary'!CQ26="Yes"),OFFSET('Sanitation Data'!$E$6,0,10*ROW('Sanitation Data'!E20)),NA())</f>
        <v>#N/A</v>
      </c>
      <c r="AC26" s="520" t="e">
        <f ca="1">+IF(AND(ISNUMBER(OFFSET('Sanitation Data'!$E$10,0,10*ROW('Sanitation Data'!E20))),'Data Summary'!CR26="Yes"),OFFSET('Sanitation Data'!$E$10,0,10*ROW('Sanitation Data'!E20)),NA())</f>
        <v>#N/A</v>
      </c>
      <c r="AD26" s="520" t="e">
        <f ca="1">+IF(AND(ISNUMBER(OFFSET('Sanitation Data'!$E$11,0,10*ROW('Sanitation Data'!E20))),'Data Summary'!CS26="Yes"),OFFSET('Sanitation Data'!$E$11,0,10*ROW('Sanitation Data'!E20)),NA())</f>
        <v>#N/A</v>
      </c>
      <c r="AE26" s="520" t="e">
        <f ca="1">+IF(AND(ISNUMBER(OFFSET('Sanitation Data'!$E$12,0,10*ROW('Sanitation Data'!E20))),'Data Summary'!CT26="Yes"),OFFSET('Sanitation Data'!$E$12,0,10*ROW('Sanitation Data'!E20)),NA())</f>
        <v>#N/A</v>
      </c>
      <c r="AF26" s="520" t="e">
        <f ca="1">+IF(AND(ISNUMBER(OFFSET('Sanitation Data'!$F$4,0,10*ROW('Sanitation Data'!F20))),'Data Summary'!CU26="Yes"),100-OFFSET('Sanitation Data'!$F$4,0,10*ROW('Sanitation Data'!F20)),NA())</f>
        <v>#N/A</v>
      </c>
      <c r="AG26" s="520" t="e">
        <f ca="1">+IF(AND(ISNUMBER(OFFSET('Sanitation Data'!$F$6,0,10*ROW('Sanitation Data'!F20))),'Data Summary'!CV26="Yes"),OFFSET('Sanitation Data'!$F$6,0,10*ROW('Sanitation Data'!F20)),NA())</f>
        <v>#N/A</v>
      </c>
      <c r="AH26" s="520" t="e">
        <f ca="1">+IF(AND(ISNUMBER(OFFSET('Sanitation Data'!$F$10,0,10*ROW('Sanitation Data'!F20))),'Data Summary'!CW26="Yes"),OFFSET('Sanitation Data'!$F$10,0,10*ROW('Sanitation Data'!F20)),NA())</f>
        <v>#N/A</v>
      </c>
      <c r="AI26" s="520" t="e">
        <f ca="1">+IF(AND(ISNUMBER(OFFSET('Sanitation Data'!$F$11,0,10*ROW('Sanitation Data'!F20))),'Data Summary'!CX26="Yes"),OFFSET('Sanitation Data'!$F$11,0,10*ROW('Sanitation Data'!F20)),NA())</f>
        <v>#N/A</v>
      </c>
      <c r="AJ26" s="520" t="e">
        <f ca="1">+IF(AND(ISNUMBER(OFFSET('Sanitation Data'!$F$12,0,10*ROW('Sanitation Data'!F20))),'Data Summary'!CY26="Yes"),OFFSET('Sanitation Data'!$F$12,0,10*ROW('Sanitation Data'!F20)),NA())</f>
        <v>#N/A</v>
      </c>
      <c r="AK26" s="520" t="e">
        <f ca="1">+IF(AND(ISNUMBER(OFFSET('Sanitation Data'!$G$4,0,10*ROW('Sanitation Data'!G20))),'Data Summary'!CZ26="Yes"),100-OFFSET('Sanitation Data'!$G$4,0,10*ROW('Sanitation Data'!G20)),NA())</f>
        <v>#N/A</v>
      </c>
      <c r="AL26" s="520" t="e">
        <f ca="1">+IF(AND(ISNUMBER(OFFSET('Sanitation Data'!$G$6,0,10*ROW('Sanitation Data'!G20))),'Data Summary'!DA26="Yes"),OFFSET('Sanitation Data'!$G$6,0,10*ROW('Sanitation Data'!G20)),NA())</f>
        <v>#N/A</v>
      </c>
      <c r="AM26" s="520" t="e">
        <f ca="1">+IF(AND(ISNUMBER(OFFSET('Sanitation Data'!$G$10,0,10*ROW('Sanitation Data'!G20))),'Data Summary'!DB26="Yes"),OFFSET('Sanitation Data'!$G$10,0,10*ROW('Sanitation Data'!G20)),NA())</f>
        <v>#N/A</v>
      </c>
      <c r="AN26" s="520" t="e">
        <f ca="1">+IF(AND(ISNUMBER(OFFSET('Sanitation Data'!$G$11,0,10*ROW('Sanitation Data'!G20))),'Data Summary'!DC26="Yes"),OFFSET('Sanitation Data'!$G$11,0,10*ROW('Sanitation Data'!G20)),NA())</f>
        <v>#N/A</v>
      </c>
      <c r="AO26" s="520" t="e">
        <f ca="1">+IF(AND(ISNUMBER(OFFSET('Sanitation Data'!$G$12,0,10*ROW('Sanitation Data'!G20))),'Data Summary'!DD26="Yes"),OFFSET('Sanitation Data'!$G$12,0,10*ROW('Sanitation Data'!G20)),NA())</f>
        <v>#N/A</v>
      </c>
      <c r="AP26" s="520" t="e">
        <f ca="1">+IF(AND(ISNUMBER(OFFSET('Sanitation Data'!$H$4,0,10*ROW('Sanitation Data'!H20))),'Data Summary'!DE26="Yes"),100-OFFSET('Sanitation Data'!$H$4,0,10*ROW('Sanitation Data'!H20)),NA())</f>
        <v>#N/A</v>
      </c>
      <c r="AQ26" s="520" t="e">
        <f ca="1">+IF(AND(ISNUMBER(OFFSET('Sanitation Data'!$H$6,0,10*ROW('Sanitation Data'!H20))),'Data Summary'!DF26="Yes"),OFFSET('Sanitation Data'!$H$6,0,10*ROW('Sanitation Data'!H20)),NA())</f>
        <v>#N/A</v>
      </c>
      <c r="AR26" s="520" t="e">
        <f ca="1">+IF(AND(ISNUMBER(OFFSET('Sanitation Data'!$H$10,0,10*ROW('Sanitation Data'!H20))),'Data Summary'!DG26="Yes"),OFFSET('Sanitation Data'!$H$10,0,10*ROW('Sanitation Data'!H20)),NA())</f>
        <v>#N/A</v>
      </c>
      <c r="AS26" s="520" t="e">
        <f ca="1">+IF(AND(ISNUMBER(OFFSET('Sanitation Data'!$H$11,0,10*ROW('Sanitation Data'!H20))),'Data Summary'!DH26="Yes"),OFFSET('Sanitation Data'!$H$11,0,10*ROW('Sanitation Data'!H20)),NA())</f>
        <v>#N/A</v>
      </c>
      <c r="AT26" s="520" t="e">
        <f ca="1">+IF(AND(ISNUMBER(OFFSET('Sanitation Data'!$H$12,0,10*ROW('Sanitation Data'!H20))),'Data Summary'!DI26="Yes"),OFFSET('Sanitation Data'!$H$12,0,10*ROW('Sanitation Data'!H20)),NA())</f>
        <v>#N/A</v>
      </c>
      <c r="AU26" s="520" t="e">
        <f ca="1">+IF(AND(ISNUMBER(OFFSET('Sanitation Data'!$I$4,0,10*ROW('Sanitation Data'!I20))),'Data Summary'!DJ26="Yes"),100-OFFSET('Sanitation Data'!$I$4,0,10*ROW('Sanitation Data'!I20)),NA())</f>
        <v>#N/A</v>
      </c>
      <c r="AV26" s="520" t="e">
        <f ca="1">+IF(AND(ISNUMBER(OFFSET('Sanitation Data'!$I$6,0,10*ROW('Sanitation Data'!I20))),'Data Summary'!DK26="Yes"),OFFSET('Sanitation Data'!$I$6,0,10*ROW('Sanitation Data'!I20)),NA())</f>
        <v>#N/A</v>
      </c>
      <c r="AW26" s="520" t="e">
        <f ca="1">+IF(AND(ISNUMBER(OFFSET('Sanitation Data'!$I$10,0,10*ROW('Sanitation Data'!I20))),'Data Summary'!DL26="Yes"),OFFSET('Sanitation Data'!$I$10,0,10*ROW('Sanitation Data'!I20)),NA())</f>
        <v>#N/A</v>
      </c>
      <c r="AX26" s="520" t="e">
        <f ca="1">+IF(AND(ISNUMBER(OFFSET('Sanitation Data'!$I$11,0,10*ROW('Sanitation Data'!I20))),'Data Summary'!DM26="Yes"),OFFSET('Sanitation Data'!$I$11,0,10*ROW('Sanitation Data'!I20)),NA())</f>
        <v>#N/A</v>
      </c>
      <c r="AY26" s="520" t="e">
        <f ca="1">+IF(AND(ISNUMBER(OFFSET('Sanitation Data'!$I$12,0,10*ROW('Sanitation Data'!I20))),'Data Summary'!DN26="Yes"),OFFSET('Sanitation Data'!$I$12,0,10*ROW('Sanitation Data'!I20)),NA())</f>
        <v>#N/A</v>
      </c>
      <c r="AZ26" s="521" t="e">
        <f ca="1">+IF(AND(ISNUMBER(OFFSET('Hygiene Data'!$D$5,0,10*ROW('Hygiene Data'!D20))),'Data Summary'!DO26="Yes"),OFFSET('Hygiene Data'!$D$5,0,10*ROW('Hygiene Data'!D20)),NA())</f>
        <v>#N/A</v>
      </c>
      <c r="BA26" s="521" t="e">
        <f ca="1">+IF(AND(ISNUMBER(OFFSET('Hygiene Data'!$D$7,0,10*ROW('Hygiene Data'!D20))),'Data Summary'!DP26="Yes"),OFFSET('Hygiene Data'!$D$7,0,10*ROW('Hygiene Data'!D20)),NA())</f>
        <v>#N/A</v>
      </c>
      <c r="BB26" s="521" t="e">
        <f ca="1">+IF(AND(ISNUMBER(OFFSET('Hygiene Data'!$D$9,0,10*ROW('Hygiene Data'!D20))),'Data Summary'!DQ26="Yes"),OFFSET('Hygiene Data'!$D$9,0,10*ROW('Hygiene Data'!D20)),NA())</f>
        <v>#N/A</v>
      </c>
      <c r="BC26" s="521" t="e">
        <f ca="1">+IF(AND(ISNUMBER(OFFSET('Hygiene Data'!$E$5,0,10*ROW('Hygiene Data'!E20))),'Data Summary'!DR26="Yes"),OFFSET('Hygiene Data'!$E$5,0,10*ROW('Hygiene Data'!E20)),NA())</f>
        <v>#N/A</v>
      </c>
      <c r="BD26" s="521" t="e">
        <f ca="1">+IF(AND(ISNUMBER(OFFSET('Hygiene Data'!$E$7,0,10*ROW('Hygiene Data'!E20))),'Data Summary'!DS26="Yes"),OFFSET('Hygiene Data'!$E$7,0,10*ROW('Hygiene Data'!E20)),NA())</f>
        <v>#N/A</v>
      </c>
      <c r="BE26" s="521" t="e">
        <f ca="1">+IF(AND(ISNUMBER(OFFSET('Hygiene Data'!$E$9,0,10*ROW('Hygiene Data'!E20))),'Data Summary'!DT26="Yes"),OFFSET('Hygiene Data'!$E$9,0,10*ROW('Hygiene Data'!E20)),NA())</f>
        <v>#N/A</v>
      </c>
      <c r="BF26" s="521" t="e">
        <f ca="1">+IF(AND(ISNUMBER(OFFSET('Hygiene Data'!$F$5,0,10*ROW('Hygiene Data'!F20))),'Data Summary'!DU26="Yes"),OFFSET('Hygiene Data'!$F$5,0,10*ROW('Hygiene Data'!F20)),NA())</f>
        <v>#N/A</v>
      </c>
      <c r="BG26" s="521" t="e">
        <f ca="1">+IF(AND(ISNUMBER(OFFSET('Hygiene Data'!$F$7,0,10*ROW('Hygiene Data'!F20))),'Data Summary'!DV26="Yes"),OFFSET('Hygiene Data'!$F$7,0,10*ROW('Hygiene Data'!F20)),NA())</f>
        <v>#N/A</v>
      </c>
      <c r="BH26" s="521" t="e">
        <f ca="1">+IF(AND(ISNUMBER(OFFSET('Hygiene Data'!$F$9,0,10*ROW('Hygiene Data'!F20))),'Data Summary'!DW26="Yes"),OFFSET('Hygiene Data'!$F$9,0,10*ROW('Hygiene Data'!F20)),NA())</f>
        <v>#N/A</v>
      </c>
      <c r="BI26" s="521" t="e">
        <f ca="1">+IF(AND(ISNUMBER(OFFSET('Hygiene Data'!$G$5,0,10*ROW('Hygiene Data'!G20))),'Data Summary'!DX26="Yes"),OFFSET('Hygiene Data'!$G$5,0,10*ROW('Hygiene Data'!G20)),NA())</f>
        <v>#N/A</v>
      </c>
      <c r="BJ26" s="521" t="e">
        <f ca="1">+IF(AND(ISNUMBER(OFFSET('Hygiene Data'!$G$7,0,10*ROW('Hygiene Data'!G20))),'Data Summary'!DY26="Yes"),OFFSET('Hygiene Data'!$G$7,0,10*ROW('Hygiene Data'!G20)),NA())</f>
        <v>#N/A</v>
      </c>
      <c r="BK26" s="521" t="e">
        <f ca="1">+IF(AND(ISNUMBER(OFFSET('Hygiene Data'!$G$9,0,10*ROW('Hygiene Data'!G20))),'Data Summary'!DZ26="Yes"),OFFSET('Hygiene Data'!$G$9,0,10*ROW('Hygiene Data'!G20)),NA())</f>
        <v>#N/A</v>
      </c>
      <c r="BL26" s="521" t="e">
        <f ca="1">+IF(AND(ISNUMBER(OFFSET('Hygiene Data'!$H$5,0,10*ROW('Hygiene Data'!H20))),'Data Summary'!EA26="Yes"),OFFSET('Hygiene Data'!$H$5,0,10*ROW('Hygiene Data'!H20)),NA())</f>
        <v>#N/A</v>
      </c>
      <c r="BM26" s="521" t="e">
        <f ca="1">+IF(AND(ISNUMBER(OFFSET('Hygiene Data'!$H$7,0,10*ROW('Hygiene Data'!H20))),'Data Summary'!EB26="Yes"),OFFSET('Hygiene Data'!$H$7,0,10*ROW('Hygiene Data'!H20)),NA())</f>
        <v>#N/A</v>
      </c>
      <c r="BN26" s="521" t="e">
        <f ca="1">+IF(AND(ISNUMBER(OFFSET('Hygiene Data'!$H$9,0,10*ROW('Hygiene Data'!H20))),'Data Summary'!EC26="Yes"),OFFSET('Hygiene Data'!$H$9,0,10*ROW('Hygiene Data'!H20)),NA())</f>
        <v>#N/A</v>
      </c>
      <c r="BO26" s="521" t="e">
        <f ca="1">+IF(AND(ISNUMBER(OFFSET('Hygiene Data'!$I$5,0,10*ROW('Hygiene Data'!I20))),'Data Summary'!ED26="Yes"),OFFSET('Hygiene Data'!$I$5,0,10*ROW('Hygiene Data'!I20)),NA())</f>
        <v>#N/A</v>
      </c>
      <c r="BP26" s="521" t="e">
        <f ca="1">+IF(AND(ISNUMBER(OFFSET('Hygiene Data'!$I$7,0,10*ROW('Hygiene Data'!I20))),'Data Summary'!EE26="Yes"),OFFSET('Hygiene Data'!$I$7,0,10*ROW('Hygiene Data'!I20)),NA())</f>
        <v>#N/A</v>
      </c>
      <c r="BQ26" s="521" t="e">
        <f ca="1">+IF(AND(ISNUMBER(OFFSET('Hygiene Data'!$I$9,0,10*ROW('Hygiene Data'!I20))),'Data Summary'!EF26="Yes"),OFFSET('Hygiene Data'!$I$9,0,10*ROW('Hygiene Data'!I20)),NA())</f>
        <v>#N/A</v>
      </c>
    </row>
    <row r="27" spans="1:69" x14ac:dyDescent="0.25">
      <c r="A27" s="517" t="e">
        <f ca="1">+RIGHT('Data Summary'!A27,LEN('Data Summary'!A27)-9)</f>
        <v>#VALUE!</v>
      </c>
      <c r="B27" s="491" t="str">
        <f ca="1">+IF(ISTEXT('Data Summary'!B27),'Data Summary'!B27,"")</f>
        <v/>
      </c>
      <c r="C27" s="518" t="e">
        <f ca="1">+VALUE('Data Summary'!C27)</f>
        <v>#VALUE!</v>
      </c>
      <c r="D27" s="519" t="e">
        <f ca="1">+IF(AND(ISNUMBER(OFFSET('Water Data'!$D$4,0,10*ROW('Water Data'!D21))),'Data Summary'!BS27="Yes"),100-OFFSET('Water Data'!$D$4,0,10*ROW('Water Data'!D21)),NA())</f>
        <v>#N/A</v>
      </c>
      <c r="E27" s="519" t="e">
        <f ca="1">+IF(AND(ISNUMBER(OFFSET('Water Data'!$D$6,0,10*ROW('Water Data'!D21))),'Data Summary'!BT27="Yes"),OFFSET('Water Data'!$D$6,0,10*ROW('Water Data'!D21)),NA())</f>
        <v>#N/A</v>
      </c>
      <c r="F27" s="519" t="e">
        <f ca="1">+IF(AND(ISNUMBER(OFFSET('Water Data'!$D$9,0,10*ROW('Water Data'!D21))),'Data Summary'!BU27="Yes"),OFFSET('Water Data'!$D$9,0,10*ROW('Water Data'!D21)),NA())</f>
        <v>#N/A</v>
      </c>
      <c r="G27" s="519" t="e">
        <f ca="1">+IF(AND(ISNUMBER(OFFSET('Water Data'!$E$4,0,10*ROW('Water Data'!E21))),'Data Summary'!BV27="Yes"),100-OFFSET('Water Data'!$E$4,0,10*ROW('Water Data'!E21)),NA())</f>
        <v>#N/A</v>
      </c>
      <c r="H27" s="519" t="e">
        <f ca="1">+IF(AND(ISNUMBER(OFFSET('Water Data'!$E$6,0,10*ROW('Water Data'!E21))),'Data Summary'!BW27="Yes"),OFFSET('Water Data'!$E$6,0,10*ROW('Water Data'!E21)),NA())</f>
        <v>#N/A</v>
      </c>
      <c r="I27" s="519" t="e">
        <f ca="1">+IF(AND(ISNUMBER(OFFSET('Water Data'!$E$9,0,10*ROW('Water Data'!E21))),'Data Summary'!BX27="Yes"),OFFSET('Water Data'!$E$9,0,10*ROW('Water Data'!E21)),NA())</f>
        <v>#N/A</v>
      </c>
      <c r="J27" s="519" t="e">
        <f ca="1">+IF(AND(ISNUMBER(OFFSET('Water Data'!$F$4,0,10*ROW('Water Data'!F21))),'Data Summary'!BY27="Yes"),100-OFFSET('Water Data'!$F$4,0,10*ROW('Water Data'!F21)),NA())</f>
        <v>#N/A</v>
      </c>
      <c r="K27" s="519" t="e">
        <f ca="1">+IF(AND(ISNUMBER(OFFSET('Water Data'!$F$6,0,10*ROW('Water Data'!F21))),'Data Summary'!BZ27="Yes"),OFFSET('Water Data'!$F$6,0,10*ROW('Water Data'!F21)),NA())</f>
        <v>#N/A</v>
      </c>
      <c r="L27" s="519" t="e">
        <f ca="1">+IF(AND(ISNUMBER(OFFSET('Water Data'!$F$9,0,10*ROW('Water Data'!F21))),'Data Summary'!CA27="Yes"),OFFSET('Water Data'!$F$9,0,10*ROW('Water Data'!F21)),NA())</f>
        <v>#N/A</v>
      </c>
      <c r="M27" s="519" t="e">
        <f ca="1">+IF(AND(ISNUMBER(OFFSET('Water Data'!$G$4,0,10*ROW('Water Data'!G21))),'Data Summary'!CB27="Yes"),100-OFFSET('Water Data'!$G$4,0,10*ROW('Water Data'!G21)),NA())</f>
        <v>#N/A</v>
      </c>
      <c r="N27" s="519" t="e">
        <f ca="1">+IF(AND(ISNUMBER(OFFSET('Water Data'!$G$6,0,10*ROW('Water Data'!G21))),'Data Summary'!CC27="Yes"),OFFSET('Water Data'!$G$6,0,10*ROW('Water Data'!G21)),NA())</f>
        <v>#N/A</v>
      </c>
      <c r="O27" s="519" t="e">
        <f ca="1">+IF(AND(ISNUMBER(OFFSET('Water Data'!$G$9,0,10*ROW('Water Data'!G21))),'Data Summary'!CD27="Yes"),OFFSET('Water Data'!$G$9,0,10*ROW('Water Data'!G21)),NA())</f>
        <v>#N/A</v>
      </c>
      <c r="P27" s="519" t="e">
        <f ca="1">+IF(AND(ISNUMBER(OFFSET('Water Data'!$H$4,0,10*ROW('Water Data'!H21))),'Data Summary'!CE27="Yes"),100-OFFSET('Water Data'!$H$4,0,10*ROW('Water Data'!H21)),NA())</f>
        <v>#N/A</v>
      </c>
      <c r="Q27" s="519" t="e">
        <f ca="1">+IF(AND(ISNUMBER(OFFSET('Water Data'!$H$6,0,10*ROW('Water Data'!H21))),'Data Summary'!CF27="Yes"),OFFSET('Water Data'!$H$6,0,10*ROW('Water Data'!H21)),NA())</f>
        <v>#N/A</v>
      </c>
      <c r="R27" s="519" t="e">
        <f ca="1">+IF(AND(ISNUMBER(OFFSET('Water Data'!$H$9,0,10*ROW('Water Data'!H21))),'Data Summary'!CG27="Yes"),OFFSET('Water Data'!$H$9,0,10*ROW('Water Data'!H21)),NA())</f>
        <v>#N/A</v>
      </c>
      <c r="S27" s="519" t="e">
        <f ca="1">+IF(AND(ISNUMBER(OFFSET('Water Data'!$I$4,0,10*ROW('Water Data'!I21))),'Data Summary'!CH27="Yes"),100-OFFSET('Water Data'!$I$4,0,10*ROW('Water Data'!I21)),NA())</f>
        <v>#N/A</v>
      </c>
      <c r="T27" s="519" t="e">
        <f ca="1">+IF(AND(ISNUMBER(OFFSET('Water Data'!$I$6,0,10*ROW('Water Data'!I21))),'Data Summary'!CI27="Yes"),OFFSET('Water Data'!$I$6,0,10*ROW('Water Data'!I21)),NA())</f>
        <v>#N/A</v>
      </c>
      <c r="U27" s="519" t="e">
        <f ca="1">+IF(AND(ISNUMBER(OFFSET('Water Data'!$I$9,0,10*ROW('Water Data'!I21))),'Data Summary'!CJ27="Yes"),OFFSET('Water Data'!$I$9,0,10*ROW('Water Data'!I21)),NA())</f>
        <v>#N/A</v>
      </c>
      <c r="V27" s="520" t="e">
        <f ca="1">+IF(AND(ISNUMBER(OFFSET('Sanitation Data'!$D$4,0,10*ROW('Sanitation Data'!D21))),'Data Summary'!CK27="Yes"),100-OFFSET('Sanitation Data'!$D$4,0,10*ROW('Sanitation Data'!D21)),NA())</f>
        <v>#N/A</v>
      </c>
      <c r="W27" s="520" t="e">
        <f ca="1">+IF(AND(ISNUMBER(OFFSET('Sanitation Data'!$D$6,0,10*ROW('Sanitation Data'!D21))),'Data Summary'!CL27="Yes"),OFFSET('Sanitation Data'!$D$6,0,10*ROW('Sanitation Data'!D21)),NA())</f>
        <v>#N/A</v>
      </c>
      <c r="X27" s="520" t="e">
        <f ca="1">+IF(AND(ISNUMBER(OFFSET('Sanitation Data'!$D$10,0,10*ROW('Sanitation Data'!D21))),'Data Summary'!CM27="Yes"),OFFSET('Sanitation Data'!$D$10,0,10*ROW('Sanitation Data'!D21)),NA())</f>
        <v>#N/A</v>
      </c>
      <c r="Y27" s="520" t="e">
        <f ca="1">+IF(AND(ISNUMBER(OFFSET('Sanitation Data'!$D$11,0,10*ROW('Sanitation Data'!D21))),'Data Summary'!CN27="Yes"),OFFSET('Sanitation Data'!$D$11,0,10*ROW('Sanitation Data'!D21)),NA())</f>
        <v>#N/A</v>
      </c>
      <c r="Z27" s="520" t="e">
        <f ca="1">+IF(AND(ISNUMBER(OFFSET('Sanitation Data'!$D$12,0,10*ROW('Sanitation Data'!D21))),'Data Summary'!CO27="Yes"),OFFSET('Sanitation Data'!$D$12,0,10*ROW('Sanitation Data'!D21)),NA())</f>
        <v>#N/A</v>
      </c>
      <c r="AA27" s="520" t="e">
        <f ca="1">+IF(AND(ISNUMBER(OFFSET('Sanitation Data'!$E$4,0,10*ROW('Sanitation Data'!E21))),'Data Summary'!CP27="Yes"),100-OFFSET('Sanitation Data'!$E$4,0,10*ROW('Sanitation Data'!E21)),NA())</f>
        <v>#N/A</v>
      </c>
      <c r="AB27" s="520" t="e">
        <f ca="1">+IF(AND(ISNUMBER(OFFSET('Sanitation Data'!$E$6,0,10*ROW('Sanitation Data'!E21))),'Data Summary'!CQ27="Yes"),OFFSET('Sanitation Data'!$E$6,0,10*ROW('Sanitation Data'!E21)),NA())</f>
        <v>#N/A</v>
      </c>
      <c r="AC27" s="520" t="e">
        <f ca="1">+IF(AND(ISNUMBER(OFFSET('Sanitation Data'!$E$10,0,10*ROW('Sanitation Data'!E21))),'Data Summary'!CR27="Yes"),OFFSET('Sanitation Data'!$E$10,0,10*ROW('Sanitation Data'!E21)),NA())</f>
        <v>#N/A</v>
      </c>
      <c r="AD27" s="520" t="e">
        <f ca="1">+IF(AND(ISNUMBER(OFFSET('Sanitation Data'!$E$11,0,10*ROW('Sanitation Data'!E21))),'Data Summary'!CS27="Yes"),OFFSET('Sanitation Data'!$E$11,0,10*ROW('Sanitation Data'!E21)),NA())</f>
        <v>#N/A</v>
      </c>
      <c r="AE27" s="520" t="e">
        <f ca="1">+IF(AND(ISNUMBER(OFFSET('Sanitation Data'!$E$12,0,10*ROW('Sanitation Data'!E21))),'Data Summary'!CT27="Yes"),OFFSET('Sanitation Data'!$E$12,0,10*ROW('Sanitation Data'!E21)),NA())</f>
        <v>#N/A</v>
      </c>
      <c r="AF27" s="520" t="e">
        <f ca="1">+IF(AND(ISNUMBER(OFFSET('Sanitation Data'!$F$4,0,10*ROW('Sanitation Data'!F21))),'Data Summary'!CU27="Yes"),100-OFFSET('Sanitation Data'!$F$4,0,10*ROW('Sanitation Data'!F21)),NA())</f>
        <v>#N/A</v>
      </c>
      <c r="AG27" s="520" t="e">
        <f ca="1">+IF(AND(ISNUMBER(OFFSET('Sanitation Data'!$F$6,0,10*ROW('Sanitation Data'!F21))),'Data Summary'!CV27="Yes"),OFFSET('Sanitation Data'!$F$6,0,10*ROW('Sanitation Data'!F21)),NA())</f>
        <v>#N/A</v>
      </c>
      <c r="AH27" s="520" t="e">
        <f ca="1">+IF(AND(ISNUMBER(OFFSET('Sanitation Data'!$F$10,0,10*ROW('Sanitation Data'!F21))),'Data Summary'!CW27="Yes"),OFFSET('Sanitation Data'!$F$10,0,10*ROW('Sanitation Data'!F21)),NA())</f>
        <v>#N/A</v>
      </c>
      <c r="AI27" s="520" t="e">
        <f ca="1">+IF(AND(ISNUMBER(OFFSET('Sanitation Data'!$F$11,0,10*ROW('Sanitation Data'!F21))),'Data Summary'!CX27="Yes"),OFFSET('Sanitation Data'!$F$11,0,10*ROW('Sanitation Data'!F21)),NA())</f>
        <v>#N/A</v>
      </c>
      <c r="AJ27" s="520" t="e">
        <f ca="1">+IF(AND(ISNUMBER(OFFSET('Sanitation Data'!$F$12,0,10*ROW('Sanitation Data'!F21))),'Data Summary'!CY27="Yes"),OFFSET('Sanitation Data'!$F$12,0,10*ROW('Sanitation Data'!F21)),NA())</f>
        <v>#N/A</v>
      </c>
      <c r="AK27" s="520" t="e">
        <f ca="1">+IF(AND(ISNUMBER(OFFSET('Sanitation Data'!$G$4,0,10*ROW('Sanitation Data'!G21))),'Data Summary'!CZ27="Yes"),100-OFFSET('Sanitation Data'!$G$4,0,10*ROW('Sanitation Data'!G21)),NA())</f>
        <v>#N/A</v>
      </c>
      <c r="AL27" s="520" t="e">
        <f ca="1">+IF(AND(ISNUMBER(OFFSET('Sanitation Data'!$G$6,0,10*ROW('Sanitation Data'!G21))),'Data Summary'!DA27="Yes"),OFFSET('Sanitation Data'!$G$6,0,10*ROW('Sanitation Data'!G21)),NA())</f>
        <v>#N/A</v>
      </c>
      <c r="AM27" s="520" t="e">
        <f ca="1">+IF(AND(ISNUMBER(OFFSET('Sanitation Data'!$G$10,0,10*ROW('Sanitation Data'!G21))),'Data Summary'!DB27="Yes"),OFFSET('Sanitation Data'!$G$10,0,10*ROW('Sanitation Data'!G21)),NA())</f>
        <v>#N/A</v>
      </c>
      <c r="AN27" s="520" t="e">
        <f ca="1">+IF(AND(ISNUMBER(OFFSET('Sanitation Data'!$G$11,0,10*ROW('Sanitation Data'!G21))),'Data Summary'!DC27="Yes"),OFFSET('Sanitation Data'!$G$11,0,10*ROW('Sanitation Data'!G21)),NA())</f>
        <v>#N/A</v>
      </c>
      <c r="AO27" s="520" t="e">
        <f ca="1">+IF(AND(ISNUMBER(OFFSET('Sanitation Data'!$G$12,0,10*ROW('Sanitation Data'!G21))),'Data Summary'!DD27="Yes"),OFFSET('Sanitation Data'!$G$12,0,10*ROW('Sanitation Data'!G21)),NA())</f>
        <v>#N/A</v>
      </c>
      <c r="AP27" s="520" t="e">
        <f ca="1">+IF(AND(ISNUMBER(OFFSET('Sanitation Data'!$H$4,0,10*ROW('Sanitation Data'!H21))),'Data Summary'!DE27="Yes"),100-OFFSET('Sanitation Data'!$H$4,0,10*ROW('Sanitation Data'!H21)),NA())</f>
        <v>#N/A</v>
      </c>
      <c r="AQ27" s="520" t="e">
        <f ca="1">+IF(AND(ISNUMBER(OFFSET('Sanitation Data'!$H$6,0,10*ROW('Sanitation Data'!H21))),'Data Summary'!DF27="Yes"),OFFSET('Sanitation Data'!$H$6,0,10*ROW('Sanitation Data'!H21)),NA())</f>
        <v>#N/A</v>
      </c>
      <c r="AR27" s="520" t="e">
        <f ca="1">+IF(AND(ISNUMBER(OFFSET('Sanitation Data'!$H$10,0,10*ROW('Sanitation Data'!H21))),'Data Summary'!DG27="Yes"),OFFSET('Sanitation Data'!$H$10,0,10*ROW('Sanitation Data'!H21)),NA())</f>
        <v>#N/A</v>
      </c>
      <c r="AS27" s="520" t="e">
        <f ca="1">+IF(AND(ISNUMBER(OFFSET('Sanitation Data'!$H$11,0,10*ROW('Sanitation Data'!H21))),'Data Summary'!DH27="Yes"),OFFSET('Sanitation Data'!$H$11,0,10*ROW('Sanitation Data'!H21)),NA())</f>
        <v>#N/A</v>
      </c>
      <c r="AT27" s="520" t="e">
        <f ca="1">+IF(AND(ISNUMBER(OFFSET('Sanitation Data'!$H$12,0,10*ROW('Sanitation Data'!H21))),'Data Summary'!DI27="Yes"),OFFSET('Sanitation Data'!$H$12,0,10*ROW('Sanitation Data'!H21)),NA())</f>
        <v>#N/A</v>
      </c>
      <c r="AU27" s="520" t="e">
        <f ca="1">+IF(AND(ISNUMBER(OFFSET('Sanitation Data'!$I$4,0,10*ROW('Sanitation Data'!I21))),'Data Summary'!DJ27="Yes"),100-OFFSET('Sanitation Data'!$I$4,0,10*ROW('Sanitation Data'!I21)),NA())</f>
        <v>#N/A</v>
      </c>
      <c r="AV27" s="520" t="e">
        <f ca="1">+IF(AND(ISNUMBER(OFFSET('Sanitation Data'!$I$6,0,10*ROW('Sanitation Data'!I21))),'Data Summary'!DK27="Yes"),OFFSET('Sanitation Data'!$I$6,0,10*ROW('Sanitation Data'!I21)),NA())</f>
        <v>#N/A</v>
      </c>
      <c r="AW27" s="520" t="e">
        <f ca="1">+IF(AND(ISNUMBER(OFFSET('Sanitation Data'!$I$10,0,10*ROW('Sanitation Data'!I21))),'Data Summary'!DL27="Yes"),OFFSET('Sanitation Data'!$I$10,0,10*ROW('Sanitation Data'!I21)),NA())</f>
        <v>#N/A</v>
      </c>
      <c r="AX27" s="520" t="e">
        <f ca="1">+IF(AND(ISNUMBER(OFFSET('Sanitation Data'!$I$11,0,10*ROW('Sanitation Data'!I21))),'Data Summary'!DM27="Yes"),OFFSET('Sanitation Data'!$I$11,0,10*ROW('Sanitation Data'!I21)),NA())</f>
        <v>#N/A</v>
      </c>
      <c r="AY27" s="520" t="e">
        <f ca="1">+IF(AND(ISNUMBER(OFFSET('Sanitation Data'!$I$12,0,10*ROW('Sanitation Data'!I21))),'Data Summary'!DN27="Yes"),OFFSET('Sanitation Data'!$I$12,0,10*ROW('Sanitation Data'!I21)),NA())</f>
        <v>#N/A</v>
      </c>
      <c r="AZ27" s="521" t="e">
        <f ca="1">+IF(AND(ISNUMBER(OFFSET('Hygiene Data'!$D$5,0,10*ROW('Hygiene Data'!D21))),'Data Summary'!DO27="Yes"),OFFSET('Hygiene Data'!$D$5,0,10*ROW('Hygiene Data'!D21)),NA())</f>
        <v>#N/A</v>
      </c>
      <c r="BA27" s="521" t="e">
        <f ca="1">+IF(AND(ISNUMBER(OFFSET('Hygiene Data'!$D$7,0,10*ROW('Hygiene Data'!D21))),'Data Summary'!DP27="Yes"),OFFSET('Hygiene Data'!$D$7,0,10*ROW('Hygiene Data'!D21)),NA())</f>
        <v>#N/A</v>
      </c>
      <c r="BB27" s="521" t="e">
        <f ca="1">+IF(AND(ISNUMBER(OFFSET('Hygiene Data'!$D$9,0,10*ROW('Hygiene Data'!D21))),'Data Summary'!DQ27="Yes"),OFFSET('Hygiene Data'!$D$9,0,10*ROW('Hygiene Data'!D21)),NA())</f>
        <v>#N/A</v>
      </c>
      <c r="BC27" s="521" t="e">
        <f ca="1">+IF(AND(ISNUMBER(OFFSET('Hygiene Data'!$E$5,0,10*ROW('Hygiene Data'!E21))),'Data Summary'!DR27="Yes"),OFFSET('Hygiene Data'!$E$5,0,10*ROW('Hygiene Data'!E21)),NA())</f>
        <v>#N/A</v>
      </c>
      <c r="BD27" s="521" t="e">
        <f ca="1">+IF(AND(ISNUMBER(OFFSET('Hygiene Data'!$E$7,0,10*ROW('Hygiene Data'!E21))),'Data Summary'!DS27="Yes"),OFFSET('Hygiene Data'!$E$7,0,10*ROW('Hygiene Data'!E21)),NA())</f>
        <v>#N/A</v>
      </c>
      <c r="BE27" s="521" t="e">
        <f ca="1">+IF(AND(ISNUMBER(OFFSET('Hygiene Data'!$E$9,0,10*ROW('Hygiene Data'!E21))),'Data Summary'!DT27="Yes"),OFFSET('Hygiene Data'!$E$9,0,10*ROW('Hygiene Data'!E21)),NA())</f>
        <v>#N/A</v>
      </c>
      <c r="BF27" s="521" t="e">
        <f ca="1">+IF(AND(ISNUMBER(OFFSET('Hygiene Data'!$F$5,0,10*ROW('Hygiene Data'!F21))),'Data Summary'!DU27="Yes"),OFFSET('Hygiene Data'!$F$5,0,10*ROW('Hygiene Data'!F21)),NA())</f>
        <v>#N/A</v>
      </c>
      <c r="BG27" s="521" t="e">
        <f ca="1">+IF(AND(ISNUMBER(OFFSET('Hygiene Data'!$F$7,0,10*ROW('Hygiene Data'!F21))),'Data Summary'!DV27="Yes"),OFFSET('Hygiene Data'!$F$7,0,10*ROW('Hygiene Data'!F21)),NA())</f>
        <v>#N/A</v>
      </c>
      <c r="BH27" s="521" t="e">
        <f ca="1">+IF(AND(ISNUMBER(OFFSET('Hygiene Data'!$F$9,0,10*ROW('Hygiene Data'!F21))),'Data Summary'!DW27="Yes"),OFFSET('Hygiene Data'!$F$9,0,10*ROW('Hygiene Data'!F21)),NA())</f>
        <v>#N/A</v>
      </c>
      <c r="BI27" s="521" t="e">
        <f ca="1">+IF(AND(ISNUMBER(OFFSET('Hygiene Data'!$G$5,0,10*ROW('Hygiene Data'!G21))),'Data Summary'!DX27="Yes"),OFFSET('Hygiene Data'!$G$5,0,10*ROW('Hygiene Data'!G21)),NA())</f>
        <v>#N/A</v>
      </c>
      <c r="BJ27" s="521" t="e">
        <f ca="1">+IF(AND(ISNUMBER(OFFSET('Hygiene Data'!$G$7,0,10*ROW('Hygiene Data'!G21))),'Data Summary'!DY27="Yes"),OFFSET('Hygiene Data'!$G$7,0,10*ROW('Hygiene Data'!G21)),NA())</f>
        <v>#N/A</v>
      </c>
      <c r="BK27" s="521" t="e">
        <f ca="1">+IF(AND(ISNUMBER(OFFSET('Hygiene Data'!$G$9,0,10*ROW('Hygiene Data'!G21))),'Data Summary'!DZ27="Yes"),OFFSET('Hygiene Data'!$G$9,0,10*ROW('Hygiene Data'!G21)),NA())</f>
        <v>#N/A</v>
      </c>
      <c r="BL27" s="521" t="e">
        <f ca="1">+IF(AND(ISNUMBER(OFFSET('Hygiene Data'!$H$5,0,10*ROW('Hygiene Data'!H21))),'Data Summary'!EA27="Yes"),OFFSET('Hygiene Data'!$H$5,0,10*ROW('Hygiene Data'!H21)),NA())</f>
        <v>#N/A</v>
      </c>
      <c r="BM27" s="521" t="e">
        <f ca="1">+IF(AND(ISNUMBER(OFFSET('Hygiene Data'!$H$7,0,10*ROW('Hygiene Data'!H21))),'Data Summary'!EB27="Yes"),OFFSET('Hygiene Data'!$H$7,0,10*ROW('Hygiene Data'!H21)),NA())</f>
        <v>#N/A</v>
      </c>
      <c r="BN27" s="521" t="e">
        <f ca="1">+IF(AND(ISNUMBER(OFFSET('Hygiene Data'!$H$9,0,10*ROW('Hygiene Data'!H21))),'Data Summary'!EC27="Yes"),OFFSET('Hygiene Data'!$H$9,0,10*ROW('Hygiene Data'!H21)),NA())</f>
        <v>#N/A</v>
      </c>
      <c r="BO27" s="521" t="e">
        <f ca="1">+IF(AND(ISNUMBER(OFFSET('Hygiene Data'!$I$5,0,10*ROW('Hygiene Data'!I21))),'Data Summary'!ED27="Yes"),OFFSET('Hygiene Data'!$I$5,0,10*ROW('Hygiene Data'!I21)),NA())</f>
        <v>#N/A</v>
      </c>
      <c r="BP27" s="521" t="e">
        <f ca="1">+IF(AND(ISNUMBER(OFFSET('Hygiene Data'!$I$7,0,10*ROW('Hygiene Data'!I21))),'Data Summary'!EE27="Yes"),OFFSET('Hygiene Data'!$I$7,0,10*ROW('Hygiene Data'!I21)),NA())</f>
        <v>#N/A</v>
      </c>
      <c r="BQ27" s="521" t="e">
        <f ca="1">+IF(AND(ISNUMBER(OFFSET('Hygiene Data'!$I$9,0,10*ROW('Hygiene Data'!I21))),'Data Summary'!EF27="Yes"),OFFSET('Hygiene Data'!$I$9,0,10*ROW('Hygiene Data'!I21)),NA())</f>
        <v>#N/A</v>
      </c>
    </row>
    <row r="28" spans="1:69" x14ac:dyDescent="0.25">
      <c r="A28" s="517" t="e">
        <f ca="1">+RIGHT('Data Summary'!A28,LEN('Data Summary'!A28)-9)</f>
        <v>#VALUE!</v>
      </c>
      <c r="B28" s="491" t="str">
        <f ca="1">+IF(ISTEXT('Data Summary'!B28),'Data Summary'!B28,"")</f>
        <v/>
      </c>
      <c r="C28" s="518" t="e">
        <f ca="1">+VALUE('Data Summary'!C28)</f>
        <v>#VALUE!</v>
      </c>
      <c r="D28" s="519" t="e">
        <f ca="1">+IF(AND(ISNUMBER(OFFSET('Water Data'!$D$4,0,10*ROW('Water Data'!D22))),'Data Summary'!BS28="Yes"),100-OFFSET('Water Data'!$D$4,0,10*ROW('Water Data'!D22)),NA())</f>
        <v>#N/A</v>
      </c>
      <c r="E28" s="519" t="e">
        <f ca="1">+IF(AND(ISNUMBER(OFFSET('Water Data'!$D$6,0,10*ROW('Water Data'!D22))),'Data Summary'!BT28="Yes"),OFFSET('Water Data'!$D$6,0,10*ROW('Water Data'!D22)),NA())</f>
        <v>#N/A</v>
      </c>
      <c r="F28" s="519" t="e">
        <f ca="1">+IF(AND(ISNUMBER(OFFSET('Water Data'!$D$9,0,10*ROW('Water Data'!D22))),'Data Summary'!BU28="Yes"),OFFSET('Water Data'!$D$9,0,10*ROW('Water Data'!D22)),NA())</f>
        <v>#N/A</v>
      </c>
      <c r="G28" s="519" t="e">
        <f ca="1">+IF(AND(ISNUMBER(OFFSET('Water Data'!$E$4,0,10*ROW('Water Data'!E22))),'Data Summary'!BV28="Yes"),100-OFFSET('Water Data'!$E$4,0,10*ROW('Water Data'!E22)),NA())</f>
        <v>#N/A</v>
      </c>
      <c r="H28" s="519" t="e">
        <f ca="1">+IF(AND(ISNUMBER(OFFSET('Water Data'!$E$6,0,10*ROW('Water Data'!E22))),'Data Summary'!BW28="Yes"),OFFSET('Water Data'!$E$6,0,10*ROW('Water Data'!E22)),NA())</f>
        <v>#N/A</v>
      </c>
      <c r="I28" s="519" t="e">
        <f ca="1">+IF(AND(ISNUMBER(OFFSET('Water Data'!$E$9,0,10*ROW('Water Data'!E22))),'Data Summary'!BX28="Yes"),OFFSET('Water Data'!$E$9,0,10*ROW('Water Data'!E22)),NA())</f>
        <v>#N/A</v>
      </c>
      <c r="J28" s="519" t="e">
        <f ca="1">+IF(AND(ISNUMBER(OFFSET('Water Data'!$F$4,0,10*ROW('Water Data'!F22))),'Data Summary'!BY28="Yes"),100-OFFSET('Water Data'!$F$4,0,10*ROW('Water Data'!F22)),NA())</f>
        <v>#N/A</v>
      </c>
      <c r="K28" s="519" t="e">
        <f ca="1">+IF(AND(ISNUMBER(OFFSET('Water Data'!$F$6,0,10*ROW('Water Data'!F22))),'Data Summary'!BZ28="Yes"),OFFSET('Water Data'!$F$6,0,10*ROW('Water Data'!F22)),NA())</f>
        <v>#N/A</v>
      </c>
      <c r="L28" s="519" t="e">
        <f ca="1">+IF(AND(ISNUMBER(OFFSET('Water Data'!$F$9,0,10*ROW('Water Data'!F22))),'Data Summary'!CA28="Yes"),OFFSET('Water Data'!$F$9,0,10*ROW('Water Data'!F22)),NA())</f>
        <v>#N/A</v>
      </c>
      <c r="M28" s="519" t="e">
        <f ca="1">+IF(AND(ISNUMBER(OFFSET('Water Data'!$G$4,0,10*ROW('Water Data'!G22))),'Data Summary'!CB28="Yes"),100-OFFSET('Water Data'!$G$4,0,10*ROW('Water Data'!G22)),NA())</f>
        <v>#N/A</v>
      </c>
      <c r="N28" s="519" t="e">
        <f ca="1">+IF(AND(ISNUMBER(OFFSET('Water Data'!$G$6,0,10*ROW('Water Data'!G22))),'Data Summary'!CC28="Yes"),OFFSET('Water Data'!$G$6,0,10*ROW('Water Data'!G22)),NA())</f>
        <v>#N/A</v>
      </c>
      <c r="O28" s="519" t="e">
        <f ca="1">+IF(AND(ISNUMBER(OFFSET('Water Data'!$G$9,0,10*ROW('Water Data'!G22))),'Data Summary'!CD28="Yes"),OFFSET('Water Data'!$G$9,0,10*ROW('Water Data'!G22)),NA())</f>
        <v>#N/A</v>
      </c>
      <c r="P28" s="519" t="e">
        <f ca="1">+IF(AND(ISNUMBER(OFFSET('Water Data'!$H$4,0,10*ROW('Water Data'!H22))),'Data Summary'!CE28="Yes"),100-OFFSET('Water Data'!$H$4,0,10*ROW('Water Data'!H22)),NA())</f>
        <v>#N/A</v>
      </c>
      <c r="Q28" s="519" t="e">
        <f ca="1">+IF(AND(ISNUMBER(OFFSET('Water Data'!$H$6,0,10*ROW('Water Data'!H22))),'Data Summary'!CF28="Yes"),OFFSET('Water Data'!$H$6,0,10*ROW('Water Data'!H22)),NA())</f>
        <v>#N/A</v>
      </c>
      <c r="R28" s="519" t="e">
        <f ca="1">+IF(AND(ISNUMBER(OFFSET('Water Data'!$H$9,0,10*ROW('Water Data'!H22))),'Data Summary'!CG28="Yes"),OFFSET('Water Data'!$H$9,0,10*ROW('Water Data'!H22)),NA())</f>
        <v>#N/A</v>
      </c>
      <c r="S28" s="519" t="e">
        <f ca="1">+IF(AND(ISNUMBER(OFFSET('Water Data'!$I$4,0,10*ROW('Water Data'!I22))),'Data Summary'!CH28="Yes"),100-OFFSET('Water Data'!$I$4,0,10*ROW('Water Data'!I22)),NA())</f>
        <v>#N/A</v>
      </c>
      <c r="T28" s="519" t="e">
        <f ca="1">+IF(AND(ISNUMBER(OFFSET('Water Data'!$I$6,0,10*ROW('Water Data'!I22))),'Data Summary'!CI28="Yes"),OFFSET('Water Data'!$I$6,0,10*ROW('Water Data'!I22)),NA())</f>
        <v>#N/A</v>
      </c>
      <c r="U28" s="519" t="e">
        <f ca="1">+IF(AND(ISNUMBER(OFFSET('Water Data'!$I$9,0,10*ROW('Water Data'!I22))),'Data Summary'!CJ28="Yes"),OFFSET('Water Data'!$I$9,0,10*ROW('Water Data'!I22)),NA())</f>
        <v>#N/A</v>
      </c>
      <c r="V28" s="520" t="e">
        <f ca="1">+IF(AND(ISNUMBER(OFFSET('Sanitation Data'!$D$4,0,10*ROW('Sanitation Data'!D22))),'Data Summary'!CK28="Yes"),100-OFFSET('Sanitation Data'!$D$4,0,10*ROW('Sanitation Data'!D22)),NA())</f>
        <v>#N/A</v>
      </c>
      <c r="W28" s="520" t="e">
        <f ca="1">+IF(AND(ISNUMBER(OFFSET('Sanitation Data'!$D$6,0,10*ROW('Sanitation Data'!D22))),'Data Summary'!CL28="Yes"),OFFSET('Sanitation Data'!$D$6,0,10*ROW('Sanitation Data'!D22)),NA())</f>
        <v>#N/A</v>
      </c>
      <c r="X28" s="520" t="e">
        <f ca="1">+IF(AND(ISNUMBER(OFFSET('Sanitation Data'!$D$10,0,10*ROW('Sanitation Data'!D22))),'Data Summary'!CM28="Yes"),OFFSET('Sanitation Data'!$D$10,0,10*ROW('Sanitation Data'!D22)),NA())</f>
        <v>#N/A</v>
      </c>
      <c r="Y28" s="520" t="e">
        <f ca="1">+IF(AND(ISNUMBER(OFFSET('Sanitation Data'!$D$11,0,10*ROW('Sanitation Data'!D22))),'Data Summary'!CN28="Yes"),OFFSET('Sanitation Data'!$D$11,0,10*ROW('Sanitation Data'!D22)),NA())</f>
        <v>#N/A</v>
      </c>
      <c r="Z28" s="520" t="e">
        <f ca="1">+IF(AND(ISNUMBER(OFFSET('Sanitation Data'!$D$12,0,10*ROW('Sanitation Data'!D22))),'Data Summary'!CO28="Yes"),OFFSET('Sanitation Data'!$D$12,0,10*ROW('Sanitation Data'!D22)),NA())</f>
        <v>#N/A</v>
      </c>
      <c r="AA28" s="520" t="e">
        <f ca="1">+IF(AND(ISNUMBER(OFFSET('Sanitation Data'!$E$4,0,10*ROW('Sanitation Data'!E22))),'Data Summary'!CP28="Yes"),100-OFFSET('Sanitation Data'!$E$4,0,10*ROW('Sanitation Data'!E22)),NA())</f>
        <v>#N/A</v>
      </c>
      <c r="AB28" s="520" t="e">
        <f ca="1">+IF(AND(ISNUMBER(OFFSET('Sanitation Data'!$E$6,0,10*ROW('Sanitation Data'!E22))),'Data Summary'!CQ28="Yes"),OFFSET('Sanitation Data'!$E$6,0,10*ROW('Sanitation Data'!E22)),NA())</f>
        <v>#N/A</v>
      </c>
      <c r="AC28" s="520" t="e">
        <f ca="1">+IF(AND(ISNUMBER(OFFSET('Sanitation Data'!$E$10,0,10*ROW('Sanitation Data'!E22))),'Data Summary'!CR28="Yes"),OFFSET('Sanitation Data'!$E$10,0,10*ROW('Sanitation Data'!E22)),NA())</f>
        <v>#N/A</v>
      </c>
      <c r="AD28" s="520" t="e">
        <f ca="1">+IF(AND(ISNUMBER(OFFSET('Sanitation Data'!$E$11,0,10*ROW('Sanitation Data'!E22))),'Data Summary'!CS28="Yes"),OFFSET('Sanitation Data'!$E$11,0,10*ROW('Sanitation Data'!E22)),NA())</f>
        <v>#N/A</v>
      </c>
      <c r="AE28" s="520" t="e">
        <f ca="1">+IF(AND(ISNUMBER(OFFSET('Sanitation Data'!$E$12,0,10*ROW('Sanitation Data'!E22))),'Data Summary'!CT28="Yes"),OFFSET('Sanitation Data'!$E$12,0,10*ROW('Sanitation Data'!E22)),NA())</f>
        <v>#N/A</v>
      </c>
      <c r="AF28" s="520" t="e">
        <f ca="1">+IF(AND(ISNUMBER(OFFSET('Sanitation Data'!$F$4,0,10*ROW('Sanitation Data'!F22))),'Data Summary'!CU28="Yes"),100-OFFSET('Sanitation Data'!$F$4,0,10*ROW('Sanitation Data'!F22)),NA())</f>
        <v>#N/A</v>
      </c>
      <c r="AG28" s="520" t="e">
        <f ca="1">+IF(AND(ISNUMBER(OFFSET('Sanitation Data'!$F$6,0,10*ROW('Sanitation Data'!F22))),'Data Summary'!CV28="Yes"),OFFSET('Sanitation Data'!$F$6,0,10*ROW('Sanitation Data'!F22)),NA())</f>
        <v>#N/A</v>
      </c>
      <c r="AH28" s="520" t="e">
        <f ca="1">+IF(AND(ISNUMBER(OFFSET('Sanitation Data'!$F$10,0,10*ROW('Sanitation Data'!F22))),'Data Summary'!CW28="Yes"),OFFSET('Sanitation Data'!$F$10,0,10*ROW('Sanitation Data'!F22)),NA())</f>
        <v>#N/A</v>
      </c>
      <c r="AI28" s="520" t="e">
        <f ca="1">+IF(AND(ISNUMBER(OFFSET('Sanitation Data'!$F$11,0,10*ROW('Sanitation Data'!F22))),'Data Summary'!CX28="Yes"),OFFSET('Sanitation Data'!$F$11,0,10*ROW('Sanitation Data'!F22)),NA())</f>
        <v>#N/A</v>
      </c>
      <c r="AJ28" s="520" t="e">
        <f ca="1">+IF(AND(ISNUMBER(OFFSET('Sanitation Data'!$F$12,0,10*ROW('Sanitation Data'!F22))),'Data Summary'!CY28="Yes"),OFFSET('Sanitation Data'!$F$12,0,10*ROW('Sanitation Data'!F22)),NA())</f>
        <v>#N/A</v>
      </c>
      <c r="AK28" s="520" t="e">
        <f ca="1">+IF(AND(ISNUMBER(OFFSET('Sanitation Data'!$G$4,0,10*ROW('Sanitation Data'!G22))),'Data Summary'!CZ28="Yes"),100-OFFSET('Sanitation Data'!$G$4,0,10*ROW('Sanitation Data'!G22)),NA())</f>
        <v>#N/A</v>
      </c>
      <c r="AL28" s="520" t="e">
        <f ca="1">+IF(AND(ISNUMBER(OFFSET('Sanitation Data'!$G$6,0,10*ROW('Sanitation Data'!G22))),'Data Summary'!DA28="Yes"),OFFSET('Sanitation Data'!$G$6,0,10*ROW('Sanitation Data'!G22)),NA())</f>
        <v>#N/A</v>
      </c>
      <c r="AM28" s="520" t="e">
        <f ca="1">+IF(AND(ISNUMBER(OFFSET('Sanitation Data'!$G$10,0,10*ROW('Sanitation Data'!G22))),'Data Summary'!DB28="Yes"),OFFSET('Sanitation Data'!$G$10,0,10*ROW('Sanitation Data'!G22)),NA())</f>
        <v>#N/A</v>
      </c>
      <c r="AN28" s="520" t="e">
        <f ca="1">+IF(AND(ISNUMBER(OFFSET('Sanitation Data'!$G$11,0,10*ROW('Sanitation Data'!G22))),'Data Summary'!DC28="Yes"),OFFSET('Sanitation Data'!$G$11,0,10*ROW('Sanitation Data'!G22)),NA())</f>
        <v>#N/A</v>
      </c>
      <c r="AO28" s="520" t="e">
        <f ca="1">+IF(AND(ISNUMBER(OFFSET('Sanitation Data'!$G$12,0,10*ROW('Sanitation Data'!G22))),'Data Summary'!DD28="Yes"),OFFSET('Sanitation Data'!$G$12,0,10*ROW('Sanitation Data'!G22)),NA())</f>
        <v>#N/A</v>
      </c>
      <c r="AP28" s="520" t="e">
        <f ca="1">+IF(AND(ISNUMBER(OFFSET('Sanitation Data'!$H$4,0,10*ROW('Sanitation Data'!H22))),'Data Summary'!DE28="Yes"),100-OFFSET('Sanitation Data'!$H$4,0,10*ROW('Sanitation Data'!H22)),NA())</f>
        <v>#N/A</v>
      </c>
      <c r="AQ28" s="520" t="e">
        <f ca="1">+IF(AND(ISNUMBER(OFFSET('Sanitation Data'!$H$6,0,10*ROW('Sanitation Data'!H22))),'Data Summary'!DF28="Yes"),OFFSET('Sanitation Data'!$H$6,0,10*ROW('Sanitation Data'!H22)),NA())</f>
        <v>#N/A</v>
      </c>
      <c r="AR28" s="520" t="e">
        <f ca="1">+IF(AND(ISNUMBER(OFFSET('Sanitation Data'!$H$10,0,10*ROW('Sanitation Data'!H22))),'Data Summary'!DG28="Yes"),OFFSET('Sanitation Data'!$H$10,0,10*ROW('Sanitation Data'!H22)),NA())</f>
        <v>#N/A</v>
      </c>
      <c r="AS28" s="520" t="e">
        <f ca="1">+IF(AND(ISNUMBER(OFFSET('Sanitation Data'!$H$11,0,10*ROW('Sanitation Data'!H22))),'Data Summary'!DH28="Yes"),OFFSET('Sanitation Data'!$H$11,0,10*ROW('Sanitation Data'!H22)),NA())</f>
        <v>#N/A</v>
      </c>
      <c r="AT28" s="520" t="e">
        <f ca="1">+IF(AND(ISNUMBER(OFFSET('Sanitation Data'!$H$12,0,10*ROW('Sanitation Data'!H22))),'Data Summary'!DI28="Yes"),OFFSET('Sanitation Data'!$H$12,0,10*ROW('Sanitation Data'!H22)),NA())</f>
        <v>#N/A</v>
      </c>
      <c r="AU28" s="520" t="e">
        <f ca="1">+IF(AND(ISNUMBER(OFFSET('Sanitation Data'!$I$4,0,10*ROW('Sanitation Data'!I22))),'Data Summary'!DJ28="Yes"),100-OFFSET('Sanitation Data'!$I$4,0,10*ROW('Sanitation Data'!I22)),NA())</f>
        <v>#N/A</v>
      </c>
      <c r="AV28" s="520" t="e">
        <f ca="1">+IF(AND(ISNUMBER(OFFSET('Sanitation Data'!$I$6,0,10*ROW('Sanitation Data'!I22))),'Data Summary'!DK28="Yes"),OFFSET('Sanitation Data'!$I$6,0,10*ROW('Sanitation Data'!I22)),NA())</f>
        <v>#N/A</v>
      </c>
      <c r="AW28" s="520" t="e">
        <f ca="1">+IF(AND(ISNUMBER(OFFSET('Sanitation Data'!$I$10,0,10*ROW('Sanitation Data'!I22))),'Data Summary'!DL28="Yes"),OFFSET('Sanitation Data'!$I$10,0,10*ROW('Sanitation Data'!I22)),NA())</f>
        <v>#N/A</v>
      </c>
      <c r="AX28" s="520" t="e">
        <f ca="1">+IF(AND(ISNUMBER(OFFSET('Sanitation Data'!$I$11,0,10*ROW('Sanitation Data'!I22))),'Data Summary'!DM28="Yes"),OFFSET('Sanitation Data'!$I$11,0,10*ROW('Sanitation Data'!I22)),NA())</f>
        <v>#N/A</v>
      </c>
      <c r="AY28" s="520" t="e">
        <f ca="1">+IF(AND(ISNUMBER(OFFSET('Sanitation Data'!$I$12,0,10*ROW('Sanitation Data'!I22))),'Data Summary'!DN28="Yes"),OFFSET('Sanitation Data'!$I$12,0,10*ROW('Sanitation Data'!I22)),NA())</f>
        <v>#N/A</v>
      </c>
      <c r="AZ28" s="521" t="e">
        <f ca="1">+IF(AND(ISNUMBER(OFFSET('Hygiene Data'!$D$5,0,10*ROW('Hygiene Data'!D22))),'Data Summary'!DO28="Yes"),OFFSET('Hygiene Data'!$D$5,0,10*ROW('Hygiene Data'!D22)),NA())</f>
        <v>#N/A</v>
      </c>
      <c r="BA28" s="521" t="e">
        <f ca="1">+IF(AND(ISNUMBER(OFFSET('Hygiene Data'!$D$7,0,10*ROW('Hygiene Data'!D22))),'Data Summary'!DP28="Yes"),OFFSET('Hygiene Data'!$D$7,0,10*ROW('Hygiene Data'!D22)),NA())</f>
        <v>#N/A</v>
      </c>
      <c r="BB28" s="521" t="e">
        <f ca="1">+IF(AND(ISNUMBER(OFFSET('Hygiene Data'!$D$9,0,10*ROW('Hygiene Data'!D22))),'Data Summary'!DQ28="Yes"),OFFSET('Hygiene Data'!$D$9,0,10*ROW('Hygiene Data'!D22)),NA())</f>
        <v>#N/A</v>
      </c>
      <c r="BC28" s="521" t="e">
        <f ca="1">+IF(AND(ISNUMBER(OFFSET('Hygiene Data'!$E$5,0,10*ROW('Hygiene Data'!E22))),'Data Summary'!DR28="Yes"),OFFSET('Hygiene Data'!$E$5,0,10*ROW('Hygiene Data'!E22)),NA())</f>
        <v>#N/A</v>
      </c>
      <c r="BD28" s="521" t="e">
        <f ca="1">+IF(AND(ISNUMBER(OFFSET('Hygiene Data'!$E$7,0,10*ROW('Hygiene Data'!E22))),'Data Summary'!DS28="Yes"),OFFSET('Hygiene Data'!$E$7,0,10*ROW('Hygiene Data'!E22)),NA())</f>
        <v>#N/A</v>
      </c>
      <c r="BE28" s="521" t="e">
        <f ca="1">+IF(AND(ISNUMBER(OFFSET('Hygiene Data'!$E$9,0,10*ROW('Hygiene Data'!E22))),'Data Summary'!DT28="Yes"),OFFSET('Hygiene Data'!$E$9,0,10*ROW('Hygiene Data'!E22)),NA())</f>
        <v>#N/A</v>
      </c>
      <c r="BF28" s="521" t="e">
        <f ca="1">+IF(AND(ISNUMBER(OFFSET('Hygiene Data'!$F$5,0,10*ROW('Hygiene Data'!F22))),'Data Summary'!DU28="Yes"),OFFSET('Hygiene Data'!$F$5,0,10*ROW('Hygiene Data'!F22)),NA())</f>
        <v>#N/A</v>
      </c>
      <c r="BG28" s="521" t="e">
        <f ca="1">+IF(AND(ISNUMBER(OFFSET('Hygiene Data'!$F$7,0,10*ROW('Hygiene Data'!F22))),'Data Summary'!DV28="Yes"),OFFSET('Hygiene Data'!$F$7,0,10*ROW('Hygiene Data'!F22)),NA())</f>
        <v>#N/A</v>
      </c>
      <c r="BH28" s="521" t="e">
        <f ca="1">+IF(AND(ISNUMBER(OFFSET('Hygiene Data'!$F$9,0,10*ROW('Hygiene Data'!F22))),'Data Summary'!DW28="Yes"),OFFSET('Hygiene Data'!$F$9,0,10*ROW('Hygiene Data'!F22)),NA())</f>
        <v>#N/A</v>
      </c>
      <c r="BI28" s="521" t="e">
        <f ca="1">+IF(AND(ISNUMBER(OFFSET('Hygiene Data'!$G$5,0,10*ROW('Hygiene Data'!G22))),'Data Summary'!DX28="Yes"),OFFSET('Hygiene Data'!$G$5,0,10*ROW('Hygiene Data'!G22)),NA())</f>
        <v>#N/A</v>
      </c>
      <c r="BJ28" s="521" t="e">
        <f ca="1">+IF(AND(ISNUMBER(OFFSET('Hygiene Data'!$G$7,0,10*ROW('Hygiene Data'!G22))),'Data Summary'!DY28="Yes"),OFFSET('Hygiene Data'!$G$7,0,10*ROW('Hygiene Data'!G22)),NA())</f>
        <v>#N/A</v>
      </c>
      <c r="BK28" s="521" t="e">
        <f ca="1">+IF(AND(ISNUMBER(OFFSET('Hygiene Data'!$G$9,0,10*ROW('Hygiene Data'!G22))),'Data Summary'!DZ28="Yes"),OFFSET('Hygiene Data'!$G$9,0,10*ROW('Hygiene Data'!G22)),NA())</f>
        <v>#N/A</v>
      </c>
      <c r="BL28" s="521" t="e">
        <f ca="1">+IF(AND(ISNUMBER(OFFSET('Hygiene Data'!$H$5,0,10*ROW('Hygiene Data'!H22))),'Data Summary'!EA28="Yes"),OFFSET('Hygiene Data'!$H$5,0,10*ROW('Hygiene Data'!H22)),NA())</f>
        <v>#N/A</v>
      </c>
      <c r="BM28" s="521" t="e">
        <f ca="1">+IF(AND(ISNUMBER(OFFSET('Hygiene Data'!$H$7,0,10*ROW('Hygiene Data'!H22))),'Data Summary'!EB28="Yes"),OFFSET('Hygiene Data'!$H$7,0,10*ROW('Hygiene Data'!H22)),NA())</f>
        <v>#N/A</v>
      </c>
      <c r="BN28" s="521" t="e">
        <f ca="1">+IF(AND(ISNUMBER(OFFSET('Hygiene Data'!$H$9,0,10*ROW('Hygiene Data'!H22))),'Data Summary'!EC28="Yes"),OFFSET('Hygiene Data'!$H$9,0,10*ROW('Hygiene Data'!H22)),NA())</f>
        <v>#N/A</v>
      </c>
      <c r="BO28" s="521" t="e">
        <f ca="1">+IF(AND(ISNUMBER(OFFSET('Hygiene Data'!$I$5,0,10*ROW('Hygiene Data'!I22))),'Data Summary'!ED28="Yes"),OFFSET('Hygiene Data'!$I$5,0,10*ROW('Hygiene Data'!I22)),NA())</f>
        <v>#N/A</v>
      </c>
      <c r="BP28" s="521" t="e">
        <f ca="1">+IF(AND(ISNUMBER(OFFSET('Hygiene Data'!$I$7,0,10*ROW('Hygiene Data'!I22))),'Data Summary'!EE28="Yes"),OFFSET('Hygiene Data'!$I$7,0,10*ROW('Hygiene Data'!I22)),NA())</f>
        <v>#N/A</v>
      </c>
      <c r="BQ28" s="521" t="e">
        <f ca="1">+IF(AND(ISNUMBER(OFFSET('Hygiene Data'!$I$9,0,10*ROW('Hygiene Data'!I22))),'Data Summary'!EF28="Yes"),OFFSET('Hygiene Data'!$I$9,0,10*ROW('Hygiene Data'!I22)),NA())</f>
        <v>#N/A</v>
      </c>
    </row>
    <row r="29" spans="1:69" x14ac:dyDescent="0.25">
      <c r="A29" s="517" t="e">
        <f ca="1">+RIGHT('Data Summary'!A29,LEN('Data Summary'!A29)-9)</f>
        <v>#VALUE!</v>
      </c>
      <c r="B29" s="491" t="str">
        <f ca="1">+IF(ISTEXT('Data Summary'!B29),'Data Summary'!B29,"")</f>
        <v/>
      </c>
      <c r="C29" s="518" t="e">
        <f ca="1">+VALUE('Data Summary'!C29)</f>
        <v>#VALUE!</v>
      </c>
      <c r="D29" s="519" t="e">
        <f ca="1">+IF(AND(ISNUMBER(OFFSET('Water Data'!$D$4,0,10*ROW('Water Data'!D23))),'Data Summary'!BS29="Yes"),100-OFFSET('Water Data'!$D$4,0,10*ROW('Water Data'!D23)),NA())</f>
        <v>#N/A</v>
      </c>
      <c r="E29" s="519" t="e">
        <f ca="1">+IF(AND(ISNUMBER(OFFSET('Water Data'!$D$6,0,10*ROW('Water Data'!D23))),'Data Summary'!BT29="Yes"),OFFSET('Water Data'!$D$6,0,10*ROW('Water Data'!D23)),NA())</f>
        <v>#N/A</v>
      </c>
      <c r="F29" s="519" t="e">
        <f ca="1">+IF(AND(ISNUMBER(OFFSET('Water Data'!$D$9,0,10*ROW('Water Data'!D23))),'Data Summary'!BU29="Yes"),OFFSET('Water Data'!$D$9,0,10*ROW('Water Data'!D23)),NA())</f>
        <v>#N/A</v>
      </c>
      <c r="G29" s="519" t="e">
        <f ca="1">+IF(AND(ISNUMBER(OFFSET('Water Data'!$E$4,0,10*ROW('Water Data'!E23))),'Data Summary'!BV29="Yes"),100-OFFSET('Water Data'!$E$4,0,10*ROW('Water Data'!E23)),NA())</f>
        <v>#N/A</v>
      </c>
      <c r="H29" s="519" t="e">
        <f ca="1">+IF(AND(ISNUMBER(OFFSET('Water Data'!$E$6,0,10*ROW('Water Data'!E23))),'Data Summary'!BW29="Yes"),OFFSET('Water Data'!$E$6,0,10*ROW('Water Data'!E23)),NA())</f>
        <v>#N/A</v>
      </c>
      <c r="I29" s="519" t="e">
        <f ca="1">+IF(AND(ISNUMBER(OFFSET('Water Data'!$E$9,0,10*ROW('Water Data'!E23))),'Data Summary'!BX29="Yes"),OFFSET('Water Data'!$E$9,0,10*ROW('Water Data'!E23)),NA())</f>
        <v>#N/A</v>
      </c>
      <c r="J29" s="519" t="e">
        <f ca="1">+IF(AND(ISNUMBER(OFFSET('Water Data'!$F$4,0,10*ROW('Water Data'!F23))),'Data Summary'!BY29="Yes"),100-OFFSET('Water Data'!$F$4,0,10*ROW('Water Data'!F23)),NA())</f>
        <v>#N/A</v>
      </c>
      <c r="K29" s="519" t="e">
        <f ca="1">+IF(AND(ISNUMBER(OFFSET('Water Data'!$F$6,0,10*ROW('Water Data'!F23))),'Data Summary'!BZ29="Yes"),OFFSET('Water Data'!$F$6,0,10*ROW('Water Data'!F23)),NA())</f>
        <v>#N/A</v>
      </c>
      <c r="L29" s="519" t="e">
        <f ca="1">+IF(AND(ISNUMBER(OFFSET('Water Data'!$F$9,0,10*ROW('Water Data'!F23))),'Data Summary'!CA29="Yes"),OFFSET('Water Data'!$F$9,0,10*ROW('Water Data'!F23)),NA())</f>
        <v>#N/A</v>
      </c>
      <c r="M29" s="519" t="e">
        <f ca="1">+IF(AND(ISNUMBER(OFFSET('Water Data'!$G$4,0,10*ROW('Water Data'!G23))),'Data Summary'!CB29="Yes"),100-OFFSET('Water Data'!$G$4,0,10*ROW('Water Data'!G23)),NA())</f>
        <v>#N/A</v>
      </c>
      <c r="N29" s="519" t="e">
        <f ca="1">+IF(AND(ISNUMBER(OFFSET('Water Data'!$G$6,0,10*ROW('Water Data'!G23))),'Data Summary'!CC29="Yes"),OFFSET('Water Data'!$G$6,0,10*ROW('Water Data'!G23)),NA())</f>
        <v>#N/A</v>
      </c>
      <c r="O29" s="519" t="e">
        <f ca="1">+IF(AND(ISNUMBER(OFFSET('Water Data'!$G$9,0,10*ROW('Water Data'!G23))),'Data Summary'!CD29="Yes"),OFFSET('Water Data'!$G$9,0,10*ROW('Water Data'!G23)),NA())</f>
        <v>#N/A</v>
      </c>
      <c r="P29" s="519" t="e">
        <f ca="1">+IF(AND(ISNUMBER(OFFSET('Water Data'!$H$4,0,10*ROW('Water Data'!H23))),'Data Summary'!CE29="Yes"),100-OFFSET('Water Data'!$H$4,0,10*ROW('Water Data'!H23)),NA())</f>
        <v>#N/A</v>
      </c>
      <c r="Q29" s="519" t="e">
        <f ca="1">+IF(AND(ISNUMBER(OFFSET('Water Data'!$H$6,0,10*ROW('Water Data'!H23))),'Data Summary'!CF29="Yes"),OFFSET('Water Data'!$H$6,0,10*ROW('Water Data'!H23)),NA())</f>
        <v>#N/A</v>
      </c>
      <c r="R29" s="519" t="e">
        <f ca="1">+IF(AND(ISNUMBER(OFFSET('Water Data'!$H$9,0,10*ROW('Water Data'!H23))),'Data Summary'!CG29="Yes"),OFFSET('Water Data'!$H$9,0,10*ROW('Water Data'!H23)),NA())</f>
        <v>#N/A</v>
      </c>
      <c r="S29" s="519" t="e">
        <f ca="1">+IF(AND(ISNUMBER(OFFSET('Water Data'!$I$4,0,10*ROW('Water Data'!I23))),'Data Summary'!CH29="Yes"),100-OFFSET('Water Data'!$I$4,0,10*ROW('Water Data'!I23)),NA())</f>
        <v>#N/A</v>
      </c>
      <c r="T29" s="519" t="e">
        <f ca="1">+IF(AND(ISNUMBER(OFFSET('Water Data'!$I$6,0,10*ROW('Water Data'!I23))),'Data Summary'!CI29="Yes"),OFFSET('Water Data'!$I$6,0,10*ROW('Water Data'!I23)),NA())</f>
        <v>#N/A</v>
      </c>
      <c r="U29" s="519" t="e">
        <f ca="1">+IF(AND(ISNUMBER(OFFSET('Water Data'!$I$9,0,10*ROW('Water Data'!I23))),'Data Summary'!CJ29="Yes"),OFFSET('Water Data'!$I$9,0,10*ROW('Water Data'!I23)),NA())</f>
        <v>#N/A</v>
      </c>
      <c r="V29" s="520" t="e">
        <f ca="1">+IF(AND(ISNUMBER(OFFSET('Sanitation Data'!$D$4,0,10*ROW('Sanitation Data'!D23))),'Data Summary'!CK29="Yes"),100-OFFSET('Sanitation Data'!$D$4,0,10*ROW('Sanitation Data'!D23)),NA())</f>
        <v>#N/A</v>
      </c>
      <c r="W29" s="520" t="e">
        <f ca="1">+IF(AND(ISNUMBER(OFFSET('Sanitation Data'!$D$6,0,10*ROW('Sanitation Data'!D23))),'Data Summary'!CL29="Yes"),OFFSET('Sanitation Data'!$D$6,0,10*ROW('Sanitation Data'!D23)),NA())</f>
        <v>#N/A</v>
      </c>
      <c r="X29" s="520" t="e">
        <f ca="1">+IF(AND(ISNUMBER(OFFSET('Sanitation Data'!$D$10,0,10*ROW('Sanitation Data'!D23))),'Data Summary'!CM29="Yes"),OFFSET('Sanitation Data'!$D$10,0,10*ROW('Sanitation Data'!D23)),NA())</f>
        <v>#N/A</v>
      </c>
      <c r="Y29" s="520" t="e">
        <f ca="1">+IF(AND(ISNUMBER(OFFSET('Sanitation Data'!$D$11,0,10*ROW('Sanitation Data'!D23))),'Data Summary'!CN29="Yes"),OFFSET('Sanitation Data'!$D$11,0,10*ROW('Sanitation Data'!D23)),NA())</f>
        <v>#N/A</v>
      </c>
      <c r="Z29" s="520" t="e">
        <f ca="1">+IF(AND(ISNUMBER(OFFSET('Sanitation Data'!$D$12,0,10*ROW('Sanitation Data'!D23))),'Data Summary'!CO29="Yes"),OFFSET('Sanitation Data'!$D$12,0,10*ROW('Sanitation Data'!D23)),NA())</f>
        <v>#N/A</v>
      </c>
      <c r="AA29" s="520" t="e">
        <f ca="1">+IF(AND(ISNUMBER(OFFSET('Sanitation Data'!$E$4,0,10*ROW('Sanitation Data'!E23))),'Data Summary'!CP29="Yes"),100-OFFSET('Sanitation Data'!$E$4,0,10*ROW('Sanitation Data'!E23)),NA())</f>
        <v>#N/A</v>
      </c>
      <c r="AB29" s="520" t="e">
        <f ca="1">+IF(AND(ISNUMBER(OFFSET('Sanitation Data'!$E$6,0,10*ROW('Sanitation Data'!E23))),'Data Summary'!CQ29="Yes"),OFFSET('Sanitation Data'!$E$6,0,10*ROW('Sanitation Data'!E23)),NA())</f>
        <v>#N/A</v>
      </c>
      <c r="AC29" s="520" t="e">
        <f ca="1">+IF(AND(ISNUMBER(OFFSET('Sanitation Data'!$E$10,0,10*ROW('Sanitation Data'!E23))),'Data Summary'!CR29="Yes"),OFFSET('Sanitation Data'!$E$10,0,10*ROW('Sanitation Data'!E23)),NA())</f>
        <v>#N/A</v>
      </c>
      <c r="AD29" s="520" t="e">
        <f ca="1">+IF(AND(ISNUMBER(OFFSET('Sanitation Data'!$E$11,0,10*ROW('Sanitation Data'!E23))),'Data Summary'!CS29="Yes"),OFFSET('Sanitation Data'!$E$11,0,10*ROW('Sanitation Data'!E23)),NA())</f>
        <v>#N/A</v>
      </c>
      <c r="AE29" s="520" t="e">
        <f ca="1">+IF(AND(ISNUMBER(OFFSET('Sanitation Data'!$E$12,0,10*ROW('Sanitation Data'!E23))),'Data Summary'!CT29="Yes"),OFFSET('Sanitation Data'!$E$12,0,10*ROW('Sanitation Data'!E23)),NA())</f>
        <v>#N/A</v>
      </c>
      <c r="AF29" s="520" t="e">
        <f ca="1">+IF(AND(ISNUMBER(OFFSET('Sanitation Data'!$F$4,0,10*ROW('Sanitation Data'!F23))),'Data Summary'!CU29="Yes"),100-OFFSET('Sanitation Data'!$F$4,0,10*ROW('Sanitation Data'!F23)),NA())</f>
        <v>#N/A</v>
      </c>
      <c r="AG29" s="520" t="e">
        <f ca="1">+IF(AND(ISNUMBER(OFFSET('Sanitation Data'!$F$6,0,10*ROW('Sanitation Data'!F23))),'Data Summary'!CV29="Yes"),OFFSET('Sanitation Data'!$F$6,0,10*ROW('Sanitation Data'!F23)),NA())</f>
        <v>#N/A</v>
      </c>
      <c r="AH29" s="520" t="e">
        <f ca="1">+IF(AND(ISNUMBER(OFFSET('Sanitation Data'!$F$10,0,10*ROW('Sanitation Data'!F23))),'Data Summary'!CW29="Yes"),OFFSET('Sanitation Data'!$F$10,0,10*ROW('Sanitation Data'!F23)),NA())</f>
        <v>#N/A</v>
      </c>
      <c r="AI29" s="520" t="e">
        <f ca="1">+IF(AND(ISNUMBER(OFFSET('Sanitation Data'!$F$11,0,10*ROW('Sanitation Data'!F23))),'Data Summary'!CX29="Yes"),OFFSET('Sanitation Data'!$F$11,0,10*ROW('Sanitation Data'!F23)),NA())</f>
        <v>#N/A</v>
      </c>
      <c r="AJ29" s="520" t="e">
        <f ca="1">+IF(AND(ISNUMBER(OFFSET('Sanitation Data'!$F$12,0,10*ROW('Sanitation Data'!F23))),'Data Summary'!CY29="Yes"),OFFSET('Sanitation Data'!$F$12,0,10*ROW('Sanitation Data'!F23)),NA())</f>
        <v>#N/A</v>
      </c>
      <c r="AK29" s="520" t="e">
        <f ca="1">+IF(AND(ISNUMBER(OFFSET('Sanitation Data'!$G$4,0,10*ROW('Sanitation Data'!G23))),'Data Summary'!CZ29="Yes"),100-OFFSET('Sanitation Data'!$G$4,0,10*ROW('Sanitation Data'!G23)),NA())</f>
        <v>#N/A</v>
      </c>
      <c r="AL29" s="520" t="e">
        <f ca="1">+IF(AND(ISNUMBER(OFFSET('Sanitation Data'!$G$6,0,10*ROW('Sanitation Data'!G23))),'Data Summary'!DA29="Yes"),OFFSET('Sanitation Data'!$G$6,0,10*ROW('Sanitation Data'!G23)),NA())</f>
        <v>#N/A</v>
      </c>
      <c r="AM29" s="520" t="e">
        <f ca="1">+IF(AND(ISNUMBER(OFFSET('Sanitation Data'!$G$10,0,10*ROW('Sanitation Data'!G23))),'Data Summary'!DB29="Yes"),OFFSET('Sanitation Data'!$G$10,0,10*ROW('Sanitation Data'!G23)),NA())</f>
        <v>#N/A</v>
      </c>
      <c r="AN29" s="520" t="e">
        <f ca="1">+IF(AND(ISNUMBER(OFFSET('Sanitation Data'!$G$11,0,10*ROW('Sanitation Data'!G23))),'Data Summary'!DC29="Yes"),OFFSET('Sanitation Data'!$G$11,0,10*ROW('Sanitation Data'!G23)),NA())</f>
        <v>#N/A</v>
      </c>
      <c r="AO29" s="520" t="e">
        <f ca="1">+IF(AND(ISNUMBER(OFFSET('Sanitation Data'!$G$12,0,10*ROW('Sanitation Data'!G23))),'Data Summary'!DD29="Yes"),OFFSET('Sanitation Data'!$G$12,0,10*ROW('Sanitation Data'!G23)),NA())</f>
        <v>#N/A</v>
      </c>
      <c r="AP29" s="520" t="e">
        <f ca="1">+IF(AND(ISNUMBER(OFFSET('Sanitation Data'!$H$4,0,10*ROW('Sanitation Data'!H23))),'Data Summary'!DE29="Yes"),100-OFFSET('Sanitation Data'!$H$4,0,10*ROW('Sanitation Data'!H23)),NA())</f>
        <v>#N/A</v>
      </c>
      <c r="AQ29" s="520" t="e">
        <f ca="1">+IF(AND(ISNUMBER(OFFSET('Sanitation Data'!$H$6,0,10*ROW('Sanitation Data'!H23))),'Data Summary'!DF29="Yes"),OFFSET('Sanitation Data'!$H$6,0,10*ROW('Sanitation Data'!H23)),NA())</f>
        <v>#N/A</v>
      </c>
      <c r="AR29" s="520" t="e">
        <f ca="1">+IF(AND(ISNUMBER(OFFSET('Sanitation Data'!$H$10,0,10*ROW('Sanitation Data'!H23))),'Data Summary'!DG29="Yes"),OFFSET('Sanitation Data'!$H$10,0,10*ROW('Sanitation Data'!H23)),NA())</f>
        <v>#N/A</v>
      </c>
      <c r="AS29" s="520" t="e">
        <f ca="1">+IF(AND(ISNUMBER(OFFSET('Sanitation Data'!$H$11,0,10*ROW('Sanitation Data'!H23))),'Data Summary'!DH29="Yes"),OFFSET('Sanitation Data'!$H$11,0,10*ROW('Sanitation Data'!H23)),NA())</f>
        <v>#N/A</v>
      </c>
      <c r="AT29" s="520" t="e">
        <f ca="1">+IF(AND(ISNUMBER(OFFSET('Sanitation Data'!$H$12,0,10*ROW('Sanitation Data'!H23))),'Data Summary'!DI29="Yes"),OFFSET('Sanitation Data'!$H$12,0,10*ROW('Sanitation Data'!H23)),NA())</f>
        <v>#N/A</v>
      </c>
      <c r="AU29" s="520" t="e">
        <f ca="1">+IF(AND(ISNUMBER(OFFSET('Sanitation Data'!$I$4,0,10*ROW('Sanitation Data'!I23))),'Data Summary'!DJ29="Yes"),100-OFFSET('Sanitation Data'!$I$4,0,10*ROW('Sanitation Data'!I23)),NA())</f>
        <v>#N/A</v>
      </c>
      <c r="AV29" s="520" t="e">
        <f ca="1">+IF(AND(ISNUMBER(OFFSET('Sanitation Data'!$I$6,0,10*ROW('Sanitation Data'!I23))),'Data Summary'!DK29="Yes"),OFFSET('Sanitation Data'!$I$6,0,10*ROW('Sanitation Data'!I23)),NA())</f>
        <v>#N/A</v>
      </c>
      <c r="AW29" s="520" t="e">
        <f ca="1">+IF(AND(ISNUMBER(OFFSET('Sanitation Data'!$I$10,0,10*ROW('Sanitation Data'!I23))),'Data Summary'!DL29="Yes"),OFFSET('Sanitation Data'!$I$10,0,10*ROW('Sanitation Data'!I23)),NA())</f>
        <v>#N/A</v>
      </c>
      <c r="AX29" s="520" t="e">
        <f ca="1">+IF(AND(ISNUMBER(OFFSET('Sanitation Data'!$I$11,0,10*ROW('Sanitation Data'!I23))),'Data Summary'!DM29="Yes"),OFFSET('Sanitation Data'!$I$11,0,10*ROW('Sanitation Data'!I23)),NA())</f>
        <v>#N/A</v>
      </c>
      <c r="AY29" s="520" t="e">
        <f ca="1">+IF(AND(ISNUMBER(OFFSET('Sanitation Data'!$I$12,0,10*ROW('Sanitation Data'!I23))),'Data Summary'!DN29="Yes"),OFFSET('Sanitation Data'!$I$12,0,10*ROW('Sanitation Data'!I23)),NA())</f>
        <v>#N/A</v>
      </c>
      <c r="AZ29" s="521" t="e">
        <f ca="1">+IF(AND(ISNUMBER(OFFSET('Hygiene Data'!$D$5,0,10*ROW('Hygiene Data'!D23))),'Data Summary'!DO29="Yes"),OFFSET('Hygiene Data'!$D$5,0,10*ROW('Hygiene Data'!D23)),NA())</f>
        <v>#N/A</v>
      </c>
      <c r="BA29" s="521" t="e">
        <f ca="1">+IF(AND(ISNUMBER(OFFSET('Hygiene Data'!$D$7,0,10*ROW('Hygiene Data'!D23))),'Data Summary'!DP29="Yes"),OFFSET('Hygiene Data'!$D$7,0,10*ROW('Hygiene Data'!D23)),NA())</f>
        <v>#N/A</v>
      </c>
      <c r="BB29" s="521" t="e">
        <f ca="1">+IF(AND(ISNUMBER(OFFSET('Hygiene Data'!$D$9,0,10*ROW('Hygiene Data'!D23))),'Data Summary'!DQ29="Yes"),OFFSET('Hygiene Data'!$D$9,0,10*ROW('Hygiene Data'!D23)),NA())</f>
        <v>#N/A</v>
      </c>
      <c r="BC29" s="521" t="e">
        <f ca="1">+IF(AND(ISNUMBER(OFFSET('Hygiene Data'!$E$5,0,10*ROW('Hygiene Data'!E23))),'Data Summary'!DR29="Yes"),OFFSET('Hygiene Data'!$E$5,0,10*ROW('Hygiene Data'!E23)),NA())</f>
        <v>#N/A</v>
      </c>
      <c r="BD29" s="521" t="e">
        <f ca="1">+IF(AND(ISNUMBER(OFFSET('Hygiene Data'!$E$7,0,10*ROW('Hygiene Data'!E23))),'Data Summary'!DS29="Yes"),OFFSET('Hygiene Data'!$E$7,0,10*ROW('Hygiene Data'!E23)),NA())</f>
        <v>#N/A</v>
      </c>
      <c r="BE29" s="521" t="e">
        <f ca="1">+IF(AND(ISNUMBER(OFFSET('Hygiene Data'!$E$9,0,10*ROW('Hygiene Data'!E23))),'Data Summary'!DT29="Yes"),OFFSET('Hygiene Data'!$E$9,0,10*ROW('Hygiene Data'!E23)),NA())</f>
        <v>#N/A</v>
      </c>
      <c r="BF29" s="521" t="e">
        <f ca="1">+IF(AND(ISNUMBER(OFFSET('Hygiene Data'!$F$5,0,10*ROW('Hygiene Data'!F23))),'Data Summary'!DU29="Yes"),OFFSET('Hygiene Data'!$F$5,0,10*ROW('Hygiene Data'!F23)),NA())</f>
        <v>#N/A</v>
      </c>
      <c r="BG29" s="521" t="e">
        <f ca="1">+IF(AND(ISNUMBER(OFFSET('Hygiene Data'!$F$7,0,10*ROW('Hygiene Data'!F23))),'Data Summary'!DV29="Yes"),OFFSET('Hygiene Data'!$F$7,0,10*ROW('Hygiene Data'!F23)),NA())</f>
        <v>#N/A</v>
      </c>
      <c r="BH29" s="521" t="e">
        <f ca="1">+IF(AND(ISNUMBER(OFFSET('Hygiene Data'!$F$9,0,10*ROW('Hygiene Data'!F23))),'Data Summary'!DW29="Yes"),OFFSET('Hygiene Data'!$F$9,0,10*ROW('Hygiene Data'!F23)),NA())</f>
        <v>#N/A</v>
      </c>
      <c r="BI29" s="521" t="e">
        <f ca="1">+IF(AND(ISNUMBER(OFFSET('Hygiene Data'!$G$5,0,10*ROW('Hygiene Data'!G23))),'Data Summary'!DX29="Yes"),OFFSET('Hygiene Data'!$G$5,0,10*ROW('Hygiene Data'!G23)),NA())</f>
        <v>#N/A</v>
      </c>
      <c r="BJ29" s="521" t="e">
        <f ca="1">+IF(AND(ISNUMBER(OFFSET('Hygiene Data'!$G$7,0,10*ROW('Hygiene Data'!G23))),'Data Summary'!DY29="Yes"),OFFSET('Hygiene Data'!$G$7,0,10*ROW('Hygiene Data'!G23)),NA())</f>
        <v>#N/A</v>
      </c>
      <c r="BK29" s="521" t="e">
        <f ca="1">+IF(AND(ISNUMBER(OFFSET('Hygiene Data'!$G$9,0,10*ROW('Hygiene Data'!G23))),'Data Summary'!DZ29="Yes"),OFFSET('Hygiene Data'!$G$9,0,10*ROW('Hygiene Data'!G23)),NA())</f>
        <v>#N/A</v>
      </c>
      <c r="BL29" s="521" t="e">
        <f ca="1">+IF(AND(ISNUMBER(OFFSET('Hygiene Data'!$H$5,0,10*ROW('Hygiene Data'!H23))),'Data Summary'!EA29="Yes"),OFFSET('Hygiene Data'!$H$5,0,10*ROW('Hygiene Data'!H23)),NA())</f>
        <v>#N/A</v>
      </c>
      <c r="BM29" s="521" t="e">
        <f ca="1">+IF(AND(ISNUMBER(OFFSET('Hygiene Data'!$H$7,0,10*ROW('Hygiene Data'!H23))),'Data Summary'!EB29="Yes"),OFFSET('Hygiene Data'!$H$7,0,10*ROW('Hygiene Data'!H23)),NA())</f>
        <v>#N/A</v>
      </c>
      <c r="BN29" s="521" t="e">
        <f ca="1">+IF(AND(ISNUMBER(OFFSET('Hygiene Data'!$H$9,0,10*ROW('Hygiene Data'!H23))),'Data Summary'!EC29="Yes"),OFFSET('Hygiene Data'!$H$9,0,10*ROW('Hygiene Data'!H23)),NA())</f>
        <v>#N/A</v>
      </c>
      <c r="BO29" s="521" t="e">
        <f ca="1">+IF(AND(ISNUMBER(OFFSET('Hygiene Data'!$I$5,0,10*ROW('Hygiene Data'!I23))),'Data Summary'!ED29="Yes"),OFFSET('Hygiene Data'!$I$5,0,10*ROW('Hygiene Data'!I23)),NA())</f>
        <v>#N/A</v>
      </c>
      <c r="BP29" s="521" t="e">
        <f ca="1">+IF(AND(ISNUMBER(OFFSET('Hygiene Data'!$I$7,0,10*ROW('Hygiene Data'!I23))),'Data Summary'!EE29="Yes"),OFFSET('Hygiene Data'!$I$7,0,10*ROW('Hygiene Data'!I23)),NA())</f>
        <v>#N/A</v>
      </c>
      <c r="BQ29" s="521" t="e">
        <f ca="1">+IF(AND(ISNUMBER(OFFSET('Hygiene Data'!$I$9,0,10*ROW('Hygiene Data'!I23))),'Data Summary'!EF29="Yes"),OFFSET('Hygiene Data'!$I$9,0,10*ROW('Hygiene Data'!I23)),NA())</f>
        <v>#N/A</v>
      </c>
    </row>
    <row r="30" spans="1:69" x14ac:dyDescent="0.25">
      <c r="A30" s="517" t="e">
        <f ca="1">+RIGHT('Data Summary'!A30,LEN('Data Summary'!A30)-9)</f>
        <v>#VALUE!</v>
      </c>
      <c r="B30" s="491" t="str">
        <f ca="1">+IF(ISTEXT('Data Summary'!B30),'Data Summary'!B30,"")</f>
        <v/>
      </c>
      <c r="C30" s="518" t="e">
        <f ca="1">+VALUE('Data Summary'!C30)</f>
        <v>#VALUE!</v>
      </c>
      <c r="D30" s="519" t="e">
        <f ca="1">+IF(AND(ISNUMBER(OFFSET('Water Data'!$D$4,0,10*ROW('Water Data'!D24))),'Data Summary'!BS30="Yes"),100-OFFSET('Water Data'!$D$4,0,10*ROW('Water Data'!D24)),NA())</f>
        <v>#N/A</v>
      </c>
      <c r="E30" s="519" t="e">
        <f ca="1">+IF(AND(ISNUMBER(OFFSET('Water Data'!$D$6,0,10*ROW('Water Data'!D24))),'Data Summary'!BT30="Yes"),OFFSET('Water Data'!$D$6,0,10*ROW('Water Data'!D24)),NA())</f>
        <v>#N/A</v>
      </c>
      <c r="F30" s="519" t="e">
        <f ca="1">+IF(AND(ISNUMBER(OFFSET('Water Data'!$D$9,0,10*ROW('Water Data'!D24))),'Data Summary'!BU30="Yes"),OFFSET('Water Data'!$D$9,0,10*ROW('Water Data'!D24)),NA())</f>
        <v>#N/A</v>
      </c>
      <c r="G30" s="519" t="e">
        <f ca="1">+IF(AND(ISNUMBER(OFFSET('Water Data'!$E$4,0,10*ROW('Water Data'!E24))),'Data Summary'!BV30="Yes"),100-OFFSET('Water Data'!$E$4,0,10*ROW('Water Data'!E24)),NA())</f>
        <v>#N/A</v>
      </c>
      <c r="H30" s="519" t="e">
        <f ca="1">+IF(AND(ISNUMBER(OFFSET('Water Data'!$E$6,0,10*ROW('Water Data'!E24))),'Data Summary'!BW30="Yes"),OFFSET('Water Data'!$E$6,0,10*ROW('Water Data'!E24)),NA())</f>
        <v>#N/A</v>
      </c>
      <c r="I30" s="519" t="e">
        <f ca="1">+IF(AND(ISNUMBER(OFFSET('Water Data'!$E$9,0,10*ROW('Water Data'!E24))),'Data Summary'!BX30="Yes"),OFFSET('Water Data'!$E$9,0,10*ROW('Water Data'!E24)),NA())</f>
        <v>#N/A</v>
      </c>
      <c r="J30" s="519" t="e">
        <f ca="1">+IF(AND(ISNUMBER(OFFSET('Water Data'!$F$4,0,10*ROW('Water Data'!F24))),'Data Summary'!BY30="Yes"),100-OFFSET('Water Data'!$F$4,0,10*ROW('Water Data'!F24)),NA())</f>
        <v>#N/A</v>
      </c>
      <c r="K30" s="519" t="e">
        <f ca="1">+IF(AND(ISNUMBER(OFFSET('Water Data'!$F$6,0,10*ROW('Water Data'!F24))),'Data Summary'!BZ30="Yes"),OFFSET('Water Data'!$F$6,0,10*ROW('Water Data'!F24)),NA())</f>
        <v>#N/A</v>
      </c>
      <c r="L30" s="519" t="e">
        <f ca="1">+IF(AND(ISNUMBER(OFFSET('Water Data'!$F$9,0,10*ROW('Water Data'!F24))),'Data Summary'!CA30="Yes"),OFFSET('Water Data'!$F$9,0,10*ROW('Water Data'!F24)),NA())</f>
        <v>#N/A</v>
      </c>
      <c r="M30" s="519" t="e">
        <f ca="1">+IF(AND(ISNUMBER(OFFSET('Water Data'!$G$4,0,10*ROW('Water Data'!G24))),'Data Summary'!CB30="Yes"),100-OFFSET('Water Data'!$G$4,0,10*ROW('Water Data'!G24)),NA())</f>
        <v>#N/A</v>
      </c>
      <c r="N30" s="519" t="e">
        <f ca="1">+IF(AND(ISNUMBER(OFFSET('Water Data'!$G$6,0,10*ROW('Water Data'!G24))),'Data Summary'!CC30="Yes"),OFFSET('Water Data'!$G$6,0,10*ROW('Water Data'!G24)),NA())</f>
        <v>#N/A</v>
      </c>
      <c r="O30" s="519" t="e">
        <f ca="1">+IF(AND(ISNUMBER(OFFSET('Water Data'!$G$9,0,10*ROW('Water Data'!G24))),'Data Summary'!CD30="Yes"),OFFSET('Water Data'!$G$9,0,10*ROW('Water Data'!G24)),NA())</f>
        <v>#N/A</v>
      </c>
      <c r="P30" s="519" t="e">
        <f ca="1">+IF(AND(ISNUMBER(OFFSET('Water Data'!$H$4,0,10*ROW('Water Data'!H24))),'Data Summary'!CE30="Yes"),100-OFFSET('Water Data'!$H$4,0,10*ROW('Water Data'!H24)),NA())</f>
        <v>#N/A</v>
      </c>
      <c r="Q30" s="519" t="e">
        <f ca="1">+IF(AND(ISNUMBER(OFFSET('Water Data'!$H$6,0,10*ROW('Water Data'!H24))),'Data Summary'!CF30="Yes"),OFFSET('Water Data'!$H$6,0,10*ROW('Water Data'!H24)),NA())</f>
        <v>#N/A</v>
      </c>
      <c r="R30" s="519" t="e">
        <f ca="1">+IF(AND(ISNUMBER(OFFSET('Water Data'!$H$9,0,10*ROW('Water Data'!H24))),'Data Summary'!CG30="Yes"),OFFSET('Water Data'!$H$9,0,10*ROW('Water Data'!H24)),NA())</f>
        <v>#N/A</v>
      </c>
      <c r="S30" s="519" t="e">
        <f ca="1">+IF(AND(ISNUMBER(OFFSET('Water Data'!$I$4,0,10*ROW('Water Data'!I24))),'Data Summary'!CH30="Yes"),100-OFFSET('Water Data'!$I$4,0,10*ROW('Water Data'!I24)),NA())</f>
        <v>#N/A</v>
      </c>
      <c r="T30" s="519" t="e">
        <f ca="1">+IF(AND(ISNUMBER(OFFSET('Water Data'!$I$6,0,10*ROW('Water Data'!I24))),'Data Summary'!CI30="Yes"),OFFSET('Water Data'!$I$6,0,10*ROW('Water Data'!I24)),NA())</f>
        <v>#N/A</v>
      </c>
      <c r="U30" s="519" t="e">
        <f ca="1">+IF(AND(ISNUMBER(OFFSET('Water Data'!$I$9,0,10*ROW('Water Data'!I24))),'Data Summary'!CJ30="Yes"),OFFSET('Water Data'!$I$9,0,10*ROW('Water Data'!I24)),NA())</f>
        <v>#N/A</v>
      </c>
      <c r="V30" s="520" t="e">
        <f ca="1">+IF(AND(ISNUMBER(OFFSET('Sanitation Data'!$D$4,0,10*ROW('Sanitation Data'!D24))),'Data Summary'!CK30="Yes"),100-OFFSET('Sanitation Data'!$D$4,0,10*ROW('Sanitation Data'!D24)),NA())</f>
        <v>#N/A</v>
      </c>
      <c r="W30" s="520" t="e">
        <f ca="1">+IF(AND(ISNUMBER(OFFSET('Sanitation Data'!$D$6,0,10*ROW('Sanitation Data'!D24))),'Data Summary'!CL30="Yes"),OFFSET('Sanitation Data'!$D$6,0,10*ROW('Sanitation Data'!D24)),NA())</f>
        <v>#N/A</v>
      </c>
      <c r="X30" s="520" t="e">
        <f ca="1">+IF(AND(ISNUMBER(OFFSET('Sanitation Data'!$D$10,0,10*ROW('Sanitation Data'!D24))),'Data Summary'!CM30="Yes"),OFFSET('Sanitation Data'!$D$10,0,10*ROW('Sanitation Data'!D24)),NA())</f>
        <v>#N/A</v>
      </c>
      <c r="Y30" s="520" t="e">
        <f ca="1">+IF(AND(ISNUMBER(OFFSET('Sanitation Data'!$D$11,0,10*ROW('Sanitation Data'!D24))),'Data Summary'!CN30="Yes"),OFFSET('Sanitation Data'!$D$11,0,10*ROW('Sanitation Data'!D24)),NA())</f>
        <v>#N/A</v>
      </c>
      <c r="Z30" s="520" t="e">
        <f ca="1">+IF(AND(ISNUMBER(OFFSET('Sanitation Data'!$D$12,0,10*ROW('Sanitation Data'!D24))),'Data Summary'!CO30="Yes"),OFFSET('Sanitation Data'!$D$12,0,10*ROW('Sanitation Data'!D24)),NA())</f>
        <v>#N/A</v>
      </c>
      <c r="AA30" s="520" t="e">
        <f ca="1">+IF(AND(ISNUMBER(OFFSET('Sanitation Data'!$E$4,0,10*ROW('Sanitation Data'!E24))),'Data Summary'!CP30="Yes"),100-OFFSET('Sanitation Data'!$E$4,0,10*ROW('Sanitation Data'!E24)),NA())</f>
        <v>#N/A</v>
      </c>
      <c r="AB30" s="520" t="e">
        <f ca="1">+IF(AND(ISNUMBER(OFFSET('Sanitation Data'!$E$6,0,10*ROW('Sanitation Data'!E24))),'Data Summary'!CQ30="Yes"),OFFSET('Sanitation Data'!$E$6,0,10*ROW('Sanitation Data'!E24)),NA())</f>
        <v>#N/A</v>
      </c>
      <c r="AC30" s="520" t="e">
        <f ca="1">+IF(AND(ISNUMBER(OFFSET('Sanitation Data'!$E$10,0,10*ROW('Sanitation Data'!E24))),'Data Summary'!CR30="Yes"),OFFSET('Sanitation Data'!$E$10,0,10*ROW('Sanitation Data'!E24)),NA())</f>
        <v>#N/A</v>
      </c>
      <c r="AD30" s="520" t="e">
        <f ca="1">+IF(AND(ISNUMBER(OFFSET('Sanitation Data'!$E$11,0,10*ROW('Sanitation Data'!E24))),'Data Summary'!CS30="Yes"),OFFSET('Sanitation Data'!$E$11,0,10*ROW('Sanitation Data'!E24)),NA())</f>
        <v>#N/A</v>
      </c>
      <c r="AE30" s="520" t="e">
        <f ca="1">+IF(AND(ISNUMBER(OFFSET('Sanitation Data'!$E$12,0,10*ROW('Sanitation Data'!E24))),'Data Summary'!CT30="Yes"),OFFSET('Sanitation Data'!$E$12,0,10*ROW('Sanitation Data'!E24)),NA())</f>
        <v>#N/A</v>
      </c>
      <c r="AF30" s="520" t="e">
        <f ca="1">+IF(AND(ISNUMBER(OFFSET('Sanitation Data'!$F$4,0,10*ROW('Sanitation Data'!F24))),'Data Summary'!CU30="Yes"),100-OFFSET('Sanitation Data'!$F$4,0,10*ROW('Sanitation Data'!F24)),NA())</f>
        <v>#N/A</v>
      </c>
      <c r="AG30" s="520" t="e">
        <f ca="1">+IF(AND(ISNUMBER(OFFSET('Sanitation Data'!$F$6,0,10*ROW('Sanitation Data'!F24))),'Data Summary'!CV30="Yes"),OFFSET('Sanitation Data'!$F$6,0,10*ROW('Sanitation Data'!F24)),NA())</f>
        <v>#N/A</v>
      </c>
      <c r="AH30" s="520" t="e">
        <f ca="1">+IF(AND(ISNUMBER(OFFSET('Sanitation Data'!$F$10,0,10*ROW('Sanitation Data'!F24))),'Data Summary'!CW30="Yes"),OFFSET('Sanitation Data'!$F$10,0,10*ROW('Sanitation Data'!F24)),NA())</f>
        <v>#N/A</v>
      </c>
      <c r="AI30" s="520" t="e">
        <f ca="1">+IF(AND(ISNUMBER(OFFSET('Sanitation Data'!$F$11,0,10*ROW('Sanitation Data'!F24))),'Data Summary'!CX30="Yes"),OFFSET('Sanitation Data'!$F$11,0,10*ROW('Sanitation Data'!F24)),NA())</f>
        <v>#N/A</v>
      </c>
      <c r="AJ30" s="520" t="e">
        <f ca="1">+IF(AND(ISNUMBER(OFFSET('Sanitation Data'!$F$12,0,10*ROW('Sanitation Data'!F24))),'Data Summary'!CY30="Yes"),OFFSET('Sanitation Data'!$F$12,0,10*ROW('Sanitation Data'!F24)),NA())</f>
        <v>#N/A</v>
      </c>
      <c r="AK30" s="520" t="e">
        <f ca="1">+IF(AND(ISNUMBER(OFFSET('Sanitation Data'!$G$4,0,10*ROW('Sanitation Data'!G24))),'Data Summary'!CZ30="Yes"),100-OFFSET('Sanitation Data'!$G$4,0,10*ROW('Sanitation Data'!G24)),NA())</f>
        <v>#N/A</v>
      </c>
      <c r="AL30" s="520" t="e">
        <f ca="1">+IF(AND(ISNUMBER(OFFSET('Sanitation Data'!$G$6,0,10*ROW('Sanitation Data'!G24))),'Data Summary'!DA30="Yes"),OFFSET('Sanitation Data'!$G$6,0,10*ROW('Sanitation Data'!G24)),NA())</f>
        <v>#N/A</v>
      </c>
      <c r="AM30" s="520" t="e">
        <f ca="1">+IF(AND(ISNUMBER(OFFSET('Sanitation Data'!$G$10,0,10*ROW('Sanitation Data'!G24))),'Data Summary'!DB30="Yes"),OFFSET('Sanitation Data'!$G$10,0,10*ROW('Sanitation Data'!G24)),NA())</f>
        <v>#N/A</v>
      </c>
      <c r="AN30" s="520" t="e">
        <f ca="1">+IF(AND(ISNUMBER(OFFSET('Sanitation Data'!$G$11,0,10*ROW('Sanitation Data'!G24))),'Data Summary'!DC30="Yes"),OFFSET('Sanitation Data'!$G$11,0,10*ROW('Sanitation Data'!G24)),NA())</f>
        <v>#N/A</v>
      </c>
      <c r="AO30" s="520" t="e">
        <f ca="1">+IF(AND(ISNUMBER(OFFSET('Sanitation Data'!$G$12,0,10*ROW('Sanitation Data'!G24))),'Data Summary'!DD30="Yes"),OFFSET('Sanitation Data'!$G$12,0,10*ROW('Sanitation Data'!G24)),NA())</f>
        <v>#N/A</v>
      </c>
      <c r="AP30" s="520" t="e">
        <f ca="1">+IF(AND(ISNUMBER(OFFSET('Sanitation Data'!$H$4,0,10*ROW('Sanitation Data'!H24))),'Data Summary'!DE30="Yes"),100-OFFSET('Sanitation Data'!$H$4,0,10*ROW('Sanitation Data'!H24)),NA())</f>
        <v>#N/A</v>
      </c>
      <c r="AQ30" s="520" t="e">
        <f ca="1">+IF(AND(ISNUMBER(OFFSET('Sanitation Data'!$H$6,0,10*ROW('Sanitation Data'!H24))),'Data Summary'!DF30="Yes"),OFFSET('Sanitation Data'!$H$6,0,10*ROW('Sanitation Data'!H24)),NA())</f>
        <v>#N/A</v>
      </c>
      <c r="AR30" s="520" t="e">
        <f ca="1">+IF(AND(ISNUMBER(OFFSET('Sanitation Data'!$H$10,0,10*ROW('Sanitation Data'!H24))),'Data Summary'!DG30="Yes"),OFFSET('Sanitation Data'!$H$10,0,10*ROW('Sanitation Data'!H24)),NA())</f>
        <v>#N/A</v>
      </c>
      <c r="AS30" s="520" t="e">
        <f ca="1">+IF(AND(ISNUMBER(OFFSET('Sanitation Data'!$H$11,0,10*ROW('Sanitation Data'!H24))),'Data Summary'!DH30="Yes"),OFFSET('Sanitation Data'!$H$11,0,10*ROW('Sanitation Data'!H24)),NA())</f>
        <v>#N/A</v>
      </c>
      <c r="AT30" s="520" t="e">
        <f ca="1">+IF(AND(ISNUMBER(OFFSET('Sanitation Data'!$H$12,0,10*ROW('Sanitation Data'!H24))),'Data Summary'!DI30="Yes"),OFFSET('Sanitation Data'!$H$12,0,10*ROW('Sanitation Data'!H24)),NA())</f>
        <v>#N/A</v>
      </c>
      <c r="AU30" s="520" t="e">
        <f ca="1">+IF(AND(ISNUMBER(OFFSET('Sanitation Data'!$I$4,0,10*ROW('Sanitation Data'!I24))),'Data Summary'!DJ30="Yes"),100-OFFSET('Sanitation Data'!$I$4,0,10*ROW('Sanitation Data'!I24)),NA())</f>
        <v>#N/A</v>
      </c>
      <c r="AV30" s="520" t="e">
        <f ca="1">+IF(AND(ISNUMBER(OFFSET('Sanitation Data'!$I$6,0,10*ROW('Sanitation Data'!I24))),'Data Summary'!DK30="Yes"),OFFSET('Sanitation Data'!$I$6,0,10*ROW('Sanitation Data'!I24)),NA())</f>
        <v>#N/A</v>
      </c>
      <c r="AW30" s="520" t="e">
        <f ca="1">+IF(AND(ISNUMBER(OFFSET('Sanitation Data'!$I$10,0,10*ROW('Sanitation Data'!I24))),'Data Summary'!DL30="Yes"),OFFSET('Sanitation Data'!$I$10,0,10*ROW('Sanitation Data'!I24)),NA())</f>
        <v>#N/A</v>
      </c>
      <c r="AX30" s="520" t="e">
        <f ca="1">+IF(AND(ISNUMBER(OFFSET('Sanitation Data'!$I$11,0,10*ROW('Sanitation Data'!I24))),'Data Summary'!DM30="Yes"),OFFSET('Sanitation Data'!$I$11,0,10*ROW('Sanitation Data'!I24)),NA())</f>
        <v>#N/A</v>
      </c>
      <c r="AY30" s="520" t="e">
        <f ca="1">+IF(AND(ISNUMBER(OFFSET('Sanitation Data'!$I$12,0,10*ROW('Sanitation Data'!I24))),'Data Summary'!DN30="Yes"),OFFSET('Sanitation Data'!$I$12,0,10*ROW('Sanitation Data'!I24)),NA())</f>
        <v>#N/A</v>
      </c>
      <c r="AZ30" s="521" t="e">
        <f ca="1">+IF(AND(ISNUMBER(OFFSET('Hygiene Data'!$D$5,0,10*ROW('Hygiene Data'!D24))),'Data Summary'!DO30="Yes"),OFFSET('Hygiene Data'!$D$5,0,10*ROW('Hygiene Data'!D24)),NA())</f>
        <v>#N/A</v>
      </c>
      <c r="BA30" s="521" t="e">
        <f ca="1">+IF(AND(ISNUMBER(OFFSET('Hygiene Data'!$D$7,0,10*ROW('Hygiene Data'!D24))),'Data Summary'!DP30="Yes"),OFFSET('Hygiene Data'!$D$7,0,10*ROW('Hygiene Data'!D24)),NA())</f>
        <v>#N/A</v>
      </c>
      <c r="BB30" s="521" t="e">
        <f ca="1">+IF(AND(ISNUMBER(OFFSET('Hygiene Data'!$D$9,0,10*ROW('Hygiene Data'!D24))),'Data Summary'!DQ30="Yes"),OFFSET('Hygiene Data'!$D$9,0,10*ROW('Hygiene Data'!D24)),NA())</f>
        <v>#N/A</v>
      </c>
      <c r="BC30" s="521" t="e">
        <f ca="1">+IF(AND(ISNUMBER(OFFSET('Hygiene Data'!$E$5,0,10*ROW('Hygiene Data'!E24))),'Data Summary'!DR30="Yes"),OFFSET('Hygiene Data'!$E$5,0,10*ROW('Hygiene Data'!E24)),NA())</f>
        <v>#N/A</v>
      </c>
      <c r="BD30" s="521" t="e">
        <f ca="1">+IF(AND(ISNUMBER(OFFSET('Hygiene Data'!$E$7,0,10*ROW('Hygiene Data'!E24))),'Data Summary'!DS30="Yes"),OFFSET('Hygiene Data'!$E$7,0,10*ROW('Hygiene Data'!E24)),NA())</f>
        <v>#N/A</v>
      </c>
      <c r="BE30" s="521" t="e">
        <f ca="1">+IF(AND(ISNUMBER(OFFSET('Hygiene Data'!$E$9,0,10*ROW('Hygiene Data'!E24))),'Data Summary'!DT30="Yes"),OFFSET('Hygiene Data'!$E$9,0,10*ROW('Hygiene Data'!E24)),NA())</f>
        <v>#N/A</v>
      </c>
      <c r="BF30" s="521" t="e">
        <f ca="1">+IF(AND(ISNUMBER(OFFSET('Hygiene Data'!$F$5,0,10*ROW('Hygiene Data'!F24))),'Data Summary'!DU30="Yes"),OFFSET('Hygiene Data'!$F$5,0,10*ROW('Hygiene Data'!F24)),NA())</f>
        <v>#N/A</v>
      </c>
      <c r="BG30" s="521" t="e">
        <f ca="1">+IF(AND(ISNUMBER(OFFSET('Hygiene Data'!$F$7,0,10*ROW('Hygiene Data'!F24))),'Data Summary'!DV30="Yes"),OFFSET('Hygiene Data'!$F$7,0,10*ROW('Hygiene Data'!F24)),NA())</f>
        <v>#N/A</v>
      </c>
      <c r="BH30" s="521" t="e">
        <f ca="1">+IF(AND(ISNUMBER(OFFSET('Hygiene Data'!$F$9,0,10*ROW('Hygiene Data'!F24))),'Data Summary'!DW30="Yes"),OFFSET('Hygiene Data'!$F$9,0,10*ROW('Hygiene Data'!F24)),NA())</f>
        <v>#N/A</v>
      </c>
      <c r="BI30" s="521" t="e">
        <f ca="1">+IF(AND(ISNUMBER(OFFSET('Hygiene Data'!$G$5,0,10*ROW('Hygiene Data'!G24))),'Data Summary'!DX30="Yes"),OFFSET('Hygiene Data'!$G$5,0,10*ROW('Hygiene Data'!G24)),NA())</f>
        <v>#N/A</v>
      </c>
      <c r="BJ30" s="521" t="e">
        <f ca="1">+IF(AND(ISNUMBER(OFFSET('Hygiene Data'!$G$7,0,10*ROW('Hygiene Data'!G24))),'Data Summary'!DY30="Yes"),OFFSET('Hygiene Data'!$G$7,0,10*ROW('Hygiene Data'!G24)),NA())</f>
        <v>#N/A</v>
      </c>
      <c r="BK30" s="521" t="e">
        <f ca="1">+IF(AND(ISNUMBER(OFFSET('Hygiene Data'!$G$9,0,10*ROW('Hygiene Data'!G24))),'Data Summary'!DZ30="Yes"),OFFSET('Hygiene Data'!$G$9,0,10*ROW('Hygiene Data'!G24)),NA())</f>
        <v>#N/A</v>
      </c>
      <c r="BL30" s="521" t="e">
        <f ca="1">+IF(AND(ISNUMBER(OFFSET('Hygiene Data'!$H$5,0,10*ROW('Hygiene Data'!H24))),'Data Summary'!EA30="Yes"),OFFSET('Hygiene Data'!$H$5,0,10*ROW('Hygiene Data'!H24)),NA())</f>
        <v>#N/A</v>
      </c>
      <c r="BM30" s="521" t="e">
        <f ca="1">+IF(AND(ISNUMBER(OFFSET('Hygiene Data'!$H$7,0,10*ROW('Hygiene Data'!H24))),'Data Summary'!EB30="Yes"),OFFSET('Hygiene Data'!$H$7,0,10*ROW('Hygiene Data'!H24)),NA())</f>
        <v>#N/A</v>
      </c>
      <c r="BN30" s="521" t="e">
        <f ca="1">+IF(AND(ISNUMBER(OFFSET('Hygiene Data'!$H$9,0,10*ROW('Hygiene Data'!H24))),'Data Summary'!EC30="Yes"),OFFSET('Hygiene Data'!$H$9,0,10*ROW('Hygiene Data'!H24)),NA())</f>
        <v>#N/A</v>
      </c>
      <c r="BO30" s="521" t="e">
        <f ca="1">+IF(AND(ISNUMBER(OFFSET('Hygiene Data'!$I$5,0,10*ROW('Hygiene Data'!I24))),'Data Summary'!ED30="Yes"),OFFSET('Hygiene Data'!$I$5,0,10*ROW('Hygiene Data'!I24)),NA())</f>
        <v>#N/A</v>
      </c>
      <c r="BP30" s="521" t="e">
        <f ca="1">+IF(AND(ISNUMBER(OFFSET('Hygiene Data'!$I$7,0,10*ROW('Hygiene Data'!I24))),'Data Summary'!EE30="Yes"),OFFSET('Hygiene Data'!$I$7,0,10*ROW('Hygiene Data'!I24)),NA())</f>
        <v>#N/A</v>
      </c>
      <c r="BQ30" s="521" t="e">
        <f ca="1">+IF(AND(ISNUMBER(OFFSET('Hygiene Data'!$I$9,0,10*ROW('Hygiene Data'!I24))),'Data Summary'!EF30="Yes"),OFFSET('Hygiene Data'!$I$9,0,10*ROW('Hygiene Data'!I24)),NA())</f>
        <v>#N/A</v>
      </c>
    </row>
    <row r="31" spans="1:69" x14ac:dyDescent="0.25">
      <c r="A31" s="517" t="e">
        <f ca="1">+RIGHT('Data Summary'!A31,LEN('Data Summary'!A31)-9)</f>
        <v>#VALUE!</v>
      </c>
      <c r="B31" s="491" t="str">
        <f ca="1">+IF(ISTEXT('Data Summary'!B31),'Data Summary'!B31,"")</f>
        <v/>
      </c>
      <c r="C31" s="518" t="e">
        <f ca="1">+VALUE('Data Summary'!C31)</f>
        <v>#VALUE!</v>
      </c>
      <c r="D31" s="519" t="e">
        <f ca="1">+IF(AND(ISNUMBER(OFFSET('Water Data'!$D$4,0,10*ROW('Water Data'!D25))),'Data Summary'!BS31="Yes"),100-OFFSET('Water Data'!$D$4,0,10*ROW('Water Data'!D25)),NA())</f>
        <v>#N/A</v>
      </c>
      <c r="E31" s="519" t="e">
        <f ca="1">+IF(AND(ISNUMBER(OFFSET('Water Data'!$D$6,0,10*ROW('Water Data'!D25))),'Data Summary'!BT31="Yes"),OFFSET('Water Data'!$D$6,0,10*ROW('Water Data'!D25)),NA())</f>
        <v>#N/A</v>
      </c>
      <c r="F31" s="519" t="e">
        <f ca="1">+IF(AND(ISNUMBER(OFFSET('Water Data'!$D$9,0,10*ROW('Water Data'!D25))),'Data Summary'!BU31="Yes"),OFFSET('Water Data'!$D$9,0,10*ROW('Water Data'!D25)),NA())</f>
        <v>#N/A</v>
      </c>
      <c r="G31" s="519" t="e">
        <f ca="1">+IF(AND(ISNUMBER(OFFSET('Water Data'!$E$4,0,10*ROW('Water Data'!E25))),'Data Summary'!BV31="Yes"),100-OFFSET('Water Data'!$E$4,0,10*ROW('Water Data'!E25)),NA())</f>
        <v>#N/A</v>
      </c>
      <c r="H31" s="519" t="e">
        <f ca="1">+IF(AND(ISNUMBER(OFFSET('Water Data'!$E$6,0,10*ROW('Water Data'!E25))),'Data Summary'!BW31="Yes"),OFFSET('Water Data'!$E$6,0,10*ROW('Water Data'!E25)),NA())</f>
        <v>#N/A</v>
      </c>
      <c r="I31" s="519" t="e">
        <f ca="1">+IF(AND(ISNUMBER(OFFSET('Water Data'!$E$9,0,10*ROW('Water Data'!E25))),'Data Summary'!BX31="Yes"),OFFSET('Water Data'!$E$9,0,10*ROW('Water Data'!E25)),NA())</f>
        <v>#N/A</v>
      </c>
      <c r="J31" s="519" t="e">
        <f ca="1">+IF(AND(ISNUMBER(OFFSET('Water Data'!$F$4,0,10*ROW('Water Data'!F25))),'Data Summary'!BY31="Yes"),100-OFFSET('Water Data'!$F$4,0,10*ROW('Water Data'!F25)),NA())</f>
        <v>#N/A</v>
      </c>
      <c r="K31" s="519" t="e">
        <f ca="1">+IF(AND(ISNUMBER(OFFSET('Water Data'!$F$6,0,10*ROW('Water Data'!F25))),'Data Summary'!BZ31="Yes"),OFFSET('Water Data'!$F$6,0,10*ROW('Water Data'!F25)),NA())</f>
        <v>#N/A</v>
      </c>
      <c r="L31" s="519" t="e">
        <f ca="1">+IF(AND(ISNUMBER(OFFSET('Water Data'!$F$9,0,10*ROW('Water Data'!F25))),'Data Summary'!CA31="Yes"),OFFSET('Water Data'!$F$9,0,10*ROW('Water Data'!F25)),NA())</f>
        <v>#N/A</v>
      </c>
      <c r="M31" s="519" t="e">
        <f ca="1">+IF(AND(ISNUMBER(OFFSET('Water Data'!$G$4,0,10*ROW('Water Data'!G25))),'Data Summary'!CB31="Yes"),100-OFFSET('Water Data'!$G$4,0,10*ROW('Water Data'!G25)),NA())</f>
        <v>#N/A</v>
      </c>
      <c r="N31" s="519" t="e">
        <f ca="1">+IF(AND(ISNUMBER(OFFSET('Water Data'!$G$6,0,10*ROW('Water Data'!G25))),'Data Summary'!CC31="Yes"),OFFSET('Water Data'!$G$6,0,10*ROW('Water Data'!G25)),NA())</f>
        <v>#N/A</v>
      </c>
      <c r="O31" s="519" t="e">
        <f ca="1">+IF(AND(ISNUMBER(OFFSET('Water Data'!$G$9,0,10*ROW('Water Data'!G25))),'Data Summary'!CD31="Yes"),OFFSET('Water Data'!$G$9,0,10*ROW('Water Data'!G25)),NA())</f>
        <v>#N/A</v>
      </c>
      <c r="P31" s="519" t="e">
        <f ca="1">+IF(AND(ISNUMBER(OFFSET('Water Data'!$H$4,0,10*ROW('Water Data'!H25))),'Data Summary'!CE31="Yes"),100-OFFSET('Water Data'!$H$4,0,10*ROW('Water Data'!H25)),NA())</f>
        <v>#N/A</v>
      </c>
      <c r="Q31" s="519" t="e">
        <f ca="1">+IF(AND(ISNUMBER(OFFSET('Water Data'!$H$6,0,10*ROW('Water Data'!H25))),'Data Summary'!CF31="Yes"),OFFSET('Water Data'!$H$6,0,10*ROW('Water Data'!H25)),NA())</f>
        <v>#N/A</v>
      </c>
      <c r="R31" s="519" t="e">
        <f ca="1">+IF(AND(ISNUMBER(OFFSET('Water Data'!$H$9,0,10*ROW('Water Data'!H25))),'Data Summary'!CG31="Yes"),OFFSET('Water Data'!$H$9,0,10*ROW('Water Data'!H25)),NA())</f>
        <v>#N/A</v>
      </c>
      <c r="S31" s="519" t="e">
        <f ca="1">+IF(AND(ISNUMBER(OFFSET('Water Data'!$I$4,0,10*ROW('Water Data'!I25))),'Data Summary'!CH31="Yes"),100-OFFSET('Water Data'!$I$4,0,10*ROW('Water Data'!I25)),NA())</f>
        <v>#N/A</v>
      </c>
      <c r="T31" s="519" t="e">
        <f ca="1">+IF(AND(ISNUMBER(OFFSET('Water Data'!$I$6,0,10*ROW('Water Data'!I25))),'Data Summary'!CI31="Yes"),OFFSET('Water Data'!$I$6,0,10*ROW('Water Data'!I25)),NA())</f>
        <v>#N/A</v>
      </c>
      <c r="U31" s="519" t="e">
        <f ca="1">+IF(AND(ISNUMBER(OFFSET('Water Data'!$I$9,0,10*ROW('Water Data'!I25))),'Data Summary'!CJ31="Yes"),OFFSET('Water Data'!$I$9,0,10*ROW('Water Data'!I25)),NA())</f>
        <v>#N/A</v>
      </c>
      <c r="V31" s="520" t="e">
        <f ca="1">+IF(AND(ISNUMBER(OFFSET('Sanitation Data'!$D$4,0,10*ROW('Sanitation Data'!D25))),'Data Summary'!CK31="Yes"),100-OFFSET('Sanitation Data'!$D$4,0,10*ROW('Sanitation Data'!D25)),NA())</f>
        <v>#N/A</v>
      </c>
      <c r="W31" s="520" t="e">
        <f ca="1">+IF(AND(ISNUMBER(OFFSET('Sanitation Data'!$D$6,0,10*ROW('Sanitation Data'!D25))),'Data Summary'!CL31="Yes"),OFFSET('Sanitation Data'!$D$6,0,10*ROW('Sanitation Data'!D25)),NA())</f>
        <v>#N/A</v>
      </c>
      <c r="X31" s="520" t="e">
        <f ca="1">+IF(AND(ISNUMBER(OFFSET('Sanitation Data'!$D$10,0,10*ROW('Sanitation Data'!D25))),'Data Summary'!CM31="Yes"),OFFSET('Sanitation Data'!$D$10,0,10*ROW('Sanitation Data'!D25)),NA())</f>
        <v>#N/A</v>
      </c>
      <c r="Y31" s="520" t="e">
        <f ca="1">+IF(AND(ISNUMBER(OFFSET('Sanitation Data'!$D$11,0,10*ROW('Sanitation Data'!D25))),'Data Summary'!CN31="Yes"),OFFSET('Sanitation Data'!$D$11,0,10*ROW('Sanitation Data'!D25)),NA())</f>
        <v>#N/A</v>
      </c>
      <c r="Z31" s="520" t="e">
        <f ca="1">+IF(AND(ISNUMBER(OFFSET('Sanitation Data'!$D$12,0,10*ROW('Sanitation Data'!D25))),'Data Summary'!CO31="Yes"),OFFSET('Sanitation Data'!$D$12,0,10*ROW('Sanitation Data'!D25)),NA())</f>
        <v>#N/A</v>
      </c>
      <c r="AA31" s="520" t="e">
        <f ca="1">+IF(AND(ISNUMBER(OFFSET('Sanitation Data'!$E$4,0,10*ROW('Sanitation Data'!E25))),'Data Summary'!CP31="Yes"),100-OFFSET('Sanitation Data'!$E$4,0,10*ROW('Sanitation Data'!E25)),NA())</f>
        <v>#N/A</v>
      </c>
      <c r="AB31" s="520" t="e">
        <f ca="1">+IF(AND(ISNUMBER(OFFSET('Sanitation Data'!$E$6,0,10*ROW('Sanitation Data'!E25))),'Data Summary'!CQ31="Yes"),OFFSET('Sanitation Data'!$E$6,0,10*ROW('Sanitation Data'!E25)),NA())</f>
        <v>#N/A</v>
      </c>
      <c r="AC31" s="520" t="e">
        <f ca="1">+IF(AND(ISNUMBER(OFFSET('Sanitation Data'!$E$10,0,10*ROW('Sanitation Data'!E25))),'Data Summary'!CR31="Yes"),OFFSET('Sanitation Data'!$E$10,0,10*ROW('Sanitation Data'!E25)),NA())</f>
        <v>#N/A</v>
      </c>
      <c r="AD31" s="520" t="e">
        <f ca="1">+IF(AND(ISNUMBER(OFFSET('Sanitation Data'!$E$11,0,10*ROW('Sanitation Data'!E25))),'Data Summary'!CS31="Yes"),OFFSET('Sanitation Data'!$E$11,0,10*ROW('Sanitation Data'!E25)),NA())</f>
        <v>#N/A</v>
      </c>
      <c r="AE31" s="520" t="e">
        <f ca="1">+IF(AND(ISNUMBER(OFFSET('Sanitation Data'!$E$12,0,10*ROW('Sanitation Data'!E25))),'Data Summary'!CT31="Yes"),OFFSET('Sanitation Data'!$E$12,0,10*ROW('Sanitation Data'!E25)),NA())</f>
        <v>#N/A</v>
      </c>
      <c r="AF31" s="520" t="e">
        <f ca="1">+IF(AND(ISNUMBER(OFFSET('Sanitation Data'!$F$4,0,10*ROW('Sanitation Data'!F25))),'Data Summary'!CU31="Yes"),100-OFFSET('Sanitation Data'!$F$4,0,10*ROW('Sanitation Data'!F25)),NA())</f>
        <v>#N/A</v>
      </c>
      <c r="AG31" s="520" t="e">
        <f ca="1">+IF(AND(ISNUMBER(OFFSET('Sanitation Data'!$F$6,0,10*ROW('Sanitation Data'!F25))),'Data Summary'!CV31="Yes"),OFFSET('Sanitation Data'!$F$6,0,10*ROW('Sanitation Data'!F25)),NA())</f>
        <v>#N/A</v>
      </c>
      <c r="AH31" s="520" t="e">
        <f ca="1">+IF(AND(ISNUMBER(OFFSET('Sanitation Data'!$F$10,0,10*ROW('Sanitation Data'!F25))),'Data Summary'!CW31="Yes"),OFFSET('Sanitation Data'!$F$10,0,10*ROW('Sanitation Data'!F25)),NA())</f>
        <v>#N/A</v>
      </c>
      <c r="AI31" s="520" t="e">
        <f ca="1">+IF(AND(ISNUMBER(OFFSET('Sanitation Data'!$F$11,0,10*ROW('Sanitation Data'!F25))),'Data Summary'!CX31="Yes"),OFFSET('Sanitation Data'!$F$11,0,10*ROW('Sanitation Data'!F25)),NA())</f>
        <v>#N/A</v>
      </c>
      <c r="AJ31" s="520" t="e">
        <f ca="1">+IF(AND(ISNUMBER(OFFSET('Sanitation Data'!$F$12,0,10*ROW('Sanitation Data'!F25))),'Data Summary'!CY31="Yes"),OFFSET('Sanitation Data'!$F$12,0,10*ROW('Sanitation Data'!F25)),NA())</f>
        <v>#N/A</v>
      </c>
      <c r="AK31" s="520" t="e">
        <f ca="1">+IF(AND(ISNUMBER(OFFSET('Sanitation Data'!$G$4,0,10*ROW('Sanitation Data'!G25))),'Data Summary'!CZ31="Yes"),100-OFFSET('Sanitation Data'!$G$4,0,10*ROW('Sanitation Data'!G25)),NA())</f>
        <v>#N/A</v>
      </c>
      <c r="AL31" s="520" t="e">
        <f ca="1">+IF(AND(ISNUMBER(OFFSET('Sanitation Data'!$G$6,0,10*ROW('Sanitation Data'!G25))),'Data Summary'!DA31="Yes"),OFFSET('Sanitation Data'!$G$6,0,10*ROW('Sanitation Data'!G25)),NA())</f>
        <v>#N/A</v>
      </c>
      <c r="AM31" s="520" t="e">
        <f ca="1">+IF(AND(ISNUMBER(OFFSET('Sanitation Data'!$G$10,0,10*ROW('Sanitation Data'!G25))),'Data Summary'!DB31="Yes"),OFFSET('Sanitation Data'!$G$10,0,10*ROW('Sanitation Data'!G25)),NA())</f>
        <v>#N/A</v>
      </c>
      <c r="AN31" s="520" t="e">
        <f ca="1">+IF(AND(ISNUMBER(OFFSET('Sanitation Data'!$G$11,0,10*ROW('Sanitation Data'!G25))),'Data Summary'!DC31="Yes"),OFFSET('Sanitation Data'!$G$11,0,10*ROW('Sanitation Data'!G25)),NA())</f>
        <v>#N/A</v>
      </c>
      <c r="AO31" s="520" t="e">
        <f ca="1">+IF(AND(ISNUMBER(OFFSET('Sanitation Data'!$G$12,0,10*ROW('Sanitation Data'!G25))),'Data Summary'!DD31="Yes"),OFFSET('Sanitation Data'!$G$12,0,10*ROW('Sanitation Data'!G25)),NA())</f>
        <v>#N/A</v>
      </c>
      <c r="AP31" s="520" t="e">
        <f ca="1">+IF(AND(ISNUMBER(OFFSET('Sanitation Data'!$H$4,0,10*ROW('Sanitation Data'!H25))),'Data Summary'!DE31="Yes"),100-OFFSET('Sanitation Data'!$H$4,0,10*ROW('Sanitation Data'!H25)),NA())</f>
        <v>#N/A</v>
      </c>
      <c r="AQ31" s="520" t="e">
        <f ca="1">+IF(AND(ISNUMBER(OFFSET('Sanitation Data'!$H$6,0,10*ROW('Sanitation Data'!H25))),'Data Summary'!DF31="Yes"),OFFSET('Sanitation Data'!$H$6,0,10*ROW('Sanitation Data'!H25)),NA())</f>
        <v>#N/A</v>
      </c>
      <c r="AR31" s="520" t="e">
        <f ca="1">+IF(AND(ISNUMBER(OFFSET('Sanitation Data'!$H$10,0,10*ROW('Sanitation Data'!H25))),'Data Summary'!DG31="Yes"),OFFSET('Sanitation Data'!$H$10,0,10*ROW('Sanitation Data'!H25)),NA())</f>
        <v>#N/A</v>
      </c>
      <c r="AS31" s="520" t="e">
        <f ca="1">+IF(AND(ISNUMBER(OFFSET('Sanitation Data'!$H$11,0,10*ROW('Sanitation Data'!H25))),'Data Summary'!DH31="Yes"),OFFSET('Sanitation Data'!$H$11,0,10*ROW('Sanitation Data'!H25)),NA())</f>
        <v>#N/A</v>
      </c>
      <c r="AT31" s="520" t="e">
        <f ca="1">+IF(AND(ISNUMBER(OFFSET('Sanitation Data'!$H$12,0,10*ROW('Sanitation Data'!H25))),'Data Summary'!DI31="Yes"),OFFSET('Sanitation Data'!$H$12,0,10*ROW('Sanitation Data'!H25)),NA())</f>
        <v>#N/A</v>
      </c>
      <c r="AU31" s="520" t="e">
        <f ca="1">+IF(AND(ISNUMBER(OFFSET('Sanitation Data'!$I$4,0,10*ROW('Sanitation Data'!I25))),'Data Summary'!DJ31="Yes"),100-OFFSET('Sanitation Data'!$I$4,0,10*ROW('Sanitation Data'!I25)),NA())</f>
        <v>#N/A</v>
      </c>
      <c r="AV31" s="520" t="e">
        <f ca="1">+IF(AND(ISNUMBER(OFFSET('Sanitation Data'!$I$6,0,10*ROW('Sanitation Data'!I25))),'Data Summary'!DK31="Yes"),OFFSET('Sanitation Data'!$I$6,0,10*ROW('Sanitation Data'!I25)),NA())</f>
        <v>#N/A</v>
      </c>
      <c r="AW31" s="520" t="e">
        <f ca="1">+IF(AND(ISNUMBER(OFFSET('Sanitation Data'!$I$10,0,10*ROW('Sanitation Data'!I25))),'Data Summary'!DL31="Yes"),OFFSET('Sanitation Data'!$I$10,0,10*ROW('Sanitation Data'!I25)),NA())</f>
        <v>#N/A</v>
      </c>
      <c r="AX31" s="520" t="e">
        <f ca="1">+IF(AND(ISNUMBER(OFFSET('Sanitation Data'!$I$11,0,10*ROW('Sanitation Data'!I25))),'Data Summary'!DM31="Yes"),OFFSET('Sanitation Data'!$I$11,0,10*ROW('Sanitation Data'!I25)),NA())</f>
        <v>#N/A</v>
      </c>
      <c r="AY31" s="520" t="e">
        <f ca="1">+IF(AND(ISNUMBER(OFFSET('Sanitation Data'!$I$12,0,10*ROW('Sanitation Data'!I25))),'Data Summary'!DN31="Yes"),OFFSET('Sanitation Data'!$I$12,0,10*ROW('Sanitation Data'!I25)),NA())</f>
        <v>#N/A</v>
      </c>
      <c r="AZ31" s="521" t="e">
        <f ca="1">+IF(AND(ISNUMBER(OFFSET('Hygiene Data'!$D$5,0,10*ROW('Hygiene Data'!D25))),'Data Summary'!DO31="Yes"),OFFSET('Hygiene Data'!$D$5,0,10*ROW('Hygiene Data'!D25)),NA())</f>
        <v>#N/A</v>
      </c>
      <c r="BA31" s="521" t="e">
        <f ca="1">+IF(AND(ISNUMBER(OFFSET('Hygiene Data'!$D$7,0,10*ROW('Hygiene Data'!D25))),'Data Summary'!DP31="Yes"),OFFSET('Hygiene Data'!$D$7,0,10*ROW('Hygiene Data'!D25)),NA())</f>
        <v>#N/A</v>
      </c>
      <c r="BB31" s="521" t="e">
        <f ca="1">+IF(AND(ISNUMBER(OFFSET('Hygiene Data'!$D$9,0,10*ROW('Hygiene Data'!D25))),'Data Summary'!DQ31="Yes"),OFFSET('Hygiene Data'!$D$9,0,10*ROW('Hygiene Data'!D25)),NA())</f>
        <v>#N/A</v>
      </c>
      <c r="BC31" s="521" t="e">
        <f ca="1">+IF(AND(ISNUMBER(OFFSET('Hygiene Data'!$E$5,0,10*ROW('Hygiene Data'!E25))),'Data Summary'!DR31="Yes"),OFFSET('Hygiene Data'!$E$5,0,10*ROW('Hygiene Data'!E25)),NA())</f>
        <v>#N/A</v>
      </c>
      <c r="BD31" s="521" t="e">
        <f ca="1">+IF(AND(ISNUMBER(OFFSET('Hygiene Data'!$E$7,0,10*ROW('Hygiene Data'!E25))),'Data Summary'!DS31="Yes"),OFFSET('Hygiene Data'!$E$7,0,10*ROW('Hygiene Data'!E25)),NA())</f>
        <v>#N/A</v>
      </c>
      <c r="BE31" s="521" t="e">
        <f ca="1">+IF(AND(ISNUMBER(OFFSET('Hygiene Data'!$E$9,0,10*ROW('Hygiene Data'!E25))),'Data Summary'!DT31="Yes"),OFFSET('Hygiene Data'!$E$9,0,10*ROW('Hygiene Data'!E25)),NA())</f>
        <v>#N/A</v>
      </c>
      <c r="BF31" s="521" t="e">
        <f ca="1">+IF(AND(ISNUMBER(OFFSET('Hygiene Data'!$F$5,0,10*ROW('Hygiene Data'!F25))),'Data Summary'!DU31="Yes"),OFFSET('Hygiene Data'!$F$5,0,10*ROW('Hygiene Data'!F25)),NA())</f>
        <v>#N/A</v>
      </c>
      <c r="BG31" s="521" t="e">
        <f ca="1">+IF(AND(ISNUMBER(OFFSET('Hygiene Data'!$F$7,0,10*ROW('Hygiene Data'!F25))),'Data Summary'!DV31="Yes"),OFFSET('Hygiene Data'!$F$7,0,10*ROW('Hygiene Data'!F25)),NA())</f>
        <v>#N/A</v>
      </c>
      <c r="BH31" s="521" t="e">
        <f ca="1">+IF(AND(ISNUMBER(OFFSET('Hygiene Data'!$F$9,0,10*ROW('Hygiene Data'!F25))),'Data Summary'!DW31="Yes"),OFFSET('Hygiene Data'!$F$9,0,10*ROW('Hygiene Data'!F25)),NA())</f>
        <v>#N/A</v>
      </c>
      <c r="BI31" s="521" t="e">
        <f ca="1">+IF(AND(ISNUMBER(OFFSET('Hygiene Data'!$G$5,0,10*ROW('Hygiene Data'!G25))),'Data Summary'!DX31="Yes"),OFFSET('Hygiene Data'!$G$5,0,10*ROW('Hygiene Data'!G25)),NA())</f>
        <v>#N/A</v>
      </c>
      <c r="BJ31" s="521" t="e">
        <f ca="1">+IF(AND(ISNUMBER(OFFSET('Hygiene Data'!$G$7,0,10*ROW('Hygiene Data'!G25))),'Data Summary'!DY31="Yes"),OFFSET('Hygiene Data'!$G$7,0,10*ROW('Hygiene Data'!G25)),NA())</f>
        <v>#N/A</v>
      </c>
      <c r="BK31" s="521" t="e">
        <f ca="1">+IF(AND(ISNUMBER(OFFSET('Hygiene Data'!$G$9,0,10*ROW('Hygiene Data'!G25))),'Data Summary'!DZ31="Yes"),OFFSET('Hygiene Data'!$G$9,0,10*ROW('Hygiene Data'!G25)),NA())</f>
        <v>#N/A</v>
      </c>
      <c r="BL31" s="521" t="e">
        <f ca="1">+IF(AND(ISNUMBER(OFFSET('Hygiene Data'!$H$5,0,10*ROW('Hygiene Data'!H25))),'Data Summary'!EA31="Yes"),OFFSET('Hygiene Data'!$H$5,0,10*ROW('Hygiene Data'!H25)),NA())</f>
        <v>#N/A</v>
      </c>
      <c r="BM31" s="521" t="e">
        <f ca="1">+IF(AND(ISNUMBER(OFFSET('Hygiene Data'!$H$7,0,10*ROW('Hygiene Data'!H25))),'Data Summary'!EB31="Yes"),OFFSET('Hygiene Data'!$H$7,0,10*ROW('Hygiene Data'!H25)),NA())</f>
        <v>#N/A</v>
      </c>
      <c r="BN31" s="521" t="e">
        <f ca="1">+IF(AND(ISNUMBER(OFFSET('Hygiene Data'!$H$9,0,10*ROW('Hygiene Data'!H25))),'Data Summary'!EC31="Yes"),OFFSET('Hygiene Data'!$H$9,0,10*ROW('Hygiene Data'!H25)),NA())</f>
        <v>#N/A</v>
      </c>
      <c r="BO31" s="521" t="e">
        <f ca="1">+IF(AND(ISNUMBER(OFFSET('Hygiene Data'!$I$5,0,10*ROW('Hygiene Data'!I25))),'Data Summary'!ED31="Yes"),OFFSET('Hygiene Data'!$I$5,0,10*ROW('Hygiene Data'!I25)),NA())</f>
        <v>#N/A</v>
      </c>
      <c r="BP31" s="521" t="e">
        <f ca="1">+IF(AND(ISNUMBER(OFFSET('Hygiene Data'!$I$7,0,10*ROW('Hygiene Data'!I25))),'Data Summary'!EE31="Yes"),OFFSET('Hygiene Data'!$I$7,0,10*ROW('Hygiene Data'!I25)),NA())</f>
        <v>#N/A</v>
      </c>
      <c r="BQ31" s="521" t="e">
        <f ca="1">+IF(AND(ISNUMBER(OFFSET('Hygiene Data'!$I$9,0,10*ROW('Hygiene Data'!I25))),'Data Summary'!EF31="Yes"),OFFSET('Hygiene Data'!$I$9,0,10*ROW('Hygiene Data'!I25)),NA())</f>
        <v>#N/A</v>
      </c>
    </row>
    <row r="32" spans="1:69" x14ac:dyDescent="0.25">
      <c r="A32" s="517" t="e">
        <f ca="1">+RIGHT('Data Summary'!A32,LEN('Data Summary'!A32)-9)</f>
        <v>#VALUE!</v>
      </c>
      <c r="B32" s="491" t="str">
        <f ca="1">+IF(ISTEXT('Data Summary'!B32),'Data Summary'!B32,"")</f>
        <v/>
      </c>
      <c r="C32" s="518" t="e">
        <f ca="1">+VALUE('Data Summary'!C32)</f>
        <v>#VALUE!</v>
      </c>
      <c r="D32" s="519" t="e">
        <f ca="1">+IF(AND(ISNUMBER(OFFSET('Water Data'!$D$4,0,10*ROW('Water Data'!D26))),'Data Summary'!BS32="Yes"),100-OFFSET('Water Data'!$D$4,0,10*ROW('Water Data'!D26)),NA())</f>
        <v>#N/A</v>
      </c>
      <c r="E32" s="519" t="e">
        <f ca="1">+IF(AND(ISNUMBER(OFFSET('Water Data'!$D$6,0,10*ROW('Water Data'!D26))),'Data Summary'!BT32="Yes"),OFFSET('Water Data'!$D$6,0,10*ROW('Water Data'!D26)),NA())</f>
        <v>#N/A</v>
      </c>
      <c r="F32" s="519" t="e">
        <f ca="1">+IF(AND(ISNUMBER(OFFSET('Water Data'!$D$9,0,10*ROW('Water Data'!D26))),'Data Summary'!BU32="Yes"),OFFSET('Water Data'!$D$9,0,10*ROW('Water Data'!D26)),NA())</f>
        <v>#N/A</v>
      </c>
      <c r="G32" s="519" t="e">
        <f ca="1">+IF(AND(ISNUMBER(OFFSET('Water Data'!$E$4,0,10*ROW('Water Data'!E26))),'Data Summary'!BV32="Yes"),100-OFFSET('Water Data'!$E$4,0,10*ROW('Water Data'!E26)),NA())</f>
        <v>#N/A</v>
      </c>
      <c r="H32" s="519" t="e">
        <f ca="1">+IF(AND(ISNUMBER(OFFSET('Water Data'!$E$6,0,10*ROW('Water Data'!E26))),'Data Summary'!BW32="Yes"),OFFSET('Water Data'!$E$6,0,10*ROW('Water Data'!E26)),NA())</f>
        <v>#N/A</v>
      </c>
      <c r="I32" s="519" t="e">
        <f ca="1">+IF(AND(ISNUMBER(OFFSET('Water Data'!$E$9,0,10*ROW('Water Data'!E26))),'Data Summary'!BX32="Yes"),OFFSET('Water Data'!$E$9,0,10*ROW('Water Data'!E26)),NA())</f>
        <v>#N/A</v>
      </c>
      <c r="J32" s="519" t="e">
        <f ca="1">+IF(AND(ISNUMBER(OFFSET('Water Data'!$F$4,0,10*ROW('Water Data'!F26))),'Data Summary'!BY32="Yes"),100-OFFSET('Water Data'!$F$4,0,10*ROW('Water Data'!F26)),NA())</f>
        <v>#N/A</v>
      </c>
      <c r="K32" s="519" t="e">
        <f ca="1">+IF(AND(ISNUMBER(OFFSET('Water Data'!$F$6,0,10*ROW('Water Data'!F26))),'Data Summary'!BZ32="Yes"),OFFSET('Water Data'!$F$6,0,10*ROW('Water Data'!F26)),NA())</f>
        <v>#N/A</v>
      </c>
      <c r="L32" s="519" t="e">
        <f ca="1">+IF(AND(ISNUMBER(OFFSET('Water Data'!$F$9,0,10*ROW('Water Data'!F26))),'Data Summary'!CA32="Yes"),OFFSET('Water Data'!$F$9,0,10*ROW('Water Data'!F26)),NA())</f>
        <v>#N/A</v>
      </c>
      <c r="M32" s="519" t="e">
        <f ca="1">+IF(AND(ISNUMBER(OFFSET('Water Data'!$G$4,0,10*ROW('Water Data'!G26))),'Data Summary'!CB32="Yes"),100-OFFSET('Water Data'!$G$4,0,10*ROW('Water Data'!G26)),NA())</f>
        <v>#N/A</v>
      </c>
      <c r="N32" s="519" t="e">
        <f ca="1">+IF(AND(ISNUMBER(OFFSET('Water Data'!$G$6,0,10*ROW('Water Data'!G26))),'Data Summary'!CC32="Yes"),OFFSET('Water Data'!$G$6,0,10*ROW('Water Data'!G26)),NA())</f>
        <v>#N/A</v>
      </c>
      <c r="O32" s="519" t="e">
        <f ca="1">+IF(AND(ISNUMBER(OFFSET('Water Data'!$G$9,0,10*ROW('Water Data'!G26))),'Data Summary'!CD32="Yes"),OFFSET('Water Data'!$G$9,0,10*ROW('Water Data'!G26)),NA())</f>
        <v>#N/A</v>
      </c>
      <c r="P32" s="519" t="e">
        <f ca="1">+IF(AND(ISNUMBER(OFFSET('Water Data'!$H$4,0,10*ROW('Water Data'!H26))),'Data Summary'!CE32="Yes"),100-OFFSET('Water Data'!$H$4,0,10*ROW('Water Data'!H26)),NA())</f>
        <v>#N/A</v>
      </c>
      <c r="Q32" s="519" t="e">
        <f ca="1">+IF(AND(ISNUMBER(OFFSET('Water Data'!$H$6,0,10*ROW('Water Data'!H26))),'Data Summary'!CF32="Yes"),OFFSET('Water Data'!$H$6,0,10*ROW('Water Data'!H26)),NA())</f>
        <v>#N/A</v>
      </c>
      <c r="R32" s="519" t="e">
        <f ca="1">+IF(AND(ISNUMBER(OFFSET('Water Data'!$H$9,0,10*ROW('Water Data'!H26))),'Data Summary'!CG32="Yes"),OFFSET('Water Data'!$H$9,0,10*ROW('Water Data'!H26)),NA())</f>
        <v>#N/A</v>
      </c>
      <c r="S32" s="519" t="e">
        <f ca="1">+IF(AND(ISNUMBER(OFFSET('Water Data'!$I$4,0,10*ROW('Water Data'!I26))),'Data Summary'!CH32="Yes"),100-OFFSET('Water Data'!$I$4,0,10*ROW('Water Data'!I26)),NA())</f>
        <v>#N/A</v>
      </c>
      <c r="T32" s="519" t="e">
        <f ca="1">+IF(AND(ISNUMBER(OFFSET('Water Data'!$I$6,0,10*ROW('Water Data'!I26))),'Data Summary'!CI32="Yes"),OFFSET('Water Data'!$I$6,0,10*ROW('Water Data'!I26)),NA())</f>
        <v>#N/A</v>
      </c>
      <c r="U32" s="519" t="e">
        <f ca="1">+IF(AND(ISNUMBER(OFFSET('Water Data'!$I$9,0,10*ROW('Water Data'!I26))),'Data Summary'!CJ32="Yes"),OFFSET('Water Data'!$I$9,0,10*ROW('Water Data'!I26)),NA())</f>
        <v>#N/A</v>
      </c>
      <c r="V32" s="520" t="e">
        <f ca="1">+IF(AND(ISNUMBER(OFFSET('Sanitation Data'!$D$4,0,10*ROW('Sanitation Data'!D26))),'Data Summary'!CK32="Yes"),100-OFFSET('Sanitation Data'!$D$4,0,10*ROW('Sanitation Data'!D26)),NA())</f>
        <v>#N/A</v>
      </c>
      <c r="W32" s="520" t="e">
        <f ca="1">+IF(AND(ISNUMBER(OFFSET('Sanitation Data'!$D$6,0,10*ROW('Sanitation Data'!D26))),'Data Summary'!CL32="Yes"),OFFSET('Sanitation Data'!$D$6,0,10*ROW('Sanitation Data'!D26)),NA())</f>
        <v>#N/A</v>
      </c>
      <c r="X32" s="520" t="e">
        <f ca="1">+IF(AND(ISNUMBER(OFFSET('Sanitation Data'!$D$10,0,10*ROW('Sanitation Data'!D26))),'Data Summary'!CM32="Yes"),OFFSET('Sanitation Data'!$D$10,0,10*ROW('Sanitation Data'!D26)),NA())</f>
        <v>#N/A</v>
      </c>
      <c r="Y32" s="520" t="e">
        <f ca="1">+IF(AND(ISNUMBER(OFFSET('Sanitation Data'!$D$11,0,10*ROW('Sanitation Data'!D26))),'Data Summary'!CN32="Yes"),OFFSET('Sanitation Data'!$D$11,0,10*ROW('Sanitation Data'!D26)),NA())</f>
        <v>#N/A</v>
      </c>
      <c r="Z32" s="520" t="e">
        <f ca="1">+IF(AND(ISNUMBER(OFFSET('Sanitation Data'!$D$12,0,10*ROW('Sanitation Data'!D26))),'Data Summary'!CO32="Yes"),OFFSET('Sanitation Data'!$D$12,0,10*ROW('Sanitation Data'!D26)),NA())</f>
        <v>#N/A</v>
      </c>
      <c r="AA32" s="520" t="e">
        <f ca="1">+IF(AND(ISNUMBER(OFFSET('Sanitation Data'!$E$4,0,10*ROW('Sanitation Data'!E26))),'Data Summary'!CP32="Yes"),100-OFFSET('Sanitation Data'!$E$4,0,10*ROW('Sanitation Data'!E26)),NA())</f>
        <v>#N/A</v>
      </c>
      <c r="AB32" s="520" t="e">
        <f ca="1">+IF(AND(ISNUMBER(OFFSET('Sanitation Data'!$E$6,0,10*ROW('Sanitation Data'!E26))),'Data Summary'!CQ32="Yes"),OFFSET('Sanitation Data'!$E$6,0,10*ROW('Sanitation Data'!E26)),NA())</f>
        <v>#N/A</v>
      </c>
      <c r="AC32" s="520" t="e">
        <f ca="1">+IF(AND(ISNUMBER(OFFSET('Sanitation Data'!$E$10,0,10*ROW('Sanitation Data'!E26))),'Data Summary'!CR32="Yes"),OFFSET('Sanitation Data'!$E$10,0,10*ROW('Sanitation Data'!E26)),NA())</f>
        <v>#N/A</v>
      </c>
      <c r="AD32" s="520" t="e">
        <f ca="1">+IF(AND(ISNUMBER(OFFSET('Sanitation Data'!$E$11,0,10*ROW('Sanitation Data'!E26))),'Data Summary'!CS32="Yes"),OFFSET('Sanitation Data'!$E$11,0,10*ROW('Sanitation Data'!E26)),NA())</f>
        <v>#N/A</v>
      </c>
      <c r="AE32" s="520" t="e">
        <f ca="1">+IF(AND(ISNUMBER(OFFSET('Sanitation Data'!$E$12,0,10*ROW('Sanitation Data'!E26))),'Data Summary'!CT32="Yes"),OFFSET('Sanitation Data'!$E$12,0,10*ROW('Sanitation Data'!E26)),NA())</f>
        <v>#N/A</v>
      </c>
      <c r="AF32" s="520" t="e">
        <f ca="1">+IF(AND(ISNUMBER(OFFSET('Sanitation Data'!$F$4,0,10*ROW('Sanitation Data'!F26))),'Data Summary'!CU32="Yes"),100-OFFSET('Sanitation Data'!$F$4,0,10*ROW('Sanitation Data'!F26)),NA())</f>
        <v>#N/A</v>
      </c>
      <c r="AG32" s="520" t="e">
        <f ca="1">+IF(AND(ISNUMBER(OFFSET('Sanitation Data'!$F$6,0,10*ROW('Sanitation Data'!F26))),'Data Summary'!CV32="Yes"),OFFSET('Sanitation Data'!$F$6,0,10*ROW('Sanitation Data'!F26)),NA())</f>
        <v>#N/A</v>
      </c>
      <c r="AH32" s="520" t="e">
        <f ca="1">+IF(AND(ISNUMBER(OFFSET('Sanitation Data'!$F$10,0,10*ROW('Sanitation Data'!F26))),'Data Summary'!CW32="Yes"),OFFSET('Sanitation Data'!$F$10,0,10*ROW('Sanitation Data'!F26)),NA())</f>
        <v>#N/A</v>
      </c>
      <c r="AI32" s="520" t="e">
        <f ca="1">+IF(AND(ISNUMBER(OFFSET('Sanitation Data'!$F$11,0,10*ROW('Sanitation Data'!F26))),'Data Summary'!CX32="Yes"),OFFSET('Sanitation Data'!$F$11,0,10*ROW('Sanitation Data'!F26)),NA())</f>
        <v>#N/A</v>
      </c>
      <c r="AJ32" s="520" t="e">
        <f ca="1">+IF(AND(ISNUMBER(OFFSET('Sanitation Data'!$F$12,0,10*ROW('Sanitation Data'!F26))),'Data Summary'!CY32="Yes"),OFFSET('Sanitation Data'!$F$12,0,10*ROW('Sanitation Data'!F26)),NA())</f>
        <v>#N/A</v>
      </c>
      <c r="AK32" s="520" t="e">
        <f ca="1">+IF(AND(ISNUMBER(OFFSET('Sanitation Data'!$G$4,0,10*ROW('Sanitation Data'!G26))),'Data Summary'!CZ32="Yes"),100-OFFSET('Sanitation Data'!$G$4,0,10*ROW('Sanitation Data'!G26)),NA())</f>
        <v>#N/A</v>
      </c>
      <c r="AL32" s="520" t="e">
        <f ca="1">+IF(AND(ISNUMBER(OFFSET('Sanitation Data'!$G$6,0,10*ROW('Sanitation Data'!G26))),'Data Summary'!DA32="Yes"),OFFSET('Sanitation Data'!$G$6,0,10*ROW('Sanitation Data'!G26)),NA())</f>
        <v>#N/A</v>
      </c>
      <c r="AM32" s="520" t="e">
        <f ca="1">+IF(AND(ISNUMBER(OFFSET('Sanitation Data'!$G$10,0,10*ROW('Sanitation Data'!G26))),'Data Summary'!DB32="Yes"),OFFSET('Sanitation Data'!$G$10,0,10*ROW('Sanitation Data'!G26)),NA())</f>
        <v>#N/A</v>
      </c>
      <c r="AN32" s="520" t="e">
        <f ca="1">+IF(AND(ISNUMBER(OFFSET('Sanitation Data'!$G$11,0,10*ROW('Sanitation Data'!G26))),'Data Summary'!DC32="Yes"),OFFSET('Sanitation Data'!$G$11,0,10*ROW('Sanitation Data'!G26)),NA())</f>
        <v>#N/A</v>
      </c>
      <c r="AO32" s="520" t="e">
        <f ca="1">+IF(AND(ISNUMBER(OFFSET('Sanitation Data'!$G$12,0,10*ROW('Sanitation Data'!G26))),'Data Summary'!DD32="Yes"),OFFSET('Sanitation Data'!$G$12,0,10*ROW('Sanitation Data'!G26)),NA())</f>
        <v>#N/A</v>
      </c>
      <c r="AP32" s="520" t="e">
        <f ca="1">+IF(AND(ISNUMBER(OFFSET('Sanitation Data'!$H$4,0,10*ROW('Sanitation Data'!H26))),'Data Summary'!DE32="Yes"),100-OFFSET('Sanitation Data'!$H$4,0,10*ROW('Sanitation Data'!H26)),NA())</f>
        <v>#N/A</v>
      </c>
      <c r="AQ32" s="520" t="e">
        <f ca="1">+IF(AND(ISNUMBER(OFFSET('Sanitation Data'!$H$6,0,10*ROW('Sanitation Data'!H26))),'Data Summary'!DF32="Yes"),OFFSET('Sanitation Data'!$H$6,0,10*ROW('Sanitation Data'!H26)),NA())</f>
        <v>#N/A</v>
      </c>
      <c r="AR32" s="520" t="e">
        <f ca="1">+IF(AND(ISNUMBER(OFFSET('Sanitation Data'!$H$10,0,10*ROW('Sanitation Data'!H26))),'Data Summary'!DG32="Yes"),OFFSET('Sanitation Data'!$H$10,0,10*ROW('Sanitation Data'!H26)),NA())</f>
        <v>#N/A</v>
      </c>
      <c r="AS32" s="520" t="e">
        <f ca="1">+IF(AND(ISNUMBER(OFFSET('Sanitation Data'!$H$11,0,10*ROW('Sanitation Data'!H26))),'Data Summary'!DH32="Yes"),OFFSET('Sanitation Data'!$H$11,0,10*ROW('Sanitation Data'!H26)),NA())</f>
        <v>#N/A</v>
      </c>
      <c r="AT32" s="520" t="e">
        <f ca="1">+IF(AND(ISNUMBER(OFFSET('Sanitation Data'!$H$12,0,10*ROW('Sanitation Data'!H26))),'Data Summary'!DI32="Yes"),OFFSET('Sanitation Data'!$H$12,0,10*ROW('Sanitation Data'!H26)),NA())</f>
        <v>#N/A</v>
      </c>
      <c r="AU32" s="520" t="e">
        <f ca="1">+IF(AND(ISNUMBER(OFFSET('Sanitation Data'!$I$4,0,10*ROW('Sanitation Data'!I26))),'Data Summary'!DJ32="Yes"),100-OFFSET('Sanitation Data'!$I$4,0,10*ROW('Sanitation Data'!I26)),NA())</f>
        <v>#N/A</v>
      </c>
      <c r="AV32" s="520" t="e">
        <f ca="1">+IF(AND(ISNUMBER(OFFSET('Sanitation Data'!$I$6,0,10*ROW('Sanitation Data'!I26))),'Data Summary'!DK32="Yes"),OFFSET('Sanitation Data'!$I$6,0,10*ROW('Sanitation Data'!I26)),NA())</f>
        <v>#N/A</v>
      </c>
      <c r="AW32" s="520" t="e">
        <f ca="1">+IF(AND(ISNUMBER(OFFSET('Sanitation Data'!$I$10,0,10*ROW('Sanitation Data'!I26))),'Data Summary'!DL32="Yes"),OFFSET('Sanitation Data'!$I$10,0,10*ROW('Sanitation Data'!I26)),NA())</f>
        <v>#N/A</v>
      </c>
      <c r="AX32" s="520" t="e">
        <f ca="1">+IF(AND(ISNUMBER(OFFSET('Sanitation Data'!$I$11,0,10*ROW('Sanitation Data'!I26))),'Data Summary'!DM32="Yes"),OFFSET('Sanitation Data'!$I$11,0,10*ROW('Sanitation Data'!I26)),NA())</f>
        <v>#N/A</v>
      </c>
      <c r="AY32" s="520" t="e">
        <f ca="1">+IF(AND(ISNUMBER(OFFSET('Sanitation Data'!$I$12,0,10*ROW('Sanitation Data'!I26))),'Data Summary'!DN32="Yes"),OFFSET('Sanitation Data'!$I$12,0,10*ROW('Sanitation Data'!I26)),NA())</f>
        <v>#N/A</v>
      </c>
      <c r="AZ32" s="521" t="e">
        <f ca="1">+IF(AND(ISNUMBER(OFFSET('Hygiene Data'!$D$5,0,10*ROW('Hygiene Data'!D26))),'Data Summary'!DO32="Yes"),OFFSET('Hygiene Data'!$D$5,0,10*ROW('Hygiene Data'!D26)),NA())</f>
        <v>#N/A</v>
      </c>
      <c r="BA32" s="521" t="e">
        <f ca="1">+IF(AND(ISNUMBER(OFFSET('Hygiene Data'!$D$7,0,10*ROW('Hygiene Data'!D26))),'Data Summary'!DP32="Yes"),OFFSET('Hygiene Data'!$D$7,0,10*ROW('Hygiene Data'!D26)),NA())</f>
        <v>#N/A</v>
      </c>
      <c r="BB32" s="521" t="e">
        <f ca="1">+IF(AND(ISNUMBER(OFFSET('Hygiene Data'!$D$9,0,10*ROW('Hygiene Data'!D26))),'Data Summary'!DQ32="Yes"),OFFSET('Hygiene Data'!$D$9,0,10*ROW('Hygiene Data'!D26)),NA())</f>
        <v>#N/A</v>
      </c>
      <c r="BC32" s="521" t="e">
        <f ca="1">+IF(AND(ISNUMBER(OFFSET('Hygiene Data'!$E$5,0,10*ROW('Hygiene Data'!E26))),'Data Summary'!DR32="Yes"),OFFSET('Hygiene Data'!$E$5,0,10*ROW('Hygiene Data'!E26)),NA())</f>
        <v>#N/A</v>
      </c>
      <c r="BD32" s="521" t="e">
        <f ca="1">+IF(AND(ISNUMBER(OFFSET('Hygiene Data'!$E$7,0,10*ROW('Hygiene Data'!E26))),'Data Summary'!DS32="Yes"),OFFSET('Hygiene Data'!$E$7,0,10*ROW('Hygiene Data'!E26)),NA())</f>
        <v>#N/A</v>
      </c>
      <c r="BE32" s="521" t="e">
        <f ca="1">+IF(AND(ISNUMBER(OFFSET('Hygiene Data'!$E$9,0,10*ROW('Hygiene Data'!E26))),'Data Summary'!DT32="Yes"),OFFSET('Hygiene Data'!$E$9,0,10*ROW('Hygiene Data'!E26)),NA())</f>
        <v>#N/A</v>
      </c>
      <c r="BF32" s="521" t="e">
        <f ca="1">+IF(AND(ISNUMBER(OFFSET('Hygiene Data'!$F$5,0,10*ROW('Hygiene Data'!F26))),'Data Summary'!DU32="Yes"),OFFSET('Hygiene Data'!$F$5,0,10*ROW('Hygiene Data'!F26)),NA())</f>
        <v>#N/A</v>
      </c>
      <c r="BG32" s="521" t="e">
        <f ca="1">+IF(AND(ISNUMBER(OFFSET('Hygiene Data'!$F$7,0,10*ROW('Hygiene Data'!F26))),'Data Summary'!DV32="Yes"),OFFSET('Hygiene Data'!$F$7,0,10*ROW('Hygiene Data'!F26)),NA())</f>
        <v>#N/A</v>
      </c>
      <c r="BH32" s="521" t="e">
        <f ca="1">+IF(AND(ISNUMBER(OFFSET('Hygiene Data'!$F$9,0,10*ROW('Hygiene Data'!F26))),'Data Summary'!DW32="Yes"),OFFSET('Hygiene Data'!$F$9,0,10*ROW('Hygiene Data'!F26)),NA())</f>
        <v>#N/A</v>
      </c>
      <c r="BI32" s="521" t="e">
        <f ca="1">+IF(AND(ISNUMBER(OFFSET('Hygiene Data'!$G$5,0,10*ROW('Hygiene Data'!G26))),'Data Summary'!DX32="Yes"),OFFSET('Hygiene Data'!$G$5,0,10*ROW('Hygiene Data'!G26)),NA())</f>
        <v>#N/A</v>
      </c>
      <c r="BJ32" s="521" t="e">
        <f ca="1">+IF(AND(ISNUMBER(OFFSET('Hygiene Data'!$G$7,0,10*ROW('Hygiene Data'!G26))),'Data Summary'!DY32="Yes"),OFFSET('Hygiene Data'!$G$7,0,10*ROW('Hygiene Data'!G26)),NA())</f>
        <v>#N/A</v>
      </c>
      <c r="BK32" s="521" t="e">
        <f ca="1">+IF(AND(ISNUMBER(OFFSET('Hygiene Data'!$G$9,0,10*ROW('Hygiene Data'!G26))),'Data Summary'!DZ32="Yes"),OFFSET('Hygiene Data'!$G$9,0,10*ROW('Hygiene Data'!G26)),NA())</f>
        <v>#N/A</v>
      </c>
      <c r="BL32" s="521" t="e">
        <f ca="1">+IF(AND(ISNUMBER(OFFSET('Hygiene Data'!$H$5,0,10*ROW('Hygiene Data'!H26))),'Data Summary'!EA32="Yes"),OFFSET('Hygiene Data'!$H$5,0,10*ROW('Hygiene Data'!H26)),NA())</f>
        <v>#N/A</v>
      </c>
      <c r="BM32" s="521" t="e">
        <f ca="1">+IF(AND(ISNUMBER(OFFSET('Hygiene Data'!$H$7,0,10*ROW('Hygiene Data'!H26))),'Data Summary'!EB32="Yes"),OFFSET('Hygiene Data'!$H$7,0,10*ROW('Hygiene Data'!H26)),NA())</f>
        <v>#N/A</v>
      </c>
      <c r="BN32" s="521" t="e">
        <f ca="1">+IF(AND(ISNUMBER(OFFSET('Hygiene Data'!$H$9,0,10*ROW('Hygiene Data'!H26))),'Data Summary'!EC32="Yes"),OFFSET('Hygiene Data'!$H$9,0,10*ROW('Hygiene Data'!H26)),NA())</f>
        <v>#N/A</v>
      </c>
      <c r="BO32" s="521" t="e">
        <f ca="1">+IF(AND(ISNUMBER(OFFSET('Hygiene Data'!$I$5,0,10*ROW('Hygiene Data'!I26))),'Data Summary'!ED32="Yes"),OFFSET('Hygiene Data'!$I$5,0,10*ROW('Hygiene Data'!I26)),NA())</f>
        <v>#N/A</v>
      </c>
      <c r="BP32" s="521" t="e">
        <f ca="1">+IF(AND(ISNUMBER(OFFSET('Hygiene Data'!$I$7,0,10*ROW('Hygiene Data'!I26))),'Data Summary'!EE32="Yes"),OFFSET('Hygiene Data'!$I$7,0,10*ROW('Hygiene Data'!I26)),NA())</f>
        <v>#N/A</v>
      </c>
      <c r="BQ32" s="521" t="e">
        <f ca="1">+IF(AND(ISNUMBER(OFFSET('Hygiene Data'!$I$9,0,10*ROW('Hygiene Data'!I26))),'Data Summary'!EF32="Yes"),OFFSET('Hygiene Data'!$I$9,0,10*ROW('Hygiene Data'!I26)),NA())</f>
        <v>#N/A</v>
      </c>
    </row>
    <row r="33" spans="1:69" x14ac:dyDescent="0.25">
      <c r="A33" s="517" t="e">
        <f ca="1">+RIGHT('Data Summary'!A33,LEN('Data Summary'!A33)-9)</f>
        <v>#VALUE!</v>
      </c>
      <c r="B33" s="491" t="str">
        <f ca="1">+IF(ISTEXT('Data Summary'!B33),'Data Summary'!B33,"")</f>
        <v/>
      </c>
      <c r="C33" s="518" t="e">
        <f ca="1">+VALUE('Data Summary'!C33)</f>
        <v>#VALUE!</v>
      </c>
      <c r="D33" s="519" t="e">
        <f ca="1">+IF(AND(ISNUMBER(OFFSET('Water Data'!$D$4,0,10*ROW('Water Data'!D27))),'Data Summary'!BS33="Yes"),100-OFFSET('Water Data'!$D$4,0,10*ROW('Water Data'!D27)),NA())</f>
        <v>#N/A</v>
      </c>
      <c r="E33" s="519" t="e">
        <f ca="1">+IF(AND(ISNUMBER(OFFSET('Water Data'!$D$6,0,10*ROW('Water Data'!D27))),'Data Summary'!BT33="Yes"),OFFSET('Water Data'!$D$6,0,10*ROW('Water Data'!D27)),NA())</f>
        <v>#N/A</v>
      </c>
      <c r="F33" s="519" t="e">
        <f ca="1">+IF(AND(ISNUMBER(OFFSET('Water Data'!$D$9,0,10*ROW('Water Data'!D27))),'Data Summary'!BU33="Yes"),OFFSET('Water Data'!$D$9,0,10*ROW('Water Data'!D27)),NA())</f>
        <v>#N/A</v>
      </c>
      <c r="G33" s="519" t="e">
        <f ca="1">+IF(AND(ISNUMBER(OFFSET('Water Data'!$E$4,0,10*ROW('Water Data'!E27))),'Data Summary'!BV33="Yes"),100-OFFSET('Water Data'!$E$4,0,10*ROW('Water Data'!E27)),NA())</f>
        <v>#N/A</v>
      </c>
      <c r="H33" s="519" t="e">
        <f ca="1">+IF(AND(ISNUMBER(OFFSET('Water Data'!$E$6,0,10*ROW('Water Data'!E27))),'Data Summary'!BW33="Yes"),OFFSET('Water Data'!$E$6,0,10*ROW('Water Data'!E27)),NA())</f>
        <v>#N/A</v>
      </c>
      <c r="I33" s="519" t="e">
        <f ca="1">+IF(AND(ISNUMBER(OFFSET('Water Data'!$E$9,0,10*ROW('Water Data'!E27))),'Data Summary'!BX33="Yes"),OFFSET('Water Data'!$E$9,0,10*ROW('Water Data'!E27)),NA())</f>
        <v>#N/A</v>
      </c>
      <c r="J33" s="519" t="e">
        <f ca="1">+IF(AND(ISNUMBER(OFFSET('Water Data'!$F$4,0,10*ROW('Water Data'!F27))),'Data Summary'!BY33="Yes"),100-OFFSET('Water Data'!$F$4,0,10*ROW('Water Data'!F27)),NA())</f>
        <v>#N/A</v>
      </c>
      <c r="K33" s="519" t="e">
        <f ca="1">+IF(AND(ISNUMBER(OFFSET('Water Data'!$F$6,0,10*ROW('Water Data'!F27))),'Data Summary'!BZ33="Yes"),OFFSET('Water Data'!$F$6,0,10*ROW('Water Data'!F27)),NA())</f>
        <v>#N/A</v>
      </c>
      <c r="L33" s="519" t="e">
        <f ca="1">+IF(AND(ISNUMBER(OFFSET('Water Data'!$F$9,0,10*ROW('Water Data'!F27))),'Data Summary'!CA33="Yes"),OFFSET('Water Data'!$F$9,0,10*ROW('Water Data'!F27)),NA())</f>
        <v>#N/A</v>
      </c>
      <c r="M33" s="519" t="e">
        <f ca="1">+IF(AND(ISNUMBER(OFFSET('Water Data'!$G$4,0,10*ROW('Water Data'!G27))),'Data Summary'!CB33="Yes"),100-OFFSET('Water Data'!$G$4,0,10*ROW('Water Data'!G27)),NA())</f>
        <v>#N/A</v>
      </c>
      <c r="N33" s="519" t="e">
        <f ca="1">+IF(AND(ISNUMBER(OFFSET('Water Data'!$G$6,0,10*ROW('Water Data'!G27))),'Data Summary'!CC33="Yes"),OFFSET('Water Data'!$G$6,0,10*ROW('Water Data'!G27)),NA())</f>
        <v>#N/A</v>
      </c>
      <c r="O33" s="519" t="e">
        <f ca="1">+IF(AND(ISNUMBER(OFFSET('Water Data'!$G$9,0,10*ROW('Water Data'!G27))),'Data Summary'!CD33="Yes"),OFFSET('Water Data'!$G$9,0,10*ROW('Water Data'!G27)),NA())</f>
        <v>#N/A</v>
      </c>
      <c r="P33" s="519" t="e">
        <f ca="1">+IF(AND(ISNUMBER(OFFSET('Water Data'!$H$4,0,10*ROW('Water Data'!H27))),'Data Summary'!CE33="Yes"),100-OFFSET('Water Data'!$H$4,0,10*ROW('Water Data'!H27)),NA())</f>
        <v>#N/A</v>
      </c>
      <c r="Q33" s="519" t="e">
        <f ca="1">+IF(AND(ISNUMBER(OFFSET('Water Data'!$H$6,0,10*ROW('Water Data'!H27))),'Data Summary'!CF33="Yes"),OFFSET('Water Data'!$H$6,0,10*ROW('Water Data'!H27)),NA())</f>
        <v>#N/A</v>
      </c>
      <c r="R33" s="519" t="e">
        <f ca="1">+IF(AND(ISNUMBER(OFFSET('Water Data'!$H$9,0,10*ROW('Water Data'!H27))),'Data Summary'!CG33="Yes"),OFFSET('Water Data'!$H$9,0,10*ROW('Water Data'!H27)),NA())</f>
        <v>#N/A</v>
      </c>
      <c r="S33" s="519" t="e">
        <f ca="1">+IF(AND(ISNUMBER(OFFSET('Water Data'!$I$4,0,10*ROW('Water Data'!I27))),'Data Summary'!CH33="Yes"),100-OFFSET('Water Data'!$I$4,0,10*ROW('Water Data'!I27)),NA())</f>
        <v>#N/A</v>
      </c>
      <c r="T33" s="519" t="e">
        <f ca="1">+IF(AND(ISNUMBER(OFFSET('Water Data'!$I$6,0,10*ROW('Water Data'!I27))),'Data Summary'!CI33="Yes"),OFFSET('Water Data'!$I$6,0,10*ROW('Water Data'!I27)),NA())</f>
        <v>#N/A</v>
      </c>
      <c r="U33" s="519" t="e">
        <f ca="1">+IF(AND(ISNUMBER(OFFSET('Water Data'!$I$9,0,10*ROW('Water Data'!I27))),'Data Summary'!CJ33="Yes"),OFFSET('Water Data'!$I$9,0,10*ROW('Water Data'!I27)),NA())</f>
        <v>#N/A</v>
      </c>
      <c r="V33" s="520" t="e">
        <f ca="1">+IF(AND(ISNUMBER(OFFSET('Sanitation Data'!$D$4,0,10*ROW('Sanitation Data'!D27))),'Data Summary'!CK33="Yes"),100-OFFSET('Sanitation Data'!$D$4,0,10*ROW('Sanitation Data'!D27)),NA())</f>
        <v>#N/A</v>
      </c>
      <c r="W33" s="520" t="e">
        <f ca="1">+IF(AND(ISNUMBER(OFFSET('Sanitation Data'!$D$6,0,10*ROW('Sanitation Data'!D27))),'Data Summary'!CL33="Yes"),OFFSET('Sanitation Data'!$D$6,0,10*ROW('Sanitation Data'!D27)),NA())</f>
        <v>#N/A</v>
      </c>
      <c r="X33" s="520" t="e">
        <f ca="1">+IF(AND(ISNUMBER(OFFSET('Sanitation Data'!$D$10,0,10*ROW('Sanitation Data'!D27))),'Data Summary'!CM33="Yes"),OFFSET('Sanitation Data'!$D$10,0,10*ROW('Sanitation Data'!D27)),NA())</f>
        <v>#N/A</v>
      </c>
      <c r="Y33" s="520" t="e">
        <f ca="1">+IF(AND(ISNUMBER(OFFSET('Sanitation Data'!$D$11,0,10*ROW('Sanitation Data'!D27))),'Data Summary'!CN33="Yes"),OFFSET('Sanitation Data'!$D$11,0,10*ROW('Sanitation Data'!D27)),NA())</f>
        <v>#N/A</v>
      </c>
      <c r="Z33" s="520" t="e">
        <f ca="1">+IF(AND(ISNUMBER(OFFSET('Sanitation Data'!$D$12,0,10*ROW('Sanitation Data'!D27))),'Data Summary'!CO33="Yes"),OFFSET('Sanitation Data'!$D$12,0,10*ROW('Sanitation Data'!D27)),NA())</f>
        <v>#N/A</v>
      </c>
      <c r="AA33" s="520" t="e">
        <f ca="1">+IF(AND(ISNUMBER(OFFSET('Sanitation Data'!$E$4,0,10*ROW('Sanitation Data'!E27))),'Data Summary'!CP33="Yes"),100-OFFSET('Sanitation Data'!$E$4,0,10*ROW('Sanitation Data'!E27)),NA())</f>
        <v>#N/A</v>
      </c>
      <c r="AB33" s="520" t="e">
        <f ca="1">+IF(AND(ISNUMBER(OFFSET('Sanitation Data'!$E$6,0,10*ROW('Sanitation Data'!E27))),'Data Summary'!CQ33="Yes"),OFFSET('Sanitation Data'!$E$6,0,10*ROW('Sanitation Data'!E27)),NA())</f>
        <v>#N/A</v>
      </c>
      <c r="AC33" s="520" t="e">
        <f ca="1">+IF(AND(ISNUMBER(OFFSET('Sanitation Data'!$E$10,0,10*ROW('Sanitation Data'!E27))),'Data Summary'!CR33="Yes"),OFFSET('Sanitation Data'!$E$10,0,10*ROW('Sanitation Data'!E27)),NA())</f>
        <v>#N/A</v>
      </c>
      <c r="AD33" s="520" t="e">
        <f ca="1">+IF(AND(ISNUMBER(OFFSET('Sanitation Data'!$E$11,0,10*ROW('Sanitation Data'!E27))),'Data Summary'!CS33="Yes"),OFFSET('Sanitation Data'!$E$11,0,10*ROW('Sanitation Data'!E27)),NA())</f>
        <v>#N/A</v>
      </c>
      <c r="AE33" s="520" t="e">
        <f ca="1">+IF(AND(ISNUMBER(OFFSET('Sanitation Data'!$E$12,0,10*ROW('Sanitation Data'!E27))),'Data Summary'!CT33="Yes"),OFFSET('Sanitation Data'!$E$12,0,10*ROW('Sanitation Data'!E27)),NA())</f>
        <v>#N/A</v>
      </c>
      <c r="AF33" s="520" t="e">
        <f ca="1">+IF(AND(ISNUMBER(OFFSET('Sanitation Data'!$F$4,0,10*ROW('Sanitation Data'!F27))),'Data Summary'!CU33="Yes"),100-OFFSET('Sanitation Data'!$F$4,0,10*ROW('Sanitation Data'!F27)),NA())</f>
        <v>#N/A</v>
      </c>
      <c r="AG33" s="520" t="e">
        <f ca="1">+IF(AND(ISNUMBER(OFFSET('Sanitation Data'!$F$6,0,10*ROW('Sanitation Data'!F27))),'Data Summary'!CV33="Yes"),OFFSET('Sanitation Data'!$F$6,0,10*ROW('Sanitation Data'!F27)),NA())</f>
        <v>#N/A</v>
      </c>
      <c r="AH33" s="520" t="e">
        <f ca="1">+IF(AND(ISNUMBER(OFFSET('Sanitation Data'!$F$10,0,10*ROW('Sanitation Data'!F27))),'Data Summary'!CW33="Yes"),OFFSET('Sanitation Data'!$F$10,0,10*ROW('Sanitation Data'!F27)),NA())</f>
        <v>#N/A</v>
      </c>
      <c r="AI33" s="520" t="e">
        <f ca="1">+IF(AND(ISNUMBER(OFFSET('Sanitation Data'!$F$11,0,10*ROW('Sanitation Data'!F27))),'Data Summary'!CX33="Yes"),OFFSET('Sanitation Data'!$F$11,0,10*ROW('Sanitation Data'!F27)),NA())</f>
        <v>#N/A</v>
      </c>
      <c r="AJ33" s="520" t="e">
        <f ca="1">+IF(AND(ISNUMBER(OFFSET('Sanitation Data'!$F$12,0,10*ROW('Sanitation Data'!F27))),'Data Summary'!CY33="Yes"),OFFSET('Sanitation Data'!$F$12,0,10*ROW('Sanitation Data'!F27)),NA())</f>
        <v>#N/A</v>
      </c>
      <c r="AK33" s="520" t="e">
        <f ca="1">+IF(AND(ISNUMBER(OFFSET('Sanitation Data'!$G$4,0,10*ROW('Sanitation Data'!G27))),'Data Summary'!CZ33="Yes"),100-OFFSET('Sanitation Data'!$G$4,0,10*ROW('Sanitation Data'!G27)),NA())</f>
        <v>#N/A</v>
      </c>
      <c r="AL33" s="520" t="e">
        <f ca="1">+IF(AND(ISNUMBER(OFFSET('Sanitation Data'!$G$6,0,10*ROW('Sanitation Data'!G27))),'Data Summary'!DA33="Yes"),OFFSET('Sanitation Data'!$G$6,0,10*ROW('Sanitation Data'!G27)),NA())</f>
        <v>#N/A</v>
      </c>
      <c r="AM33" s="520" t="e">
        <f ca="1">+IF(AND(ISNUMBER(OFFSET('Sanitation Data'!$G$10,0,10*ROW('Sanitation Data'!G27))),'Data Summary'!DB33="Yes"),OFFSET('Sanitation Data'!$G$10,0,10*ROW('Sanitation Data'!G27)),NA())</f>
        <v>#N/A</v>
      </c>
      <c r="AN33" s="520" t="e">
        <f ca="1">+IF(AND(ISNUMBER(OFFSET('Sanitation Data'!$G$11,0,10*ROW('Sanitation Data'!G27))),'Data Summary'!DC33="Yes"),OFFSET('Sanitation Data'!$G$11,0,10*ROW('Sanitation Data'!G27)),NA())</f>
        <v>#N/A</v>
      </c>
      <c r="AO33" s="520" t="e">
        <f ca="1">+IF(AND(ISNUMBER(OFFSET('Sanitation Data'!$G$12,0,10*ROW('Sanitation Data'!G27))),'Data Summary'!DD33="Yes"),OFFSET('Sanitation Data'!$G$12,0,10*ROW('Sanitation Data'!G27)),NA())</f>
        <v>#N/A</v>
      </c>
      <c r="AP33" s="520" t="e">
        <f ca="1">+IF(AND(ISNUMBER(OFFSET('Sanitation Data'!$H$4,0,10*ROW('Sanitation Data'!H27))),'Data Summary'!DE33="Yes"),100-OFFSET('Sanitation Data'!$H$4,0,10*ROW('Sanitation Data'!H27)),NA())</f>
        <v>#N/A</v>
      </c>
      <c r="AQ33" s="520" t="e">
        <f ca="1">+IF(AND(ISNUMBER(OFFSET('Sanitation Data'!$H$6,0,10*ROW('Sanitation Data'!H27))),'Data Summary'!DF33="Yes"),OFFSET('Sanitation Data'!$H$6,0,10*ROW('Sanitation Data'!H27)),NA())</f>
        <v>#N/A</v>
      </c>
      <c r="AR33" s="520" t="e">
        <f ca="1">+IF(AND(ISNUMBER(OFFSET('Sanitation Data'!$H$10,0,10*ROW('Sanitation Data'!H27))),'Data Summary'!DG33="Yes"),OFFSET('Sanitation Data'!$H$10,0,10*ROW('Sanitation Data'!H27)),NA())</f>
        <v>#N/A</v>
      </c>
      <c r="AS33" s="520" t="e">
        <f ca="1">+IF(AND(ISNUMBER(OFFSET('Sanitation Data'!$H$11,0,10*ROW('Sanitation Data'!H27))),'Data Summary'!DH33="Yes"),OFFSET('Sanitation Data'!$H$11,0,10*ROW('Sanitation Data'!H27)),NA())</f>
        <v>#N/A</v>
      </c>
      <c r="AT33" s="520" t="e">
        <f ca="1">+IF(AND(ISNUMBER(OFFSET('Sanitation Data'!$H$12,0,10*ROW('Sanitation Data'!H27))),'Data Summary'!DI33="Yes"),OFFSET('Sanitation Data'!$H$12,0,10*ROW('Sanitation Data'!H27)),NA())</f>
        <v>#N/A</v>
      </c>
      <c r="AU33" s="520" t="e">
        <f ca="1">+IF(AND(ISNUMBER(OFFSET('Sanitation Data'!$I$4,0,10*ROW('Sanitation Data'!I27))),'Data Summary'!DJ33="Yes"),100-OFFSET('Sanitation Data'!$I$4,0,10*ROW('Sanitation Data'!I27)),NA())</f>
        <v>#N/A</v>
      </c>
      <c r="AV33" s="520" t="e">
        <f ca="1">+IF(AND(ISNUMBER(OFFSET('Sanitation Data'!$I$6,0,10*ROW('Sanitation Data'!I27))),'Data Summary'!DK33="Yes"),OFFSET('Sanitation Data'!$I$6,0,10*ROW('Sanitation Data'!I27)),NA())</f>
        <v>#N/A</v>
      </c>
      <c r="AW33" s="520" t="e">
        <f ca="1">+IF(AND(ISNUMBER(OFFSET('Sanitation Data'!$I$10,0,10*ROW('Sanitation Data'!I27))),'Data Summary'!DL33="Yes"),OFFSET('Sanitation Data'!$I$10,0,10*ROW('Sanitation Data'!I27)),NA())</f>
        <v>#N/A</v>
      </c>
      <c r="AX33" s="520" t="e">
        <f ca="1">+IF(AND(ISNUMBER(OFFSET('Sanitation Data'!$I$11,0,10*ROW('Sanitation Data'!I27))),'Data Summary'!DM33="Yes"),OFFSET('Sanitation Data'!$I$11,0,10*ROW('Sanitation Data'!I27)),NA())</f>
        <v>#N/A</v>
      </c>
      <c r="AY33" s="520" t="e">
        <f ca="1">+IF(AND(ISNUMBER(OFFSET('Sanitation Data'!$I$12,0,10*ROW('Sanitation Data'!I27))),'Data Summary'!DN33="Yes"),OFFSET('Sanitation Data'!$I$12,0,10*ROW('Sanitation Data'!I27)),NA())</f>
        <v>#N/A</v>
      </c>
      <c r="AZ33" s="521" t="e">
        <f ca="1">+IF(AND(ISNUMBER(OFFSET('Hygiene Data'!$D$5,0,10*ROW('Hygiene Data'!D27))),'Data Summary'!DO33="Yes"),OFFSET('Hygiene Data'!$D$5,0,10*ROW('Hygiene Data'!D27)),NA())</f>
        <v>#N/A</v>
      </c>
      <c r="BA33" s="521" t="e">
        <f ca="1">+IF(AND(ISNUMBER(OFFSET('Hygiene Data'!$D$7,0,10*ROW('Hygiene Data'!D27))),'Data Summary'!DP33="Yes"),OFFSET('Hygiene Data'!$D$7,0,10*ROW('Hygiene Data'!D27)),NA())</f>
        <v>#N/A</v>
      </c>
      <c r="BB33" s="521" t="e">
        <f ca="1">+IF(AND(ISNUMBER(OFFSET('Hygiene Data'!$D$9,0,10*ROW('Hygiene Data'!D27))),'Data Summary'!DQ33="Yes"),OFFSET('Hygiene Data'!$D$9,0,10*ROW('Hygiene Data'!D27)),NA())</f>
        <v>#N/A</v>
      </c>
      <c r="BC33" s="521" t="e">
        <f ca="1">+IF(AND(ISNUMBER(OFFSET('Hygiene Data'!$E$5,0,10*ROW('Hygiene Data'!E27))),'Data Summary'!DR33="Yes"),OFFSET('Hygiene Data'!$E$5,0,10*ROW('Hygiene Data'!E27)),NA())</f>
        <v>#N/A</v>
      </c>
      <c r="BD33" s="521" t="e">
        <f ca="1">+IF(AND(ISNUMBER(OFFSET('Hygiene Data'!$E$7,0,10*ROW('Hygiene Data'!E27))),'Data Summary'!DS33="Yes"),OFFSET('Hygiene Data'!$E$7,0,10*ROW('Hygiene Data'!E27)),NA())</f>
        <v>#N/A</v>
      </c>
      <c r="BE33" s="521" t="e">
        <f ca="1">+IF(AND(ISNUMBER(OFFSET('Hygiene Data'!$E$9,0,10*ROW('Hygiene Data'!E27))),'Data Summary'!DT33="Yes"),OFFSET('Hygiene Data'!$E$9,0,10*ROW('Hygiene Data'!E27)),NA())</f>
        <v>#N/A</v>
      </c>
      <c r="BF33" s="521" t="e">
        <f ca="1">+IF(AND(ISNUMBER(OFFSET('Hygiene Data'!$F$5,0,10*ROW('Hygiene Data'!F27))),'Data Summary'!DU33="Yes"),OFFSET('Hygiene Data'!$F$5,0,10*ROW('Hygiene Data'!F27)),NA())</f>
        <v>#N/A</v>
      </c>
      <c r="BG33" s="521" t="e">
        <f ca="1">+IF(AND(ISNUMBER(OFFSET('Hygiene Data'!$F$7,0,10*ROW('Hygiene Data'!F27))),'Data Summary'!DV33="Yes"),OFFSET('Hygiene Data'!$F$7,0,10*ROW('Hygiene Data'!F27)),NA())</f>
        <v>#N/A</v>
      </c>
      <c r="BH33" s="521" t="e">
        <f ca="1">+IF(AND(ISNUMBER(OFFSET('Hygiene Data'!$F$9,0,10*ROW('Hygiene Data'!F27))),'Data Summary'!DW33="Yes"),OFFSET('Hygiene Data'!$F$9,0,10*ROW('Hygiene Data'!F27)),NA())</f>
        <v>#N/A</v>
      </c>
      <c r="BI33" s="521" t="e">
        <f ca="1">+IF(AND(ISNUMBER(OFFSET('Hygiene Data'!$G$5,0,10*ROW('Hygiene Data'!G27))),'Data Summary'!DX33="Yes"),OFFSET('Hygiene Data'!$G$5,0,10*ROW('Hygiene Data'!G27)),NA())</f>
        <v>#N/A</v>
      </c>
      <c r="BJ33" s="521" t="e">
        <f ca="1">+IF(AND(ISNUMBER(OFFSET('Hygiene Data'!$G$7,0,10*ROW('Hygiene Data'!G27))),'Data Summary'!DY33="Yes"),OFFSET('Hygiene Data'!$G$7,0,10*ROW('Hygiene Data'!G27)),NA())</f>
        <v>#N/A</v>
      </c>
      <c r="BK33" s="521" t="e">
        <f ca="1">+IF(AND(ISNUMBER(OFFSET('Hygiene Data'!$G$9,0,10*ROW('Hygiene Data'!G27))),'Data Summary'!DZ33="Yes"),OFFSET('Hygiene Data'!$G$9,0,10*ROW('Hygiene Data'!G27)),NA())</f>
        <v>#N/A</v>
      </c>
      <c r="BL33" s="521" t="e">
        <f ca="1">+IF(AND(ISNUMBER(OFFSET('Hygiene Data'!$H$5,0,10*ROW('Hygiene Data'!H27))),'Data Summary'!EA33="Yes"),OFFSET('Hygiene Data'!$H$5,0,10*ROW('Hygiene Data'!H27)),NA())</f>
        <v>#N/A</v>
      </c>
      <c r="BM33" s="521" t="e">
        <f ca="1">+IF(AND(ISNUMBER(OFFSET('Hygiene Data'!$H$7,0,10*ROW('Hygiene Data'!H27))),'Data Summary'!EB33="Yes"),OFFSET('Hygiene Data'!$H$7,0,10*ROW('Hygiene Data'!H27)),NA())</f>
        <v>#N/A</v>
      </c>
      <c r="BN33" s="521" t="e">
        <f ca="1">+IF(AND(ISNUMBER(OFFSET('Hygiene Data'!$H$9,0,10*ROW('Hygiene Data'!H27))),'Data Summary'!EC33="Yes"),OFFSET('Hygiene Data'!$H$9,0,10*ROW('Hygiene Data'!H27)),NA())</f>
        <v>#N/A</v>
      </c>
      <c r="BO33" s="521" t="e">
        <f ca="1">+IF(AND(ISNUMBER(OFFSET('Hygiene Data'!$I$5,0,10*ROW('Hygiene Data'!I27))),'Data Summary'!ED33="Yes"),OFFSET('Hygiene Data'!$I$5,0,10*ROW('Hygiene Data'!I27)),NA())</f>
        <v>#N/A</v>
      </c>
      <c r="BP33" s="521" t="e">
        <f ca="1">+IF(AND(ISNUMBER(OFFSET('Hygiene Data'!$I$7,0,10*ROW('Hygiene Data'!I27))),'Data Summary'!EE33="Yes"),OFFSET('Hygiene Data'!$I$7,0,10*ROW('Hygiene Data'!I27)),NA())</f>
        <v>#N/A</v>
      </c>
      <c r="BQ33" s="521" t="e">
        <f ca="1">+IF(AND(ISNUMBER(OFFSET('Hygiene Data'!$I$9,0,10*ROW('Hygiene Data'!I27))),'Data Summary'!EF33="Yes"),OFFSET('Hygiene Data'!$I$9,0,10*ROW('Hygiene Data'!I27)),NA())</f>
        <v>#N/A</v>
      </c>
    </row>
    <row r="34" spans="1:69" x14ac:dyDescent="0.25">
      <c r="A34" s="517" t="e">
        <f ca="1">+RIGHT('Data Summary'!A34,LEN('Data Summary'!A34)-9)</f>
        <v>#VALUE!</v>
      </c>
      <c r="B34" s="491" t="str">
        <f ca="1">+IF(ISTEXT('Data Summary'!B34),'Data Summary'!B34,"")</f>
        <v/>
      </c>
      <c r="C34" s="518" t="e">
        <f ca="1">+VALUE('Data Summary'!C34)</f>
        <v>#VALUE!</v>
      </c>
      <c r="D34" s="519" t="e">
        <f ca="1">+IF(AND(ISNUMBER(OFFSET('Water Data'!$D$4,0,10*ROW('Water Data'!D28))),'Data Summary'!BS34="Yes"),100-OFFSET('Water Data'!$D$4,0,10*ROW('Water Data'!D28)),NA())</f>
        <v>#N/A</v>
      </c>
      <c r="E34" s="519" t="e">
        <f ca="1">+IF(AND(ISNUMBER(OFFSET('Water Data'!$D$6,0,10*ROW('Water Data'!D28))),'Data Summary'!BT34="Yes"),OFFSET('Water Data'!$D$6,0,10*ROW('Water Data'!D28)),NA())</f>
        <v>#N/A</v>
      </c>
      <c r="F34" s="519" t="e">
        <f ca="1">+IF(AND(ISNUMBER(OFFSET('Water Data'!$D$9,0,10*ROW('Water Data'!D28))),'Data Summary'!BU34="Yes"),OFFSET('Water Data'!$D$9,0,10*ROW('Water Data'!D28)),NA())</f>
        <v>#N/A</v>
      </c>
      <c r="G34" s="519" t="e">
        <f ca="1">+IF(AND(ISNUMBER(OFFSET('Water Data'!$E$4,0,10*ROW('Water Data'!E28))),'Data Summary'!BV34="Yes"),100-OFFSET('Water Data'!$E$4,0,10*ROW('Water Data'!E28)),NA())</f>
        <v>#N/A</v>
      </c>
      <c r="H34" s="519" t="e">
        <f ca="1">+IF(AND(ISNUMBER(OFFSET('Water Data'!$E$6,0,10*ROW('Water Data'!E28))),'Data Summary'!BW34="Yes"),OFFSET('Water Data'!$E$6,0,10*ROW('Water Data'!E28)),NA())</f>
        <v>#N/A</v>
      </c>
      <c r="I34" s="519" t="e">
        <f ca="1">+IF(AND(ISNUMBER(OFFSET('Water Data'!$E$9,0,10*ROW('Water Data'!E28))),'Data Summary'!BX34="Yes"),OFFSET('Water Data'!$E$9,0,10*ROW('Water Data'!E28)),NA())</f>
        <v>#N/A</v>
      </c>
      <c r="J34" s="519" t="e">
        <f ca="1">+IF(AND(ISNUMBER(OFFSET('Water Data'!$F$4,0,10*ROW('Water Data'!F28))),'Data Summary'!BY34="Yes"),100-OFFSET('Water Data'!$F$4,0,10*ROW('Water Data'!F28)),NA())</f>
        <v>#N/A</v>
      </c>
      <c r="K34" s="519" t="e">
        <f ca="1">+IF(AND(ISNUMBER(OFFSET('Water Data'!$F$6,0,10*ROW('Water Data'!F28))),'Data Summary'!BZ34="Yes"),OFFSET('Water Data'!$F$6,0,10*ROW('Water Data'!F28)),NA())</f>
        <v>#N/A</v>
      </c>
      <c r="L34" s="519" t="e">
        <f ca="1">+IF(AND(ISNUMBER(OFFSET('Water Data'!$F$9,0,10*ROW('Water Data'!F28))),'Data Summary'!CA34="Yes"),OFFSET('Water Data'!$F$9,0,10*ROW('Water Data'!F28)),NA())</f>
        <v>#N/A</v>
      </c>
      <c r="M34" s="519" t="e">
        <f ca="1">+IF(AND(ISNUMBER(OFFSET('Water Data'!$G$4,0,10*ROW('Water Data'!G28))),'Data Summary'!CB34="Yes"),100-OFFSET('Water Data'!$G$4,0,10*ROW('Water Data'!G28)),NA())</f>
        <v>#N/A</v>
      </c>
      <c r="N34" s="519" t="e">
        <f ca="1">+IF(AND(ISNUMBER(OFFSET('Water Data'!$G$6,0,10*ROW('Water Data'!G28))),'Data Summary'!CC34="Yes"),OFFSET('Water Data'!$G$6,0,10*ROW('Water Data'!G28)),NA())</f>
        <v>#N/A</v>
      </c>
      <c r="O34" s="519" t="e">
        <f ca="1">+IF(AND(ISNUMBER(OFFSET('Water Data'!$G$9,0,10*ROW('Water Data'!G28))),'Data Summary'!CD34="Yes"),OFFSET('Water Data'!$G$9,0,10*ROW('Water Data'!G28)),NA())</f>
        <v>#N/A</v>
      </c>
      <c r="P34" s="519" t="e">
        <f ca="1">+IF(AND(ISNUMBER(OFFSET('Water Data'!$H$4,0,10*ROW('Water Data'!H28))),'Data Summary'!CE34="Yes"),100-OFFSET('Water Data'!$H$4,0,10*ROW('Water Data'!H28)),NA())</f>
        <v>#N/A</v>
      </c>
      <c r="Q34" s="519" t="e">
        <f ca="1">+IF(AND(ISNUMBER(OFFSET('Water Data'!$H$6,0,10*ROW('Water Data'!H28))),'Data Summary'!CF34="Yes"),OFFSET('Water Data'!$H$6,0,10*ROW('Water Data'!H28)),NA())</f>
        <v>#N/A</v>
      </c>
      <c r="R34" s="519" t="e">
        <f ca="1">+IF(AND(ISNUMBER(OFFSET('Water Data'!$H$9,0,10*ROW('Water Data'!H28))),'Data Summary'!CG34="Yes"),OFFSET('Water Data'!$H$9,0,10*ROW('Water Data'!H28)),NA())</f>
        <v>#N/A</v>
      </c>
      <c r="S34" s="519" t="e">
        <f ca="1">+IF(AND(ISNUMBER(OFFSET('Water Data'!$I$4,0,10*ROW('Water Data'!I28))),'Data Summary'!CH34="Yes"),100-OFFSET('Water Data'!$I$4,0,10*ROW('Water Data'!I28)),NA())</f>
        <v>#N/A</v>
      </c>
      <c r="T34" s="519" t="e">
        <f ca="1">+IF(AND(ISNUMBER(OFFSET('Water Data'!$I$6,0,10*ROW('Water Data'!I28))),'Data Summary'!CI34="Yes"),OFFSET('Water Data'!$I$6,0,10*ROW('Water Data'!I28)),NA())</f>
        <v>#N/A</v>
      </c>
      <c r="U34" s="519" t="e">
        <f ca="1">+IF(AND(ISNUMBER(OFFSET('Water Data'!$I$9,0,10*ROW('Water Data'!I28))),'Data Summary'!CJ34="Yes"),OFFSET('Water Data'!$I$9,0,10*ROW('Water Data'!I28)),NA())</f>
        <v>#N/A</v>
      </c>
      <c r="V34" s="520" t="e">
        <f ca="1">+IF(AND(ISNUMBER(OFFSET('Sanitation Data'!$D$4,0,10*ROW('Sanitation Data'!D28))),'Data Summary'!CK34="Yes"),100-OFFSET('Sanitation Data'!$D$4,0,10*ROW('Sanitation Data'!D28)),NA())</f>
        <v>#N/A</v>
      </c>
      <c r="W34" s="520" t="e">
        <f ca="1">+IF(AND(ISNUMBER(OFFSET('Sanitation Data'!$D$6,0,10*ROW('Sanitation Data'!D28))),'Data Summary'!CL34="Yes"),OFFSET('Sanitation Data'!$D$6,0,10*ROW('Sanitation Data'!D28)),NA())</f>
        <v>#N/A</v>
      </c>
      <c r="X34" s="520" t="e">
        <f ca="1">+IF(AND(ISNUMBER(OFFSET('Sanitation Data'!$D$10,0,10*ROW('Sanitation Data'!D28))),'Data Summary'!CM34="Yes"),OFFSET('Sanitation Data'!$D$10,0,10*ROW('Sanitation Data'!D28)),NA())</f>
        <v>#N/A</v>
      </c>
      <c r="Y34" s="520" t="e">
        <f ca="1">+IF(AND(ISNUMBER(OFFSET('Sanitation Data'!$D$11,0,10*ROW('Sanitation Data'!D28))),'Data Summary'!CN34="Yes"),OFFSET('Sanitation Data'!$D$11,0,10*ROW('Sanitation Data'!D28)),NA())</f>
        <v>#N/A</v>
      </c>
      <c r="Z34" s="520" t="e">
        <f ca="1">+IF(AND(ISNUMBER(OFFSET('Sanitation Data'!$D$12,0,10*ROW('Sanitation Data'!D28))),'Data Summary'!CO34="Yes"),OFFSET('Sanitation Data'!$D$12,0,10*ROW('Sanitation Data'!D28)),NA())</f>
        <v>#N/A</v>
      </c>
      <c r="AA34" s="520" t="e">
        <f ca="1">+IF(AND(ISNUMBER(OFFSET('Sanitation Data'!$E$4,0,10*ROW('Sanitation Data'!E28))),'Data Summary'!CP34="Yes"),100-OFFSET('Sanitation Data'!$E$4,0,10*ROW('Sanitation Data'!E28)),NA())</f>
        <v>#N/A</v>
      </c>
      <c r="AB34" s="520" t="e">
        <f ca="1">+IF(AND(ISNUMBER(OFFSET('Sanitation Data'!$E$6,0,10*ROW('Sanitation Data'!E28))),'Data Summary'!CQ34="Yes"),OFFSET('Sanitation Data'!$E$6,0,10*ROW('Sanitation Data'!E28)),NA())</f>
        <v>#N/A</v>
      </c>
      <c r="AC34" s="520" t="e">
        <f ca="1">+IF(AND(ISNUMBER(OFFSET('Sanitation Data'!$E$10,0,10*ROW('Sanitation Data'!E28))),'Data Summary'!CR34="Yes"),OFFSET('Sanitation Data'!$E$10,0,10*ROW('Sanitation Data'!E28)),NA())</f>
        <v>#N/A</v>
      </c>
      <c r="AD34" s="520" t="e">
        <f ca="1">+IF(AND(ISNUMBER(OFFSET('Sanitation Data'!$E$11,0,10*ROW('Sanitation Data'!E28))),'Data Summary'!CS34="Yes"),OFFSET('Sanitation Data'!$E$11,0,10*ROW('Sanitation Data'!E28)),NA())</f>
        <v>#N/A</v>
      </c>
      <c r="AE34" s="520" t="e">
        <f ca="1">+IF(AND(ISNUMBER(OFFSET('Sanitation Data'!$E$12,0,10*ROW('Sanitation Data'!E28))),'Data Summary'!CT34="Yes"),OFFSET('Sanitation Data'!$E$12,0,10*ROW('Sanitation Data'!E28)),NA())</f>
        <v>#N/A</v>
      </c>
      <c r="AF34" s="520" t="e">
        <f ca="1">+IF(AND(ISNUMBER(OFFSET('Sanitation Data'!$F$4,0,10*ROW('Sanitation Data'!F28))),'Data Summary'!CU34="Yes"),100-OFFSET('Sanitation Data'!$F$4,0,10*ROW('Sanitation Data'!F28)),NA())</f>
        <v>#N/A</v>
      </c>
      <c r="AG34" s="520" t="e">
        <f ca="1">+IF(AND(ISNUMBER(OFFSET('Sanitation Data'!$F$6,0,10*ROW('Sanitation Data'!F28))),'Data Summary'!CV34="Yes"),OFFSET('Sanitation Data'!$F$6,0,10*ROW('Sanitation Data'!F28)),NA())</f>
        <v>#N/A</v>
      </c>
      <c r="AH34" s="520" t="e">
        <f ca="1">+IF(AND(ISNUMBER(OFFSET('Sanitation Data'!$F$10,0,10*ROW('Sanitation Data'!F28))),'Data Summary'!CW34="Yes"),OFFSET('Sanitation Data'!$F$10,0,10*ROW('Sanitation Data'!F28)),NA())</f>
        <v>#N/A</v>
      </c>
      <c r="AI34" s="520" t="e">
        <f ca="1">+IF(AND(ISNUMBER(OFFSET('Sanitation Data'!$F$11,0,10*ROW('Sanitation Data'!F28))),'Data Summary'!CX34="Yes"),OFFSET('Sanitation Data'!$F$11,0,10*ROW('Sanitation Data'!F28)),NA())</f>
        <v>#N/A</v>
      </c>
      <c r="AJ34" s="520" t="e">
        <f ca="1">+IF(AND(ISNUMBER(OFFSET('Sanitation Data'!$F$12,0,10*ROW('Sanitation Data'!F28))),'Data Summary'!CY34="Yes"),OFFSET('Sanitation Data'!$F$12,0,10*ROW('Sanitation Data'!F28)),NA())</f>
        <v>#N/A</v>
      </c>
      <c r="AK34" s="520" t="e">
        <f ca="1">+IF(AND(ISNUMBER(OFFSET('Sanitation Data'!$G$4,0,10*ROW('Sanitation Data'!G28))),'Data Summary'!CZ34="Yes"),100-OFFSET('Sanitation Data'!$G$4,0,10*ROW('Sanitation Data'!G28)),NA())</f>
        <v>#N/A</v>
      </c>
      <c r="AL34" s="520" t="e">
        <f ca="1">+IF(AND(ISNUMBER(OFFSET('Sanitation Data'!$G$6,0,10*ROW('Sanitation Data'!G28))),'Data Summary'!DA34="Yes"),OFFSET('Sanitation Data'!$G$6,0,10*ROW('Sanitation Data'!G28)),NA())</f>
        <v>#N/A</v>
      </c>
      <c r="AM34" s="520" t="e">
        <f ca="1">+IF(AND(ISNUMBER(OFFSET('Sanitation Data'!$G$10,0,10*ROW('Sanitation Data'!G28))),'Data Summary'!DB34="Yes"),OFFSET('Sanitation Data'!$G$10,0,10*ROW('Sanitation Data'!G28)),NA())</f>
        <v>#N/A</v>
      </c>
      <c r="AN34" s="520" t="e">
        <f ca="1">+IF(AND(ISNUMBER(OFFSET('Sanitation Data'!$G$11,0,10*ROW('Sanitation Data'!G28))),'Data Summary'!DC34="Yes"),OFFSET('Sanitation Data'!$G$11,0,10*ROW('Sanitation Data'!G28)),NA())</f>
        <v>#N/A</v>
      </c>
      <c r="AO34" s="520" t="e">
        <f ca="1">+IF(AND(ISNUMBER(OFFSET('Sanitation Data'!$G$12,0,10*ROW('Sanitation Data'!G28))),'Data Summary'!DD34="Yes"),OFFSET('Sanitation Data'!$G$12,0,10*ROW('Sanitation Data'!G28)),NA())</f>
        <v>#N/A</v>
      </c>
      <c r="AP34" s="520" t="e">
        <f ca="1">+IF(AND(ISNUMBER(OFFSET('Sanitation Data'!$H$4,0,10*ROW('Sanitation Data'!H28))),'Data Summary'!DE34="Yes"),100-OFFSET('Sanitation Data'!$H$4,0,10*ROW('Sanitation Data'!H28)),NA())</f>
        <v>#N/A</v>
      </c>
      <c r="AQ34" s="520" t="e">
        <f ca="1">+IF(AND(ISNUMBER(OFFSET('Sanitation Data'!$H$6,0,10*ROW('Sanitation Data'!H28))),'Data Summary'!DF34="Yes"),OFFSET('Sanitation Data'!$H$6,0,10*ROW('Sanitation Data'!H28)),NA())</f>
        <v>#N/A</v>
      </c>
      <c r="AR34" s="520" t="e">
        <f ca="1">+IF(AND(ISNUMBER(OFFSET('Sanitation Data'!$H$10,0,10*ROW('Sanitation Data'!H28))),'Data Summary'!DG34="Yes"),OFFSET('Sanitation Data'!$H$10,0,10*ROW('Sanitation Data'!H28)),NA())</f>
        <v>#N/A</v>
      </c>
      <c r="AS34" s="520" t="e">
        <f ca="1">+IF(AND(ISNUMBER(OFFSET('Sanitation Data'!$H$11,0,10*ROW('Sanitation Data'!H28))),'Data Summary'!DH34="Yes"),OFFSET('Sanitation Data'!$H$11,0,10*ROW('Sanitation Data'!H28)),NA())</f>
        <v>#N/A</v>
      </c>
      <c r="AT34" s="520" t="e">
        <f ca="1">+IF(AND(ISNUMBER(OFFSET('Sanitation Data'!$H$12,0,10*ROW('Sanitation Data'!H28))),'Data Summary'!DI34="Yes"),OFFSET('Sanitation Data'!$H$12,0,10*ROW('Sanitation Data'!H28)),NA())</f>
        <v>#N/A</v>
      </c>
      <c r="AU34" s="520" t="e">
        <f ca="1">+IF(AND(ISNUMBER(OFFSET('Sanitation Data'!$I$4,0,10*ROW('Sanitation Data'!I28))),'Data Summary'!DJ34="Yes"),100-OFFSET('Sanitation Data'!$I$4,0,10*ROW('Sanitation Data'!I28)),NA())</f>
        <v>#N/A</v>
      </c>
      <c r="AV34" s="520" t="e">
        <f ca="1">+IF(AND(ISNUMBER(OFFSET('Sanitation Data'!$I$6,0,10*ROW('Sanitation Data'!I28))),'Data Summary'!DK34="Yes"),OFFSET('Sanitation Data'!$I$6,0,10*ROW('Sanitation Data'!I28)),NA())</f>
        <v>#N/A</v>
      </c>
      <c r="AW34" s="520" t="e">
        <f ca="1">+IF(AND(ISNUMBER(OFFSET('Sanitation Data'!$I$10,0,10*ROW('Sanitation Data'!I28))),'Data Summary'!DL34="Yes"),OFFSET('Sanitation Data'!$I$10,0,10*ROW('Sanitation Data'!I28)),NA())</f>
        <v>#N/A</v>
      </c>
      <c r="AX34" s="520" t="e">
        <f ca="1">+IF(AND(ISNUMBER(OFFSET('Sanitation Data'!$I$11,0,10*ROW('Sanitation Data'!I28))),'Data Summary'!DM34="Yes"),OFFSET('Sanitation Data'!$I$11,0,10*ROW('Sanitation Data'!I28)),NA())</f>
        <v>#N/A</v>
      </c>
      <c r="AY34" s="520" t="e">
        <f ca="1">+IF(AND(ISNUMBER(OFFSET('Sanitation Data'!$I$12,0,10*ROW('Sanitation Data'!I28))),'Data Summary'!DN34="Yes"),OFFSET('Sanitation Data'!$I$12,0,10*ROW('Sanitation Data'!I28)),NA())</f>
        <v>#N/A</v>
      </c>
      <c r="AZ34" s="521" t="e">
        <f ca="1">+IF(AND(ISNUMBER(OFFSET('Hygiene Data'!$D$5,0,10*ROW('Hygiene Data'!D28))),'Data Summary'!DO34="Yes"),OFFSET('Hygiene Data'!$D$5,0,10*ROW('Hygiene Data'!D28)),NA())</f>
        <v>#N/A</v>
      </c>
      <c r="BA34" s="521" t="e">
        <f ca="1">+IF(AND(ISNUMBER(OFFSET('Hygiene Data'!$D$7,0,10*ROW('Hygiene Data'!D28))),'Data Summary'!DP34="Yes"),OFFSET('Hygiene Data'!$D$7,0,10*ROW('Hygiene Data'!D28)),NA())</f>
        <v>#N/A</v>
      </c>
      <c r="BB34" s="521" t="e">
        <f ca="1">+IF(AND(ISNUMBER(OFFSET('Hygiene Data'!$D$9,0,10*ROW('Hygiene Data'!D28))),'Data Summary'!DQ34="Yes"),OFFSET('Hygiene Data'!$D$9,0,10*ROW('Hygiene Data'!D28)),NA())</f>
        <v>#N/A</v>
      </c>
      <c r="BC34" s="521" t="e">
        <f ca="1">+IF(AND(ISNUMBER(OFFSET('Hygiene Data'!$E$5,0,10*ROW('Hygiene Data'!E28))),'Data Summary'!DR34="Yes"),OFFSET('Hygiene Data'!$E$5,0,10*ROW('Hygiene Data'!E28)),NA())</f>
        <v>#N/A</v>
      </c>
      <c r="BD34" s="521" t="e">
        <f ca="1">+IF(AND(ISNUMBER(OFFSET('Hygiene Data'!$E$7,0,10*ROW('Hygiene Data'!E28))),'Data Summary'!DS34="Yes"),OFFSET('Hygiene Data'!$E$7,0,10*ROW('Hygiene Data'!E28)),NA())</f>
        <v>#N/A</v>
      </c>
      <c r="BE34" s="521" t="e">
        <f ca="1">+IF(AND(ISNUMBER(OFFSET('Hygiene Data'!$E$9,0,10*ROW('Hygiene Data'!E28))),'Data Summary'!DT34="Yes"),OFFSET('Hygiene Data'!$E$9,0,10*ROW('Hygiene Data'!E28)),NA())</f>
        <v>#N/A</v>
      </c>
      <c r="BF34" s="521" t="e">
        <f ca="1">+IF(AND(ISNUMBER(OFFSET('Hygiene Data'!$F$5,0,10*ROW('Hygiene Data'!F28))),'Data Summary'!DU34="Yes"),OFFSET('Hygiene Data'!$F$5,0,10*ROW('Hygiene Data'!F28)),NA())</f>
        <v>#N/A</v>
      </c>
      <c r="BG34" s="521" t="e">
        <f ca="1">+IF(AND(ISNUMBER(OFFSET('Hygiene Data'!$F$7,0,10*ROW('Hygiene Data'!F28))),'Data Summary'!DV34="Yes"),OFFSET('Hygiene Data'!$F$7,0,10*ROW('Hygiene Data'!F28)),NA())</f>
        <v>#N/A</v>
      </c>
      <c r="BH34" s="521" t="e">
        <f ca="1">+IF(AND(ISNUMBER(OFFSET('Hygiene Data'!$F$9,0,10*ROW('Hygiene Data'!F28))),'Data Summary'!DW34="Yes"),OFFSET('Hygiene Data'!$F$9,0,10*ROW('Hygiene Data'!F28)),NA())</f>
        <v>#N/A</v>
      </c>
      <c r="BI34" s="521" t="e">
        <f ca="1">+IF(AND(ISNUMBER(OFFSET('Hygiene Data'!$G$5,0,10*ROW('Hygiene Data'!G28))),'Data Summary'!DX34="Yes"),OFFSET('Hygiene Data'!$G$5,0,10*ROW('Hygiene Data'!G28)),NA())</f>
        <v>#N/A</v>
      </c>
      <c r="BJ34" s="521" t="e">
        <f ca="1">+IF(AND(ISNUMBER(OFFSET('Hygiene Data'!$G$7,0,10*ROW('Hygiene Data'!G28))),'Data Summary'!DY34="Yes"),OFFSET('Hygiene Data'!$G$7,0,10*ROW('Hygiene Data'!G28)),NA())</f>
        <v>#N/A</v>
      </c>
      <c r="BK34" s="521" t="e">
        <f ca="1">+IF(AND(ISNUMBER(OFFSET('Hygiene Data'!$G$9,0,10*ROW('Hygiene Data'!G28))),'Data Summary'!DZ34="Yes"),OFFSET('Hygiene Data'!$G$9,0,10*ROW('Hygiene Data'!G28)),NA())</f>
        <v>#N/A</v>
      </c>
      <c r="BL34" s="521" t="e">
        <f ca="1">+IF(AND(ISNUMBER(OFFSET('Hygiene Data'!$H$5,0,10*ROW('Hygiene Data'!H28))),'Data Summary'!EA34="Yes"),OFFSET('Hygiene Data'!$H$5,0,10*ROW('Hygiene Data'!H28)),NA())</f>
        <v>#N/A</v>
      </c>
      <c r="BM34" s="521" t="e">
        <f ca="1">+IF(AND(ISNUMBER(OFFSET('Hygiene Data'!$H$7,0,10*ROW('Hygiene Data'!H28))),'Data Summary'!EB34="Yes"),OFFSET('Hygiene Data'!$H$7,0,10*ROW('Hygiene Data'!H28)),NA())</f>
        <v>#N/A</v>
      </c>
      <c r="BN34" s="521" t="e">
        <f ca="1">+IF(AND(ISNUMBER(OFFSET('Hygiene Data'!$H$9,0,10*ROW('Hygiene Data'!H28))),'Data Summary'!EC34="Yes"),OFFSET('Hygiene Data'!$H$9,0,10*ROW('Hygiene Data'!H28)),NA())</f>
        <v>#N/A</v>
      </c>
      <c r="BO34" s="521" t="e">
        <f ca="1">+IF(AND(ISNUMBER(OFFSET('Hygiene Data'!$I$5,0,10*ROW('Hygiene Data'!I28))),'Data Summary'!ED34="Yes"),OFFSET('Hygiene Data'!$I$5,0,10*ROW('Hygiene Data'!I28)),NA())</f>
        <v>#N/A</v>
      </c>
      <c r="BP34" s="521" t="e">
        <f ca="1">+IF(AND(ISNUMBER(OFFSET('Hygiene Data'!$I$7,0,10*ROW('Hygiene Data'!I28))),'Data Summary'!EE34="Yes"),OFFSET('Hygiene Data'!$I$7,0,10*ROW('Hygiene Data'!I28)),NA())</f>
        <v>#N/A</v>
      </c>
      <c r="BQ34" s="521" t="e">
        <f ca="1">+IF(AND(ISNUMBER(OFFSET('Hygiene Data'!$I$9,0,10*ROW('Hygiene Data'!I28))),'Data Summary'!EF34="Yes"),OFFSET('Hygiene Data'!$I$9,0,10*ROW('Hygiene Data'!I28)),NA())</f>
        <v>#N/A</v>
      </c>
    </row>
    <row r="35" spans="1:69" x14ac:dyDescent="0.25">
      <c r="A35" s="517" t="e">
        <f ca="1">+RIGHT('Data Summary'!A35,LEN('Data Summary'!A35)-9)</f>
        <v>#VALUE!</v>
      </c>
      <c r="B35" s="491" t="str">
        <f ca="1">+IF(ISTEXT('Data Summary'!B35),'Data Summary'!B35,"")</f>
        <v/>
      </c>
      <c r="C35" s="518" t="e">
        <f ca="1">+VALUE('Data Summary'!C35)</f>
        <v>#VALUE!</v>
      </c>
      <c r="D35" s="519" t="e">
        <f ca="1">+IF(AND(ISNUMBER(OFFSET('Water Data'!$D$4,0,10*ROW('Water Data'!D29))),'Data Summary'!BS35="Yes"),100-OFFSET('Water Data'!$D$4,0,10*ROW('Water Data'!D29)),NA())</f>
        <v>#N/A</v>
      </c>
      <c r="E35" s="519" t="e">
        <f ca="1">+IF(AND(ISNUMBER(OFFSET('Water Data'!$D$6,0,10*ROW('Water Data'!D29))),'Data Summary'!BT35="Yes"),OFFSET('Water Data'!$D$6,0,10*ROW('Water Data'!D29)),NA())</f>
        <v>#N/A</v>
      </c>
      <c r="F35" s="519" t="e">
        <f ca="1">+IF(AND(ISNUMBER(OFFSET('Water Data'!$D$9,0,10*ROW('Water Data'!D29))),'Data Summary'!BU35="Yes"),OFFSET('Water Data'!$D$9,0,10*ROW('Water Data'!D29)),NA())</f>
        <v>#N/A</v>
      </c>
      <c r="G35" s="519" t="e">
        <f ca="1">+IF(AND(ISNUMBER(OFFSET('Water Data'!$E$4,0,10*ROW('Water Data'!E29))),'Data Summary'!BV35="Yes"),100-OFFSET('Water Data'!$E$4,0,10*ROW('Water Data'!E29)),NA())</f>
        <v>#N/A</v>
      </c>
      <c r="H35" s="519" t="e">
        <f ca="1">+IF(AND(ISNUMBER(OFFSET('Water Data'!$E$6,0,10*ROW('Water Data'!E29))),'Data Summary'!BW35="Yes"),OFFSET('Water Data'!$E$6,0,10*ROW('Water Data'!E29)),NA())</f>
        <v>#N/A</v>
      </c>
      <c r="I35" s="519" t="e">
        <f ca="1">+IF(AND(ISNUMBER(OFFSET('Water Data'!$E$9,0,10*ROW('Water Data'!E29))),'Data Summary'!BX35="Yes"),OFFSET('Water Data'!$E$9,0,10*ROW('Water Data'!E29)),NA())</f>
        <v>#N/A</v>
      </c>
      <c r="J35" s="519" t="e">
        <f ca="1">+IF(AND(ISNUMBER(OFFSET('Water Data'!$F$4,0,10*ROW('Water Data'!F29))),'Data Summary'!BY35="Yes"),100-OFFSET('Water Data'!$F$4,0,10*ROW('Water Data'!F29)),NA())</f>
        <v>#N/A</v>
      </c>
      <c r="K35" s="519" t="e">
        <f ca="1">+IF(AND(ISNUMBER(OFFSET('Water Data'!$F$6,0,10*ROW('Water Data'!F29))),'Data Summary'!BZ35="Yes"),OFFSET('Water Data'!$F$6,0,10*ROW('Water Data'!F29)),NA())</f>
        <v>#N/A</v>
      </c>
      <c r="L35" s="519" t="e">
        <f ca="1">+IF(AND(ISNUMBER(OFFSET('Water Data'!$F$9,0,10*ROW('Water Data'!F29))),'Data Summary'!CA35="Yes"),OFFSET('Water Data'!$F$9,0,10*ROW('Water Data'!F29)),NA())</f>
        <v>#N/A</v>
      </c>
      <c r="M35" s="519" t="e">
        <f ca="1">+IF(AND(ISNUMBER(OFFSET('Water Data'!$G$4,0,10*ROW('Water Data'!G29))),'Data Summary'!CB35="Yes"),100-OFFSET('Water Data'!$G$4,0,10*ROW('Water Data'!G29)),NA())</f>
        <v>#N/A</v>
      </c>
      <c r="N35" s="519" t="e">
        <f ca="1">+IF(AND(ISNUMBER(OFFSET('Water Data'!$G$6,0,10*ROW('Water Data'!G29))),'Data Summary'!CC35="Yes"),OFFSET('Water Data'!$G$6,0,10*ROW('Water Data'!G29)),NA())</f>
        <v>#N/A</v>
      </c>
      <c r="O35" s="519" t="e">
        <f ca="1">+IF(AND(ISNUMBER(OFFSET('Water Data'!$G$9,0,10*ROW('Water Data'!G29))),'Data Summary'!CD35="Yes"),OFFSET('Water Data'!$G$9,0,10*ROW('Water Data'!G29)),NA())</f>
        <v>#N/A</v>
      </c>
      <c r="P35" s="519" t="e">
        <f ca="1">+IF(AND(ISNUMBER(OFFSET('Water Data'!$H$4,0,10*ROW('Water Data'!H29))),'Data Summary'!CE35="Yes"),100-OFFSET('Water Data'!$H$4,0,10*ROW('Water Data'!H29)),NA())</f>
        <v>#N/A</v>
      </c>
      <c r="Q35" s="519" t="e">
        <f ca="1">+IF(AND(ISNUMBER(OFFSET('Water Data'!$H$6,0,10*ROW('Water Data'!H29))),'Data Summary'!CF35="Yes"),OFFSET('Water Data'!$H$6,0,10*ROW('Water Data'!H29)),NA())</f>
        <v>#N/A</v>
      </c>
      <c r="R35" s="519" t="e">
        <f ca="1">+IF(AND(ISNUMBER(OFFSET('Water Data'!$H$9,0,10*ROW('Water Data'!H29))),'Data Summary'!CG35="Yes"),OFFSET('Water Data'!$H$9,0,10*ROW('Water Data'!H29)),NA())</f>
        <v>#N/A</v>
      </c>
      <c r="S35" s="519" t="e">
        <f ca="1">+IF(AND(ISNUMBER(OFFSET('Water Data'!$I$4,0,10*ROW('Water Data'!I29))),'Data Summary'!CH35="Yes"),100-OFFSET('Water Data'!$I$4,0,10*ROW('Water Data'!I29)),NA())</f>
        <v>#N/A</v>
      </c>
      <c r="T35" s="519" t="e">
        <f ca="1">+IF(AND(ISNUMBER(OFFSET('Water Data'!$I$6,0,10*ROW('Water Data'!I29))),'Data Summary'!CI35="Yes"),OFFSET('Water Data'!$I$6,0,10*ROW('Water Data'!I29)),NA())</f>
        <v>#N/A</v>
      </c>
      <c r="U35" s="519" t="e">
        <f ca="1">+IF(AND(ISNUMBER(OFFSET('Water Data'!$I$9,0,10*ROW('Water Data'!I29))),'Data Summary'!CJ35="Yes"),OFFSET('Water Data'!$I$9,0,10*ROW('Water Data'!I29)),NA())</f>
        <v>#N/A</v>
      </c>
      <c r="V35" s="520" t="e">
        <f ca="1">+IF(AND(ISNUMBER(OFFSET('Sanitation Data'!$D$4,0,10*ROW('Sanitation Data'!D29))),'Data Summary'!CK35="Yes"),100-OFFSET('Sanitation Data'!$D$4,0,10*ROW('Sanitation Data'!D29)),NA())</f>
        <v>#N/A</v>
      </c>
      <c r="W35" s="520" t="e">
        <f ca="1">+IF(AND(ISNUMBER(OFFSET('Sanitation Data'!$D$6,0,10*ROW('Sanitation Data'!D29))),'Data Summary'!CL35="Yes"),OFFSET('Sanitation Data'!$D$6,0,10*ROW('Sanitation Data'!D29)),NA())</f>
        <v>#N/A</v>
      </c>
      <c r="X35" s="520" t="e">
        <f ca="1">+IF(AND(ISNUMBER(OFFSET('Sanitation Data'!$D$10,0,10*ROW('Sanitation Data'!D29))),'Data Summary'!CM35="Yes"),OFFSET('Sanitation Data'!$D$10,0,10*ROW('Sanitation Data'!D29)),NA())</f>
        <v>#N/A</v>
      </c>
      <c r="Y35" s="520" t="e">
        <f ca="1">+IF(AND(ISNUMBER(OFFSET('Sanitation Data'!$D$11,0,10*ROW('Sanitation Data'!D29))),'Data Summary'!CN35="Yes"),OFFSET('Sanitation Data'!$D$11,0,10*ROW('Sanitation Data'!D29)),NA())</f>
        <v>#N/A</v>
      </c>
      <c r="Z35" s="520" t="e">
        <f ca="1">+IF(AND(ISNUMBER(OFFSET('Sanitation Data'!$D$12,0,10*ROW('Sanitation Data'!D29))),'Data Summary'!CO35="Yes"),OFFSET('Sanitation Data'!$D$12,0,10*ROW('Sanitation Data'!D29)),NA())</f>
        <v>#N/A</v>
      </c>
      <c r="AA35" s="520" t="e">
        <f ca="1">+IF(AND(ISNUMBER(OFFSET('Sanitation Data'!$E$4,0,10*ROW('Sanitation Data'!E29))),'Data Summary'!CP35="Yes"),100-OFFSET('Sanitation Data'!$E$4,0,10*ROW('Sanitation Data'!E29)),NA())</f>
        <v>#N/A</v>
      </c>
      <c r="AB35" s="520" t="e">
        <f ca="1">+IF(AND(ISNUMBER(OFFSET('Sanitation Data'!$E$6,0,10*ROW('Sanitation Data'!E29))),'Data Summary'!CQ35="Yes"),OFFSET('Sanitation Data'!$E$6,0,10*ROW('Sanitation Data'!E29)),NA())</f>
        <v>#N/A</v>
      </c>
      <c r="AC35" s="520" t="e">
        <f ca="1">+IF(AND(ISNUMBER(OFFSET('Sanitation Data'!$E$10,0,10*ROW('Sanitation Data'!E29))),'Data Summary'!CR35="Yes"),OFFSET('Sanitation Data'!$E$10,0,10*ROW('Sanitation Data'!E29)),NA())</f>
        <v>#N/A</v>
      </c>
      <c r="AD35" s="520" t="e">
        <f ca="1">+IF(AND(ISNUMBER(OFFSET('Sanitation Data'!$E$11,0,10*ROW('Sanitation Data'!E29))),'Data Summary'!CS35="Yes"),OFFSET('Sanitation Data'!$E$11,0,10*ROW('Sanitation Data'!E29)),NA())</f>
        <v>#N/A</v>
      </c>
      <c r="AE35" s="520" t="e">
        <f ca="1">+IF(AND(ISNUMBER(OFFSET('Sanitation Data'!$E$12,0,10*ROW('Sanitation Data'!E29))),'Data Summary'!CT35="Yes"),OFFSET('Sanitation Data'!$E$12,0,10*ROW('Sanitation Data'!E29)),NA())</f>
        <v>#N/A</v>
      </c>
      <c r="AF35" s="520" t="e">
        <f ca="1">+IF(AND(ISNUMBER(OFFSET('Sanitation Data'!$F$4,0,10*ROW('Sanitation Data'!F29))),'Data Summary'!CU35="Yes"),100-OFFSET('Sanitation Data'!$F$4,0,10*ROW('Sanitation Data'!F29)),NA())</f>
        <v>#N/A</v>
      </c>
      <c r="AG35" s="520" t="e">
        <f ca="1">+IF(AND(ISNUMBER(OFFSET('Sanitation Data'!$F$6,0,10*ROW('Sanitation Data'!F29))),'Data Summary'!CV35="Yes"),OFFSET('Sanitation Data'!$F$6,0,10*ROW('Sanitation Data'!F29)),NA())</f>
        <v>#N/A</v>
      </c>
      <c r="AH35" s="520" t="e">
        <f ca="1">+IF(AND(ISNUMBER(OFFSET('Sanitation Data'!$F$10,0,10*ROW('Sanitation Data'!F29))),'Data Summary'!CW35="Yes"),OFFSET('Sanitation Data'!$F$10,0,10*ROW('Sanitation Data'!F29)),NA())</f>
        <v>#N/A</v>
      </c>
      <c r="AI35" s="520" t="e">
        <f ca="1">+IF(AND(ISNUMBER(OFFSET('Sanitation Data'!$F$11,0,10*ROW('Sanitation Data'!F29))),'Data Summary'!CX35="Yes"),OFFSET('Sanitation Data'!$F$11,0,10*ROW('Sanitation Data'!F29)),NA())</f>
        <v>#N/A</v>
      </c>
      <c r="AJ35" s="520" t="e">
        <f ca="1">+IF(AND(ISNUMBER(OFFSET('Sanitation Data'!$F$12,0,10*ROW('Sanitation Data'!F29))),'Data Summary'!CY35="Yes"),OFFSET('Sanitation Data'!$F$12,0,10*ROW('Sanitation Data'!F29)),NA())</f>
        <v>#N/A</v>
      </c>
      <c r="AK35" s="520" t="e">
        <f ca="1">+IF(AND(ISNUMBER(OFFSET('Sanitation Data'!$G$4,0,10*ROW('Sanitation Data'!G29))),'Data Summary'!CZ35="Yes"),100-OFFSET('Sanitation Data'!$G$4,0,10*ROW('Sanitation Data'!G29)),NA())</f>
        <v>#N/A</v>
      </c>
      <c r="AL35" s="520" t="e">
        <f ca="1">+IF(AND(ISNUMBER(OFFSET('Sanitation Data'!$G$6,0,10*ROW('Sanitation Data'!G29))),'Data Summary'!DA35="Yes"),OFFSET('Sanitation Data'!$G$6,0,10*ROW('Sanitation Data'!G29)),NA())</f>
        <v>#N/A</v>
      </c>
      <c r="AM35" s="520" t="e">
        <f ca="1">+IF(AND(ISNUMBER(OFFSET('Sanitation Data'!$G$10,0,10*ROW('Sanitation Data'!G29))),'Data Summary'!DB35="Yes"),OFFSET('Sanitation Data'!$G$10,0,10*ROW('Sanitation Data'!G29)),NA())</f>
        <v>#N/A</v>
      </c>
      <c r="AN35" s="520" t="e">
        <f ca="1">+IF(AND(ISNUMBER(OFFSET('Sanitation Data'!$G$11,0,10*ROW('Sanitation Data'!G29))),'Data Summary'!DC35="Yes"),OFFSET('Sanitation Data'!$G$11,0,10*ROW('Sanitation Data'!G29)),NA())</f>
        <v>#N/A</v>
      </c>
      <c r="AO35" s="520" t="e">
        <f ca="1">+IF(AND(ISNUMBER(OFFSET('Sanitation Data'!$G$12,0,10*ROW('Sanitation Data'!G29))),'Data Summary'!DD35="Yes"),OFFSET('Sanitation Data'!$G$12,0,10*ROW('Sanitation Data'!G29)),NA())</f>
        <v>#N/A</v>
      </c>
      <c r="AP35" s="520" t="e">
        <f ca="1">+IF(AND(ISNUMBER(OFFSET('Sanitation Data'!$H$4,0,10*ROW('Sanitation Data'!H29))),'Data Summary'!DE35="Yes"),100-OFFSET('Sanitation Data'!$H$4,0,10*ROW('Sanitation Data'!H29)),NA())</f>
        <v>#N/A</v>
      </c>
      <c r="AQ35" s="520" t="e">
        <f ca="1">+IF(AND(ISNUMBER(OFFSET('Sanitation Data'!$H$6,0,10*ROW('Sanitation Data'!H29))),'Data Summary'!DF35="Yes"),OFFSET('Sanitation Data'!$H$6,0,10*ROW('Sanitation Data'!H29)),NA())</f>
        <v>#N/A</v>
      </c>
      <c r="AR35" s="520" t="e">
        <f ca="1">+IF(AND(ISNUMBER(OFFSET('Sanitation Data'!$H$10,0,10*ROW('Sanitation Data'!H29))),'Data Summary'!DG35="Yes"),OFFSET('Sanitation Data'!$H$10,0,10*ROW('Sanitation Data'!H29)),NA())</f>
        <v>#N/A</v>
      </c>
      <c r="AS35" s="520" t="e">
        <f ca="1">+IF(AND(ISNUMBER(OFFSET('Sanitation Data'!$H$11,0,10*ROW('Sanitation Data'!H29))),'Data Summary'!DH35="Yes"),OFFSET('Sanitation Data'!$H$11,0,10*ROW('Sanitation Data'!H29)),NA())</f>
        <v>#N/A</v>
      </c>
      <c r="AT35" s="520" t="e">
        <f ca="1">+IF(AND(ISNUMBER(OFFSET('Sanitation Data'!$H$12,0,10*ROW('Sanitation Data'!H29))),'Data Summary'!DI35="Yes"),OFFSET('Sanitation Data'!$H$12,0,10*ROW('Sanitation Data'!H29)),NA())</f>
        <v>#N/A</v>
      </c>
      <c r="AU35" s="520" t="e">
        <f ca="1">+IF(AND(ISNUMBER(OFFSET('Sanitation Data'!$I$4,0,10*ROW('Sanitation Data'!I29))),'Data Summary'!DJ35="Yes"),100-OFFSET('Sanitation Data'!$I$4,0,10*ROW('Sanitation Data'!I29)),NA())</f>
        <v>#N/A</v>
      </c>
      <c r="AV35" s="520" t="e">
        <f ca="1">+IF(AND(ISNUMBER(OFFSET('Sanitation Data'!$I$6,0,10*ROW('Sanitation Data'!I29))),'Data Summary'!DK35="Yes"),OFFSET('Sanitation Data'!$I$6,0,10*ROW('Sanitation Data'!I29)),NA())</f>
        <v>#N/A</v>
      </c>
      <c r="AW35" s="520" t="e">
        <f ca="1">+IF(AND(ISNUMBER(OFFSET('Sanitation Data'!$I$10,0,10*ROW('Sanitation Data'!I29))),'Data Summary'!DL35="Yes"),OFFSET('Sanitation Data'!$I$10,0,10*ROW('Sanitation Data'!I29)),NA())</f>
        <v>#N/A</v>
      </c>
      <c r="AX35" s="520" t="e">
        <f ca="1">+IF(AND(ISNUMBER(OFFSET('Sanitation Data'!$I$11,0,10*ROW('Sanitation Data'!I29))),'Data Summary'!DM35="Yes"),OFFSET('Sanitation Data'!$I$11,0,10*ROW('Sanitation Data'!I29)),NA())</f>
        <v>#N/A</v>
      </c>
      <c r="AY35" s="520" t="e">
        <f ca="1">+IF(AND(ISNUMBER(OFFSET('Sanitation Data'!$I$12,0,10*ROW('Sanitation Data'!I29))),'Data Summary'!DN35="Yes"),OFFSET('Sanitation Data'!$I$12,0,10*ROW('Sanitation Data'!I29)),NA())</f>
        <v>#N/A</v>
      </c>
      <c r="AZ35" s="521" t="e">
        <f ca="1">+IF(AND(ISNUMBER(OFFSET('Hygiene Data'!$D$5,0,10*ROW('Hygiene Data'!D29))),'Data Summary'!DO35="Yes"),OFFSET('Hygiene Data'!$D$5,0,10*ROW('Hygiene Data'!D29)),NA())</f>
        <v>#N/A</v>
      </c>
      <c r="BA35" s="521" t="e">
        <f ca="1">+IF(AND(ISNUMBER(OFFSET('Hygiene Data'!$D$7,0,10*ROW('Hygiene Data'!D29))),'Data Summary'!DP35="Yes"),OFFSET('Hygiene Data'!$D$7,0,10*ROW('Hygiene Data'!D29)),NA())</f>
        <v>#N/A</v>
      </c>
      <c r="BB35" s="521" t="e">
        <f ca="1">+IF(AND(ISNUMBER(OFFSET('Hygiene Data'!$D$9,0,10*ROW('Hygiene Data'!D29))),'Data Summary'!DQ35="Yes"),OFFSET('Hygiene Data'!$D$9,0,10*ROW('Hygiene Data'!D29)),NA())</f>
        <v>#N/A</v>
      </c>
      <c r="BC35" s="521" t="e">
        <f ca="1">+IF(AND(ISNUMBER(OFFSET('Hygiene Data'!$E$5,0,10*ROW('Hygiene Data'!E29))),'Data Summary'!DR35="Yes"),OFFSET('Hygiene Data'!$E$5,0,10*ROW('Hygiene Data'!E29)),NA())</f>
        <v>#N/A</v>
      </c>
      <c r="BD35" s="521" t="e">
        <f ca="1">+IF(AND(ISNUMBER(OFFSET('Hygiene Data'!$E$7,0,10*ROW('Hygiene Data'!E29))),'Data Summary'!DS35="Yes"),OFFSET('Hygiene Data'!$E$7,0,10*ROW('Hygiene Data'!E29)),NA())</f>
        <v>#N/A</v>
      </c>
      <c r="BE35" s="521" t="e">
        <f ca="1">+IF(AND(ISNUMBER(OFFSET('Hygiene Data'!$E$9,0,10*ROW('Hygiene Data'!E29))),'Data Summary'!DT35="Yes"),OFFSET('Hygiene Data'!$E$9,0,10*ROW('Hygiene Data'!E29)),NA())</f>
        <v>#N/A</v>
      </c>
      <c r="BF35" s="521" t="e">
        <f ca="1">+IF(AND(ISNUMBER(OFFSET('Hygiene Data'!$F$5,0,10*ROW('Hygiene Data'!F29))),'Data Summary'!DU35="Yes"),OFFSET('Hygiene Data'!$F$5,0,10*ROW('Hygiene Data'!F29)),NA())</f>
        <v>#N/A</v>
      </c>
      <c r="BG35" s="521" t="e">
        <f ca="1">+IF(AND(ISNUMBER(OFFSET('Hygiene Data'!$F$7,0,10*ROW('Hygiene Data'!F29))),'Data Summary'!DV35="Yes"),OFFSET('Hygiene Data'!$F$7,0,10*ROW('Hygiene Data'!F29)),NA())</f>
        <v>#N/A</v>
      </c>
      <c r="BH35" s="521" t="e">
        <f ca="1">+IF(AND(ISNUMBER(OFFSET('Hygiene Data'!$F$9,0,10*ROW('Hygiene Data'!F29))),'Data Summary'!DW35="Yes"),OFFSET('Hygiene Data'!$F$9,0,10*ROW('Hygiene Data'!F29)),NA())</f>
        <v>#N/A</v>
      </c>
      <c r="BI35" s="521" t="e">
        <f ca="1">+IF(AND(ISNUMBER(OFFSET('Hygiene Data'!$G$5,0,10*ROW('Hygiene Data'!G29))),'Data Summary'!DX35="Yes"),OFFSET('Hygiene Data'!$G$5,0,10*ROW('Hygiene Data'!G29)),NA())</f>
        <v>#N/A</v>
      </c>
      <c r="BJ35" s="521" t="e">
        <f ca="1">+IF(AND(ISNUMBER(OFFSET('Hygiene Data'!$G$7,0,10*ROW('Hygiene Data'!G29))),'Data Summary'!DY35="Yes"),OFFSET('Hygiene Data'!$G$7,0,10*ROW('Hygiene Data'!G29)),NA())</f>
        <v>#N/A</v>
      </c>
      <c r="BK35" s="521" t="e">
        <f ca="1">+IF(AND(ISNUMBER(OFFSET('Hygiene Data'!$G$9,0,10*ROW('Hygiene Data'!G29))),'Data Summary'!DZ35="Yes"),OFFSET('Hygiene Data'!$G$9,0,10*ROW('Hygiene Data'!G29)),NA())</f>
        <v>#N/A</v>
      </c>
      <c r="BL35" s="521" t="e">
        <f ca="1">+IF(AND(ISNUMBER(OFFSET('Hygiene Data'!$H$5,0,10*ROW('Hygiene Data'!H29))),'Data Summary'!EA35="Yes"),OFFSET('Hygiene Data'!$H$5,0,10*ROW('Hygiene Data'!H29)),NA())</f>
        <v>#N/A</v>
      </c>
      <c r="BM35" s="521" t="e">
        <f ca="1">+IF(AND(ISNUMBER(OFFSET('Hygiene Data'!$H$7,0,10*ROW('Hygiene Data'!H29))),'Data Summary'!EB35="Yes"),OFFSET('Hygiene Data'!$H$7,0,10*ROW('Hygiene Data'!H29)),NA())</f>
        <v>#N/A</v>
      </c>
      <c r="BN35" s="521" t="e">
        <f ca="1">+IF(AND(ISNUMBER(OFFSET('Hygiene Data'!$H$9,0,10*ROW('Hygiene Data'!H29))),'Data Summary'!EC35="Yes"),OFFSET('Hygiene Data'!$H$9,0,10*ROW('Hygiene Data'!H29)),NA())</f>
        <v>#N/A</v>
      </c>
      <c r="BO35" s="521" t="e">
        <f ca="1">+IF(AND(ISNUMBER(OFFSET('Hygiene Data'!$I$5,0,10*ROW('Hygiene Data'!I29))),'Data Summary'!ED35="Yes"),OFFSET('Hygiene Data'!$I$5,0,10*ROW('Hygiene Data'!I29)),NA())</f>
        <v>#N/A</v>
      </c>
      <c r="BP35" s="521" t="e">
        <f ca="1">+IF(AND(ISNUMBER(OFFSET('Hygiene Data'!$I$7,0,10*ROW('Hygiene Data'!I29))),'Data Summary'!EE35="Yes"),OFFSET('Hygiene Data'!$I$7,0,10*ROW('Hygiene Data'!I29)),NA())</f>
        <v>#N/A</v>
      </c>
      <c r="BQ35" s="521" t="e">
        <f ca="1">+IF(AND(ISNUMBER(OFFSET('Hygiene Data'!$I$9,0,10*ROW('Hygiene Data'!I29))),'Data Summary'!EF35="Yes"),OFFSET('Hygiene Data'!$I$9,0,10*ROW('Hygiene Data'!I29)),NA())</f>
        <v>#N/A</v>
      </c>
    </row>
    <row r="36" spans="1:69" x14ac:dyDescent="0.25">
      <c r="A36" s="517" t="e">
        <f ca="1">+RIGHT('Data Summary'!A36,LEN('Data Summary'!A36)-9)</f>
        <v>#VALUE!</v>
      </c>
      <c r="B36" s="491" t="str">
        <f ca="1">+IF(ISTEXT('Data Summary'!B36),'Data Summary'!B36,"")</f>
        <v/>
      </c>
      <c r="C36" s="518" t="e">
        <f ca="1">+VALUE('Data Summary'!C36)</f>
        <v>#VALUE!</v>
      </c>
      <c r="D36" s="519" t="e">
        <f ca="1">+IF(AND(ISNUMBER(OFFSET('Water Data'!$D$4,0,10*ROW('Water Data'!D30))),'Data Summary'!BS36="Yes"),100-OFFSET('Water Data'!$D$4,0,10*ROW('Water Data'!D30)),NA())</f>
        <v>#N/A</v>
      </c>
      <c r="E36" s="519" t="e">
        <f ca="1">+IF(AND(ISNUMBER(OFFSET('Water Data'!$D$6,0,10*ROW('Water Data'!D30))),'Data Summary'!BT36="Yes"),OFFSET('Water Data'!$D$6,0,10*ROW('Water Data'!D30)),NA())</f>
        <v>#N/A</v>
      </c>
      <c r="F36" s="519" t="e">
        <f ca="1">+IF(AND(ISNUMBER(OFFSET('Water Data'!$D$9,0,10*ROW('Water Data'!D30))),'Data Summary'!BU36="Yes"),OFFSET('Water Data'!$D$9,0,10*ROW('Water Data'!D30)),NA())</f>
        <v>#N/A</v>
      </c>
      <c r="G36" s="519" t="e">
        <f ca="1">+IF(AND(ISNUMBER(OFFSET('Water Data'!$E$4,0,10*ROW('Water Data'!E30))),'Data Summary'!BV36="Yes"),100-OFFSET('Water Data'!$E$4,0,10*ROW('Water Data'!E30)),NA())</f>
        <v>#N/A</v>
      </c>
      <c r="H36" s="519" t="e">
        <f ca="1">+IF(AND(ISNUMBER(OFFSET('Water Data'!$E$6,0,10*ROW('Water Data'!E30))),'Data Summary'!BW36="Yes"),OFFSET('Water Data'!$E$6,0,10*ROW('Water Data'!E30)),NA())</f>
        <v>#N/A</v>
      </c>
      <c r="I36" s="519" t="e">
        <f ca="1">+IF(AND(ISNUMBER(OFFSET('Water Data'!$E$9,0,10*ROW('Water Data'!E30))),'Data Summary'!BX36="Yes"),OFFSET('Water Data'!$E$9,0,10*ROW('Water Data'!E30)),NA())</f>
        <v>#N/A</v>
      </c>
      <c r="J36" s="519" t="e">
        <f ca="1">+IF(AND(ISNUMBER(OFFSET('Water Data'!$F$4,0,10*ROW('Water Data'!F30))),'Data Summary'!BY36="Yes"),100-OFFSET('Water Data'!$F$4,0,10*ROW('Water Data'!F30)),NA())</f>
        <v>#N/A</v>
      </c>
      <c r="K36" s="519" t="e">
        <f ca="1">+IF(AND(ISNUMBER(OFFSET('Water Data'!$F$6,0,10*ROW('Water Data'!F30))),'Data Summary'!BZ36="Yes"),OFFSET('Water Data'!$F$6,0,10*ROW('Water Data'!F30)),NA())</f>
        <v>#N/A</v>
      </c>
      <c r="L36" s="519" t="e">
        <f ca="1">+IF(AND(ISNUMBER(OFFSET('Water Data'!$F$9,0,10*ROW('Water Data'!F30))),'Data Summary'!CA36="Yes"),OFFSET('Water Data'!$F$9,0,10*ROW('Water Data'!F30)),NA())</f>
        <v>#N/A</v>
      </c>
      <c r="M36" s="519" t="e">
        <f ca="1">+IF(AND(ISNUMBER(OFFSET('Water Data'!$G$4,0,10*ROW('Water Data'!G30))),'Data Summary'!CB36="Yes"),100-OFFSET('Water Data'!$G$4,0,10*ROW('Water Data'!G30)),NA())</f>
        <v>#N/A</v>
      </c>
      <c r="N36" s="519" t="e">
        <f ca="1">+IF(AND(ISNUMBER(OFFSET('Water Data'!$G$6,0,10*ROW('Water Data'!G30))),'Data Summary'!CC36="Yes"),OFFSET('Water Data'!$G$6,0,10*ROW('Water Data'!G30)),NA())</f>
        <v>#N/A</v>
      </c>
      <c r="O36" s="519" t="e">
        <f ca="1">+IF(AND(ISNUMBER(OFFSET('Water Data'!$G$9,0,10*ROW('Water Data'!G30))),'Data Summary'!CD36="Yes"),OFFSET('Water Data'!$G$9,0,10*ROW('Water Data'!G30)),NA())</f>
        <v>#N/A</v>
      </c>
      <c r="P36" s="519" t="e">
        <f ca="1">+IF(AND(ISNUMBER(OFFSET('Water Data'!$H$4,0,10*ROW('Water Data'!H30))),'Data Summary'!CE36="Yes"),100-OFFSET('Water Data'!$H$4,0,10*ROW('Water Data'!H30)),NA())</f>
        <v>#N/A</v>
      </c>
      <c r="Q36" s="519" t="e">
        <f ca="1">+IF(AND(ISNUMBER(OFFSET('Water Data'!$H$6,0,10*ROW('Water Data'!H30))),'Data Summary'!CF36="Yes"),OFFSET('Water Data'!$H$6,0,10*ROW('Water Data'!H30)),NA())</f>
        <v>#N/A</v>
      </c>
      <c r="R36" s="519" t="e">
        <f ca="1">+IF(AND(ISNUMBER(OFFSET('Water Data'!$H$9,0,10*ROW('Water Data'!H30))),'Data Summary'!CG36="Yes"),OFFSET('Water Data'!$H$9,0,10*ROW('Water Data'!H30)),NA())</f>
        <v>#N/A</v>
      </c>
      <c r="S36" s="519" t="e">
        <f ca="1">+IF(AND(ISNUMBER(OFFSET('Water Data'!$I$4,0,10*ROW('Water Data'!I30))),'Data Summary'!CH36="Yes"),100-OFFSET('Water Data'!$I$4,0,10*ROW('Water Data'!I30)),NA())</f>
        <v>#N/A</v>
      </c>
      <c r="T36" s="519" t="e">
        <f ca="1">+IF(AND(ISNUMBER(OFFSET('Water Data'!$I$6,0,10*ROW('Water Data'!I30))),'Data Summary'!CI36="Yes"),OFFSET('Water Data'!$I$6,0,10*ROW('Water Data'!I30)),NA())</f>
        <v>#N/A</v>
      </c>
      <c r="U36" s="519" t="e">
        <f ca="1">+IF(AND(ISNUMBER(OFFSET('Water Data'!$I$9,0,10*ROW('Water Data'!I30))),'Data Summary'!CJ36="Yes"),OFFSET('Water Data'!$I$9,0,10*ROW('Water Data'!I30)),NA())</f>
        <v>#N/A</v>
      </c>
      <c r="V36" s="520" t="e">
        <f ca="1">+IF(AND(ISNUMBER(OFFSET('Sanitation Data'!$D$4,0,10*ROW('Sanitation Data'!D30))),'Data Summary'!CK36="Yes"),100-OFFSET('Sanitation Data'!$D$4,0,10*ROW('Sanitation Data'!D30)),NA())</f>
        <v>#N/A</v>
      </c>
      <c r="W36" s="520" t="e">
        <f ca="1">+IF(AND(ISNUMBER(OFFSET('Sanitation Data'!$D$6,0,10*ROW('Sanitation Data'!D30))),'Data Summary'!CL36="Yes"),OFFSET('Sanitation Data'!$D$6,0,10*ROW('Sanitation Data'!D30)),NA())</f>
        <v>#N/A</v>
      </c>
      <c r="X36" s="520" t="e">
        <f ca="1">+IF(AND(ISNUMBER(OFFSET('Sanitation Data'!$D$10,0,10*ROW('Sanitation Data'!D30))),'Data Summary'!CM36="Yes"),OFFSET('Sanitation Data'!$D$10,0,10*ROW('Sanitation Data'!D30)),NA())</f>
        <v>#N/A</v>
      </c>
      <c r="Y36" s="520" t="e">
        <f ca="1">+IF(AND(ISNUMBER(OFFSET('Sanitation Data'!$D$11,0,10*ROW('Sanitation Data'!D30))),'Data Summary'!CN36="Yes"),OFFSET('Sanitation Data'!$D$11,0,10*ROW('Sanitation Data'!D30)),NA())</f>
        <v>#N/A</v>
      </c>
      <c r="Z36" s="520" t="e">
        <f ca="1">+IF(AND(ISNUMBER(OFFSET('Sanitation Data'!$D$12,0,10*ROW('Sanitation Data'!D30))),'Data Summary'!CO36="Yes"),OFFSET('Sanitation Data'!$D$12,0,10*ROW('Sanitation Data'!D30)),NA())</f>
        <v>#N/A</v>
      </c>
      <c r="AA36" s="520" t="e">
        <f ca="1">+IF(AND(ISNUMBER(OFFSET('Sanitation Data'!$E$4,0,10*ROW('Sanitation Data'!E30))),'Data Summary'!CP36="Yes"),100-OFFSET('Sanitation Data'!$E$4,0,10*ROW('Sanitation Data'!E30)),NA())</f>
        <v>#N/A</v>
      </c>
      <c r="AB36" s="520" t="e">
        <f ca="1">+IF(AND(ISNUMBER(OFFSET('Sanitation Data'!$E$6,0,10*ROW('Sanitation Data'!E30))),'Data Summary'!CQ36="Yes"),OFFSET('Sanitation Data'!$E$6,0,10*ROW('Sanitation Data'!E30)),NA())</f>
        <v>#N/A</v>
      </c>
      <c r="AC36" s="520" t="e">
        <f ca="1">+IF(AND(ISNUMBER(OFFSET('Sanitation Data'!$E$10,0,10*ROW('Sanitation Data'!E30))),'Data Summary'!CR36="Yes"),OFFSET('Sanitation Data'!$E$10,0,10*ROW('Sanitation Data'!E30)),NA())</f>
        <v>#N/A</v>
      </c>
      <c r="AD36" s="520" t="e">
        <f ca="1">+IF(AND(ISNUMBER(OFFSET('Sanitation Data'!$E$11,0,10*ROW('Sanitation Data'!E30))),'Data Summary'!CS36="Yes"),OFFSET('Sanitation Data'!$E$11,0,10*ROW('Sanitation Data'!E30)),NA())</f>
        <v>#N/A</v>
      </c>
      <c r="AE36" s="520" t="e">
        <f ca="1">+IF(AND(ISNUMBER(OFFSET('Sanitation Data'!$E$12,0,10*ROW('Sanitation Data'!E30))),'Data Summary'!CT36="Yes"),OFFSET('Sanitation Data'!$E$12,0,10*ROW('Sanitation Data'!E30)),NA())</f>
        <v>#N/A</v>
      </c>
      <c r="AF36" s="520" t="e">
        <f ca="1">+IF(AND(ISNUMBER(OFFSET('Sanitation Data'!$F$4,0,10*ROW('Sanitation Data'!F30))),'Data Summary'!CU36="Yes"),100-OFFSET('Sanitation Data'!$F$4,0,10*ROW('Sanitation Data'!F30)),NA())</f>
        <v>#N/A</v>
      </c>
      <c r="AG36" s="520" t="e">
        <f ca="1">+IF(AND(ISNUMBER(OFFSET('Sanitation Data'!$F$6,0,10*ROW('Sanitation Data'!F30))),'Data Summary'!CV36="Yes"),OFFSET('Sanitation Data'!$F$6,0,10*ROW('Sanitation Data'!F30)),NA())</f>
        <v>#N/A</v>
      </c>
      <c r="AH36" s="520" t="e">
        <f ca="1">+IF(AND(ISNUMBER(OFFSET('Sanitation Data'!$F$10,0,10*ROW('Sanitation Data'!F30))),'Data Summary'!CW36="Yes"),OFFSET('Sanitation Data'!$F$10,0,10*ROW('Sanitation Data'!F30)),NA())</f>
        <v>#N/A</v>
      </c>
      <c r="AI36" s="520" t="e">
        <f ca="1">+IF(AND(ISNUMBER(OFFSET('Sanitation Data'!$F$11,0,10*ROW('Sanitation Data'!F30))),'Data Summary'!CX36="Yes"),OFFSET('Sanitation Data'!$F$11,0,10*ROW('Sanitation Data'!F30)),NA())</f>
        <v>#N/A</v>
      </c>
      <c r="AJ36" s="520" t="e">
        <f ca="1">+IF(AND(ISNUMBER(OFFSET('Sanitation Data'!$F$12,0,10*ROW('Sanitation Data'!F30))),'Data Summary'!CY36="Yes"),OFFSET('Sanitation Data'!$F$12,0,10*ROW('Sanitation Data'!F30)),NA())</f>
        <v>#N/A</v>
      </c>
      <c r="AK36" s="520" t="e">
        <f ca="1">+IF(AND(ISNUMBER(OFFSET('Sanitation Data'!$G$4,0,10*ROW('Sanitation Data'!G30))),'Data Summary'!CZ36="Yes"),100-OFFSET('Sanitation Data'!$G$4,0,10*ROW('Sanitation Data'!G30)),NA())</f>
        <v>#N/A</v>
      </c>
      <c r="AL36" s="520" t="e">
        <f ca="1">+IF(AND(ISNUMBER(OFFSET('Sanitation Data'!$G$6,0,10*ROW('Sanitation Data'!G30))),'Data Summary'!DA36="Yes"),OFFSET('Sanitation Data'!$G$6,0,10*ROW('Sanitation Data'!G30)),NA())</f>
        <v>#N/A</v>
      </c>
      <c r="AM36" s="520" t="e">
        <f ca="1">+IF(AND(ISNUMBER(OFFSET('Sanitation Data'!$G$10,0,10*ROW('Sanitation Data'!G30))),'Data Summary'!DB36="Yes"),OFFSET('Sanitation Data'!$G$10,0,10*ROW('Sanitation Data'!G30)),NA())</f>
        <v>#N/A</v>
      </c>
      <c r="AN36" s="520" t="e">
        <f ca="1">+IF(AND(ISNUMBER(OFFSET('Sanitation Data'!$G$11,0,10*ROW('Sanitation Data'!G30))),'Data Summary'!DC36="Yes"),OFFSET('Sanitation Data'!$G$11,0,10*ROW('Sanitation Data'!G30)),NA())</f>
        <v>#N/A</v>
      </c>
      <c r="AO36" s="520" t="e">
        <f ca="1">+IF(AND(ISNUMBER(OFFSET('Sanitation Data'!$G$12,0,10*ROW('Sanitation Data'!G30))),'Data Summary'!DD36="Yes"),OFFSET('Sanitation Data'!$G$12,0,10*ROW('Sanitation Data'!G30)),NA())</f>
        <v>#N/A</v>
      </c>
      <c r="AP36" s="520" t="e">
        <f ca="1">+IF(AND(ISNUMBER(OFFSET('Sanitation Data'!$H$4,0,10*ROW('Sanitation Data'!H30))),'Data Summary'!DE36="Yes"),100-OFFSET('Sanitation Data'!$H$4,0,10*ROW('Sanitation Data'!H30)),NA())</f>
        <v>#N/A</v>
      </c>
      <c r="AQ36" s="520" t="e">
        <f ca="1">+IF(AND(ISNUMBER(OFFSET('Sanitation Data'!$H$6,0,10*ROW('Sanitation Data'!H30))),'Data Summary'!DF36="Yes"),OFFSET('Sanitation Data'!$H$6,0,10*ROW('Sanitation Data'!H30)),NA())</f>
        <v>#N/A</v>
      </c>
      <c r="AR36" s="520" t="e">
        <f ca="1">+IF(AND(ISNUMBER(OFFSET('Sanitation Data'!$H$10,0,10*ROW('Sanitation Data'!H30))),'Data Summary'!DG36="Yes"),OFFSET('Sanitation Data'!$H$10,0,10*ROW('Sanitation Data'!H30)),NA())</f>
        <v>#N/A</v>
      </c>
      <c r="AS36" s="520" t="e">
        <f ca="1">+IF(AND(ISNUMBER(OFFSET('Sanitation Data'!$H$11,0,10*ROW('Sanitation Data'!H30))),'Data Summary'!DH36="Yes"),OFFSET('Sanitation Data'!$H$11,0,10*ROW('Sanitation Data'!H30)),NA())</f>
        <v>#N/A</v>
      </c>
      <c r="AT36" s="520" t="e">
        <f ca="1">+IF(AND(ISNUMBER(OFFSET('Sanitation Data'!$H$12,0,10*ROW('Sanitation Data'!H30))),'Data Summary'!DI36="Yes"),OFFSET('Sanitation Data'!$H$12,0,10*ROW('Sanitation Data'!H30)),NA())</f>
        <v>#N/A</v>
      </c>
      <c r="AU36" s="520" t="e">
        <f ca="1">+IF(AND(ISNUMBER(OFFSET('Sanitation Data'!$I$4,0,10*ROW('Sanitation Data'!I30))),'Data Summary'!DJ36="Yes"),100-OFFSET('Sanitation Data'!$I$4,0,10*ROW('Sanitation Data'!I30)),NA())</f>
        <v>#N/A</v>
      </c>
      <c r="AV36" s="520" t="e">
        <f ca="1">+IF(AND(ISNUMBER(OFFSET('Sanitation Data'!$I$6,0,10*ROW('Sanitation Data'!I30))),'Data Summary'!DK36="Yes"),OFFSET('Sanitation Data'!$I$6,0,10*ROW('Sanitation Data'!I30)),NA())</f>
        <v>#N/A</v>
      </c>
      <c r="AW36" s="520" t="e">
        <f ca="1">+IF(AND(ISNUMBER(OFFSET('Sanitation Data'!$I$10,0,10*ROW('Sanitation Data'!I30))),'Data Summary'!DL36="Yes"),OFFSET('Sanitation Data'!$I$10,0,10*ROW('Sanitation Data'!I30)),NA())</f>
        <v>#N/A</v>
      </c>
      <c r="AX36" s="520" t="e">
        <f ca="1">+IF(AND(ISNUMBER(OFFSET('Sanitation Data'!$I$11,0,10*ROW('Sanitation Data'!I30))),'Data Summary'!DM36="Yes"),OFFSET('Sanitation Data'!$I$11,0,10*ROW('Sanitation Data'!I30)),NA())</f>
        <v>#N/A</v>
      </c>
      <c r="AY36" s="520" t="e">
        <f ca="1">+IF(AND(ISNUMBER(OFFSET('Sanitation Data'!$I$12,0,10*ROW('Sanitation Data'!I30))),'Data Summary'!DN36="Yes"),OFFSET('Sanitation Data'!$I$12,0,10*ROW('Sanitation Data'!I30)),NA())</f>
        <v>#N/A</v>
      </c>
      <c r="AZ36" s="521" t="e">
        <f ca="1">+IF(AND(ISNUMBER(OFFSET('Hygiene Data'!$D$5,0,10*ROW('Hygiene Data'!D30))),'Data Summary'!DO36="Yes"),OFFSET('Hygiene Data'!$D$5,0,10*ROW('Hygiene Data'!D30)),NA())</f>
        <v>#N/A</v>
      </c>
      <c r="BA36" s="521" t="e">
        <f ca="1">+IF(AND(ISNUMBER(OFFSET('Hygiene Data'!$D$7,0,10*ROW('Hygiene Data'!D30))),'Data Summary'!DP36="Yes"),OFFSET('Hygiene Data'!$D$7,0,10*ROW('Hygiene Data'!D30)),NA())</f>
        <v>#N/A</v>
      </c>
      <c r="BB36" s="521" t="e">
        <f ca="1">+IF(AND(ISNUMBER(OFFSET('Hygiene Data'!$D$9,0,10*ROW('Hygiene Data'!D30))),'Data Summary'!DQ36="Yes"),OFFSET('Hygiene Data'!$D$9,0,10*ROW('Hygiene Data'!D30)),NA())</f>
        <v>#N/A</v>
      </c>
      <c r="BC36" s="521" t="e">
        <f ca="1">+IF(AND(ISNUMBER(OFFSET('Hygiene Data'!$E$5,0,10*ROW('Hygiene Data'!E30))),'Data Summary'!DR36="Yes"),OFFSET('Hygiene Data'!$E$5,0,10*ROW('Hygiene Data'!E30)),NA())</f>
        <v>#N/A</v>
      </c>
      <c r="BD36" s="521" t="e">
        <f ca="1">+IF(AND(ISNUMBER(OFFSET('Hygiene Data'!$E$7,0,10*ROW('Hygiene Data'!E30))),'Data Summary'!DS36="Yes"),OFFSET('Hygiene Data'!$E$7,0,10*ROW('Hygiene Data'!E30)),NA())</f>
        <v>#N/A</v>
      </c>
      <c r="BE36" s="521" t="e">
        <f ca="1">+IF(AND(ISNUMBER(OFFSET('Hygiene Data'!$E$9,0,10*ROW('Hygiene Data'!E30))),'Data Summary'!DT36="Yes"),OFFSET('Hygiene Data'!$E$9,0,10*ROW('Hygiene Data'!E30)),NA())</f>
        <v>#N/A</v>
      </c>
      <c r="BF36" s="521" t="e">
        <f ca="1">+IF(AND(ISNUMBER(OFFSET('Hygiene Data'!$F$5,0,10*ROW('Hygiene Data'!F30))),'Data Summary'!DU36="Yes"),OFFSET('Hygiene Data'!$F$5,0,10*ROW('Hygiene Data'!F30)),NA())</f>
        <v>#N/A</v>
      </c>
      <c r="BG36" s="521" t="e">
        <f ca="1">+IF(AND(ISNUMBER(OFFSET('Hygiene Data'!$F$7,0,10*ROW('Hygiene Data'!F30))),'Data Summary'!DV36="Yes"),OFFSET('Hygiene Data'!$F$7,0,10*ROW('Hygiene Data'!F30)),NA())</f>
        <v>#N/A</v>
      </c>
      <c r="BH36" s="521" t="e">
        <f ca="1">+IF(AND(ISNUMBER(OFFSET('Hygiene Data'!$F$9,0,10*ROW('Hygiene Data'!F30))),'Data Summary'!DW36="Yes"),OFFSET('Hygiene Data'!$F$9,0,10*ROW('Hygiene Data'!F30)),NA())</f>
        <v>#N/A</v>
      </c>
      <c r="BI36" s="521" t="e">
        <f ca="1">+IF(AND(ISNUMBER(OFFSET('Hygiene Data'!$G$5,0,10*ROW('Hygiene Data'!G30))),'Data Summary'!DX36="Yes"),OFFSET('Hygiene Data'!$G$5,0,10*ROW('Hygiene Data'!G30)),NA())</f>
        <v>#N/A</v>
      </c>
      <c r="BJ36" s="521" t="e">
        <f ca="1">+IF(AND(ISNUMBER(OFFSET('Hygiene Data'!$G$7,0,10*ROW('Hygiene Data'!G30))),'Data Summary'!DY36="Yes"),OFFSET('Hygiene Data'!$G$7,0,10*ROW('Hygiene Data'!G30)),NA())</f>
        <v>#N/A</v>
      </c>
      <c r="BK36" s="521" t="e">
        <f ca="1">+IF(AND(ISNUMBER(OFFSET('Hygiene Data'!$G$9,0,10*ROW('Hygiene Data'!G30))),'Data Summary'!DZ36="Yes"),OFFSET('Hygiene Data'!$G$9,0,10*ROW('Hygiene Data'!G30)),NA())</f>
        <v>#N/A</v>
      </c>
      <c r="BL36" s="521" t="e">
        <f ca="1">+IF(AND(ISNUMBER(OFFSET('Hygiene Data'!$H$5,0,10*ROW('Hygiene Data'!H30))),'Data Summary'!EA36="Yes"),OFFSET('Hygiene Data'!$H$5,0,10*ROW('Hygiene Data'!H30)),NA())</f>
        <v>#N/A</v>
      </c>
      <c r="BM36" s="521" t="e">
        <f ca="1">+IF(AND(ISNUMBER(OFFSET('Hygiene Data'!$H$7,0,10*ROW('Hygiene Data'!H30))),'Data Summary'!EB36="Yes"),OFFSET('Hygiene Data'!$H$7,0,10*ROW('Hygiene Data'!H30)),NA())</f>
        <v>#N/A</v>
      </c>
      <c r="BN36" s="521" t="e">
        <f ca="1">+IF(AND(ISNUMBER(OFFSET('Hygiene Data'!$H$9,0,10*ROW('Hygiene Data'!H30))),'Data Summary'!EC36="Yes"),OFFSET('Hygiene Data'!$H$9,0,10*ROW('Hygiene Data'!H30)),NA())</f>
        <v>#N/A</v>
      </c>
      <c r="BO36" s="521" t="e">
        <f ca="1">+IF(AND(ISNUMBER(OFFSET('Hygiene Data'!$I$5,0,10*ROW('Hygiene Data'!I30))),'Data Summary'!ED36="Yes"),OFFSET('Hygiene Data'!$I$5,0,10*ROW('Hygiene Data'!I30)),NA())</f>
        <v>#N/A</v>
      </c>
      <c r="BP36" s="521" t="e">
        <f ca="1">+IF(AND(ISNUMBER(OFFSET('Hygiene Data'!$I$7,0,10*ROW('Hygiene Data'!I30))),'Data Summary'!EE36="Yes"),OFFSET('Hygiene Data'!$I$7,0,10*ROW('Hygiene Data'!I30)),NA())</f>
        <v>#N/A</v>
      </c>
      <c r="BQ36" s="521" t="e">
        <f ca="1">+IF(AND(ISNUMBER(OFFSET('Hygiene Data'!$I$9,0,10*ROW('Hygiene Data'!I30))),'Data Summary'!EF36="Yes"),OFFSET('Hygiene Data'!$I$9,0,10*ROW('Hygiene Data'!I30)),NA())</f>
        <v>#N/A</v>
      </c>
    </row>
    <row r="37" spans="1:69" x14ac:dyDescent="0.25">
      <c r="A37" s="517" t="e">
        <f ca="1">+RIGHT('Data Summary'!A37,LEN('Data Summary'!A37)-9)</f>
        <v>#VALUE!</v>
      </c>
      <c r="B37" s="491" t="str">
        <f ca="1">+IF(ISTEXT('Data Summary'!B37),'Data Summary'!B37,"")</f>
        <v/>
      </c>
      <c r="C37" s="518" t="e">
        <f ca="1">+VALUE('Data Summary'!C37)</f>
        <v>#VALUE!</v>
      </c>
      <c r="D37" s="519" t="e">
        <f ca="1">+IF(AND(ISNUMBER(OFFSET('Water Data'!$D$4,0,10*ROW('Water Data'!D31))),'Data Summary'!BS37="Yes"),100-OFFSET('Water Data'!$D$4,0,10*ROW('Water Data'!D31)),NA())</f>
        <v>#N/A</v>
      </c>
      <c r="E37" s="519" t="e">
        <f ca="1">+IF(AND(ISNUMBER(OFFSET('Water Data'!$D$6,0,10*ROW('Water Data'!D31))),'Data Summary'!BT37="Yes"),OFFSET('Water Data'!$D$6,0,10*ROW('Water Data'!D31)),NA())</f>
        <v>#N/A</v>
      </c>
      <c r="F37" s="519" t="e">
        <f ca="1">+IF(AND(ISNUMBER(OFFSET('Water Data'!$D$9,0,10*ROW('Water Data'!D31))),'Data Summary'!BU37="Yes"),OFFSET('Water Data'!$D$9,0,10*ROW('Water Data'!D31)),NA())</f>
        <v>#N/A</v>
      </c>
      <c r="G37" s="519" t="e">
        <f ca="1">+IF(AND(ISNUMBER(OFFSET('Water Data'!$E$4,0,10*ROW('Water Data'!E31))),'Data Summary'!BV37="Yes"),100-OFFSET('Water Data'!$E$4,0,10*ROW('Water Data'!E31)),NA())</f>
        <v>#N/A</v>
      </c>
      <c r="H37" s="519" t="e">
        <f ca="1">+IF(AND(ISNUMBER(OFFSET('Water Data'!$E$6,0,10*ROW('Water Data'!E31))),'Data Summary'!BW37="Yes"),OFFSET('Water Data'!$E$6,0,10*ROW('Water Data'!E31)),NA())</f>
        <v>#N/A</v>
      </c>
      <c r="I37" s="519" t="e">
        <f ca="1">+IF(AND(ISNUMBER(OFFSET('Water Data'!$E$9,0,10*ROW('Water Data'!E31))),'Data Summary'!BX37="Yes"),OFFSET('Water Data'!$E$9,0,10*ROW('Water Data'!E31)),NA())</f>
        <v>#N/A</v>
      </c>
      <c r="J37" s="519" t="e">
        <f ca="1">+IF(AND(ISNUMBER(OFFSET('Water Data'!$F$4,0,10*ROW('Water Data'!F31))),'Data Summary'!BY37="Yes"),100-OFFSET('Water Data'!$F$4,0,10*ROW('Water Data'!F31)),NA())</f>
        <v>#N/A</v>
      </c>
      <c r="K37" s="519" t="e">
        <f ca="1">+IF(AND(ISNUMBER(OFFSET('Water Data'!$F$6,0,10*ROW('Water Data'!F31))),'Data Summary'!BZ37="Yes"),OFFSET('Water Data'!$F$6,0,10*ROW('Water Data'!F31)),NA())</f>
        <v>#N/A</v>
      </c>
      <c r="L37" s="519" t="e">
        <f ca="1">+IF(AND(ISNUMBER(OFFSET('Water Data'!$F$9,0,10*ROW('Water Data'!F31))),'Data Summary'!CA37="Yes"),OFFSET('Water Data'!$F$9,0,10*ROW('Water Data'!F31)),NA())</f>
        <v>#N/A</v>
      </c>
      <c r="M37" s="519" t="e">
        <f ca="1">+IF(AND(ISNUMBER(OFFSET('Water Data'!$G$4,0,10*ROW('Water Data'!G31))),'Data Summary'!CB37="Yes"),100-OFFSET('Water Data'!$G$4,0,10*ROW('Water Data'!G31)),NA())</f>
        <v>#N/A</v>
      </c>
      <c r="N37" s="519" t="e">
        <f ca="1">+IF(AND(ISNUMBER(OFFSET('Water Data'!$G$6,0,10*ROW('Water Data'!G31))),'Data Summary'!CC37="Yes"),OFFSET('Water Data'!$G$6,0,10*ROW('Water Data'!G31)),NA())</f>
        <v>#N/A</v>
      </c>
      <c r="O37" s="519" t="e">
        <f ca="1">+IF(AND(ISNUMBER(OFFSET('Water Data'!$G$9,0,10*ROW('Water Data'!G31))),'Data Summary'!CD37="Yes"),OFFSET('Water Data'!$G$9,0,10*ROW('Water Data'!G31)),NA())</f>
        <v>#N/A</v>
      </c>
      <c r="P37" s="519" t="e">
        <f ca="1">+IF(AND(ISNUMBER(OFFSET('Water Data'!$H$4,0,10*ROW('Water Data'!H31))),'Data Summary'!CE37="Yes"),100-OFFSET('Water Data'!$H$4,0,10*ROW('Water Data'!H31)),NA())</f>
        <v>#N/A</v>
      </c>
      <c r="Q37" s="519" t="e">
        <f ca="1">+IF(AND(ISNUMBER(OFFSET('Water Data'!$H$6,0,10*ROW('Water Data'!H31))),'Data Summary'!CF37="Yes"),OFFSET('Water Data'!$H$6,0,10*ROW('Water Data'!H31)),NA())</f>
        <v>#N/A</v>
      </c>
      <c r="R37" s="519" t="e">
        <f ca="1">+IF(AND(ISNUMBER(OFFSET('Water Data'!$H$9,0,10*ROW('Water Data'!H31))),'Data Summary'!CG37="Yes"),OFFSET('Water Data'!$H$9,0,10*ROW('Water Data'!H31)),NA())</f>
        <v>#N/A</v>
      </c>
      <c r="S37" s="519" t="e">
        <f ca="1">+IF(AND(ISNUMBER(OFFSET('Water Data'!$I$4,0,10*ROW('Water Data'!I31))),'Data Summary'!CH37="Yes"),100-OFFSET('Water Data'!$I$4,0,10*ROW('Water Data'!I31)),NA())</f>
        <v>#N/A</v>
      </c>
      <c r="T37" s="519" t="e">
        <f ca="1">+IF(AND(ISNUMBER(OFFSET('Water Data'!$I$6,0,10*ROW('Water Data'!I31))),'Data Summary'!CI37="Yes"),OFFSET('Water Data'!$I$6,0,10*ROW('Water Data'!I31)),NA())</f>
        <v>#N/A</v>
      </c>
      <c r="U37" s="519" t="e">
        <f ca="1">+IF(AND(ISNUMBER(OFFSET('Water Data'!$I$9,0,10*ROW('Water Data'!I31))),'Data Summary'!CJ37="Yes"),OFFSET('Water Data'!$I$9,0,10*ROW('Water Data'!I31)),NA())</f>
        <v>#N/A</v>
      </c>
      <c r="V37" s="520" t="e">
        <f ca="1">+IF(AND(ISNUMBER(OFFSET('Sanitation Data'!$D$4,0,10*ROW('Sanitation Data'!D31))),'Data Summary'!CK37="Yes"),100-OFFSET('Sanitation Data'!$D$4,0,10*ROW('Sanitation Data'!D31)),NA())</f>
        <v>#N/A</v>
      </c>
      <c r="W37" s="520" t="e">
        <f ca="1">+IF(AND(ISNUMBER(OFFSET('Sanitation Data'!$D$6,0,10*ROW('Sanitation Data'!D31))),'Data Summary'!CL37="Yes"),OFFSET('Sanitation Data'!$D$6,0,10*ROW('Sanitation Data'!D31)),NA())</f>
        <v>#N/A</v>
      </c>
      <c r="X37" s="520" t="e">
        <f ca="1">+IF(AND(ISNUMBER(OFFSET('Sanitation Data'!$D$10,0,10*ROW('Sanitation Data'!D31))),'Data Summary'!CM37="Yes"),OFFSET('Sanitation Data'!$D$10,0,10*ROW('Sanitation Data'!D31)),NA())</f>
        <v>#N/A</v>
      </c>
      <c r="Y37" s="520" t="e">
        <f ca="1">+IF(AND(ISNUMBER(OFFSET('Sanitation Data'!$D$11,0,10*ROW('Sanitation Data'!D31))),'Data Summary'!CN37="Yes"),OFFSET('Sanitation Data'!$D$11,0,10*ROW('Sanitation Data'!D31)),NA())</f>
        <v>#N/A</v>
      </c>
      <c r="Z37" s="520" t="e">
        <f ca="1">+IF(AND(ISNUMBER(OFFSET('Sanitation Data'!$D$12,0,10*ROW('Sanitation Data'!D31))),'Data Summary'!CO37="Yes"),OFFSET('Sanitation Data'!$D$12,0,10*ROW('Sanitation Data'!D31)),NA())</f>
        <v>#N/A</v>
      </c>
      <c r="AA37" s="520" t="e">
        <f ca="1">+IF(AND(ISNUMBER(OFFSET('Sanitation Data'!$E$4,0,10*ROW('Sanitation Data'!E31))),'Data Summary'!CP37="Yes"),100-OFFSET('Sanitation Data'!$E$4,0,10*ROW('Sanitation Data'!E31)),NA())</f>
        <v>#N/A</v>
      </c>
      <c r="AB37" s="520" t="e">
        <f ca="1">+IF(AND(ISNUMBER(OFFSET('Sanitation Data'!$E$6,0,10*ROW('Sanitation Data'!E31))),'Data Summary'!CQ37="Yes"),OFFSET('Sanitation Data'!$E$6,0,10*ROW('Sanitation Data'!E31)),NA())</f>
        <v>#N/A</v>
      </c>
      <c r="AC37" s="520" t="e">
        <f ca="1">+IF(AND(ISNUMBER(OFFSET('Sanitation Data'!$E$10,0,10*ROW('Sanitation Data'!E31))),'Data Summary'!CR37="Yes"),OFFSET('Sanitation Data'!$E$10,0,10*ROW('Sanitation Data'!E31)),NA())</f>
        <v>#N/A</v>
      </c>
      <c r="AD37" s="520" t="e">
        <f ca="1">+IF(AND(ISNUMBER(OFFSET('Sanitation Data'!$E$11,0,10*ROW('Sanitation Data'!E31))),'Data Summary'!CS37="Yes"),OFFSET('Sanitation Data'!$E$11,0,10*ROW('Sanitation Data'!E31)),NA())</f>
        <v>#N/A</v>
      </c>
      <c r="AE37" s="520" t="e">
        <f ca="1">+IF(AND(ISNUMBER(OFFSET('Sanitation Data'!$E$12,0,10*ROW('Sanitation Data'!E31))),'Data Summary'!CT37="Yes"),OFFSET('Sanitation Data'!$E$12,0,10*ROW('Sanitation Data'!E31)),NA())</f>
        <v>#N/A</v>
      </c>
      <c r="AF37" s="520" t="e">
        <f ca="1">+IF(AND(ISNUMBER(OFFSET('Sanitation Data'!$F$4,0,10*ROW('Sanitation Data'!F31))),'Data Summary'!CU37="Yes"),100-OFFSET('Sanitation Data'!$F$4,0,10*ROW('Sanitation Data'!F31)),NA())</f>
        <v>#N/A</v>
      </c>
      <c r="AG37" s="520" t="e">
        <f ca="1">+IF(AND(ISNUMBER(OFFSET('Sanitation Data'!$F$6,0,10*ROW('Sanitation Data'!F31))),'Data Summary'!CV37="Yes"),OFFSET('Sanitation Data'!$F$6,0,10*ROW('Sanitation Data'!F31)),NA())</f>
        <v>#N/A</v>
      </c>
      <c r="AH37" s="520" t="e">
        <f ca="1">+IF(AND(ISNUMBER(OFFSET('Sanitation Data'!$F$10,0,10*ROW('Sanitation Data'!F31))),'Data Summary'!CW37="Yes"),OFFSET('Sanitation Data'!$F$10,0,10*ROW('Sanitation Data'!F31)),NA())</f>
        <v>#N/A</v>
      </c>
      <c r="AI37" s="520" t="e">
        <f ca="1">+IF(AND(ISNUMBER(OFFSET('Sanitation Data'!$F$11,0,10*ROW('Sanitation Data'!F31))),'Data Summary'!CX37="Yes"),OFFSET('Sanitation Data'!$F$11,0,10*ROW('Sanitation Data'!F31)),NA())</f>
        <v>#N/A</v>
      </c>
      <c r="AJ37" s="520" t="e">
        <f ca="1">+IF(AND(ISNUMBER(OFFSET('Sanitation Data'!$F$12,0,10*ROW('Sanitation Data'!F31))),'Data Summary'!CY37="Yes"),OFFSET('Sanitation Data'!$F$12,0,10*ROW('Sanitation Data'!F31)),NA())</f>
        <v>#N/A</v>
      </c>
      <c r="AK37" s="520" t="e">
        <f ca="1">+IF(AND(ISNUMBER(OFFSET('Sanitation Data'!$G$4,0,10*ROW('Sanitation Data'!G31))),'Data Summary'!CZ37="Yes"),100-OFFSET('Sanitation Data'!$G$4,0,10*ROW('Sanitation Data'!G31)),NA())</f>
        <v>#N/A</v>
      </c>
      <c r="AL37" s="520" t="e">
        <f ca="1">+IF(AND(ISNUMBER(OFFSET('Sanitation Data'!$G$6,0,10*ROW('Sanitation Data'!G31))),'Data Summary'!DA37="Yes"),OFFSET('Sanitation Data'!$G$6,0,10*ROW('Sanitation Data'!G31)),NA())</f>
        <v>#N/A</v>
      </c>
      <c r="AM37" s="520" t="e">
        <f ca="1">+IF(AND(ISNUMBER(OFFSET('Sanitation Data'!$G$10,0,10*ROW('Sanitation Data'!G31))),'Data Summary'!DB37="Yes"),OFFSET('Sanitation Data'!$G$10,0,10*ROW('Sanitation Data'!G31)),NA())</f>
        <v>#N/A</v>
      </c>
      <c r="AN37" s="520" t="e">
        <f ca="1">+IF(AND(ISNUMBER(OFFSET('Sanitation Data'!$G$11,0,10*ROW('Sanitation Data'!G31))),'Data Summary'!DC37="Yes"),OFFSET('Sanitation Data'!$G$11,0,10*ROW('Sanitation Data'!G31)),NA())</f>
        <v>#N/A</v>
      </c>
      <c r="AO37" s="520" t="e">
        <f ca="1">+IF(AND(ISNUMBER(OFFSET('Sanitation Data'!$G$12,0,10*ROW('Sanitation Data'!G31))),'Data Summary'!DD37="Yes"),OFFSET('Sanitation Data'!$G$12,0,10*ROW('Sanitation Data'!G31)),NA())</f>
        <v>#N/A</v>
      </c>
      <c r="AP37" s="520" t="e">
        <f ca="1">+IF(AND(ISNUMBER(OFFSET('Sanitation Data'!$H$4,0,10*ROW('Sanitation Data'!H31))),'Data Summary'!DE37="Yes"),100-OFFSET('Sanitation Data'!$H$4,0,10*ROW('Sanitation Data'!H31)),NA())</f>
        <v>#N/A</v>
      </c>
      <c r="AQ37" s="520" t="e">
        <f ca="1">+IF(AND(ISNUMBER(OFFSET('Sanitation Data'!$H$6,0,10*ROW('Sanitation Data'!H31))),'Data Summary'!DF37="Yes"),OFFSET('Sanitation Data'!$H$6,0,10*ROW('Sanitation Data'!H31)),NA())</f>
        <v>#N/A</v>
      </c>
      <c r="AR37" s="520" t="e">
        <f ca="1">+IF(AND(ISNUMBER(OFFSET('Sanitation Data'!$H$10,0,10*ROW('Sanitation Data'!H31))),'Data Summary'!DG37="Yes"),OFFSET('Sanitation Data'!$H$10,0,10*ROW('Sanitation Data'!H31)),NA())</f>
        <v>#N/A</v>
      </c>
      <c r="AS37" s="520" t="e">
        <f ca="1">+IF(AND(ISNUMBER(OFFSET('Sanitation Data'!$H$11,0,10*ROW('Sanitation Data'!H31))),'Data Summary'!DH37="Yes"),OFFSET('Sanitation Data'!$H$11,0,10*ROW('Sanitation Data'!H31)),NA())</f>
        <v>#N/A</v>
      </c>
      <c r="AT37" s="520" t="e">
        <f ca="1">+IF(AND(ISNUMBER(OFFSET('Sanitation Data'!$H$12,0,10*ROW('Sanitation Data'!H31))),'Data Summary'!DI37="Yes"),OFFSET('Sanitation Data'!$H$12,0,10*ROW('Sanitation Data'!H31)),NA())</f>
        <v>#N/A</v>
      </c>
      <c r="AU37" s="520" t="e">
        <f ca="1">+IF(AND(ISNUMBER(OFFSET('Sanitation Data'!$I$4,0,10*ROW('Sanitation Data'!I31))),'Data Summary'!DJ37="Yes"),100-OFFSET('Sanitation Data'!$I$4,0,10*ROW('Sanitation Data'!I31)),NA())</f>
        <v>#N/A</v>
      </c>
      <c r="AV37" s="520" t="e">
        <f ca="1">+IF(AND(ISNUMBER(OFFSET('Sanitation Data'!$I$6,0,10*ROW('Sanitation Data'!I31))),'Data Summary'!DK37="Yes"),OFFSET('Sanitation Data'!$I$6,0,10*ROW('Sanitation Data'!I31)),NA())</f>
        <v>#N/A</v>
      </c>
      <c r="AW37" s="520" t="e">
        <f ca="1">+IF(AND(ISNUMBER(OFFSET('Sanitation Data'!$I$10,0,10*ROW('Sanitation Data'!I31))),'Data Summary'!DL37="Yes"),OFFSET('Sanitation Data'!$I$10,0,10*ROW('Sanitation Data'!I31)),NA())</f>
        <v>#N/A</v>
      </c>
      <c r="AX37" s="520" t="e">
        <f ca="1">+IF(AND(ISNUMBER(OFFSET('Sanitation Data'!$I$11,0,10*ROW('Sanitation Data'!I31))),'Data Summary'!DM37="Yes"),OFFSET('Sanitation Data'!$I$11,0,10*ROW('Sanitation Data'!I31)),NA())</f>
        <v>#N/A</v>
      </c>
      <c r="AY37" s="520" t="e">
        <f ca="1">+IF(AND(ISNUMBER(OFFSET('Sanitation Data'!$I$12,0,10*ROW('Sanitation Data'!I31))),'Data Summary'!DN37="Yes"),OFFSET('Sanitation Data'!$I$12,0,10*ROW('Sanitation Data'!I31)),NA())</f>
        <v>#N/A</v>
      </c>
      <c r="AZ37" s="521" t="e">
        <f ca="1">+IF(AND(ISNUMBER(OFFSET('Hygiene Data'!$D$5,0,10*ROW('Hygiene Data'!D31))),'Data Summary'!DO37="Yes"),OFFSET('Hygiene Data'!$D$5,0,10*ROW('Hygiene Data'!D31)),NA())</f>
        <v>#N/A</v>
      </c>
      <c r="BA37" s="521" t="e">
        <f ca="1">+IF(AND(ISNUMBER(OFFSET('Hygiene Data'!$D$7,0,10*ROW('Hygiene Data'!D31))),'Data Summary'!DP37="Yes"),OFFSET('Hygiene Data'!$D$7,0,10*ROW('Hygiene Data'!D31)),NA())</f>
        <v>#N/A</v>
      </c>
      <c r="BB37" s="521" t="e">
        <f ca="1">+IF(AND(ISNUMBER(OFFSET('Hygiene Data'!$D$9,0,10*ROW('Hygiene Data'!D31))),'Data Summary'!DQ37="Yes"),OFFSET('Hygiene Data'!$D$9,0,10*ROW('Hygiene Data'!D31)),NA())</f>
        <v>#N/A</v>
      </c>
      <c r="BC37" s="521" t="e">
        <f ca="1">+IF(AND(ISNUMBER(OFFSET('Hygiene Data'!$E$5,0,10*ROW('Hygiene Data'!E31))),'Data Summary'!DR37="Yes"),OFFSET('Hygiene Data'!$E$5,0,10*ROW('Hygiene Data'!E31)),NA())</f>
        <v>#N/A</v>
      </c>
      <c r="BD37" s="521" t="e">
        <f ca="1">+IF(AND(ISNUMBER(OFFSET('Hygiene Data'!$E$7,0,10*ROW('Hygiene Data'!E31))),'Data Summary'!DS37="Yes"),OFFSET('Hygiene Data'!$E$7,0,10*ROW('Hygiene Data'!E31)),NA())</f>
        <v>#N/A</v>
      </c>
      <c r="BE37" s="521" t="e">
        <f ca="1">+IF(AND(ISNUMBER(OFFSET('Hygiene Data'!$E$9,0,10*ROW('Hygiene Data'!E31))),'Data Summary'!DT37="Yes"),OFFSET('Hygiene Data'!$E$9,0,10*ROW('Hygiene Data'!E31)),NA())</f>
        <v>#N/A</v>
      </c>
      <c r="BF37" s="521" t="e">
        <f ca="1">+IF(AND(ISNUMBER(OFFSET('Hygiene Data'!$F$5,0,10*ROW('Hygiene Data'!F31))),'Data Summary'!DU37="Yes"),OFFSET('Hygiene Data'!$F$5,0,10*ROW('Hygiene Data'!F31)),NA())</f>
        <v>#N/A</v>
      </c>
      <c r="BG37" s="521" t="e">
        <f ca="1">+IF(AND(ISNUMBER(OFFSET('Hygiene Data'!$F$7,0,10*ROW('Hygiene Data'!F31))),'Data Summary'!DV37="Yes"),OFFSET('Hygiene Data'!$F$7,0,10*ROW('Hygiene Data'!F31)),NA())</f>
        <v>#N/A</v>
      </c>
      <c r="BH37" s="521" t="e">
        <f ca="1">+IF(AND(ISNUMBER(OFFSET('Hygiene Data'!$F$9,0,10*ROW('Hygiene Data'!F31))),'Data Summary'!DW37="Yes"),OFFSET('Hygiene Data'!$F$9,0,10*ROW('Hygiene Data'!F31)),NA())</f>
        <v>#N/A</v>
      </c>
      <c r="BI37" s="521" t="e">
        <f ca="1">+IF(AND(ISNUMBER(OFFSET('Hygiene Data'!$G$5,0,10*ROW('Hygiene Data'!G31))),'Data Summary'!DX37="Yes"),OFFSET('Hygiene Data'!$G$5,0,10*ROW('Hygiene Data'!G31)),NA())</f>
        <v>#N/A</v>
      </c>
      <c r="BJ37" s="521" t="e">
        <f ca="1">+IF(AND(ISNUMBER(OFFSET('Hygiene Data'!$G$7,0,10*ROW('Hygiene Data'!G31))),'Data Summary'!DY37="Yes"),OFFSET('Hygiene Data'!$G$7,0,10*ROW('Hygiene Data'!G31)),NA())</f>
        <v>#N/A</v>
      </c>
      <c r="BK37" s="521" t="e">
        <f ca="1">+IF(AND(ISNUMBER(OFFSET('Hygiene Data'!$G$9,0,10*ROW('Hygiene Data'!G31))),'Data Summary'!DZ37="Yes"),OFFSET('Hygiene Data'!$G$9,0,10*ROW('Hygiene Data'!G31)),NA())</f>
        <v>#N/A</v>
      </c>
      <c r="BL37" s="521" t="e">
        <f ca="1">+IF(AND(ISNUMBER(OFFSET('Hygiene Data'!$H$5,0,10*ROW('Hygiene Data'!H31))),'Data Summary'!EA37="Yes"),OFFSET('Hygiene Data'!$H$5,0,10*ROW('Hygiene Data'!H31)),NA())</f>
        <v>#N/A</v>
      </c>
      <c r="BM37" s="521" t="e">
        <f ca="1">+IF(AND(ISNUMBER(OFFSET('Hygiene Data'!$H$7,0,10*ROW('Hygiene Data'!H31))),'Data Summary'!EB37="Yes"),OFFSET('Hygiene Data'!$H$7,0,10*ROW('Hygiene Data'!H31)),NA())</f>
        <v>#N/A</v>
      </c>
      <c r="BN37" s="521" t="e">
        <f ca="1">+IF(AND(ISNUMBER(OFFSET('Hygiene Data'!$H$9,0,10*ROW('Hygiene Data'!H31))),'Data Summary'!EC37="Yes"),OFFSET('Hygiene Data'!$H$9,0,10*ROW('Hygiene Data'!H31)),NA())</f>
        <v>#N/A</v>
      </c>
      <c r="BO37" s="521" t="e">
        <f ca="1">+IF(AND(ISNUMBER(OFFSET('Hygiene Data'!$I$5,0,10*ROW('Hygiene Data'!I31))),'Data Summary'!ED37="Yes"),OFFSET('Hygiene Data'!$I$5,0,10*ROW('Hygiene Data'!I31)),NA())</f>
        <v>#N/A</v>
      </c>
      <c r="BP37" s="521" t="e">
        <f ca="1">+IF(AND(ISNUMBER(OFFSET('Hygiene Data'!$I$7,0,10*ROW('Hygiene Data'!I31))),'Data Summary'!EE37="Yes"),OFFSET('Hygiene Data'!$I$7,0,10*ROW('Hygiene Data'!I31)),NA())</f>
        <v>#N/A</v>
      </c>
      <c r="BQ37" s="521" t="e">
        <f ca="1">+IF(AND(ISNUMBER(OFFSET('Hygiene Data'!$I$9,0,10*ROW('Hygiene Data'!I31))),'Data Summary'!EF37="Yes"),OFFSET('Hygiene Data'!$I$9,0,10*ROW('Hygiene Data'!I31)),NA())</f>
        <v>#N/A</v>
      </c>
    </row>
    <row r="38" spans="1:69" x14ac:dyDescent="0.25">
      <c r="A38" s="517" t="e">
        <f ca="1">+RIGHT('Data Summary'!A38,LEN('Data Summary'!A38)-9)</f>
        <v>#VALUE!</v>
      </c>
      <c r="B38" s="491" t="str">
        <f ca="1">+IF(ISTEXT('Data Summary'!B38),'Data Summary'!B38,"")</f>
        <v/>
      </c>
      <c r="C38" s="518" t="e">
        <f ca="1">+VALUE('Data Summary'!C38)</f>
        <v>#VALUE!</v>
      </c>
      <c r="D38" s="519" t="e">
        <f ca="1">+IF(AND(ISNUMBER(OFFSET('Water Data'!$D$4,0,10*ROW('Water Data'!D32))),'Data Summary'!BS38="Yes"),100-OFFSET('Water Data'!$D$4,0,10*ROW('Water Data'!D32)),NA())</f>
        <v>#N/A</v>
      </c>
      <c r="E38" s="519" t="e">
        <f ca="1">+IF(AND(ISNUMBER(OFFSET('Water Data'!$D$6,0,10*ROW('Water Data'!D32))),'Data Summary'!BT38="Yes"),OFFSET('Water Data'!$D$6,0,10*ROW('Water Data'!D32)),NA())</f>
        <v>#N/A</v>
      </c>
      <c r="F38" s="519" t="e">
        <f ca="1">+IF(AND(ISNUMBER(OFFSET('Water Data'!$D$9,0,10*ROW('Water Data'!D32))),'Data Summary'!BU38="Yes"),OFFSET('Water Data'!$D$9,0,10*ROW('Water Data'!D32)),NA())</f>
        <v>#N/A</v>
      </c>
      <c r="G38" s="519" t="e">
        <f ca="1">+IF(AND(ISNUMBER(OFFSET('Water Data'!$E$4,0,10*ROW('Water Data'!E32))),'Data Summary'!BV38="Yes"),100-OFFSET('Water Data'!$E$4,0,10*ROW('Water Data'!E32)),NA())</f>
        <v>#N/A</v>
      </c>
      <c r="H38" s="519" t="e">
        <f ca="1">+IF(AND(ISNUMBER(OFFSET('Water Data'!$E$6,0,10*ROW('Water Data'!E32))),'Data Summary'!BW38="Yes"),OFFSET('Water Data'!$E$6,0,10*ROW('Water Data'!E32)),NA())</f>
        <v>#N/A</v>
      </c>
      <c r="I38" s="519" t="e">
        <f ca="1">+IF(AND(ISNUMBER(OFFSET('Water Data'!$E$9,0,10*ROW('Water Data'!E32))),'Data Summary'!BX38="Yes"),OFFSET('Water Data'!$E$9,0,10*ROW('Water Data'!E32)),NA())</f>
        <v>#N/A</v>
      </c>
      <c r="J38" s="519" t="e">
        <f ca="1">+IF(AND(ISNUMBER(OFFSET('Water Data'!$F$4,0,10*ROW('Water Data'!F32))),'Data Summary'!BY38="Yes"),100-OFFSET('Water Data'!$F$4,0,10*ROW('Water Data'!F32)),NA())</f>
        <v>#N/A</v>
      </c>
      <c r="K38" s="519" t="e">
        <f ca="1">+IF(AND(ISNUMBER(OFFSET('Water Data'!$F$6,0,10*ROW('Water Data'!F32))),'Data Summary'!BZ38="Yes"),OFFSET('Water Data'!$F$6,0,10*ROW('Water Data'!F32)),NA())</f>
        <v>#N/A</v>
      </c>
      <c r="L38" s="519" t="e">
        <f ca="1">+IF(AND(ISNUMBER(OFFSET('Water Data'!$F$9,0,10*ROW('Water Data'!F32))),'Data Summary'!CA38="Yes"),OFFSET('Water Data'!$F$9,0,10*ROW('Water Data'!F32)),NA())</f>
        <v>#N/A</v>
      </c>
      <c r="M38" s="519" t="e">
        <f ca="1">+IF(AND(ISNUMBER(OFFSET('Water Data'!$G$4,0,10*ROW('Water Data'!G32))),'Data Summary'!CB38="Yes"),100-OFFSET('Water Data'!$G$4,0,10*ROW('Water Data'!G32)),NA())</f>
        <v>#N/A</v>
      </c>
      <c r="N38" s="519" t="e">
        <f ca="1">+IF(AND(ISNUMBER(OFFSET('Water Data'!$G$6,0,10*ROW('Water Data'!G32))),'Data Summary'!CC38="Yes"),OFFSET('Water Data'!$G$6,0,10*ROW('Water Data'!G32)),NA())</f>
        <v>#N/A</v>
      </c>
      <c r="O38" s="519" t="e">
        <f ca="1">+IF(AND(ISNUMBER(OFFSET('Water Data'!$G$9,0,10*ROW('Water Data'!G32))),'Data Summary'!CD38="Yes"),OFFSET('Water Data'!$G$9,0,10*ROW('Water Data'!G32)),NA())</f>
        <v>#N/A</v>
      </c>
      <c r="P38" s="519" t="e">
        <f ca="1">+IF(AND(ISNUMBER(OFFSET('Water Data'!$H$4,0,10*ROW('Water Data'!H32))),'Data Summary'!CE38="Yes"),100-OFFSET('Water Data'!$H$4,0,10*ROW('Water Data'!H32)),NA())</f>
        <v>#N/A</v>
      </c>
      <c r="Q38" s="519" t="e">
        <f ca="1">+IF(AND(ISNUMBER(OFFSET('Water Data'!$H$6,0,10*ROW('Water Data'!H32))),'Data Summary'!CF38="Yes"),OFFSET('Water Data'!$H$6,0,10*ROW('Water Data'!H32)),NA())</f>
        <v>#N/A</v>
      </c>
      <c r="R38" s="519" t="e">
        <f ca="1">+IF(AND(ISNUMBER(OFFSET('Water Data'!$H$9,0,10*ROW('Water Data'!H32))),'Data Summary'!CG38="Yes"),OFFSET('Water Data'!$H$9,0,10*ROW('Water Data'!H32)),NA())</f>
        <v>#N/A</v>
      </c>
      <c r="S38" s="519" t="e">
        <f ca="1">+IF(AND(ISNUMBER(OFFSET('Water Data'!$I$4,0,10*ROW('Water Data'!I32))),'Data Summary'!CH38="Yes"),100-OFFSET('Water Data'!$I$4,0,10*ROW('Water Data'!I32)),NA())</f>
        <v>#N/A</v>
      </c>
      <c r="T38" s="519" t="e">
        <f ca="1">+IF(AND(ISNUMBER(OFFSET('Water Data'!$I$6,0,10*ROW('Water Data'!I32))),'Data Summary'!CI38="Yes"),OFFSET('Water Data'!$I$6,0,10*ROW('Water Data'!I32)),NA())</f>
        <v>#N/A</v>
      </c>
      <c r="U38" s="519" t="e">
        <f ca="1">+IF(AND(ISNUMBER(OFFSET('Water Data'!$I$9,0,10*ROW('Water Data'!I32))),'Data Summary'!CJ38="Yes"),OFFSET('Water Data'!$I$9,0,10*ROW('Water Data'!I32)),NA())</f>
        <v>#N/A</v>
      </c>
      <c r="V38" s="520" t="e">
        <f ca="1">+IF(AND(ISNUMBER(OFFSET('Sanitation Data'!$D$4,0,10*ROW('Sanitation Data'!D32))),'Data Summary'!CK38="Yes"),100-OFFSET('Sanitation Data'!$D$4,0,10*ROW('Sanitation Data'!D32)),NA())</f>
        <v>#N/A</v>
      </c>
      <c r="W38" s="520" t="e">
        <f ca="1">+IF(AND(ISNUMBER(OFFSET('Sanitation Data'!$D$6,0,10*ROW('Sanitation Data'!D32))),'Data Summary'!CL38="Yes"),OFFSET('Sanitation Data'!$D$6,0,10*ROW('Sanitation Data'!D32)),NA())</f>
        <v>#N/A</v>
      </c>
      <c r="X38" s="520" t="e">
        <f ca="1">+IF(AND(ISNUMBER(OFFSET('Sanitation Data'!$D$10,0,10*ROW('Sanitation Data'!D32))),'Data Summary'!CM38="Yes"),OFFSET('Sanitation Data'!$D$10,0,10*ROW('Sanitation Data'!D32)),NA())</f>
        <v>#N/A</v>
      </c>
      <c r="Y38" s="520" t="e">
        <f ca="1">+IF(AND(ISNUMBER(OFFSET('Sanitation Data'!$D$11,0,10*ROW('Sanitation Data'!D32))),'Data Summary'!CN38="Yes"),OFFSET('Sanitation Data'!$D$11,0,10*ROW('Sanitation Data'!D32)),NA())</f>
        <v>#N/A</v>
      </c>
      <c r="Z38" s="520" t="e">
        <f ca="1">+IF(AND(ISNUMBER(OFFSET('Sanitation Data'!$D$12,0,10*ROW('Sanitation Data'!D32))),'Data Summary'!CO38="Yes"),OFFSET('Sanitation Data'!$D$12,0,10*ROW('Sanitation Data'!D32)),NA())</f>
        <v>#N/A</v>
      </c>
      <c r="AA38" s="520" t="e">
        <f ca="1">+IF(AND(ISNUMBER(OFFSET('Sanitation Data'!$E$4,0,10*ROW('Sanitation Data'!E32))),'Data Summary'!CP38="Yes"),100-OFFSET('Sanitation Data'!$E$4,0,10*ROW('Sanitation Data'!E32)),NA())</f>
        <v>#N/A</v>
      </c>
      <c r="AB38" s="520" t="e">
        <f ca="1">+IF(AND(ISNUMBER(OFFSET('Sanitation Data'!$E$6,0,10*ROW('Sanitation Data'!E32))),'Data Summary'!CQ38="Yes"),OFFSET('Sanitation Data'!$E$6,0,10*ROW('Sanitation Data'!E32)),NA())</f>
        <v>#N/A</v>
      </c>
      <c r="AC38" s="520" t="e">
        <f ca="1">+IF(AND(ISNUMBER(OFFSET('Sanitation Data'!$E$10,0,10*ROW('Sanitation Data'!E32))),'Data Summary'!CR38="Yes"),OFFSET('Sanitation Data'!$E$10,0,10*ROW('Sanitation Data'!E32)),NA())</f>
        <v>#N/A</v>
      </c>
      <c r="AD38" s="520" t="e">
        <f ca="1">+IF(AND(ISNUMBER(OFFSET('Sanitation Data'!$E$11,0,10*ROW('Sanitation Data'!E32))),'Data Summary'!CS38="Yes"),OFFSET('Sanitation Data'!$E$11,0,10*ROW('Sanitation Data'!E32)),NA())</f>
        <v>#N/A</v>
      </c>
      <c r="AE38" s="520" t="e">
        <f ca="1">+IF(AND(ISNUMBER(OFFSET('Sanitation Data'!$E$12,0,10*ROW('Sanitation Data'!E32))),'Data Summary'!CT38="Yes"),OFFSET('Sanitation Data'!$E$12,0,10*ROW('Sanitation Data'!E32)),NA())</f>
        <v>#N/A</v>
      </c>
      <c r="AF38" s="520" t="e">
        <f ca="1">+IF(AND(ISNUMBER(OFFSET('Sanitation Data'!$F$4,0,10*ROW('Sanitation Data'!F32))),'Data Summary'!CU38="Yes"),100-OFFSET('Sanitation Data'!$F$4,0,10*ROW('Sanitation Data'!F32)),NA())</f>
        <v>#N/A</v>
      </c>
      <c r="AG38" s="520" t="e">
        <f ca="1">+IF(AND(ISNUMBER(OFFSET('Sanitation Data'!$F$6,0,10*ROW('Sanitation Data'!F32))),'Data Summary'!CV38="Yes"),OFFSET('Sanitation Data'!$F$6,0,10*ROW('Sanitation Data'!F32)),NA())</f>
        <v>#N/A</v>
      </c>
      <c r="AH38" s="520" t="e">
        <f ca="1">+IF(AND(ISNUMBER(OFFSET('Sanitation Data'!$F$10,0,10*ROW('Sanitation Data'!F32))),'Data Summary'!CW38="Yes"),OFFSET('Sanitation Data'!$F$10,0,10*ROW('Sanitation Data'!F32)),NA())</f>
        <v>#N/A</v>
      </c>
      <c r="AI38" s="520" t="e">
        <f ca="1">+IF(AND(ISNUMBER(OFFSET('Sanitation Data'!$F$11,0,10*ROW('Sanitation Data'!F32))),'Data Summary'!CX38="Yes"),OFFSET('Sanitation Data'!$F$11,0,10*ROW('Sanitation Data'!F32)),NA())</f>
        <v>#N/A</v>
      </c>
      <c r="AJ38" s="520" t="e">
        <f ca="1">+IF(AND(ISNUMBER(OFFSET('Sanitation Data'!$F$12,0,10*ROW('Sanitation Data'!F32))),'Data Summary'!CY38="Yes"),OFFSET('Sanitation Data'!$F$12,0,10*ROW('Sanitation Data'!F32)),NA())</f>
        <v>#N/A</v>
      </c>
      <c r="AK38" s="520" t="e">
        <f ca="1">+IF(AND(ISNUMBER(OFFSET('Sanitation Data'!$G$4,0,10*ROW('Sanitation Data'!G32))),'Data Summary'!CZ38="Yes"),100-OFFSET('Sanitation Data'!$G$4,0,10*ROW('Sanitation Data'!G32)),NA())</f>
        <v>#N/A</v>
      </c>
      <c r="AL38" s="520" t="e">
        <f ca="1">+IF(AND(ISNUMBER(OFFSET('Sanitation Data'!$G$6,0,10*ROW('Sanitation Data'!G32))),'Data Summary'!DA38="Yes"),OFFSET('Sanitation Data'!$G$6,0,10*ROW('Sanitation Data'!G32)),NA())</f>
        <v>#N/A</v>
      </c>
      <c r="AM38" s="520" t="e">
        <f ca="1">+IF(AND(ISNUMBER(OFFSET('Sanitation Data'!$G$10,0,10*ROW('Sanitation Data'!G32))),'Data Summary'!DB38="Yes"),OFFSET('Sanitation Data'!$G$10,0,10*ROW('Sanitation Data'!G32)),NA())</f>
        <v>#N/A</v>
      </c>
      <c r="AN38" s="520" t="e">
        <f ca="1">+IF(AND(ISNUMBER(OFFSET('Sanitation Data'!$G$11,0,10*ROW('Sanitation Data'!G32))),'Data Summary'!DC38="Yes"),OFFSET('Sanitation Data'!$G$11,0,10*ROW('Sanitation Data'!G32)),NA())</f>
        <v>#N/A</v>
      </c>
      <c r="AO38" s="520" t="e">
        <f ca="1">+IF(AND(ISNUMBER(OFFSET('Sanitation Data'!$G$12,0,10*ROW('Sanitation Data'!G32))),'Data Summary'!DD38="Yes"),OFFSET('Sanitation Data'!$G$12,0,10*ROW('Sanitation Data'!G32)),NA())</f>
        <v>#N/A</v>
      </c>
      <c r="AP38" s="520" t="e">
        <f ca="1">+IF(AND(ISNUMBER(OFFSET('Sanitation Data'!$H$4,0,10*ROW('Sanitation Data'!H32))),'Data Summary'!DE38="Yes"),100-OFFSET('Sanitation Data'!$H$4,0,10*ROW('Sanitation Data'!H32)),NA())</f>
        <v>#N/A</v>
      </c>
      <c r="AQ38" s="520" t="e">
        <f ca="1">+IF(AND(ISNUMBER(OFFSET('Sanitation Data'!$H$6,0,10*ROW('Sanitation Data'!H32))),'Data Summary'!DF38="Yes"),OFFSET('Sanitation Data'!$H$6,0,10*ROW('Sanitation Data'!H32)),NA())</f>
        <v>#N/A</v>
      </c>
      <c r="AR38" s="520" t="e">
        <f ca="1">+IF(AND(ISNUMBER(OFFSET('Sanitation Data'!$H$10,0,10*ROW('Sanitation Data'!H32))),'Data Summary'!DG38="Yes"),OFFSET('Sanitation Data'!$H$10,0,10*ROW('Sanitation Data'!H32)),NA())</f>
        <v>#N/A</v>
      </c>
      <c r="AS38" s="520" t="e">
        <f ca="1">+IF(AND(ISNUMBER(OFFSET('Sanitation Data'!$H$11,0,10*ROW('Sanitation Data'!H32))),'Data Summary'!DH38="Yes"),OFFSET('Sanitation Data'!$H$11,0,10*ROW('Sanitation Data'!H32)),NA())</f>
        <v>#N/A</v>
      </c>
      <c r="AT38" s="520" t="e">
        <f ca="1">+IF(AND(ISNUMBER(OFFSET('Sanitation Data'!$H$12,0,10*ROW('Sanitation Data'!H32))),'Data Summary'!DI38="Yes"),OFFSET('Sanitation Data'!$H$12,0,10*ROW('Sanitation Data'!H32)),NA())</f>
        <v>#N/A</v>
      </c>
      <c r="AU38" s="520" t="e">
        <f ca="1">+IF(AND(ISNUMBER(OFFSET('Sanitation Data'!$I$4,0,10*ROW('Sanitation Data'!I32))),'Data Summary'!DJ38="Yes"),100-OFFSET('Sanitation Data'!$I$4,0,10*ROW('Sanitation Data'!I32)),NA())</f>
        <v>#N/A</v>
      </c>
      <c r="AV38" s="520" t="e">
        <f ca="1">+IF(AND(ISNUMBER(OFFSET('Sanitation Data'!$I$6,0,10*ROW('Sanitation Data'!I32))),'Data Summary'!DK38="Yes"),OFFSET('Sanitation Data'!$I$6,0,10*ROW('Sanitation Data'!I32)),NA())</f>
        <v>#N/A</v>
      </c>
      <c r="AW38" s="520" t="e">
        <f ca="1">+IF(AND(ISNUMBER(OFFSET('Sanitation Data'!$I$10,0,10*ROW('Sanitation Data'!I32))),'Data Summary'!DL38="Yes"),OFFSET('Sanitation Data'!$I$10,0,10*ROW('Sanitation Data'!I32)),NA())</f>
        <v>#N/A</v>
      </c>
      <c r="AX38" s="520" t="e">
        <f ca="1">+IF(AND(ISNUMBER(OFFSET('Sanitation Data'!$I$11,0,10*ROW('Sanitation Data'!I32))),'Data Summary'!DM38="Yes"),OFFSET('Sanitation Data'!$I$11,0,10*ROW('Sanitation Data'!I32)),NA())</f>
        <v>#N/A</v>
      </c>
      <c r="AY38" s="520" t="e">
        <f ca="1">+IF(AND(ISNUMBER(OFFSET('Sanitation Data'!$I$12,0,10*ROW('Sanitation Data'!I32))),'Data Summary'!DN38="Yes"),OFFSET('Sanitation Data'!$I$12,0,10*ROW('Sanitation Data'!I32)),NA())</f>
        <v>#N/A</v>
      </c>
      <c r="AZ38" s="521" t="e">
        <f ca="1">+IF(AND(ISNUMBER(OFFSET('Hygiene Data'!$D$5,0,10*ROW('Hygiene Data'!D32))),'Data Summary'!DO38="Yes"),OFFSET('Hygiene Data'!$D$5,0,10*ROW('Hygiene Data'!D32)),NA())</f>
        <v>#N/A</v>
      </c>
      <c r="BA38" s="521" t="e">
        <f ca="1">+IF(AND(ISNUMBER(OFFSET('Hygiene Data'!$D$7,0,10*ROW('Hygiene Data'!D32))),'Data Summary'!DP38="Yes"),OFFSET('Hygiene Data'!$D$7,0,10*ROW('Hygiene Data'!D32)),NA())</f>
        <v>#N/A</v>
      </c>
      <c r="BB38" s="521" t="e">
        <f ca="1">+IF(AND(ISNUMBER(OFFSET('Hygiene Data'!$D$9,0,10*ROW('Hygiene Data'!D32))),'Data Summary'!DQ38="Yes"),OFFSET('Hygiene Data'!$D$9,0,10*ROW('Hygiene Data'!D32)),NA())</f>
        <v>#N/A</v>
      </c>
      <c r="BC38" s="521" t="e">
        <f ca="1">+IF(AND(ISNUMBER(OFFSET('Hygiene Data'!$E$5,0,10*ROW('Hygiene Data'!E32))),'Data Summary'!DR38="Yes"),OFFSET('Hygiene Data'!$E$5,0,10*ROW('Hygiene Data'!E32)),NA())</f>
        <v>#N/A</v>
      </c>
      <c r="BD38" s="521" t="e">
        <f ca="1">+IF(AND(ISNUMBER(OFFSET('Hygiene Data'!$E$7,0,10*ROW('Hygiene Data'!E32))),'Data Summary'!DS38="Yes"),OFFSET('Hygiene Data'!$E$7,0,10*ROW('Hygiene Data'!E32)),NA())</f>
        <v>#N/A</v>
      </c>
      <c r="BE38" s="521" t="e">
        <f ca="1">+IF(AND(ISNUMBER(OFFSET('Hygiene Data'!$E$9,0,10*ROW('Hygiene Data'!E32))),'Data Summary'!DT38="Yes"),OFFSET('Hygiene Data'!$E$9,0,10*ROW('Hygiene Data'!E32)),NA())</f>
        <v>#N/A</v>
      </c>
      <c r="BF38" s="521" t="e">
        <f ca="1">+IF(AND(ISNUMBER(OFFSET('Hygiene Data'!$F$5,0,10*ROW('Hygiene Data'!F32))),'Data Summary'!DU38="Yes"),OFFSET('Hygiene Data'!$F$5,0,10*ROW('Hygiene Data'!F32)),NA())</f>
        <v>#N/A</v>
      </c>
      <c r="BG38" s="521" t="e">
        <f ca="1">+IF(AND(ISNUMBER(OFFSET('Hygiene Data'!$F$7,0,10*ROW('Hygiene Data'!F32))),'Data Summary'!DV38="Yes"),OFFSET('Hygiene Data'!$F$7,0,10*ROW('Hygiene Data'!F32)),NA())</f>
        <v>#N/A</v>
      </c>
      <c r="BH38" s="521" t="e">
        <f ca="1">+IF(AND(ISNUMBER(OFFSET('Hygiene Data'!$F$9,0,10*ROW('Hygiene Data'!F32))),'Data Summary'!DW38="Yes"),OFFSET('Hygiene Data'!$F$9,0,10*ROW('Hygiene Data'!F32)),NA())</f>
        <v>#N/A</v>
      </c>
      <c r="BI38" s="521" t="e">
        <f ca="1">+IF(AND(ISNUMBER(OFFSET('Hygiene Data'!$G$5,0,10*ROW('Hygiene Data'!G32))),'Data Summary'!DX38="Yes"),OFFSET('Hygiene Data'!$G$5,0,10*ROW('Hygiene Data'!G32)),NA())</f>
        <v>#N/A</v>
      </c>
      <c r="BJ38" s="521" t="e">
        <f ca="1">+IF(AND(ISNUMBER(OFFSET('Hygiene Data'!$G$7,0,10*ROW('Hygiene Data'!G32))),'Data Summary'!DY38="Yes"),OFFSET('Hygiene Data'!$G$7,0,10*ROW('Hygiene Data'!G32)),NA())</f>
        <v>#N/A</v>
      </c>
      <c r="BK38" s="521" t="e">
        <f ca="1">+IF(AND(ISNUMBER(OFFSET('Hygiene Data'!$G$9,0,10*ROW('Hygiene Data'!G32))),'Data Summary'!DZ38="Yes"),OFFSET('Hygiene Data'!$G$9,0,10*ROW('Hygiene Data'!G32)),NA())</f>
        <v>#N/A</v>
      </c>
      <c r="BL38" s="521" t="e">
        <f ca="1">+IF(AND(ISNUMBER(OFFSET('Hygiene Data'!$H$5,0,10*ROW('Hygiene Data'!H32))),'Data Summary'!EA38="Yes"),OFFSET('Hygiene Data'!$H$5,0,10*ROW('Hygiene Data'!H32)),NA())</f>
        <v>#N/A</v>
      </c>
      <c r="BM38" s="521" t="e">
        <f ca="1">+IF(AND(ISNUMBER(OFFSET('Hygiene Data'!$H$7,0,10*ROW('Hygiene Data'!H32))),'Data Summary'!EB38="Yes"),OFFSET('Hygiene Data'!$H$7,0,10*ROW('Hygiene Data'!H32)),NA())</f>
        <v>#N/A</v>
      </c>
      <c r="BN38" s="521" t="e">
        <f ca="1">+IF(AND(ISNUMBER(OFFSET('Hygiene Data'!$H$9,0,10*ROW('Hygiene Data'!H32))),'Data Summary'!EC38="Yes"),OFFSET('Hygiene Data'!$H$9,0,10*ROW('Hygiene Data'!H32)),NA())</f>
        <v>#N/A</v>
      </c>
      <c r="BO38" s="521" t="e">
        <f ca="1">+IF(AND(ISNUMBER(OFFSET('Hygiene Data'!$I$5,0,10*ROW('Hygiene Data'!I32))),'Data Summary'!ED38="Yes"),OFFSET('Hygiene Data'!$I$5,0,10*ROW('Hygiene Data'!I32)),NA())</f>
        <v>#N/A</v>
      </c>
      <c r="BP38" s="521" t="e">
        <f ca="1">+IF(AND(ISNUMBER(OFFSET('Hygiene Data'!$I$7,0,10*ROW('Hygiene Data'!I32))),'Data Summary'!EE38="Yes"),OFFSET('Hygiene Data'!$I$7,0,10*ROW('Hygiene Data'!I32)),NA())</f>
        <v>#N/A</v>
      </c>
      <c r="BQ38" s="521" t="e">
        <f ca="1">+IF(AND(ISNUMBER(OFFSET('Hygiene Data'!$I$9,0,10*ROW('Hygiene Data'!I32))),'Data Summary'!EF38="Yes"),OFFSET('Hygiene Data'!$I$9,0,10*ROW('Hygiene Data'!I32)),NA())</f>
        <v>#N/A</v>
      </c>
    </row>
    <row r="39" spans="1:69" x14ac:dyDescent="0.25">
      <c r="A39" s="517" t="e">
        <f ca="1">+RIGHT('Data Summary'!A39,LEN('Data Summary'!A39)-9)</f>
        <v>#VALUE!</v>
      </c>
      <c r="B39" s="491" t="str">
        <f ca="1">+IF(ISTEXT('Data Summary'!B39),'Data Summary'!B39,"")</f>
        <v/>
      </c>
      <c r="C39" s="518" t="e">
        <f ca="1">+VALUE('Data Summary'!C39)</f>
        <v>#VALUE!</v>
      </c>
      <c r="D39" s="519" t="e">
        <f ca="1">+IF(AND(ISNUMBER(OFFSET('Water Data'!$D$4,0,10*ROW('Water Data'!D33))),'Data Summary'!BS39="Yes"),100-OFFSET('Water Data'!$D$4,0,10*ROW('Water Data'!D33)),NA())</f>
        <v>#N/A</v>
      </c>
      <c r="E39" s="519" t="e">
        <f ca="1">+IF(AND(ISNUMBER(OFFSET('Water Data'!$D$6,0,10*ROW('Water Data'!D33))),'Data Summary'!BT39="Yes"),OFFSET('Water Data'!$D$6,0,10*ROW('Water Data'!D33)),NA())</f>
        <v>#N/A</v>
      </c>
      <c r="F39" s="519" t="e">
        <f ca="1">+IF(AND(ISNUMBER(OFFSET('Water Data'!$D$9,0,10*ROW('Water Data'!D33))),'Data Summary'!BU39="Yes"),OFFSET('Water Data'!$D$9,0,10*ROW('Water Data'!D33)),NA())</f>
        <v>#N/A</v>
      </c>
      <c r="G39" s="519" t="e">
        <f ca="1">+IF(AND(ISNUMBER(OFFSET('Water Data'!$E$4,0,10*ROW('Water Data'!E33))),'Data Summary'!BV39="Yes"),100-OFFSET('Water Data'!$E$4,0,10*ROW('Water Data'!E33)),NA())</f>
        <v>#N/A</v>
      </c>
      <c r="H39" s="519" t="e">
        <f ca="1">+IF(AND(ISNUMBER(OFFSET('Water Data'!$E$6,0,10*ROW('Water Data'!E33))),'Data Summary'!BW39="Yes"),OFFSET('Water Data'!$E$6,0,10*ROW('Water Data'!E33)),NA())</f>
        <v>#N/A</v>
      </c>
      <c r="I39" s="519" t="e">
        <f ca="1">+IF(AND(ISNUMBER(OFFSET('Water Data'!$E$9,0,10*ROW('Water Data'!E33))),'Data Summary'!BX39="Yes"),OFFSET('Water Data'!$E$9,0,10*ROW('Water Data'!E33)),NA())</f>
        <v>#N/A</v>
      </c>
      <c r="J39" s="519" t="e">
        <f ca="1">+IF(AND(ISNUMBER(OFFSET('Water Data'!$F$4,0,10*ROW('Water Data'!F33))),'Data Summary'!BY39="Yes"),100-OFFSET('Water Data'!$F$4,0,10*ROW('Water Data'!F33)),NA())</f>
        <v>#N/A</v>
      </c>
      <c r="K39" s="519" t="e">
        <f ca="1">+IF(AND(ISNUMBER(OFFSET('Water Data'!$F$6,0,10*ROW('Water Data'!F33))),'Data Summary'!BZ39="Yes"),OFFSET('Water Data'!$F$6,0,10*ROW('Water Data'!F33)),NA())</f>
        <v>#N/A</v>
      </c>
      <c r="L39" s="519" t="e">
        <f ca="1">+IF(AND(ISNUMBER(OFFSET('Water Data'!$F$9,0,10*ROW('Water Data'!F33))),'Data Summary'!CA39="Yes"),OFFSET('Water Data'!$F$9,0,10*ROW('Water Data'!F33)),NA())</f>
        <v>#N/A</v>
      </c>
      <c r="M39" s="519" t="e">
        <f ca="1">+IF(AND(ISNUMBER(OFFSET('Water Data'!$G$4,0,10*ROW('Water Data'!G33))),'Data Summary'!CB39="Yes"),100-OFFSET('Water Data'!$G$4,0,10*ROW('Water Data'!G33)),NA())</f>
        <v>#N/A</v>
      </c>
      <c r="N39" s="519" t="e">
        <f ca="1">+IF(AND(ISNUMBER(OFFSET('Water Data'!$G$6,0,10*ROW('Water Data'!G33))),'Data Summary'!CC39="Yes"),OFFSET('Water Data'!$G$6,0,10*ROW('Water Data'!G33)),NA())</f>
        <v>#N/A</v>
      </c>
      <c r="O39" s="519" t="e">
        <f ca="1">+IF(AND(ISNUMBER(OFFSET('Water Data'!$G$9,0,10*ROW('Water Data'!G33))),'Data Summary'!CD39="Yes"),OFFSET('Water Data'!$G$9,0,10*ROW('Water Data'!G33)),NA())</f>
        <v>#N/A</v>
      </c>
      <c r="P39" s="519" t="e">
        <f ca="1">+IF(AND(ISNUMBER(OFFSET('Water Data'!$H$4,0,10*ROW('Water Data'!H33))),'Data Summary'!CE39="Yes"),100-OFFSET('Water Data'!$H$4,0,10*ROW('Water Data'!H33)),NA())</f>
        <v>#N/A</v>
      </c>
      <c r="Q39" s="519" t="e">
        <f ca="1">+IF(AND(ISNUMBER(OFFSET('Water Data'!$H$6,0,10*ROW('Water Data'!H33))),'Data Summary'!CF39="Yes"),OFFSET('Water Data'!$H$6,0,10*ROW('Water Data'!H33)),NA())</f>
        <v>#N/A</v>
      </c>
      <c r="R39" s="519" t="e">
        <f ca="1">+IF(AND(ISNUMBER(OFFSET('Water Data'!$H$9,0,10*ROW('Water Data'!H33))),'Data Summary'!CG39="Yes"),OFFSET('Water Data'!$H$9,0,10*ROW('Water Data'!H33)),NA())</f>
        <v>#N/A</v>
      </c>
      <c r="S39" s="519" t="e">
        <f ca="1">+IF(AND(ISNUMBER(OFFSET('Water Data'!$I$4,0,10*ROW('Water Data'!I33))),'Data Summary'!CH39="Yes"),100-OFFSET('Water Data'!$I$4,0,10*ROW('Water Data'!I33)),NA())</f>
        <v>#N/A</v>
      </c>
      <c r="T39" s="519" t="e">
        <f ca="1">+IF(AND(ISNUMBER(OFFSET('Water Data'!$I$6,0,10*ROW('Water Data'!I33))),'Data Summary'!CI39="Yes"),OFFSET('Water Data'!$I$6,0,10*ROW('Water Data'!I33)),NA())</f>
        <v>#N/A</v>
      </c>
      <c r="U39" s="519" t="e">
        <f ca="1">+IF(AND(ISNUMBER(OFFSET('Water Data'!$I$9,0,10*ROW('Water Data'!I33))),'Data Summary'!CJ39="Yes"),OFFSET('Water Data'!$I$9,0,10*ROW('Water Data'!I33)),NA())</f>
        <v>#N/A</v>
      </c>
      <c r="V39" s="520" t="e">
        <f ca="1">+IF(AND(ISNUMBER(OFFSET('Sanitation Data'!$D$4,0,10*ROW('Sanitation Data'!D33))),'Data Summary'!CK39="Yes"),100-OFFSET('Sanitation Data'!$D$4,0,10*ROW('Sanitation Data'!D33)),NA())</f>
        <v>#N/A</v>
      </c>
      <c r="W39" s="520" t="e">
        <f ca="1">+IF(AND(ISNUMBER(OFFSET('Sanitation Data'!$D$6,0,10*ROW('Sanitation Data'!D33))),'Data Summary'!CL39="Yes"),OFFSET('Sanitation Data'!$D$6,0,10*ROW('Sanitation Data'!D33)),NA())</f>
        <v>#N/A</v>
      </c>
      <c r="X39" s="520" t="e">
        <f ca="1">+IF(AND(ISNUMBER(OFFSET('Sanitation Data'!$D$10,0,10*ROW('Sanitation Data'!D33))),'Data Summary'!CM39="Yes"),OFFSET('Sanitation Data'!$D$10,0,10*ROW('Sanitation Data'!D33)),NA())</f>
        <v>#N/A</v>
      </c>
      <c r="Y39" s="520" t="e">
        <f ca="1">+IF(AND(ISNUMBER(OFFSET('Sanitation Data'!$D$11,0,10*ROW('Sanitation Data'!D33))),'Data Summary'!CN39="Yes"),OFFSET('Sanitation Data'!$D$11,0,10*ROW('Sanitation Data'!D33)),NA())</f>
        <v>#N/A</v>
      </c>
      <c r="Z39" s="520" t="e">
        <f ca="1">+IF(AND(ISNUMBER(OFFSET('Sanitation Data'!$D$12,0,10*ROW('Sanitation Data'!D33))),'Data Summary'!CO39="Yes"),OFFSET('Sanitation Data'!$D$12,0,10*ROW('Sanitation Data'!D33)),NA())</f>
        <v>#N/A</v>
      </c>
      <c r="AA39" s="520" t="e">
        <f ca="1">+IF(AND(ISNUMBER(OFFSET('Sanitation Data'!$E$4,0,10*ROW('Sanitation Data'!E33))),'Data Summary'!CP39="Yes"),100-OFFSET('Sanitation Data'!$E$4,0,10*ROW('Sanitation Data'!E33)),NA())</f>
        <v>#N/A</v>
      </c>
      <c r="AB39" s="520" t="e">
        <f ca="1">+IF(AND(ISNUMBER(OFFSET('Sanitation Data'!$E$6,0,10*ROW('Sanitation Data'!E33))),'Data Summary'!CQ39="Yes"),OFFSET('Sanitation Data'!$E$6,0,10*ROW('Sanitation Data'!E33)),NA())</f>
        <v>#N/A</v>
      </c>
      <c r="AC39" s="520" t="e">
        <f ca="1">+IF(AND(ISNUMBER(OFFSET('Sanitation Data'!$E$10,0,10*ROW('Sanitation Data'!E33))),'Data Summary'!CR39="Yes"),OFFSET('Sanitation Data'!$E$10,0,10*ROW('Sanitation Data'!E33)),NA())</f>
        <v>#N/A</v>
      </c>
      <c r="AD39" s="520" t="e">
        <f ca="1">+IF(AND(ISNUMBER(OFFSET('Sanitation Data'!$E$11,0,10*ROW('Sanitation Data'!E33))),'Data Summary'!CS39="Yes"),OFFSET('Sanitation Data'!$E$11,0,10*ROW('Sanitation Data'!E33)),NA())</f>
        <v>#N/A</v>
      </c>
      <c r="AE39" s="520" t="e">
        <f ca="1">+IF(AND(ISNUMBER(OFFSET('Sanitation Data'!$E$12,0,10*ROW('Sanitation Data'!E33))),'Data Summary'!CT39="Yes"),OFFSET('Sanitation Data'!$E$12,0,10*ROW('Sanitation Data'!E33)),NA())</f>
        <v>#N/A</v>
      </c>
      <c r="AF39" s="520" t="e">
        <f ca="1">+IF(AND(ISNUMBER(OFFSET('Sanitation Data'!$F$4,0,10*ROW('Sanitation Data'!F33))),'Data Summary'!CU39="Yes"),100-OFFSET('Sanitation Data'!$F$4,0,10*ROW('Sanitation Data'!F33)),NA())</f>
        <v>#N/A</v>
      </c>
      <c r="AG39" s="520" t="e">
        <f ca="1">+IF(AND(ISNUMBER(OFFSET('Sanitation Data'!$F$6,0,10*ROW('Sanitation Data'!F33))),'Data Summary'!CV39="Yes"),OFFSET('Sanitation Data'!$F$6,0,10*ROW('Sanitation Data'!F33)),NA())</f>
        <v>#N/A</v>
      </c>
      <c r="AH39" s="520" t="e">
        <f ca="1">+IF(AND(ISNUMBER(OFFSET('Sanitation Data'!$F$10,0,10*ROW('Sanitation Data'!F33))),'Data Summary'!CW39="Yes"),OFFSET('Sanitation Data'!$F$10,0,10*ROW('Sanitation Data'!F33)),NA())</f>
        <v>#N/A</v>
      </c>
      <c r="AI39" s="520" t="e">
        <f ca="1">+IF(AND(ISNUMBER(OFFSET('Sanitation Data'!$F$11,0,10*ROW('Sanitation Data'!F33))),'Data Summary'!CX39="Yes"),OFFSET('Sanitation Data'!$F$11,0,10*ROW('Sanitation Data'!F33)),NA())</f>
        <v>#N/A</v>
      </c>
      <c r="AJ39" s="520" t="e">
        <f ca="1">+IF(AND(ISNUMBER(OFFSET('Sanitation Data'!$F$12,0,10*ROW('Sanitation Data'!F33))),'Data Summary'!CY39="Yes"),OFFSET('Sanitation Data'!$F$12,0,10*ROW('Sanitation Data'!F33)),NA())</f>
        <v>#N/A</v>
      </c>
      <c r="AK39" s="520" t="e">
        <f ca="1">+IF(AND(ISNUMBER(OFFSET('Sanitation Data'!$G$4,0,10*ROW('Sanitation Data'!G33))),'Data Summary'!CZ39="Yes"),100-OFFSET('Sanitation Data'!$G$4,0,10*ROW('Sanitation Data'!G33)),NA())</f>
        <v>#N/A</v>
      </c>
      <c r="AL39" s="520" t="e">
        <f ca="1">+IF(AND(ISNUMBER(OFFSET('Sanitation Data'!$G$6,0,10*ROW('Sanitation Data'!G33))),'Data Summary'!DA39="Yes"),OFFSET('Sanitation Data'!$G$6,0,10*ROW('Sanitation Data'!G33)),NA())</f>
        <v>#N/A</v>
      </c>
      <c r="AM39" s="520" t="e">
        <f ca="1">+IF(AND(ISNUMBER(OFFSET('Sanitation Data'!$G$10,0,10*ROW('Sanitation Data'!G33))),'Data Summary'!DB39="Yes"),OFFSET('Sanitation Data'!$G$10,0,10*ROW('Sanitation Data'!G33)),NA())</f>
        <v>#N/A</v>
      </c>
      <c r="AN39" s="520" t="e">
        <f ca="1">+IF(AND(ISNUMBER(OFFSET('Sanitation Data'!$G$11,0,10*ROW('Sanitation Data'!G33))),'Data Summary'!DC39="Yes"),OFFSET('Sanitation Data'!$G$11,0,10*ROW('Sanitation Data'!G33)),NA())</f>
        <v>#N/A</v>
      </c>
      <c r="AO39" s="520" t="e">
        <f ca="1">+IF(AND(ISNUMBER(OFFSET('Sanitation Data'!$G$12,0,10*ROW('Sanitation Data'!G33))),'Data Summary'!DD39="Yes"),OFFSET('Sanitation Data'!$G$12,0,10*ROW('Sanitation Data'!G33)),NA())</f>
        <v>#N/A</v>
      </c>
      <c r="AP39" s="520" t="e">
        <f ca="1">+IF(AND(ISNUMBER(OFFSET('Sanitation Data'!$H$4,0,10*ROW('Sanitation Data'!H33))),'Data Summary'!DE39="Yes"),100-OFFSET('Sanitation Data'!$H$4,0,10*ROW('Sanitation Data'!H33)),NA())</f>
        <v>#N/A</v>
      </c>
      <c r="AQ39" s="520" t="e">
        <f ca="1">+IF(AND(ISNUMBER(OFFSET('Sanitation Data'!$H$6,0,10*ROW('Sanitation Data'!H33))),'Data Summary'!DF39="Yes"),OFFSET('Sanitation Data'!$H$6,0,10*ROW('Sanitation Data'!H33)),NA())</f>
        <v>#N/A</v>
      </c>
      <c r="AR39" s="520" t="e">
        <f ca="1">+IF(AND(ISNUMBER(OFFSET('Sanitation Data'!$H$10,0,10*ROW('Sanitation Data'!H33))),'Data Summary'!DG39="Yes"),OFFSET('Sanitation Data'!$H$10,0,10*ROW('Sanitation Data'!H33)),NA())</f>
        <v>#N/A</v>
      </c>
      <c r="AS39" s="520" t="e">
        <f ca="1">+IF(AND(ISNUMBER(OFFSET('Sanitation Data'!$H$11,0,10*ROW('Sanitation Data'!H33))),'Data Summary'!DH39="Yes"),OFFSET('Sanitation Data'!$H$11,0,10*ROW('Sanitation Data'!H33)),NA())</f>
        <v>#N/A</v>
      </c>
      <c r="AT39" s="520" t="e">
        <f ca="1">+IF(AND(ISNUMBER(OFFSET('Sanitation Data'!$H$12,0,10*ROW('Sanitation Data'!H33))),'Data Summary'!DI39="Yes"),OFFSET('Sanitation Data'!$H$12,0,10*ROW('Sanitation Data'!H33)),NA())</f>
        <v>#N/A</v>
      </c>
      <c r="AU39" s="520" t="e">
        <f ca="1">+IF(AND(ISNUMBER(OFFSET('Sanitation Data'!$I$4,0,10*ROW('Sanitation Data'!I33))),'Data Summary'!DJ39="Yes"),100-OFFSET('Sanitation Data'!$I$4,0,10*ROW('Sanitation Data'!I33)),NA())</f>
        <v>#N/A</v>
      </c>
      <c r="AV39" s="520" t="e">
        <f ca="1">+IF(AND(ISNUMBER(OFFSET('Sanitation Data'!$I$6,0,10*ROW('Sanitation Data'!I33))),'Data Summary'!DK39="Yes"),OFFSET('Sanitation Data'!$I$6,0,10*ROW('Sanitation Data'!I33)),NA())</f>
        <v>#N/A</v>
      </c>
      <c r="AW39" s="520" t="e">
        <f ca="1">+IF(AND(ISNUMBER(OFFSET('Sanitation Data'!$I$10,0,10*ROW('Sanitation Data'!I33))),'Data Summary'!DL39="Yes"),OFFSET('Sanitation Data'!$I$10,0,10*ROW('Sanitation Data'!I33)),NA())</f>
        <v>#N/A</v>
      </c>
      <c r="AX39" s="520" t="e">
        <f ca="1">+IF(AND(ISNUMBER(OFFSET('Sanitation Data'!$I$11,0,10*ROW('Sanitation Data'!I33))),'Data Summary'!DM39="Yes"),OFFSET('Sanitation Data'!$I$11,0,10*ROW('Sanitation Data'!I33)),NA())</f>
        <v>#N/A</v>
      </c>
      <c r="AY39" s="520" t="e">
        <f ca="1">+IF(AND(ISNUMBER(OFFSET('Sanitation Data'!$I$12,0,10*ROW('Sanitation Data'!I33))),'Data Summary'!DN39="Yes"),OFFSET('Sanitation Data'!$I$12,0,10*ROW('Sanitation Data'!I33)),NA())</f>
        <v>#N/A</v>
      </c>
      <c r="AZ39" s="521" t="e">
        <f ca="1">+IF(AND(ISNUMBER(OFFSET('Hygiene Data'!$D$5,0,10*ROW('Hygiene Data'!D33))),'Data Summary'!DO39="Yes"),OFFSET('Hygiene Data'!$D$5,0,10*ROW('Hygiene Data'!D33)),NA())</f>
        <v>#N/A</v>
      </c>
      <c r="BA39" s="521" t="e">
        <f ca="1">+IF(AND(ISNUMBER(OFFSET('Hygiene Data'!$D$7,0,10*ROW('Hygiene Data'!D33))),'Data Summary'!DP39="Yes"),OFFSET('Hygiene Data'!$D$7,0,10*ROW('Hygiene Data'!D33)),NA())</f>
        <v>#N/A</v>
      </c>
      <c r="BB39" s="521" t="e">
        <f ca="1">+IF(AND(ISNUMBER(OFFSET('Hygiene Data'!$D$9,0,10*ROW('Hygiene Data'!D33))),'Data Summary'!DQ39="Yes"),OFFSET('Hygiene Data'!$D$9,0,10*ROW('Hygiene Data'!D33)),NA())</f>
        <v>#N/A</v>
      </c>
      <c r="BC39" s="521" t="e">
        <f ca="1">+IF(AND(ISNUMBER(OFFSET('Hygiene Data'!$E$5,0,10*ROW('Hygiene Data'!E33))),'Data Summary'!DR39="Yes"),OFFSET('Hygiene Data'!$E$5,0,10*ROW('Hygiene Data'!E33)),NA())</f>
        <v>#N/A</v>
      </c>
      <c r="BD39" s="521" t="e">
        <f ca="1">+IF(AND(ISNUMBER(OFFSET('Hygiene Data'!$E$7,0,10*ROW('Hygiene Data'!E33))),'Data Summary'!DS39="Yes"),OFFSET('Hygiene Data'!$E$7,0,10*ROW('Hygiene Data'!E33)),NA())</f>
        <v>#N/A</v>
      </c>
      <c r="BE39" s="521" t="e">
        <f ca="1">+IF(AND(ISNUMBER(OFFSET('Hygiene Data'!$E$9,0,10*ROW('Hygiene Data'!E33))),'Data Summary'!DT39="Yes"),OFFSET('Hygiene Data'!$E$9,0,10*ROW('Hygiene Data'!E33)),NA())</f>
        <v>#N/A</v>
      </c>
      <c r="BF39" s="521" t="e">
        <f ca="1">+IF(AND(ISNUMBER(OFFSET('Hygiene Data'!$F$5,0,10*ROW('Hygiene Data'!F33))),'Data Summary'!DU39="Yes"),OFFSET('Hygiene Data'!$F$5,0,10*ROW('Hygiene Data'!F33)),NA())</f>
        <v>#N/A</v>
      </c>
      <c r="BG39" s="521" t="e">
        <f ca="1">+IF(AND(ISNUMBER(OFFSET('Hygiene Data'!$F$7,0,10*ROW('Hygiene Data'!F33))),'Data Summary'!DV39="Yes"),OFFSET('Hygiene Data'!$F$7,0,10*ROW('Hygiene Data'!F33)),NA())</f>
        <v>#N/A</v>
      </c>
      <c r="BH39" s="521" t="e">
        <f ca="1">+IF(AND(ISNUMBER(OFFSET('Hygiene Data'!$F$9,0,10*ROW('Hygiene Data'!F33))),'Data Summary'!DW39="Yes"),OFFSET('Hygiene Data'!$F$9,0,10*ROW('Hygiene Data'!F33)),NA())</f>
        <v>#N/A</v>
      </c>
      <c r="BI39" s="521" t="e">
        <f ca="1">+IF(AND(ISNUMBER(OFFSET('Hygiene Data'!$G$5,0,10*ROW('Hygiene Data'!G33))),'Data Summary'!DX39="Yes"),OFFSET('Hygiene Data'!$G$5,0,10*ROW('Hygiene Data'!G33)),NA())</f>
        <v>#N/A</v>
      </c>
      <c r="BJ39" s="521" t="e">
        <f ca="1">+IF(AND(ISNUMBER(OFFSET('Hygiene Data'!$G$7,0,10*ROW('Hygiene Data'!G33))),'Data Summary'!DY39="Yes"),OFFSET('Hygiene Data'!$G$7,0,10*ROW('Hygiene Data'!G33)),NA())</f>
        <v>#N/A</v>
      </c>
      <c r="BK39" s="521" t="e">
        <f ca="1">+IF(AND(ISNUMBER(OFFSET('Hygiene Data'!$G$9,0,10*ROW('Hygiene Data'!G33))),'Data Summary'!DZ39="Yes"),OFFSET('Hygiene Data'!$G$9,0,10*ROW('Hygiene Data'!G33)),NA())</f>
        <v>#N/A</v>
      </c>
      <c r="BL39" s="521" t="e">
        <f ca="1">+IF(AND(ISNUMBER(OFFSET('Hygiene Data'!$H$5,0,10*ROW('Hygiene Data'!H33))),'Data Summary'!EA39="Yes"),OFFSET('Hygiene Data'!$H$5,0,10*ROW('Hygiene Data'!H33)),NA())</f>
        <v>#N/A</v>
      </c>
      <c r="BM39" s="521" t="e">
        <f ca="1">+IF(AND(ISNUMBER(OFFSET('Hygiene Data'!$H$7,0,10*ROW('Hygiene Data'!H33))),'Data Summary'!EB39="Yes"),OFFSET('Hygiene Data'!$H$7,0,10*ROW('Hygiene Data'!H33)),NA())</f>
        <v>#N/A</v>
      </c>
      <c r="BN39" s="521" t="e">
        <f ca="1">+IF(AND(ISNUMBER(OFFSET('Hygiene Data'!$H$9,0,10*ROW('Hygiene Data'!H33))),'Data Summary'!EC39="Yes"),OFFSET('Hygiene Data'!$H$9,0,10*ROW('Hygiene Data'!H33)),NA())</f>
        <v>#N/A</v>
      </c>
      <c r="BO39" s="521" t="e">
        <f ca="1">+IF(AND(ISNUMBER(OFFSET('Hygiene Data'!$I$5,0,10*ROW('Hygiene Data'!I33))),'Data Summary'!ED39="Yes"),OFFSET('Hygiene Data'!$I$5,0,10*ROW('Hygiene Data'!I33)),NA())</f>
        <v>#N/A</v>
      </c>
      <c r="BP39" s="521" t="e">
        <f ca="1">+IF(AND(ISNUMBER(OFFSET('Hygiene Data'!$I$7,0,10*ROW('Hygiene Data'!I33))),'Data Summary'!EE39="Yes"),OFFSET('Hygiene Data'!$I$7,0,10*ROW('Hygiene Data'!I33)),NA())</f>
        <v>#N/A</v>
      </c>
      <c r="BQ39" s="521" t="e">
        <f ca="1">+IF(AND(ISNUMBER(OFFSET('Hygiene Data'!$I$9,0,10*ROW('Hygiene Data'!I33))),'Data Summary'!EF39="Yes"),OFFSET('Hygiene Data'!$I$9,0,10*ROW('Hygiene Data'!I33)),NA())</f>
        <v>#N/A</v>
      </c>
    </row>
    <row r="40" spans="1:69" x14ac:dyDescent="0.25">
      <c r="A40" s="517" t="e">
        <f ca="1">+RIGHT('Data Summary'!A40,LEN('Data Summary'!A40)-9)</f>
        <v>#VALUE!</v>
      </c>
      <c r="B40" s="491" t="str">
        <f ca="1">+IF(ISTEXT('Data Summary'!B40),'Data Summary'!B40,"")</f>
        <v/>
      </c>
      <c r="C40" s="518" t="e">
        <f ca="1">+VALUE('Data Summary'!C40)</f>
        <v>#VALUE!</v>
      </c>
      <c r="D40" s="519" t="e">
        <f ca="1">+IF(AND(ISNUMBER(OFFSET('Water Data'!$D$4,0,10*ROW('Water Data'!D34))),'Data Summary'!BS40="Yes"),100-OFFSET('Water Data'!$D$4,0,10*ROW('Water Data'!D34)),NA())</f>
        <v>#N/A</v>
      </c>
      <c r="E40" s="519" t="e">
        <f ca="1">+IF(AND(ISNUMBER(OFFSET('Water Data'!$D$6,0,10*ROW('Water Data'!D34))),'Data Summary'!BT40="Yes"),OFFSET('Water Data'!$D$6,0,10*ROW('Water Data'!D34)),NA())</f>
        <v>#N/A</v>
      </c>
      <c r="F40" s="519" t="e">
        <f ca="1">+IF(AND(ISNUMBER(OFFSET('Water Data'!$D$9,0,10*ROW('Water Data'!D34))),'Data Summary'!BU40="Yes"),OFFSET('Water Data'!$D$9,0,10*ROW('Water Data'!D34)),NA())</f>
        <v>#N/A</v>
      </c>
      <c r="G40" s="519" t="e">
        <f ca="1">+IF(AND(ISNUMBER(OFFSET('Water Data'!$E$4,0,10*ROW('Water Data'!E34))),'Data Summary'!BV40="Yes"),100-OFFSET('Water Data'!$E$4,0,10*ROW('Water Data'!E34)),NA())</f>
        <v>#N/A</v>
      </c>
      <c r="H40" s="519" t="e">
        <f ca="1">+IF(AND(ISNUMBER(OFFSET('Water Data'!$E$6,0,10*ROW('Water Data'!E34))),'Data Summary'!BW40="Yes"),OFFSET('Water Data'!$E$6,0,10*ROW('Water Data'!E34)),NA())</f>
        <v>#N/A</v>
      </c>
      <c r="I40" s="519" t="e">
        <f ca="1">+IF(AND(ISNUMBER(OFFSET('Water Data'!$E$9,0,10*ROW('Water Data'!E34))),'Data Summary'!BX40="Yes"),OFFSET('Water Data'!$E$9,0,10*ROW('Water Data'!E34)),NA())</f>
        <v>#N/A</v>
      </c>
      <c r="J40" s="519" t="e">
        <f ca="1">+IF(AND(ISNUMBER(OFFSET('Water Data'!$F$4,0,10*ROW('Water Data'!F34))),'Data Summary'!BY40="Yes"),100-OFFSET('Water Data'!$F$4,0,10*ROW('Water Data'!F34)),NA())</f>
        <v>#N/A</v>
      </c>
      <c r="K40" s="519" t="e">
        <f ca="1">+IF(AND(ISNUMBER(OFFSET('Water Data'!$F$6,0,10*ROW('Water Data'!F34))),'Data Summary'!BZ40="Yes"),OFFSET('Water Data'!$F$6,0,10*ROW('Water Data'!F34)),NA())</f>
        <v>#N/A</v>
      </c>
      <c r="L40" s="519" t="e">
        <f ca="1">+IF(AND(ISNUMBER(OFFSET('Water Data'!$F$9,0,10*ROW('Water Data'!F34))),'Data Summary'!CA40="Yes"),OFFSET('Water Data'!$F$9,0,10*ROW('Water Data'!F34)),NA())</f>
        <v>#N/A</v>
      </c>
      <c r="M40" s="519" t="e">
        <f ca="1">+IF(AND(ISNUMBER(OFFSET('Water Data'!$G$4,0,10*ROW('Water Data'!G34))),'Data Summary'!CB40="Yes"),100-OFFSET('Water Data'!$G$4,0,10*ROW('Water Data'!G34)),NA())</f>
        <v>#N/A</v>
      </c>
      <c r="N40" s="519" t="e">
        <f ca="1">+IF(AND(ISNUMBER(OFFSET('Water Data'!$G$6,0,10*ROW('Water Data'!G34))),'Data Summary'!CC40="Yes"),OFFSET('Water Data'!$G$6,0,10*ROW('Water Data'!G34)),NA())</f>
        <v>#N/A</v>
      </c>
      <c r="O40" s="519" t="e">
        <f ca="1">+IF(AND(ISNUMBER(OFFSET('Water Data'!$G$9,0,10*ROW('Water Data'!G34))),'Data Summary'!CD40="Yes"),OFFSET('Water Data'!$G$9,0,10*ROW('Water Data'!G34)),NA())</f>
        <v>#N/A</v>
      </c>
      <c r="P40" s="519" t="e">
        <f ca="1">+IF(AND(ISNUMBER(OFFSET('Water Data'!$H$4,0,10*ROW('Water Data'!H34))),'Data Summary'!CE40="Yes"),100-OFFSET('Water Data'!$H$4,0,10*ROW('Water Data'!H34)),NA())</f>
        <v>#N/A</v>
      </c>
      <c r="Q40" s="519" t="e">
        <f ca="1">+IF(AND(ISNUMBER(OFFSET('Water Data'!$H$6,0,10*ROW('Water Data'!H34))),'Data Summary'!CF40="Yes"),OFFSET('Water Data'!$H$6,0,10*ROW('Water Data'!H34)),NA())</f>
        <v>#N/A</v>
      </c>
      <c r="R40" s="519" t="e">
        <f ca="1">+IF(AND(ISNUMBER(OFFSET('Water Data'!$H$9,0,10*ROW('Water Data'!H34))),'Data Summary'!CG40="Yes"),OFFSET('Water Data'!$H$9,0,10*ROW('Water Data'!H34)),NA())</f>
        <v>#N/A</v>
      </c>
      <c r="S40" s="519" t="e">
        <f ca="1">+IF(AND(ISNUMBER(OFFSET('Water Data'!$I$4,0,10*ROW('Water Data'!I34))),'Data Summary'!CH40="Yes"),100-OFFSET('Water Data'!$I$4,0,10*ROW('Water Data'!I34)),NA())</f>
        <v>#N/A</v>
      </c>
      <c r="T40" s="519" t="e">
        <f ca="1">+IF(AND(ISNUMBER(OFFSET('Water Data'!$I$6,0,10*ROW('Water Data'!I34))),'Data Summary'!CI40="Yes"),OFFSET('Water Data'!$I$6,0,10*ROW('Water Data'!I34)),NA())</f>
        <v>#N/A</v>
      </c>
      <c r="U40" s="519" t="e">
        <f ca="1">+IF(AND(ISNUMBER(OFFSET('Water Data'!$I$9,0,10*ROW('Water Data'!I34))),'Data Summary'!CJ40="Yes"),OFFSET('Water Data'!$I$9,0,10*ROW('Water Data'!I34)),NA())</f>
        <v>#N/A</v>
      </c>
      <c r="V40" s="520" t="e">
        <f ca="1">+IF(AND(ISNUMBER(OFFSET('Sanitation Data'!$D$4,0,10*ROW('Sanitation Data'!D34))),'Data Summary'!CK40="Yes"),100-OFFSET('Sanitation Data'!$D$4,0,10*ROW('Sanitation Data'!D34)),NA())</f>
        <v>#N/A</v>
      </c>
      <c r="W40" s="520" t="e">
        <f ca="1">+IF(AND(ISNUMBER(OFFSET('Sanitation Data'!$D$6,0,10*ROW('Sanitation Data'!D34))),'Data Summary'!CL40="Yes"),OFFSET('Sanitation Data'!$D$6,0,10*ROW('Sanitation Data'!D34)),NA())</f>
        <v>#N/A</v>
      </c>
      <c r="X40" s="520" t="e">
        <f ca="1">+IF(AND(ISNUMBER(OFFSET('Sanitation Data'!$D$10,0,10*ROW('Sanitation Data'!D34))),'Data Summary'!CM40="Yes"),OFFSET('Sanitation Data'!$D$10,0,10*ROW('Sanitation Data'!D34)),NA())</f>
        <v>#N/A</v>
      </c>
      <c r="Y40" s="520" t="e">
        <f ca="1">+IF(AND(ISNUMBER(OFFSET('Sanitation Data'!$D$11,0,10*ROW('Sanitation Data'!D34))),'Data Summary'!CN40="Yes"),OFFSET('Sanitation Data'!$D$11,0,10*ROW('Sanitation Data'!D34)),NA())</f>
        <v>#N/A</v>
      </c>
      <c r="Z40" s="520" t="e">
        <f ca="1">+IF(AND(ISNUMBER(OFFSET('Sanitation Data'!$D$12,0,10*ROW('Sanitation Data'!D34))),'Data Summary'!CO40="Yes"),OFFSET('Sanitation Data'!$D$12,0,10*ROW('Sanitation Data'!D34)),NA())</f>
        <v>#N/A</v>
      </c>
      <c r="AA40" s="520" t="e">
        <f ca="1">+IF(AND(ISNUMBER(OFFSET('Sanitation Data'!$E$4,0,10*ROW('Sanitation Data'!E34))),'Data Summary'!CP40="Yes"),100-OFFSET('Sanitation Data'!$E$4,0,10*ROW('Sanitation Data'!E34)),NA())</f>
        <v>#N/A</v>
      </c>
      <c r="AB40" s="520" t="e">
        <f ca="1">+IF(AND(ISNUMBER(OFFSET('Sanitation Data'!$E$6,0,10*ROW('Sanitation Data'!E34))),'Data Summary'!CQ40="Yes"),OFFSET('Sanitation Data'!$E$6,0,10*ROW('Sanitation Data'!E34)),NA())</f>
        <v>#N/A</v>
      </c>
      <c r="AC40" s="520" t="e">
        <f ca="1">+IF(AND(ISNUMBER(OFFSET('Sanitation Data'!$E$10,0,10*ROW('Sanitation Data'!E34))),'Data Summary'!CR40="Yes"),OFFSET('Sanitation Data'!$E$10,0,10*ROW('Sanitation Data'!E34)),NA())</f>
        <v>#N/A</v>
      </c>
      <c r="AD40" s="520" t="e">
        <f ca="1">+IF(AND(ISNUMBER(OFFSET('Sanitation Data'!$E$11,0,10*ROW('Sanitation Data'!E34))),'Data Summary'!CS40="Yes"),OFFSET('Sanitation Data'!$E$11,0,10*ROW('Sanitation Data'!E34)),NA())</f>
        <v>#N/A</v>
      </c>
      <c r="AE40" s="520" t="e">
        <f ca="1">+IF(AND(ISNUMBER(OFFSET('Sanitation Data'!$E$12,0,10*ROW('Sanitation Data'!E34))),'Data Summary'!CT40="Yes"),OFFSET('Sanitation Data'!$E$12,0,10*ROW('Sanitation Data'!E34)),NA())</f>
        <v>#N/A</v>
      </c>
      <c r="AF40" s="520" t="e">
        <f ca="1">+IF(AND(ISNUMBER(OFFSET('Sanitation Data'!$F$4,0,10*ROW('Sanitation Data'!F34))),'Data Summary'!CU40="Yes"),100-OFFSET('Sanitation Data'!$F$4,0,10*ROW('Sanitation Data'!F34)),NA())</f>
        <v>#N/A</v>
      </c>
      <c r="AG40" s="520" t="e">
        <f ca="1">+IF(AND(ISNUMBER(OFFSET('Sanitation Data'!$F$6,0,10*ROW('Sanitation Data'!F34))),'Data Summary'!CV40="Yes"),OFFSET('Sanitation Data'!$F$6,0,10*ROW('Sanitation Data'!F34)),NA())</f>
        <v>#N/A</v>
      </c>
      <c r="AH40" s="520" t="e">
        <f ca="1">+IF(AND(ISNUMBER(OFFSET('Sanitation Data'!$F$10,0,10*ROW('Sanitation Data'!F34))),'Data Summary'!CW40="Yes"),OFFSET('Sanitation Data'!$F$10,0,10*ROW('Sanitation Data'!F34)),NA())</f>
        <v>#N/A</v>
      </c>
      <c r="AI40" s="520" t="e">
        <f ca="1">+IF(AND(ISNUMBER(OFFSET('Sanitation Data'!$F$11,0,10*ROW('Sanitation Data'!F34))),'Data Summary'!CX40="Yes"),OFFSET('Sanitation Data'!$F$11,0,10*ROW('Sanitation Data'!F34)),NA())</f>
        <v>#N/A</v>
      </c>
      <c r="AJ40" s="520" t="e">
        <f ca="1">+IF(AND(ISNUMBER(OFFSET('Sanitation Data'!$F$12,0,10*ROW('Sanitation Data'!F34))),'Data Summary'!CY40="Yes"),OFFSET('Sanitation Data'!$F$12,0,10*ROW('Sanitation Data'!F34)),NA())</f>
        <v>#N/A</v>
      </c>
      <c r="AK40" s="520" t="e">
        <f ca="1">+IF(AND(ISNUMBER(OFFSET('Sanitation Data'!$G$4,0,10*ROW('Sanitation Data'!G34))),'Data Summary'!CZ40="Yes"),100-OFFSET('Sanitation Data'!$G$4,0,10*ROW('Sanitation Data'!G34)),NA())</f>
        <v>#N/A</v>
      </c>
      <c r="AL40" s="520" t="e">
        <f ca="1">+IF(AND(ISNUMBER(OFFSET('Sanitation Data'!$G$6,0,10*ROW('Sanitation Data'!G34))),'Data Summary'!DA40="Yes"),OFFSET('Sanitation Data'!$G$6,0,10*ROW('Sanitation Data'!G34)),NA())</f>
        <v>#N/A</v>
      </c>
      <c r="AM40" s="520" t="e">
        <f ca="1">+IF(AND(ISNUMBER(OFFSET('Sanitation Data'!$G$10,0,10*ROW('Sanitation Data'!G34))),'Data Summary'!DB40="Yes"),OFFSET('Sanitation Data'!$G$10,0,10*ROW('Sanitation Data'!G34)),NA())</f>
        <v>#N/A</v>
      </c>
      <c r="AN40" s="520" t="e">
        <f ca="1">+IF(AND(ISNUMBER(OFFSET('Sanitation Data'!$G$11,0,10*ROW('Sanitation Data'!G34))),'Data Summary'!DC40="Yes"),OFFSET('Sanitation Data'!$G$11,0,10*ROW('Sanitation Data'!G34)),NA())</f>
        <v>#N/A</v>
      </c>
      <c r="AO40" s="520" t="e">
        <f ca="1">+IF(AND(ISNUMBER(OFFSET('Sanitation Data'!$G$12,0,10*ROW('Sanitation Data'!G34))),'Data Summary'!DD40="Yes"),OFFSET('Sanitation Data'!$G$12,0,10*ROW('Sanitation Data'!G34)),NA())</f>
        <v>#N/A</v>
      </c>
      <c r="AP40" s="520" t="e">
        <f ca="1">+IF(AND(ISNUMBER(OFFSET('Sanitation Data'!$H$4,0,10*ROW('Sanitation Data'!H34))),'Data Summary'!DE40="Yes"),100-OFFSET('Sanitation Data'!$H$4,0,10*ROW('Sanitation Data'!H34)),NA())</f>
        <v>#N/A</v>
      </c>
      <c r="AQ40" s="520" t="e">
        <f ca="1">+IF(AND(ISNUMBER(OFFSET('Sanitation Data'!$H$6,0,10*ROW('Sanitation Data'!H34))),'Data Summary'!DF40="Yes"),OFFSET('Sanitation Data'!$H$6,0,10*ROW('Sanitation Data'!H34)),NA())</f>
        <v>#N/A</v>
      </c>
      <c r="AR40" s="520" t="e">
        <f ca="1">+IF(AND(ISNUMBER(OFFSET('Sanitation Data'!$H$10,0,10*ROW('Sanitation Data'!H34))),'Data Summary'!DG40="Yes"),OFFSET('Sanitation Data'!$H$10,0,10*ROW('Sanitation Data'!H34)),NA())</f>
        <v>#N/A</v>
      </c>
      <c r="AS40" s="520" t="e">
        <f ca="1">+IF(AND(ISNUMBER(OFFSET('Sanitation Data'!$H$11,0,10*ROW('Sanitation Data'!H34))),'Data Summary'!DH40="Yes"),OFFSET('Sanitation Data'!$H$11,0,10*ROW('Sanitation Data'!H34)),NA())</f>
        <v>#N/A</v>
      </c>
      <c r="AT40" s="520" t="e">
        <f ca="1">+IF(AND(ISNUMBER(OFFSET('Sanitation Data'!$H$12,0,10*ROW('Sanitation Data'!H34))),'Data Summary'!DI40="Yes"),OFFSET('Sanitation Data'!$H$12,0,10*ROW('Sanitation Data'!H34)),NA())</f>
        <v>#N/A</v>
      </c>
      <c r="AU40" s="520" t="e">
        <f ca="1">+IF(AND(ISNUMBER(OFFSET('Sanitation Data'!$I$4,0,10*ROW('Sanitation Data'!I34))),'Data Summary'!DJ40="Yes"),100-OFFSET('Sanitation Data'!$I$4,0,10*ROW('Sanitation Data'!I34)),NA())</f>
        <v>#N/A</v>
      </c>
      <c r="AV40" s="520" t="e">
        <f ca="1">+IF(AND(ISNUMBER(OFFSET('Sanitation Data'!$I$6,0,10*ROW('Sanitation Data'!I34))),'Data Summary'!DK40="Yes"),OFFSET('Sanitation Data'!$I$6,0,10*ROW('Sanitation Data'!I34)),NA())</f>
        <v>#N/A</v>
      </c>
      <c r="AW40" s="520" t="e">
        <f ca="1">+IF(AND(ISNUMBER(OFFSET('Sanitation Data'!$I$10,0,10*ROW('Sanitation Data'!I34))),'Data Summary'!DL40="Yes"),OFFSET('Sanitation Data'!$I$10,0,10*ROW('Sanitation Data'!I34)),NA())</f>
        <v>#N/A</v>
      </c>
      <c r="AX40" s="520" t="e">
        <f ca="1">+IF(AND(ISNUMBER(OFFSET('Sanitation Data'!$I$11,0,10*ROW('Sanitation Data'!I34))),'Data Summary'!DM40="Yes"),OFFSET('Sanitation Data'!$I$11,0,10*ROW('Sanitation Data'!I34)),NA())</f>
        <v>#N/A</v>
      </c>
      <c r="AY40" s="520" t="e">
        <f ca="1">+IF(AND(ISNUMBER(OFFSET('Sanitation Data'!$I$12,0,10*ROW('Sanitation Data'!I34))),'Data Summary'!DN40="Yes"),OFFSET('Sanitation Data'!$I$12,0,10*ROW('Sanitation Data'!I34)),NA())</f>
        <v>#N/A</v>
      </c>
      <c r="AZ40" s="521" t="e">
        <f ca="1">+IF(AND(ISNUMBER(OFFSET('Hygiene Data'!$D$5,0,10*ROW('Hygiene Data'!D34))),'Data Summary'!DO40="Yes"),OFFSET('Hygiene Data'!$D$5,0,10*ROW('Hygiene Data'!D34)),NA())</f>
        <v>#N/A</v>
      </c>
      <c r="BA40" s="521" t="e">
        <f ca="1">+IF(AND(ISNUMBER(OFFSET('Hygiene Data'!$D$7,0,10*ROW('Hygiene Data'!D34))),'Data Summary'!DP40="Yes"),OFFSET('Hygiene Data'!$D$7,0,10*ROW('Hygiene Data'!D34)),NA())</f>
        <v>#N/A</v>
      </c>
      <c r="BB40" s="521" t="e">
        <f ca="1">+IF(AND(ISNUMBER(OFFSET('Hygiene Data'!$D$9,0,10*ROW('Hygiene Data'!D34))),'Data Summary'!DQ40="Yes"),OFFSET('Hygiene Data'!$D$9,0,10*ROW('Hygiene Data'!D34)),NA())</f>
        <v>#N/A</v>
      </c>
      <c r="BC40" s="521" t="e">
        <f ca="1">+IF(AND(ISNUMBER(OFFSET('Hygiene Data'!$E$5,0,10*ROW('Hygiene Data'!E34))),'Data Summary'!DR40="Yes"),OFFSET('Hygiene Data'!$E$5,0,10*ROW('Hygiene Data'!E34)),NA())</f>
        <v>#N/A</v>
      </c>
      <c r="BD40" s="521" t="e">
        <f ca="1">+IF(AND(ISNUMBER(OFFSET('Hygiene Data'!$E$7,0,10*ROW('Hygiene Data'!E34))),'Data Summary'!DS40="Yes"),OFFSET('Hygiene Data'!$E$7,0,10*ROW('Hygiene Data'!E34)),NA())</f>
        <v>#N/A</v>
      </c>
      <c r="BE40" s="521" t="e">
        <f ca="1">+IF(AND(ISNUMBER(OFFSET('Hygiene Data'!$E$9,0,10*ROW('Hygiene Data'!E34))),'Data Summary'!DT40="Yes"),OFFSET('Hygiene Data'!$E$9,0,10*ROW('Hygiene Data'!E34)),NA())</f>
        <v>#N/A</v>
      </c>
      <c r="BF40" s="521" t="e">
        <f ca="1">+IF(AND(ISNUMBER(OFFSET('Hygiene Data'!$F$5,0,10*ROW('Hygiene Data'!F34))),'Data Summary'!DU40="Yes"),OFFSET('Hygiene Data'!$F$5,0,10*ROW('Hygiene Data'!F34)),NA())</f>
        <v>#N/A</v>
      </c>
      <c r="BG40" s="521" t="e">
        <f ca="1">+IF(AND(ISNUMBER(OFFSET('Hygiene Data'!$F$7,0,10*ROW('Hygiene Data'!F34))),'Data Summary'!DV40="Yes"),OFFSET('Hygiene Data'!$F$7,0,10*ROW('Hygiene Data'!F34)),NA())</f>
        <v>#N/A</v>
      </c>
      <c r="BH40" s="521" t="e">
        <f ca="1">+IF(AND(ISNUMBER(OFFSET('Hygiene Data'!$F$9,0,10*ROW('Hygiene Data'!F34))),'Data Summary'!DW40="Yes"),OFFSET('Hygiene Data'!$F$9,0,10*ROW('Hygiene Data'!F34)),NA())</f>
        <v>#N/A</v>
      </c>
      <c r="BI40" s="521" t="e">
        <f ca="1">+IF(AND(ISNUMBER(OFFSET('Hygiene Data'!$G$5,0,10*ROW('Hygiene Data'!G34))),'Data Summary'!DX40="Yes"),OFFSET('Hygiene Data'!$G$5,0,10*ROW('Hygiene Data'!G34)),NA())</f>
        <v>#N/A</v>
      </c>
      <c r="BJ40" s="521" t="e">
        <f ca="1">+IF(AND(ISNUMBER(OFFSET('Hygiene Data'!$G$7,0,10*ROW('Hygiene Data'!G34))),'Data Summary'!DY40="Yes"),OFFSET('Hygiene Data'!$G$7,0,10*ROW('Hygiene Data'!G34)),NA())</f>
        <v>#N/A</v>
      </c>
      <c r="BK40" s="521" t="e">
        <f ca="1">+IF(AND(ISNUMBER(OFFSET('Hygiene Data'!$G$9,0,10*ROW('Hygiene Data'!G34))),'Data Summary'!DZ40="Yes"),OFFSET('Hygiene Data'!$G$9,0,10*ROW('Hygiene Data'!G34)),NA())</f>
        <v>#N/A</v>
      </c>
      <c r="BL40" s="521" t="e">
        <f ca="1">+IF(AND(ISNUMBER(OFFSET('Hygiene Data'!$H$5,0,10*ROW('Hygiene Data'!H34))),'Data Summary'!EA40="Yes"),OFFSET('Hygiene Data'!$H$5,0,10*ROW('Hygiene Data'!H34)),NA())</f>
        <v>#N/A</v>
      </c>
      <c r="BM40" s="521" t="e">
        <f ca="1">+IF(AND(ISNUMBER(OFFSET('Hygiene Data'!$H$7,0,10*ROW('Hygiene Data'!H34))),'Data Summary'!EB40="Yes"),OFFSET('Hygiene Data'!$H$7,0,10*ROW('Hygiene Data'!H34)),NA())</f>
        <v>#N/A</v>
      </c>
      <c r="BN40" s="521" t="e">
        <f ca="1">+IF(AND(ISNUMBER(OFFSET('Hygiene Data'!$H$9,0,10*ROW('Hygiene Data'!H34))),'Data Summary'!EC40="Yes"),OFFSET('Hygiene Data'!$H$9,0,10*ROW('Hygiene Data'!H34)),NA())</f>
        <v>#N/A</v>
      </c>
      <c r="BO40" s="521" t="e">
        <f ca="1">+IF(AND(ISNUMBER(OFFSET('Hygiene Data'!$I$5,0,10*ROW('Hygiene Data'!I34))),'Data Summary'!ED40="Yes"),OFFSET('Hygiene Data'!$I$5,0,10*ROW('Hygiene Data'!I34)),NA())</f>
        <v>#N/A</v>
      </c>
      <c r="BP40" s="521" t="e">
        <f ca="1">+IF(AND(ISNUMBER(OFFSET('Hygiene Data'!$I$7,0,10*ROW('Hygiene Data'!I34))),'Data Summary'!EE40="Yes"),OFFSET('Hygiene Data'!$I$7,0,10*ROW('Hygiene Data'!I34)),NA())</f>
        <v>#N/A</v>
      </c>
      <c r="BQ40" s="521" t="e">
        <f ca="1">+IF(AND(ISNUMBER(OFFSET('Hygiene Data'!$I$9,0,10*ROW('Hygiene Data'!I34))),'Data Summary'!EF40="Yes"),OFFSET('Hygiene Data'!$I$9,0,10*ROW('Hygiene Data'!I34)),NA())</f>
        <v>#N/A</v>
      </c>
    </row>
    <row r="41" spans="1:69" x14ac:dyDescent="0.25">
      <c r="A41" s="517" t="e">
        <f ca="1">+RIGHT('Data Summary'!A41,LEN('Data Summary'!A41)-9)</f>
        <v>#VALUE!</v>
      </c>
      <c r="B41" s="491" t="str">
        <f ca="1">+IF(ISTEXT('Data Summary'!B41),'Data Summary'!B41,"")</f>
        <v/>
      </c>
      <c r="C41" s="518" t="e">
        <f ca="1">+VALUE('Data Summary'!C41)</f>
        <v>#VALUE!</v>
      </c>
      <c r="D41" s="519" t="e">
        <f ca="1">+IF(AND(ISNUMBER(OFFSET('Water Data'!$D$4,0,10*ROW('Water Data'!D35))),'Data Summary'!BS41="Yes"),100-OFFSET('Water Data'!$D$4,0,10*ROW('Water Data'!D35)),NA())</f>
        <v>#N/A</v>
      </c>
      <c r="E41" s="519" t="e">
        <f ca="1">+IF(AND(ISNUMBER(OFFSET('Water Data'!$D$6,0,10*ROW('Water Data'!D35))),'Data Summary'!BT41="Yes"),OFFSET('Water Data'!$D$6,0,10*ROW('Water Data'!D35)),NA())</f>
        <v>#N/A</v>
      </c>
      <c r="F41" s="519" t="e">
        <f ca="1">+IF(AND(ISNUMBER(OFFSET('Water Data'!$D$9,0,10*ROW('Water Data'!D35))),'Data Summary'!BU41="Yes"),OFFSET('Water Data'!$D$9,0,10*ROW('Water Data'!D35)),NA())</f>
        <v>#N/A</v>
      </c>
      <c r="G41" s="519" t="e">
        <f ca="1">+IF(AND(ISNUMBER(OFFSET('Water Data'!$E$4,0,10*ROW('Water Data'!E35))),'Data Summary'!BV41="Yes"),100-OFFSET('Water Data'!$E$4,0,10*ROW('Water Data'!E35)),NA())</f>
        <v>#N/A</v>
      </c>
      <c r="H41" s="519" t="e">
        <f ca="1">+IF(AND(ISNUMBER(OFFSET('Water Data'!$E$6,0,10*ROW('Water Data'!E35))),'Data Summary'!BW41="Yes"),OFFSET('Water Data'!$E$6,0,10*ROW('Water Data'!E35)),NA())</f>
        <v>#N/A</v>
      </c>
      <c r="I41" s="519" t="e">
        <f ca="1">+IF(AND(ISNUMBER(OFFSET('Water Data'!$E$9,0,10*ROW('Water Data'!E35))),'Data Summary'!BX41="Yes"),OFFSET('Water Data'!$E$9,0,10*ROW('Water Data'!E35)),NA())</f>
        <v>#N/A</v>
      </c>
      <c r="J41" s="519" t="e">
        <f ca="1">+IF(AND(ISNUMBER(OFFSET('Water Data'!$F$4,0,10*ROW('Water Data'!F35))),'Data Summary'!BY41="Yes"),100-OFFSET('Water Data'!$F$4,0,10*ROW('Water Data'!F35)),NA())</f>
        <v>#N/A</v>
      </c>
      <c r="K41" s="519" t="e">
        <f ca="1">+IF(AND(ISNUMBER(OFFSET('Water Data'!$F$6,0,10*ROW('Water Data'!F35))),'Data Summary'!BZ41="Yes"),OFFSET('Water Data'!$F$6,0,10*ROW('Water Data'!F35)),NA())</f>
        <v>#N/A</v>
      </c>
      <c r="L41" s="519" t="e">
        <f ca="1">+IF(AND(ISNUMBER(OFFSET('Water Data'!$F$9,0,10*ROW('Water Data'!F35))),'Data Summary'!CA41="Yes"),OFFSET('Water Data'!$F$9,0,10*ROW('Water Data'!F35)),NA())</f>
        <v>#N/A</v>
      </c>
      <c r="M41" s="519" t="e">
        <f ca="1">+IF(AND(ISNUMBER(OFFSET('Water Data'!$G$4,0,10*ROW('Water Data'!G35))),'Data Summary'!CB41="Yes"),100-OFFSET('Water Data'!$G$4,0,10*ROW('Water Data'!G35)),NA())</f>
        <v>#N/A</v>
      </c>
      <c r="N41" s="519" t="e">
        <f ca="1">+IF(AND(ISNUMBER(OFFSET('Water Data'!$G$6,0,10*ROW('Water Data'!G35))),'Data Summary'!CC41="Yes"),OFFSET('Water Data'!$G$6,0,10*ROW('Water Data'!G35)),NA())</f>
        <v>#N/A</v>
      </c>
      <c r="O41" s="519" t="e">
        <f ca="1">+IF(AND(ISNUMBER(OFFSET('Water Data'!$G$9,0,10*ROW('Water Data'!G35))),'Data Summary'!CD41="Yes"),OFFSET('Water Data'!$G$9,0,10*ROW('Water Data'!G35)),NA())</f>
        <v>#N/A</v>
      </c>
      <c r="P41" s="519" t="e">
        <f ca="1">+IF(AND(ISNUMBER(OFFSET('Water Data'!$H$4,0,10*ROW('Water Data'!H35))),'Data Summary'!CE41="Yes"),100-OFFSET('Water Data'!$H$4,0,10*ROW('Water Data'!H35)),NA())</f>
        <v>#N/A</v>
      </c>
      <c r="Q41" s="519" t="e">
        <f ca="1">+IF(AND(ISNUMBER(OFFSET('Water Data'!$H$6,0,10*ROW('Water Data'!H35))),'Data Summary'!CF41="Yes"),OFFSET('Water Data'!$H$6,0,10*ROW('Water Data'!H35)),NA())</f>
        <v>#N/A</v>
      </c>
      <c r="R41" s="519" t="e">
        <f ca="1">+IF(AND(ISNUMBER(OFFSET('Water Data'!$H$9,0,10*ROW('Water Data'!H35))),'Data Summary'!CG41="Yes"),OFFSET('Water Data'!$H$9,0,10*ROW('Water Data'!H35)),NA())</f>
        <v>#N/A</v>
      </c>
      <c r="S41" s="519" t="e">
        <f ca="1">+IF(AND(ISNUMBER(OFFSET('Water Data'!$I$4,0,10*ROW('Water Data'!I35))),'Data Summary'!CH41="Yes"),100-OFFSET('Water Data'!$I$4,0,10*ROW('Water Data'!I35)),NA())</f>
        <v>#N/A</v>
      </c>
      <c r="T41" s="519" t="e">
        <f ca="1">+IF(AND(ISNUMBER(OFFSET('Water Data'!$I$6,0,10*ROW('Water Data'!I35))),'Data Summary'!CI41="Yes"),OFFSET('Water Data'!$I$6,0,10*ROW('Water Data'!I35)),NA())</f>
        <v>#N/A</v>
      </c>
      <c r="U41" s="519" t="e">
        <f ca="1">+IF(AND(ISNUMBER(OFFSET('Water Data'!$I$9,0,10*ROW('Water Data'!I35))),'Data Summary'!CJ41="Yes"),OFFSET('Water Data'!$I$9,0,10*ROW('Water Data'!I35)),NA())</f>
        <v>#N/A</v>
      </c>
      <c r="V41" s="520" t="e">
        <f ca="1">+IF(AND(ISNUMBER(OFFSET('Sanitation Data'!$D$4,0,10*ROW('Sanitation Data'!D35))),'Data Summary'!CK41="Yes"),100-OFFSET('Sanitation Data'!$D$4,0,10*ROW('Sanitation Data'!D35)),NA())</f>
        <v>#N/A</v>
      </c>
      <c r="W41" s="520" t="e">
        <f ca="1">+IF(AND(ISNUMBER(OFFSET('Sanitation Data'!$D$6,0,10*ROW('Sanitation Data'!D35))),'Data Summary'!CL41="Yes"),OFFSET('Sanitation Data'!$D$6,0,10*ROW('Sanitation Data'!D35)),NA())</f>
        <v>#N/A</v>
      </c>
      <c r="X41" s="520" t="e">
        <f ca="1">+IF(AND(ISNUMBER(OFFSET('Sanitation Data'!$D$10,0,10*ROW('Sanitation Data'!D35))),'Data Summary'!CM41="Yes"),OFFSET('Sanitation Data'!$D$10,0,10*ROW('Sanitation Data'!D35)),NA())</f>
        <v>#N/A</v>
      </c>
      <c r="Y41" s="520" t="e">
        <f ca="1">+IF(AND(ISNUMBER(OFFSET('Sanitation Data'!$D$11,0,10*ROW('Sanitation Data'!D35))),'Data Summary'!CN41="Yes"),OFFSET('Sanitation Data'!$D$11,0,10*ROW('Sanitation Data'!D35)),NA())</f>
        <v>#N/A</v>
      </c>
      <c r="Z41" s="520" t="e">
        <f ca="1">+IF(AND(ISNUMBER(OFFSET('Sanitation Data'!$D$12,0,10*ROW('Sanitation Data'!D35))),'Data Summary'!CO41="Yes"),OFFSET('Sanitation Data'!$D$12,0,10*ROW('Sanitation Data'!D35)),NA())</f>
        <v>#N/A</v>
      </c>
      <c r="AA41" s="520" t="e">
        <f ca="1">+IF(AND(ISNUMBER(OFFSET('Sanitation Data'!$E$4,0,10*ROW('Sanitation Data'!E35))),'Data Summary'!CP41="Yes"),100-OFFSET('Sanitation Data'!$E$4,0,10*ROW('Sanitation Data'!E35)),NA())</f>
        <v>#N/A</v>
      </c>
      <c r="AB41" s="520" t="e">
        <f ca="1">+IF(AND(ISNUMBER(OFFSET('Sanitation Data'!$E$6,0,10*ROW('Sanitation Data'!E35))),'Data Summary'!CQ41="Yes"),OFFSET('Sanitation Data'!$E$6,0,10*ROW('Sanitation Data'!E35)),NA())</f>
        <v>#N/A</v>
      </c>
      <c r="AC41" s="520" t="e">
        <f ca="1">+IF(AND(ISNUMBER(OFFSET('Sanitation Data'!$E$10,0,10*ROW('Sanitation Data'!E35))),'Data Summary'!CR41="Yes"),OFFSET('Sanitation Data'!$E$10,0,10*ROW('Sanitation Data'!E35)),NA())</f>
        <v>#N/A</v>
      </c>
      <c r="AD41" s="520" t="e">
        <f ca="1">+IF(AND(ISNUMBER(OFFSET('Sanitation Data'!$E$11,0,10*ROW('Sanitation Data'!E35))),'Data Summary'!CS41="Yes"),OFFSET('Sanitation Data'!$E$11,0,10*ROW('Sanitation Data'!E35)),NA())</f>
        <v>#N/A</v>
      </c>
      <c r="AE41" s="520" t="e">
        <f ca="1">+IF(AND(ISNUMBER(OFFSET('Sanitation Data'!$E$12,0,10*ROW('Sanitation Data'!E35))),'Data Summary'!CT41="Yes"),OFFSET('Sanitation Data'!$E$12,0,10*ROW('Sanitation Data'!E35)),NA())</f>
        <v>#N/A</v>
      </c>
      <c r="AF41" s="520" t="e">
        <f ca="1">+IF(AND(ISNUMBER(OFFSET('Sanitation Data'!$F$4,0,10*ROW('Sanitation Data'!F35))),'Data Summary'!CU41="Yes"),100-OFFSET('Sanitation Data'!$F$4,0,10*ROW('Sanitation Data'!F35)),NA())</f>
        <v>#N/A</v>
      </c>
      <c r="AG41" s="520" t="e">
        <f ca="1">+IF(AND(ISNUMBER(OFFSET('Sanitation Data'!$F$6,0,10*ROW('Sanitation Data'!F35))),'Data Summary'!CV41="Yes"),OFFSET('Sanitation Data'!$F$6,0,10*ROW('Sanitation Data'!F35)),NA())</f>
        <v>#N/A</v>
      </c>
      <c r="AH41" s="520" t="e">
        <f ca="1">+IF(AND(ISNUMBER(OFFSET('Sanitation Data'!$F$10,0,10*ROW('Sanitation Data'!F35))),'Data Summary'!CW41="Yes"),OFFSET('Sanitation Data'!$F$10,0,10*ROW('Sanitation Data'!F35)),NA())</f>
        <v>#N/A</v>
      </c>
      <c r="AI41" s="520" t="e">
        <f ca="1">+IF(AND(ISNUMBER(OFFSET('Sanitation Data'!$F$11,0,10*ROW('Sanitation Data'!F35))),'Data Summary'!CX41="Yes"),OFFSET('Sanitation Data'!$F$11,0,10*ROW('Sanitation Data'!F35)),NA())</f>
        <v>#N/A</v>
      </c>
      <c r="AJ41" s="520" t="e">
        <f ca="1">+IF(AND(ISNUMBER(OFFSET('Sanitation Data'!$F$12,0,10*ROW('Sanitation Data'!F35))),'Data Summary'!CY41="Yes"),OFFSET('Sanitation Data'!$F$12,0,10*ROW('Sanitation Data'!F35)),NA())</f>
        <v>#N/A</v>
      </c>
      <c r="AK41" s="520" t="e">
        <f ca="1">+IF(AND(ISNUMBER(OFFSET('Sanitation Data'!$G$4,0,10*ROW('Sanitation Data'!G35))),'Data Summary'!CZ41="Yes"),100-OFFSET('Sanitation Data'!$G$4,0,10*ROW('Sanitation Data'!G35)),NA())</f>
        <v>#N/A</v>
      </c>
      <c r="AL41" s="520" t="e">
        <f ca="1">+IF(AND(ISNUMBER(OFFSET('Sanitation Data'!$G$6,0,10*ROW('Sanitation Data'!G35))),'Data Summary'!DA41="Yes"),OFFSET('Sanitation Data'!$G$6,0,10*ROW('Sanitation Data'!G35)),NA())</f>
        <v>#N/A</v>
      </c>
      <c r="AM41" s="520" t="e">
        <f ca="1">+IF(AND(ISNUMBER(OFFSET('Sanitation Data'!$G$10,0,10*ROW('Sanitation Data'!G35))),'Data Summary'!DB41="Yes"),OFFSET('Sanitation Data'!$G$10,0,10*ROW('Sanitation Data'!G35)),NA())</f>
        <v>#N/A</v>
      </c>
      <c r="AN41" s="520" t="e">
        <f ca="1">+IF(AND(ISNUMBER(OFFSET('Sanitation Data'!$G$11,0,10*ROW('Sanitation Data'!G35))),'Data Summary'!DC41="Yes"),OFFSET('Sanitation Data'!$G$11,0,10*ROW('Sanitation Data'!G35)),NA())</f>
        <v>#N/A</v>
      </c>
      <c r="AO41" s="520" t="e">
        <f ca="1">+IF(AND(ISNUMBER(OFFSET('Sanitation Data'!$G$12,0,10*ROW('Sanitation Data'!G35))),'Data Summary'!DD41="Yes"),OFFSET('Sanitation Data'!$G$12,0,10*ROW('Sanitation Data'!G35)),NA())</f>
        <v>#N/A</v>
      </c>
      <c r="AP41" s="520" t="e">
        <f ca="1">+IF(AND(ISNUMBER(OFFSET('Sanitation Data'!$H$4,0,10*ROW('Sanitation Data'!H35))),'Data Summary'!DE41="Yes"),100-OFFSET('Sanitation Data'!$H$4,0,10*ROW('Sanitation Data'!H35)),NA())</f>
        <v>#N/A</v>
      </c>
      <c r="AQ41" s="520" t="e">
        <f ca="1">+IF(AND(ISNUMBER(OFFSET('Sanitation Data'!$H$6,0,10*ROW('Sanitation Data'!H35))),'Data Summary'!DF41="Yes"),OFFSET('Sanitation Data'!$H$6,0,10*ROW('Sanitation Data'!H35)),NA())</f>
        <v>#N/A</v>
      </c>
      <c r="AR41" s="520" t="e">
        <f ca="1">+IF(AND(ISNUMBER(OFFSET('Sanitation Data'!$H$10,0,10*ROW('Sanitation Data'!H35))),'Data Summary'!DG41="Yes"),OFFSET('Sanitation Data'!$H$10,0,10*ROW('Sanitation Data'!H35)),NA())</f>
        <v>#N/A</v>
      </c>
      <c r="AS41" s="520" t="e">
        <f ca="1">+IF(AND(ISNUMBER(OFFSET('Sanitation Data'!$H$11,0,10*ROW('Sanitation Data'!H35))),'Data Summary'!DH41="Yes"),OFFSET('Sanitation Data'!$H$11,0,10*ROW('Sanitation Data'!H35)),NA())</f>
        <v>#N/A</v>
      </c>
      <c r="AT41" s="520" t="e">
        <f ca="1">+IF(AND(ISNUMBER(OFFSET('Sanitation Data'!$H$12,0,10*ROW('Sanitation Data'!H35))),'Data Summary'!DI41="Yes"),OFFSET('Sanitation Data'!$H$12,0,10*ROW('Sanitation Data'!H35)),NA())</f>
        <v>#N/A</v>
      </c>
      <c r="AU41" s="520" t="e">
        <f ca="1">+IF(AND(ISNUMBER(OFFSET('Sanitation Data'!$I$4,0,10*ROW('Sanitation Data'!I35))),'Data Summary'!DJ41="Yes"),100-OFFSET('Sanitation Data'!$I$4,0,10*ROW('Sanitation Data'!I35)),NA())</f>
        <v>#N/A</v>
      </c>
      <c r="AV41" s="520" t="e">
        <f ca="1">+IF(AND(ISNUMBER(OFFSET('Sanitation Data'!$I$6,0,10*ROW('Sanitation Data'!I35))),'Data Summary'!DK41="Yes"),OFFSET('Sanitation Data'!$I$6,0,10*ROW('Sanitation Data'!I35)),NA())</f>
        <v>#N/A</v>
      </c>
      <c r="AW41" s="520" t="e">
        <f ca="1">+IF(AND(ISNUMBER(OFFSET('Sanitation Data'!$I$10,0,10*ROW('Sanitation Data'!I35))),'Data Summary'!DL41="Yes"),OFFSET('Sanitation Data'!$I$10,0,10*ROW('Sanitation Data'!I35)),NA())</f>
        <v>#N/A</v>
      </c>
      <c r="AX41" s="520" t="e">
        <f ca="1">+IF(AND(ISNUMBER(OFFSET('Sanitation Data'!$I$11,0,10*ROW('Sanitation Data'!I35))),'Data Summary'!DM41="Yes"),OFFSET('Sanitation Data'!$I$11,0,10*ROW('Sanitation Data'!I35)),NA())</f>
        <v>#N/A</v>
      </c>
      <c r="AY41" s="520" t="e">
        <f ca="1">+IF(AND(ISNUMBER(OFFSET('Sanitation Data'!$I$12,0,10*ROW('Sanitation Data'!I35))),'Data Summary'!DN41="Yes"),OFFSET('Sanitation Data'!$I$12,0,10*ROW('Sanitation Data'!I35)),NA())</f>
        <v>#N/A</v>
      </c>
      <c r="AZ41" s="521" t="e">
        <f ca="1">+IF(AND(ISNUMBER(OFFSET('Hygiene Data'!$D$5,0,10*ROW('Hygiene Data'!D35))),'Data Summary'!DO41="Yes"),OFFSET('Hygiene Data'!$D$5,0,10*ROW('Hygiene Data'!D35)),NA())</f>
        <v>#N/A</v>
      </c>
      <c r="BA41" s="521" t="e">
        <f ca="1">+IF(AND(ISNUMBER(OFFSET('Hygiene Data'!$D$7,0,10*ROW('Hygiene Data'!D35))),'Data Summary'!DP41="Yes"),OFFSET('Hygiene Data'!$D$7,0,10*ROW('Hygiene Data'!D35)),NA())</f>
        <v>#N/A</v>
      </c>
      <c r="BB41" s="521" t="e">
        <f ca="1">+IF(AND(ISNUMBER(OFFSET('Hygiene Data'!$D$9,0,10*ROW('Hygiene Data'!D35))),'Data Summary'!DQ41="Yes"),OFFSET('Hygiene Data'!$D$9,0,10*ROW('Hygiene Data'!D35)),NA())</f>
        <v>#N/A</v>
      </c>
      <c r="BC41" s="521" t="e">
        <f ca="1">+IF(AND(ISNUMBER(OFFSET('Hygiene Data'!$E$5,0,10*ROW('Hygiene Data'!E35))),'Data Summary'!DR41="Yes"),OFFSET('Hygiene Data'!$E$5,0,10*ROW('Hygiene Data'!E35)),NA())</f>
        <v>#N/A</v>
      </c>
      <c r="BD41" s="521" t="e">
        <f ca="1">+IF(AND(ISNUMBER(OFFSET('Hygiene Data'!$E$7,0,10*ROW('Hygiene Data'!E35))),'Data Summary'!DS41="Yes"),OFFSET('Hygiene Data'!$E$7,0,10*ROW('Hygiene Data'!E35)),NA())</f>
        <v>#N/A</v>
      </c>
      <c r="BE41" s="521" t="e">
        <f ca="1">+IF(AND(ISNUMBER(OFFSET('Hygiene Data'!$E$9,0,10*ROW('Hygiene Data'!E35))),'Data Summary'!DT41="Yes"),OFFSET('Hygiene Data'!$E$9,0,10*ROW('Hygiene Data'!E35)),NA())</f>
        <v>#N/A</v>
      </c>
      <c r="BF41" s="521" t="e">
        <f ca="1">+IF(AND(ISNUMBER(OFFSET('Hygiene Data'!$F$5,0,10*ROW('Hygiene Data'!F35))),'Data Summary'!DU41="Yes"),OFFSET('Hygiene Data'!$F$5,0,10*ROW('Hygiene Data'!F35)),NA())</f>
        <v>#N/A</v>
      </c>
      <c r="BG41" s="521" t="e">
        <f ca="1">+IF(AND(ISNUMBER(OFFSET('Hygiene Data'!$F$7,0,10*ROW('Hygiene Data'!F35))),'Data Summary'!DV41="Yes"),OFFSET('Hygiene Data'!$F$7,0,10*ROW('Hygiene Data'!F35)),NA())</f>
        <v>#N/A</v>
      </c>
      <c r="BH41" s="521" t="e">
        <f ca="1">+IF(AND(ISNUMBER(OFFSET('Hygiene Data'!$F$9,0,10*ROW('Hygiene Data'!F35))),'Data Summary'!DW41="Yes"),OFFSET('Hygiene Data'!$F$9,0,10*ROW('Hygiene Data'!F35)),NA())</f>
        <v>#N/A</v>
      </c>
      <c r="BI41" s="521" t="e">
        <f ca="1">+IF(AND(ISNUMBER(OFFSET('Hygiene Data'!$G$5,0,10*ROW('Hygiene Data'!G35))),'Data Summary'!DX41="Yes"),OFFSET('Hygiene Data'!$G$5,0,10*ROW('Hygiene Data'!G35)),NA())</f>
        <v>#N/A</v>
      </c>
      <c r="BJ41" s="521" t="e">
        <f ca="1">+IF(AND(ISNUMBER(OFFSET('Hygiene Data'!$G$7,0,10*ROW('Hygiene Data'!G35))),'Data Summary'!DY41="Yes"),OFFSET('Hygiene Data'!$G$7,0,10*ROW('Hygiene Data'!G35)),NA())</f>
        <v>#N/A</v>
      </c>
      <c r="BK41" s="521" t="e">
        <f ca="1">+IF(AND(ISNUMBER(OFFSET('Hygiene Data'!$G$9,0,10*ROW('Hygiene Data'!G35))),'Data Summary'!DZ41="Yes"),OFFSET('Hygiene Data'!$G$9,0,10*ROW('Hygiene Data'!G35)),NA())</f>
        <v>#N/A</v>
      </c>
      <c r="BL41" s="521" t="e">
        <f ca="1">+IF(AND(ISNUMBER(OFFSET('Hygiene Data'!$H$5,0,10*ROW('Hygiene Data'!H35))),'Data Summary'!EA41="Yes"),OFFSET('Hygiene Data'!$H$5,0,10*ROW('Hygiene Data'!H35)),NA())</f>
        <v>#N/A</v>
      </c>
      <c r="BM41" s="521" t="e">
        <f ca="1">+IF(AND(ISNUMBER(OFFSET('Hygiene Data'!$H$7,0,10*ROW('Hygiene Data'!H35))),'Data Summary'!EB41="Yes"),OFFSET('Hygiene Data'!$H$7,0,10*ROW('Hygiene Data'!H35)),NA())</f>
        <v>#N/A</v>
      </c>
      <c r="BN41" s="521" t="e">
        <f ca="1">+IF(AND(ISNUMBER(OFFSET('Hygiene Data'!$H$9,0,10*ROW('Hygiene Data'!H35))),'Data Summary'!EC41="Yes"),OFFSET('Hygiene Data'!$H$9,0,10*ROW('Hygiene Data'!H35)),NA())</f>
        <v>#N/A</v>
      </c>
      <c r="BO41" s="521" t="e">
        <f ca="1">+IF(AND(ISNUMBER(OFFSET('Hygiene Data'!$I$5,0,10*ROW('Hygiene Data'!I35))),'Data Summary'!ED41="Yes"),OFFSET('Hygiene Data'!$I$5,0,10*ROW('Hygiene Data'!I35)),NA())</f>
        <v>#N/A</v>
      </c>
      <c r="BP41" s="521" t="e">
        <f ca="1">+IF(AND(ISNUMBER(OFFSET('Hygiene Data'!$I$7,0,10*ROW('Hygiene Data'!I35))),'Data Summary'!EE41="Yes"),OFFSET('Hygiene Data'!$I$7,0,10*ROW('Hygiene Data'!I35)),NA())</f>
        <v>#N/A</v>
      </c>
      <c r="BQ41" s="521" t="e">
        <f ca="1">+IF(AND(ISNUMBER(OFFSET('Hygiene Data'!$I$9,0,10*ROW('Hygiene Data'!I35))),'Data Summary'!EF41="Yes"),OFFSET('Hygiene Data'!$I$9,0,10*ROW('Hygiene Data'!I35)),NA())</f>
        <v>#N/A</v>
      </c>
    </row>
    <row r="42" spans="1:69" x14ac:dyDescent="0.25">
      <c r="A42" s="517" t="e">
        <f ca="1">+RIGHT('Data Summary'!A42,LEN('Data Summary'!A42)-9)</f>
        <v>#VALUE!</v>
      </c>
      <c r="B42" s="491" t="str">
        <f ca="1">+IF(ISTEXT('Data Summary'!B42),'Data Summary'!B42,"")</f>
        <v/>
      </c>
      <c r="C42" s="518" t="e">
        <f ca="1">+VALUE('Data Summary'!C42)</f>
        <v>#VALUE!</v>
      </c>
      <c r="D42" s="519" t="e">
        <f ca="1">+IF(AND(ISNUMBER(OFFSET('Water Data'!$D$4,0,10*ROW('Water Data'!D36))),'Data Summary'!BS42="Yes"),100-OFFSET('Water Data'!$D$4,0,10*ROW('Water Data'!D36)),NA())</f>
        <v>#N/A</v>
      </c>
      <c r="E42" s="519" t="e">
        <f ca="1">+IF(AND(ISNUMBER(OFFSET('Water Data'!$D$6,0,10*ROW('Water Data'!D36))),'Data Summary'!BT42="Yes"),OFFSET('Water Data'!$D$6,0,10*ROW('Water Data'!D36)),NA())</f>
        <v>#N/A</v>
      </c>
      <c r="F42" s="519" t="e">
        <f ca="1">+IF(AND(ISNUMBER(OFFSET('Water Data'!$D$9,0,10*ROW('Water Data'!D36))),'Data Summary'!BU42="Yes"),OFFSET('Water Data'!$D$9,0,10*ROW('Water Data'!D36)),NA())</f>
        <v>#N/A</v>
      </c>
      <c r="G42" s="519" t="e">
        <f ca="1">+IF(AND(ISNUMBER(OFFSET('Water Data'!$E$4,0,10*ROW('Water Data'!E36))),'Data Summary'!BV42="Yes"),100-OFFSET('Water Data'!$E$4,0,10*ROW('Water Data'!E36)),NA())</f>
        <v>#N/A</v>
      </c>
      <c r="H42" s="519" t="e">
        <f ca="1">+IF(AND(ISNUMBER(OFFSET('Water Data'!$E$6,0,10*ROW('Water Data'!E36))),'Data Summary'!BW42="Yes"),OFFSET('Water Data'!$E$6,0,10*ROW('Water Data'!E36)),NA())</f>
        <v>#N/A</v>
      </c>
      <c r="I42" s="519" t="e">
        <f ca="1">+IF(AND(ISNUMBER(OFFSET('Water Data'!$E$9,0,10*ROW('Water Data'!E36))),'Data Summary'!BX42="Yes"),OFFSET('Water Data'!$E$9,0,10*ROW('Water Data'!E36)),NA())</f>
        <v>#N/A</v>
      </c>
      <c r="J42" s="519" t="e">
        <f ca="1">+IF(AND(ISNUMBER(OFFSET('Water Data'!$F$4,0,10*ROW('Water Data'!F36))),'Data Summary'!BY42="Yes"),100-OFFSET('Water Data'!$F$4,0,10*ROW('Water Data'!F36)),NA())</f>
        <v>#N/A</v>
      </c>
      <c r="K42" s="519" t="e">
        <f ca="1">+IF(AND(ISNUMBER(OFFSET('Water Data'!$F$6,0,10*ROW('Water Data'!F36))),'Data Summary'!BZ42="Yes"),OFFSET('Water Data'!$F$6,0,10*ROW('Water Data'!F36)),NA())</f>
        <v>#N/A</v>
      </c>
      <c r="L42" s="519" t="e">
        <f ca="1">+IF(AND(ISNUMBER(OFFSET('Water Data'!$F$9,0,10*ROW('Water Data'!F36))),'Data Summary'!CA42="Yes"),OFFSET('Water Data'!$F$9,0,10*ROW('Water Data'!F36)),NA())</f>
        <v>#N/A</v>
      </c>
      <c r="M42" s="519" t="e">
        <f ca="1">+IF(AND(ISNUMBER(OFFSET('Water Data'!$G$4,0,10*ROW('Water Data'!G36))),'Data Summary'!CB42="Yes"),100-OFFSET('Water Data'!$G$4,0,10*ROW('Water Data'!G36)),NA())</f>
        <v>#N/A</v>
      </c>
      <c r="N42" s="519" t="e">
        <f ca="1">+IF(AND(ISNUMBER(OFFSET('Water Data'!$G$6,0,10*ROW('Water Data'!G36))),'Data Summary'!CC42="Yes"),OFFSET('Water Data'!$G$6,0,10*ROW('Water Data'!G36)),NA())</f>
        <v>#N/A</v>
      </c>
      <c r="O42" s="519" t="e">
        <f ca="1">+IF(AND(ISNUMBER(OFFSET('Water Data'!$G$9,0,10*ROW('Water Data'!G36))),'Data Summary'!CD42="Yes"),OFFSET('Water Data'!$G$9,0,10*ROW('Water Data'!G36)),NA())</f>
        <v>#N/A</v>
      </c>
      <c r="P42" s="519" t="e">
        <f ca="1">+IF(AND(ISNUMBER(OFFSET('Water Data'!$H$4,0,10*ROW('Water Data'!H36))),'Data Summary'!CE42="Yes"),100-OFFSET('Water Data'!$H$4,0,10*ROW('Water Data'!H36)),NA())</f>
        <v>#N/A</v>
      </c>
      <c r="Q42" s="519" t="e">
        <f ca="1">+IF(AND(ISNUMBER(OFFSET('Water Data'!$H$6,0,10*ROW('Water Data'!H36))),'Data Summary'!CF42="Yes"),OFFSET('Water Data'!$H$6,0,10*ROW('Water Data'!H36)),NA())</f>
        <v>#N/A</v>
      </c>
      <c r="R42" s="519" t="e">
        <f ca="1">+IF(AND(ISNUMBER(OFFSET('Water Data'!$H$9,0,10*ROW('Water Data'!H36))),'Data Summary'!CG42="Yes"),OFFSET('Water Data'!$H$9,0,10*ROW('Water Data'!H36)),NA())</f>
        <v>#N/A</v>
      </c>
      <c r="S42" s="519" t="e">
        <f ca="1">+IF(AND(ISNUMBER(OFFSET('Water Data'!$I$4,0,10*ROW('Water Data'!I36))),'Data Summary'!CH42="Yes"),100-OFFSET('Water Data'!$I$4,0,10*ROW('Water Data'!I36)),NA())</f>
        <v>#N/A</v>
      </c>
      <c r="T42" s="519" t="e">
        <f ca="1">+IF(AND(ISNUMBER(OFFSET('Water Data'!$I$6,0,10*ROW('Water Data'!I36))),'Data Summary'!CI42="Yes"),OFFSET('Water Data'!$I$6,0,10*ROW('Water Data'!I36)),NA())</f>
        <v>#N/A</v>
      </c>
      <c r="U42" s="519" t="e">
        <f ca="1">+IF(AND(ISNUMBER(OFFSET('Water Data'!$I$9,0,10*ROW('Water Data'!I36))),'Data Summary'!CJ42="Yes"),OFFSET('Water Data'!$I$9,0,10*ROW('Water Data'!I36)),NA())</f>
        <v>#N/A</v>
      </c>
      <c r="V42" s="520" t="e">
        <f ca="1">+IF(AND(ISNUMBER(OFFSET('Sanitation Data'!$D$4,0,10*ROW('Sanitation Data'!D36))),'Data Summary'!CK42="Yes"),100-OFFSET('Sanitation Data'!$D$4,0,10*ROW('Sanitation Data'!D36)),NA())</f>
        <v>#N/A</v>
      </c>
      <c r="W42" s="520" t="e">
        <f ca="1">+IF(AND(ISNUMBER(OFFSET('Sanitation Data'!$D$6,0,10*ROW('Sanitation Data'!D36))),'Data Summary'!CL42="Yes"),OFFSET('Sanitation Data'!$D$6,0,10*ROW('Sanitation Data'!D36)),NA())</f>
        <v>#N/A</v>
      </c>
      <c r="X42" s="520" t="e">
        <f ca="1">+IF(AND(ISNUMBER(OFFSET('Sanitation Data'!$D$10,0,10*ROW('Sanitation Data'!D36))),'Data Summary'!CM42="Yes"),OFFSET('Sanitation Data'!$D$10,0,10*ROW('Sanitation Data'!D36)),NA())</f>
        <v>#N/A</v>
      </c>
      <c r="Y42" s="520" t="e">
        <f ca="1">+IF(AND(ISNUMBER(OFFSET('Sanitation Data'!$D$11,0,10*ROW('Sanitation Data'!D36))),'Data Summary'!CN42="Yes"),OFFSET('Sanitation Data'!$D$11,0,10*ROW('Sanitation Data'!D36)),NA())</f>
        <v>#N/A</v>
      </c>
      <c r="Z42" s="520" t="e">
        <f ca="1">+IF(AND(ISNUMBER(OFFSET('Sanitation Data'!$D$12,0,10*ROW('Sanitation Data'!D36))),'Data Summary'!CO42="Yes"),OFFSET('Sanitation Data'!$D$12,0,10*ROW('Sanitation Data'!D36)),NA())</f>
        <v>#N/A</v>
      </c>
      <c r="AA42" s="520" t="e">
        <f ca="1">+IF(AND(ISNUMBER(OFFSET('Sanitation Data'!$E$4,0,10*ROW('Sanitation Data'!E36))),'Data Summary'!CP42="Yes"),100-OFFSET('Sanitation Data'!$E$4,0,10*ROW('Sanitation Data'!E36)),NA())</f>
        <v>#N/A</v>
      </c>
      <c r="AB42" s="520" t="e">
        <f ca="1">+IF(AND(ISNUMBER(OFFSET('Sanitation Data'!$E$6,0,10*ROW('Sanitation Data'!E36))),'Data Summary'!CQ42="Yes"),OFFSET('Sanitation Data'!$E$6,0,10*ROW('Sanitation Data'!E36)),NA())</f>
        <v>#N/A</v>
      </c>
      <c r="AC42" s="520" t="e">
        <f ca="1">+IF(AND(ISNUMBER(OFFSET('Sanitation Data'!$E$10,0,10*ROW('Sanitation Data'!E36))),'Data Summary'!CR42="Yes"),OFFSET('Sanitation Data'!$E$10,0,10*ROW('Sanitation Data'!E36)),NA())</f>
        <v>#N/A</v>
      </c>
      <c r="AD42" s="520" t="e">
        <f ca="1">+IF(AND(ISNUMBER(OFFSET('Sanitation Data'!$E$11,0,10*ROW('Sanitation Data'!E36))),'Data Summary'!CS42="Yes"),OFFSET('Sanitation Data'!$E$11,0,10*ROW('Sanitation Data'!E36)),NA())</f>
        <v>#N/A</v>
      </c>
      <c r="AE42" s="520" t="e">
        <f ca="1">+IF(AND(ISNUMBER(OFFSET('Sanitation Data'!$E$12,0,10*ROW('Sanitation Data'!E36))),'Data Summary'!CT42="Yes"),OFFSET('Sanitation Data'!$E$12,0,10*ROW('Sanitation Data'!E36)),NA())</f>
        <v>#N/A</v>
      </c>
      <c r="AF42" s="520" t="e">
        <f ca="1">+IF(AND(ISNUMBER(OFFSET('Sanitation Data'!$F$4,0,10*ROW('Sanitation Data'!F36))),'Data Summary'!CU42="Yes"),100-OFFSET('Sanitation Data'!$F$4,0,10*ROW('Sanitation Data'!F36)),NA())</f>
        <v>#N/A</v>
      </c>
      <c r="AG42" s="520" t="e">
        <f ca="1">+IF(AND(ISNUMBER(OFFSET('Sanitation Data'!$F$6,0,10*ROW('Sanitation Data'!F36))),'Data Summary'!CV42="Yes"),OFFSET('Sanitation Data'!$F$6,0,10*ROW('Sanitation Data'!F36)),NA())</f>
        <v>#N/A</v>
      </c>
      <c r="AH42" s="520" t="e">
        <f ca="1">+IF(AND(ISNUMBER(OFFSET('Sanitation Data'!$F$10,0,10*ROW('Sanitation Data'!F36))),'Data Summary'!CW42="Yes"),OFFSET('Sanitation Data'!$F$10,0,10*ROW('Sanitation Data'!F36)),NA())</f>
        <v>#N/A</v>
      </c>
      <c r="AI42" s="520" t="e">
        <f ca="1">+IF(AND(ISNUMBER(OFFSET('Sanitation Data'!$F$11,0,10*ROW('Sanitation Data'!F36))),'Data Summary'!CX42="Yes"),OFFSET('Sanitation Data'!$F$11,0,10*ROW('Sanitation Data'!F36)),NA())</f>
        <v>#N/A</v>
      </c>
      <c r="AJ42" s="520" t="e">
        <f ca="1">+IF(AND(ISNUMBER(OFFSET('Sanitation Data'!$F$12,0,10*ROW('Sanitation Data'!F36))),'Data Summary'!CY42="Yes"),OFFSET('Sanitation Data'!$F$12,0,10*ROW('Sanitation Data'!F36)),NA())</f>
        <v>#N/A</v>
      </c>
      <c r="AK42" s="520" t="e">
        <f ca="1">+IF(AND(ISNUMBER(OFFSET('Sanitation Data'!$G$4,0,10*ROW('Sanitation Data'!G36))),'Data Summary'!CZ42="Yes"),100-OFFSET('Sanitation Data'!$G$4,0,10*ROW('Sanitation Data'!G36)),NA())</f>
        <v>#N/A</v>
      </c>
      <c r="AL42" s="520" t="e">
        <f ca="1">+IF(AND(ISNUMBER(OFFSET('Sanitation Data'!$G$6,0,10*ROW('Sanitation Data'!G36))),'Data Summary'!DA42="Yes"),OFFSET('Sanitation Data'!$G$6,0,10*ROW('Sanitation Data'!G36)),NA())</f>
        <v>#N/A</v>
      </c>
      <c r="AM42" s="520" t="e">
        <f ca="1">+IF(AND(ISNUMBER(OFFSET('Sanitation Data'!$G$10,0,10*ROW('Sanitation Data'!G36))),'Data Summary'!DB42="Yes"),OFFSET('Sanitation Data'!$G$10,0,10*ROW('Sanitation Data'!G36)),NA())</f>
        <v>#N/A</v>
      </c>
      <c r="AN42" s="520" t="e">
        <f ca="1">+IF(AND(ISNUMBER(OFFSET('Sanitation Data'!$G$11,0,10*ROW('Sanitation Data'!G36))),'Data Summary'!DC42="Yes"),OFFSET('Sanitation Data'!$G$11,0,10*ROW('Sanitation Data'!G36)),NA())</f>
        <v>#N/A</v>
      </c>
      <c r="AO42" s="520" t="e">
        <f ca="1">+IF(AND(ISNUMBER(OFFSET('Sanitation Data'!$G$12,0,10*ROW('Sanitation Data'!G36))),'Data Summary'!DD42="Yes"),OFFSET('Sanitation Data'!$G$12,0,10*ROW('Sanitation Data'!G36)),NA())</f>
        <v>#N/A</v>
      </c>
      <c r="AP42" s="520" t="e">
        <f ca="1">+IF(AND(ISNUMBER(OFFSET('Sanitation Data'!$H$4,0,10*ROW('Sanitation Data'!H36))),'Data Summary'!DE42="Yes"),100-OFFSET('Sanitation Data'!$H$4,0,10*ROW('Sanitation Data'!H36)),NA())</f>
        <v>#N/A</v>
      </c>
      <c r="AQ42" s="520" t="e">
        <f ca="1">+IF(AND(ISNUMBER(OFFSET('Sanitation Data'!$H$6,0,10*ROW('Sanitation Data'!H36))),'Data Summary'!DF42="Yes"),OFFSET('Sanitation Data'!$H$6,0,10*ROW('Sanitation Data'!H36)),NA())</f>
        <v>#N/A</v>
      </c>
      <c r="AR42" s="520" t="e">
        <f ca="1">+IF(AND(ISNUMBER(OFFSET('Sanitation Data'!$H$10,0,10*ROW('Sanitation Data'!H36))),'Data Summary'!DG42="Yes"),OFFSET('Sanitation Data'!$H$10,0,10*ROW('Sanitation Data'!H36)),NA())</f>
        <v>#N/A</v>
      </c>
      <c r="AS42" s="520" t="e">
        <f ca="1">+IF(AND(ISNUMBER(OFFSET('Sanitation Data'!$H$11,0,10*ROW('Sanitation Data'!H36))),'Data Summary'!DH42="Yes"),OFFSET('Sanitation Data'!$H$11,0,10*ROW('Sanitation Data'!H36)),NA())</f>
        <v>#N/A</v>
      </c>
      <c r="AT42" s="520" t="e">
        <f ca="1">+IF(AND(ISNUMBER(OFFSET('Sanitation Data'!$H$12,0,10*ROW('Sanitation Data'!H36))),'Data Summary'!DI42="Yes"),OFFSET('Sanitation Data'!$H$12,0,10*ROW('Sanitation Data'!H36)),NA())</f>
        <v>#N/A</v>
      </c>
      <c r="AU42" s="520" t="e">
        <f ca="1">+IF(AND(ISNUMBER(OFFSET('Sanitation Data'!$I$4,0,10*ROW('Sanitation Data'!I36))),'Data Summary'!DJ42="Yes"),100-OFFSET('Sanitation Data'!$I$4,0,10*ROW('Sanitation Data'!I36)),NA())</f>
        <v>#N/A</v>
      </c>
      <c r="AV42" s="520" t="e">
        <f ca="1">+IF(AND(ISNUMBER(OFFSET('Sanitation Data'!$I$6,0,10*ROW('Sanitation Data'!I36))),'Data Summary'!DK42="Yes"),OFFSET('Sanitation Data'!$I$6,0,10*ROW('Sanitation Data'!I36)),NA())</f>
        <v>#N/A</v>
      </c>
      <c r="AW42" s="520" t="e">
        <f ca="1">+IF(AND(ISNUMBER(OFFSET('Sanitation Data'!$I$10,0,10*ROW('Sanitation Data'!I36))),'Data Summary'!DL42="Yes"),OFFSET('Sanitation Data'!$I$10,0,10*ROW('Sanitation Data'!I36)),NA())</f>
        <v>#N/A</v>
      </c>
      <c r="AX42" s="520" t="e">
        <f ca="1">+IF(AND(ISNUMBER(OFFSET('Sanitation Data'!$I$11,0,10*ROW('Sanitation Data'!I36))),'Data Summary'!DM42="Yes"),OFFSET('Sanitation Data'!$I$11,0,10*ROW('Sanitation Data'!I36)),NA())</f>
        <v>#N/A</v>
      </c>
      <c r="AY42" s="520" t="e">
        <f ca="1">+IF(AND(ISNUMBER(OFFSET('Sanitation Data'!$I$12,0,10*ROW('Sanitation Data'!I36))),'Data Summary'!DN42="Yes"),OFFSET('Sanitation Data'!$I$12,0,10*ROW('Sanitation Data'!I36)),NA())</f>
        <v>#N/A</v>
      </c>
      <c r="AZ42" s="521" t="e">
        <f ca="1">+IF(AND(ISNUMBER(OFFSET('Hygiene Data'!$D$5,0,10*ROW('Hygiene Data'!D36))),'Data Summary'!DO42="Yes"),OFFSET('Hygiene Data'!$D$5,0,10*ROW('Hygiene Data'!D36)),NA())</f>
        <v>#N/A</v>
      </c>
      <c r="BA42" s="521" t="e">
        <f ca="1">+IF(AND(ISNUMBER(OFFSET('Hygiene Data'!$D$7,0,10*ROW('Hygiene Data'!D36))),'Data Summary'!DP42="Yes"),OFFSET('Hygiene Data'!$D$7,0,10*ROW('Hygiene Data'!D36)),NA())</f>
        <v>#N/A</v>
      </c>
      <c r="BB42" s="521" t="e">
        <f ca="1">+IF(AND(ISNUMBER(OFFSET('Hygiene Data'!$D$9,0,10*ROW('Hygiene Data'!D36))),'Data Summary'!DQ42="Yes"),OFFSET('Hygiene Data'!$D$9,0,10*ROW('Hygiene Data'!D36)),NA())</f>
        <v>#N/A</v>
      </c>
      <c r="BC42" s="521" t="e">
        <f ca="1">+IF(AND(ISNUMBER(OFFSET('Hygiene Data'!$E$5,0,10*ROW('Hygiene Data'!E36))),'Data Summary'!DR42="Yes"),OFFSET('Hygiene Data'!$E$5,0,10*ROW('Hygiene Data'!E36)),NA())</f>
        <v>#N/A</v>
      </c>
      <c r="BD42" s="521" t="e">
        <f ca="1">+IF(AND(ISNUMBER(OFFSET('Hygiene Data'!$E$7,0,10*ROW('Hygiene Data'!E36))),'Data Summary'!DS42="Yes"),OFFSET('Hygiene Data'!$E$7,0,10*ROW('Hygiene Data'!E36)),NA())</f>
        <v>#N/A</v>
      </c>
      <c r="BE42" s="521" t="e">
        <f ca="1">+IF(AND(ISNUMBER(OFFSET('Hygiene Data'!$E$9,0,10*ROW('Hygiene Data'!E36))),'Data Summary'!DT42="Yes"),OFFSET('Hygiene Data'!$E$9,0,10*ROW('Hygiene Data'!E36)),NA())</f>
        <v>#N/A</v>
      </c>
      <c r="BF42" s="521" t="e">
        <f ca="1">+IF(AND(ISNUMBER(OFFSET('Hygiene Data'!$F$5,0,10*ROW('Hygiene Data'!F36))),'Data Summary'!DU42="Yes"),OFFSET('Hygiene Data'!$F$5,0,10*ROW('Hygiene Data'!F36)),NA())</f>
        <v>#N/A</v>
      </c>
      <c r="BG42" s="521" t="e">
        <f ca="1">+IF(AND(ISNUMBER(OFFSET('Hygiene Data'!$F$7,0,10*ROW('Hygiene Data'!F36))),'Data Summary'!DV42="Yes"),OFFSET('Hygiene Data'!$F$7,0,10*ROW('Hygiene Data'!F36)),NA())</f>
        <v>#N/A</v>
      </c>
      <c r="BH42" s="521" t="e">
        <f ca="1">+IF(AND(ISNUMBER(OFFSET('Hygiene Data'!$F$9,0,10*ROW('Hygiene Data'!F36))),'Data Summary'!DW42="Yes"),OFFSET('Hygiene Data'!$F$9,0,10*ROW('Hygiene Data'!F36)),NA())</f>
        <v>#N/A</v>
      </c>
      <c r="BI42" s="521" t="e">
        <f ca="1">+IF(AND(ISNUMBER(OFFSET('Hygiene Data'!$G$5,0,10*ROW('Hygiene Data'!G36))),'Data Summary'!DX42="Yes"),OFFSET('Hygiene Data'!$G$5,0,10*ROW('Hygiene Data'!G36)),NA())</f>
        <v>#N/A</v>
      </c>
      <c r="BJ42" s="521" t="e">
        <f ca="1">+IF(AND(ISNUMBER(OFFSET('Hygiene Data'!$G$7,0,10*ROW('Hygiene Data'!G36))),'Data Summary'!DY42="Yes"),OFFSET('Hygiene Data'!$G$7,0,10*ROW('Hygiene Data'!G36)),NA())</f>
        <v>#N/A</v>
      </c>
      <c r="BK42" s="521" t="e">
        <f ca="1">+IF(AND(ISNUMBER(OFFSET('Hygiene Data'!$G$9,0,10*ROW('Hygiene Data'!G36))),'Data Summary'!DZ42="Yes"),OFFSET('Hygiene Data'!$G$9,0,10*ROW('Hygiene Data'!G36)),NA())</f>
        <v>#N/A</v>
      </c>
      <c r="BL42" s="521" t="e">
        <f ca="1">+IF(AND(ISNUMBER(OFFSET('Hygiene Data'!$H$5,0,10*ROW('Hygiene Data'!H36))),'Data Summary'!EA42="Yes"),OFFSET('Hygiene Data'!$H$5,0,10*ROW('Hygiene Data'!H36)),NA())</f>
        <v>#N/A</v>
      </c>
      <c r="BM42" s="521" t="e">
        <f ca="1">+IF(AND(ISNUMBER(OFFSET('Hygiene Data'!$H$7,0,10*ROW('Hygiene Data'!H36))),'Data Summary'!EB42="Yes"),OFFSET('Hygiene Data'!$H$7,0,10*ROW('Hygiene Data'!H36)),NA())</f>
        <v>#N/A</v>
      </c>
      <c r="BN42" s="521" t="e">
        <f ca="1">+IF(AND(ISNUMBER(OFFSET('Hygiene Data'!$H$9,0,10*ROW('Hygiene Data'!H36))),'Data Summary'!EC42="Yes"),OFFSET('Hygiene Data'!$H$9,0,10*ROW('Hygiene Data'!H36)),NA())</f>
        <v>#N/A</v>
      </c>
      <c r="BO42" s="521" t="e">
        <f ca="1">+IF(AND(ISNUMBER(OFFSET('Hygiene Data'!$I$5,0,10*ROW('Hygiene Data'!I36))),'Data Summary'!ED42="Yes"),OFFSET('Hygiene Data'!$I$5,0,10*ROW('Hygiene Data'!I36)),NA())</f>
        <v>#N/A</v>
      </c>
      <c r="BP42" s="521" t="e">
        <f ca="1">+IF(AND(ISNUMBER(OFFSET('Hygiene Data'!$I$7,0,10*ROW('Hygiene Data'!I36))),'Data Summary'!EE42="Yes"),OFFSET('Hygiene Data'!$I$7,0,10*ROW('Hygiene Data'!I36)),NA())</f>
        <v>#N/A</v>
      </c>
      <c r="BQ42" s="521" t="e">
        <f ca="1">+IF(AND(ISNUMBER(OFFSET('Hygiene Data'!$I$9,0,10*ROW('Hygiene Data'!I36))),'Data Summary'!EF42="Yes"),OFFSET('Hygiene Data'!$I$9,0,10*ROW('Hygiene Data'!I36)),NA())</f>
        <v>#N/A</v>
      </c>
    </row>
    <row r="43" spans="1:69" x14ac:dyDescent="0.25">
      <c r="A43" s="517" t="e">
        <f ca="1">+RIGHT('Data Summary'!A43,LEN('Data Summary'!A43)-9)</f>
        <v>#VALUE!</v>
      </c>
      <c r="B43" s="491" t="str">
        <f ca="1">+IF(ISTEXT('Data Summary'!B43),'Data Summary'!B43,"")</f>
        <v/>
      </c>
      <c r="C43" s="518" t="e">
        <f ca="1">+VALUE('Data Summary'!C43)</f>
        <v>#VALUE!</v>
      </c>
      <c r="D43" s="519" t="e">
        <f ca="1">+IF(AND(ISNUMBER(OFFSET('Water Data'!$D$4,0,10*ROW('Water Data'!D37))),'Data Summary'!BS43="Yes"),100-OFFSET('Water Data'!$D$4,0,10*ROW('Water Data'!D37)),NA())</f>
        <v>#N/A</v>
      </c>
      <c r="E43" s="519" t="e">
        <f ca="1">+IF(AND(ISNUMBER(OFFSET('Water Data'!$D$6,0,10*ROW('Water Data'!D37))),'Data Summary'!BT43="Yes"),OFFSET('Water Data'!$D$6,0,10*ROW('Water Data'!D37)),NA())</f>
        <v>#N/A</v>
      </c>
      <c r="F43" s="519" t="e">
        <f ca="1">+IF(AND(ISNUMBER(OFFSET('Water Data'!$D$9,0,10*ROW('Water Data'!D37))),'Data Summary'!BU43="Yes"),OFFSET('Water Data'!$D$9,0,10*ROW('Water Data'!D37)),NA())</f>
        <v>#N/A</v>
      </c>
      <c r="G43" s="519" t="e">
        <f ca="1">+IF(AND(ISNUMBER(OFFSET('Water Data'!$E$4,0,10*ROW('Water Data'!E37))),'Data Summary'!BV43="Yes"),100-OFFSET('Water Data'!$E$4,0,10*ROW('Water Data'!E37)),NA())</f>
        <v>#N/A</v>
      </c>
      <c r="H43" s="519" t="e">
        <f ca="1">+IF(AND(ISNUMBER(OFFSET('Water Data'!$E$6,0,10*ROW('Water Data'!E37))),'Data Summary'!BW43="Yes"),OFFSET('Water Data'!$E$6,0,10*ROW('Water Data'!E37)),NA())</f>
        <v>#N/A</v>
      </c>
      <c r="I43" s="519" t="e">
        <f ca="1">+IF(AND(ISNUMBER(OFFSET('Water Data'!$E$9,0,10*ROW('Water Data'!E37))),'Data Summary'!BX43="Yes"),OFFSET('Water Data'!$E$9,0,10*ROW('Water Data'!E37)),NA())</f>
        <v>#N/A</v>
      </c>
      <c r="J43" s="519" t="e">
        <f ca="1">+IF(AND(ISNUMBER(OFFSET('Water Data'!$F$4,0,10*ROW('Water Data'!F37))),'Data Summary'!BY43="Yes"),100-OFFSET('Water Data'!$F$4,0,10*ROW('Water Data'!F37)),NA())</f>
        <v>#N/A</v>
      </c>
      <c r="K43" s="519" t="e">
        <f ca="1">+IF(AND(ISNUMBER(OFFSET('Water Data'!$F$6,0,10*ROW('Water Data'!F37))),'Data Summary'!BZ43="Yes"),OFFSET('Water Data'!$F$6,0,10*ROW('Water Data'!F37)),NA())</f>
        <v>#N/A</v>
      </c>
      <c r="L43" s="519" t="e">
        <f ca="1">+IF(AND(ISNUMBER(OFFSET('Water Data'!$F$9,0,10*ROW('Water Data'!F37))),'Data Summary'!CA43="Yes"),OFFSET('Water Data'!$F$9,0,10*ROW('Water Data'!F37)),NA())</f>
        <v>#N/A</v>
      </c>
      <c r="M43" s="519" t="e">
        <f ca="1">+IF(AND(ISNUMBER(OFFSET('Water Data'!$G$4,0,10*ROW('Water Data'!G37))),'Data Summary'!CB43="Yes"),100-OFFSET('Water Data'!$G$4,0,10*ROW('Water Data'!G37)),NA())</f>
        <v>#N/A</v>
      </c>
      <c r="N43" s="519" t="e">
        <f ca="1">+IF(AND(ISNUMBER(OFFSET('Water Data'!$G$6,0,10*ROW('Water Data'!G37))),'Data Summary'!CC43="Yes"),OFFSET('Water Data'!$G$6,0,10*ROW('Water Data'!G37)),NA())</f>
        <v>#N/A</v>
      </c>
      <c r="O43" s="519" t="e">
        <f ca="1">+IF(AND(ISNUMBER(OFFSET('Water Data'!$G$9,0,10*ROW('Water Data'!G37))),'Data Summary'!CD43="Yes"),OFFSET('Water Data'!$G$9,0,10*ROW('Water Data'!G37)),NA())</f>
        <v>#N/A</v>
      </c>
      <c r="P43" s="519" t="e">
        <f ca="1">+IF(AND(ISNUMBER(OFFSET('Water Data'!$H$4,0,10*ROW('Water Data'!H37))),'Data Summary'!CE43="Yes"),100-OFFSET('Water Data'!$H$4,0,10*ROW('Water Data'!H37)),NA())</f>
        <v>#N/A</v>
      </c>
      <c r="Q43" s="519" t="e">
        <f ca="1">+IF(AND(ISNUMBER(OFFSET('Water Data'!$H$6,0,10*ROW('Water Data'!H37))),'Data Summary'!CF43="Yes"),OFFSET('Water Data'!$H$6,0,10*ROW('Water Data'!H37)),NA())</f>
        <v>#N/A</v>
      </c>
      <c r="R43" s="519" t="e">
        <f ca="1">+IF(AND(ISNUMBER(OFFSET('Water Data'!$H$9,0,10*ROW('Water Data'!H37))),'Data Summary'!CG43="Yes"),OFFSET('Water Data'!$H$9,0,10*ROW('Water Data'!H37)),NA())</f>
        <v>#N/A</v>
      </c>
      <c r="S43" s="519" t="e">
        <f ca="1">+IF(AND(ISNUMBER(OFFSET('Water Data'!$I$4,0,10*ROW('Water Data'!I37))),'Data Summary'!CH43="Yes"),100-OFFSET('Water Data'!$I$4,0,10*ROW('Water Data'!I37)),NA())</f>
        <v>#N/A</v>
      </c>
      <c r="T43" s="519" t="e">
        <f ca="1">+IF(AND(ISNUMBER(OFFSET('Water Data'!$I$6,0,10*ROW('Water Data'!I37))),'Data Summary'!CI43="Yes"),OFFSET('Water Data'!$I$6,0,10*ROW('Water Data'!I37)),NA())</f>
        <v>#N/A</v>
      </c>
      <c r="U43" s="519" t="e">
        <f ca="1">+IF(AND(ISNUMBER(OFFSET('Water Data'!$I$9,0,10*ROW('Water Data'!I37))),'Data Summary'!CJ43="Yes"),OFFSET('Water Data'!$I$9,0,10*ROW('Water Data'!I37)),NA())</f>
        <v>#N/A</v>
      </c>
      <c r="V43" s="520" t="e">
        <f ca="1">+IF(AND(ISNUMBER(OFFSET('Sanitation Data'!$D$4,0,10*ROW('Sanitation Data'!D37))),'Data Summary'!CK43="Yes"),100-OFFSET('Sanitation Data'!$D$4,0,10*ROW('Sanitation Data'!D37)),NA())</f>
        <v>#N/A</v>
      </c>
      <c r="W43" s="520" t="e">
        <f ca="1">+IF(AND(ISNUMBER(OFFSET('Sanitation Data'!$D$6,0,10*ROW('Sanitation Data'!D37))),'Data Summary'!CL43="Yes"),OFFSET('Sanitation Data'!$D$6,0,10*ROW('Sanitation Data'!D37)),NA())</f>
        <v>#N/A</v>
      </c>
      <c r="X43" s="520" t="e">
        <f ca="1">+IF(AND(ISNUMBER(OFFSET('Sanitation Data'!$D$10,0,10*ROW('Sanitation Data'!D37))),'Data Summary'!CM43="Yes"),OFFSET('Sanitation Data'!$D$10,0,10*ROW('Sanitation Data'!D37)),NA())</f>
        <v>#N/A</v>
      </c>
      <c r="Y43" s="520" t="e">
        <f ca="1">+IF(AND(ISNUMBER(OFFSET('Sanitation Data'!$D$11,0,10*ROW('Sanitation Data'!D37))),'Data Summary'!CN43="Yes"),OFFSET('Sanitation Data'!$D$11,0,10*ROW('Sanitation Data'!D37)),NA())</f>
        <v>#N/A</v>
      </c>
      <c r="Z43" s="520" t="e">
        <f ca="1">+IF(AND(ISNUMBER(OFFSET('Sanitation Data'!$D$12,0,10*ROW('Sanitation Data'!D37))),'Data Summary'!CO43="Yes"),OFFSET('Sanitation Data'!$D$12,0,10*ROW('Sanitation Data'!D37)),NA())</f>
        <v>#N/A</v>
      </c>
      <c r="AA43" s="520" t="e">
        <f ca="1">+IF(AND(ISNUMBER(OFFSET('Sanitation Data'!$E$4,0,10*ROW('Sanitation Data'!E37))),'Data Summary'!CP43="Yes"),100-OFFSET('Sanitation Data'!$E$4,0,10*ROW('Sanitation Data'!E37)),NA())</f>
        <v>#N/A</v>
      </c>
      <c r="AB43" s="520" t="e">
        <f ca="1">+IF(AND(ISNUMBER(OFFSET('Sanitation Data'!$E$6,0,10*ROW('Sanitation Data'!E37))),'Data Summary'!CQ43="Yes"),OFFSET('Sanitation Data'!$E$6,0,10*ROW('Sanitation Data'!E37)),NA())</f>
        <v>#N/A</v>
      </c>
      <c r="AC43" s="520" t="e">
        <f ca="1">+IF(AND(ISNUMBER(OFFSET('Sanitation Data'!$E$10,0,10*ROW('Sanitation Data'!E37))),'Data Summary'!CR43="Yes"),OFFSET('Sanitation Data'!$E$10,0,10*ROW('Sanitation Data'!E37)),NA())</f>
        <v>#N/A</v>
      </c>
      <c r="AD43" s="520" t="e">
        <f ca="1">+IF(AND(ISNUMBER(OFFSET('Sanitation Data'!$E$11,0,10*ROW('Sanitation Data'!E37))),'Data Summary'!CS43="Yes"),OFFSET('Sanitation Data'!$E$11,0,10*ROW('Sanitation Data'!E37)),NA())</f>
        <v>#N/A</v>
      </c>
      <c r="AE43" s="520" t="e">
        <f ca="1">+IF(AND(ISNUMBER(OFFSET('Sanitation Data'!$E$12,0,10*ROW('Sanitation Data'!E37))),'Data Summary'!CT43="Yes"),OFFSET('Sanitation Data'!$E$12,0,10*ROW('Sanitation Data'!E37)),NA())</f>
        <v>#N/A</v>
      </c>
      <c r="AF43" s="520" t="e">
        <f ca="1">+IF(AND(ISNUMBER(OFFSET('Sanitation Data'!$F$4,0,10*ROW('Sanitation Data'!F37))),'Data Summary'!CU43="Yes"),100-OFFSET('Sanitation Data'!$F$4,0,10*ROW('Sanitation Data'!F37)),NA())</f>
        <v>#N/A</v>
      </c>
      <c r="AG43" s="520" t="e">
        <f ca="1">+IF(AND(ISNUMBER(OFFSET('Sanitation Data'!$F$6,0,10*ROW('Sanitation Data'!F37))),'Data Summary'!CV43="Yes"),OFFSET('Sanitation Data'!$F$6,0,10*ROW('Sanitation Data'!F37)),NA())</f>
        <v>#N/A</v>
      </c>
      <c r="AH43" s="520" t="e">
        <f ca="1">+IF(AND(ISNUMBER(OFFSET('Sanitation Data'!$F$10,0,10*ROW('Sanitation Data'!F37))),'Data Summary'!CW43="Yes"),OFFSET('Sanitation Data'!$F$10,0,10*ROW('Sanitation Data'!F37)),NA())</f>
        <v>#N/A</v>
      </c>
      <c r="AI43" s="520" t="e">
        <f ca="1">+IF(AND(ISNUMBER(OFFSET('Sanitation Data'!$F$11,0,10*ROW('Sanitation Data'!F37))),'Data Summary'!CX43="Yes"),OFFSET('Sanitation Data'!$F$11,0,10*ROW('Sanitation Data'!F37)),NA())</f>
        <v>#N/A</v>
      </c>
      <c r="AJ43" s="520" t="e">
        <f ca="1">+IF(AND(ISNUMBER(OFFSET('Sanitation Data'!$F$12,0,10*ROW('Sanitation Data'!F37))),'Data Summary'!CY43="Yes"),OFFSET('Sanitation Data'!$F$12,0,10*ROW('Sanitation Data'!F37)),NA())</f>
        <v>#N/A</v>
      </c>
      <c r="AK43" s="520" t="e">
        <f ca="1">+IF(AND(ISNUMBER(OFFSET('Sanitation Data'!$G$4,0,10*ROW('Sanitation Data'!G37))),'Data Summary'!CZ43="Yes"),100-OFFSET('Sanitation Data'!$G$4,0,10*ROW('Sanitation Data'!G37)),NA())</f>
        <v>#N/A</v>
      </c>
      <c r="AL43" s="520" t="e">
        <f ca="1">+IF(AND(ISNUMBER(OFFSET('Sanitation Data'!$G$6,0,10*ROW('Sanitation Data'!G37))),'Data Summary'!DA43="Yes"),OFFSET('Sanitation Data'!$G$6,0,10*ROW('Sanitation Data'!G37)),NA())</f>
        <v>#N/A</v>
      </c>
      <c r="AM43" s="520" t="e">
        <f ca="1">+IF(AND(ISNUMBER(OFFSET('Sanitation Data'!$G$10,0,10*ROW('Sanitation Data'!G37))),'Data Summary'!DB43="Yes"),OFFSET('Sanitation Data'!$G$10,0,10*ROW('Sanitation Data'!G37)),NA())</f>
        <v>#N/A</v>
      </c>
      <c r="AN43" s="520" t="e">
        <f ca="1">+IF(AND(ISNUMBER(OFFSET('Sanitation Data'!$G$11,0,10*ROW('Sanitation Data'!G37))),'Data Summary'!DC43="Yes"),OFFSET('Sanitation Data'!$G$11,0,10*ROW('Sanitation Data'!G37)),NA())</f>
        <v>#N/A</v>
      </c>
      <c r="AO43" s="520" t="e">
        <f ca="1">+IF(AND(ISNUMBER(OFFSET('Sanitation Data'!$G$12,0,10*ROW('Sanitation Data'!G37))),'Data Summary'!DD43="Yes"),OFFSET('Sanitation Data'!$G$12,0,10*ROW('Sanitation Data'!G37)),NA())</f>
        <v>#N/A</v>
      </c>
      <c r="AP43" s="520" t="e">
        <f ca="1">+IF(AND(ISNUMBER(OFFSET('Sanitation Data'!$H$4,0,10*ROW('Sanitation Data'!H37))),'Data Summary'!DE43="Yes"),100-OFFSET('Sanitation Data'!$H$4,0,10*ROW('Sanitation Data'!H37)),NA())</f>
        <v>#N/A</v>
      </c>
      <c r="AQ43" s="520" t="e">
        <f ca="1">+IF(AND(ISNUMBER(OFFSET('Sanitation Data'!$H$6,0,10*ROW('Sanitation Data'!H37))),'Data Summary'!DF43="Yes"),OFFSET('Sanitation Data'!$H$6,0,10*ROW('Sanitation Data'!H37)),NA())</f>
        <v>#N/A</v>
      </c>
      <c r="AR43" s="520" t="e">
        <f ca="1">+IF(AND(ISNUMBER(OFFSET('Sanitation Data'!$H$10,0,10*ROW('Sanitation Data'!H37))),'Data Summary'!DG43="Yes"),OFFSET('Sanitation Data'!$H$10,0,10*ROW('Sanitation Data'!H37)),NA())</f>
        <v>#N/A</v>
      </c>
      <c r="AS43" s="520" t="e">
        <f ca="1">+IF(AND(ISNUMBER(OFFSET('Sanitation Data'!$H$11,0,10*ROW('Sanitation Data'!H37))),'Data Summary'!DH43="Yes"),OFFSET('Sanitation Data'!$H$11,0,10*ROW('Sanitation Data'!H37)),NA())</f>
        <v>#N/A</v>
      </c>
      <c r="AT43" s="520" t="e">
        <f ca="1">+IF(AND(ISNUMBER(OFFSET('Sanitation Data'!$H$12,0,10*ROW('Sanitation Data'!H37))),'Data Summary'!DI43="Yes"),OFFSET('Sanitation Data'!$H$12,0,10*ROW('Sanitation Data'!H37)),NA())</f>
        <v>#N/A</v>
      </c>
      <c r="AU43" s="520" t="e">
        <f ca="1">+IF(AND(ISNUMBER(OFFSET('Sanitation Data'!$I$4,0,10*ROW('Sanitation Data'!I37))),'Data Summary'!DJ43="Yes"),100-OFFSET('Sanitation Data'!$I$4,0,10*ROW('Sanitation Data'!I37)),NA())</f>
        <v>#N/A</v>
      </c>
      <c r="AV43" s="520" t="e">
        <f ca="1">+IF(AND(ISNUMBER(OFFSET('Sanitation Data'!$I$6,0,10*ROW('Sanitation Data'!I37))),'Data Summary'!DK43="Yes"),OFFSET('Sanitation Data'!$I$6,0,10*ROW('Sanitation Data'!I37)),NA())</f>
        <v>#N/A</v>
      </c>
      <c r="AW43" s="520" t="e">
        <f ca="1">+IF(AND(ISNUMBER(OFFSET('Sanitation Data'!$I$10,0,10*ROW('Sanitation Data'!I37))),'Data Summary'!DL43="Yes"),OFFSET('Sanitation Data'!$I$10,0,10*ROW('Sanitation Data'!I37)),NA())</f>
        <v>#N/A</v>
      </c>
      <c r="AX43" s="520" t="e">
        <f ca="1">+IF(AND(ISNUMBER(OFFSET('Sanitation Data'!$I$11,0,10*ROW('Sanitation Data'!I37))),'Data Summary'!DM43="Yes"),OFFSET('Sanitation Data'!$I$11,0,10*ROW('Sanitation Data'!I37)),NA())</f>
        <v>#N/A</v>
      </c>
      <c r="AY43" s="520" t="e">
        <f ca="1">+IF(AND(ISNUMBER(OFFSET('Sanitation Data'!$I$12,0,10*ROW('Sanitation Data'!I37))),'Data Summary'!DN43="Yes"),OFFSET('Sanitation Data'!$I$12,0,10*ROW('Sanitation Data'!I37)),NA())</f>
        <v>#N/A</v>
      </c>
      <c r="AZ43" s="521" t="e">
        <f ca="1">+IF(AND(ISNUMBER(OFFSET('Hygiene Data'!$D$5,0,10*ROW('Hygiene Data'!D37))),'Data Summary'!DO43="Yes"),OFFSET('Hygiene Data'!$D$5,0,10*ROW('Hygiene Data'!D37)),NA())</f>
        <v>#N/A</v>
      </c>
      <c r="BA43" s="521" t="e">
        <f ca="1">+IF(AND(ISNUMBER(OFFSET('Hygiene Data'!$D$7,0,10*ROW('Hygiene Data'!D37))),'Data Summary'!DP43="Yes"),OFFSET('Hygiene Data'!$D$7,0,10*ROW('Hygiene Data'!D37)),NA())</f>
        <v>#N/A</v>
      </c>
      <c r="BB43" s="521" t="e">
        <f ca="1">+IF(AND(ISNUMBER(OFFSET('Hygiene Data'!$D$9,0,10*ROW('Hygiene Data'!D37))),'Data Summary'!DQ43="Yes"),OFFSET('Hygiene Data'!$D$9,0,10*ROW('Hygiene Data'!D37)),NA())</f>
        <v>#N/A</v>
      </c>
      <c r="BC43" s="521" t="e">
        <f ca="1">+IF(AND(ISNUMBER(OFFSET('Hygiene Data'!$E$5,0,10*ROW('Hygiene Data'!E37))),'Data Summary'!DR43="Yes"),OFFSET('Hygiene Data'!$E$5,0,10*ROW('Hygiene Data'!E37)),NA())</f>
        <v>#N/A</v>
      </c>
      <c r="BD43" s="521" t="e">
        <f ca="1">+IF(AND(ISNUMBER(OFFSET('Hygiene Data'!$E$7,0,10*ROW('Hygiene Data'!E37))),'Data Summary'!DS43="Yes"),OFFSET('Hygiene Data'!$E$7,0,10*ROW('Hygiene Data'!E37)),NA())</f>
        <v>#N/A</v>
      </c>
      <c r="BE43" s="521" t="e">
        <f ca="1">+IF(AND(ISNUMBER(OFFSET('Hygiene Data'!$E$9,0,10*ROW('Hygiene Data'!E37))),'Data Summary'!DT43="Yes"),OFFSET('Hygiene Data'!$E$9,0,10*ROW('Hygiene Data'!E37)),NA())</f>
        <v>#N/A</v>
      </c>
      <c r="BF43" s="521" t="e">
        <f ca="1">+IF(AND(ISNUMBER(OFFSET('Hygiene Data'!$F$5,0,10*ROW('Hygiene Data'!F37))),'Data Summary'!DU43="Yes"),OFFSET('Hygiene Data'!$F$5,0,10*ROW('Hygiene Data'!F37)),NA())</f>
        <v>#N/A</v>
      </c>
      <c r="BG43" s="521" t="e">
        <f ca="1">+IF(AND(ISNUMBER(OFFSET('Hygiene Data'!$F$7,0,10*ROW('Hygiene Data'!F37))),'Data Summary'!DV43="Yes"),OFFSET('Hygiene Data'!$F$7,0,10*ROW('Hygiene Data'!F37)),NA())</f>
        <v>#N/A</v>
      </c>
      <c r="BH43" s="521" t="e">
        <f ca="1">+IF(AND(ISNUMBER(OFFSET('Hygiene Data'!$F$9,0,10*ROW('Hygiene Data'!F37))),'Data Summary'!DW43="Yes"),OFFSET('Hygiene Data'!$F$9,0,10*ROW('Hygiene Data'!F37)),NA())</f>
        <v>#N/A</v>
      </c>
      <c r="BI43" s="521" t="e">
        <f ca="1">+IF(AND(ISNUMBER(OFFSET('Hygiene Data'!$G$5,0,10*ROW('Hygiene Data'!G37))),'Data Summary'!DX43="Yes"),OFFSET('Hygiene Data'!$G$5,0,10*ROW('Hygiene Data'!G37)),NA())</f>
        <v>#N/A</v>
      </c>
      <c r="BJ43" s="521" t="e">
        <f ca="1">+IF(AND(ISNUMBER(OFFSET('Hygiene Data'!$G$7,0,10*ROW('Hygiene Data'!G37))),'Data Summary'!DY43="Yes"),OFFSET('Hygiene Data'!$G$7,0,10*ROW('Hygiene Data'!G37)),NA())</f>
        <v>#N/A</v>
      </c>
      <c r="BK43" s="521" t="e">
        <f ca="1">+IF(AND(ISNUMBER(OFFSET('Hygiene Data'!$G$9,0,10*ROW('Hygiene Data'!G37))),'Data Summary'!DZ43="Yes"),OFFSET('Hygiene Data'!$G$9,0,10*ROW('Hygiene Data'!G37)),NA())</f>
        <v>#N/A</v>
      </c>
      <c r="BL43" s="521" t="e">
        <f ca="1">+IF(AND(ISNUMBER(OFFSET('Hygiene Data'!$H$5,0,10*ROW('Hygiene Data'!H37))),'Data Summary'!EA43="Yes"),OFFSET('Hygiene Data'!$H$5,0,10*ROW('Hygiene Data'!H37)),NA())</f>
        <v>#N/A</v>
      </c>
      <c r="BM43" s="521" t="e">
        <f ca="1">+IF(AND(ISNUMBER(OFFSET('Hygiene Data'!$H$7,0,10*ROW('Hygiene Data'!H37))),'Data Summary'!EB43="Yes"),OFFSET('Hygiene Data'!$H$7,0,10*ROW('Hygiene Data'!H37)),NA())</f>
        <v>#N/A</v>
      </c>
      <c r="BN43" s="521" t="e">
        <f ca="1">+IF(AND(ISNUMBER(OFFSET('Hygiene Data'!$H$9,0,10*ROW('Hygiene Data'!H37))),'Data Summary'!EC43="Yes"),OFFSET('Hygiene Data'!$H$9,0,10*ROW('Hygiene Data'!H37)),NA())</f>
        <v>#N/A</v>
      </c>
      <c r="BO43" s="521" t="e">
        <f ca="1">+IF(AND(ISNUMBER(OFFSET('Hygiene Data'!$I$5,0,10*ROW('Hygiene Data'!I37))),'Data Summary'!ED43="Yes"),OFFSET('Hygiene Data'!$I$5,0,10*ROW('Hygiene Data'!I37)),NA())</f>
        <v>#N/A</v>
      </c>
      <c r="BP43" s="521" t="e">
        <f ca="1">+IF(AND(ISNUMBER(OFFSET('Hygiene Data'!$I$7,0,10*ROW('Hygiene Data'!I37))),'Data Summary'!EE43="Yes"),OFFSET('Hygiene Data'!$I$7,0,10*ROW('Hygiene Data'!I37)),NA())</f>
        <v>#N/A</v>
      </c>
      <c r="BQ43" s="521" t="e">
        <f ca="1">+IF(AND(ISNUMBER(OFFSET('Hygiene Data'!$I$9,0,10*ROW('Hygiene Data'!I37))),'Data Summary'!EF43="Yes"),OFFSET('Hygiene Data'!$I$9,0,10*ROW('Hygiene Data'!I37)),NA())</f>
        <v>#N/A</v>
      </c>
    </row>
    <row r="44" spans="1:69" x14ac:dyDescent="0.25">
      <c r="A44" s="517" t="e">
        <f ca="1">+RIGHT('Data Summary'!A44,LEN('Data Summary'!A44)-9)</f>
        <v>#VALUE!</v>
      </c>
      <c r="B44" s="491" t="str">
        <f ca="1">+IF(ISTEXT('Data Summary'!B44),'Data Summary'!B44,"")</f>
        <v/>
      </c>
      <c r="C44" s="518" t="e">
        <f ca="1">+VALUE('Data Summary'!C44)</f>
        <v>#VALUE!</v>
      </c>
      <c r="D44" s="519" t="e">
        <f ca="1">+IF(AND(ISNUMBER(OFFSET('Water Data'!$D$4,0,10*ROW('Water Data'!D38))),'Data Summary'!BS44="Yes"),100-OFFSET('Water Data'!$D$4,0,10*ROW('Water Data'!D38)),NA())</f>
        <v>#N/A</v>
      </c>
      <c r="E44" s="519" t="e">
        <f ca="1">+IF(AND(ISNUMBER(OFFSET('Water Data'!$D$6,0,10*ROW('Water Data'!D38))),'Data Summary'!BT44="Yes"),OFFSET('Water Data'!$D$6,0,10*ROW('Water Data'!D38)),NA())</f>
        <v>#N/A</v>
      </c>
      <c r="F44" s="519" t="e">
        <f ca="1">+IF(AND(ISNUMBER(OFFSET('Water Data'!$D$9,0,10*ROW('Water Data'!D38))),'Data Summary'!BU44="Yes"),OFFSET('Water Data'!$D$9,0,10*ROW('Water Data'!D38)),NA())</f>
        <v>#N/A</v>
      </c>
      <c r="G44" s="519" t="e">
        <f ca="1">+IF(AND(ISNUMBER(OFFSET('Water Data'!$E$4,0,10*ROW('Water Data'!E38))),'Data Summary'!BV44="Yes"),100-OFFSET('Water Data'!$E$4,0,10*ROW('Water Data'!E38)),NA())</f>
        <v>#N/A</v>
      </c>
      <c r="H44" s="519" t="e">
        <f ca="1">+IF(AND(ISNUMBER(OFFSET('Water Data'!$E$6,0,10*ROW('Water Data'!E38))),'Data Summary'!BW44="Yes"),OFFSET('Water Data'!$E$6,0,10*ROW('Water Data'!E38)),NA())</f>
        <v>#N/A</v>
      </c>
      <c r="I44" s="519" t="e">
        <f ca="1">+IF(AND(ISNUMBER(OFFSET('Water Data'!$E$9,0,10*ROW('Water Data'!E38))),'Data Summary'!BX44="Yes"),OFFSET('Water Data'!$E$9,0,10*ROW('Water Data'!E38)),NA())</f>
        <v>#N/A</v>
      </c>
      <c r="J44" s="519" t="e">
        <f ca="1">+IF(AND(ISNUMBER(OFFSET('Water Data'!$F$4,0,10*ROW('Water Data'!F38))),'Data Summary'!BY44="Yes"),100-OFFSET('Water Data'!$F$4,0,10*ROW('Water Data'!F38)),NA())</f>
        <v>#N/A</v>
      </c>
      <c r="K44" s="519" t="e">
        <f ca="1">+IF(AND(ISNUMBER(OFFSET('Water Data'!$F$6,0,10*ROW('Water Data'!F38))),'Data Summary'!BZ44="Yes"),OFFSET('Water Data'!$F$6,0,10*ROW('Water Data'!F38)),NA())</f>
        <v>#N/A</v>
      </c>
      <c r="L44" s="519" t="e">
        <f ca="1">+IF(AND(ISNUMBER(OFFSET('Water Data'!$F$9,0,10*ROW('Water Data'!F38))),'Data Summary'!CA44="Yes"),OFFSET('Water Data'!$F$9,0,10*ROW('Water Data'!F38)),NA())</f>
        <v>#N/A</v>
      </c>
      <c r="M44" s="519" t="e">
        <f ca="1">+IF(AND(ISNUMBER(OFFSET('Water Data'!$G$4,0,10*ROW('Water Data'!G38))),'Data Summary'!CB44="Yes"),100-OFFSET('Water Data'!$G$4,0,10*ROW('Water Data'!G38)),NA())</f>
        <v>#N/A</v>
      </c>
      <c r="N44" s="519" t="e">
        <f ca="1">+IF(AND(ISNUMBER(OFFSET('Water Data'!$G$6,0,10*ROW('Water Data'!G38))),'Data Summary'!CC44="Yes"),OFFSET('Water Data'!$G$6,0,10*ROW('Water Data'!G38)),NA())</f>
        <v>#N/A</v>
      </c>
      <c r="O44" s="519" t="e">
        <f ca="1">+IF(AND(ISNUMBER(OFFSET('Water Data'!$G$9,0,10*ROW('Water Data'!G38))),'Data Summary'!CD44="Yes"),OFFSET('Water Data'!$G$9,0,10*ROW('Water Data'!G38)),NA())</f>
        <v>#N/A</v>
      </c>
      <c r="P44" s="519" t="e">
        <f ca="1">+IF(AND(ISNUMBER(OFFSET('Water Data'!$H$4,0,10*ROW('Water Data'!H38))),'Data Summary'!CE44="Yes"),100-OFFSET('Water Data'!$H$4,0,10*ROW('Water Data'!H38)),NA())</f>
        <v>#N/A</v>
      </c>
      <c r="Q44" s="519" t="e">
        <f ca="1">+IF(AND(ISNUMBER(OFFSET('Water Data'!$H$6,0,10*ROW('Water Data'!H38))),'Data Summary'!CF44="Yes"),OFFSET('Water Data'!$H$6,0,10*ROW('Water Data'!H38)),NA())</f>
        <v>#N/A</v>
      </c>
      <c r="R44" s="519" t="e">
        <f ca="1">+IF(AND(ISNUMBER(OFFSET('Water Data'!$H$9,0,10*ROW('Water Data'!H38))),'Data Summary'!CG44="Yes"),OFFSET('Water Data'!$H$9,0,10*ROW('Water Data'!H38)),NA())</f>
        <v>#N/A</v>
      </c>
      <c r="S44" s="519" t="e">
        <f ca="1">+IF(AND(ISNUMBER(OFFSET('Water Data'!$I$4,0,10*ROW('Water Data'!I38))),'Data Summary'!CH44="Yes"),100-OFFSET('Water Data'!$I$4,0,10*ROW('Water Data'!I38)),NA())</f>
        <v>#N/A</v>
      </c>
      <c r="T44" s="519" t="e">
        <f ca="1">+IF(AND(ISNUMBER(OFFSET('Water Data'!$I$6,0,10*ROW('Water Data'!I38))),'Data Summary'!CI44="Yes"),OFFSET('Water Data'!$I$6,0,10*ROW('Water Data'!I38)),NA())</f>
        <v>#N/A</v>
      </c>
      <c r="U44" s="519" t="e">
        <f ca="1">+IF(AND(ISNUMBER(OFFSET('Water Data'!$I$9,0,10*ROW('Water Data'!I38))),'Data Summary'!CJ44="Yes"),OFFSET('Water Data'!$I$9,0,10*ROW('Water Data'!I38)),NA())</f>
        <v>#N/A</v>
      </c>
      <c r="V44" s="520" t="e">
        <f ca="1">+IF(AND(ISNUMBER(OFFSET('Sanitation Data'!$D$4,0,10*ROW('Sanitation Data'!D38))),'Data Summary'!CK44="Yes"),100-OFFSET('Sanitation Data'!$D$4,0,10*ROW('Sanitation Data'!D38)),NA())</f>
        <v>#N/A</v>
      </c>
      <c r="W44" s="520" t="e">
        <f ca="1">+IF(AND(ISNUMBER(OFFSET('Sanitation Data'!$D$6,0,10*ROW('Sanitation Data'!D38))),'Data Summary'!CL44="Yes"),OFFSET('Sanitation Data'!$D$6,0,10*ROW('Sanitation Data'!D38)),NA())</f>
        <v>#N/A</v>
      </c>
      <c r="X44" s="520" t="e">
        <f ca="1">+IF(AND(ISNUMBER(OFFSET('Sanitation Data'!$D$10,0,10*ROW('Sanitation Data'!D38))),'Data Summary'!CM44="Yes"),OFFSET('Sanitation Data'!$D$10,0,10*ROW('Sanitation Data'!D38)),NA())</f>
        <v>#N/A</v>
      </c>
      <c r="Y44" s="520" t="e">
        <f ca="1">+IF(AND(ISNUMBER(OFFSET('Sanitation Data'!$D$11,0,10*ROW('Sanitation Data'!D38))),'Data Summary'!CN44="Yes"),OFFSET('Sanitation Data'!$D$11,0,10*ROW('Sanitation Data'!D38)),NA())</f>
        <v>#N/A</v>
      </c>
      <c r="Z44" s="520" t="e">
        <f ca="1">+IF(AND(ISNUMBER(OFFSET('Sanitation Data'!$D$12,0,10*ROW('Sanitation Data'!D38))),'Data Summary'!CO44="Yes"),OFFSET('Sanitation Data'!$D$12,0,10*ROW('Sanitation Data'!D38)),NA())</f>
        <v>#N/A</v>
      </c>
      <c r="AA44" s="520" t="e">
        <f ca="1">+IF(AND(ISNUMBER(OFFSET('Sanitation Data'!$E$4,0,10*ROW('Sanitation Data'!E38))),'Data Summary'!CP44="Yes"),100-OFFSET('Sanitation Data'!$E$4,0,10*ROW('Sanitation Data'!E38)),NA())</f>
        <v>#N/A</v>
      </c>
      <c r="AB44" s="520" t="e">
        <f ca="1">+IF(AND(ISNUMBER(OFFSET('Sanitation Data'!$E$6,0,10*ROW('Sanitation Data'!E38))),'Data Summary'!CQ44="Yes"),OFFSET('Sanitation Data'!$E$6,0,10*ROW('Sanitation Data'!E38)),NA())</f>
        <v>#N/A</v>
      </c>
      <c r="AC44" s="520" t="e">
        <f ca="1">+IF(AND(ISNUMBER(OFFSET('Sanitation Data'!$E$10,0,10*ROW('Sanitation Data'!E38))),'Data Summary'!CR44="Yes"),OFFSET('Sanitation Data'!$E$10,0,10*ROW('Sanitation Data'!E38)),NA())</f>
        <v>#N/A</v>
      </c>
      <c r="AD44" s="520" t="e">
        <f ca="1">+IF(AND(ISNUMBER(OFFSET('Sanitation Data'!$E$11,0,10*ROW('Sanitation Data'!E38))),'Data Summary'!CS44="Yes"),OFFSET('Sanitation Data'!$E$11,0,10*ROW('Sanitation Data'!E38)),NA())</f>
        <v>#N/A</v>
      </c>
      <c r="AE44" s="520" t="e">
        <f ca="1">+IF(AND(ISNUMBER(OFFSET('Sanitation Data'!$E$12,0,10*ROW('Sanitation Data'!E38))),'Data Summary'!CT44="Yes"),OFFSET('Sanitation Data'!$E$12,0,10*ROW('Sanitation Data'!E38)),NA())</f>
        <v>#N/A</v>
      </c>
      <c r="AF44" s="520" t="e">
        <f ca="1">+IF(AND(ISNUMBER(OFFSET('Sanitation Data'!$F$4,0,10*ROW('Sanitation Data'!F38))),'Data Summary'!CU44="Yes"),100-OFFSET('Sanitation Data'!$F$4,0,10*ROW('Sanitation Data'!F38)),NA())</f>
        <v>#N/A</v>
      </c>
      <c r="AG44" s="520" t="e">
        <f ca="1">+IF(AND(ISNUMBER(OFFSET('Sanitation Data'!$F$6,0,10*ROW('Sanitation Data'!F38))),'Data Summary'!CV44="Yes"),OFFSET('Sanitation Data'!$F$6,0,10*ROW('Sanitation Data'!F38)),NA())</f>
        <v>#N/A</v>
      </c>
      <c r="AH44" s="520" t="e">
        <f ca="1">+IF(AND(ISNUMBER(OFFSET('Sanitation Data'!$F$10,0,10*ROW('Sanitation Data'!F38))),'Data Summary'!CW44="Yes"),OFFSET('Sanitation Data'!$F$10,0,10*ROW('Sanitation Data'!F38)),NA())</f>
        <v>#N/A</v>
      </c>
      <c r="AI44" s="520" t="e">
        <f ca="1">+IF(AND(ISNUMBER(OFFSET('Sanitation Data'!$F$11,0,10*ROW('Sanitation Data'!F38))),'Data Summary'!CX44="Yes"),OFFSET('Sanitation Data'!$F$11,0,10*ROW('Sanitation Data'!F38)),NA())</f>
        <v>#N/A</v>
      </c>
      <c r="AJ44" s="520" t="e">
        <f ca="1">+IF(AND(ISNUMBER(OFFSET('Sanitation Data'!$F$12,0,10*ROW('Sanitation Data'!F38))),'Data Summary'!CY44="Yes"),OFFSET('Sanitation Data'!$F$12,0,10*ROW('Sanitation Data'!F38)),NA())</f>
        <v>#N/A</v>
      </c>
      <c r="AK44" s="520" t="e">
        <f ca="1">+IF(AND(ISNUMBER(OFFSET('Sanitation Data'!$G$4,0,10*ROW('Sanitation Data'!G38))),'Data Summary'!CZ44="Yes"),100-OFFSET('Sanitation Data'!$G$4,0,10*ROW('Sanitation Data'!G38)),NA())</f>
        <v>#N/A</v>
      </c>
      <c r="AL44" s="520" t="e">
        <f ca="1">+IF(AND(ISNUMBER(OFFSET('Sanitation Data'!$G$6,0,10*ROW('Sanitation Data'!G38))),'Data Summary'!DA44="Yes"),OFFSET('Sanitation Data'!$G$6,0,10*ROW('Sanitation Data'!G38)),NA())</f>
        <v>#N/A</v>
      </c>
      <c r="AM44" s="520" t="e">
        <f ca="1">+IF(AND(ISNUMBER(OFFSET('Sanitation Data'!$G$10,0,10*ROW('Sanitation Data'!G38))),'Data Summary'!DB44="Yes"),OFFSET('Sanitation Data'!$G$10,0,10*ROW('Sanitation Data'!G38)),NA())</f>
        <v>#N/A</v>
      </c>
      <c r="AN44" s="520" t="e">
        <f ca="1">+IF(AND(ISNUMBER(OFFSET('Sanitation Data'!$G$11,0,10*ROW('Sanitation Data'!G38))),'Data Summary'!DC44="Yes"),OFFSET('Sanitation Data'!$G$11,0,10*ROW('Sanitation Data'!G38)),NA())</f>
        <v>#N/A</v>
      </c>
      <c r="AO44" s="520" t="e">
        <f ca="1">+IF(AND(ISNUMBER(OFFSET('Sanitation Data'!$G$12,0,10*ROW('Sanitation Data'!G38))),'Data Summary'!DD44="Yes"),OFFSET('Sanitation Data'!$G$12,0,10*ROW('Sanitation Data'!G38)),NA())</f>
        <v>#N/A</v>
      </c>
      <c r="AP44" s="520" t="e">
        <f ca="1">+IF(AND(ISNUMBER(OFFSET('Sanitation Data'!$H$4,0,10*ROW('Sanitation Data'!H38))),'Data Summary'!DE44="Yes"),100-OFFSET('Sanitation Data'!$H$4,0,10*ROW('Sanitation Data'!H38)),NA())</f>
        <v>#N/A</v>
      </c>
      <c r="AQ44" s="520" t="e">
        <f ca="1">+IF(AND(ISNUMBER(OFFSET('Sanitation Data'!$H$6,0,10*ROW('Sanitation Data'!H38))),'Data Summary'!DF44="Yes"),OFFSET('Sanitation Data'!$H$6,0,10*ROW('Sanitation Data'!H38)),NA())</f>
        <v>#N/A</v>
      </c>
      <c r="AR44" s="520" t="e">
        <f ca="1">+IF(AND(ISNUMBER(OFFSET('Sanitation Data'!$H$10,0,10*ROW('Sanitation Data'!H38))),'Data Summary'!DG44="Yes"),OFFSET('Sanitation Data'!$H$10,0,10*ROW('Sanitation Data'!H38)),NA())</f>
        <v>#N/A</v>
      </c>
      <c r="AS44" s="520" t="e">
        <f ca="1">+IF(AND(ISNUMBER(OFFSET('Sanitation Data'!$H$11,0,10*ROW('Sanitation Data'!H38))),'Data Summary'!DH44="Yes"),OFFSET('Sanitation Data'!$H$11,0,10*ROW('Sanitation Data'!H38)),NA())</f>
        <v>#N/A</v>
      </c>
      <c r="AT44" s="520" t="e">
        <f ca="1">+IF(AND(ISNUMBER(OFFSET('Sanitation Data'!$H$12,0,10*ROW('Sanitation Data'!H38))),'Data Summary'!DI44="Yes"),OFFSET('Sanitation Data'!$H$12,0,10*ROW('Sanitation Data'!H38)),NA())</f>
        <v>#N/A</v>
      </c>
      <c r="AU44" s="520" t="e">
        <f ca="1">+IF(AND(ISNUMBER(OFFSET('Sanitation Data'!$I$4,0,10*ROW('Sanitation Data'!I38))),'Data Summary'!DJ44="Yes"),100-OFFSET('Sanitation Data'!$I$4,0,10*ROW('Sanitation Data'!I38)),NA())</f>
        <v>#N/A</v>
      </c>
      <c r="AV44" s="520" t="e">
        <f ca="1">+IF(AND(ISNUMBER(OFFSET('Sanitation Data'!$I$6,0,10*ROW('Sanitation Data'!I38))),'Data Summary'!DK44="Yes"),OFFSET('Sanitation Data'!$I$6,0,10*ROW('Sanitation Data'!I38)),NA())</f>
        <v>#N/A</v>
      </c>
      <c r="AW44" s="520" t="e">
        <f ca="1">+IF(AND(ISNUMBER(OFFSET('Sanitation Data'!$I$10,0,10*ROW('Sanitation Data'!I38))),'Data Summary'!DL44="Yes"),OFFSET('Sanitation Data'!$I$10,0,10*ROW('Sanitation Data'!I38)),NA())</f>
        <v>#N/A</v>
      </c>
      <c r="AX44" s="520" t="e">
        <f ca="1">+IF(AND(ISNUMBER(OFFSET('Sanitation Data'!$I$11,0,10*ROW('Sanitation Data'!I38))),'Data Summary'!DM44="Yes"),OFFSET('Sanitation Data'!$I$11,0,10*ROW('Sanitation Data'!I38)),NA())</f>
        <v>#N/A</v>
      </c>
      <c r="AY44" s="520" t="e">
        <f ca="1">+IF(AND(ISNUMBER(OFFSET('Sanitation Data'!$I$12,0,10*ROW('Sanitation Data'!I38))),'Data Summary'!DN44="Yes"),OFFSET('Sanitation Data'!$I$12,0,10*ROW('Sanitation Data'!I38)),NA())</f>
        <v>#N/A</v>
      </c>
      <c r="AZ44" s="521" t="e">
        <f ca="1">+IF(AND(ISNUMBER(OFFSET('Hygiene Data'!$D$5,0,10*ROW('Hygiene Data'!D38))),'Data Summary'!DO44="Yes"),OFFSET('Hygiene Data'!$D$5,0,10*ROW('Hygiene Data'!D38)),NA())</f>
        <v>#N/A</v>
      </c>
      <c r="BA44" s="521" t="e">
        <f ca="1">+IF(AND(ISNUMBER(OFFSET('Hygiene Data'!$D$7,0,10*ROW('Hygiene Data'!D38))),'Data Summary'!DP44="Yes"),OFFSET('Hygiene Data'!$D$7,0,10*ROW('Hygiene Data'!D38)),NA())</f>
        <v>#N/A</v>
      </c>
      <c r="BB44" s="521" t="e">
        <f ca="1">+IF(AND(ISNUMBER(OFFSET('Hygiene Data'!$D$9,0,10*ROW('Hygiene Data'!D38))),'Data Summary'!DQ44="Yes"),OFFSET('Hygiene Data'!$D$9,0,10*ROW('Hygiene Data'!D38)),NA())</f>
        <v>#N/A</v>
      </c>
      <c r="BC44" s="521" t="e">
        <f ca="1">+IF(AND(ISNUMBER(OFFSET('Hygiene Data'!$E$5,0,10*ROW('Hygiene Data'!E38))),'Data Summary'!DR44="Yes"),OFFSET('Hygiene Data'!$E$5,0,10*ROW('Hygiene Data'!E38)),NA())</f>
        <v>#N/A</v>
      </c>
      <c r="BD44" s="521" t="e">
        <f ca="1">+IF(AND(ISNUMBER(OFFSET('Hygiene Data'!$E$7,0,10*ROW('Hygiene Data'!E38))),'Data Summary'!DS44="Yes"),OFFSET('Hygiene Data'!$E$7,0,10*ROW('Hygiene Data'!E38)),NA())</f>
        <v>#N/A</v>
      </c>
      <c r="BE44" s="521" t="e">
        <f ca="1">+IF(AND(ISNUMBER(OFFSET('Hygiene Data'!$E$9,0,10*ROW('Hygiene Data'!E38))),'Data Summary'!DT44="Yes"),OFFSET('Hygiene Data'!$E$9,0,10*ROW('Hygiene Data'!E38)),NA())</f>
        <v>#N/A</v>
      </c>
      <c r="BF44" s="521" t="e">
        <f ca="1">+IF(AND(ISNUMBER(OFFSET('Hygiene Data'!$F$5,0,10*ROW('Hygiene Data'!F38))),'Data Summary'!DU44="Yes"),OFFSET('Hygiene Data'!$F$5,0,10*ROW('Hygiene Data'!F38)),NA())</f>
        <v>#N/A</v>
      </c>
      <c r="BG44" s="521" t="e">
        <f ca="1">+IF(AND(ISNUMBER(OFFSET('Hygiene Data'!$F$7,0,10*ROW('Hygiene Data'!F38))),'Data Summary'!DV44="Yes"),OFFSET('Hygiene Data'!$F$7,0,10*ROW('Hygiene Data'!F38)),NA())</f>
        <v>#N/A</v>
      </c>
      <c r="BH44" s="521" t="e">
        <f ca="1">+IF(AND(ISNUMBER(OFFSET('Hygiene Data'!$F$9,0,10*ROW('Hygiene Data'!F38))),'Data Summary'!DW44="Yes"),OFFSET('Hygiene Data'!$F$9,0,10*ROW('Hygiene Data'!F38)),NA())</f>
        <v>#N/A</v>
      </c>
      <c r="BI44" s="521" t="e">
        <f ca="1">+IF(AND(ISNUMBER(OFFSET('Hygiene Data'!$G$5,0,10*ROW('Hygiene Data'!G38))),'Data Summary'!DX44="Yes"),OFFSET('Hygiene Data'!$G$5,0,10*ROW('Hygiene Data'!G38)),NA())</f>
        <v>#N/A</v>
      </c>
      <c r="BJ44" s="521" t="e">
        <f ca="1">+IF(AND(ISNUMBER(OFFSET('Hygiene Data'!$G$7,0,10*ROW('Hygiene Data'!G38))),'Data Summary'!DY44="Yes"),OFFSET('Hygiene Data'!$G$7,0,10*ROW('Hygiene Data'!G38)),NA())</f>
        <v>#N/A</v>
      </c>
      <c r="BK44" s="521" t="e">
        <f ca="1">+IF(AND(ISNUMBER(OFFSET('Hygiene Data'!$G$9,0,10*ROW('Hygiene Data'!G38))),'Data Summary'!DZ44="Yes"),OFFSET('Hygiene Data'!$G$9,0,10*ROW('Hygiene Data'!G38)),NA())</f>
        <v>#N/A</v>
      </c>
      <c r="BL44" s="521" t="e">
        <f ca="1">+IF(AND(ISNUMBER(OFFSET('Hygiene Data'!$H$5,0,10*ROW('Hygiene Data'!H38))),'Data Summary'!EA44="Yes"),OFFSET('Hygiene Data'!$H$5,0,10*ROW('Hygiene Data'!H38)),NA())</f>
        <v>#N/A</v>
      </c>
      <c r="BM44" s="521" t="e">
        <f ca="1">+IF(AND(ISNUMBER(OFFSET('Hygiene Data'!$H$7,0,10*ROW('Hygiene Data'!H38))),'Data Summary'!EB44="Yes"),OFFSET('Hygiene Data'!$H$7,0,10*ROW('Hygiene Data'!H38)),NA())</f>
        <v>#N/A</v>
      </c>
      <c r="BN44" s="521" t="e">
        <f ca="1">+IF(AND(ISNUMBER(OFFSET('Hygiene Data'!$H$9,0,10*ROW('Hygiene Data'!H38))),'Data Summary'!EC44="Yes"),OFFSET('Hygiene Data'!$H$9,0,10*ROW('Hygiene Data'!H38)),NA())</f>
        <v>#N/A</v>
      </c>
      <c r="BO44" s="521" t="e">
        <f ca="1">+IF(AND(ISNUMBER(OFFSET('Hygiene Data'!$I$5,0,10*ROW('Hygiene Data'!I38))),'Data Summary'!ED44="Yes"),OFFSET('Hygiene Data'!$I$5,0,10*ROW('Hygiene Data'!I38)),NA())</f>
        <v>#N/A</v>
      </c>
      <c r="BP44" s="521" t="e">
        <f ca="1">+IF(AND(ISNUMBER(OFFSET('Hygiene Data'!$I$7,0,10*ROW('Hygiene Data'!I38))),'Data Summary'!EE44="Yes"),OFFSET('Hygiene Data'!$I$7,0,10*ROW('Hygiene Data'!I38)),NA())</f>
        <v>#N/A</v>
      </c>
      <c r="BQ44" s="521" t="e">
        <f ca="1">+IF(AND(ISNUMBER(OFFSET('Hygiene Data'!$I$9,0,10*ROW('Hygiene Data'!I38))),'Data Summary'!EF44="Yes"),OFFSET('Hygiene Data'!$I$9,0,10*ROW('Hygiene Data'!I38)),NA())</f>
        <v>#N/A</v>
      </c>
    </row>
    <row r="45" spans="1:69" x14ac:dyDescent="0.25">
      <c r="A45" s="517" t="e">
        <f ca="1">+RIGHT('Data Summary'!A45,LEN('Data Summary'!A45)-9)</f>
        <v>#VALUE!</v>
      </c>
      <c r="B45" s="491" t="str">
        <f ca="1">+IF(ISTEXT('Data Summary'!B45),'Data Summary'!B45,"")</f>
        <v/>
      </c>
      <c r="C45" s="518" t="e">
        <f ca="1">+VALUE('Data Summary'!C45)</f>
        <v>#VALUE!</v>
      </c>
      <c r="D45" s="519" t="e">
        <f ca="1">+IF(AND(ISNUMBER(OFFSET('Water Data'!$D$4,0,10*ROW('Water Data'!D39))),'Data Summary'!BS45="Yes"),100-OFFSET('Water Data'!$D$4,0,10*ROW('Water Data'!D39)),NA())</f>
        <v>#N/A</v>
      </c>
      <c r="E45" s="519" t="e">
        <f ca="1">+IF(AND(ISNUMBER(OFFSET('Water Data'!$D$6,0,10*ROW('Water Data'!D39))),'Data Summary'!BT45="Yes"),OFFSET('Water Data'!$D$6,0,10*ROW('Water Data'!D39)),NA())</f>
        <v>#N/A</v>
      </c>
      <c r="F45" s="519" t="e">
        <f ca="1">+IF(AND(ISNUMBER(OFFSET('Water Data'!$D$9,0,10*ROW('Water Data'!D39))),'Data Summary'!BU45="Yes"),OFFSET('Water Data'!$D$9,0,10*ROW('Water Data'!D39)),NA())</f>
        <v>#N/A</v>
      </c>
      <c r="G45" s="519" t="e">
        <f ca="1">+IF(AND(ISNUMBER(OFFSET('Water Data'!$E$4,0,10*ROW('Water Data'!E39))),'Data Summary'!BV45="Yes"),100-OFFSET('Water Data'!$E$4,0,10*ROW('Water Data'!E39)),NA())</f>
        <v>#N/A</v>
      </c>
      <c r="H45" s="519" t="e">
        <f ca="1">+IF(AND(ISNUMBER(OFFSET('Water Data'!$E$6,0,10*ROW('Water Data'!E39))),'Data Summary'!BW45="Yes"),OFFSET('Water Data'!$E$6,0,10*ROW('Water Data'!E39)),NA())</f>
        <v>#N/A</v>
      </c>
      <c r="I45" s="519" t="e">
        <f ca="1">+IF(AND(ISNUMBER(OFFSET('Water Data'!$E$9,0,10*ROW('Water Data'!E39))),'Data Summary'!BX45="Yes"),OFFSET('Water Data'!$E$9,0,10*ROW('Water Data'!E39)),NA())</f>
        <v>#N/A</v>
      </c>
      <c r="J45" s="519" t="e">
        <f ca="1">+IF(AND(ISNUMBER(OFFSET('Water Data'!$F$4,0,10*ROW('Water Data'!F39))),'Data Summary'!BY45="Yes"),100-OFFSET('Water Data'!$F$4,0,10*ROW('Water Data'!F39)),NA())</f>
        <v>#N/A</v>
      </c>
      <c r="K45" s="519" t="e">
        <f ca="1">+IF(AND(ISNUMBER(OFFSET('Water Data'!$F$6,0,10*ROW('Water Data'!F39))),'Data Summary'!BZ45="Yes"),OFFSET('Water Data'!$F$6,0,10*ROW('Water Data'!F39)),NA())</f>
        <v>#N/A</v>
      </c>
      <c r="L45" s="519" t="e">
        <f ca="1">+IF(AND(ISNUMBER(OFFSET('Water Data'!$F$9,0,10*ROW('Water Data'!F39))),'Data Summary'!CA45="Yes"),OFFSET('Water Data'!$F$9,0,10*ROW('Water Data'!F39)),NA())</f>
        <v>#N/A</v>
      </c>
      <c r="M45" s="519" t="e">
        <f ca="1">+IF(AND(ISNUMBER(OFFSET('Water Data'!$G$4,0,10*ROW('Water Data'!G39))),'Data Summary'!CB45="Yes"),100-OFFSET('Water Data'!$G$4,0,10*ROW('Water Data'!G39)),NA())</f>
        <v>#N/A</v>
      </c>
      <c r="N45" s="519" t="e">
        <f ca="1">+IF(AND(ISNUMBER(OFFSET('Water Data'!$G$6,0,10*ROW('Water Data'!G39))),'Data Summary'!CC45="Yes"),OFFSET('Water Data'!$G$6,0,10*ROW('Water Data'!G39)),NA())</f>
        <v>#N/A</v>
      </c>
      <c r="O45" s="519" t="e">
        <f ca="1">+IF(AND(ISNUMBER(OFFSET('Water Data'!$G$9,0,10*ROW('Water Data'!G39))),'Data Summary'!CD45="Yes"),OFFSET('Water Data'!$G$9,0,10*ROW('Water Data'!G39)),NA())</f>
        <v>#N/A</v>
      </c>
      <c r="P45" s="519" t="e">
        <f ca="1">+IF(AND(ISNUMBER(OFFSET('Water Data'!$H$4,0,10*ROW('Water Data'!H39))),'Data Summary'!CE45="Yes"),100-OFFSET('Water Data'!$H$4,0,10*ROW('Water Data'!H39)),NA())</f>
        <v>#N/A</v>
      </c>
      <c r="Q45" s="519" t="e">
        <f ca="1">+IF(AND(ISNUMBER(OFFSET('Water Data'!$H$6,0,10*ROW('Water Data'!H39))),'Data Summary'!CF45="Yes"),OFFSET('Water Data'!$H$6,0,10*ROW('Water Data'!H39)),NA())</f>
        <v>#N/A</v>
      </c>
      <c r="R45" s="519" t="e">
        <f ca="1">+IF(AND(ISNUMBER(OFFSET('Water Data'!$H$9,0,10*ROW('Water Data'!H39))),'Data Summary'!CG45="Yes"),OFFSET('Water Data'!$H$9,0,10*ROW('Water Data'!H39)),NA())</f>
        <v>#N/A</v>
      </c>
      <c r="S45" s="519" t="e">
        <f ca="1">+IF(AND(ISNUMBER(OFFSET('Water Data'!$I$4,0,10*ROW('Water Data'!I39))),'Data Summary'!CH45="Yes"),100-OFFSET('Water Data'!$I$4,0,10*ROW('Water Data'!I39)),NA())</f>
        <v>#N/A</v>
      </c>
      <c r="T45" s="519" t="e">
        <f ca="1">+IF(AND(ISNUMBER(OFFSET('Water Data'!$I$6,0,10*ROW('Water Data'!I39))),'Data Summary'!CI45="Yes"),OFFSET('Water Data'!$I$6,0,10*ROW('Water Data'!I39)),NA())</f>
        <v>#N/A</v>
      </c>
      <c r="U45" s="519" t="e">
        <f ca="1">+IF(AND(ISNUMBER(OFFSET('Water Data'!$I$9,0,10*ROW('Water Data'!I39))),'Data Summary'!CJ45="Yes"),OFFSET('Water Data'!$I$9,0,10*ROW('Water Data'!I39)),NA())</f>
        <v>#N/A</v>
      </c>
      <c r="V45" s="520" t="e">
        <f ca="1">+IF(AND(ISNUMBER(OFFSET('Sanitation Data'!$D$4,0,10*ROW('Sanitation Data'!D39))),'Data Summary'!CK45="Yes"),100-OFFSET('Sanitation Data'!$D$4,0,10*ROW('Sanitation Data'!D39)),NA())</f>
        <v>#N/A</v>
      </c>
      <c r="W45" s="520" t="e">
        <f ca="1">+IF(AND(ISNUMBER(OFFSET('Sanitation Data'!$D$6,0,10*ROW('Sanitation Data'!D39))),'Data Summary'!CL45="Yes"),OFFSET('Sanitation Data'!$D$6,0,10*ROW('Sanitation Data'!D39)),NA())</f>
        <v>#N/A</v>
      </c>
      <c r="X45" s="520" t="e">
        <f ca="1">+IF(AND(ISNUMBER(OFFSET('Sanitation Data'!$D$10,0,10*ROW('Sanitation Data'!D39))),'Data Summary'!CM45="Yes"),OFFSET('Sanitation Data'!$D$10,0,10*ROW('Sanitation Data'!D39)),NA())</f>
        <v>#N/A</v>
      </c>
      <c r="Y45" s="520" t="e">
        <f ca="1">+IF(AND(ISNUMBER(OFFSET('Sanitation Data'!$D$11,0,10*ROW('Sanitation Data'!D39))),'Data Summary'!CN45="Yes"),OFFSET('Sanitation Data'!$D$11,0,10*ROW('Sanitation Data'!D39)),NA())</f>
        <v>#N/A</v>
      </c>
      <c r="Z45" s="520" t="e">
        <f ca="1">+IF(AND(ISNUMBER(OFFSET('Sanitation Data'!$D$12,0,10*ROW('Sanitation Data'!D39))),'Data Summary'!CO45="Yes"),OFFSET('Sanitation Data'!$D$12,0,10*ROW('Sanitation Data'!D39)),NA())</f>
        <v>#N/A</v>
      </c>
      <c r="AA45" s="520" t="e">
        <f ca="1">+IF(AND(ISNUMBER(OFFSET('Sanitation Data'!$E$4,0,10*ROW('Sanitation Data'!E39))),'Data Summary'!CP45="Yes"),100-OFFSET('Sanitation Data'!$E$4,0,10*ROW('Sanitation Data'!E39)),NA())</f>
        <v>#N/A</v>
      </c>
      <c r="AB45" s="520" t="e">
        <f ca="1">+IF(AND(ISNUMBER(OFFSET('Sanitation Data'!$E$6,0,10*ROW('Sanitation Data'!E39))),'Data Summary'!CQ45="Yes"),OFFSET('Sanitation Data'!$E$6,0,10*ROW('Sanitation Data'!E39)),NA())</f>
        <v>#N/A</v>
      </c>
      <c r="AC45" s="520" t="e">
        <f ca="1">+IF(AND(ISNUMBER(OFFSET('Sanitation Data'!$E$10,0,10*ROW('Sanitation Data'!E39))),'Data Summary'!CR45="Yes"),OFFSET('Sanitation Data'!$E$10,0,10*ROW('Sanitation Data'!E39)),NA())</f>
        <v>#N/A</v>
      </c>
      <c r="AD45" s="520" t="e">
        <f ca="1">+IF(AND(ISNUMBER(OFFSET('Sanitation Data'!$E$11,0,10*ROW('Sanitation Data'!E39))),'Data Summary'!CS45="Yes"),OFFSET('Sanitation Data'!$E$11,0,10*ROW('Sanitation Data'!E39)),NA())</f>
        <v>#N/A</v>
      </c>
      <c r="AE45" s="520" t="e">
        <f ca="1">+IF(AND(ISNUMBER(OFFSET('Sanitation Data'!$E$12,0,10*ROW('Sanitation Data'!E39))),'Data Summary'!CT45="Yes"),OFFSET('Sanitation Data'!$E$12,0,10*ROW('Sanitation Data'!E39)),NA())</f>
        <v>#N/A</v>
      </c>
      <c r="AF45" s="520" t="e">
        <f ca="1">+IF(AND(ISNUMBER(OFFSET('Sanitation Data'!$F$4,0,10*ROW('Sanitation Data'!F39))),'Data Summary'!CU45="Yes"),100-OFFSET('Sanitation Data'!$F$4,0,10*ROW('Sanitation Data'!F39)),NA())</f>
        <v>#N/A</v>
      </c>
      <c r="AG45" s="520" t="e">
        <f ca="1">+IF(AND(ISNUMBER(OFFSET('Sanitation Data'!$F$6,0,10*ROW('Sanitation Data'!F39))),'Data Summary'!CV45="Yes"),OFFSET('Sanitation Data'!$F$6,0,10*ROW('Sanitation Data'!F39)),NA())</f>
        <v>#N/A</v>
      </c>
      <c r="AH45" s="520" t="e">
        <f ca="1">+IF(AND(ISNUMBER(OFFSET('Sanitation Data'!$F$10,0,10*ROW('Sanitation Data'!F39))),'Data Summary'!CW45="Yes"),OFFSET('Sanitation Data'!$F$10,0,10*ROW('Sanitation Data'!F39)),NA())</f>
        <v>#N/A</v>
      </c>
      <c r="AI45" s="520" t="e">
        <f ca="1">+IF(AND(ISNUMBER(OFFSET('Sanitation Data'!$F$11,0,10*ROW('Sanitation Data'!F39))),'Data Summary'!CX45="Yes"),OFFSET('Sanitation Data'!$F$11,0,10*ROW('Sanitation Data'!F39)),NA())</f>
        <v>#N/A</v>
      </c>
      <c r="AJ45" s="520" t="e">
        <f ca="1">+IF(AND(ISNUMBER(OFFSET('Sanitation Data'!$F$12,0,10*ROW('Sanitation Data'!F39))),'Data Summary'!CY45="Yes"),OFFSET('Sanitation Data'!$F$12,0,10*ROW('Sanitation Data'!F39)),NA())</f>
        <v>#N/A</v>
      </c>
      <c r="AK45" s="520" t="e">
        <f ca="1">+IF(AND(ISNUMBER(OFFSET('Sanitation Data'!$G$4,0,10*ROW('Sanitation Data'!G39))),'Data Summary'!CZ45="Yes"),100-OFFSET('Sanitation Data'!$G$4,0,10*ROW('Sanitation Data'!G39)),NA())</f>
        <v>#N/A</v>
      </c>
      <c r="AL45" s="520" t="e">
        <f ca="1">+IF(AND(ISNUMBER(OFFSET('Sanitation Data'!$G$6,0,10*ROW('Sanitation Data'!G39))),'Data Summary'!DA45="Yes"),OFFSET('Sanitation Data'!$G$6,0,10*ROW('Sanitation Data'!G39)),NA())</f>
        <v>#N/A</v>
      </c>
      <c r="AM45" s="520" t="e">
        <f ca="1">+IF(AND(ISNUMBER(OFFSET('Sanitation Data'!$G$10,0,10*ROW('Sanitation Data'!G39))),'Data Summary'!DB45="Yes"),OFFSET('Sanitation Data'!$G$10,0,10*ROW('Sanitation Data'!G39)),NA())</f>
        <v>#N/A</v>
      </c>
      <c r="AN45" s="520" t="e">
        <f ca="1">+IF(AND(ISNUMBER(OFFSET('Sanitation Data'!$G$11,0,10*ROW('Sanitation Data'!G39))),'Data Summary'!DC45="Yes"),OFFSET('Sanitation Data'!$G$11,0,10*ROW('Sanitation Data'!G39)),NA())</f>
        <v>#N/A</v>
      </c>
      <c r="AO45" s="520" t="e">
        <f ca="1">+IF(AND(ISNUMBER(OFFSET('Sanitation Data'!$G$12,0,10*ROW('Sanitation Data'!G39))),'Data Summary'!DD45="Yes"),OFFSET('Sanitation Data'!$G$12,0,10*ROW('Sanitation Data'!G39)),NA())</f>
        <v>#N/A</v>
      </c>
      <c r="AP45" s="520" t="e">
        <f ca="1">+IF(AND(ISNUMBER(OFFSET('Sanitation Data'!$H$4,0,10*ROW('Sanitation Data'!H39))),'Data Summary'!DE45="Yes"),100-OFFSET('Sanitation Data'!$H$4,0,10*ROW('Sanitation Data'!H39)),NA())</f>
        <v>#N/A</v>
      </c>
      <c r="AQ45" s="520" t="e">
        <f ca="1">+IF(AND(ISNUMBER(OFFSET('Sanitation Data'!$H$6,0,10*ROW('Sanitation Data'!H39))),'Data Summary'!DF45="Yes"),OFFSET('Sanitation Data'!$H$6,0,10*ROW('Sanitation Data'!H39)),NA())</f>
        <v>#N/A</v>
      </c>
      <c r="AR45" s="520" t="e">
        <f ca="1">+IF(AND(ISNUMBER(OFFSET('Sanitation Data'!$H$10,0,10*ROW('Sanitation Data'!H39))),'Data Summary'!DG45="Yes"),OFFSET('Sanitation Data'!$H$10,0,10*ROW('Sanitation Data'!H39)),NA())</f>
        <v>#N/A</v>
      </c>
      <c r="AS45" s="520" t="e">
        <f ca="1">+IF(AND(ISNUMBER(OFFSET('Sanitation Data'!$H$11,0,10*ROW('Sanitation Data'!H39))),'Data Summary'!DH45="Yes"),OFFSET('Sanitation Data'!$H$11,0,10*ROW('Sanitation Data'!H39)),NA())</f>
        <v>#N/A</v>
      </c>
      <c r="AT45" s="520" t="e">
        <f ca="1">+IF(AND(ISNUMBER(OFFSET('Sanitation Data'!$H$12,0,10*ROW('Sanitation Data'!H39))),'Data Summary'!DI45="Yes"),OFFSET('Sanitation Data'!$H$12,0,10*ROW('Sanitation Data'!H39)),NA())</f>
        <v>#N/A</v>
      </c>
      <c r="AU45" s="520" t="e">
        <f ca="1">+IF(AND(ISNUMBER(OFFSET('Sanitation Data'!$I$4,0,10*ROW('Sanitation Data'!I39))),'Data Summary'!DJ45="Yes"),100-OFFSET('Sanitation Data'!$I$4,0,10*ROW('Sanitation Data'!I39)),NA())</f>
        <v>#N/A</v>
      </c>
      <c r="AV45" s="520" t="e">
        <f ca="1">+IF(AND(ISNUMBER(OFFSET('Sanitation Data'!$I$6,0,10*ROW('Sanitation Data'!I39))),'Data Summary'!DK45="Yes"),OFFSET('Sanitation Data'!$I$6,0,10*ROW('Sanitation Data'!I39)),NA())</f>
        <v>#N/A</v>
      </c>
      <c r="AW45" s="520" t="e">
        <f ca="1">+IF(AND(ISNUMBER(OFFSET('Sanitation Data'!$I$10,0,10*ROW('Sanitation Data'!I39))),'Data Summary'!DL45="Yes"),OFFSET('Sanitation Data'!$I$10,0,10*ROW('Sanitation Data'!I39)),NA())</f>
        <v>#N/A</v>
      </c>
      <c r="AX45" s="520" t="e">
        <f ca="1">+IF(AND(ISNUMBER(OFFSET('Sanitation Data'!$I$11,0,10*ROW('Sanitation Data'!I39))),'Data Summary'!DM45="Yes"),OFFSET('Sanitation Data'!$I$11,0,10*ROW('Sanitation Data'!I39)),NA())</f>
        <v>#N/A</v>
      </c>
      <c r="AY45" s="520" t="e">
        <f ca="1">+IF(AND(ISNUMBER(OFFSET('Sanitation Data'!$I$12,0,10*ROW('Sanitation Data'!I39))),'Data Summary'!DN45="Yes"),OFFSET('Sanitation Data'!$I$12,0,10*ROW('Sanitation Data'!I39)),NA())</f>
        <v>#N/A</v>
      </c>
      <c r="AZ45" s="521" t="e">
        <f ca="1">+IF(AND(ISNUMBER(OFFSET('Hygiene Data'!$D$5,0,10*ROW('Hygiene Data'!D39))),'Data Summary'!DO45="Yes"),OFFSET('Hygiene Data'!$D$5,0,10*ROW('Hygiene Data'!D39)),NA())</f>
        <v>#N/A</v>
      </c>
      <c r="BA45" s="521" t="e">
        <f ca="1">+IF(AND(ISNUMBER(OFFSET('Hygiene Data'!$D$7,0,10*ROW('Hygiene Data'!D39))),'Data Summary'!DP45="Yes"),OFFSET('Hygiene Data'!$D$7,0,10*ROW('Hygiene Data'!D39)),NA())</f>
        <v>#N/A</v>
      </c>
      <c r="BB45" s="521" t="e">
        <f ca="1">+IF(AND(ISNUMBER(OFFSET('Hygiene Data'!$D$9,0,10*ROW('Hygiene Data'!D39))),'Data Summary'!DQ45="Yes"),OFFSET('Hygiene Data'!$D$9,0,10*ROW('Hygiene Data'!D39)),NA())</f>
        <v>#N/A</v>
      </c>
      <c r="BC45" s="521" t="e">
        <f ca="1">+IF(AND(ISNUMBER(OFFSET('Hygiene Data'!$E$5,0,10*ROW('Hygiene Data'!E39))),'Data Summary'!DR45="Yes"),OFFSET('Hygiene Data'!$E$5,0,10*ROW('Hygiene Data'!E39)),NA())</f>
        <v>#N/A</v>
      </c>
      <c r="BD45" s="521" t="e">
        <f ca="1">+IF(AND(ISNUMBER(OFFSET('Hygiene Data'!$E$7,0,10*ROW('Hygiene Data'!E39))),'Data Summary'!DS45="Yes"),OFFSET('Hygiene Data'!$E$7,0,10*ROW('Hygiene Data'!E39)),NA())</f>
        <v>#N/A</v>
      </c>
      <c r="BE45" s="521" t="e">
        <f ca="1">+IF(AND(ISNUMBER(OFFSET('Hygiene Data'!$E$9,0,10*ROW('Hygiene Data'!E39))),'Data Summary'!DT45="Yes"),OFFSET('Hygiene Data'!$E$9,0,10*ROW('Hygiene Data'!E39)),NA())</f>
        <v>#N/A</v>
      </c>
      <c r="BF45" s="521" t="e">
        <f ca="1">+IF(AND(ISNUMBER(OFFSET('Hygiene Data'!$F$5,0,10*ROW('Hygiene Data'!F39))),'Data Summary'!DU45="Yes"),OFFSET('Hygiene Data'!$F$5,0,10*ROW('Hygiene Data'!F39)),NA())</f>
        <v>#N/A</v>
      </c>
      <c r="BG45" s="521" t="e">
        <f ca="1">+IF(AND(ISNUMBER(OFFSET('Hygiene Data'!$F$7,0,10*ROW('Hygiene Data'!F39))),'Data Summary'!DV45="Yes"),OFFSET('Hygiene Data'!$F$7,0,10*ROW('Hygiene Data'!F39)),NA())</f>
        <v>#N/A</v>
      </c>
      <c r="BH45" s="521" t="e">
        <f ca="1">+IF(AND(ISNUMBER(OFFSET('Hygiene Data'!$F$9,0,10*ROW('Hygiene Data'!F39))),'Data Summary'!DW45="Yes"),OFFSET('Hygiene Data'!$F$9,0,10*ROW('Hygiene Data'!F39)),NA())</f>
        <v>#N/A</v>
      </c>
      <c r="BI45" s="521" t="e">
        <f ca="1">+IF(AND(ISNUMBER(OFFSET('Hygiene Data'!$G$5,0,10*ROW('Hygiene Data'!G39))),'Data Summary'!DX45="Yes"),OFFSET('Hygiene Data'!$G$5,0,10*ROW('Hygiene Data'!G39)),NA())</f>
        <v>#N/A</v>
      </c>
      <c r="BJ45" s="521" t="e">
        <f ca="1">+IF(AND(ISNUMBER(OFFSET('Hygiene Data'!$G$7,0,10*ROW('Hygiene Data'!G39))),'Data Summary'!DY45="Yes"),OFFSET('Hygiene Data'!$G$7,0,10*ROW('Hygiene Data'!G39)),NA())</f>
        <v>#N/A</v>
      </c>
      <c r="BK45" s="521" t="e">
        <f ca="1">+IF(AND(ISNUMBER(OFFSET('Hygiene Data'!$G$9,0,10*ROW('Hygiene Data'!G39))),'Data Summary'!DZ45="Yes"),OFFSET('Hygiene Data'!$G$9,0,10*ROW('Hygiene Data'!G39)),NA())</f>
        <v>#N/A</v>
      </c>
      <c r="BL45" s="521" t="e">
        <f ca="1">+IF(AND(ISNUMBER(OFFSET('Hygiene Data'!$H$5,0,10*ROW('Hygiene Data'!H39))),'Data Summary'!EA45="Yes"),OFFSET('Hygiene Data'!$H$5,0,10*ROW('Hygiene Data'!H39)),NA())</f>
        <v>#N/A</v>
      </c>
      <c r="BM45" s="521" t="e">
        <f ca="1">+IF(AND(ISNUMBER(OFFSET('Hygiene Data'!$H$7,0,10*ROW('Hygiene Data'!H39))),'Data Summary'!EB45="Yes"),OFFSET('Hygiene Data'!$H$7,0,10*ROW('Hygiene Data'!H39)),NA())</f>
        <v>#N/A</v>
      </c>
      <c r="BN45" s="521" t="e">
        <f ca="1">+IF(AND(ISNUMBER(OFFSET('Hygiene Data'!$H$9,0,10*ROW('Hygiene Data'!H39))),'Data Summary'!EC45="Yes"),OFFSET('Hygiene Data'!$H$9,0,10*ROW('Hygiene Data'!H39)),NA())</f>
        <v>#N/A</v>
      </c>
      <c r="BO45" s="521" t="e">
        <f ca="1">+IF(AND(ISNUMBER(OFFSET('Hygiene Data'!$I$5,0,10*ROW('Hygiene Data'!I39))),'Data Summary'!ED45="Yes"),OFFSET('Hygiene Data'!$I$5,0,10*ROW('Hygiene Data'!I39)),NA())</f>
        <v>#N/A</v>
      </c>
      <c r="BP45" s="521" t="e">
        <f ca="1">+IF(AND(ISNUMBER(OFFSET('Hygiene Data'!$I$7,0,10*ROW('Hygiene Data'!I39))),'Data Summary'!EE45="Yes"),OFFSET('Hygiene Data'!$I$7,0,10*ROW('Hygiene Data'!I39)),NA())</f>
        <v>#N/A</v>
      </c>
      <c r="BQ45" s="521" t="e">
        <f ca="1">+IF(AND(ISNUMBER(OFFSET('Hygiene Data'!$I$9,0,10*ROW('Hygiene Data'!I39))),'Data Summary'!EF45="Yes"),OFFSET('Hygiene Data'!$I$9,0,10*ROW('Hygiene Data'!I39)),NA())</f>
        <v>#N/A</v>
      </c>
    </row>
    <row r="46" spans="1:69" x14ac:dyDescent="0.25">
      <c r="A46" s="517" t="e">
        <f ca="1">+RIGHT('Data Summary'!A46,LEN('Data Summary'!A46)-9)</f>
        <v>#VALUE!</v>
      </c>
      <c r="B46" s="491" t="str">
        <f ca="1">+IF(ISTEXT('Data Summary'!B46),'Data Summary'!B46,"")</f>
        <v/>
      </c>
      <c r="C46" s="518" t="e">
        <f ca="1">+VALUE('Data Summary'!C46)</f>
        <v>#VALUE!</v>
      </c>
      <c r="D46" s="519" t="e">
        <f ca="1">+IF(AND(ISNUMBER(OFFSET('Water Data'!$D$4,0,10*ROW('Water Data'!D40))),'Data Summary'!BS46="Yes"),100-OFFSET('Water Data'!$D$4,0,10*ROW('Water Data'!D40)),NA())</f>
        <v>#N/A</v>
      </c>
      <c r="E46" s="519" t="e">
        <f ca="1">+IF(AND(ISNUMBER(OFFSET('Water Data'!$D$6,0,10*ROW('Water Data'!D40))),'Data Summary'!BT46="Yes"),OFFSET('Water Data'!$D$6,0,10*ROW('Water Data'!D40)),NA())</f>
        <v>#N/A</v>
      </c>
      <c r="F46" s="519" t="e">
        <f ca="1">+IF(AND(ISNUMBER(OFFSET('Water Data'!$D$9,0,10*ROW('Water Data'!D40))),'Data Summary'!BU46="Yes"),OFFSET('Water Data'!$D$9,0,10*ROW('Water Data'!D40)),NA())</f>
        <v>#N/A</v>
      </c>
      <c r="G46" s="519" t="e">
        <f ca="1">+IF(AND(ISNUMBER(OFFSET('Water Data'!$E$4,0,10*ROW('Water Data'!E40))),'Data Summary'!BV46="Yes"),100-OFFSET('Water Data'!$E$4,0,10*ROW('Water Data'!E40)),NA())</f>
        <v>#N/A</v>
      </c>
      <c r="H46" s="519" t="e">
        <f ca="1">+IF(AND(ISNUMBER(OFFSET('Water Data'!$E$6,0,10*ROW('Water Data'!E40))),'Data Summary'!BW46="Yes"),OFFSET('Water Data'!$E$6,0,10*ROW('Water Data'!E40)),NA())</f>
        <v>#N/A</v>
      </c>
      <c r="I46" s="519" t="e">
        <f ca="1">+IF(AND(ISNUMBER(OFFSET('Water Data'!$E$9,0,10*ROW('Water Data'!E40))),'Data Summary'!BX46="Yes"),OFFSET('Water Data'!$E$9,0,10*ROW('Water Data'!E40)),NA())</f>
        <v>#N/A</v>
      </c>
      <c r="J46" s="519" t="e">
        <f ca="1">+IF(AND(ISNUMBER(OFFSET('Water Data'!$F$4,0,10*ROW('Water Data'!F40))),'Data Summary'!BY46="Yes"),100-OFFSET('Water Data'!$F$4,0,10*ROW('Water Data'!F40)),NA())</f>
        <v>#N/A</v>
      </c>
      <c r="K46" s="519" t="e">
        <f ca="1">+IF(AND(ISNUMBER(OFFSET('Water Data'!$F$6,0,10*ROW('Water Data'!F40))),'Data Summary'!BZ46="Yes"),OFFSET('Water Data'!$F$6,0,10*ROW('Water Data'!F40)),NA())</f>
        <v>#N/A</v>
      </c>
      <c r="L46" s="519" t="e">
        <f ca="1">+IF(AND(ISNUMBER(OFFSET('Water Data'!$F$9,0,10*ROW('Water Data'!F40))),'Data Summary'!CA46="Yes"),OFFSET('Water Data'!$F$9,0,10*ROW('Water Data'!F40)),NA())</f>
        <v>#N/A</v>
      </c>
      <c r="M46" s="519" t="e">
        <f ca="1">+IF(AND(ISNUMBER(OFFSET('Water Data'!$G$4,0,10*ROW('Water Data'!G40))),'Data Summary'!CB46="Yes"),100-OFFSET('Water Data'!$G$4,0,10*ROW('Water Data'!G40)),NA())</f>
        <v>#N/A</v>
      </c>
      <c r="N46" s="519" t="e">
        <f ca="1">+IF(AND(ISNUMBER(OFFSET('Water Data'!$G$6,0,10*ROW('Water Data'!G40))),'Data Summary'!CC46="Yes"),OFFSET('Water Data'!$G$6,0,10*ROW('Water Data'!G40)),NA())</f>
        <v>#N/A</v>
      </c>
      <c r="O46" s="519" t="e">
        <f ca="1">+IF(AND(ISNUMBER(OFFSET('Water Data'!$G$9,0,10*ROW('Water Data'!G40))),'Data Summary'!CD46="Yes"),OFFSET('Water Data'!$G$9,0,10*ROW('Water Data'!G40)),NA())</f>
        <v>#N/A</v>
      </c>
      <c r="P46" s="519" t="e">
        <f ca="1">+IF(AND(ISNUMBER(OFFSET('Water Data'!$H$4,0,10*ROW('Water Data'!H40))),'Data Summary'!CE46="Yes"),100-OFFSET('Water Data'!$H$4,0,10*ROW('Water Data'!H40)),NA())</f>
        <v>#N/A</v>
      </c>
      <c r="Q46" s="519" t="e">
        <f ca="1">+IF(AND(ISNUMBER(OFFSET('Water Data'!$H$6,0,10*ROW('Water Data'!H40))),'Data Summary'!CF46="Yes"),OFFSET('Water Data'!$H$6,0,10*ROW('Water Data'!H40)),NA())</f>
        <v>#N/A</v>
      </c>
      <c r="R46" s="519" t="e">
        <f ca="1">+IF(AND(ISNUMBER(OFFSET('Water Data'!$H$9,0,10*ROW('Water Data'!H40))),'Data Summary'!CG46="Yes"),OFFSET('Water Data'!$H$9,0,10*ROW('Water Data'!H40)),NA())</f>
        <v>#N/A</v>
      </c>
      <c r="S46" s="519" t="e">
        <f ca="1">+IF(AND(ISNUMBER(OFFSET('Water Data'!$I$4,0,10*ROW('Water Data'!I40))),'Data Summary'!CH46="Yes"),100-OFFSET('Water Data'!$I$4,0,10*ROW('Water Data'!I40)),NA())</f>
        <v>#N/A</v>
      </c>
      <c r="T46" s="519" t="e">
        <f ca="1">+IF(AND(ISNUMBER(OFFSET('Water Data'!$I$6,0,10*ROW('Water Data'!I40))),'Data Summary'!CI46="Yes"),OFFSET('Water Data'!$I$6,0,10*ROW('Water Data'!I40)),NA())</f>
        <v>#N/A</v>
      </c>
      <c r="U46" s="519" t="e">
        <f ca="1">+IF(AND(ISNUMBER(OFFSET('Water Data'!$I$9,0,10*ROW('Water Data'!I40))),'Data Summary'!CJ46="Yes"),OFFSET('Water Data'!$I$9,0,10*ROW('Water Data'!I40)),NA())</f>
        <v>#N/A</v>
      </c>
      <c r="V46" s="520" t="e">
        <f ca="1">+IF(AND(ISNUMBER(OFFSET('Sanitation Data'!$D$4,0,10*ROW('Sanitation Data'!D40))),'Data Summary'!CK46="Yes"),100-OFFSET('Sanitation Data'!$D$4,0,10*ROW('Sanitation Data'!D40)),NA())</f>
        <v>#N/A</v>
      </c>
      <c r="W46" s="520" t="e">
        <f ca="1">+IF(AND(ISNUMBER(OFFSET('Sanitation Data'!$D$6,0,10*ROW('Sanitation Data'!D40))),'Data Summary'!CL46="Yes"),OFFSET('Sanitation Data'!$D$6,0,10*ROW('Sanitation Data'!D40)),NA())</f>
        <v>#N/A</v>
      </c>
      <c r="X46" s="520" t="e">
        <f ca="1">+IF(AND(ISNUMBER(OFFSET('Sanitation Data'!$D$10,0,10*ROW('Sanitation Data'!D40))),'Data Summary'!CM46="Yes"),OFFSET('Sanitation Data'!$D$10,0,10*ROW('Sanitation Data'!D40)),NA())</f>
        <v>#N/A</v>
      </c>
      <c r="Y46" s="520" t="e">
        <f ca="1">+IF(AND(ISNUMBER(OFFSET('Sanitation Data'!$D$11,0,10*ROW('Sanitation Data'!D40))),'Data Summary'!CN46="Yes"),OFFSET('Sanitation Data'!$D$11,0,10*ROW('Sanitation Data'!D40)),NA())</f>
        <v>#N/A</v>
      </c>
      <c r="Z46" s="520" t="e">
        <f ca="1">+IF(AND(ISNUMBER(OFFSET('Sanitation Data'!$D$12,0,10*ROW('Sanitation Data'!D40))),'Data Summary'!CO46="Yes"),OFFSET('Sanitation Data'!$D$12,0,10*ROW('Sanitation Data'!D40)),NA())</f>
        <v>#N/A</v>
      </c>
      <c r="AA46" s="520" t="e">
        <f ca="1">+IF(AND(ISNUMBER(OFFSET('Sanitation Data'!$E$4,0,10*ROW('Sanitation Data'!E40))),'Data Summary'!CP46="Yes"),100-OFFSET('Sanitation Data'!$E$4,0,10*ROW('Sanitation Data'!E40)),NA())</f>
        <v>#N/A</v>
      </c>
      <c r="AB46" s="520" t="e">
        <f ca="1">+IF(AND(ISNUMBER(OFFSET('Sanitation Data'!$E$6,0,10*ROW('Sanitation Data'!E40))),'Data Summary'!CQ46="Yes"),OFFSET('Sanitation Data'!$E$6,0,10*ROW('Sanitation Data'!E40)),NA())</f>
        <v>#N/A</v>
      </c>
      <c r="AC46" s="520" t="e">
        <f ca="1">+IF(AND(ISNUMBER(OFFSET('Sanitation Data'!$E$10,0,10*ROW('Sanitation Data'!E40))),'Data Summary'!CR46="Yes"),OFFSET('Sanitation Data'!$E$10,0,10*ROW('Sanitation Data'!E40)),NA())</f>
        <v>#N/A</v>
      </c>
      <c r="AD46" s="520" t="e">
        <f ca="1">+IF(AND(ISNUMBER(OFFSET('Sanitation Data'!$E$11,0,10*ROW('Sanitation Data'!E40))),'Data Summary'!CS46="Yes"),OFFSET('Sanitation Data'!$E$11,0,10*ROW('Sanitation Data'!E40)),NA())</f>
        <v>#N/A</v>
      </c>
      <c r="AE46" s="520" t="e">
        <f ca="1">+IF(AND(ISNUMBER(OFFSET('Sanitation Data'!$E$12,0,10*ROW('Sanitation Data'!E40))),'Data Summary'!CT46="Yes"),OFFSET('Sanitation Data'!$E$12,0,10*ROW('Sanitation Data'!E40)),NA())</f>
        <v>#N/A</v>
      </c>
      <c r="AF46" s="520" t="e">
        <f ca="1">+IF(AND(ISNUMBER(OFFSET('Sanitation Data'!$F$4,0,10*ROW('Sanitation Data'!F40))),'Data Summary'!CU46="Yes"),100-OFFSET('Sanitation Data'!$F$4,0,10*ROW('Sanitation Data'!F40)),NA())</f>
        <v>#N/A</v>
      </c>
      <c r="AG46" s="520" t="e">
        <f ca="1">+IF(AND(ISNUMBER(OFFSET('Sanitation Data'!$F$6,0,10*ROW('Sanitation Data'!F40))),'Data Summary'!CV46="Yes"),OFFSET('Sanitation Data'!$F$6,0,10*ROW('Sanitation Data'!F40)),NA())</f>
        <v>#N/A</v>
      </c>
      <c r="AH46" s="520" t="e">
        <f ca="1">+IF(AND(ISNUMBER(OFFSET('Sanitation Data'!$F$10,0,10*ROW('Sanitation Data'!F40))),'Data Summary'!CW46="Yes"),OFFSET('Sanitation Data'!$F$10,0,10*ROW('Sanitation Data'!F40)),NA())</f>
        <v>#N/A</v>
      </c>
      <c r="AI46" s="520" t="e">
        <f ca="1">+IF(AND(ISNUMBER(OFFSET('Sanitation Data'!$F$11,0,10*ROW('Sanitation Data'!F40))),'Data Summary'!CX46="Yes"),OFFSET('Sanitation Data'!$F$11,0,10*ROW('Sanitation Data'!F40)),NA())</f>
        <v>#N/A</v>
      </c>
      <c r="AJ46" s="520" t="e">
        <f ca="1">+IF(AND(ISNUMBER(OFFSET('Sanitation Data'!$F$12,0,10*ROW('Sanitation Data'!F40))),'Data Summary'!CY46="Yes"),OFFSET('Sanitation Data'!$F$12,0,10*ROW('Sanitation Data'!F40)),NA())</f>
        <v>#N/A</v>
      </c>
      <c r="AK46" s="520" t="e">
        <f ca="1">+IF(AND(ISNUMBER(OFFSET('Sanitation Data'!$G$4,0,10*ROW('Sanitation Data'!G40))),'Data Summary'!CZ46="Yes"),100-OFFSET('Sanitation Data'!$G$4,0,10*ROW('Sanitation Data'!G40)),NA())</f>
        <v>#N/A</v>
      </c>
      <c r="AL46" s="520" t="e">
        <f ca="1">+IF(AND(ISNUMBER(OFFSET('Sanitation Data'!$G$6,0,10*ROW('Sanitation Data'!G40))),'Data Summary'!DA46="Yes"),OFFSET('Sanitation Data'!$G$6,0,10*ROW('Sanitation Data'!G40)),NA())</f>
        <v>#N/A</v>
      </c>
      <c r="AM46" s="520" t="e">
        <f ca="1">+IF(AND(ISNUMBER(OFFSET('Sanitation Data'!$G$10,0,10*ROW('Sanitation Data'!G40))),'Data Summary'!DB46="Yes"),OFFSET('Sanitation Data'!$G$10,0,10*ROW('Sanitation Data'!G40)),NA())</f>
        <v>#N/A</v>
      </c>
      <c r="AN46" s="520" t="e">
        <f ca="1">+IF(AND(ISNUMBER(OFFSET('Sanitation Data'!$G$11,0,10*ROW('Sanitation Data'!G40))),'Data Summary'!DC46="Yes"),OFFSET('Sanitation Data'!$G$11,0,10*ROW('Sanitation Data'!G40)),NA())</f>
        <v>#N/A</v>
      </c>
      <c r="AO46" s="520" t="e">
        <f ca="1">+IF(AND(ISNUMBER(OFFSET('Sanitation Data'!$G$12,0,10*ROW('Sanitation Data'!G40))),'Data Summary'!DD46="Yes"),OFFSET('Sanitation Data'!$G$12,0,10*ROW('Sanitation Data'!G40)),NA())</f>
        <v>#N/A</v>
      </c>
      <c r="AP46" s="520" t="e">
        <f ca="1">+IF(AND(ISNUMBER(OFFSET('Sanitation Data'!$H$4,0,10*ROW('Sanitation Data'!H40))),'Data Summary'!DE46="Yes"),100-OFFSET('Sanitation Data'!$H$4,0,10*ROW('Sanitation Data'!H40)),NA())</f>
        <v>#N/A</v>
      </c>
      <c r="AQ46" s="520" t="e">
        <f ca="1">+IF(AND(ISNUMBER(OFFSET('Sanitation Data'!$H$6,0,10*ROW('Sanitation Data'!H40))),'Data Summary'!DF46="Yes"),OFFSET('Sanitation Data'!$H$6,0,10*ROW('Sanitation Data'!H40)),NA())</f>
        <v>#N/A</v>
      </c>
      <c r="AR46" s="520" t="e">
        <f ca="1">+IF(AND(ISNUMBER(OFFSET('Sanitation Data'!$H$10,0,10*ROW('Sanitation Data'!H40))),'Data Summary'!DG46="Yes"),OFFSET('Sanitation Data'!$H$10,0,10*ROW('Sanitation Data'!H40)),NA())</f>
        <v>#N/A</v>
      </c>
      <c r="AS46" s="520" t="e">
        <f ca="1">+IF(AND(ISNUMBER(OFFSET('Sanitation Data'!$H$11,0,10*ROW('Sanitation Data'!H40))),'Data Summary'!DH46="Yes"),OFFSET('Sanitation Data'!$H$11,0,10*ROW('Sanitation Data'!H40)),NA())</f>
        <v>#N/A</v>
      </c>
      <c r="AT46" s="520" t="e">
        <f ca="1">+IF(AND(ISNUMBER(OFFSET('Sanitation Data'!$H$12,0,10*ROW('Sanitation Data'!H40))),'Data Summary'!DI46="Yes"),OFFSET('Sanitation Data'!$H$12,0,10*ROW('Sanitation Data'!H40)),NA())</f>
        <v>#N/A</v>
      </c>
      <c r="AU46" s="520" t="e">
        <f ca="1">+IF(AND(ISNUMBER(OFFSET('Sanitation Data'!$I$4,0,10*ROW('Sanitation Data'!I40))),'Data Summary'!DJ46="Yes"),100-OFFSET('Sanitation Data'!$I$4,0,10*ROW('Sanitation Data'!I40)),NA())</f>
        <v>#N/A</v>
      </c>
      <c r="AV46" s="520" t="e">
        <f ca="1">+IF(AND(ISNUMBER(OFFSET('Sanitation Data'!$I$6,0,10*ROW('Sanitation Data'!I40))),'Data Summary'!DK46="Yes"),OFFSET('Sanitation Data'!$I$6,0,10*ROW('Sanitation Data'!I40)),NA())</f>
        <v>#N/A</v>
      </c>
      <c r="AW46" s="520" t="e">
        <f ca="1">+IF(AND(ISNUMBER(OFFSET('Sanitation Data'!$I$10,0,10*ROW('Sanitation Data'!I40))),'Data Summary'!DL46="Yes"),OFFSET('Sanitation Data'!$I$10,0,10*ROW('Sanitation Data'!I40)),NA())</f>
        <v>#N/A</v>
      </c>
      <c r="AX46" s="520" t="e">
        <f ca="1">+IF(AND(ISNUMBER(OFFSET('Sanitation Data'!$I$11,0,10*ROW('Sanitation Data'!I40))),'Data Summary'!DM46="Yes"),OFFSET('Sanitation Data'!$I$11,0,10*ROW('Sanitation Data'!I40)),NA())</f>
        <v>#N/A</v>
      </c>
      <c r="AY46" s="520" t="e">
        <f ca="1">+IF(AND(ISNUMBER(OFFSET('Sanitation Data'!$I$12,0,10*ROW('Sanitation Data'!I40))),'Data Summary'!DN46="Yes"),OFFSET('Sanitation Data'!$I$12,0,10*ROW('Sanitation Data'!I40)),NA())</f>
        <v>#N/A</v>
      </c>
      <c r="AZ46" s="521" t="e">
        <f ca="1">+IF(AND(ISNUMBER(OFFSET('Hygiene Data'!$D$5,0,10*ROW('Hygiene Data'!D40))),'Data Summary'!DO46="Yes"),OFFSET('Hygiene Data'!$D$5,0,10*ROW('Hygiene Data'!D40)),NA())</f>
        <v>#N/A</v>
      </c>
      <c r="BA46" s="521" t="e">
        <f ca="1">+IF(AND(ISNUMBER(OFFSET('Hygiene Data'!$D$7,0,10*ROW('Hygiene Data'!D40))),'Data Summary'!DP46="Yes"),OFFSET('Hygiene Data'!$D$7,0,10*ROW('Hygiene Data'!D40)),NA())</f>
        <v>#N/A</v>
      </c>
      <c r="BB46" s="521" t="e">
        <f ca="1">+IF(AND(ISNUMBER(OFFSET('Hygiene Data'!$D$9,0,10*ROW('Hygiene Data'!D40))),'Data Summary'!DQ46="Yes"),OFFSET('Hygiene Data'!$D$9,0,10*ROW('Hygiene Data'!D40)),NA())</f>
        <v>#N/A</v>
      </c>
      <c r="BC46" s="521" t="e">
        <f ca="1">+IF(AND(ISNUMBER(OFFSET('Hygiene Data'!$E$5,0,10*ROW('Hygiene Data'!E40))),'Data Summary'!DR46="Yes"),OFFSET('Hygiene Data'!$E$5,0,10*ROW('Hygiene Data'!E40)),NA())</f>
        <v>#N/A</v>
      </c>
      <c r="BD46" s="521" t="e">
        <f ca="1">+IF(AND(ISNUMBER(OFFSET('Hygiene Data'!$E$7,0,10*ROW('Hygiene Data'!E40))),'Data Summary'!DS46="Yes"),OFFSET('Hygiene Data'!$E$7,0,10*ROW('Hygiene Data'!E40)),NA())</f>
        <v>#N/A</v>
      </c>
      <c r="BE46" s="521" t="e">
        <f ca="1">+IF(AND(ISNUMBER(OFFSET('Hygiene Data'!$E$9,0,10*ROW('Hygiene Data'!E40))),'Data Summary'!DT46="Yes"),OFFSET('Hygiene Data'!$E$9,0,10*ROW('Hygiene Data'!E40)),NA())</f>
        <v>#N/A</v>
      </c>
      <c r="BF46" s="521" t="e">
        <f ca="1">+IF(AND(ISNUMBER(OFFSET('Hygiene Data'!$F$5,0,10*ROW('Hygiene Data'!F40))),'Data Summary'!DU46="Yes"),OFFSET('Hygiene Data'!$F$5,0,10*ROW('Hygiene Data'!F40)),NA())</f>
        <v>#N/A</v>
      </c>
      <c r="BG46" s="521" t="e">
        <f ca="1">+IF(AND(ISNUMBER(OFFSET('Hygiene Data'!$F$7,0,10*ROW('Hygiene Data'!F40))),'Data Summary'!DV46="Yes"),OFFSET('Hygiene Data'!$F$7,0,10*ROW('Hygiene Data'!F40)),NA())</f>
        <v>#N/A</v>
      </c>
      <c r="BH46" s="521" t="e">
        <f ca="1">+IF(AND(ISNUMBER(OFFSET('Hygiene Data'!$F$9,0,10*ROW('Hygiene Data'!F40))),'Data Summary'!DW46="Yes"),OFFSET('Hygiene Data'!$F$9,0,10*ROW('Hygiene Data'!F40)),NA())</f>
        <v>#N/A</v>
      </c>
      <c r="BI46" s="521" t="e">
        <f ca="1">+IF(AND(ISNUMBER(OFFSET('Hygiene Data'!$G$5,0,10*ROW('Hygiene Data'!G40))),'Data Summary'!DX46="Yes"),OFFSET('Hygiene Data'!$G$5,0,10*ROW('Hygiene Data'!G40)),NA())</f>
        <v>#N/A</v>
      </c>
      <c r="BJ46" s="521" t="e">
        <f ca="1">+IF(AND(ISNUMBER(OFFSET('Hygiene Data'!$G$7,0,10*ROW('Hygiene Data'!G40))),'Data Summary'!DY46="Yes"),OFFSET('Hygiene Data'!$G$7,0,10*ROW('Hygiene Data'!G40)),NA())</f>
        <v>#N/A</v>
      </c>
      <c r="BK46" s="521" t="e">
        <f ca="1">+IF(AND(ISNUMBER(OFFSET('Hygiene Data'!$G$9,0,10*ROW('Hygiene Data'!G40))),'Data Summary'!DZ46="Yes"),OFFSET('Hygiene Data'!$G$9,0,10*ROW('Hygiene Data'!G40)),NA())</f>
        <v>#N/A</v>
      </c>
      <c r="BL46" s="521" t="e">
        <f ca="1">+IF(AND(ISNUMBER(OFFSET('Hygiene Data'!$H$5,0,10*ROW('Hygiene Data'!H40))),'Data Summary'!EA46="Yes"),OFFSET('Hygiene Data'!$H$5,0,10*ROW('Hygiene Data'!H40)),NA())</f>
        <v>#N/A</v>
      </c>
      <c r="BM46" s="521" t="e">
        <f ca="1">+IF(AND(ISNUMBER(OFFSET('Hygiene Data'!$H$7,0,10*ROW('Hygiene Data'!H40))),'Data Summary'!EB46="Yes"),OFFSET('Hygiene Data'!$H$7,0,10*ROW('Hygiene Data'!H40)),NA())</f>
        <v>#N/A</v>
      </c>
      <c r="BN46" s="521" t="e">
        <f ca="1">+IF(AND(ISNUMBER(OFFSET('Hygiene Data'!$H$9,0,10*ROW('Hygiene Data'!H40))),'Data Summary'!EC46="Yes"),OFFSET('Hygiene Data'!$H$9,0,10*ROW('Hygiene Data'!H40)),NA())</f>
        <v>#N/A</v>
      </c>
      <c r="BO46" s="521" t="e">
        <f ca="1">+IF(AND(ISNUMBER(OFFSET('Hygiene Data'!$I$5,0,10*ROW('Hygiene Data'!I40))),'Data Summary'!ED46="Yes"),OFFSET('Hygiene Data'!$I$5,0,10*ROW('Hygiene Data'!I40)),NA())</f>
        <v>#N/A</v>
      </c>
      <c r="BP46" s="521" t="e">
        <f ca="1">+IF(AND(ISNUMBER(OFFSET('Hygiene Data'!$I$7,0,10*ROW('Hygiene Data'!I40))),'Data Summary'!EE46="Yes"),OFFSET('Hygiene Data'!$I$7,0,10*ROW('Hygiene Data'!I40)),NA())</f>
        <v>#N/A</v>
      </c>
      <c r="BQ46" s="521" t="e">
        <f ca="1">+IF(AND(ISNUMBER(OFFSET('Hygiene Data'!$I$9,0,10*ROW('Hygiene Data'!I40))),'Data Summary'!EF46="Yes"),OFFSET('Hygiene Data'!$I$9,0,10*ROW('Hygiene Data'!I40)),NA())</f>
        <v>#N/A</v>
      </c>
    </row>
    <row r="47" spans="1:69" x14ac:dyDescent="0.25">
      <c r="A47" s="517" t="e">
        <f ca="1">+RIGHT('Data Summary'!A47,LEN('Data Summary'!A47)-9)</f>
        <v>#VALUE!</v>
      </c>
      <c r="B47" s="491" t="str">
        <f ca="1">+IF(ISTEXT('Data Summary'!B47),'Data Summary'!B47,"")</f>
        <v/>
      </c>
      <c r="C47" s="518" t="e">
        <f ca="1">+VALUE('Data Summary'!C47)</f>
        <v>#VALUE!</v>
      </c>
      <c r="D47" s="519" t="e">
        <f ca="1">+IF(AND(ISNUMBER(OFFSET('Water Data'!$D$4,0,10*ROW('Water Data'!D41))),'Data Summary'!BS47="Yes"),100-OFFSET('Water Data'!$D$4,0,10*ROW('Water Data'!D41)),NA())</f>
        <v>#N/A</v>
      </c>
      <c r="E47" s="519" t="e">
        <f ca="1">+IF(AND(ISNUMBER(OFFSET('Water Data'!$D$6,0,10*ROW('Water Data'!D41))),'Data Summary'!BT47="Yes"),OFFSET('Water Data'!$D$6,0,10*ROW('Water Data'!D41)),NA())</f>
        <v>#N/A</v>
      </c>
      <c r="F47" s="519" t="e">
        <f ca="1">+IF(AND(ISNUMBER(OFFSET('Water Data'!$D$9,0,10*ROW('Water Data'!D41))),'Data Summary'!BU47="Yes"),OFFSET('Water Data'!$D$9,0,10*ROW('Water Data'!D41)),NA())</f>
        <v>#N/A</v>
      </c>
      <c r="G47" s="519" t="e">
        <f ca="1">+IF(AND(ISNUMBER(OFFSET('Water Data'!$E$4,0,10*ROW('Water Data'!E41))),'Data Summary'!BV47="Yes"),100-OFFSET('Water Data'!$E$4,0,10*ROW('Water Data'!E41)),NA())</f>
        <v>#N/A</v>
      </c>
      <c r="H47" s="519" t="e">
        <f ca="1">+IF(AND(ISNUMBER(OFFSET('Water Data'!$E$6,0,10*ROW('Water Data'!E41))),'Data Summary'!BW47="Yes"),OFFSET('Water Data'!$E$6,0,10*ROW('Water Data'!E41)),NA())</f>
        <v>#N/A</v>
      </c>
      <c r="I47" s="519" t="e">
        <f ca="1">+IF(AND(ISNUMBER(OFFSET('Water Data'!$E$9,0,10*ROW('Water Data'!E41))),'Data Summary'!BX47="Yes"),OFFSET('Water Data'!$E$9,0,10*ROW('Water Data'!E41)),NA())</f>
        <v>#N/A</v>
      </c>
      <c r="J47" s="519" t="e">
        <f ca="1">+IF(AND(ISNUMBER(OFFSET('Water Data'!$F$4,0,10*ROW('Water Data'!F41))),'Data Summary'!BY47="Yes"),100-OFFSET('Water Data'!$F$4,0,10*ROW('Water Data'!F41)),NA())</f>
        <v>#N/A</v>
      </c>
      <c r="K47" s="519" t="e">
        <f ca="1">+IF(AND(ISNUMBER(OFFSET('Water Data'!$F$6,0,10*ROW('Water Data'!F41))),'Data Summary'!BZ47="Yes"),OFFSET('Water Data'!$F$6,0,10*ROW('Water Data'!F41)),NA())</f>
        <v>#N/A</v>
      </c>
      <c r="L47" s="519" t="e">
        <f ca="1">+IF(AND(ISNUMBER(OFFSET('Water Data'!$F$9,0,10*ROW('Water Data'!F41))),'Data Summary'!CA47="Yes"),OFFSET('Water Data'!$F$9,0,10*ROW('Water Data'!F41)),NA())</f>
        <v>#N/A</v>
      </c>
      <c r="M47" s="519" t="e">
        <f ca="1">+IF(AND(ISNUMBER(OFFSET('Water Data'!$G$4,0,10*ROW('Water Data'!G41))),'Data Summary'!CB47="Yes"),100-OFFSET('Water Data'!$G$4,0,10*ROW('Water Data'!G41)),NA())</f>
        <v>#N/A</v>
      </c>
      <c r="N47" s="519" t="e">
        <f ca="1">+IF(AND(ISNUMBER(OFFSET('Water Data'!$G$6,0,10*ROW('Water Data'!G41))),'Data Summary'!CC47="Yes"),OFFSET('Water Data'!$G$6,0,10*ROW('Water Data'!G41)),NA())</f>
        <v>#N/A</v>
      </c>
      <c r="O47" s="519" t="e">
        <f ca="1">+IF(AND(ISNUMBER(OFFSET('Water Data'!$G$9,0,10*ROW('Water Data'!G41))),'Data Summary'!CD47="Yes"),OFFSET('Water Data'!$G$9,0,10*ROW('Water Data'!G41)),NA())</f>
        <v>#N/A</v>
      </c>
      <c r="P47" s="519" t="e">
        <f ca="1">+IF(AND(ISNUMBER(OFFSET('Water Data'!$H$4,0,10*ROW('Water Data'!H41))),'Data Summary'!CE47="Yes"),100-OFFSET('Water Data'!$H$4,0,10*ROW('Water Data'!H41)),NA())</f>
        <v>#N/A</v>
      </c>
      <c r="Q47" s="519" t="e">
        <f ca="1">+IF(AND(ISNUMBER(OFFSET('Water Data'!$H$6,0,10*ROW('Water Data'!H41))),'Data Summary'!CF47="Yes"),OFFSET('Water Data'!$H$6,0,10*ROW('Water Data'!H41)),NA())</f>
        <v>#N/A</v>
      </c>
      <c r="R47" s="519" t="e">
        <f ca="1">+IF(AND(ISNUMBER(OFFSET('Water Data'!$H$9,0,10*ROW('Water Data'!H41))),'Data Summary'!CG47="Yes"),OFFSET('Water Data'!$H$9,0,10*ROW('Water Data'!H41)),NA())</f>
        <v>#N/A</v>
      </c>
      <c r="S47" s="519" t="e">
        <f ca="1">+IF(AND(ISNUMBER(OFFSET('Water Data'!$I$4,0,10*ROW('Water Data'!I41))),'Data Summary'!CH47="Yes"),100-OFFSET('Water Data'!$I$4,0,10*ROW('Water Data'!I41)),NA())</f>
        <v>#N/A</v>
      </c>
      <c r="T47" s="519" t="e">
        <f ca="1">+IF(AND(ISNUMBER(OFFSET('Water Data'!$I$6,0,10*ROW('Water Data'!I41))),'Data Summary'!CI47="Yes"),OFFSET('Water Data'!$I$6,0,10*ROW('Water Data'!I41)),NA())</f>
        <v>#N/A</v>
      </c>
      <c r="U47" s="519" t="e">
        <f ca="1">+IF(AND(ISNUMBER(OFFSET('Water Data'!$I$9,0,10*ROW('Water Data'!I41))),'Data Summary'!CJ47="Yes"),OFFSET('Water Data'!$I$9,0,10*ROW('Water Data'!I41)),NA())</f>
        <v>#N/A</v>
      </c>
      <c r="V47" s="520" t="e">
        <f ca="1">+IF(AND(ISNUMBER(OFFSET('Sanitation Data'!$D$4,0,10*ROW('Sanitation Data'!D41))),'Data Summary'!CK47="Yes"),100-OFFSET('Sanitation Data'!$D$4,0,10*ROW('Sanitation Data'!D41)),NA())</f>
        <v>#N/A</v>
      </c>
      <c r="W47" s="520" t="e">
        <f ca="1">+IF(AND(ISNUMBER(OFFSET('Sanitation Data'!$D$6,0,10*ROW('Sanitation Data'!D41))),'Data Summary'!CL47="Yes"),OFFSET('Sanitation Data'!$D$6,0,10*ROW('Sanitation Data'!D41)),NA())</f>
        <v>#N/A</v>
      </c>
      <c r="X47" s="520" t="e">
        <f ca="1">+IF(AND(ISNUMBER(OFFSET('Sanitation Data'!$D$10,0,10*ROW('Sanitation Data'!D41))),'Data Summary'!CM47="Yes"),OFFSET('Sanitation Data'!$D$10,0,10*ROW('Sanitation Data'!D41)),NA())</f>
        <v>#N/A</v>
      </c>
      <c r="Y47" s="520" t="e">
        <f ca="1">+IF(AND(ISNUMBER(OFFSET('Sanitation Data'!$D$11,0,10*ROW('Sanitation Data'!D41))),'Data Summary'!CN47="Yes"),OFFSET('Sanitation Data'!$D$11,0,10*ROW('Sanitation Data'!D41)),NA())</f>
        <v>#N/A</v>
      </c>
      <c r="Z47" s="520" t="e">
        <f ca="1">+IF(AND(ISNUMBER(OFFSET('Sanitation Data'!$D$12,0,10*ROW('Sanitation Data'!D41))),'Data Summary'!CO47="Yes"),OFFSET('Sanitation Data'!$D$12,0,10*ROW('Sanitation Data'!D41)),NA())</f>
        <v>#N/A</v>
      </c>
      <c r="AA47" s="520" t="e">
        <f ca="1">+IF(AND(ISNUMBER(OFFSET('Sanitation Data'!$E$4,0,10*ROW('Sanitation Data'!E41))),'Data Summary'!CP47="Yes"),100-OFFSET('Sanitation Data'!$E$4,0,10*ROW('Sanitation Data'!E41)),NA())</f>
        <v>#N/A</v>
      </c>
      <c r="AB47" s="520" t="e">
        <f ca="1">+IF(AND(ISNUMBER(OFFSET('Sanitation Data'!$E$6,0,10*ROW('Sanitation Data'!E41))),'Data Summary'!CQ47="Yes"),OFFSET('Sanitation Data'!$E$6,0,10*ROW('Sanitation Data'!E41)),NA())</f>
        <v>#N/A</v>
      </c>
      <c r="AC47" s="520" t="e">
        <f ca="1">+IF(AND(ISNUMBER(OFFSET('Sanitation Data'!$E$10,0,10*ROW('Sanitation Data'!E41))),'Data Summary'!CR47="Yes"),OFFSET('Sanitation Data'!$E$10,0,10*ROW('Sanitation Data'!E41)),NA())</f>
        <v>#N/A</v>
      </c>
      <c r="AD47" s="520" t="e">
        <f ca="1">+IF(AND(ISNUMBER(OFFSET('Sanitation Data'!$E$11,0,10*ROW('Sanitation Data'!E41))),'Data Summary'!CS47="Yes"),OFFSET('Sanitation Data'!$E$11,0,10*ROW('Sanitation Data'!E41)),NA())</f>
        <v>#N/A</v>
      </c>
      <c r="AE47" s="520" t="e">
        <f ca="1">+IF(AND(ISNUMBER(OFFSET('Sanitation Data'!$E$12,0,10*ROW('Sanitation Data'!E41))),'Data Summary'!CT47="Yes"),OFFSET('Sanitation Data'!$E$12,0,10*ROW('Sanitation Data'!E41)),NA())</f>
        <v>#N/A</v>
      </c>
      <c r="AF47" s="520" t="e">
        <f ca="1">+IF(AND(ISNUMBER(OFFSET('Sanitation Data'!$F$4,0,10*ROW('Sanitation Data'!F41))),'Data Summary'!CU47="Yes"),100-OFFSET('Sanitation Data'!$F$4,0,10*ROW('Sanitation Data'!F41)),NA())</f>
        <v>#N/A</v>
      </c>
      <c r="AG47" s="520" t="e">
        <f ca="1">+IF(AND(ISNUMBER(OFFSET('Sanitation Data'!$F$6,0,10*ROW('Sanitation Data'!F41))),'Data Summary'!CV47="Yes"),OFFSET('Sanitation Data'!$F$6,0,10*ROW('Sanitation Data'!F41)),NA())</f>
        <v>#N/A</v>
      </c>
      <c r="AH47" s="520" t="e">
        <f ca="1">+IF(AND(ISNUMBER(OFFSET('Sanitation Data'!$F$10,0,10*ROW('Sanitation Data'!F41))),'Data Summary'!CW47="Yes"),OFFSET('Sanitation Data'!$F$10,0,10*ROW('Sanitation Data'!F41)),NA())</f>
        <v>#N/A</v>
      </c>
      <c r="AI47" s="520" t="e">
        <f ca="1">+IF(AND(ISNUMBER(OFFSET('Sanitation Data'!$F$11,0,10*ROW('Sanitation Data'!F41))),'Data Summary'!CX47="Yes"),OFFSET('Sanitation Data'!$F$11,0,10*ROW('Sanitation Data'!F41)),NA())</f>
        <v>#N/A</v>
      </c>
      <c r="AJ47" s="520" t="e">
        <f ca="1">+IF(AND(ISNUMBER(OFFSET('Sanitation Data'!$F$12,0,10*ROW('Sanitation Data'!F41))),'Data Summary'!CY47="Yes"),OFFSET('Sanitation Data'!$F$12,0,10*ROW('Sanitation Data'!F41)),NA())</f>
        <v>#N/A</v>
      </c>
      <c r="AK47" s="520" t="e">
        <f ca="1">+IF(AND(ISNUMBER(OFFSET('Sanitation Data'!$G$4,0,10*ROW('Sanitation Data'!G41))),'Data Summary'!CZ47="Yes"),100-OFFSET('Sanitation Data'!$G$4,0,10*ROW('Sanitation Data'!G41)),NA())</f>
        <v>#N/A</v>
      </c>
      <c r="AL47" s="520" t="e">
        <f ca="1">+IF(AND(ISNUMBER(OFFSET('Sanitation Data'!$G$6,0,10*ROW('Sanitation Data'!G41))),'Data Summary'!DA47="Yes"),OFFSET('Sanitation Data'!$G$6,0,10*ROW('Sanitation Data'!G41)),NA())</f>
        <v>#N/A</v>
      </c>
      <c r="AM47" s="520" t="e">
        <f ca="1">+IF(AND(ISNUMBER(OFFSET('Sanitation Data'!$G$10,0,10*ROW('Sanitation Data'!G41))),'Data Summary'!DB47="Yes"),OFFSET('Sanitation Data'!$G$10,0,10*ROW('Sanitation Data'!G41)),NA())</f>
        <v>#N/A</v>
      </c>
      <c r="AN47" s="520" t="e">
        <f ca="1">+IF(AND(ISNUMBER(OFFSET('Sanitation Data'!$G$11,0,10*ROW('Sanitation Data'!G41))),'Data Summary'!DC47="Yes"),OFFSET('Sanitation Data'!$G$11,0,10*ROW('Sanitation Data'!G41)),NA())</f>
        <v>#N/A</v>
      </c>
      <c r="AO47" s="520" t="e">
        <f ca="1">+IF(AND(ISNUMBER(OFFSET('Sanitation Data'!$G$12,0,10*ROW('Sanitation Data'!G41))),'Data Summary'!DD47="Yes"),OFFSET('Sanitation Data'!$G$12,0,10*ROW('Sanitation Data'!G41)),NA())</f>
        <v>#N/A</v>
      </c>
      <c r="AP47" s="520" t="e">
        <f ca="1">+IF(AND(ISNUMBER(OFFSET('Sanitation Data'!$H$4,0,10*ROW('Sanitation Data'!H41))),'Data Summary'!DE47="Yes"),100-OFFSET('Sanitation Data'!$H$4,0,10*ROW('Sanitation Data'!H41)),NA())</f>
        <v>#N/A</v>
      </c>
      <c r="AQ47" s="520" t="e">
        <f ca="1">+IF(AND(ISNUMBER(OFFSET('Sanitation Data'!$H$6,0,10*ROW('Sanitation Data'!H41))),'Data Summary'!DF47="Yes"),OFFSET('Sanitation Data'!$H$6,0,10*ROW('Sanitation Data'!H41)),NA())</f>
        <v>#N/A</v>
      </c>
      <c r="AR47" s="520" t="e">
        <f ca="1">+IF(AND(ISNUMBER(OFFSET('Sanitation Data'!$H$10,0,10*ROW('Sanitation Data'!H41))),'Data Summary'!DG47="Yes"),OFFSET('Sanitation Data'!$H$10,0,10*ROW('Sanitation Data'!H41)),NA())</f>
        <v>#N/A</v>
      </c>
      <c r="AS47" s="520" t="e">
        <f ca="1">+IF(AND(ISNUMBER(OFFSET('Sanitation Data'!$H$11,0,10*ROW('Sanitation Data'!H41))),'Data Summary'!DH47="Yes"),OFFSET('Sanitation Data'!$H$11,0,10*ROW('Sanitation Data'!H41)),NA())</f>
        <v>#N/A</v>
      </c>
      <c r="AT47" s="520" t="e">
        <f ca="1">+IF(AND(ISNUMBER(OFFSET('Sanitation Data'!$H$12,0,10*ROW('Sanitation Data'!H41))),'Data Summary'!DI47="Yes"),OFFSET('Sanitation Data'!$H$12,0,10*ROW('Sanitation Data'!H41)),NA())</f>
        <v>#N/A</v>
      </c>
      <c r="AU47" s="520" t="e">
        <f ca="1">+IF(AND(ISNUMBER(OFFSET('Sanitation Data'!$I$4,0,10*ROW('Sanitation Data'!I41))),'Data Summary'!DJ47="Yes"),100-OFFSET('Sanitation Data'!$I$4,0,10*ROW('Sanitation Data'!I41)),NA())</f>
        <v>#N/A</v>
      </c>
      <c r="AV47" s="520" t="e">
        <f ca="1">+IF(AND(ISNUMBER(OFFSET('Sanitation Data'!$I$6,0,10*ROW('Sanitation Data'!I41))),'Data Summary'!DK47="Yes"),OFFSET('Sanitation Data'!$I$6,0,10*ROW('Sanitation Data'!I41)),NA())</f>
        <v>#N/A</v>
      </c>
      <c r="AW47" s="520" t="e">
        <f ca="1">+IF(AND(ISNUMBER(OFFSET('Sanitation Data'!$I$10,0,10*ROW('Sanitation Data'!I41))),'Data Summary'!DL47="Yes"),OFFSET('Sanitation Data'!$I$10,0,10*ROW('Sanitation Data'!I41)),NA())</f>
        <v>#N/A</v>
      </c>
      <c r="AX47" s="520" t="e">
        <f ca="1">+IF(AND(ISNUMBER(OFFSET('Sanitation Data'!$I$11,0,10*ROW('Sanitation Data'!I41))),'Data Summary'!DM47="Yes"),OFFSET('Sanitation Data'!$I$11,0,10*ROW('Sanitation Data'!I41)),NA())</f>
        <v>#N/A</v>
      </c>
      <c r="AY47" s="520" t="e">
        <f ca="1">+IF(AND(ISNUMBER(OFFSET('Sanitation Data'!$I$12,0,10*ROW('Sanitation Data'!I41))),'Data Summary'!DN47="Yes"),OFFSET('Sanitation Data'!$I$12,0,10*ROW('Sanitation Data'!I41)),NA())</f>
        <v>#N/A</v>
      </c>
      <c r="AZ47" s="521" t="e">
        <f ca="1">+IF(AND(ISNUMBER(OFFSET('Hygiene Data'!$D$5,0,10*ROW('Hygiene Data'!D41))),'Data Summary'!DO47="Yes"),OFFSET('Hygiene Data'!$D$5,0,10*ROW('Hygiene Data'!D41)),NA())</f>
        <v>#N/A</v>
      </c>
      <c r="BA47" s="521" t="e">
        <f ca="1">+IF(AND(ISNUMBER(OFFSET('Hygiene Data'!$D$7,0,10*ROW('Hygiene Data'!D41))),'Data Summary'!DP47="Yes"),OFFSET('Hygiene Data'!$D$7,0,10*ROW('Hygiene Data'!D41)),NA())</f>
        <v>#N/A</v>
      </c>
      <c r="BB47" s="521" t="e">
        <f ca="1">+IF(AND(ISNUMBER(OFFSET('Hygiene Data'!$D$9,0,10*ROW('Hygiene Data'!D41))),'Data Summary'!DQ47="Yes"),OFFSET('Hygiene Data'!$D$9,0,10*ROW('Hygiene Data'!D41)),NA())</f>
        <v>#N/A</v>
      </c>
      <c r="BC47" s="521" t="e">
        <f ca="1">+IF(AND(ISNUMBER(OFFSET('Hygiene Data'!$E$5,0,10*ROW('Hygiene Data'!E41))),'Data Summary'!DR47="Yes"),OFFSET('Hygiene Data'!$E$5,0,10*ROW('Hygiene Data'!E41)),NA())</f>
        <v>#N/A</v>
      </c>
      <c r="BD47" s="521" t="e">
        <f ca="1">+IF(AND(ISNUMBER(OFFSET('Hygiene Data'!$E$7,0,10*ROW('Hygiene Data'!E41))),'Data Summary'!DS47="Yes"),OFFSET('Hygiene Data'!$E$7,0,10*ROW('Hygiene Data'!E41)),NA())</f>
        <v>#N/A</v>
      </c>
      <c r="BE47" s="521" t="e">
        <f ca="1">+IF(AND(ISNUMBER(OFFSET('Hygiene Data'!$E$9,0,10*ROW('Hygiene Data'!E41))),'Data Summary'!DT47="Yes"),OFFSET('Hygiene Data'!$E$9,0,10*ROW('Hygiene Data'!E41)),NA())</f>
        <v>#N/A</v>
      </c>
      <c r="BF47" s="521" t="e">
        <f ca="1">+IF(AND(ISNUMBER(OFFSET('Hygiene Data'!$F$5,0,10*ROW('Hygiene Data'!F41))),'Data Summary'!DU47="Yes"),OFFSET('Hygiene Data'!$F$5,0,10*ROW('Hygiene Data'!F41)),NA())</f>
        <v>#N/A</v>
      </c>
      <c r="BG47" s="521" t="e">
        <f ca="1">+IF(AND(ISNUMBER(OFFSET('Hygiene Data'!$F$7,0,10*ROW('Hygiene Data'!F41))),'Data Summary'!DV47="Yes"),OFFSET('Hygiene Data'!$F$7,0,10*ROW('Hygiene Data'!F41)),NA())</f>
        <v>#N/A</v>
      </c>
      <c r="BH47" s="521" t="e">
        <f ca="1">+IF(AND(ISNUMBER(OFFSET('Hygiene Data'!$F$9,0,10*ROW('Hygiene Data'!F41))),'Data Summary'!DW47="Yes"),OFFSET('Hygiene Data'!$F$9,0,10*ROW('Hygiene Data'!F41)),NA())</f>
        <v>#N/A</v>
      </c>
      <c r="BI47" s="521" t="e">
        <f ca="1">+IF(AND(ISNUMBER(OFFSET('Hygiene Data'!$G$5,0,10*ROW('Hygiene Data'!G41))),'Data Summary'!DX47="Yes"),OFFSET('Hygiene Data'!$G$5,0,10*ROW('Hygiene Data'!G41)),NA())</f>
        <v>#N/A</v>
      </c>
      <c r="BJ47" s="521" t="e">
        <f ca="1">+IF(AND(ISNUMBER(OFFSET('Hygiene Data'!$G$7,0,10*ROW('Hygiene Data'!G41))),'Data Summary'!DY47="Yes"),OFFSET('Hygiene Data'!$G$7,0,10*ROW('Hygiene Data'!G41)),NA())</f>
        <v>#N/A</v>
      </c>
      <c r="BK47" s="521" t="e">
        <f ca="1">+IF(AND(ISNUMBER(OFFSET('Hygiene Data'!$G$9,0,10*ROW('Hygiene Data'!G41))),'Data Summary'!DZ47="Yes"),OFFSET('Hygiene Data'!$G$9,0,10*ROW('Hygiene Data'!G41)),NA())</f>
        <v>#N/A</v>
      </c>
      <c r="BL47" s="521" t="e">
        <f ca="1">+IF(AND(ISNUMBER(OFFSET('Hygiene Data'!$H$5,0,10*ROW('Hygiene Data'!H41))),'Data Summary'!EA47="Yes"),OFFSET('Hygiene Data'!$H$5,0,10*ROW('Hygiene Data'!H41)),NA())</f>
        <v>#N/A</v>
      </c>
      <c r="BM47" s="521" t="e">
        <f ca="1">+IF(AND(ISNUMBER(OFFSET('Hygiene Data'!$H$7,0,10*ROW('Hygiene Data'!H41))),'Data Summary'!EB47="Yes"),OFFSET('Hygiene Data'!$H$7,0,10*ROW('Hygiene Data'!H41)),NA())</f>
        <v>#N/A</v>
      </c>
      <c r="BN47" s="521" t="e">
        <f ca="1">+IF(AND(ISNUMBER(OFFSET('Hygiene Data'!$H$9,0,10*ROW('Hygiene Data'!H41))),'Data Summary'!EC47="Yes"),OFFSET('Hygiene Data'!$H$9,0,10*ROW('Hygiene Data'!H41)),NA())</f>
        <v>#N/A</v>
      </c>
      <c r="BO47" s="521" t="e">
        <f ca="1">+IF(AND(ISNUMBER(OFFSET('Hygiene Data'!$I$5,0,10*ROW('Hygiene Data'!I41))),'Data Summary'!ED47="Yes"),OFFSET('Hygiene Data'!$I$5,0,10*ROW('Hygiene Data'!I41)),NA())</f>
        <v>#N/A</v>
      </c>
      <c r="BP47" s="521" t="e">
        <f ca="1">+IF(AND(ISNUMBER(OFFSET('Hygiene Data'!$I$7,0,10*ROW('Hygiene Data'!I41))),'Data Summary'!EE47="Yes"),OFFSET('Hygiene Data'!$I$7,0,10*ROW('Hygiene Data'!I41)),NA())</f>
        <v>#N/A</v>
      </c>
      <c r="BQ47" s="521" t="e">
        <f ca="1">+IF(AND(ISNUMBER(OFFSET('Hygiene Data'!$I$9,0,10*ROW('Hygiene Data'!I41))),'Data Summary'!EF47="Yes"),OFFSET('Hygiene Data'!$I$9,0,10*ROW('Hygiene Data'!I41)),NA())</f>
        <v>#N/A</v>
      </c>
    </row>
    <row r="48" spans="1:69" x14ac:dyDescent="0.25">
      <c r="A48" s="517" t="e">
        <f ca="1">+RIGHT('Data Summary'!A48,LEN('Data Summary'!A48)-9)</f>
        <v>#VALUE!</v>
      </c>
      <c r="B48" s="491" t="str">
        <f ca="1">+IF(ISTEXT('Data Summary'!B48),'Data Summary'!B48,"")</f>
        <v/>
      </c>
      <c r="C48" s="518" t="e">
        <f ca="1">+VALUE('Data Summary'!C48)</f>
        <v>#VALUE!</v>
      </c>
      <c r="D48" s="519" t="e">
        <f ca="1">+IF(AND(ISNUMBER(OFFSET('Water Data'!$D$4,0,10*ROW('Water Data'!D42))),'Data Summary'!BS48="Yes"),100-OFFSET('Water Data'!$D$4,0,10*ROW('Water Data'!D42)),NA())</f>
        <v>#N/A</v>
      </c>
      <c r="E48" s="519" t="e">
        <f ca="1">+IF(AND(ISNUMBER(OFFSET('Water Data'!$D$6,0,10*ROW('Water Data'!D42))),'Data Summary'!BT48="Yes"),OFFSET('Water Data'!$D$6,0,10*ROW('Water Data'!D42)),NA())</f>
        <v>#N/A</v>
      </c>
      <c r="F48" s="519" t="e">
        <f ca="1">+IF(AND(ISNUMBER(OFFSET('Water Data'!$D$9,0,10*ROW('Water Data'!D42))),'Data Summary'!BU48="Yes"),OFFSET('Water Data'!$D$9,0,10*ROW('Water Data'!D42)),NA())</f>
        <v>#N/A</v>
      </c>
      <c r="G48" s="519" t="e">
        <f ca="1">+IF(AND(ISNUMBER(OFFSET('Water Data'!$E$4,0,10*ROW('Water Data'!E42))),'Data Summary'!BV48="Yes"),100-OFFSET('Water Data'!$E$4,0,10*ROW('Water Data'!E42)),NA())</f>
        <v>#N/A</v>
      </c>
      <c r="H48" s="519" t="e">
        <f ca="1">+IF(AND(ISNUMBER(OFFSET('Water Data'!$E$6,0,10*ROW('Water Data'!E42))),'Data Summary'!BW48="Yes"),OFFSET('Water Data'!$E$6,0,10*ROW('Water Data'!E42)),NA())</f>
        <v>#N/A</v>
      </c>
      <c r="I48" s="519" t="e">
        <f ca="1">+IF(AND(ISNUMBER(OFFSET('Water Data'!$E$9,0,10*ROW('Water Data'!E42))),'Data Summary'!BX48="Yes"),OFFSET('Water Data'!$E$9,0,10*ROW('Water Data'!E42)),NA())</f>
        <v>#N/A</v>
      </c>
      <c r="J48" s="519" t="e">
        <f ca="1">+IF(AND(ISNUMBER(OFFSET('Water Data'!$F$4,0,10*ROW('Water Data'!F42))),'Data Summary'!BY48="Yes"),100-OFFSET('Water Data'!$F$4,0,10*ROW('Water Data'!F42)),NA())</f>
        <v>#N/A</v>
      </c>
      <c r="K48" s="519" t="e">
        <f ca="1">+IF(AND(ISNUMBER(OFFSET('Water Data'!$F$6,0,10*ROW('Water Data'!F42))),'Data Summary'!BZ48="Yes"),OFFSET('Water Data'!$F$6,0,10*ROW('Water Data'!F42)),NA())</f>
        <v>#N/A</v>
      </c>
      <c r="L48" s="519" t="e">
        <f ca="1">+IF(AND(ISNUMBER(OFFSET('Water Data'!$F$9,0,10*ROW('Water Data'!F42))),'Data Summary'!CA48="Yes"),OFFSET('Water Data'!$F$9,0,10*ROW('Water Data'!F42)),NA())</f>
        <v>#N/A</v>
      </c>
      <c r="M48" s="519" t="e">
        <f ca="1">+IF(AND(ISNUMBER(OFFSET('Water Data'!$G$4,0,10*ROW('Water Data'!G42))),'Data Summary'!CB48="Yes"),100-OFFSET('Water Data'!$G$4,0,10*ROW('Water Data'!G42)),NA())</f>
        <v>#N/A</v>
      </c>
      <c r="N48" s="519" t="e">
        <f ca="1">+IF(AND(ISNUMBER(OFFSET('Water Data'!$G$6,0,10*ROW('Water Data'!G42))),'Data Summary'!CC48="Yes"),OFFSET('Water Data'!$G$6,0,10*ROW('Water Data'!G42)),NA())</f>
        <v>#N/A</v>
      </c>
      <c r="O48" s="519" t="e">
        <f ca="1">+IF(AND(ISNUMBER(OFFSET('Water Data'!$G$9,0,10*ROW('Water Data'!G42))),'Data Summary'!CD48="Yes"),OFFSET('Water Data'!$G$9,0,10*ROW('Water Data'!G42)),NA())</f>
        <v>#N/A</v>
      </c>
      <c r="P48" s="519" t="e">
        <f ca="1">+IF(AND(ISNUMBER(OFFSET('Water Data'!$H$4,0,10*ROW('Water Data'!H42))),'Data Summary'!CE48="Yes"),100-OFFSET('Water Data'!$H$4,0,10*ROW('Water Data'!H42)),NA())</f>
        <v>#N/A</v>
      </c>
      <c r="Q48" s="519" t="e">
        <f ca="1">+IF(AND(ISNUMBER(OFFSET('Water Data'!$H$6,0,10*ROW('Water Data'!H42))),'Data Summary'!CF48="Yes"),OFFSET('Water Data'!$H$6,0,10*ROW('Water Data'!H42)),NA())</f>
        <v>#N/A</v>
      </c>
      <c r="R48" s="519" t="e">
        <f ca="1">+IF(AND(ISNUMBER(OFFSET('Water Data'!$H$9,0,10*ROW('Water Data'!H42))),'Data Summary'!CG48="Yes"),OFFSET('Water Data'!$H$9,0,10*ROW('Water Data'!H42)),NA())</f>
        <v>#N/A</v>
      </c>
      <c r="S48" s="519" t="e">
        <f ca="1">+IF(AND(ISNUMBER(OFFSET('Water Data'!$I$4,0,10*ROW('Water Data'!I42))),'Data Summary'!CH48="Yes"),100-OFFSET('Water Data'!$I$4,0,10*ROW('Water Data'!I42)),NA())</f>
        <v>#N/A</v>
      </c>
      <c r="T48" s="519" t="e">
        <f ca="1">+IF(AND(ISNUMBER(OFFSET('Water Data'!$I$6,0,10*ROW('Water Data'!I42))),'Data Summary'!CI48="Yes"),OFFSET('Water Data'!$I$6,0,10*ROW('Water Data'!I42)),NA())</f>
        <v>#N/A</v>
      </c>
      <c r="U48" s="519" t="e">
        <f ca="1">+IF(AND(ISNUMBER(OFFSET('Water Data'!$I$9,0,10*ROW('Water Data'!I42))),'Data Summary'!CJ48="Yes"),OFFSET('Water Data'!$I$9,0,10*ROW('Water Data'!I42)),NA())</f>
        <v>#N/A</v>
      </c>
      <c r="V48" s="520" t="e">
        <f ca="1">+IF(AND(ISNUMBER(OFFSET('Sanitation Data'!$D$4,0,10*ROW('Sanitation Data'!D42))),'Data Summary'!CK48="Yes"),100-OFFSET('Sanitation Data'!$D$4,0,10*ROW('Sanitation Data'!D42)),NA())</f>
        <v>#N/A</v>
      </c>
      <c r="W48" s="520" t="e">
        <f ca="1">+IF(AND(ISNUMBER(OFFSET('Sanitation Data'!$D$6,0,10*ROW('Sanitation Data'!D42))),'Data Summary'!CL48="Yes"),OFFSET('Sanitation Data'!$D$6,0,10*ROW('Sanitation Data'!D42)),NA())</f>
        <v>#N/A</v>
      </c>
      <c r="X48" s="520" t="e">
        <f ca="1">+IF(AND(ISNUMBER(OFFSET('Sanitation Data'!$D$10,0,10*ROW('Sanitation Data'!D42))),'Data Summary'!CM48="Yes"),OFFSET('Sanitation Data'!$D$10,0,10*ROW('Sanitation Data'!D42)),NA())</f>
        <v>#N/A</v>
      </c>
      <c r="Y48" s="520" t="e">
        <f ca="1">+IF(AND(ISNUMBER(OFFSET('Sanitation Data'!$D$11,0,10*ROW('Sanitation Data'!D42))),'Data Summary'!CN48="Yes"),OFFSET('Sanitation Data'!$D$11,0,10*ROW('Sanitation Data'!D42)),NA())</f>
        <v>#N/A</v>
      </c>
      <c r="Z48" s="520" t="e">
        <f ca="1">+IF(AND(ISNUMBER(OFFSET('Sanitation Data'!$D$12,0,10*ROW('Sanitation Data'!D42))),'Data Summary'!CO48="Yes"),OFFSET('Sanitation Data'!$D$12,0,10*ROW('Sanitation Data'!D42)),NA())</f>
        <v>#N/A</v>
      </c>
      <c r="AA48" s="520" t="e">
        <f ca="1">+IF(AND(ISNUMBER(OFFSET('Sanitation Data'!$E$4,0,10*ROW('Sanitation Data'!E42))),'Data Summary'!CP48="Yes"),100-OFFSET('Sanitation Data'!$E$4,0,10*ROW('Sanitation Data'!E42)),NA())</f>
        <v>#N/A</v>
      </c>
      <c r="AB48" s="520" t="e">
        <f ca="1">+IF(AND(ISNUMBER(OFFSET('Sanitation Data'!$E$6,0,10*ROW('Sanitation Data'!E42))),'Data Summary'!CQ48="Yes"),OFFSET('Sanitation Data'!$E$6,0,10*ROW('Sanitation Data'!E42)),NA())</f>
        <v>#N/A</v>
      </c>
      <c r="AC48" s="520" t="e">
        <f ca="1">+IF(AND(ISNUMBER(OFFSET('Sanitation Data'!$E$10,0,10*ROW('Sanitation Data'!E42))),'Data Summary'!CR48="Yes"),OFFSET('Sanitation Data'!$E$10,0,10*ROW('Sanitation Data'!E42)),NA())</f>
        <v>#N/A</v>
      </c>
      <c r="AD48" s="520" t="e">
        <f ca="1">+IF(AND(ISNUMBER(OFFSET('Sanitation Data'!$E$11,0,10*ROW('Sanitation Data'!E42))),'Data Summary'!CS48="Yes"),OFFSET('Sanitation Data'!$E$11,0,10*ROW('Sanitation Data'!E42)),NA())</f>
        <v>#N/A</v>
      </c>
      <c r="AE48" s="520" t="e">
        <f ca="1">+IF(AND(ISNUMBER(OFFSET('Sanitation Data'!$E$12,0,10*ROW('Sanitation Data'!E42))),'Data Summary'!CT48="Yes"),OFFSET('Sanitation Data'!$E$12,0,10*ROW('Sanitation Data'!E42)),NA())</f>
        <v>#N/A</v>
      </c>
      <c r="AF48" s="520" t="e">
        <f ca="1">+IF(AND(ISNUMBER(OFFSET('Sanitation Data'!$F$4,0,10*ROW('Sanitation Data'!F42))),'Data Summary'!CU48="Yes"),100-OFFSET('Sanitation Data'!$F$4,0,10*ROW('Sanitation Data'!F42)),NA())</f>
        <v>#N/A</v>
      </c>
      <c r="AG48" s="520" t="e">
        <f ca="1">+IF(AND(ISNUMBER(OFFSET('Sanitation Data'!$F$6,0,10*ROW('Sanitation Data'!F42))),'Data Summary'!CV48="Yes"),OFFSET('Sanitation Data'!$F$6,0,10*ROW('Sanitation Data'!F42)),NA())</f>
        <v>#N/A</v>
      </c>
      <c r="AH48" s="520" t="e">
        <f ca="1">+IF(AND(ISNUMBER(OFFSET('Sanitation Data'!$F$10,0,10*ROW('Sanitation Data'!F42))),'Data Summary'!CW48="Yes"),OFFSET('Sanitation Data'!$F$10,0,10*ROW('Sanitation Data'!F42)),NA())</f>
        <v>#N/A</v>
      </c>
      <c r="AI48" s="520" t="e">
        <f ca="1">+IF(AND(ISNUMBER(OFFSET('Sanitation Data'!$F$11,0,10*ROW('Sanitation Data'!F42))),'Data Summary'!CX48="Yes"),OFFSET('Sanitation Data'!$F$11,0,10*ROW('Sanitation Data'!F42)),NA())</f>
        <v>#N/A</v>
      </c>
      <c r="AJ48" s="520" t="e">
        <f ca="1">+IF(AND(ISNUMBER(OFFSET('Sanitation Data'!$F$12,0,10*ROW('Sanitation Data'!F42))),'Data Summary'!CY48="Yes"),OFFSET('Sanitation Data'!$F$12,0,10*ROW('Sanitation Data'!F42)),NA())</f>
        <v>#N/A</v>
      </c>
      <c r="AK48" s="520" t="e">
        <f ca="1">+IF(AND(ISNUMBER(OFFSET('Sanitation Data'!$G$4,0,10*ROW('Sanitation Data'!G42))),'Data Summary'!CZ48="Yes"),100-OFFSET('Sanitation Data'!$G$4,0,10*ROW('Sanitation Data'!G42)),NA())</f>
        <v>#N/A</v>
      </c>
      <c r="AL48" s="520" t="e">
        <f ca="1">+IF(AND(ISNUMBER(OFFSET('Sanitation Data'!$G$6,0,10*ROW('Sanitation Data'!G42))),'Data Summary'!DA48="Yes"),OFFSET('Sanitation Data'!$G$6,0,10*ROW('Sanitation Data'!G42)),NA())</f>
        <v>#N/A</v>
      </c>
      <c r="AM48" s="520" t="e">
        <f ca="1">+IF(AND(ISNUMBER(OFFSET('Sanitation Data'!$G$10,0,10*ROW('Sanitation Data'!G42))),'Data Summary'!DB48="Yes"),OFFSET('Sanitation Data'!$G$10,0,10*ROW('Sanitation Data'!G42)),NA())</f>
        <v>#N/A</v>
      </c>
      <c r="AN48" s="520" t="e">
        <f ca="1">+IF(AND(ISNUMBER(OFFSET('Sanitation Data'!$G$11,0,10*ROW('Sanitation Data'!G42))),'Data Summary'!DC48="Yes"),OFFSET('Sanitation Data'!$G$11,0,10*ROW('Sanitation Data'!G42)),NA())</f>
        <v>#N/A</v>
      </c>
      <c r="AO48" s="520" t="e">
        <f ca="1">+IF(AND(ISNUMBER(OFFSET('Sanitation Data'!$G$12,0,10*ROW('Sanitation Data'!G42))),'Data Summary'!DD48="Yes"),OFFSET('Sanitation Data'!$G$12,0,10*ROW('Sanitation Data'!G42)),NA())</f>
        <v>#N/A</v>
      </c>
      <c r="AP48" s="520" t="e">
        <f ca="1">+IF(AND(ISNUMBER(OFFSET('Sanitation Data'!$H$4,0,10*ROW('Sanitation Data'!H42))),'Data Summary'!DE48="Yes"),100-OFFSET('Sanitation Data'!$H$4,0,10*ROW('Sanitation Data'!H42)),NA())</f>
        <v>#N/A</v>
      </c>
      <c r="AQ48" s="520" t="e">
        <f ca="1">+IF(AND(ISNUMBER(OFFSET('Sanitation Data'!$H$6,0,10*ROW('Sanitation Data'!H42))),'Data Summary'!DF48="Yes"),OFFSET('Sanitation Data'!$H$6,0,10*ROW('Sanitation Data'!H42)),NA())</f>
        <v>#N/A</v>
      </c>
      <c r="AR48" s="520" t="e">
        <f ca="1">+IF(AND(ISNUMBER(OFFSET('Sanitation Data'!$H$10,0,10*ROW('Sanitation Data'!H42))),'Data Summary'!DG48="Yes"),OFFSET('Sanitation Data'!$H$10,0,10*ROW('Sanitation Data'!H42)),NA())</f>
        <v>#N/A</v>
      </c>
      <c r="AS48" s="520" t="e">
        <f ca="1">+IF(AND(ISNUMBER(OFFSET('Sanitation Data'!$H$11,0,10*ROW('Sanitation Data'!H42))),'Data Summary'!DH48="Yes"),OFFSET('Sanitation Data'!$H$11,0,10*ROW('Sanitation Data'!H42)),NA())</f>
        <v>#N/A</v>
      </c>
      <c r="AT48" s="520" t="e">
        <f ca="1">+IF(AND(ISNUMBER(OFFSET('Sanitation Data'!$H$12,0,10*ROW('Sanitation Data'!H42))),'Data Summary'!DI48="Yes"),OFFSET('Sanitation Data'!$H$12,0,10*ROW('Sanitation Data'!H42)),NA())</f>
        <v>#N/A</v>
      </c>
      <c r="AU48" s="520" t="e">
        <f ca="1">+IF(AND(ISNUMBER(OFFSET('Sanitation Data'!$I$4,0,10*ROW('Sanitation Data'!I42))),'Data Summary'!DJ48="Yes"),100-OFFSET('Sanitation Data'!$I$4,0,10*ROW('Sanitation Data'!I42)),NA())</f>
        <v>#N/A</v>
      </c>
      <c r="AV48" s="520" t="e">
        <f ca="1">+IF(AND(ISNUMBER(OFFSET('Sanitation Data'!$I$6,0,10*ROW('Sanitation Data'!I42))),'Data Summary'!DK48="Yes"),OFFSET('Sanitation Data'!$I$6,0,10*ROW('Sanitation Data'!I42)),NA())</f>
        <v>#N/A</v>
      </c>
      <c r="AW48" s="520" t="e">
        <f ca="1">+IF(AND(ISNUMBER(OFFSET('Sanitation Data'!$I$10,0,10*ROW('Sanitation Data'!I42))),'Data Summary'!DL48="Yes"),OFFSET('Sanitation Data'!$I$10,0,10*ROW('Sanitation Data'!I42)),NA())</f>
        <v>#N/A</v>
      </c>
      <c r="AX48" s="520" t="e">
        <f ca="1">+IF(AND(ISNUMBER(OFFSET('Sanitation Data'!$I$11,0,10*ROW('Sanitation Data'!I42))),'Data Summary'!DM48="Yes"),OFFSET('Sanitation Data'!$I$11,0,10*ROW('Sanitation Data'!I42)),NA())</f>
        <v>#N/A</v>
      </c>
      <c r="AY48" s="520" t="e">
        <f ca="1">+IF(AND(ISNUMBER(OFFSET('Sanitation Data'!$I$12,0,10*ROW('Sanitation Data'!I42))),'Data Summary'!DN48="Yes"),OFFSET('Sanitation Data'!$I$12,0,10*ROW('Sanitation Data'!I42)),NA())</f>
        <v>#N/A</v>
      </c>
      <c r="AZ48" s="521" t="e">
        <f ca="1">+IF(AND(ISNUMBER(OFFSET('Hygiene Data'!$D$5,0,10*ROW('Hygiene Data'!D42))),'Data Summary'!DO48="Yes"),OFFSET('Hygiene Data'!$D$5,0,10*ROW('Hygiene Data'!D42)),NA())</f>
        <v>#N/A</v>
      </c>
      <c r="BA48" s="521" t="e">
        <f ca="1">+IF(AND(ISNUMBER(OFFSET('Hygiene Data'!$D$7,0,10*ROW('Hygiene Data'!D42))),'Data Summary'!DP48="Yes"),OFFSET('Hygiene Data'!$D$7,0,10*ROW('Hygiene Data'!D42)),NA())</f>
        <v>#N/A</v>
      </c>
      <c r="BB48" s="521" t="e">
        <f ca="1">+IF(AND(ISNUMBER(OFFSET('Hygiene Data'!$D$9,0,10*ROW('Hygiene Data'!D42))),'Data Summary'!DQ48="Yes"),OFFSET('Hygiene Data'!$D$9,0,10*ROW('Hygiene Data'!D42)),NA())</f>
        <v>#N/A</v>
      </c>
      <c r="BC48" s="521" t="e">
        <f ca="1">+IF(AND(ISNUMBER(OFFSET('Hygiene Data'!$E$5,0,10*ROW('Hygiene Data'!E42))),'Data Summary'!DR48="Yes"),OFFSET('Hygiene Data'!$E$5,0,10*ROW('Hygiene Data'!E42)),NA())</f>
        <v>#N/A</v>
      </c>
      <c r="BD48" s="521" t="e">
        <f ca="1">+IF(AND(ISNUMBER(OFFSET('Hygiene Data'!$E$7,0,10*ROW('Hygiene Data'!E42))),'Data Summary'!DS48="Yes"),OFFSET('Hygiene Data'!$E$7,0,10*ROW('Hygiene Data'!E42)),NA())</f>
        <v>#N/A</v>
      </c>
      <c r="BE48" s="521" t="e">
        <f ca="1">+IF(AND(ISNUMBER(OFFSET('Hygiene Data'!$E$9,0,10*ROW('Hygiene Data'!E42))),'Data Summary'!DT48="Yes"),OFFSET('Hygiene Data'!$E$9,0,10*ROW('Hygiene Data'!E42)),NA())</f>
        <v>#N/A</v>
      </c>
      <c r="BF48" s="521" t="e">
        <f ca="1">+IF(AND(ISNUMBER(OFFSET('Hygiene Data'!$F$5,0,10*ROW('Hygiene Data'!F42))),'Data Summary'!DU48="Yes"),OFFSET('Hygiene Data'!$F$5,0,10*ROW('Hygiene Data'!F42)),NA())</f>
        <v>#N/A</v>
      </c>
      <c r="BG48" s="521" t="e">
        <f ca="1">+IF(AND(ISNUMBER(OFFSET('Hygiene Data'!$F$7,0,10*ROW('Hygiene Data'!F42))),'Data Summary'!DV48="Yes"),OFFSET('Hygiene Data'!$F$7,0,10*ROW('Hygiene Data'!F42)),NA())</f>
        <v>#N/A</v>
      </c>
      <c r="BH48" s="521" t="e">
        <f ca="1">+IF(AND(ISNUMBER(OFFSET('Hygiene Data'!$F$9,0,10*ROW('Hygiene Data'!F42))),'Data Summary'!DW48="Yes"),OFFSET('Hygiene Data'!$F$9,0,10*ROW('Hygiene Data'!F42)),NA())</f>
        <v>#N/A</v>
      </c>
      <c r="BI48" s="521" t="e">
        <f ca="1">+IF(AND(ISNUMBER(OFFSET('Hygiene Data'!$G$5,0,10*ROW('Hygiene Data'!G42))),'Data Summary'!DX48="Yes"),OFFSET('Hygiene Data'!$G$5,0,10*ROW('Hygiene Data'!G42)),NA())</f>
        <v>#N/A</v>
      </c>
      <c r="BJ48" s="521" t="e">
        <f ca="1">+IF(AND(ISNUMBER(OFFSET('Hygiene Data'!$G$7,0,10*ROW('Hygiene Data'!G42))),'Data Summary'!DY48="Yes"),OFFSET('Hygiene Data'!$G$7,0,10*ROW('Hygiene Data'!G42)),NA())</f>
        <v>#N/A</v>
      </c>
      <c r="BK48" s="521" t="e">
        <f ca="1">+IF(AND(ISNUMBER(OFFSET('Hygiene Data'!$G$9,0,10*ROW('Hygiene Data'!G42))),'Data Summary'!DZ48="Yes"),OFFSET('Hygiene Data'!$G$9,0,10*ROW('Hygiene Data'!G42)),NA())</f>
        <v>#N/A</v>
      </c>
      <c r="BL48" s="521" t="e">
        <f ca="1">+IF(AND(ISNUMBER(OFFSET('Hygiene Data'!$H$5,0,10*ROW('Hygiene Data'!H42))),'Data Summary'!EA48="Yes"),OFFSET('Hygiene Data'!$H$5,0,10*ROW('Hygiene Data'!H42)),NA())</f>
        <v>#N/A</v>
      </c>
      <c r="BM48" s="521" t="e">
        <f ca="1">+IF(AND(ISNUMBER(OFFSET('Hygiene Data'!$H$7,0,10*ROW('Hygiene Data'!H42))),'Data Summary'!EB48="Yes"),OFFSET('Hygiene Data'!$H$7,0,10*ROW('Hygiene Data'!H42)),NA())</f>
        <v>#N/A</v>
      </c>
      <c r="BN48" s="521" t="e">
        <f ca="1">+IF(AND(ISNUMBER(OFFSET('Hygiene Data'!$H$9,0,10*ROW('Hygiene Data'!H42))),'Data Summary'!EC48="Yes"),OFFSET('Hygiene Data'!$H$9,0,10*ROW('Hygiene Data'!H42)),NA())</f>
        <v>#N/A</v>
      </c>
      <c r="BO48" s="521" t="e">
        <f ca="1">+IF(AND(ISNUMBER(OFFSET('Hygiene Data'!$I$5,0,10*ROW('Hygiene Data'!I42))),'Data Summary'!ED48="Yes"),OFFSET('Hygiene Data'!$I$5,0,10*ROW('Hygiene Data'!I42)),NA())</f>
        <v>#N/A</v>
      </c>
      <c r="BP48" s="521" t="e">
        <f ca="1">+IF(AND(ISNUMBER(OFFSET('Hygiene Data'!$I$7,0,10*ROW('Hygiene Data'!I42))),'Data Summary'!EE48="Yes"),OFFSET('Hygiene Data'!$I$7,0,10*ROW('Hygiene Data'!I42)),NA())</f>
        <v>#N/A</v>
      </c>
      <c r="BQ48" s="521" t="e">
        <f ca="1">+IF(AND(ISNUMBER(OFFSET('Hygiene Data'!$I$9,0,10*ROW('Hygiene Data'!I42))),'Data Summary'!EF48="Yes"),OFFSET('Hygiene Data'!$I$9,0,10*ROW('Hygiene Data'!I42)),NA())</f>
        <v>#N/A</v>
      </c>
    </row>
    <row r="49" spans="1:69" x14ac:dyDescent="0.25">
      <c r="A49" s="517" t="e">
        <f ca="1">+RIGHT('Data Summary'!A49,LEN('Data Summary'!A49)-9)</f>
        <v>#VALUE!</v>
      </c>
      <c r="B49" s="491" t="str">
        <f ca="1">+IF(ISTEXT('Data Summary'!B49),'Data Summary'!B49,"")</f>
        <v/>
      </c>
      <c r="C49" s="518" t="e">
        <f ca="1">+VALUE('Data Summary'!C49)</f>
        <v>#VALUE!</v>
      </c>
      <c r="D49" s="519" t="e">
        <f ca="1">+IF(AND(ISNUMBER(OFFSET('Water Data'!$D$4,0,10*ROW('Water Data'!D43))),'Data Summary'!BS49="Yes"),100-OFFSET('Water Data'!$D$4,0,10*ROW('Water Data'!D43)),NA())</f>
        <v>#N/A</v>
      </c>
      <c r="E49" s="519" t="e">
        <f ca="1">+IF(AND(ISNUMBER(OFFSET('Water Data'!$D$6,0,10*ROW('Water Data'!D43))),'Data Summary'!BT49="Yes"),OFFSET('Water Data'!$D$6,0,10*ROW('Water Data'!D43)),NA())</f>
        <v>#N/A</v>
      </c>
      <c r="F49" s="519" t="e">
        <f ca="1">+IF(AND(ISNUMBER(OFFSET('Water Data'!$D$9,0,10*ROW('Water Data'!D43))),'Data Summary'!BU49="Yes"),OFFSET('Water Data'!$D$9,0,10*ROW('Water Data'!D43)),NA())</f>
        <v>#N/A</v>
      </c>
      <c r="G49" s="519" t="e">
        <f ca="1">+IF(AND(ISNUMBER(OFFSET('Water Data'!$E$4,0,10*ROW('Water Data'!E43))),'Data Summary'!BV49="Yes"),100-OFFSET('Water Data'!$E$4,0,10*ROW('Water Data'!E43)),NA())</f>
        <v>#N/A</v>
      </c>
      <c r="H49" s="519" t="e">
        <f ca="1">+IF(AND(ISNUMBER(OFFSET('Water Data'!$E$6,0,10*ROW('Water Data'!E43))),'Data Summary'!BW49="Yes"),OFFSET('Water Data'!$E$6,0,10*ROW('Water Data'!E43)),NA())</f>
        <v>#N/A</v>
      </c>
      <c r="I49" s="519" t="e">
        <f ca="1">+IF(AND(ISNUMBER(OFFSET('Water Data'!$E$9,0,10*ROW('Water Data'!E43))),'Data Summary'!BX49="Yes"),OFFSET('Water Data'!$E$9,0,10*ROW('Water Data'!E43)),NA())</f>
        <v>#N/A</v>
      </c>
      <c r="J49" s="519" t="e">
        <f ca="1">+IF(AND(ISNUMBER(OFFSET('Water Data'!$F$4,0,10*ROW('Water Data'!F43))),'Data Summary'!BY49="Yes"),100-OFFSET('Water Data'!$F$4,0,10*ROW('Water Data'!F43)),NA())</f>
        <v>#N/A</v>
      </c>
      <c r="K49" s="519" t="e">
        <f ca="1">+IF(AND(ISNUMBER(OFFSET('Water Data'!$F$6,0,10*ROW('Water Data'!F43))),'Data Summary'!BZ49="Yes"),OFFSET('Water Data'!$F$6,0,10*ROW('Water Data'!F43)),NA())</f>
        <v>#N/A</v>
      </c>
      <c r="L49" s="519" t="e">
        <f ca="1">+IF(AND(ISNUMBER(OFFSET('Water Data'!$F$9,0,10*ROW('Water Data'!F43))),'Data Summary'!CA49="Yes"),OFFSET('Water Data'!$F$9,0,10*ROW('Water Data'!F43)),NA())</f>
        <v>#N/A</v>
      </c>
      <c r="M49" s="519" t="e">
        <f ca="1">+IF(AND(ISNUMBER(OFFSET('Water Data'!$G$4,0,10*ROW('Water Data'!G43))),'Data Summary'!CB49="Yes"),100-OFFSET('Water Data'!$G$4,0,10*ROW('Water Data'!G43)),NA())</f>
        <v>#N/A</v>
      </c>
      <c r="N49" s="519" t="e">
        <f ca="1">+IF(AND(ISNUMBER(OFFSET('Water Data'!$G$6,0,10*ROW('Water Data'!G43))),'Data Summary'!CC49="Yes"),OFFSET('Water Data'!$G$6,0,10*ROW('Water Data'!G43)),NA())</f>
        <v>#N/A</v>
      </c>
      <c r="O49" s="519" t="e">
        <f ca="1">+IF(AND(ISNUMBER(OFFSET('Water Data'!$G$9,0,10*ROW('Water Data'!G43))),'Data Summary'!CD49="Yes"),OFFSET('Water Data'!$G$9,0,10*ROW('Water Data'!G43)),NA())</f>
        <v>#N/A</v>
      </c>
      <c r="P49" s="519" t="e">
        <f ca="1">+IF(AND(ISNUMBER(OFFSET('Water Data'!$H$4,0,10*ROW('Water Data'!H43))),'Data Summary'!CE49="Yes"),100-OFFSET('Water Data'!$H$4,0,10*ROW('Water Data'!H43)),NA())</f>
        <v>#N/A</v>
      </c>
      <c r="Q49" s="519" t="e">
        <f ca="1">+IF(AND(ISNUMBER(OFFSET('Water Data'!$H$6,0,10*ROW('Water Data'!H43))),'Data Summary'!CF49="Yes"),OFFSET('Water Data'!$H$6,0,10*ROW('Water Data'!H43)),NA())</f>
        <v>#N/A</v>
      </c>
      <c r="R49" s="519" t="e">
        <f ca="1">+IF(AND(ISNUMBER(OFFSET('Water Data'!$H$9,0,10*ROW('Water Data'!H43))),'Data Summary'!CG49="Yes"),OFFSET('Water Data'!$H$9,0,10*ROW('Water Data'!H43)),NA())</f>
        <v>#N/A</v>
      </c>
      <c r="S49" s="519" t="e">
        <f ca="1">+IF(AND(ISNUMBER(OFFSET('Water Data'!$I$4,0,10*ROW('Water Data'!I43))),'Data Summary'!CH49="Yes"),100-OFFSET('Water Data'!$I$4,0,10*ROW('Water Data'!I43)),NA())</f>
        <v>#N/A</v>
      </c>
      <c r="T49" s="519" t="e">
        <f ca="1">+IF(AND(ISNUMBER(OFFSET('Water Data'!$I$6,0,10*ROW('Water Data'!I43))),'Data Summary'!CI49="Yes"),OFFSET('Water Data'!$I$6,0,10*ROW('Water Data'!I43)),NA())</f>
        <v>#N/A</v>
      </c>
      <c r="U49" s="519" t="e">
        <f ca="1">+IF(AND(ISNUMBER(OFFSET('Water Data'!$I$9,0,10*ROW('Water Data'!I43))),'Data Summary'!CJ49="Yes"),OFFSET('Water Data'!$I$9,0,10*ROW('Water Data'!I43)),NA())</f>
        <v>#N/A</v>
      </c>
      <c r="V49" s="520" t="e">
        <f ca="1">+IF(AND(ISNUMBER(OFFSET('Sanitation Data'!$D$4,0,10*ROW('Sanitation Data'!D43))),'Data Summary'!CK49="Yes"),100-OFFSET('Sanitation Data'!$D$4,0,10*ROW('Sanitation Data'!D43)),NA())</f>
        <v>#N/A</v>
      </c>
      <c r="W49" s="520" t="e">
        <f ca="1">+IF(AND(ISNUMBER(OFFSET('Sanitation Data'!$D$6,0,10*ROW('Sanitation Data'!D43))),'Data Summary'!CL49="Yes"),OFFSET('Sanitation Data'!$D$6,0,10*ROW('Sanitation Data'!D43)),NA())</f>
        <v>#N/A</v>
      </c>
      <c r="X49" s="520" t="e">
        <f ca="1">+IF(AND(ISNUMBER(OFFSET('Sanitation Data'!$D$10,0,10*ROW('Sanitation Data'!D43))),'Data Summary'!CM49="Yes"),OFFSET('Sanitation Data'!$D$10,0,10*ROW('Sanitation Data'!D43)),NA())</f>
        <v>#N/A</v>
      </c>
      <c r="Y49" s="520" t="e">
        <f ca="1">+IF(AND(ISNUMBER(OFFSET('Sanitation Data'!$D$11,0,10*ROW('Sanitation Data'!D43))),'Data Summary'!CN49="Yes"),OFFSET('Sanitation Data'!$D$11,0,10*ROW('Sanitation Data'!D43)),NA())</f>
        <v>#N/A</v>
      </c>
      <c r="Z49" s="520" t="e">
        <f ca="1">+IF(AND(ISNUMBER(OFFSET('Sanitation Data'!$D$12,0,10*ROW('Sanitation Data'!D43))),'Data Summary'!CO49="Yes"),OFFSET('Sanitation Data'!$D$12,0,10*ROW('Sanitation Data'!D43)),NA())</f>
        <v>#N/A</v>
      </c>
      <c r="AA49" s="520" t="e">
        <f ca="1">+IF(AND(ISNUMBER(OFFSET('Sanitation Data'!$E$4,0,10*ROW('Sanitation Data'!E43))),'Data Summary'!CP49="Yes"),100-OFFSET('Sanitation Data'!$E$4,0,10*ROW('Sanitation Data'!E43)),NA())</f>
        <v>#N/A</v>
      </c>
      <c r="AB49" s="520" t="e">
        <f ca="1">+IF(AND(ISNUMBER(OFFSET('Sanitation Data'!$E$6,0,10*ROW('Sanitation Data'!E43))),'Data Summary'!CQ49="Yes"),OFFSET('Sanitation Data'!$E$6,0,10*ROW('Sanitation Data'!E43)),NA())</f>
        <v>#N/A</v>
      </c>
      <c r="AC49" s="520" t="e">
        <f ca="1">+IF(AND(ISNUMBER(OFFSET('Sanitation Data'!$E$10,0,10*ROW('Sanitation Data'!E43))),'Data Summary'!CR49="Yes"),OFFSET('Sanitation Data'!$E$10,0,10*ROW('Sanitation Data'!E43)),NA())</f>
        <v>#N/A</v>
      </c>
      <c r="AD49" s="520" t="e">
        <f ca="1">+IF(AND(ISNUMBER(OFFSET('Sanitation Data'!$E$11,0,10*ROW('Sanitation Data'!E43))),'Data Summary'!CS49="Yes"),OFFSET('Sanitation Data'!$E$11,0,10*ROW('Sanitation Data'!E43)),NA())</f>
        <v>#N/A</v>
      </c>
      <c r="AE49" s="520" t="e">
        <f ca="1">+IF(AND(ISNUMBER(OFFSET('Sanitation Data'!$E$12,0,10*ROW('Sanitation Data'!E43))),'Data Summary'!CT49="Yes"),OFFSET('Sanitation Data'!$E$12,0,10*ROW('Sanitation Data'!E43)),NA())</f>
        <v>#N/A</v>
      </c>
      <c r="AF49" s="520" t="e">
        <f ca="1">+IF(AND(ISNUMBER(OFFSET('Sanitation Data'!$F$4,0,10*ROW('Sanitation Data'!F43))),'Data Summary'!CU49="Yes"),100-OFFSET('Sanitation Data'!$F$4,0,10*ROW('Sanitation Data'!F43)),NA())</f>
        <v>#N/A</v>
      </c>
      <c r="AG49" s="520" t="e">
        <f ca="1">+IF(AND(ISNUMBER(OFFSET('Sanitation Data'!$F$6,0,10*ROW('Sanitation Data'!F43))),'Data Summary'!CV49="Yes"),OFFSET('Sanitation Data'!$F$6,0,10*ROW('Sanitation Data'!F43)),NA())</f>
        <v>#N/A</v>
      </c>
      <c r="AH49" s="520" t="e">
        <f ca="1">+IF(AND(ISNUMBER(OFFSET('Sanitation Data'!$F$10,0,10*ROW('Sanitation Data'!F43))),'Data Summary'!CW49="Yes"),OFFSET('Sanitation Data'!$F$10,0,10*ROW('Sanitation Data'!F43)),NA())</f>
        <v>#N/A</v>
      </c>
      <c r="AI49" s="520" t="e">
        <f ca="1">+IF(AND(ISNUMBER(OFFSET('Sanitation Data'!$F$11,0,10*ROW('Sanitation Data'!F43))),'Data Summary'!CX49="Yes"),OFFSET('Sanitation Data'!$F$11,0,10*ROW('Sanitation Data'!F43)),NA())</f>
        <v>#N/A</v>
      </c>
      <c r="AJ49" s="520" t="e">
        <f ca="1">+IF(AND(ISNUMBER(OFFSET('Sanitation Data'!$F$12,0,10*ROW('Sanitation Data'!F43))),'Data Summary'!CY49="Yes"),OFFSET('Sanitation Data'!$F$12,0,10*ROW('Sanitation Data'!F43)),NA())</f>
        <v>#N/A</v>
      </c>
      <c r="AK49" s="520" t="e">
        <f ca="1">+IF(AND(ISNUMBER(OFFSET('Sanitation Data'!$G$4,0,10*ROW('Sanitation Data'!G43))),'Data Summary'!CZ49="Yes"),100-OFFSET('Sanitation Data'!$G$4,0,10*ROW('Sanitation Data'!G43)),NA())</f>
        <v>#N/A</v>
      </c>
      <c r="AL49" s="520" t="e">
        <f ca="1">+IF(AND(ISNUMBER(OFFSET('Sanitation Data'!$G$6,0,10*ROW('Sanitation Data'!G43))),'Data Summary'!DA49="Yes"),OFFSET('Sanitation Data'!$G$6,0,10*ROW('Sanitation Data'!G43)),NA())</f>
        <v>#N/A</v>
      </c>
      <c r="AM49" s="520" t="e">
        <f ca="1">+IF(AND(ISNUMBER(OFFSET('Sanitation Data'!$G$10,0,10*ROW('Sanitation Data'!G43))),'Data Summary'!DB49="Yes"),OFFSET('Sanitation Data'!$G$10,0,10*ROW('Sanitation Data'!G43)),NA())</f>
        <v>#N/A</v>
      </c>
      <c r="AN49" s="520" t="e">
        <f ca="1">+IF(AND(ISNUMBER(OFFSET('Sanitation Data'!$G$11,0,10*ROW('Sanitation Data'!G43))),'Data Summary'!DC49="Yes"),OFFSET('Sanitation Data'!$G$11,0,10*ROW('Sanitation Data'!G43)),NA())</f>
        <v>#N/A</v>
      </c>
      <c r="AO49" s="520" t="e">
        <f ca="1">+IF(AND(ISNUMBER(OFFSET('Sanitation Data'!$G$12,0,10*ROW('Sanitation Data'!G43))),'Data Summary'!DD49="Yes"),OFFSET('Sanitation Data'!$G$12,0,10*ROW('Sanitation Data'!G43)),NA())</f>
        <v>#N/A</v>
      </c>
      <c r="AP49" s="520" t="e">
        <f ca="1">+IF(AND(ISNUMBER(OFFSET('Sanitation Data'!$H$4,0,10*ROW('Sanitation Data'!H43))),'Data Summary'!DE49="Yes"),100-OFFSET('Sanitation Data'!$H$4,0,10*ROW('Sanitation Data'!H43)),NA())</f>
        <v>#N/A</v>
      </c>
      <c r="AQ49" s="520" t="e">
        <f ca="1">+IF(AND(ISNUMBER(OFFSET('Sanitation Data'!$H$6,0,10*ROW('Sanitation Data'!H43))),'Data Summary'!DF49="Yes"),OFFSET('Sanitation Data'!$H$6,0,10*ROW('Sanitation Data'!H43)),NA())</f>
        <v>#N/A</v>
      </c>
      <c r="AR49" s="520" t="e">
        <f ca="1">+IF(AND(ISNUMBER(OFFSET('Sanitation Data'!$H$10,0,10*ROW('Sanitation Data'!H43))),'Data Summary'!DG49="Yes"),OFFSET('Sanitation Data'!$H$10,0,10*ROW('Sanitation Data'!H43)),NA())</f>
        <v>#N/A</v>
      </c>
      <c r="AS49" s="520" t="e">
        <f ca="1">+IF(AND(ISNUMBER(OFFSET('Sanitation Data'!$H$11,0,10*ROW('Sanitation Data'!H43))),'Data Summary'!DH49="Yes"),OFFSET('Sanitation Data'!$H$11,0,10*ROW('Sanitation Data'!H43)),NA())</f>
        <v>#N/A</v>
      </c>
      <c r="AT49" s="520" t="e">
        <f ca="1">+IF(AND(ISNUMBER(OFFSET('Sanitation Data'!$H$12,0,10*ROW('Sanitation Data'!H43))),'Data Summary'!DI49="Yes"),OFFSET('Sanitation Data'!$H$12,0,10*ROW('Sanitation Data'!H43)),NA())</f>
        <v>#N/A</v>
      </c>
      <c r="AU49" s="520" t="e">
        <f ca="1">+IF(AND(ISNUMBER(OFFSET('Sanitation Data'!$I$4,0,10*ROW('Sanitation Data'!I43))),'Data Summary'!DJ49="Yes"),100-OFFSET('Sanitation Data'!$I$4,0,10*ROW('Sanitation Data'!I43)),NA())</f>
        <v>#N/A</v>
      </c>
      <c r="AV49" s="520" t="e">
        <f ca="1">+IF(AND(ISNUMBER(OFFSET('Sanitation Data'!$I$6,0,10*ROW('Sanitation Data'!I43))),'Data Summary'!DK49="Yes"),OFFSET('Sanitation Data'!$I$6,0,10*ROW('Sanitation Data'!I43)),NA())</f>
        <v>#N/A</v>
      </c>
      <c r="AW49" s="520" t="e">
        <f ca="1">+IF(AND(ISNUMBER(OFFSET('Sanitation Data'!$I$10,0,10*ROW('Sanitation Data'!I43))),'Data Summary'!DL49="Yes"),OFFSET('Sanitation Data'!$I$10,0,10*ROW('Sanitation Data'!I43)),NA())</f>
        <v>#N/A</v>
      </c>
      <c r="AX49" s="520" t="e">
        <f ca="1">+IF(AND(ISNUMBER(OFFSET('Sanitation Data'!$I$11,0,10*ROW('Sanitation Data'!I43))),'Data Summary'!DM49="Yes"),OFFSET('Sanitation Data'!$I$11,0,10*ROW('Sanitation Data'!I43)),NA())</f>
        <v>#N/A</v>
      </c>
      <c r="AY49" s="520" t="e">
        <f ca="1">+IF(AND(ISNUMBER(OFFSET('Sanitation Data'!$I$12,0,10*ROW('Sanitation Data'!I43))),'Data Summary'!DN49="Yes"),OFFSET('Sanitation Data'!$I$12,0,10*ROW('Sanitation Data'!I43)),NA())</f>
        <v>#N/A</v>
      </c>
      <c r="AZ49" s="521" t="e">
        <f ca="1">+IF(AND(ISNUMBER(OFFSET('Hygiene Data'!$D$5,0,10*ROW('Hygiene Data'!D43))),'Data Summary'!DO49="Yes"),OFFSET('Hygiene Data'!$D$5,0,10*ROW('Hygiene Data'!D43)),NA())</f>
        <v>#N/A</v>
      </c>
      <c r="BA49" s="521" t="e">
        <f ca="1">+IF(AND(ISNUMBER(OFFSET('Hygiene Data'!$D$7,0,10*ROW('Hygiene Data'!D43))),'Data Summary'!DP49="Yes"),OFFSET('Hygiene Data'!$D$7,0,10*ROW('Hygiene Data'!D43)),NA())</f>
        <v>#N/A</v>
      </c>
      <c r="BB49" s="521" t="e">
        <f ca="1">+IF(AND(ISNUMBER(OFFSET('Hygiene Data'!$D$9,0,10*ROW('Hygiene Data'!D43))),'Data Summary'!DQ49="Yes"),OFFSET('Hygiene Data'!$D$9,0,10*ROW('Hygiene Data'!D43)),NA())</f>
        <v>#N/A</v>
      </c>
      <c r="BC49" s="521" t="e">
        <f ca="1">+IF(AND(ISNUMBER(OFFSET('Hygiene Data'!$E$5,0,10*ROW('Hygiene Data'!E43))),'Data Summary'!DR49="Yes"),OFFSET('Hygiene Data'!$E$5,0,10*ROW('Hygiene Data'!E43)),NA())</f>
        <v>#N/A</v>
      </c>
      <c r="BD49" s="521" t="e">
        <f ca="1">+IF(AND(ISNUMBER(OFFSET('Hygiene Data'!$E$7,0,10*ROW('Hygiene Data'!E43))),'Data Summary'!DS49="Yes"),OFFSET('Hygiene Data'!$E$7,0,10*ROW('Hygiene Data'!E43)),NA())</f>
        <v>#N/A</v>
      </c>
      <c r="BE49" s="521" t="e">
        <f ca="1">+IF(AND(ISNUMBER(OFFSET('Hygiene Data'!$E$9,0,10*ROW('Hygiene Data'!E43))),'Data Summary'!DT49="Yes"),OFFSET('Hygiene Data'!$E$9,0,10*ROW('Hygiene Data'!E43)),NA())</f>
        <v>#N/A</v>
      </c>
      <c r="BF49" s="521" t="e">
        <f ca="1">+IF(AND(ISNUMBER(OFFSET('Hygiene Data'!$F$5,0,10*ROW('Hygiene Data'!F43))),'Data Summary'!DU49="Yes"),OFFSET('Hygiene Data'!$F$5,0,10*ROW('Hygiene Data'!F43)),NA())</f>
        <v>#N/A</v>
      </c>
      <c r="BG49" s="521" t="e">
        <f ca="1">+IF(AND(ISNUMBER(OFFSET('Hygiene Data'!$F$7,0,10*ROW('Hygiene Data'!F43))),'Data Summary'!DV49="Yes"),OFFSET('Hygiene Data'!$F$7,0,10*ROW('Hygiene Data'!F43)),NA())</f>
        <v>#N/A</v>
      </c>
      <c r="BH49" s="521" t="e">
        <f ca="1">+IF(AND(ISNUMBER(OFFSET('Hygiene Data'!$F$9,0,10*ROW('Hygiene Data'!F43))),'Data Summary'!DW49="Yes"),OFFSET('Hygiene Data'!$F$9,0,10*ROW('Hygiene Data'!F43)),NA())</f>
        <v>#N/A</v>
      </c>
      <c r="BI49" s="521" t="e">
        <f ca="1">+IF(AND(ISNUMBER(OFFSET('Hygiene Data'!$G$5,0,10*ROW('Hygiene Data'!G43))),'Data Summary'!DX49="Yes"),OFFSET('Hygiene Data'!$G$5,0,10*ROW('Hygiene Data'!G43)),NA())</f>
        <v>#N/A</v>
      </c>
      <c r="BJ49" s="521" t="e">
        <f ca="1">+IF(AND(ISNUMBER(OFFSET('Hygiene Data'!$G$7,0,10*ROW('Hygiene Data'!G43))),'Data Summary'!DY49="Yes"),OFFSET('Hygiene Data'!$G$7,0,10*ROW('Hygiene Data'!G43)),NA())</f>
        <v>#N/A</v>
      </c>
      <c r="BK49" s="521" t="e">
        <f ca="1">+IF(AND(ISNUMBER(OFFSET('Hygiene Data'!$G$9,0,10*ROW('Hygiene Data'!G43))),'Data Summary'!DZ49="Yes"),OFFSET('Hygiene Data'!$G$9,0,10*ROW('Hygiene Data'!G43)),NA())</f>
        <v>#N/A</v>
      </c>
      <c r="BL49" s="521" t="e">
        <f ca="1">+IF(AND(ISNUMBER(OFFSET('Hygiene Data'!$H$5,0,10*ROW('Hygiene Data'!H43))),'Data Summary'!EA49="Yes"),OFFSET('Hygiene Data'!$H$5,0,10*ROW('Hygiene Data'!H43)),NA())</f>
        <v>#N/A</v>
      </c>
      <c r="BM49" s="521" t="e">
        <f ca="1">+IF(AND(ISNUMBER(OFFSET('Hygiene Data'!$H$7,0,10*ROW('Hygiene Data'!H43))),'Data Summary'!EB49="Yes"),OFFSET('Hygiene Data'!$H$7,0,10*ROW('Hygiene Data'!H43)),NA())</f>
        <v>#N/A</v>
      </c>
      <c r="BN49" s="521" t="e">
        <f ca="1">+IF(AND(ISNUMBER(OFFSET('Hygiene Data'!$H$9,0,10*ROW('Hygiene Data'!H43))),'Data Summary'!EC49="Yes"),OFFSET('Hygiene Data'!$H$9,0,10*ROW('Hygiene Data'!H43)),NA())</f>
        <v>#N/A</v>
      </c>
      <c r="BO49" s="521" t="e">
        <f ca="1">+IF(AND(ISNUMBER(OFFSET('Hygiene Data'!$I$5,0,10*ROW('Hygiene Data'!I43))),'Data Summary'!ED49="Yes"),OFFSET('Hygiene Data'!$I$5,0,10*ROW('Hygiene Data'!I43)),NA())</f>
        <v>#N/A</v>
      </c>
      <c r="BP49" s="521" t="e">
        <f ca="1">+IF(AND(ISNUMBER(OFFSET('Hygiene Data'!$I$7,0,10*ROW('Hygiene Data'!I43))),'Data Summary'!EE49="Yes"),OFFSET('Hygiene Data'!$I$7,0,10*ROW('Hygiene Data'!I43)),NA())</f>
        <v>#N/A</v>
      </c>
      <c r="BQ49" s="521" t="e">
        <f ca="1">+IF(AND(ISNUMBER(OFFSET('Hygiene Data'!$I$9,0,10*ROW('Hygiene Data'!I43))),'Data Summary'!EF49="Yes"),OFFSET('Hygiene Data'!$I$9,0,10*ROW('Hygiene Data'!I43)),NA())</f>
        <v>#N/A</v>
      </c>
    </row>
    <row r="50" spans="1:69" x14ac:dyDescent="0.25">
      <c r="A50" s="517" t="e">
        <f ca="1">+RIGHT('Data Summary'!A50,LEN('Data Summary'!A50)-9)</f>
        <v>#VALUE!</v>
      </c>
      <c r="B50" s="491" t="str">
        <f ca="1">+IF(ISTEXT('Data Summary'!B50),'Data Summary'!B50,"")</f>
        <v/>
      </c>
      <c r="C50" s="518" t="e">
        <f ca="1">+VALUE('Data Summary'!C50)</f>
        <v>#VALUE!</v>
      </c>
      <c r="D50" s="519" t="e">
        <f ca="1">+IF(AND(ISNUMBER(OFFSET('Water Data'!$D$4,0,10*ROW('Water Data'!D44))),'Data Summary'!BS50="Yes"),100-OFFSET('Water Data'!$D$4,0,10*ROW('Water Data'!D44)),NA())</f>
        <v>#N/A</v>
      </c>
      <c r="E50" s="519" t="e">
        <f ca="1">+IF(AND(ISNUMBER(OFFSET('Water Data'!$D$6,0,10*ROW('Water Data'!D44))),'Data Summary'!BT50="Yes"),OFFSET('Water Data'!$D$6,0,10*ROW('Water Data'!D44)),NA())</f>
        <v>#N/A</v>
      </c>
      <c r="F50" s="519" t="e">
        <f ca="1">+IF(AND(ISNUMBER(OFFSET('Water Data'!$D$9,0,10*ROW('Water Data'!D44))),'Data Summary'!BU50="Yes"),OFFSET('Water Data'!$D$9,0,10*ROW('Water Data'!D44)),NA())</f>
        <v>#N/A</v>
      </c>
      <c r="G50" s="519" t="e">
        <f ca="1">+IF(AND(ISNUMBER(OFFSET('Water Data'!$E$4,0,10*ROW('Water Data'!E44))),'Data Summary'!BV50="Yes"),100-OFFSET('Water Data'!$E$4,0,10*ROW('Water Data'!E44)),NA())</f>
        <v>#N/A</v>
      </c>
      <c r="H50" s="519" t="e">
        <f ca="1">+IF(AND(ISNUMBER(OFFSET('Water Data'!$E$6,0,10*ROW('Water Data'!E44))),'Data Summary'!BW50="Yes"),OFFSET('Water Data'!$E$6,0,10*ROW('Water Data'!E44)),NA())</f>
        <v>#N/A</v>
      </c>
      <c r="I50" s="519" t="e">
        <f ca="1">+IF(AND(ISNUMBER(OFFSET('Water Data'!$E$9,0,10*ROW('Water Data'!E44))),'Data Summary'!BX50="Yes"),OFFSET('Water Data'!$E$9,0,10*ROW('Water Data'!E44)),NA())</f>
        <v>#N/A</v>
      </c>
      <c r="J50" s="519" t="e">
        <f ca="1">+IF(AND(ISNUMBER(OFFSET('Water Data'!$F$4,0,10*ROW('Water Data'!F44))),'Data Summary'!BY50="Yes"),100-OFFSET('Water Data'!$F$4,0,10*ROW('Water Data'!F44)),NA())</f>
        <v>#N/A</v>
      </c>
      <c r="K50" s="519" t="e">
        <f ca="1">+IF(AND(ISNUMBER(OFFSET('Water Data'!$F$6,0,10*ROW('Water Data'!F44))),'Data Summary'!BZ50="Yes"),OFFSET('Water Data'!$F$6,0,10*ROW('Water Data'!F44)),NA())</f>
        <v>#N/A</v>
      </c>
      <c r="L50" s="519" t="e">
        <f ca="1">+IF(AND(ISNUMBER(OFFSET('Water Data'!$F$9,0,10*ROW('Water Data'!F44))),'Data Summary'!CA50="Yes"),OFFSET('Water Data'!$F$9,0,10*ROW('Water Data'!F44)),NA())</f>
        <v>#N/A</v>
      </c>
      <c r="M50" s="519" t="e">
        <f ca="1">+IF(AND(ISNUMBER(OFFSET('Water Data'!$G$4,0,10*ROW('Water Data'!G44))),'Data Summary'!CB50="Yes"),100-OFFSET('Water Data'!$G$4,0,10*ROW('Water Data'!G44)),NA())</f>
        <v>#N/A</v>
      </c>
      <c r="N50" s="519" t="e">
        <f ca="1">+IF(AND(ISNUMBER(OFFSET('Water Data'!$G$6,0,10*ROW('Water Data'!G44))),'Data Summary'!CC50="Yes"),OFFSET('Water Data'!$G$6,0,10*ROW('Water Data'!G44)),NA())</f>
        <v>#N/A</v>
      </c>
      <c r="O50" s="519" t="e">
        <f ca="1">+IF(AND(ISNUMBER(OFFSET('Water Data'!$G$9,0,10*ROW('Water Data'!G44))),'Data Summary'!CD50="Yes"),OFFSET('Water Data'!$G$9,0,10*ROW('Water Data'!G44)),NA())</f>
        <v>#N/A</v>
      </c>
      <c r="P50" s="519" t="e">
        <f ca="1">+IF(AND(ISNUMBER(OFFSET('Water Data'!$H$4,0,10*ROW('Water Data'!H44))),'Data Summary'!CE50="Yes"),100-OFFSET('Water Data'!$H$4,0,10*ROW('Water Data'!H44)),NA())</f>
        <v>#N/A</v>
      </c>
      <c r="Q50" s="519" t="e">
        <f ca="1">+IF(AND(ISNUMBER(OFFSET('Water Data'!$H$6,0,10*ROW('Water Data'!H44))),'Data Summary'!CF50="Yes"),OFFSET('Water Data'!$H$6,0,10*ROW('Water Data'!H44)),NA())</f>
        <v>#N/A</v>
      </c>
      <c r="R50" s="519" t="e">
        <f ca="1">+IF(AND(ISNUMBER(OFFSET('Water Data'!$H$9,0,10*ROW('Water Data'!H44))),'Data Summary'!CG50="Yes"),OFFSET('Water Data'!$H$9,0,10*ROW('Water Data'!H44)),NA())</f>
        <v>#N/A</v>
      </c>
      <c r="S50" s="519" t="e">
        <f ca="1">+IF(AND(ISNUMBER(OFFSET('Water Data'!$I$4,0,10*ROW('Water Data'!I44))),'Data Summary'!CH50="Yes"),100-OFFSET('Water Data'!$I$4,0,10*ROW('Water Data'!I44)),NA())</f>
        <v>#N/A</v>
      </c>
      <c r="T50" s="519" t="e">
        <f ca="1">+IF(AND(ISNUMBER(OFFSET('Water Data'!$I$6,0,10*ROW('Water Data'!I44))),'Data Summary'!CI50="Yes"),OFFSET('Water Data'!$I$6,0,10*ROW('Water Data'!I44)),NA())</f>
        <v>#N/A</v>
      </c>
      <c r="U50" s="519" t="e">
        <f ca="1">+IF(AND(ISNUMBER(OFFSET('Water Data'!$I$9,0,10*ROW('Water Data'!I44))),'Data Summary'!CJ50="Yes"),OFFSET('Water Data'!$I$9,0,10*ROW('Water Data'!I44)),NA())</f>
        <v>#N/A</v>
      </c>
      <c r="V50" s="520" t="e">
        <f ca="1">+IF(AND(ISNUMBER(OFFSET('Sanitation Data'!$D$4,0,10*ROW('Sanitation Data'!D44))),'Data Summary'!CK50="Yes"),100-OFFSET('Sanitation Data'!$D$4,0,10*ROW('Sanitation Data'!D44)),NA())</f>
        <v>#N/A</v>
      </c>
      <c r="W50" s="520" t="e">
        <f ca="1">+IF(AND(ISNUMBER(OFFSET('Sanitation Data'!$D$6,0,10*ROW('Sanitation Data'!D44))),'Data Summary'!CL50="Yes"),OFFSET('Sanitation Data'!$D$6,0,10*ROW('Sanitation Data'!D44)),NA())</f>
        <v>#N/A</v>
      </c>
      <c r="X50" s="520" t="e">
        <f ca="1">+IF(AND(ISNUMBER(OFFSET('Sanitation Data'!$D$10,0,10*ROW('Sanitation Data'!D44))),'Data Summary'!CM50="Yes"),OFFSET('Sanitation Data'!$D$10,0,10*ROW('Sanitation Data'!D44)),NA())</f>
        <v>#N/A</v>
      </c>
      <c r="Y50" s="520" t="e">
        <f ca="1">+IF(AND(ISNUMBER(OFFSET('Sanitation Data'!$D$11,0,10*ROW('Sanitation Data'!D44))),'Data Summary'!CN50="Yes"),OFFSET('Sanitation Data'!$D$11,0,10*ROW('Sanitation Data'!D44)),NA())</f>
        <v>#N/A</v>
      </c>
      <c r="Z50" s="520" t="e">
        <f ca="1">+IF(AND(ISNUMBER(OFFSET('Sanitation Data'!$D$12,0,10*ROW('Sanitation Data'!D44))),'Data Summary'!CO50="Yes"),OFFSET('Sanitation Data'!$D$12,0,10*ROW('Sanitation Data'!D44)),NA())</f>
        <v>#N/A</v>
      </c>
      <c r="AA50" s="520" t="e">
        <f ca="1">+IF(AND(ISNUMBER(OFFSET('Sanitation Data'!$E$4,0,10*ROW('Sanitation Data'!E44))),'Data Summary'!CP50="Yes"),100-OFFSET('Sanitation Data'!$E$4,0,10*ROW('Sanitation Data'!E44)),NA())</f>
        <v>#N/A</v>
      </c>
      <c r="AB50" s="520" t="e">
        <f ca="1">+IF(AND(ISNUMBER(OFFSET('Sanitation Data'!$E$6,0,10*ROW('Sanitation Data'!E44))),'Data Summary'!CQ50="Yes"),OFFSET('Sanitation Data'!$E$6,0,10*ROW('Sanitation Data'!E44)),NA())</f>
        <v>#N/A</v>
      </c>
      <c r="AC50" s="520" t="e">
        <f ca="1">+IF(AND(ISNUMBER(OFFSET('Sanitation Data'!$E$10,0,10*ROW('Sanitation Data'!E44))),'Data Summary'!CR50="Yes"),OFFSET('Sanitation Data'!$E$10,0,10*ROW('Sanitation Data'!E44)),NA())</f>
        <v>#N/A</v>
      </c>
      <c r="AD50" s="520" t="e">
        <f ca="1">+IF(AND(ISNUMBER(OFFSET('Sanitation Data'!$E$11,0,10*ROW('Sanitation Data'!E44))),'Data Summary'!CS50="Yes"),OFFSET('Sanitation Data'!$E$11,0,10*ROW('Sanitation Data'!E44)),NA())</f>
        <v>#N/A</v>
      </c>
      <c r="AE50" s="520" t="e">
        <f ca="1">+IF(AND(ISNUMBER(OFFSET('Sanitation Data'!$E$12,0,10*ROW('Sanitation Data'!E44))),'Data Summary'!CT50="Yes"),OFFSET('Sanitation Data'!$E$12,0,10*ROW('Sanitation Data'!E44)),NA())</f>
        <v>#N/A</v>
      </c>
      <c r="AF50" s="520" t="e">
        <f ca="1">+IF(AND(ISNUMBER(OFFSET('Sanitation Data'!$F$4,0,10*ROW('Sanitation Data'!F44))),'Data Summary'!CU50="Yes"),100-OFFSET('Sanitation Data'!$F$4,0,10*ROW('Sanitation Data'!F44)),NA())</f>
        <v>#N/A</v>
      </c>
      <c r="AG50" s="520" t="e">
        <f ca="1">+IF(AND(ISNUMBER(OFFSET('Sanitation Data'!$F$6,0,10*ROW('Sanitation Data'!F44))),'Data Summary'!CV50="Yes"),OFFSET('Sanitation Data'!$F$6,0,10*ROW('Sanitation Data'!F44)),NA())</f>
        <v>#N/A</v>
      </c>
      <c r="AH50" s="520" t="e">
        <f ca="1">+IF(AND(ISNUMBER(OFFSET('Sanitation Data'!$F$10,0,10*ROW('Sanitation Data'!F44))),'Data Summary'!CW50="Yes"),OFFSET('Sanitation Data'!$F$10,0,10*ROW('Sanitation Data'!F44)),NA())</f>
        <v>#N/A</v>
      </c>
      <c r="AI50" s="520" t="e">
        <f ca="1">+IF(AND(ISNUMBER(OFFSET('Sanitation Data'!$F$11,0,10*ROW('Sanitation Data'!F44))),'Data Summary'!CX50="Yes"),OFFSET('Sanitation Data'!$F$11,0,10*ROW('Sanitation Data'!F44)),NA())</f>
        <v>#N/A</v>
      </c>
      <c r="AJ50" s="520" t="e">
        <f ca="1">+IF(AND(ISNUMBER(OFFSET('Sanitation Data'!$F$12,0,10*ROW('Sanitation Data'!F44))),'Data Summary'!CY50="Yes"),OFFSET('Sanitation Data'!$F$12,0,10*ROW('Sanitation Data'!F44)),NA())</f>
        <v>#N/A</v>
      </c>
      <c r="AK50" s="520" t="e">
        <f ca="1">+IF(AND(ISNUMBER(OFFSET('Sanitation Data'!$G$4,0,10*ROW('Sanitation Data'!G44))),'Data Summary'!CZ50="Yes"),100-OFFSET('Sanitation Data'!$G$4,0,10*ROW('Sanitation Data'!G44)),NA())</f>
        <v>#N/A</v>
      </c>
      <c r="AL50" s="520" t="e">
        <f ca="1">+IF(AND(ISNUMBER(OFFSET('Sanitation Data'!$G$6,0,10*ROW('Sanitation Data'!G44))),'Data Summary'!DA50="Yes"),OFFSET('Sanitation Data'!$G$6,0,10*ROW('Sanitation Data'!G44)),NA())</f>
        <v>#N/A</v>
      </c>
      <c r="AM50" s="520" t="e">
        <f ca="1">+IF(AND(ISNUMBER(OFFSET('Sanitation Data'!$G$10,0,10*ROW('Sanitation Data'!G44))),'Data Summary'!DB50="Yes"),OFFSET('Sanitation Data'!$G$10,0,10*ROW('Sanitation Data'!G44)),NA())</f>
        <v>#N/A</v>
      </c>
      <c r="AN50" s="520" t="e">
        <f ca="1">+IF(AND(ISNUMBER(OFFSET('Sanitation Data'!$G$11,0,10*ROW('Sanitation Data'!G44))),'Data Summary'!DC50="Yes"),OFFSET('Sanitation Data'!$G$11,0,10*ROW('Sanitation Data'!G44)),NA())</f>
        <v>#N/A</v>
      </c>
      <c r="AO50" s="520" t="e">
        <f ca="1">+IF(AND(ISNUMBER(OFFSET('Sanitation Data'!$G$12,0,10*ROW('Sanitation Data'!G44))),'Data Summary'!DD50="Yes"),OFFSET('Sanitation Data'!$G$12,0,10*ROW('Sanitation Data'!G44)),NA())</f>
        <v>#N/A</v>
      </c>
      <c r="AP50" s="520" t="e">
        <f ca="1">+IF(AND(ISNUMBER(OFFSET('Sanitation Data'!$H$4,0,10*ROW('Sanitation Data'!H44))),'Data Summary'!DE50="Yes"),100-OFFSET('Sanitation Data'!$H$4,0,10*ROW('Sanitation Data'!H44)),NA())</f>
        <v>#N/A</v>
      </c>
      <c r="AQ50" s="520" t="e">
        <f ca="1">+IF(AND(ISNUMBER(OFFSET('Sanitation Data'!$H$6,0,10*ROW('Sanitation Data'!H44))),'Data Summary'!DF50="Yes"),OFFSET('Sanitation Data'!$H$6,0,10*ROW('Sanitation Data'!H44)),NA())</f>
        <v>#N/A</v>
      </c>
      <c r="AR50" s="520" t="e">
        <f ca="1">+IF(AND(ISNUMBER(OFFSET('Sanitation Data'!$H$10,0,10*ROW('Sanitation Data'!H44))),'Data Summary'!DG50="Yes"),OFFSET('Sanitation Data'!$H$10,0,10*ROW('Sanitation Data'!H44)),NA())</f>
        <v>#N/A</v>
      </c>
      <c r="AS50" s="520" t="e">
        <f ca="1">+IF(AND(ISNUMBER(OFFSET('Sanitation Data'!$H$11,0,10*ROW('Sanitation Data'!H44))),'Data Summary'!DH50="Yes"),OFFSET('Sanitation Data'!$H$11,0,10*ROW('Sanitation Data'!H44)),NA())</f>
        <v>#N/A</v>
      </c>
      <c r="AT50" s="520" t="e">
        <f ca="1">+IF(AND(ISNUMBER(OFFSET('Sanitation Data'!$H$12,0,10*ROW('Sanitation Data'!H44))),'Data Summary'!DI50="Yes"),OFFSET('Sanitation Data'!$H$12,0,10*ROW('Sanitation Data'!H44)),NA())</f>
        <v>#N/A</v>
      </c>
      <c r="AU50" s="520" t="e">
        <f ca="1">+IF(AND(ISNUMBER(OFFSET('Sanitation Data'!$I$4,0,10*ROW('Sanitation Data'!I44))),'Data Summary'!DJ50="Yes"),100-OFFSET('Sanitation Data'!$I$4,0,10*ROW('Sanitation Data'!I44)),NA())</f>
        <v>#N/A</v>
      </c>
      <c r="AV50" s="520" t="e">
        <f ca="1">+IF(AND(ISNUMBER(OFFSET('Sanitation Data'!$I$6,0,10*ROW('Sanitation Data'!I44))),'Data Summary'!DK50="Yes"),OFFSET('Sanitation Data'!$I$6,0,10*ROW('Sanitation Data'!I44)),NA())</f>
        <v>#N/A</v>
      </c>
      <c r="AW50" s="520" t="e">
        <f ca="1">+IF(AND(ISNUMBER(OFFSET('Sanitation Data'!$I$10,0,10*ROW('Sanitation Data'!I44))),'Data Summary'!DL50="Yes"),OFFSET('Sanitation Data'!$I$10,0,10*ROW('Sanitation Data'!I44)),NA())</f>
        <v>#N/A</v>
      </c>
      <c r="AX50" s="520" t="e">
        <f ca="1">+IF(AND(ISNUMBER(OFFSET('Sanitation Data'!$I$11,0,10*ROW('Sanitation Data'!I44))),'Data Summary'!DM50="Yes"),OFFSET('Sanitation Data'!$I$11,0,10*ROW('Sanitation Data'!I44)),NA())</f>
        <v>#N/A</v>
      </c>
      <c r="AY50" s="520" t="e">
        <f ca="1">+IF(AND(ISNUMBER(OFFSET('Sanitation Data'!$I$12,0,10*ROW('Sanitation Data'!I44))),'Data Summary'!DN50="Yes"),OFFSET('Sanitation Data'!$I$12,0,10*ROW('Sanitation Data'!I44)),NA())</f>
        <v>#N/A</v>
      </c>
      <c r="AZ50" s="521" t="e">
        <f ca="1">+IF(AND(ISNUMBER(OFFSET('Hygiene Data'!$D$5,0,10*ROW('Hygiene Data'!D44))),'Data Summary'!DO50="Yes"),OFFSET('Hygiene Data'!$D$5,0,10*ROW('Hygiene Data'!D44)),NA())</f>
        <v>#N/A</v>
      </c>
      <c r="BA50" s="521" t="e">
        <f ca="1">+IF(AND(ISNUMBER(OFFSET('Hygiene Data'!$D$7,0,10*ROW('Hygiene Data'!D44))),'Data Summary'!DP50="Yes"),OFFSET('Hygiene Data'!$D$7,0,10*ROW('Hygiene Data'!D44)),NA())</f>
        <v>#N/A</v>
      </c>
      <c r="BB50" s="521" t="e">
        <f ca="1">+IF(AND(ISNUMBER(OFFSET('Hygiene Data'!$D$9,0,10*ROW('Hygiene Data'!D44))),'Data Summary'!DQ50="Yes"),OFFSET('Hygiene Data'!$D$9,0,10*ROW('Hygiene Data'!D44)),NA())</f>
        <v>#N/A</v>
      </c>
      <c r="BC50" s="521" t="e">
        <f ca="1">+IF(AND(ISNUMBER(OFFSET('Hygiene Data'!$E$5,0,10*ROW('Hygiene Data'!E44))),'Data Summary'!DR50="Yes"),OFFSET('Hygiene Data'!$E$5,0,10*ROW('Hygiene Data'!E44)),NA())</f>
        <v>#N/A</v>
      </c>
      <c r="BD50" s="521" t="e">
        <f ca="1">+IF(AND(ISNUMBER(OFFSET('Hygiene Data'!$E$7,0,10*ROW('Hygiene Data'!E44))),'Data Summary'!DS50="Yes"),OFFSET('Hygiene Data'!$E$7,0,10*ROW('Hygiene Data'!E44)),NA())</f>
        <v>#N/A</v>
      </c>
      <c r="BE50" s="521" t="e">
        <f ca="1">+IF(AND(ISNUMBER(OFFSET('Hygiene Data'!$E$9,0,10*ROW('Hygiene Data'!E44))),'Data Summary'!DT50="Yes"),OFFSET('Hygiene Data'!$E$9,0,10*ROW('Hygiene Data'!E44)),NA())</f>
        <v>#N/A</v>
      </c>
      <c r="BF50" s="521" t="e">
        <f ca="1">+IF(AND(ISNUMBER(OFFSET('Hygiene Data'!$F$5,0,10*ROW('Hygiene Data'!F44))),'Data Summary'!DU50="Yes"),OFFSET('Hygiene Data'!$F$5,0,10*ROW('Hygiene Data'!F44)),NA())</f>
        <v>#N/A</v>
      </c>
      <c r="BG50" s="521" t="e">
        <f ca="1">+IF(AND(ISNUMBER(OFFSET('Hygiene Data'!$F$7,0,10*ROW('Hygiene Data'!F44))),'Data Summary'!DV50="Yes"),OFFSET('Hygiene Data'!$F$7,0,10*ROW('Hygiene Data'!F44)),NA())</f>
        <v>#N/A</v>
      </c>
      <c r="BH50" s="521" t="e">
        <f ca="1">+IF(AND(ISNUMBER(OFFSET('Hygiene Data'!$F$9,0,10*ROW('Hygiene Data'!F44))),'Data Summary'!DW50="Yes"),OFFSET('Hygiene Data'!$F$9,0,10*ROW('Hygiene Data'!F44)),NA())</f>
        <v>#N/A</v>
      </c>
      <c r="BI50" s="521" t="e">
        <f ca="1">+IF(AND(ISNUMBER(OFFSET('Hygiene Data'!$G$5,0,10*ROW('Hygiene Data'!G44))),'Data Summary'!DX50="Yes"),OFFSET('Hygiene Data'!$G$5,0,10*ROW('Hygiene Data'!G44)),NA())</f>
        <v>#N/A</v>
      </c>
      <c r="BJ50" s="521" t="e">
        <f ca="1">+IF(AND(ISNUMBER(OFFSET('Hygiene Data'!$G$7,0,10*ROW('Hygiene Data'!G44))),'Data Summary'!DY50="Yes"),OFFSET('Hygiene Data'!$G$7,0,10*ROW('Hygiene Data'!G44)),NA())</f>
        <v>#N/A</v>
      </c>
      <c r="BK50" s="521" t="e">
        <f ca="1">+IF(AND(ISNUMBER(OFFSET('Hygiene Data'!$G$9,0,10*ROW('Hygiene Data'!G44))),'Data Summary'!DZ50="Yes"),OFFSET('Hygiene Data'!$G$9,0,10*ROW('Hygiene Data'!G44)),NA())</f>
        <v>#N/A</v>
      </c>
      <c r="BL50" s="521" t="e">
        <f ca="1">+IF(AND(ISNUMBER(OFFSET('Hygiene Data'!$H$5,0,10*ROW('Hygiene Data'!H44))),'Data Summary'!EA50="Yes"),OFFSET('Hygiene Data'!$H$5,0,10*ROW('Hygiene Data'!H44)),NA())</f>
        <v>#N/A</v>
      </c>
      <c r="BM50" s="521" t="e">
        <f ca="1">+IF(AND(ISNUMBER(OFFSET('Hygiene Data'!$H$7,0,10*ROW('Hygiene Data'!H44))),'Data Summary'!EB50="Yes"),OFFSET('Hygiene Data'!$H$7,0,10*ROW('Hygiene Data'!H44)),NA())</f>
        <v>#N/A</v>
      </c>
      <c r="BN50" s="521" t="e">
        <f ca="1">+IF(AND(ISNUMBER(OFFSET('Hygiene Data'!$H$9,0,10*ROW('Hygiene Data'!H44))),'Data Summary'!EC50="Yes"),OFFSET('Hygiene Data'!$H$9,0,10*ROW('Hygiene Data'!H44)),NA())</f>
        <v>#N/A</v>
      </c>
      <c r="BO50" s="521" t="e">
        <f ca="1">+IF(AND(ISNUMBER(OFFSET('Hygiene Data'!$I$5,0,10*ROW('Hygiene Data'!I44))),'Data Summary'!ED50="Yes"),OFFSET('Hygiene Data'!$I$5,0,10*ROW('Hygiene Data'!I44)),NA())</f>
        <v>#N/A</v>
      </c>
      <c r="BP50" s="521" t="e">
        <f ca="1">+IF(AND(ISNUMBER(OFFSET('Hygiene Data'!$I$7,0,10*ROW('Hygiene Data'!I44))),'Data Summary'!EE50="Yes"),OFFSET('Hygiene Data'!$I$7,0,10*ROW('Hygiene Data'!I44)),NA())</f>
        <v>#N/A</v>
      </c>
      <c r="BQ50" s="521" t="e">
        <f ca="1">+IF(AND(ISNUMBER(OFFSET('Hygiene Data'!$I$9,0,10*ROW('Hygiene Data'!I44))),'Data Summary'!EF50="Yes"),OFFSET('Hygiene Data'!$I$9,0,10*ROW('Hygiene Data'!I44)),NA())</f>
        <v>#N/A</v>
      </c>
    </row>
    <row r="51" spans="1:69" x14ac:dyDescent="0.25">
      <c r="A51" s="517" t="e">
        <f ca="1">+RIGHT('Data Summary'!A51,LEN('Data Summary'!A51)-9)</f>
        <v>#VALUE!</v>
      </c>
      <c r="B51" s="491" t="str">
        <f ca="1">+IF(ISTEXT('Data Summary'!B51),'Data Summary'!B51,"")</f>
        <v/>
      </c>
      <c r="C51" s="518" t="e">
        <f ca="1">+VALUE('Data Summary'!C51)</f>
        <v>#VALUE!</v>
      </c>
      <c r="D51" s="519" t="e">
        <f ca="1">+IF(AND(ISNUMBER(OFFSET('Water Data'!$D$4,0,10*ROW('Water Data'!D45))),'Data Summary'!BS51="Yes"),100-OFFSET('Water Data'!$D$4,0,10*ROW('Water Data'!D45)),NA())</f>
        <v>#N/A</v>
      </c>
      <c r="E51" s="519" t="e">
        <f ca="1">+IF(AND(ISNUMBER(OFFSET('Water Data'!$D$6,0,10*ROW('Water Data'!D45))),'Data Summary'!BT51="Yes"),OFFSET('Water Data'!$D$6,0,10*ROW('Water Data'!D45)),NA())</f>
        <v>#N/A</v>
      </c>
      <c r="F51" s="519" t="e">
        <f ca="1">+IF(AND(ISNUMBER(OFFSET('Water Data'!$D$9,0,10*ROW('Water Data'!D45))),'Data Summary'!BU51="Yes"),OFFSET('Water Data'!$D$9,0,10*ROW('Water Data'!D45)),NA())</f>
        <v>#N/A</v>
      </c>
      <c r="G51" s="519" t="e">
        <f ca="1">+IF(AND(ISNUMBER(OFFSET('Water Data'!$E$4,0,10*ROW('Water Data'!E45))),'Data Summary'!BV51="Yes"),100-OFFSET('Water Data'!$E$4,0,10*ROW('Water Data'!E45)),NA())</f>
        <v>#N/A</v>
      </c>
      <c r="H51" s="519" t="e">
        <f ca="1">+IF(AND(ISNUMBER(OFFSET('Water Data'!$E$6,0,10*ROW('Water Data'!E45))),'Data Summary'!BW51="Yes"),OFFSET('Water Data'!$E$6,0,10*ROW('Water Data'!E45)),NA())</f>
        <v>#N/A</v>
      </c>
      <c r="I51" s="519" t="e">
        <f ca="1">+IF(AND(ISNUMBER(OFFSET('Water Data'!$E$9,0,10*ROW('Water Data'!E45))),'Data Summary'!BX51="Yes"),OFFSET('Water Data'!$E$9,0,10*ROW('Water Data'!E45)),NA())</f>
        <v>#N/A</v>
      </c>
      <c r="J51" s="519" t="e">
        <f ca="1">+IF(AND(ISNUMBER(OFFSET('Water Data'!$F$4,0,10*ROW('Water Data'!F45))),'Data Summary'!BY51="Yes"),100-OFFSET('Water Data'!$F$4,0,10*ROW('Water Data'!F45)),NA())</f>
        <v>#N/A</v>
      </c>
      <c r="K51" s="519" t="e">
        <f ca="1">+IF(AND(ISNUMBER(OFFSET('Water Data'!$F$6,0,10*ROW('Water Data'!F45))),'Data Summary'!BZ51="Yes"),OFFSET('Water Data'!$F$6,0,10*ROW('Water Data'!F45)),NA())</f>
        <v>#N/A</v>
      </c>
      <c r="L51" s="519" t="e">
        <f ca="1">+IF(AND(ISNUMBER(OFFSET('Water Data'!$F$9,0,10*ROW('Water Data'!F45))),'Data Summary'!CA51="Yes"),OFFSET('Water Data'!$F$9,0,10*ROW('Water Data'!F45)),NA())</f>
        <v>#N/A</v>
      </c>
      <c r="M51" s="519" t="e">
        <f ca="1">+IF(AND(ISNUMBER(OFFSET('Water Data'!$G$4,0,10*ROW('Water Data'!G45))),'Data Summary'!CB51="Yes"),100-OFFSET('Water Data'!$G$4,0,10*ROW('Water Data'!G45)),NA())</f>
        <v>#N/A</v>
      </c>
      <c r="N51" s="519" t="e">
        <f ca="1">+IF(AND(ISNUMBER(OFFSET('Water Data'!$G$6,0,10*ROW('Water Data'!G45))),'Data Summary'!CC51="Yes"),OFFSET('Water Data'!$G$6,0,10*ROW('Water Data'!G45)),NA())</f>
        <v>#N/A</v>
      </c>
      <c r="O51" s="519" t="e">
        <f ca="1">+IF(AND(ISNUMBER(OFFSET('Water Data'!$G$9,0,10*ROW('Water Data'!G45))),'Data Summary'!CD51="Yes"),OFFSET('Water Data'!$G$9,0,10*ROW('Water Data'!G45)),NA())</f>
        <v>#N/A</v>
      </c>
      <c r="P51" s="519" t="e">
        <f ca="1">+IF(AND(ISNUMBER(OFFSET('Water Data'!$H$4,0,10*ROW('Water Data'!H45))),'Data Summary'!CE51="Yes"),100-OFFSET('Water Data'!$H$4,0,10*ROW('Water Data'!H45)),NA())</f>
        <v>#N/A</v>
      </c>
      <c r="Q51" s="519" t="e">
        <f ca="1">+IF(AND(ISNUMBER(OFFSET('Water Data'!$H$6,0,10*ROW('Water Data'!H45))),'Data Summary'!CF51="Yes"),OFFSET('Water Data'!$H$6,0,10*ROW('Water Data'!H45)),NA())</f>
        <v>#N/A</v>
      </c>
      <c r="R51" s="519" t="e">
        <f ca="1">+IF(AND(ISNUMBER(OFFSET('Water Data'!$H$9,0,10*ROW('Water Data'!H45))),'Data Summary'!CG51="Yes"),OFFSET('Water Data'!$H$9,0,10*ROW('Water Data'!H45)),NA())</f>
        <v>#N/A</v>
      </c>
      <c r="S51" s="519" t="e">
        <f ca="1">+IF(AND(ISNUMBER(OFFSET('Water Data'!$I$4,0,10*ROW('Water Data'!I45))),'Data Summary'!CH51="Yes"),100-OFFSET('Water Data'!$I$4,0,10*ROW('Water Data'!I45)),NA())</f>
        <v>#N/A</v>
      </c>
      <c r="T51" s="519" t="e">
        <f ca="1">+IF(AND(ISNUMBER(OFFSET('Water Data'!$I$6,0,10*ROW('Water Data'!I45))),'Data Summary'!CI51="Yes"),OFFSET('Water Data'!$I$6,0,10*ROW('Water Data'!I45)),NA())</f>
        <v>#N/A</v>
      </c>
      <c r="U51" s="519" t="e">
        <f ca="1">+IF(AND(ISNUMBER(OFFSET('Water Data'!$I$9,0,10*ROW('Water Data'!I45))),'Data Summary'!CJ51="Yes"),OFFSET('Water Data'!$I$9,0,10*ROW('Water Data'!I45)),NA())</f>
        <v>#N/A</v>
      </c>
      <c r="V51" s="520" t="e">
        <f ca="1">+IF(AND(ISNUMBER(OFFSET('Sanitation Data'!$D$4,0,10*ROW('Sanitation Data'!D45))),'Data Summary'!CK51="Yes"),100-OFFSET('Sanitation Data'!$D$4,0,10*ROW('Sanitation Data'!D45)),NA())</f>
        <v>#N/A</v>
      </c>
      <c r="W51" s="520" t="e">
        <f ca="1">+IF(AND(ISNUMBER(OFFSET('Sanitation Data'!$D$6,0,10*ROW('Sanitation Data'!D45))),'Data Summary'!CL51="Yes"),OFFSET('Sanitation Data'!$D$6,0,10*ROW('Sanitation Data'!D45)),NA())</f>
        <v>#N/A</v>
      </c>
      <c r="X51" s="520" t="e">
        <f ca="1">+IF(AND(ISNUMBER(OFFSET('Sanitation Data'!$D$10,0,10*ROW('Sanitation Data'!D45))),'Data Summary'!CM51="Yes"),OFFSET('Sanitation Data'!$D$10,0,10*ROW('Sanitation Data'!D45)),NA())</f>
        <v>#N/A</v>
      </c>
      <c r="Y51" s="520" t="e">
        <f ca="1">+IF(AND(ISNUMBER(OFFSET('Sanitation Data'!$D$11,0,10*ROW('Sanitation Data'!D45))),'Data Summary'!CN51="Yes"),OFFSET('Sanitation Data'!$D$11,0,10*ROW('Sanitation Data'!D45)),NA())</f>
        <v>#N/A</v>
      </c>
      <c r="Z51" s="520" t="e">
        <f ca="1">+IF(AND(ISNUMBER(OFFSET('Sanitation Data'!$D$12,0,10*ROW('Sanitation Data'!D45))),'Data Summary'!CO51="Yes"),OFFSET('Sanitation Data'!$D$12,0,10*ROW('Sanitation Data'!D45)),NA())</f>
        <v>#N/A</v>
      </c>
      <c r="AA51" s="520" t="e">
        <f ca="1">+IF(AND(ISNUMBER(OFFSET('Sanitation Data'!$E$4,0,10*ROW('Sanitation Data'!E45))),'Data Summary'!CP51="Yes"),100-OFFSET('Sanitation Data'!$E$4,0,10*ROW('Sanitation Data'!E45)),NA())</f>
        <v>#N/A</v>
      </c>
      <c r="AB51" s="520" t="e">
        <f ca="1">+IF(AND(ISNUMBER(OFFSET('Sanitation Data'!$E$6,0,10*ROW('Sanitation Data'!E45))),'Data Summary'!CQ51="Yes"),OFFSET('Sanitation Data'!$E$6,0,10*ROW('Sanitation Data'!E45)),NA())</f>
        <v>#N/A</v>
      </c>
      <c r="AC51" s="520" t="e">
        <f ca="1">+IF(AND(ISNUMBER(OFFSET('Sanitation Data'!$E$10,0,10*ROW('Sanitation Data'!E45))),'Data Summary'!CR51="Yes"),OFFSET('Sanitation Data'!$E$10,0,10*ROW('Sanitation Data'!E45)),NA())</f>
        <v>#N/A</v>
      </c>
      <c r="AD51" s="520" t="e">
        <f ca="1">+IF(AND(ISNUMBER(OFFSET('Sanitation Data'!$E$11,0,10*ROW('Sanitation Data'!E45))),'Data Summary'!CS51="Yes"),OFFSET('Sanitation Data'!$E$11,0,10*ROW('Sanitation Data'!E45)),NA())</f>
        <v>#N/A</v>
      </c>
      <c r="AE51" s="520" t="e">
        <f ca="1">+IF(AND(ISNUMBER(OFFSET('Sanitation Data'!$E$12,0,10*ROW('Sanitation Data'!E45))),'Data Summary'!CT51="Yes"),OFFSET('Sanitation Data'!$E$12,0,10*ROW('Sanitation Data'!E45)),NA())</f>
        <v>#N/A</v>
      </c>
      <c r="AF51" s="520" t="e">
        <f ca="1">+IF(AND(ISNUMBER(OFFSET('Sanitation Data'!$F$4,0,10*ROW('Sanitation Data'!F45))),'Data Summary'!CU51="Yes"),100-OFFSET('Sanitation Data'!$F$4,0,10*ROW('Sanitation Data'!F45)),NA())</f>
        <v>#N/A</v>
      </c>
      <c r="AG51" s="520" t="e">
        <f ca="1">+IF(AND(ISNUMBER(OFFSET('Sanitation Data'!$F$6,0,10*ROW('Sanitation Data'!F45))),'Data Summary'!CV51="Yes"),OFFSET('Sanitation Data'!$F$6,0,10*ROW('Sanitation Data'!F45)),NA())</f>
        <v>#N/A</v>
      </c>
      <c r="AH51" s="520" t="e">
        <f ca="1">+IF(AND(ISNUMBER(OFFSET('Sanitation Data'!$F$10,0,10*ROW('Sanitation Data'!F45))),'Data Summary'!CW51="Yes"),OFFSET('Sanitation Data'!$F$10,0,10*ROW('Sanitation Data'!F45)),NA())</f>
        <v>#N/A</v>
      </c>
      <c r="AI51" s="520" t="e">
        <f ca="1">+IF(AND(ISNUMBER(OFFSET('Sanitation Data'!$F$11,0,10*ROW('Sanitation Data'!F45))),'Data Summary'!CX51="Yes"),OFFSET('Sanitation Data'!$F$11,0,10*ROW('Sanitation Data'!F45)),NA())</f>
        <v>#N/A</v>
      </c>
      <c r="AJ51" s="520" t="e">
        <f ca="1">+IF(AND(ISNUMBER(OFFSET('Sanitation Data'!$F$12,0,10*ROW('Sanitation Data'!F45))),'Data Summary'!CY51="Yes"),OFFSET('Sanitation Data'!$F$12,0,10*ROW('Sanitation Data'!F45)),NA())</f>
        <v>#N/A</v>
      </c>
      <c r="AK51" s="520" t="e">
        <f ca="1">+IF(AND(ISNUMBER(OFFSET('Sanitation Data'!$G$4,0,10*ROW('Sanitation Data'!G45))),'Data Summary'!CZ51="Yes"),100-OFFSET('Sanitation Data'!$G$4,0,10*ROW('Sanitation Data'!G45)),NA())</f>
        <v>#N/A</v>
      </c>
      <c r="AL51" s="520" t="e">
        <f ca="1">+IF(AND(ISNUMBER(OFFSET('Sanitation Data'!$G$6,0,10*ROW('Sanitation Data'!G45))),'Data Summary'!DA51="Yes"),OFFSET('Sanitation Data'!$G$6,0,10*ROW('Sanitation Data'!G45)),NA())</f>
        <v>#N/A</v>
      </c>
      <c r="AM51" s="520" t="e">
        <f ca="1">+IF(AND(ISNUMBER(OFFSET('Sanitation Data'!$G$10,0,10*ROW('Sanitation Data'!G45))),'Data Summary'!DB51="Yes"),OFFSET('Sanitation Data'!$G$10,0,10*ROW('Sanitation Data'!G45)),NA())</f>
        <v>#N/A</v>
      </c>
      <c r="AN51" s="520" t="e">
        <f ca="1">+IF(AND(ISNUMBER(OFFSET('Sanitation Data'!$G$11,0,10*ROW('Sanitation Data'!G45))),'Data Summary'!DC51="Yes"),OFFSET('Sanitation Data'!$G$11,0,10*ROW('Sanitation Data'!G45)),NA())</f>
        <v>#N/A</v>
      </c>
      <c r="AO51" s="520" t="e">
        <f ca="1">+IF(AND(ISNUMBER(OFFSET('Sanitation Data'!$G$12,0,10*ROW('Sanitation Data'!G45))),'Data Summary'!DD51="Yes"),OFFSET('Sanitation Data'!$G$12,0,10*ROW('Sanitation Data'!G45)),NA())</f>
        <v>#N/A</v>
      </c>
      <c r="AP51" s="520" t="e">
        <f ca="1">+IF(AND(ISNUMBER(OFFSET('Sanitation Data'!$H$4,0,10*ROW('Sanitation Data'!H45))),'Data Summary'!DE51="Yes"),100-OFFSET('Sanitation Data'!$H$4,0,10*ROW('Sanitation Data'!H45)),NA())</f>
        <v>#N/A</v>
      </c>
      <c r="AQ51" s="520" t="e">
        <f ca="1">+IF(AND(ISNUMBER(OFFSET('Sanitation Data'!$H$6,0,10*ROW('Sanitation Data'!H45))),'Data Summary'!DF51="Yes"),OFFSET('Sanitation Data'!$H$6,0,10*ROW('Sanitation Data'!H45)),NA())</f>
        <v>#N/A</v>
      </c>
      <c r="AR51" s="520" t="e">
        <f ca="1">+IF(AND(ISNUMBER(OFFSET('Sanitation Data'!$H$10,0,10*ROW('Sanitation Data'!H45))),'Data Summary'!DG51="Yes"),OFFSET('Sanitation Data'!$H$10,0,10*ROW('Sanitation Data'!H45)),NA())</f>
        <v>#N/A</v>
      </c>
      <c r="AS51" s="520" t="e">
        <f ca="1">+IF(AND(ISNUMBER(OFFSET('Sanitation Data'!$H$11,0,10*ROW('Sanitation Data'!H45))),'Data Summary'!DH51="Yes"),OFFSET('Sanitation Data'!$H$11,0,10*ROW('Sanitation Data'!H45)),NA())</f>
        <v>#N/A</v>
      </c>
      <c r="AT51" s="520" t="e">
        <f ca="1">+IF(AND(ISNUMBER(OFFSET('Sanitation Data'!$H$12,0,10*ROW('Sanitation Data'!H45))),'Data Summary'!DI51="Yes"),OFFSET('Sanitation Data'!$H$12,0,10*ROW('Sanitation Data'!H45)),NA())</f>
        <v>#N/A</v>
      </c>
      <c r="AU51" s="520" t="e">
        <f ca="1">+IF(AND(ISNUMBER(OFFSET('Sanitation Data'!$I$4,0,10*ROW('Sanitation Data'!I45))),'Data Summary'!DJ51="Yes"),100-OFFSET('Sanitation Data'!$I$4,0,10*ROW('Sanitation Data'!I45)),NA())</f>
        <v>#N/A</v>
      </c>
      <c r="AV51" s="520" t="e">
        <f ca="1">+IF(AND(ISNUMBER(OFFSET('Sanitation Data'!$I$6,0,10*ROW('Sanitation Data'!I45))),'Data Summary'!DK51="Yes"),OFFSET('Sanitation Data'!$I$6,0,10*ROW('Sanitation Data'!I45)),NA())</f>
        <v>#N/A</v>
      </c>
      <c r="AW51" s="520" t="e">
        <f ca="1">+IF(AND(ISNUMBER(OFFSET('Sanitation Data'!$I$10,0,10*ROW('Sanitation Data'!I45))),'Data Summary'!DL51="Yes"),OFFSET('Sanitation Data'!$I$10,0,10*ROW('Sanitation Data'!I45)),NA())</f>
        <v>#N/A</v>
      </c>
      <c r="AX51" s="520" t="e">
        <f ca="1">+IF(AND(ISNUMBER(OFFSET('Sanitation Data'!$I$11,0,10*ROW('Sanitation Data'!I45))),'Data Summary'!DM51="Yes"),OFFSET('Sanitation Data'!$I$11,0,10*ROW('Sanitation Data'!I45)),NA())</f>
        <v>#N/A</v>
      </c>
      <c r="AY51" s="520" t="e">
        <f ca="1">+IF(AND(ISNUMBER(OFFSET('Sanitation Data'!$I$12,0,10*ROW('Sanitation Data'!I45))),'Data Summary'!DN51="Yes"),OFFSET('Sanitation Data'!$I$12,0,10*ROW('Sanitation Data'!I45)),NA())</f>
        <v>#N/A</v>
      </c>
      <c r="AZ51" s="521" t="e">
        <f ca="1">+IF(AND(ISNUMBER(OFFSET('Hygiene Data'!$D$5,0,10*ROW('Hygiene Data'!D45))),'Data Summary'!DO51="Yes"),OFFSET('Hygiene Data'!$D$5,0,10*ROW('Hygiene Data'!D45)),NA())</f>
        <v>#N/A</v>
      </c>
      <c r="BA51" s="521" t="e">
        <f ca="1">+IF(AND(ISNUMBER(OFFSET('Hygiene Data'!$D$7,0,10*ROW('Hygiene Data'!D45))),'Data Summary'!DP51="Yes"),OFFSET('Hygiene Data'!$D$7,0,10*ROW('Hygiene Data'!D45)),NA())</f>
        <v>#N/A</v>
      </c>
      <c r="BB51" s="521" t="e">
        <f ca="1">+IF(AND(ISNUMBER(OFFSET('Hygiene Data'!$D$9,0,10*ROW('Hygiene Data'!D45))),'Data Summary'!DQ51="Yes"),OFFSET('Hygiene Data'!$D$9,0,10*ROW('Hygiene Data'!D45)),NA())</f>
        <v>#N/A</v>
      </c>
      <c r="BC51" s="521" t="e">
        <f ca="1">+IF(AND(ISNUMBER(OFFSET('Hygiene Data'!$E$5,0,10*ROW('Hygiene Data'!E45))),'Data Summary'!DR51="Yes"),OFFSET('Hygiene Data'!$E$5,0,10*ROW('Hygiene Data'!E45)),NA())</f>
        <v>#N/A</v>
      </c>
      <c r="BD51" s="521" t="e">
        <f ca="1">+IF(AND(ISNUMBER(OFFSET('Hygiene Data'!$E$7,0,10*ROW('Hygiene Data'!E45))),'Data Summary'!DS51="Yes"),OFFSET('Hygiene Data'!$E$7,0,10*ROW('Hygiene Data'!E45)),NA())</f>
        <v>#N/A</v>
      </c>
      <c r="BE51" s="521" t="e">
        <f ca="1">+IF(AND(ISNUMBER(OFFSET('Hygiene Data'!$E$9,0,10*ROW('Hygiene Data'!E45))),'Data Summary'!DT51="Yes"),OFFSET('Hygiene Data'!$E$9,0,10*ROW('Hygiene Data'!E45)),NA())</f>
        <v>#N/A</v>
      </c>
      <c r="BF51" s="521" t="e">
        <f ca="1">+IF(AND(ISNUMBER(OFFSET('Hygiene Data'!$F$5,0,10*ROW('Hygiene Data'!F45))),'Data Summary'!DU51="Yes"),OFFSET('Hygiene Data'!$F$5,0,10*ROW('Hygiene Data'!F45)),NA())</f>
        <v>#N/A</v>
      </c>
      <c r="BG51" s="521" t="e">
        <f ca="1">+IF(AND(ISNUMBER(OFFSET('Hygiene Data'!$F$7,0,10*ROW('Hygiene Data'!F45))),'Data Summary'!DV51="Yes"),OFFSET('Hygiene Data'!$F$7,0,10*ROW('Hygiene Data'!F45)),NA())</f>
        <v>#N/A</v>
      </c>
      <c r="BH51" s="521" t="e">
        <f ca="1">+IF(AND(ISNUMBER(OFFSET('Hygiene Data'!$F$9,0,10*ROW('Hygiene Data'!F45))),'Data Summary'!DW51="Yes"),OFFSET('Hygiene Data'!$F$9,0,10*ROW('Hygiene Data'!F45)),NA())</f>
        <v>#N/A</v>
      </c>
      <c r="BI51" s="521" t="e">
        <f ca="1">+IF(AND(ISNUMBER(OFFSET('Hygiene Data'!$G$5,0,10*ROW('Hygiene Data'!G45))),'Data Summary'!DX51="Yes"),OFFSET('Hygiene Data'!$G$5,0,10*ROW('Hygiene Data'!G45)),NA())</f>
        <v>#N/A</v>
      </c>
      <c r="BJ51" s="521" t="e">
        <f ca="1">+IF(AND(ISNUMBER(OFFSET('Hygiene Data'!$G$7,0,10*ROW('Hygiene Data'!G45))),'Data Summary'!DY51="Yes"),OFFSET('Hygiene Data'!$G$7,0,10*ROW('Hygiene Data'!G45)),NA())</f>
        <v>#N/A</v>
      </c>
      <c r="BK51" s="521" t="e">
        <f ca="1">+IF(AND(ISNUMBER(OFFSET('Hygiene Data'!$G$9,0,10*ROW('Hygiene Data'!G45))),'Data Summary'!DZ51="Yes"),OFFSET('Hygiene Data'!$G$9,0,10*ROW('Hygiene Data'!G45)),NA())</f>
        <v>#N/A</v>
      </c>
      <c r="BL51" s="521" t="e">
        <f ca="1">+IF(AND(ISNUMBER(OFFSET('Hygiene Data'!$H$5,0,10*ROW('Hygiene Data'!H45))),'Data Summary'!EA51="Yes"),OFFSET('Hygiene Data'!$H$5,0,10*ROW('Hygiene Data'!H45)),NA())</f>
        <v>#N/A</v>
      </c>
      <c r="BM51" s="521" t="e">
        <f ca="1">+IF(AND(ISNUMBER(OFFSET('Hygiene Data'!$H$7,0,10*ROW('Hygiene Data'!H45))),'Data Summary'!EB51="Yes"),OFFSET('Hygiene Data'!$H$7,0,10*ROW('Hygiene Data'!H45)),NA())</f>
        <v>#N/A</v>
      </c>
      <c r="BN51" s="521" t="e">
        <f ca="1">+IF(AND(ISNUMBER(OFFSET('Hygiene Data'!$H$9,0,10*ROW('Hygiene Data'!H45))),'Data Summary'!EC51="Yes"),OFFSET('Hygiene Data'!$H$9,0,10*ROW('Hygiene Data'!H45)),NA())</f>
        <v>#N/A</v>
      </c>
      <c r="BO51" s="521" t="e">
        <f ca="1">+IF(AND(ISNUMBER(OFFSET('Hygiene Data'!$I$5,0,10*ROW('Hygiene Data'!I45))),'Data Summary'!ED51="Yes"),OFFSET('Hygiene Data'!$I$5,0,10*ROW('Hygiene Data'!I45)),NA())</f>
        <v>#N/A</v>
      </c>
      <c r="BP51" s="521" t="e">
        <f ca="1">+IF(AND(ISNUMBER(OFFSET('Hygiene Data'!$I$7,0,10*ROW('Hygiene Data'!I45))),'Data Summary'!EE51="Yes"),OFFSET('Hygiene Data'!$I$7,0,10*ROW('Hygiene Data'!I45)),NA())</f>
        <v>#N/A</v>
      </c>
      <c r="BQ51" s="521" t="e">
        <f ca="1">+IF(AND(ISNUMBER(OFFSET('Hygiene Data'!$I$9,0,10*ROW('Hygiene Data'!I45))),'Data Summary'!EF51="Yes"),OFFSET('Hygiene Data'!$I$9,0,10*ROW('Hygiene Data'!I45)),NA())</f>
        <v>#N/A</v>
      </c>
    </row>
    <row r="52" spans="1:69" x14ac:dyDescent="0.25">
      <c r="A52" s="517" t="e">
        <f ca="1">+RIGHT('Data Summary'!A52,LEN('Data Summary'!A52)-9)</f>
        <v>#VALUE!</v>
      </c>
      <c r="B52" s="491" t="str">
        <f ca="1">+IF(ISTEXT('Data Summary'!B52),'Data Summary'!B52,"")</f>
        <v/>
      </c>
      <c r="C52" s="518" t="e">
        <f ca="1">+VALUE('Data Summary'!C52)</f>
        <v>#VALUE!</v>
      </c>
      <c r="D52" s="519" t="e">
        <f ca="1">+IF(AND(ISNUMBER(OFFSET('Water Data'!$D$4,0,10*ROW('Water Data'!D46))),'Data Summary'!BS52="Yes"),100-OFFSET('Water Data'!$D$4,0,10*ROW('Water Data'!D46)),NA())</f>
        <v>#N/A</v>
      </c>
      <c r="E52" s="519" t="e">
        <f ca="1">+IF(AND(ISNUMBER(OFFSET('Water Data'!$D$6,0,10*ROW('Water Data'!D46))),'Data Summary'!BT52="Yes"),OFFSET('Water Data'!$D$6,0,10*ROW('Water Data'!D46)),NA())</f>
        <v>#N/A</v>
      </c>
      <c r="F52" s="519" t="e">
        <f ca="1">+IF(AND(ISNUMBER(OFFSET('Water Data'!$D$9,0,10*ROW('Water Data'!D46))),'Data Summary'!BU52="Yes"),OFFSET('Water Data'!$D$9,0,10*ROW('Water Data'!D46)),NA())</f>
        <v>#N/A</v>
      </c>
      <c r="G52" s="519" t="e">
        <f ca="1">+IF(AND(ISNUMBER(OFFSET('Water Data'!$E$4,0,10*ROW('Water Data'!E46))),'Data Summary'!BV52="Yes"),100-OFFSET('Water Data'!$E$4,0,10*ROW('Water Data'!E46)),NA())</f>
        <v>#N/A</v>
      </c>
      <c r="H52" s="519" t="e">
        <f ca="1">+IF(AND(ISNUMBER(OFFSET('Water Data'!$E$6,0,10*ROW('Water Data'!E46))),'Data Summary'!BW52="Yes"),OFFSET('Water Data'!$E$6,0,10*ROW('Water Data'!E46)),NA())</f>
        <v>#N/A</v>
      </c>
      <c r="I52" s="519" t="e">
        <f ca="1">+IF(AND(ISNUMBER(OFFSET('Water Data'!$E$9,0,10*ROW('Water Data'!E46))),'Data Summary'!BX52="Yes"),OFFSET('Water Data'!$E$9,0,10*ROW('Water Data'!E46)),NA())</f>
        <v>#N/A</v>
      </c>
      <c r="J52" s="519" t="e">
        <f ca="1">+IF(AND(ISNUMBER(OFFSET('Water Data'!$F$4,0,10*ROW('Water Data'!F46))),'Data Summary'!BY52="Yes"),100-OFFSET('Water Data'!$F$4,0,10*ROW('Water Data'!F46)),NA())</f>
        <v>#N/A</v>
      </c>
      <c r="K52" s="519" t="e">
        <f ca="1">+IF(AND(ISNUMBER(OFFSET('Water Data'!$F$6,0,10*ROW('Water Data'!F46))),'Data Summary'!BZ52="Yes"),OFFSET('Water Data'!$F$6,0,10*ROW('Water Data'!F46)),NA())</f>
        <v>#N/A</v>
      </c>
      <c r="L52" s="519" t="e">
        <f ca="1">+IF(AND(ISNUMBER(OFFSET('Water Data'!$F$9,0,10*ROW('Water Data'!F46))),'Data Summary'!CA52="Yes"),OFFSET('Water Data'!$F$9,0,10*ROW('Water Data'!F46)),NA())</f>
        <v>#N/A</v>
      </c>
      <c r="M52" s="519" t="e">
        <f ca="1">+IF(AND(ISNUMBER(OFFSET('Water Data'!$G$4,0,10*ROW('Water Data'!G46))),'Data Summary'!CB52="Yes"),100-OFFSET('Water Data'!$G$4,0,10*ROW('Water Data'!G46)),NA())</f>
        <v>#N/A</v>
      </c>
      <c r="N52" s="519" t="e">
        <f ca="1">+IF(AND(ISNUMBER(OFFSET('Water Data'!$G$6,0,10*ROW('Water Data'!G46))),'Data Summary'!CC52="Yes"),OFFSET('Water Data'!$G$6,0,10*ROW('Water Data'!G46)),NA())</f>
        <v>#N/A</v>
      </c>
      <c r="O52" s="519" t="e">
        <f ca="1">+IF(AND(ISNUMBER(OFFSET('Water Data'!$G$9,0,10*ROW('Water Data'!G46))),'Data Summary'!CD52="Yes"),OFFSET('Water Data'!$G$9,0,10*ROW('Water Data'!G46)),NA())</f>
        <v>#N/A</v>
      </c>
      <c r="P52" s="519" t="e">
        <f ca="1">+IF(AND(ISNUMBER(OFFSET('Water Data'!$H$4,0,10*ROW('Water Data'!H46))),'Data Summary'!CE52="Yes"),100-OFFSET('Water Data'!$H$4,0,10*ROW('Water Data'!H46)),NA())</f>
        <v>#N/A</v>
      </c>
      <c r="Q52" s="519" t="e">
        <f ca="1">+IF(AND(ISNUMBER(OFFSET('Water Data'!$H$6,0,10*ROW('Water Data'!H46))),'Data Summary'!CF52="Yes"),OFFSET('Water Data'!$H$6,0,10*ROW('Water Data'!H46)),NA())</f>
        <v>#N/A</v>
      </c>
      <c r="R52" s="519" t="e">
        <f ca="1">+IF(AND(ISNUMBER(OFFSET('Water Data'!$H$9,0,10*ROW('Water Data'!H46))),'Data Summary'!CG52="Yes"),OFFSET('Water Data'!$H$9,0,10*ROW('Water Data'!H46)),NA())</f>
        <v>#N/A</v>
      </c>
      <c r="S52" s="519" t="e">
        <f ca="1">+IF(AND(ISNUMBER(OFFSET('Water Data'!$I$4,0,10*ROW('Water Data'!I46))),'Data Summary'!CH52="Yes"),100-OFFSET('Water Data'!$I$4,0,10*ROW('Water Data'!I46)),NA())</f>
        <v>#N/A</v>
      </c>
      <c r="T52" s="519" t="e">
        <f ca="1">+IF(AND(ISNUMBER(OFFSET('Water Data'!$I$6,0,10*ROW('Water Data'!I46))),'Data Summary'!CI52="Yes"),OFFSET('Water Data'!$I$6,0,10*ROW('Water Data'!I46)),NA())</f>
        <v>#N/A</v>
      </c>
      <c r="U52" s="519" t="e">
        <f ca="1">+IF(AND(ISNUMBER(OFFSET('Water Data'!$I$9,0,10*ROW('Water Data'!I46))),'Data Summary'!CJ52="Yes"),OFFSET('Water Data'!$I$9,0,10*ROW('Water Data'!I46)),NA())</f>
        <v>#N/A</v>
      </c>
      <c r="V52" s="520" t="e">
        <f ca="1">+IF(AND(ISNUMBER(OFFSET('Sanitation Data'!$D$4,0,10*ROW('Sanitation Data'!D46))),'Data Summary'!CK52="Yes"),100-OFFSET('Sanitation Data'!$D$4,0,10*ROW('Sanitation Data'!D46)),NA())</f>
        <v>#N/A</v>
      </c>
      <c r="W52" s="520" t="e">
        <f ca="1">+IF(AND(ISNUMBER(OFFSET('Sanitation Data'!$D$6,0,10*ROW('Sanitation Data'!D46))),'Data Summary'!CL52="Yes"),OFFSET('Sanitation Data'!$D$6,0,10*ROW('Sanitation Data'!D46)),NA())</f>
        <v>#N/A</v>
      </c>
      <c r="X52" s="520" t="e">
        <f ca="1">+IF(AND(ISNUMBER(OFFSET('Sanitation Data'!$D$10,0,10*ROW('Sanitation Data'!D46))),'Data Summary'!CM52="Yes"),OFFSET('Sanitation Data'!$D$10,0,10*ROW('Sanitation Data'!D46)),NA())</f>
        <v>#N/A</v>
      </c>
      <c r="Y52" s="520" t="e">
        <f ca="1">+IF(AND(ISNUMBER(OFFSET('Sanitation Data'!$D$11,0,10*ROW('Sanitation Data'!D46))),'Data Summary'!CN52="Yes"),OFFSET('Sanitation Data'!$D$11,0,10*ROW('Sanitation Data'!D46)),NA())</f>
        <v>#N/A</v>
      </c>
      <c r="Z52" s="520" t="e">
        <f ca="1">+IF(AND(ISNUMBER(OFFSET('Sanitation Data'!$D$12,0,10*ROW('Sanitation Data'!D46))),'Data Summary'!CO52="Yes"),OFFSET('Sanitation Data'!$D$12,0,10*ROW('Sanitation Data'!D46)),NA())</f>
        <v>#N/A</v>
      </c>
      <c r="AA52" s="520" t="e">
        <f ca="1">+IF(AND(ISNUMBER(OFFSET('Sanitation Data'!$E$4,0,10*ROW('Sanitation Data'!E46))),'Data Summary'!CP52="Yes"),100-OFFSET('Sanitation Data'!$E$4,0,10*ROW('Sanitation Data'!E46)),NA())</f>
        <v>#N/A</v>
      </c>
      <c r="AB52" s="520" t="e">
        <f ca="1">+IF(AND(ISNUMBER(OFFSET('Sanitation Data'!$E$6,0,10*ROW('Sanitation Data'!E46))),'Data Summary'!CQ52="Yes"),OFFSET('Sanitation Data'!$E$6,0,10*ROW('Sanitation Data'!E46)),NA())</f>
        <v>#N/A</v>
      </c>
      <c r="AC52" s="520" t="e">
        <f ca="1">+IF(AND(ISNUMBER(OFFSET('Sanitation Data'!$E$10,0,10*ROW('Sanitation Data'!E46))),'Data Summary'!CR52="Yes"),OFFSET('Sanitation Data'!$E$10,0,10*ROW('Sanitation Data'!E46)),NA())</f>
        <v>#N/A</v>
      </c>
      <c r="AD52" s="520" t="e">
        <f ca="1">+IF(AND(ISNUMBER(OFFSET('Sanitation Data'!$E$11,0,10*ROW('Sanitation Data'!E46))),'Data Summary'!CS52="Yes"),OFFSET('Sanitation Data'!$E$11,0,10*ROW('Sanitation Data'!E46)),NA())</f>
        <v>#N/A</v>
      </c>
      <c r="AE52" s="520" t="e">
        <f ca="1">+IF(AND(ISNUMBER(OFFSET('Sanitation Data'!$E$12,0,10*ROW('Sanitation Data'!E46))),'Data Summary'!CT52="Yes"),OFFSET('Sanitation Data'!$E$12,0,10*ROW('Sanitation Data'!E46)),NA())</f>
        <v>#N/A</v>
      </c>
      <c r="AF52" s="520" t="e">
        <f ca="1">+IF(AND(ISNUMBER(OFFSET('Sanitation Data'!$F$4,0,10*ROW('Sanitation Data'!F46))),'Data Summary'!CU52="Yes"),100-OFFSET('Sanitation Data'!$F$4,0,10*ROW('Sanitation Data'!F46)),NA())</f>
        <v>#N/A</v>
      </c>
      <c r="AG52" s="520" t="e">
        <f ca="1">+IF(AND(ISNUMBER(OFFSET('Sanitation Data'!$F$6,0,10*ROW('Sanitation Data'!F46))),'Data Summary'!CV52="Yes"),OFFSET('Sanitation Data'!$F$6,0,10*ROW('Sanitation Data'!F46)),NA())</f>
        <v>#N/A</v>
      </c>
      <c r="AH52" s="520" t="e">
        <f ca="1">+IF(AND(ISNUMBER(OFFSET('Sanitation Data'!$F$10,0,10*ROW('Sanitation Data'!F46))),'Data Summary'!CW52="Yes"),OFFSET('Sanitation Data'!$F$10,0,10*ROW('Sanitation Data'!F46)),NA())</f>
        <v>#N/A</v>
      </c>
      <c r="AI52" s="520" t="e">
        <f ca="1">+IF(AND(ISNUMBER(OFFSET('Sanitation Data'!$F$11,0,10*ROW('Sanitation Data'!F46))),'Data Summary'!CX52="Yes"),OFFSET('Sanitation Data'!$F$11,0,10*ROW('Sanitation Data'!F46)),NA())</f>
        <v>#N/A</v>
      </c>
      <c r="AJ52" s="520" t="e">
        <f ca="1">+IF(AND(ISNUMBER(OFFSET('Sanitation Data'!$F$12,0,10*ROW('Sanitation Data'!F46))),'Data Summary'!CY52="Yes"),OFFSET('Sanitation Data'!$F$12,0,10*ROW('Sanitation Data'!F46)),NA())</f>
        <v>#N/A</v>
      </c>
      <c r="AK52" s="520" t="e">
        <f ca="1">+IF(AND(ISNUMBER(OFFSET('Sanitation Data'!$G$4,0,10*ROW('Sanitation Data'!G46))),'Data Summary'!CZ52="Yes"),100-OFFSET('Sanitation Data'!$G$4,0,10*ROW('Sanitation Data'!G46)),NA())</f>
        <v>#N/A</v>
      </c>
      <c r="AL52" s="520" t="e">
        <f ca="1">+IF(AND(ISNUMBER(OFFSET('Sanitation Data'!$G$6,0,10*ROW('Sanitation Data'!G46))),'Data Summary'!DA52="Yes"),OFFSET('Sanitation Data'!$G$6,0,10*ROW('Sanitation Data'!G46)),NA())</f>
        <v>#N/A</v>
      </c>
      <c r="AM52" s="520" t="e">
        <f ca="1">+IF(AND(ISNUMBER(OFFSET('Sanitation Data'!$G$10,0,10*ROW('Sanitation Data'!G46))),'Data Summary'!DB52="Yes"),OFFSET('Sanitation Data'!$G$10,0,10*ROW('Sanitation Data'!G46)),NA())</f>
        <v>#N/A</v>
      </c>
      <c r="AN52" s="520" t="e">
        <f ca="1">+IF(AND(ISNUMBER(OFFSET('Sanitation Data'!$G$11,0,10*ROW('Sanitation Data'!G46))),'Data Summary'!DC52="Yes"),OFFSET('Sanitation Data'!$G$11,0,10*ROW('Sanitation Data'!G46)),NA())</f>
        <v>#N/A</v>
      </c>
      <c r="AO52" s="520" t="e">
        <f ca="1">+IF(AND(ISNUMBER(OFFSET('Sanitation Data'!$G$12,0,10*ROW('Sanitation Data'!G46))),'Data Summary'!DD52="Yes"),OFFSET('Sanitation Data'!$G$12,0,10*ROW('Sanitation Data'!G46)),NA())</f>
        <v>#N/A</v>
      </c>
      <c r="AP52" s="520" t="e">
        <f ca="1">+IF(AND(ISNUMBER(OFFSET('Sanitation Data'!$H$4,0,10*ROW('Sanitation Data'!H46))),'Data Summary'!DE52="Yes"),100-OFFSET('Sanitation Data'!$H$4,0,10*ROW('Sanitation Data'!H46)),NA())</f>
        <v>#N/A</v>
      </c>
      <c r="AQ52" s="520" t="e">
        <f ca="1">+IF(AND(ISNUMBER(OFFSET('Sanitation Data'!$H$6,0,10*ROW('Sanitation Data'!H46))),'Data Summary'!DF52="Yes"),OFFSET('Sanitation Data'!$H$6,0,10*ROW('Sanitation Data'!H46)),NA())</f>
        <v>#N/A</v>
      </c>
      <c r="AR52" s="520" t="e">
        <f ca="1">+IF(AND(ISNUMBER(OFFSET('Sanitation Data'!$H$10,0,10*ROW('Sanitation Data'!H46))),'Data Summary'!DG52="Yes"),OFFSET('Sanitation Data'!$H$10,0,10*ROW('Sanitation Data'!H46)),NA())</f>
        <v>#N/A</v>
      </c>
      <c r="AS52" s="520" t="e">
        <f ca="1">+IF(AND(ISNUMBER(OFFSET('Sanitation Data'!$H$11,0,10*ROW('Sanitation Data'!H46))),'Data Summary'!DH52="Yes"),OFFSET('Sanitation Data'!$H$11,0,10*ROW('Sanitation Data'!H46)),NA())</f>
        <v>#N/A</v>
      </c>
      <c r="AT52" s="520" t="e">
        <f ca="1">+IF(AND(ISNUMBER(OFFSET('Sanitation Data'!$H$12,0,10*ROW('Sanitation Data'!H46))),'Data Summary'!DI52="Yes"),OFFSET('Sanitation Data'!$H$12,0,10*ROW('Sanitation Data'!H46)),NA())</f>
        <v>#N/A</v>
      </c>
      <c r="AU52" s="520" t="e">
        <f ca="1">+IF(AND(ISNUMBER(OFFSET('Sanitation Data'!$I$4,0,10*ROW('Sanitation Data'!I46))),'Data Summary'!DJ52="Yes"),100-OFFSET('Sanitation Data'!$I$4,0,10*ROW('Sanitation Data'!I46)),NA())</f>
        <v>#N/A</v>
      </c>
      <c r="AV52" s="520" t="e">
        <f ca="1">+IF(AND(ISNUMBER(OFFSET('Sanitation Data'!$I$6,0,10*ROW('Sanitation Data'!I46))),'Data Summary'!DK52="Yes"),OFFSET('Sanitation Data'!$I$6,0,10*ROW('Sanitation Data'!I46)),NA())</f>
        <v>#N/A</v>
      </c>
      <c r="AW52" s="520" t="e">
        <f ca="1">+IF(AND(ISNUMBER(OFFSET('Sanitation Data'!$I$10,0,10*ROW('Sanitation Data'!I46))),'Data Summary'!DL52="Yes"),OFFSET('Sanitation Data'!$I$10,0,10*ROW('Sanitation Data'!I46)),NA())</f>
        <v>#N/A</v>
      </c>
      <c r="AX52" s="520" t="e">
        <f ca="1">+IF(AND(ISNUMBER(OFFSET('Sanitation Data'!$I$11,0,10*ROW('Sanitation Data'!I46))),'Data Summary'!DM52="Yes"),OFFSET('Sanitation Data'!$I$11,0,10*ROW('Sanitation Data'!I46)),NA())</f>
        <v>#N/A</v>
      </c>
      <c r="AY52" s="520" t="e">
        <f ca="1">+IF(AND(ISNUMBER(OFFSET('Sanitation Data'!$I$12,0,10*ROW('Sanitation Data'!I46))),'Data Summary'!DN52="Yes"),OFFSET('Sanitation Data'!$I$12,0,10*ROW('Sanitation Data'!I46)),NA())</f>
        <v>#N/A</v>
      </c>
      <c r="AZ52" s="521" t="e">
        <f ca="1">+IF(AND(ISNUMBER(OFFSET('Hygiene Data'!$D$5,0,10*ROW('Hygiene Data'!D46))),'Data Summary'!DO52="Yes"),OFFSET('Hygiene Data'!$D$5,0,10*ROW('Hygiene Data'!D46)),NA())</f>
        <v>#N/A</v>
      </c>
      <c r="BA52" s="521" t="e">
        <f ca="1">+IF(AND(ISNUMBER(OFFSET('Hygiene Data'!$D$7,0,10*ROW('Hygiene Data'!D46))),'Data Summary'!DP52="Yes"),OFFSET('Hygiene Data'!$D$7,0,10*ROW('Hygiene Data'!D46)),NA())</f>
        <v>#N/A</v>
      </c>
      <c r="BB52" s="521" t="e">
        <f ca="1">+IF(AND(ISNUMBER(OFFSET('Hygiene Data'!$D$9,0,10*ROW('Hygiene Data'!D46))),'Data Summary'!DQ52="Yes"),OFFSET('Hygiene Data'!$D$9,0,10*ROW('Hygiene Data'!D46)),NA())</f>
        <v>#N/A</v>
      </c>
      <c r="BC52" s="521" t="e">
        <f ca="1">+IF(AND(ISNUMBER(OFFSET('Hygiene Data'!$E$5,0,10*ROW('Hygiene Data'!E46))),'Data Summary'!DR52="Yes"),OFFSET('Hygiene Data'!$E$5,0,10*ROW('Hygiene Data'!E46)),NA())</f>
        <v>#N/A</v>
      </c>
      <c r="BD52" s="521" t="e">
        <f ca="1">+IF(AND(ISNUMBER(OFFSET('Hygiene Data'!$E$7,0,10*ROW('Hygiene Data'!E46))),'Data Summary'!DS52="Yes"),OFFSET('Hygiene Data'!$E$7,0,10*ROW('Hygiene Data'!E46)),NA())</f>
        <v>#N/A</v>
      </c>
      <c r="BE52" s="521" t="e">
        <f ca="1">+IF(AND(ISNUMBER(OFFSET('Hygiene Data'!$E$9,0,10*ROW('Hygiene Data'!E46))),'Data Summary'!DT52="Yes"),OFFSET('Hygiene Data'!$E$9,0,10*ROW('Hygiene Data'!E46)),NA())</f>
        <v>#N/A</v>
      </c>
      <c r="BF52" s="521" t="e">
        <f ca="1">+IF(AND(ISNUMBER(OFFSET('Hygiene Data'!$F$5,0,10*ROW('Hygiene Data'!F46))),'Data Summary'!DU52="Yes"),OFFSET('Hygiene Data'!$F$5,0,10*ROW('Hygiene Data'!F46)),NA())</f>
        <v>#N/A</v>
      </c>
      <c r="BG52" s="521" t="e">
        <f ca="1">+IF(AND(ISNUMBER(OFFSET('Hygiene Data'!$F$7,0,10*ROW('Hygiene Data'!F46))),'Data Summary'!DV52="Yes"),OFFSET('Hygiene Data'!$F$7,0,10*ROW('Hygiene Data'!F46)),NA())</f>
        <v>#N/A</v>
      </c>
      <c r="BH52" s="521" t="e">
        <f ca="1">+IF(AND(ISNUMBER(OFFSET('Hygiene Data'!$F$9,0,10*ROW('Hygiene Data'!F46))),'Data Summary'!DW52="Yes"),OFFSET('Hygiene Data'!$F$9,0,10*ROW('Hygiene Data'!F46)),NA())</f>
        <v>#N/A</v>
      </c>
      <c r="BI52" s="521" t="e">
        <f ca="1">+IF(AND(ISNUMBER(OFFSET('Hygiene Data'!$G$5,0,10*ROW('Hygiene Data'!G46))),'Data Summary'!DX52="Yes"),OFFSET('Hygiene Data'!$G$5,0,10*ROW('Hygiene Data'!G46)),NA())</f>
        <v>#N/A</v>
      </c>
      <c r="BJ52" s="521" t="e">
        <f ca="1">+IF(AND(ISNUMBER(OFFSET('Hygiene Data'!$G$7,0,10*ROW('Hygiene Data'!G46))),'Data Summary'!DY52="Yes"),OFFSET('Hygiene Data'!$G$7,0,10*ROW('Hygiene Data'!G46)),NA())</f>
        <v>#N/A</v>
      </c>
      <c r="BK52" s="521" t="e">
        <f ca="1">+IF(AND(ISNUMBER(OFFSET('Hygiene Data'!$G$9,0,10*ROW('Hygiene Data'!G46))),'Data Summary'!DZ52="Yes"),OFFSET('Hygiene Data'!$G$9,0,10*ROW('Hygiene Data'!G46)),NA())</f>
        <v>#N/A</v>
      </c>
      <c r="BL52" s="521" t="e">
        <f ca="1">+IF(AND(ISNUMBER(OFFSET('Hygiene Data'!$H$5,0,10*ROW('Hygiene Data'!H46))),'Data Summary'!EA52="Yes"),OFFSET('Hygiene Data'!$H$5,0,10*ROW('Hygiene Data'!H46)),NA())</f>
        <v>#N/A</v>
      </c>
      <c r="BM52" s="521" t="e">
        <f ca="1">+IF(AND(ISNUMBER(OFFSET('Hygiene Data'!$H$7,0,10*ROW('Hygiene Data'!H46))),'Data Summary'!EB52="Yes"),OFFSET('Hygiene Data'!$H$7,0,10*ROW('Hygiene Data'!H46)),NA())</f>
        <v>#N/A</v>
      </c>
      <c r="BN52" s="521" t="e">
        <f ca="1">+IF(AND(ISNUMBER(OFFSET('Hygiene Data'!$H$9,0,10*ROW('Hygiene Data'!H46))),'Data Summary'!EC52="Yes"),OFFSET('Hygiene Data'!$H$9,0,10*ROW('Hygiene Data'!H46)),NA())</f>
        <v>#N/A</v>
      </c>
      <c r="BO52" s="521" t="e">
        <f ca="1">+IF(AND(ISNUMBER(OFFSET('Hygiene Data'!$I$5,0,10*ROW('Hygiene Data'!I46))),'Data Summary'!ED52="Yes"),OFFSET('Hygiene Data'!$I$5,0,10*ROW('Hygiene Data'!I46)),NA())</f>
        <v>#N/A</v>
      </c>
      <c r="BP52" s="521" t="e">
        <f ca="1">+IF(AND(ISNUMBER(OFFSET('Hygiene Data'!$I$7,0,10*ROW('Hygiene Data'!I46))),'Data Summary'!EE52="Yes"),OFFSET('Hygiene Data'!$I$7,0,10*ROW('Hygiene Data'!I46)),NA())</f>
        <v>#N/A</v>
      </c>
      <c r="BQ52" s="521" t="e">
        <f ca="1">+IF(AND(ISNUMBER(OFFSET('Hygiene Data'!$I$9,0,10*ROW('Hygiene Data'!I46))),'Data Summary'!EF52="Yes"),OFFSET('Hygiene Data'!$I$9,0,10*ROW('Hygiene Data'!I46)),NA())</f>
        <v>#N/A</v>
      </c>
    </row>
    <row r="53" spans="1:69" x14ac:dyDescent="0.25">
      <c r="A53" s="517" t="e">
        <f ca="1">+RIGHT('Data Summary'!A53,LEN('Data Summary'!A53)-9)</f>
        <v>#VALUE!</v>
      </c>
      <c r="B53" s="491" t="str">
        <f ca="1">+IF(ISTEXT('Data Summary'!B53),'Data Summary'!B53,"")</f>
        <v/>
      </c>
      <c r="C53" s="518" t="e">
        <f ca="1">+VALUE('Data Summary'!C53)</f>
        <v>#VALUE!</v>
      </c>
      <c r="D53" s="519" t="e">
        <f ca="1">+IF(AND(ISNUMBER(OFFSET('Water Data'!$D$4,0,10*ROW('Water Data'!D47))),'Data Summary'!BS53="Yes"),100-OFFSET('Water Data'!$D$4,0,10*ROW('Water Data'!D47)),NA())</f>
        <v>#N/A</v>
      </c>
      <c r="E53" s="519" t="e">
        <f ca="1">+IF(AND(ISNUMBER(OFFSET('Water Data'!$D$6,0,10*ROW('Water Data'!D47))),'Data Summary'!BT53="Yes"),OFFSET('Water Data'!$D$6,0,10*ROW('Water Data'!D47)),NA())</f>
        <v>#N/A</v>
      </c>
      <c r="F53" s="519" t="e">
        <f ca="1">+IF(AND(ISNUMBER(OFFSET('Water Data'!$D$9,0,10*ROW('Water Data'!D47))),'Data Summary'!BU53="Yes"),OFFSET('Water Data'!$D$9,0,10*ROW('Water Data'!D47)),NA())</f>
        <v>#N/A</v>
      </c>
      <c r="G53" s="519" t="e">
        <f ca="1">+IF(AND(ISNUMBER(OFFSET('Water Data'!$E$4,0,10*ROW('Water Data'!E47))),'Data Summary'!BV53="Yes"),100-OFFSET('Water Data'!$E$4,0,10*ROW('Water Data'!E47)),NA())</f>
        <v>#N/A</v>
      </c>
      <c r="H53" s="519" t="e">
        <f ca="1">+IF(AND(ISNUMBER(OFFSET('Water Data'!$E$6,0,10*ROW('Water Data'!E47))),'Data Summary'!BW53="Yes"),OFFSET('Water Data'!$E$6,0,10*ROW('Water Data'!E47)),NA())</f>
        <v>#N/A</v>
      </c>
      <c r="I53" s="519" t="e">
        <f ca="1">+IF(AND(ISNUMBER(OFFSET('Water Data'!$E$9,0,10*ROW('Water Data'!E47))),'Data Summary'!BX53="Yes"),OFFSET('Water Data'!$E$9,0,10*ROW('Water Data'!E47)),NA())</f>
        <v>#N/A</v>
      </c>
      <c r="J53" s="519" t="e">
        <f ca="1">+IF(AND(ISNUMBER(OFFSET('Water Data'!$F$4,0,10*ROW('Water Data'!F47))),'Data Summary'!BY53="Yes"),100-OFFSET('Water Data'!$F$4,0,10*ROW('Water Data'!F47)),NA())</f>
        <v>#N/A</v>
      </c>
      <c r="K53" s="519" t="e">
        <f ca="1">+IF(AND(ISNUMBER(OFFSET('Water Data'!$F$6,0,10*ROW('Water Data'!F47))),'Data Summary'!BZ53="Yes"),OFFSET('Water Data'!$F$6,0,10*ROW('Water Data'!F47)),NA())</f>
        <v>#N/A</v>
      </c>
      <c r="L53" s="519" t="e">
        <f ca="1">+IF(AND(ISNUMBER(OFFSET('Water Data'!$F$9,0,10*ROW('Water Data'!F47))),'Data Summary'!CA53="Yes"),OFFSET('Water Data'!$F$9,0,10*ROW('Water Data'!F47)),NA())</f>
        <v>#N/A</v>
      </c>
      <c r="M53" s="519" t="e">
        <f ca="1">+IF(AND(ISNUMBER(OFFSET('Water Data'!$G$4,0,10*ROW('Water Data'!G47))),'Data Summary'!CB53="Yes"),100-OFFSET('Water Data'!$G$4,0,10*ROW('Water Data'!G47)),NA())</f>
        <v>#N/A</v>
      </c>
      <c r="N53" s="519" t="e">
        <f ca="1">+IF(AND(ISNUMBER(OFFSET('Water Data'!$G$6,0,10*ROW('Water Data'!G47))),'Data Summary'!CC53="Yes"),OFFSET('Water Data'!$G$6,0,10*ROW('Water Data'!G47)),NA())</f>
        <v>#N/A</v>
      </c>
      <c r="O53" s="519" t="e">
        <f ca="1">+IF(AND(ISNUMBER(OFFSET('Water Data'!$G$9,0,10*ROW('Water Data'!G47))),'Data Summary'!CD53="Yes"),OFFSET('Water Data'!$G$9,0,10*ROW('Water Data'!G47)),NA())</f>
        <v>#N/A</v>
      </c>
      <c r="P53" s="519" t="e">
        <f ca="1">+IF(AND(ISNUMBER(OFFSET('Water Data'!$H$4,0,10*ROW('Water Data'!H47))),'Data Summary'!CE53="Yes"),100-OFFSET('Water Data'!$H$4,0,10*ROW('Water Data'!H47)),NA())</f>
        <v>#N/A</v>
      </c>
      <c r="Q53" s="519" t="e">
        <f ca="1">+IF(AND(ISNUMBER(OFFSET('Water Data'!$H$6,0,10*ROW('Water Data'!H47))),'Data Summary'!CF53="Yes"),OFFSET('Water Data'!$H$6,0,10*ROW('Water Data'!H47)),NA())</f>
        <v>#N/A</v>
      </c>
      <c r="R53" s="519" t="e">
        <f ca="1">+IF(AND(ISNUMBER(OFFSET('Water Data'!$H$9,0,10*ROW('Water Data'!H47))),'Data Summary'!CG53="Yes"),OFFSET('Water Data'!$H$9,0,10*ROW('Water Data'!H47)),NA())</f>
        <v>#N/A</v>
      </c>
      <c r="S53" s="519" t="e">
        <f ca="1">+IF(AND(ISNUMBER(OFFSET('Water Data'!$I$4,0,10*ROW('Water Data'!I47))),'Data Summary'!CH53="Yes"),100-OFFSET('Water Data'!$I$4,0,10*ROW('Water Data'!I47)),NA())</f>
        <v>#N/A</v>
      </c>
      <c r="T53" s="519" t="e">
        <f ca="1">+IF(AND(ISNUMBER(OFFSET('Water Data'!$I$6,0,10*ROW('Water Data'!I47))),'Data Summary'!CI53="Yes"),OFFSET('Water Data'!$I$6,0,10*ROW('Water Data'!I47)),NA())</f>
        <v>#N/A</v>
      </c>
      <c r="U53" s="519" t="e">
        <f ca="1">+IF(AND(ISNUMBER(OFFSET('Water Data'!$I$9,0,10*ROW('Water Data'!I47))),'Data Summary'!CJ53="Yes"),OFFSET('Water Data'!$I$9,0,10*ROW('Water Data'!I47)),NA())</f>
        <v>#N/A</v>
      </c>
      <c r="V53" s="520" t="e">
        <f ca="1">+IF(AND(ISNUMBER(OFFSET('Sanitation Data'!$D$4,0,10*ROW('Sanitation Data'!D47))),'Data Summary'!CK53="Yes"),100-OFFSET('Sanitation Data'!$D$4,0,10*ROW('Sanitation Data'!D47)),NA())</f>
        <v>#N/A</v>
      </c>
      <c r="W53" s="520" t="e">
        <f ca="1">+IF(AND(ISNUMBER(OFFSET('Sanitation Data'!$D$6,0,10*ROW('Sanitation Data'!D47))),'Data Summary'!CL53="Yes"),OFFSET('Sanitation Data'!$D$6,0,10*ROW('Sanitation Data'!D47)),NA())</f>
        <v>#N/A</v>
      </c>
      <c r="X53" s="520" t="e">
        <f ca="1">+IF(AND(ISNUMBER(OFFSET('Sanitation Data'!$D$10,0,10*ROW('Sanitation Data'!D47))),'Data Summary'!CM53="Yes"),OFFSET('Sanitation Data'!$D$10,0,10*ROW('Sanitation Data'!D47)),NA())</f>
        <v>#N/A</v>
      </c>
      <c r="Y53" s="520" t="e">
        <f ca="1">+IF(AND(ISNUMBER(OFFSET('Sanitation Data'!$D$11,0,10*ROW('Sanitation Data'!D47))),'Data Summary'!CN53="Yes"),OFFSET('Sanitation Data'!$D$11,0,10*ROW('Sanitation Data'!D47)),NA())</f>
        <v>#N/A</v>
      </c>
      <c r="Z53" s="520" t="e">
        <f ca="1">+IF(AND(ISNUMBER(OFFSET('Sanitation Data'!$D$12,0,10*ROW('Sanitation Data'!D47))),'Data Summary'!CO53="Yes"),OFFSET('Sanitation Data'!$D$12,0,10*ROW('Sanitation Data'!D47)),NA())</f>
        <v>#N/A</v>
      </c>
      <c r="AA53" s="520" t="e">
        <f ca="1">+IF(AND(ISNUMBER(OFFSET('Sanitation Data'!$E$4,0,10*ROW('Sanitation Data'!E47))),'Data Summary'!CP53="Yes"),100-OFFSET('Sanitation Data'!$E$4,0,10*ROW('Sanitation Data'!E47)),NA())</f>
        <v>#N/A</v>
      </c>
      <c r="AB53" s="520" t="e">
        <f ca="1">+IF(AND(ISNUMBER(OFFSET('Sanitation Data'!$E$6,0,10*ROW('Sanitation Data'!E47))),'Data Summary'!CQ53="Yes"),OFFSET('Sanitation Data'!$E$6,0,10*ROW('Sanitation Data'!E47)),NA())</f>
        <v>#N/A</v>
      </c>
      <c r="AC53" s="520" t="e">
        <f ca="1">+IF(AND(ISNUMBER(OFFSET('Sanitation Data'!$E$10,0,10*ROW('Sanitation Data'!E47))),'Data Summary'!CR53="Yes"),OFFSET('Sanitation Data'!$E$10,0,10*ROW('Sanitation Data'!E47)),NA())</f>
        <v>#N/A</v>
      </c>
      <c r="AD53" s="520" t="e">
        <f ca="1">+IF(AND(ISNUMBER(OFFSET('Sanitation Data'!$E$11,0,10*ROW('Sanitation Data'!E47))),'Data Summary'!CS53="Yes"),OFFSET('Sanitation Data'!$E$11,0,10*ROW('Sanitation Data'!E47)),NA())</f>
        <v>#N/A</v>
      </c>
      <c r="AE53" s="520" t="e">
        <f ca="1">+IF(AND(ISNUMBER(OFFSET('Sanitation Data'!$E$12,0,10*ROW('Sanitation Data'!E47))),'Data Summary'!CT53="Yes"),OFFSET('Sanitation Data'!$E$12,0,10*ROW('Sanitation Data'!E47)),NA())</f>
        <v>#N/A</v>
      </c>
      <c r="AF53" s="520" t="e">
        <f ca="1">+IF(AND(ISNUMBER(OFFSET('Sanitation Data'!$F$4,0,10*ROW('Sanitation Data'!F47))),'Data Summary'!CU53="Yes"),100-OFFSET('Sanitation Data'!$F$4,0,10*ROW('Sanitation Data'!F47)),NA())</f>
        <v>#N/A</v>
      </c>
      <c r="AG53" s="520" t="e">
        <f ca="1">+IF(AND(ISNUMBER(OFFSET('Sanitation Data'!$F$6,0,10*ROW('Sanitation Data'!F47))),'Data Summary'!CV53="Yes"),OFFSET('Sanitation Data'!$F$6,0,10*ROW('Sanitation Data'!F47)),NA())</f>
        <v>#N/A</v>
      </c>
      <c r="AH53" s="520" t="e">
        <f ca="1">+IF(AND(ISNUMBER(OFFSET('Sanitation Data'!$F$10,0,10*ROW('Sanitation Data'!F47))),'Data Summary'!CW53="Yes"),OFFSET('Sanitation Data'!$F$10,0,10*ROW('Sanitation Data'!F47)),NA())</f>
        <v>#N/A</v>
      </c>
      <c r="AI53" s="520" t="e">
        <f ca="1">+IF(AND(ISNUMBER(OFFSET('Sanitation Data'!$F$11,0,10*ROW('Sanitation Data'!F47))),'Data Summary'!CX53="Yes"),OFFSET('Sanitation Data'!$F$11,0,10*ROW('Sanitation Data'!F47)),NA())</f>
        <v>#N/A</v>
      </c>
      <c r="AJ53" s="520" t="e">
        <f ca="1">+IF(AND(ISNUMBER(OFFSET('Sanitation Data'!$F$12,0,10*ROW('Sanitation Data'!F47))),'Data Summary'!CY53="Yes"),OFFSET('Sanitation Data'!$F$12,0,10*ROW('Sanitation Data'!F47)),NA())</f>
        <v>#N/A</v>
      </c>
      <c r="AK53" s="520" t="e">
        <f ca="1">+IF(AND(ISNUMBER(OFFSET('Sanitation Data'!$G$4,0,10*ROW('Sanitation Data'!G47))),'Data Summary'!CZ53="Yes"),100-OFFSET('Sanitation Data'!$G$4,0,10*ROW('Sanitation Data'!G47)),NA())</f>
        <v>#N/A</v>
      </c>
      <c r="AL53" s="520" t="e">
        <f ca="1">+IF(AND(ISNUMBER(OFFSET('Sanitation Data'!$G$6,0,10*ROW('Sanitation Data'!G47))),'Data Summary'!DA53="Yes"),OFFSET('Sanitation Data'!$G$6,0,10*ROW('Sanitation Data'!G47)),NA())</f>
        <v>#N/A</v>
      </c>
      <c r="AM53" s="520" t="e">
        <f ca="1">+IF(AND(ISNUMBER(OFFSET('Sanitation Data'!$G$10,0,10*ROW('Sanitation Data'!G47))),'Data Summary'!DB53="Yes"),OFFSET('Sanitation Data'!$G$10,0,10*ROW('Sanitation Data'!G47)),NA())</f>
        <v>#N/A</v>
      </c>
      <c r="AN53" s="520" t="e">
        <f ca="1">+IF(AND(ISNUMBER(OFFSET('Sanitation Data'!$G$11,0,10*ROW('Sanitation Data'!G47))),'Data Summary'!DC53="Yes"),OFFSET('Sanitation Data'!$G$11,0,10*ROW('Sanitation Data'!G47)),NA())</f>
        <v>#N/A</v>
      </c>
      <c r="AO53" s="520" t="e">
        <f ca="1">+IF(AND(ISNUMBER(OFFSET('Sanitation Data'!$G$12,0,10*ROW('Sanitation Data'!G47))),'Data Summary'!DD53="Yes"),OFFSET('Sanitation Data'!$G$12,0,10*ROW('Sanitation Data'!G47)),NA())</f>
        <v>#N/A</v>
      </c>
      <c r="AP53" s="520" t="e">
        <f ca="1">+IF(AND(ISNUMBER(OFFSET('Sanitation Data'!$H$4,0,10*ROW('Sanitation Data'!H47))),'Data Summary'!DE53="Yes"),100-OFFSET('Sanitation Data'!$H$4,0,10*ROW('Sanitation Data'!H47)),NA())</f>
        <v>#N/A</v>
      </c>
      <c r="AQ53" s="520" t="e">
        <f ca="1">+IF(AND(ISNUMBER(OFFSET('Sanitation Data'!$H$6,0,10*ROW('Sanitation Data'!H47))),'Data Summary'!DF53="Yes"),OFFSET('Sanitation Data'!$H$6,0,10*ROW('Sanitation Data'!H47)),NA())</f>
        <v>#N/A</v>
      </c>
      <c r="AR53" s="520" t="e">
        <f ca="1">+IF(AND(ISNUMBER(OFFSET('Sanitation Data'!$H$10,0,10*ROW('Sanitation Data'!H47))),'Data Summary'!DG53="Yes"),OFFSET('Sanitation Data'!$H$10,0,10*ROW('Sanitation Data'!H47)),NA())</f>
        <v>#N/A</v>
      </c>
      <c r="AS53" s="520" t="e">
        <f ca="1">+IF(AND(ISNUMBER(OFFSET('Sanitation Data'!$H$11,0,10*ROW('Sanitation Data'!H47))),'Data Summary'!DH53="Yes"),OFFSET('Sanitation Data'!$H$11,0,10*ROW('Sanitation Data'!H47)),NA())</f>
        <v>#N/A</v>
      </c>
      <c r="AT53" s="520" t="e">
        <f ca="1">+IF(AND(ISNUMBER(OFFSET('Sanitation Data'!$H$12,0,10*ROW('Sanitation Data'!H47))),'Data Summary'!DI53="Yes"),OFFSET('Sanitation Data'!$H$12,0,10*ROW('Sanitation Data'!H47)),NA())</f>
        <v>#N/A</v>
      </c>
      <c r="AU53" s="520" t="e">
        <f ca="1">+IF(AND(ISNUMBER(OFFSET('Sanitation Data'!$I$4,0,10*ROW('Sanitation Data'!I47))),'Data Summary'!DJ53="Yes"),100-OFFSET('Sanitation Data'!$I$4,0,10*ROW('Sanitation Data'!I47)),NA())</f>
        <v>#N/A</v>
      </c>
      <c r="AV53" s="520" t="e">
        <f ca="1">+IF(AND(ISNUMBER(OFFSET('Sanitation Data'!$I$6,0,10*ROW('Sanitation Data'!I47))),'Data Summary'!DK53="Yes"),OFFSET('Sanitation Data'!$I$6,0,10*ROW('Sanitation Data'!I47)),NA())</f>
        <v>#N/A</v>
      </c>
      <c r="AW53" s="520" t="e">
        <f ca="1">+IF(AND(ISNUMBER(OFFSET('Sanitation Data'!$I$10,0,10*ROW('Sanitation Data'!I47))),'Data Summary'!DL53="Yes"),OFFSET('Sanitation Data'!$I$10,0,10*ROW('Sanitation Data'!I47)),NA())</f>
        <v>#N/A</v>
      </c>
      <c r="AX53" s="520" t="e">
        <f ca="1">+IF(AND(ISNUMBER(OFFSET('Sanitation Data'!$I$11,0,10*ROW('Sanitation Data'!I47))),'Data Summary'!DM53="Yes"),OFFSET('Sanitation Data'!$I$11,0,10*ROW('Sanitation Data'!I47)),NA())</f>
        <v>#N/A</v>
      </c>
      <c r="AY53" s="520" t="e">
        <f ca="1">+IF(AND(ISNUMBER(OFFSET('Sanitation Data'!$I$12,0,10*ROW('Sanitation Data'!I47))),'Data Summary'!DN53="Yes"),OFFSET('Sanitation Data'!$I$12,0,10*ROW('Sanitation Data'!I47)),NA())</f>
        <v>#N/A</v>
      </c>
      <c r="AZ53" s="521" t="e">
        <f ca="1">+IF(AND(ISNUMBER(OFFSET('Hygiene Data'!$D$5,0,10*ROW('Hygiene Data'!D47))),'Data Summary'!DO53="Yes"),OFFSET('Hygiene Data'!$D$5,0,10*ROW('Hygiene Data'!D47)),NA())</f>
        <v>#N/A</v>
      </c>
      <c r="BA53" s="521" t="e">
        <f ca="1">+IF(AND(ISNUMBER(OFFSET('Hygiene Data'!$D$7,0,10*ROW('Hygiene Data'!D47))),'Data Summary'!DP53="Yes"),OFFSET('Hygiene Data'!$D$7,0,10*ROW('Hygiene Data'!D47)),NA())</f>
        <v>#N/A</v>
      </c>
      <c r="BB53" s="521" t="e">
        <f ca="1">+IF(AND(ISNUMBER(OFFSET('Hygiene Data'!$D$9,0,10*ROW('Hygiene Data'!D47))),'Data Summary'!DQ53="Yes"),OFFSET('Hygiene Data'!$D$9,0,10*ROW('Hygiene Data'!D47)),NA())</f>
        <v>#N/A</v>
      </c>
      <c r="BC53" s="521" t="e">
        <f ca="1">+IF(AND(ISNUMBER(OFFSET('Hygiene Data'!$E$5,0,10*ROW('Hygiene Data'!E47))),'Data Summary'!DR53="Yes"),OFFSET('Hygiene Data'!$E$5,0,10*ROW('Hygiene Data'!E47)),NA())</f>
        <v>#N/A</v>
      </c>
      <c r="BD53" s="521" t="e">
        <f ca="1">+IF(AND(ISNUMBER(OFFSET('Hygiene Data'!$E$7,0,10*ROW('Hygiene Data'!E47))),'Data Summary'!DS53="Yes"),OFFSET('Hygiene Data'!$E$7,0,10*ROW('Hygiene Data'!E47)),NA())</f>
        <v>#N/A</v>
      </c>
      <c r="BE53" s="521" t="e">
        <f ca="1">+IF(AND(ISNUMBER(OFFSET('Hygiene Data'!$E$9,0,10*ROW('Hygiene Data'!E47))),'Data Summary'!DT53="Yes"),OFFSET('Hygiene Data'!$E$9,0,10*ROW('Hygiene Data'!E47)),NA())</f>
        <v>#N/A</v>
      </c>
      <c r="BF53" s="521" t="e">
        <f ca="1">+IF(AND(ISNUMBER(OFFSET('Hygiene Data'!$F$5,0,10*ROW('Hygiene Data'!F47))),'Data Summary'!DU53="Yes"),OFFSET('Hygiene Data'!$F$5,0,10*ROW('Hygiene Data'!F47)),NA())</f>
        <v>#N/A</v>
      </c>
      <c r="BG53" s="521" t="e">
        <f ca="1">+IF(AND(ISNUMBER(OFFSET('Hygiene Data'!$F$7,0,10*ROW('Hygiene Data'!F47))),'Data Summary'!DV53="Yes"),OFFSET('Hygiene Data'!$F$7,0,10*ROW('Hygiene Data'!F47)),NA())</f>
        <v>#N/A</v>
      </c>
      <c r="BH53" s="521" t="e">
        <f ca="1">+IF(AND(ISNUMBER(OFFSET('Hygiene Data'!$F$9,0,10*ROW('Hygiene Data'!F47))),'Data Summary'!DW53="Yes"),OFFSET('Hygiene Data'!$F$9,0,10*ROW('Hygiene Data'!F47)),NA())</f>
        <v>#N/A</v>
      </c>
      <c r="BI53" s="521" t="e">
        <f ca="1">+IF(AND(ISNUMBER(OFFSET('Hygiene Data'!$G$5,0,10*ROW('Hygiene Data'!G47))),'Data Summary'!DX53="Yes"),OFFSET('Hygiene Data'!$G$5,0,10*ROW('Hygiene Data'!G47)),NA())</f>
        <v>#N/A</v>
      </c>
      <c r="BJ53" s="521" t="e">
        <f ca="1">+IF(AND(ISNUMBER(OFFSET('Hygiene Data'!$G$7,0,10*ROW('Hygiene Data'!G47))),'Data Summary'!DY53="Yes"),OFFSET('Hygiene Data'!$G$7,0,10*ROW('Hygiene Data'!G47)),NA())</f>
        <v>#N/A</v>
      </c>
      <c r="BK53" s="521" t="e">
        <f ca="1">+IF(AND(ISNUMBER(OFFSET('Hygiene Data'!$G$9,0,10*ROW('Hygiene Data'!G47))),'Data Summary'!DZ53="Yes"),OFFSET('Hygiene Data'!$G$9,0,10*ROW('Hygiene Data'!G47)),NA())</f>
        <v>#N/A</v>
      </c>
      <c r="BL53" s="521" t="e">
        <f ca="1">+IF(AND(ISNUMBER(OFFSET('Hygiene Data'!$H$5,0,10*ROW('Hygiene Data'!H47))),'Data Summary'!EA53="Yes"),OFFSET('Hygiene Data'!$H$5,0,10*ROW('Hygiene Data'!H47)),NA())</f>
        <v>#N/A</v>
      </c>
      <c r="BM53" s="521" t="e">
        <f ca="1">+IF(AND(ISNUMBER(OFFSET('Hygiene Data'!$H$7,0,10*ROW('Hygiene Data'!H47))),'Data Summary'!EB53="Yes"),OFFSET('Hygiene Data'!$H$7,0,10*ROW('Hygiene Data'!H47)),NA())</f>
        <v>#N/A</v>
      </c>
      <c r="BN53" s="521" t="e">
        <f ca="1">+IF(AND(ISNUMBER(OFFSET('Hygiene Data'!$H$9,0,10*ROW('Hygiene Data'!H47))),'Data Summary'!EC53="Yes"),OFFSET('Hygiene Data'!$H$9,0,10*ROW('Hygiene Data'!H47)),NA())</f>
        <v>#N/A</v>
      </c>
      <c r="BO53" s="521" t="e">
        <f ca="1">+IF(AND(ISNUMBER(OFFSET('Hygiene Data'!$I$5,0,10*ROW('Hygiene Data'!I47))),'Data Summary'!ED53="Yes"),OFFSET('Hygiene Data'!$I$5,0,10*ROW('Hygiene Data'!I47)),NA())</f>
        <v>#N/A</v>
      </c>
      <c r="BP53" s="521" t="e">
        <f ca="1">+IF(AND(ISNUMBER(OFFSET('Hygiene Data'!$I$7,0,10*ROW('Hygiene Data'!I47))),'Data Summary'!EE53="Yes"),OFFSET('Hygiene Data'!$I$7,0,10*ROW('Hygiene Data'!I47)),NA())</f>
        <v>#N/A</v>
      </c>
      <c r="BQ53" s="521" t="e">
        <f ca="1">+IF(AND(ISNUMBER(OFFSET('Hygiene Data'!$I$9,0,10*ROW('Hygiene Data'!I47))),'Data Summary'!EF53="Yes"),OFFSET('Hygiene Data'!$I$9,0,10*ROW('Hygiene Data'!I47)),NA())</f>
        <v>#N/A</v>
      </c>
    </row>
    <row r="54" spans="1:69" x14ac:dyDescent="0.25">
      <c r="A54" s="517" t="e">
        <f ca="1">+RIGHT('Data Summary'!A54,LEN('Data Summary'!A54)-9)</f>
        <v>#VALUE!</v>
      </c>
      <c r="B54" s="491" t="str">
        <f ca="1">+IF(ISTEXT('Data Summary'!B54),'Data Summary'!B54,"")</f>
        <v/>
      </c>
      <c r="C54" s="518" t="e">
        <f ca="1">+VALUE('Data Summary'!C54)</f>
        <v>#VALUE!</v>
      </c>
      <c r="D54" s="519" t="e">
        <f ca="1">+IF(AND(ISNUMBER(OFFSET('Water Data'!$D$4,0,10*ROW('Water Data'!D48))),'Data Summary'!BS54="Yes"),100-OFFSET('Water Data'!$D$4,0,10*ROW('Water Data'!D48)),NA())</f>
        <v>#N/A</v>
      </c>
      <c r="E54" s="519" t="e">
        <f ca="1">+IF(AND(ISNUMBER(OFFSET('Water Data'!$D$6,0,10*ROW('Water Data'!D48))),'Data Summary'!BT54="Yes"),OFFSET('Water Data'!$D$6,0,10*ROW('Water Data'!D48)),NA())</f>
        <v>#N/A</v>
      </c>
      <c r="F54" s="519" t="e">
        <f ca="1">+IF(AND(ISNUMBER(OFFSET('Water Data'!$D$9,0,10*ROW('Water Data'!D48))),'Data Summary'!BU54="Yes"),OFFSET('Water Data'!$D$9,0,10*ROW('Water Data'!D48)),NA())</f>
        <v>#N/A</v>
      </c>
      <c r="G54" s="519" t="e">
        <f ca="1">+IF(AND(ISNUMBER(OFFSET('Water Data'!$E$4,0,10*ROW('Water Data'!E48))),'Data Summary'!BV54="Yes"),100-OFFSET('Water Data'!$E$4,0,10*ROW('Water Data'!E48)),NA())</f>
        <v>#N/A</v>
      </c>
      <c r="H54" s="519" t="e">
        <f ca="1">+IF(AND(ISNUMBER(OFFSET('Water Data'!$E$6,0,10*ROW('Water Data'!E48))),'Data Summary'!BW54="Yes"),OFFSET('Water Data'!$E$6,0,10*ROW('Water Data'!E48)),NA())</f>
        <v>#N/A</v>
      </c>
      <c r="I54" s="519" t="e">
        <f ca="1">+IF(AND(ISNUMBER(OFFSET('Water Data'!$E$9,0,10*ROW('Water Data'!E48))),'Data Summary'!BX54="Yes"),OFFSET('Water Data'!$E$9,0,10*ROW('Water Data'!E48)),NA())</f>
        <v>#N/A</v>
      </c>
      <c r="J54" s="519" t="e">
        <f ca="1">+IF(AND(ISNUMBER(OFFSET('Water Data'!$F$4,0,10*ROW('Water Data'!F48))),'Data Summary'!BY54="Yes"),100-OFFSET('Water Data'!$F$4,0,10*ROW('Water Data'!F48)),NA())</f>
        <v>#N/A</v>
      </c>
      <c r="K54" s="519" t="e">
        <f ca="1">+IF(AND(ISNUMBER(OFFSET('Water Data'!$F$6,0,10*ROW('Water Data'!F48))),'Data Summary'!BZ54="Yes"),OFFSET('Water Data'!$F$6,0,10*ROW('Water Data'!F48)),NA())</f>
        <v>#N/A</v>
      </c>
      <c r="L54" s="519" t="e">
        <f ca="1">+IF(AND(ISNUMBER(OFFSET('Water Data'!$F$9,0,10*ROW('Water Data'!F48))),'Data Summary'!CA54="Yes"),OFFSET('Water Data'!$F$9,0,10*ROW('Water Data'!F48)),NA())</f>
        <v>#N/A</v>
      </c>
      <c r="M54" s="519" t="e">
        <f ca="1">+IF(AND(ISNUMBER(OFFSET('Water Data'!$G$4,0,10*ROW('Water Data'!G48))),'Data Summary'!CB54="Yes"),100-OFFSET('Water Data'!$G$4,0,10*ROW('Water Data'!G48)),NA())</f>
        <v>#N/A</v>
      </c>
      <c r="N54" s="519" t="e">
        <f ca="1">+IF(AND(ISNUMBER(OFFSET('Water Data'!$G$6,0,10*ROW('Water Data'!G48))),'Data Summary'!CC54="Yes"),OFFSET('Water Data'!$G$6,0,10*ROW('Water Data'!G48)),NA())</f>
        <v>#N/A</v>
      </c>
      <c r="O54" s="519" t="e">
        <f ca="1">+IF(AND(ISNUMBER(OFFSET('Water Data'!$G$9,0,10*ROW('Water Data'!G48))),'Data Summary'!CD54="Yes"),OFFSET('Water Data'!$G$9,0,10*ROW('Water Data'!G48)),NA())</f>
        <v>#N/A</v>
      </c>
      <c r="P54" s="519" t="e">
        <f ca="1">+IF(AND(ISNUMBER(OFFSET('Water Data'!$H$4,0,10*ROW('Water Data'!H48))),'Data Summary'!CE54="Yes"),100-OFFSET('Water Data'!$H$4,0,10*ROW('Water Data'!H48)),NA())</f>
        <v>#N/A</v>
      </c>
      <c r="Q54" s="519" t="e">
        <f ca="1">+IF(AND(ISNUMBER(OFFSET('Water Data'!$H$6,0,10*ROW('Water Data'!H48))),'Data Summary'!CF54="Yes"),OFFSET('Water Data'!$H$6,0,10*ROW('Water Data'!H48)),NA())</f>
        <v>#N/A</v>
      </c>
      <c r="R54" s="519" t="e">
        <f ca="1">+IF(AND(ISNUMBER(OFFSET('Water Data'!$H$9,0,10*ROW('Water Data'!H48))),'Data Summary'!CG54="Yes"),OFFSET('Water Data'!$H$9,0,10*ROW('Water Data'!H48)),NA())</f>
        <v>#N/A</v>
      </c>
      <c r="S54" s="519" t="e">
        <f ca="1">+IF(AND(ISNUMBER(OFFSET('Water Data'!$I$4,0,10*ROW('Water Data'!I48))),'Data Summary'!CH54="Yes"),100-OFFSET('Water Data'!$I$4,0,10*ROW('Water Data'!I48)),NA())</f>
        <v>#N/A</v>
      </c>
      <c r="T54" s="519" t="e">
        <f ca="1">+IF(AND(ISNUMBER(OFFSET('Water Data'!$I$6,0,10*ROW('Water Data'!I48))),'Data Summary'!CI54="Yes"),OFFSET('Water Data'!$I$6,0,10*ROW('Water Data'!I48)),NA())</f>
        <v>#N/A</v>
      </c>
      <c r="U54" s="519" t="e">
        <f ca="1">+IF(AND(ISNUMBER(OFFSET('Water Data'!$I$9,0,10*ROW('Water Data'!I48))),'Data Summary'!CJ54="Yes"),OFFSET('Water Data'!$I$9,0,10*ROW('Water Data'!I48)),NA())</f>
        <v>#N/A</v>
      </c>
      <c r="V54" s="520" t="e">
        <f ca="1">+IF(AND(ISNUMBER(OFFSET('Sanitation Data'!$D$4,0,10*ROW('Sanitation Data'!D48))),'Data Summary'!CK54="Yes"),100-OFFSET('Sanitation Data'!$D$4,0,10*ROW('Sanitation Data'!D48)),NA())</f>
        <v>#N/A</v>
      </c>
      <c r="W54" s="520" t="e">
        <f ca="1">+IF(AND(ISNUMBER(OFFSET('Sanitation Data'!$D$6,0,10*ROW('Sanitation Data'!D48))),'Data Summary'!CL54="Yes"),OFFSET('Sanitation Data'!$D$6,0,10*ROW('Sanitation Data'!D48)),NA())</f>
        <v>#N/A</v>
      </c>
      <c r="X54" s="520" t="e">
        <f ca="1">+IF(AND(ISNUMBER(OFFSET('Sanitation Data'!$D$10,0,10*ROW('Sanitation Data'!D48))),'Data Summary'!CM54="Yes"),OFFSET('Sanitation Data'!$D$10,0,10*ROW('Sanitation Data'!D48)),NA())</f>
        <v>#N/A</v>
      </c>
      <c r="Y54" s="520" t="e">
        <f ca="1">+IF(AND(ISNUMBER(OFFSET('Sanitation Data'!$D$11,0,10*ROW('Sanitation Data'!D48))),'Data Summary'!CN54="Yes"),OFFSET('Sanitation Data'!$D$11,0,10*ROW('Sanitation Data'!D48)),NA())</f>
        <v>#N/A</v>
      </c>
      <c r="Z54" s="520" t="e">
        <f ca="1">+IF(AND(ISNUMBER(OFFSET('Sanitation Data'!$D$12,0,10*ROW('Sanitation Data'!D48))),'Data Summary'!CO54="Yes"),OFFSET('Sanitation Data'!$D$12,0,10*ROW('Sanitation Data'!D48)),NA())</f>
        <v>#N/A</v>
      </c>
      <c r="AA54" s="520" t="e">
        <f ca="1">+IF(AND(ISNUMBER(OFFSET('Sanitation Data'!$E$4,0,10*ROW('Sanitation Data'!E48))),'Data Summary'!CP54="Yes"),100-OFFSET('Sanitation Data'!$E$4,0,10*ROW('Sanitation Data'!E48)),NA())</f>
        <v>#N/A</v>
      </c>
      <c r="AB54" s="520" t="e">
        <f ca="1">+IF(AND(ISNUMBER(OFFSET('Sanitation Data'!$E$6,0,10*ROW('Sanitation Data'!E48))),'Data Summary'!CQ54="Yes"),OFFSET('Sanitation Data'!$E$6,0,10*ROW('Sanitation Data'!E48)),NA())</f>
        <v>#N/A</v>
      </c>
      <c r="AC54" s="520" t="e">
        <f ca="1">+IF(AND(ISNUMBER(OFFSET('Sanitation Data'!$E$10,0,10*ROW('Sanitation Data'!E48))),'Data Summary'!CR54="Yes"),OFFSET('Sanitation Data'!$E$10,0,10*ROW('Sanitation Data'!E48)),NA())</f>
        <v>#N/A</v>
      </c>
      <c r="AD54" s="520" t="e">
        <f ca="1">+IF(AND(ISNUMBER(OFFSET('Sanitation Data'!$E$11,0,10*ROW('Sanitation Data'!E48))),'Data Summary'!CS54="Yes"),OFFSET('Sanitation Data'!$E$11,0,10*ROW('Sanitation Data'!E48)),NA())</f>
        <v>#N/A</v>
      </c>
      <c r="AE54" s="520" t="e">
        <f ca="1">+IF(AND(ISNUMBER(OFFSET('Sanitation Data'!$E$12,0,10*ROW('Sanitation Data'!E48))),'Data Summary'!CT54="Yes"),OFFSET('Sanitation Data'!$E$12,0,10*ROW('Sanitation Data'!E48)),NA())</f>
        <v>#N/A</v>
      </c>
      <c r="AF54" s="520" t="e">
        <f ca="1">+IF(AND(ISNUMBER(OFFSET('Sanitation Data'!$F$4,0,10*ROW('Sanitation Data'!F48))),'Data Summary'!CU54="Yes"),100-OFFSET('Sanitation Data'!$F$4,0,10*ROW('Sanitation Data'!F48)),NA())</f>
        <v>#N/A</v>
      </c>
      <c r="AG54" s="520" t="e">
        <f ca="1">+IF(AND(ISNUMBER(OFFSET('Sanitation Data'!$F$6,0,10*ROW('Sanitation Data'!F48))),'Data Summary'!CV54="Yes"),OFFSET('Sanitation Data'!$F$6,0,10*ROW('Sanitation Data'!F48)),NA())</f>
        <v>#N/A</v>
      </c>
      <c r="AH54" s="520" t="e">
        <f ca="1">+IF(AND(ISNUMBER(OFFSET('Sanitation Data'!$F$10,0,10*ROW('Sanitation Data'!F48))),'Data Summary'!CW54="Yes"),OFFSET('Sanitation Data'!$F$10,0,10*ROW('Sanitation Data'!F48)),NA())</f>
        <v>#N/A</v>
      </c>
      <c r="AI54" s="520" t="e">
        <f ca="1">+IF(AND(ISNUMBER(OFFSET('Sanitation Data'!$F$11,0,10*ROW('Sanitation Data'!F48))),'Data Summary'!CX54="Yes"),OFFSET('Sanitation Data'!$F$11,0,10*ROW('Sanitation Data'!F48)),NA())</f>
        <v>#N/A</v>
      </c>
      <c r="AJ54" s="520" t="e">
        <f ca="1">+IF(AND(ISNUMBER(OFFSET('Sanitation Data'!$F$12,0,10*ROW('Sanitation Data'!F48))),'Data Summary'!CY54="Yes"),OFFSET('Sanitation Data'!$F$12,0,10*ROW('Sanitation Data'!F48)),NA())</f>
        <v>#N/A</v>
      </c>
      <c r="AK54" s="520" t="e">
        <f ca="1">+IF(AND(ISNUMBER(OFFSET('Sanitation Data'!$G$4,0,10*ROW('Sanitation Data'!G48))),'Data Summary'!CZ54="Yes"),100-OFFSET('Sanitation Data'!$G$4,0,10*ROW('Sanitation Data'!G48)),NA())</f>
        <v>#N/A</v>
      </c>
      <c r="AL54" s="520" t="e">
        <f ca="1">+IF(AND(ISNUMBER(OFFSET('Sanitation Data'!$G$6,0,10*ROW('Sanitation Data'!G48))),'Data Summary'!DA54="Yes"),OFFSET('Sanitation Data'!$G$6,0,10*ROW('Sanitation Data'!G48)),NA())</f>
        <v>#N/A</v>
      </c>
      <c r="AM54" s="520" t="e">
        <f ca="1">+IF(AND(ISNUMBER(OFFSET('Sanitation Data'!$G$10,0,10*ROW('Sanitation Data'!G48))),'Data Summary'!DB54="Yes"),OFFSET('Sanitation Data'!$G$10,0,10*ROW('Sanitation Data'!G48)),NA())</f>
        <v>#N/A</v>
      </c>
      <c r="AN54" s="520" t="e">
        <f ca="1">+IF(AND(ISNUMBER(OFFSET('Sanitation Data'!$G$11,0,10*ROW('Sanitation Data'!G48))),'Data Summary'!DC54="Yes"),OFFSET('Sanitation Data'!$G$11,0,10*ROW('Sanitation Data'!G48)),NA())</f>
        <v>#N/A</v>
      </c>
      <c r="AO54" s="520" t="e">
        <f ca="1">+IF(AND(ISNUMBER(OFFSET('Sanitation Data'!$G$12,0,10*ROW('Sanitation Data'!G48))),'Data Summary'!DD54="Yes"),OFFSET('Sanitation Data'!$G$12,0,10*ROW('Sanitation Data'!G48)),NA())</f>
        <v>#N/A</v>
      </c>
      <c r="AP54" s="520" t="e">
        <f ca="1">+IF(AND(ISNUMBER(OFFSET('Sanitation Data'!$H$4,0,10*ROW('Sanitation Data'!H48))),'Data Summary'!DE54="Yes"),100-OFFSET('Sanitation Data'!$H$4,0,10*ROW('Sanitation Data'!H48)),NA())</f>
        <v>#N/A</v>
      </c>
      <c r="AQ54" s="520" t="e">
        <f ca="1">+IF(AND(ISNUMBER(OFFSET('Sanitation Data'!$H$6,0,10*ROW('Sanitation Data'!H48))),'Data Summary'!DF54="Yes"),OFFSET('Sanitation Data'!$H$6,0,10*ROW('Sanitation Data'!H48)),NA())</f>
        <v>#N/A</v>
      </c>
      <c r="AR54" s="520" t="e">
        <f ca="1">+IF(AND(ISNUMBER(OFFSET('Sanitation Data'!$H$10,0,10*ROW('Sanitation Data'!H48))),'Data Summary'!DG54="Yes"),OFFSET('Sanitation Data'!$H$10,0,10*ROW('Sanitation Data'!H48)),NA())</f>
        <v>#N/A</v>
      </c>
      <c r="AS54" s="520" t="e">
        <f ca="1">+IF(AND(ISNUMBER(OFFSET('Sanitation Data'!$H$11,0,10*ROW('Sanitation Data'!H48))),'Data Summary'!DH54="Yes"),OFFSET('Sanitation Data'!$H$11,0,10*ROW('Sanitation Data'!H48)),NA())</f>
        <v>#N/A</v>
      </c>
      <c r="AT54" s="520" t="e">
        <f ca="1">+IF(AND(ISNUMBER(OFFSET('Sanitation Data'!$H$12,0,10*ROW('Sanitation Data'!H48))),'Data Summary'!DI54="Yes"),OFFSET('Sanitation Data'!$H$12,0,10*ROW('Sanitation Data'!H48)),NA())</f>
        <v>#N/A</v>
      </c>
      <c r="AU54" s="520" t="e">
        <f ca="1">+IF(AND(ISNUMBER(OFFSET('Sanitation Data'!$I$4,0,10*ROW('Sanitation Data'!I48))),'Data Summary'!DJ54="Yes"),100-OFFSET('Sanitation Data'!$I$4,0,10*ROW('Sanitation Data'!I48)),NA())</f>
        <v>#N/A</v>
      </c>
      <c r="AV54" s="520" t="e">
        <f ca="1">+IF(AND(ISNUMBER(OFFSET('Sanitation Data'!$I$6,0,10*ROW('Sanitation Data'!I48))),'Data Summary'!DK54="Yes"),OFFSET('Sanitation Data'!$I$6,0,10*ROW('Sanitation Data'!I48)),NA())</f>
        <v>#N/A</v>
      </c>
      <c r="AW54" s="520" t="e">
        <f ca="1">+IF(AND(ISNUMBER(OFFSET('Sanitation Data'!$I$10,0,10*ROW('Sanitation Data'!I48))),'Data Summary'!DL54="Yes"),OFFSET('Sanitation Data'!$I$10,0,10*ROW('Sanitation Data'!I48)),NA())</f>
        <v>#N/A</v>
      </c>
      <c r="AX54" s="520" t="e">
        <f ca="1">+IF(AND(ISNUMBER(OFFSET('Sanitation Data'!$I$11,0,10*ROW('Sanitation Data'!I48))),'Data Summary'!DM54="Yes"),OFFSET('Sanitation Data'!$I$11,0,10*ROW('Sanitation Data'!I48)),NA())</f>
        <v>#N/A</v>
      </c>
      <c r="AY54" s="520" t="e">
        <f ca="1">+IF(AND(ISNUMBER(OFFSET('Sanitation Data'!$I$12,0,10*ROW('Sanitation Data'!I48))),'Data Summary'!DN54="Yes"),OFFSET('Sanitation Data'!$I$12,0,10*ROW('Sanitation Data'!I48)),NA())</f>
        <v>#N/A</v>
      </c>
      <c r="AZ54" s="521" t="e">
        <f ca="1">+IF(AND(ISNUMBER(OFFSET('Hygiene Data'!$D$5,0,10*ROW('Hygiene Data'!D48))),'Data Summary'!DO54="Yes"),OFFSET('Hygiene Data'!$D$5,0,10*ROW('Hygiene Data'!D48)),NA())</f>
        <v>#N/A</v>
      </c>
      <c r="BA54" s="521" t="e">
        <f ca="1">+IF(AND(ISNUMBER(OFFSET('Hygiene Data'!$D$7,0,10*ROW('Hygiene Data'!D48))),'Data Summary'!DP54="Yes"),OFFSET('Hygiene Data'!$D$7,0,10*ROW('Hygiene Data'!D48)),NA())</f>
        <v>#N/A</v>
      </c>
      <c r="BB54" s="521" t="e">
        <f ca="1">+IF(AND(ISNUMBER(OFFSET('Hygiene Data'!$D$9,0,10*ROW('Hygiene Data'!D48))),'Data Summary'!DQ54="Yes"),OFFSET('Hygiene Data'!$D$9,0,10*ROW('Hygiene Data'!D48)),NA())</f>
        <v>#N/A</v>
      </c>
      <c r="BC54" s="521" t="e">
        <f ca="1">+IF(AND(ISNUMBER(OFFSET('Hygiene Data'!$E$5,0,10*ROW('Hygiene Data'!E48))),'Data Summary'!DR54="Yes"),OFFSET('Hygiene Data'!$E$5,0,10*ROW('Hygiene Data'!E48)),NA())</f>
        <v>#N/A</v>
      </c>
      <c r="BD54" s="521" t="e">
        <f ca="1">+IF(AND(ISNUMBER(OFFSET('Hygiene Data'!$E$7,0,10*ROW('Hygiene Data'!E48))),'Data Summary'!DS54="Yes"),OFFSET('Hygiene Data'!$E$7,0,10*ROW('Hygiene Data'!E48)),NA())</f>
        <v>#N/A</v>
      </c>
      <c r="BE54" s="521" t="e">
        <f ca="1">+IF(AND(ISNUMBER(OFFSET('Hygiene Data'!$E$9,0,10*ROW('Hygiene Data'!E48))),'Data Summary'!DT54="Yes"),OFFSET('Hygiene Data'!$E$9,0,10*ROW('Hygiene Data'!E48)),NA())</f>
        <v>#N/A</v>
      </c>
      <c r="BF54" s="521" t="e">
        <f ca="1">+IF(AND(ISNUMBER(OFFSET('Hygiene Data'!$F$5,0,10*ROW('Hygiene Data'!F48))),'Data Summary'!DU54="Yes"),OFFSET('Hygiene Data'!$F$5,0,10*ROW('Hygiene Data'!F48)),NA())</f>
        <v>#N/A</v>
      </c>
      <c r="BG54" s="521" t="e">
        <f ca="1">+IF(AND(ISNUMBER(OFFSET('Hygiene Data'!$F$7,0,10*ROW('Hygiene Data'!F48))),'Data Summary'!DV54="Yes"),OFFSET('Hygiene Data'!$F$7,0,10*ROW('Hygiene Data'!F48)),NA())</f>
        <v>#N/A</v>
      </c>
      <c r="BH54" s="521" t="e">
        <f ca="1">+IF(AND(ISNUMBER(OFFSET('Hygiene Data'!$F$9,0,10*ROW('Hygiene Data'!F48))),'Data Summary'!DW54="Yes"),OFFSET('Hygiene Data'!$F$9,0,10*ROW('Hygiene Data'!F48)),NA())</f>
        <v>#N/A</v>
      </c>
      <c r="BI54" s="521" t="e">
        <f ca="1">+IF(AND(ISNUMBER(OFFSET('Hygiene Data'!$G$5,0,10*ROW('Hygiene Data'!G48))),'Data Summary'!DX54="Yes"),OFFSET('Hygiene Data'!$G$5,0,10*ROW('Hygiene Data'!G48)),NA())</f>
        <v>#N/A</v>
      </c>
      <c r="BJ54" s="521" t="e">
        <f ca="1">+IF(AND(ISNUMBER(OFFSET('Hygiene Data'!$G$7,0,10*ROW('Hygiene Data'!G48))),'Data Summary'!DY54="Yes"),OFFSET('Hygiene Data'!$G$7,0,10*ROW('Hygiene Data'!G48)),NA())</f>
        <v>#N/A</v>
      </c>
      <c r="BK54" s="521" t="e">
        <f ca="1">+IF(AND(ISNUMBER(OFFSET('Hygiene Data'!$G$9,0,10*ROW('Hygiene Data'!G48))),'Data Summary'!DZ54="Yes"),OFFSET('Hygiene Data'!$G$9,0,10*ROW('Hygiene Data'!G48)),NA())</f>
        <v>#N/A</v>
      </c>
      <c r="BL54" s="521" t="e">
        <f ca="1">+IF(AND(ISNUMBER(OFFSET('Hygiene Data'!$H$5,0,10*ROW('Hygiene Data'!H48))),'Data Summary'!EA54="Yes"),OFFSET('Hygiene Data'!$H$5,0,10*ROW('Hygiene Data'!H48)),NA())</f>
        <v>#N/A</v>
      </c>
      <c r="BM54" s="521" t="e">
        <f ca="1">+IF(AND(ISNUMBER(OFFSET('Hygiene Data'!$H$7,0,10*ROW('Hygiene Data'!H48))),'Data Summary'!EB54="Yes"),OFFSET('Hygiene Data'!$H$7,0,10*ROW('Hygiene Data'!H48)),NA())</f>
        <v>#N/A</v>
      </c>
      <c r="BN54" s="521" t="e">
        <f ca="1">+IF(AND(ISNUMBER(OFFSET('Hygiene Data'!$H$9,0,10*ROW('Hygiene Data'!H48))),'Data Summary'!EC54="Yes"),OFFSET('Hygiene Data'!$H$9,0,10*ROW('Hygiene Data'!H48)),NA())</f>
        <v>#N/A</v>
      </c>
      <c r="BO54" s="521" t="e">
        <f ca="1">+IF(AND(ISNUMBER(OFFSET('Hygiene Data'!$I$5,0,10*ROW('Hygiene Data'!I48))),'Data Summary'!ED54="Yes"),OFFSET('Hygiene Data'!$I$5,0,10*ROW('Hygiene Data'!I48)),NA())</f>
        <v>#N/A</v>
      </c>
      <c r="BP54" s="521" t="e">
        <f ca="1">+IF(AND(ISNUMBER(OFFSET('Hygiene Data'!$I$7,0,10*ROW('Hygiene Data'!I48))),'Data Summary'!EE54="Yes"),OFFSET('Hygiene Data'!$I$7,0,10*ROW('Hygiene Data'!I48)),NA())</f>
        <v>#N/A</v>
      </c>
      <c r="BQ54" s="521" t="e">
        <f ca="1">+IF(AND(ISNUMBER(OFFSET('Hygiene Data'!$I$9,0,10*ROW('Hygiene Data'!I48))),'Data Summary'!EF54="Yes"),OFFSET('Hygiene Data'!$I$9,0,10*ROW('Hygiene Data'!I48)),NA())</f>
        <v>#N/A</v>
      </c>
    </row>
    <row r="55" spans="1:69" x14ac:dyDescent="0.25">
      <c r="A55" s="517" t="e">
        <f ca="1">+RIGHT('Data Summary'!A55,LEN('Data Summary'!A55)-9)</f>
        <v>#VALUE!</v>
      </c>
      <c r="B55" s="491" t="str">
        <f ca="1">+IF(ISTEXT('Data Summary'!B55),'Data Summary'!B55,"")</f>
        <v/>
      </c>
      <c r="C55" s="518" t="e">
        <f ca="1">+VALUE('Data Summary'!C55)</f>
        <v>#VALUE!</v>
      </c>
      <c r="D55" s="519" t="e">
        <f ca="1">+IF(AND(ISNUMBER(OFFSET('Water Data'!$D$4,0,10*ROW('Water Data'!D49))),'Data Summary'!BS55="Yes"),100-OFFSET('Water Data'!$D$4,0,10*ROW('Water Data'!D49)),NA())</f>
        <v>#N/A</v>
      </c>
      <c r="E55" s="519" t="e">
        <f ca="1">+IF(AND(ISNUMBER(OFFSET('Water Data'!$D$6,0,10*ROW('Water Data'!D49))),'Data Summary'!BT55="Yes"),OFFSET('Water Data'!$D$6,0,10*ROW('Water Data'!D49)),NA())</f>
        <v>#N/A</v>
      </c>
      <c r="F55" s="519" t="e">
        <f ca="1">+IF(AND(ISNUMBER(OFFSET('Water Data'!$D$9,0,10*ROW('Water Data'!D49))),'Data Summary'!BU55="Yes"),OFFSET('Water Data'!$D$9,0,10*ROW('Water Data'!D49)),NA())</f>
        <v>#N/A</v>
      </c>
      <c r="G55" s="519" t="e">
        <f ca="1">+IF(AND(ISNUMBER(OFFSET('Water Data'!$E$4,0,10*ROW('Water Data'!E49))),'Data Summary'!BV55="Yes"),100-OFFSET('Water Data'!$E$4,0,10*ROW('Water Data'!E49)),NA())</f>
        <v>#N/A</v>
      </c>
      <c r="H55" s="519" t="e">
        <f ca="1">+IF(AND(ISNUMBER(OFFSET('Water Data'!$E$6,0,10*ROW('Water Data'!E49))),'Data Summary'!BW55="Yes"),OFFSET('Water Data'!$E$6,0,10*ROW('Water Data'!E49)),NA())</f>
        <v>#N/A</v>
      </c>
      <c r="I55" s="519" t="e">
        <f ca="1">+IF(AND(ISNUMBER(OFFSET('Water Data'!$E$9,0,10*ROW('Water Data'!E49))),'Data Summary'!BX55="Yes"),OFFSET('Water Data'!$E$9,0,10*ROW('Water Data'!E49)),NA())</f>
        <v>#N/A</v>
      </c>
      <c r="J55" s="519" t="e">
        <f ca="1">+IF(AND(ISNUMBER(OFFSET('Water Data'!$F$4,0,10*ROW('Water Data'!F49))),'Data Summary'!BY55="Yes"),100-OFFSET('Water Data'!$F$4,0,10*ROW('Water Data'!F49)),NA())</f>
        <v>#N/A</v>
      </c>
      <c r="K55" s="519" t="e">
        <f ca="1">+IF(AND(ISNUMBER(OFFSET('Water Data'!$F$6,0,10*ROW('Water Data'!F49))),'Data Summary'!BZ55="Yes"),OFFSET('Water Data'!$F$6,0,10*ROW('Water Data'!F49)),NA())</f>
        <v>#N/A</v>
      </c>
      <c r="L55" s="519" t="e">
        <f ca="1">+IF(AND(ISNUMBER(OFFSET('Water Data'!$F$9,0,10*ROW('Water Data'!F49))),'Data Summary'!CA55="Yes"),OFFSET('Water Data'!$F$9,0,10*ROW('Water Data'!F49)),NA())</f>
        <v>#N/A</v>
      </c>
      <c r="M55" s="519" t="e">
        <f ca="1">+IF(AND(ISNUMBER(OFFSET('Water Data'!$G$4,0,10*ROW('Water Data'!G49))),'Data Summary'!CB55="Yes"),100-OFFSET('Water Data'!$G$4,0,10*ROW('Water Data'!G49)),NA())</f>
        <v>#N/A</v>
      </c>
      <c r="N55" s="519" t="e">
        <f ca="1">+IF(AND(ISNUMBER(OFFSET('Water Data'!$G$6,0,10*ROW('Water Data'!G49))),'Data Summary'!CC55="Yes"),OFFSET('Water Data'!$G$6,0,10*ROW('Water Data'!G49)),NA())</f>
        <v>#N/A</v>
      </c>
      <c r="O55" s="519" t="e">
        <f ca="1">+IF(AND(ISNUMBER(OFFSET('Water Data'!$G$9,0,10*ROW('Water Data'!G49))),'Data Summary'!CD55="Yes"),OFFSET('Water Data'!$G$9,0,10*ROW('Water Data'!G49)),NA())</f>
        <v>#N/A</v>
      </c>
      <c r="P55" s="519" t="e">
        <f ca="1">+IF(AND(ISNUMBER(OFFSET('Water Data'!$H$4,0,10*ROW('Water Data'!H49))),'Data Summary'!CE55="Yes"),100-OFFSET('Water Data'!$H$4,0,10*ROW('Water Data'!H49)),NA())</f>
        <v>#N/A</v>
      </c>
      <c r="Q55" s="519" t="e">
        <f ca="1">+IF(AND(ISNUMBER(OFFSET('Water Data'!$H$6,0,10*ROW('Water Data'!H49))),'Data Summary'!CF55="Yes"),OFFSET('Water Data'!$H$6,0,10*ROW('Water Data'!H49)),NA())</f>
        <v>#N/A</v>
      </c>
      <c r="R55" s="519" t="e">
        <f ca="1">+IF(AND(ISNUMBER(OFFSET('Water Data'!$H$9,0,10*ROW('Water Data'!H49))),'Data Summary'!CG55="Yes"),OFFSET('Water Data'!$H$9,0,10*ROW('Water Data'!H49)),NA())</f>
        <v>#N/A</v>
      </c>
      <c r="S55" s="519" t="e">
        <f ca="1">+IF(AND(ISNUMBER(OFFSET('Water Data'!$I$4,0,10*ROW('Water Data'!I49))),'Data Summary'!CH55="Yes"),100-OFFSET('Water Data'!$I$4,0,10*ROW('Water Data'!I49)),NA())</f>
        <v>#N/A</v>
      </c>
      <c r="T55" s="519" t="e">
        <f ca="1">+IF(AND(ISNUMBER(OFFSET('Water Data'!$I$6,0,10*ROW('Water Data'!I49))),'Data Summary'!CI55="Yes"),OFFSET('Water Data'!$I$6,0,10*ROW('Water Data'!I49)),NA())</f>
        <v>#N/A</v>
      </c>
      <c r="U55" s="519" t="e">
        <f ca="1">+IF(AND(ISNUMBER(OFFSET('Water Data'!$I$9,0,10*ROW('Water Data'!I49))),'Data Summary'!CJ55="Yes"),OFFSET('Water Data'!$I$9,0,10*ROW('Water Data'!I49)),NA())</f>
        <v>#N/A</v>
      </c>
      <c r="V55" s="520" t="e">
        <f ca="1">+IF(AND(ISNUMBER(OFFSET('Sanitation Data'!$D$4,0,10*ROW('Sanitation Data'!D49))),'Data Summary'!CK55="Yes"),100-OFFSET('Sanitation Data'!$D$4,0,10*ROW('Sanitation Data'!D49)),NA())</f>
        <v>#N/A</v>
      </c>
      <c r="W55" s="520" t="e">
        <f ca="1">+IF(AND(ISNUMBER(OFFSET('Sanitation Data'!$D$6,0,10*ROW('Sanitation Data'!D49))),'Data Summary'!CL55="Yes"),OFFSET('Sanitation Data'!$D$6,0,10*ROW('Sanitation Data'!D49)),NA())</f>
        <v>#N/A</v>
      </c>
      <c r="X55" s="520" t="e">
        <f ca="1">+IF(AND(ISNUMBER(OFFSET('Sanitation Data'!$D$10,0,10*ROW('Sanitation Data'!D49))),'Data Summary'!CM55="Yes"),OFFSET('Sanitation Data'!$D$10,0,10*ROW('Sanitation Data'!D49)),NA())</f>
        <v>#N/A</v>
      </c>
      <c r="Y55" s="520" t="e">
        <f ca="1">+IF(AND(ISNUMBER(OFFSET('Sanitation Data'!$D$11,0,10*ROW('Sanitation Data'!D49))),'Data Summary'!CN55="Yes"),OFFSET('Sanitation Data'!$D$11,0,10*ROW('Sanitation Data'!D49)),NA())</f>
        <v>#N/A</v>
      </c>
      <c r="Z55" s="520" t="e">
        <f ca="1">+IF(AND(ISNUMBER(OFFSET('Sanitation Data'!$D$12,0,10*ROW('Sanitation Data'!D49))),'Data Summary'!CO55="Yes"),OFFSET('Sanitation Data'!$D$12,0,10*ROW('Sanitation Data'!D49)),NA())</f>
        <v>#N/A</v>
      </c>
      <c r="AA55" s="520" t="e">
        <f ca="1">+IF(AND(ISNUMBER(OFFSET('Sanitation Data'!$E$4,0,10*ROW('Sanitation Data'!E49))),'Data Summary'!CP55="Yes"),100-OFFSET('Sanitation Data'!$E$4,0,10*ROW('Sanitation Data'!E49)),NA())</f>
        <v>#N/A</v>
      </c>
      <c r="AB55" s="520" t="e">
        <f ca="1">+IF(AND(ISNUMBER(OFFSET('Sanitation Data'!$E$6,0,10*ROW('Sanitation Data'!E49))),'Data Summary'!CQ55="Yes"),OFFSET('Sanitation Data'!$E$6,0,10*ROW('Sanitation Data'!E49)),NA())</f>
        <v>#N/A</v>
      </c>
      <c r="AC55" s="520" t="e">
        <f ca="1">+IF(AND(ISNUMBER(OFFSET('Sanitation Data'!$E$10,0,10*ROW('Sanitation Data'!E49))),'Data Summary'!CR55="Yes"),OFFSET('Sanitation Data'!$E$10,0,10*ROW('Sanitation Data'!E49)),NA())</f>
        <v>#N/A</v>
      </c>
      <c r="AD55" s="520" t="e">
        <f ca="1">+IF(AND(ISNUMBER(OFFSET('Sanitation Data'!$E$11,0,10*ROW('Sanitation Data'!E49))),'Data Summary'!CS55="Yes"),OFFSET('Sanitation Data'!$E$11,0,10*ROW('Sanitation Data'!E49)),NA())</f>
        <v>#N/A</v>
      </c>
      <c r="AE55" s="520" t="e">
        <f ca="1">+IF(AND(ISNUMBER(OFFSET('Sanitation Data'!$E$12,0,10*ROW('Sanitation Data'!E49))),'Data Summary'!CT55="Yes"),OFFSET('Sanitation Data'!$E$12,0,10*ROW('Sanitation Data'!E49)),NA())</f>
        <v>#N/A</v>
      </c>
      <c r="AF55" s="520" t="e">
        <f ca="1">+IF(AND(ISNUMBER(OFFSET('Sanitation Data'!$F$4,0,10*ROW('Sanitation Data'!F49))),'Data Summary'!CU55="Yes"),100-OFFSET('Sanitation Data'!$F$4,0,10*ROW('Sanitation Data'!F49)),NA())</f>
        <v>#N/A</v>
      </c>
      <c r="AG55" s="520" t="e">
        <f ca="1">+IF(AND(ISNUMBER(OFFSET('Sanitation Data'!$F$6,0,10*ROW('Sanitation Data'!F49))),'Data Summary'!CV55="Yes"),OFFSET('Sanitation Data'!$F$6,0,10*ROW('Sanitation Data'!F49)),NA())</f>
        <v>#N/A</v>
      </c>
      <c r="AH55" s="520" t="e">
        <f ca="1">+IF(AND(ISNUMBER(OFFSET('Sanitation Data'!$F$10,0,10*ROW('Sanitation Data'!F49))),'Data Summary'!CW55="Yes"),OFFSET('Sanitation Data'!$F$10,0,10*ROW('Sanitation Data'!F49)),NA())</f>
        <v>#N/A</v>
      </c>
      <c r="AI55" s="520" t="e">
        <f ca="1">+IF(AND(ISNUMBER(OFFSET('Sanitation Data'!$F$11,0,10*ROW('Sanitation Data'!F49))),'Data Summary'!CX55="Yes"),OFFSET('Sanitation Data'!$F$11,0,10*ROW('Sanitation Data'!F49)),NA())</f>
        <v>#N/A</v>
      </c>
      <c r="AJ55" s="520" t="e">
        <f ca="1">+IF(AND(ISNUMBER(OFFSET('Sanitation Data'!$F$12,0,10*ROW('Sanitation Data'!F49))),'Data Summary'!CY55="Yes"),OFFSET('Sanitation Data'!$F$12,0,10*ROW('Sanitation Data'!F49)),NA())</f>
        <v>#N/A</v>
      </c>
      <c r="AK55" s="520" t="e">
        <f ca="1">+IF(AND(ISNUMBER(OFFSET('Sanitation Data'!$G$4,0,10*ROW('Sanitation Data'!G49))),'Data Summary'!CZ55="Yes"),100-OFFSET('Sanitation Data'!$G$4,0,10*ROW('Sanitation Data'!G49)),NA())</f>
        <v>#N/A</v>
      </c>
      <c r="AL55" s="520" t="e">
        <f ca="1">+IF(AND(ISNUMBER(OFFSET('Sanitation Data'!$G$6,0,10*ROW('Sanitation Data'!G49))),'Data Summary'!DA55="Yes"),OFFSET('Sanitation Data'!$G$6,0,10*ROW('Sanitation Data'!G49)),NA())</f>
        <v>#N/A</v>
      </c>
      <c r="AM55" s="520" t="e">
        <f ca="1">+IF(AND(ISNUMBER(OFFSET('Sanitation Data'!$G$10,0,10*ROW('Sanitation Data'!G49))),'Data Summary'!DB55="Yes"),OFFSET('Sanitation Data'!$G$10,0,10*ROW('Sanitation Data'!G49)),NA())</f>
        <v>#N/A</v>
      </c>
      <c r="AN55" s="520" t="e">
        <f ca="1">+IF(AND(ISNUMBER(OFFSET('Sanitation Data'!$G$11,0,10*ROW('Sanitation Data'!G49))),'Data Summary'!DC55="Yes"),OFFSET('Sanitation Data'!$G$11,0,10*ROW('Sanitation Data'!G49)),NA())</f>
        <v>#N/A</v>
      </c>
      <c r="AO55" s="520" t="e">
        <f ca="1">+IF(AND(ISNUMBER(OFFSET('Sanitation Data'!$G$12,0,10*ROW('Sanitation Data'!G49))),'Data Summary'!DD55="Yes"),OFFSET('Sanitation Data'!$G$12,0,10*ROW('Sanitation Data'!G49)),NA())</f>
        <v>#N/A</v>
      </c>
      <c r="AP55" s="520" t="e">
        <f ca="1">+IF(AND(ISNUMBER(OFFSET('Sanitation Data'!$H$4,0,10*ROW('Sanitation Data'!H49))),'Data Summary'!DE55="Yes"),100-OFFSET('Sanitation Data'!$H$4,0,10*ROW('Sanitation Data'!H49)),NA())</f>
        <v>#N/A</v>
      </c>
      <c r="AQ55" s="520" t="e">
        <f ca="1">+IF(AND(ISNUMBER(OFFSET('Sanitation Data'!$H$6,0,10*ROW('Sanitation Data'!H49))),'Data Summary'!DF55="Yes"),OFFSET('Sanitation Data'!$H$6,0,10*ROW('Sanitation Data'!H49)),NA())</f>
        <v>#N/A</v>
      </c>
      <c r="AR55" s="520" t="e">
        <f ca="1">+IF(AND(ISNUMBER(OFFSET('Sanitation Data'!$H$10,0,10*ROW('Sanitation Data'!H49))),'Data Summary'!DG55="Yes"),OFFSET('Sanitation Data'!$H$10,0,10*ROW('Sanitation Data'!H49)),NA())</f>
        <v>#N/A</v>
      </c>
      <c r="AS55" s="520" t="e">
        <f ca="1">+IF(AND(ISNUMBER(OFFSET('Sanitation Data'!$H$11,0,10*ROW('Sanitation Data'!H49))),'Data Summary'!DH55="Yes"),OFFSET('Sanitation Data'!$H$11,0,10*ROW('Sanitation Data'!H49)),NA())</f>
        <v>#N/A</v>
      </c>
      <c r="AT55" s="520" t="e">
        <f ca="1">+IF(AND(ISNUMBER(OFFSET('Sanitation Data'!$H$12,0,10*ROW('Sanitation Data'!H49))),'Data Summary'!DI55="Yes"),OFFSET('Sanitation Data'!$H$12,0,10*ROW('Sanitation Data'!H49)),NA())</f>
        <v>#N/A</v>
      </c>
      <c r="AU55" s="520" t="e">
        <f ca="1">+IF(AND(ISNUMBER(OFFSET('Sanitation Data'!$I$4,0,10*ROW('Sanitation Data'!I49))),'Data Summary'!DJ55="Yes"),100-OFFSET('Sanitation Data'!$I$4,0,10*ROW('Sanitation Data'!I49)),NA())</f>
        <v>#N/A</v>
      </c>
      <c r="AV55" s="520" t="e">
        <f ca="1">+IF(AND(ISNUMBER(OFFSET('Sanitation Data'!$I$6,0,10*ROW('Sanitation Data'!I49))),'Data Summary'!DK55="Yes"),OFFSET('Sanitation Data'!$I$6,0,10*ROW('Sanitation Data'!I49)),NA())</f>
        <v>#N/A</v>
      </c>
      <c r="AW55" s="520" t="e">
        <f ca="1">+IF(AND(ISNUMBER(OFFSET('Sanitation Data'!$I$10,0,10*ROW('Sanitation Data'!I49))),'Data Summary'!DL55="Yes"),OFFSET('Sanitation Data'!$I$10,0,10*ROW('Sanitation Data'!I49)),NA())</f>
        <v>#N/A</v>
      </c>
      <c r="AX55" s="520" t="e">
        <f ca="1">+IF(AND(ISNUMBER(OFFSET('Sanitation Data'!$I$11,0,10*ROW('Sanitation Data'!I49))),'Data Summary'!DM55="Yes"),OFFSET('Sanitation Data'!$I$11,0,10*ROW('Sanitation Data'!I49)),NA())</f>
        <v>#N/A</v>
      </c>
      <c r="AY55" s="520" t="e">
        <f ca="1">+IF(AND(ISNUMBER(OFFSET('Sanitation Data'!$I$12,0,10*ROW('Sanitation Data'!I49))),'Data Summary'!DN55="Yes"),OFFSET('Sanitation Data'!$I$12,0,10*ROW('Sanitation Data'!I49)),NA())</f>
        <v>#N/A</v>
      </c>
      <c r="AZ55" s="521" t="e">
        <f ca="1">+IF(AND(ISNUMBER(OFFSET('Hygiene Data'!$D$5,0,10*ROW('Hygiene Data'!D49))),'Data Summary'!DO55="Yes"),OFFSET('Hygiene Data'!$D$5,0,10*ROW('Hygiene Data'!D49)),NA())</f>
        <v>#N/A</v>
      </c>
      <c r="BA55" s="521" t="e">
        <f ca="1">+IF(AND(ISNUMBER(OFFSET('Hygiene Data'!$D$7,0,10*ROW('Hygiene Data'!D49))),'Data Summary'!DP55="Yes"),OFFSET('Hygiene Data'!$D$7,0,10*ROW('Hygiene Data'!D49)),NA())</f>
        <v>#N/A</v>
      </c>
      <c r="BB55" s="521" t="e">
        <f ca="1">+IF(AND(ISNUMBER(OFFSET('Hygiene Data'!$D$9,0,10*ROW('Hygiene Data'!D49))),'Data Summary'!DQ55="Yes"),OFFSET('Hygiene Data'!$D$9,0,10*ROW('Hygiene Data'!D49)),NA())</f>
        <v>#N/A</v>
      </c>
      <c r="BC55" s="521" t="e">
        <f ca="1">+IF(AND(ISNUMBER(OFFSET('Hygiene Data'!$E$5,0,10*ROW('Hygiene Data'!E49))),'Data Summary'!DR55="Yes"),OFFSET('Hygiene Data'!$E$5,0,10*ROW('Hygiene Data'!E49)),NA())</f>
        <v>#N/A</v>
      </c>
      <c r="BD55" s="521" t="e">
        <f ca="1">+IF(AND(ISNUMBER(OFFSET('Hygiene Data'!$E$7,0,10*ROW('Hygiene Data'!E49))),'Data Summary'!DS55="Yes"),OFFSET('Hygiene Data'!$E$7,0,10*ROW('Hygiene Data'!E49)),NA())</f>
        <v>#N/A</v>
      </c>
      <c r="BE55" s="521" t="e">
        <f ca="1">+IF(AND(ISNUMBER(OFFSET('Hygiene Data'!$E$9,0,10*ROW('Hygiene Data'!E49))),'Data Summary'!DT55="Yes"),OFFSET('Hygiene Data'!$E$9,0,10*ROW('Hygiene Data'!E49)),NA())</f>
        <v>#N/A</v>
      </c>
      <c r="BF55" s="521" t="e">
        <f ca="1">+IF(AND(ISNUMBER(OFFSET('Hygiene Data'!$F$5,0,10*ROW('Hygiene Data'!F49))),'Data Summary'!DU55="Yes"),OFFSET('Hygiene Data'!$F$5,0,10*ROW('Hygiene Data'!F49)),NA())</f>
        <v>#N/A</v>
      </c>
      <c r="BG55" s="521" t="e">
        <f ca="1">+IF(AND(ISNUMBER(OFFSET('Hygiene Data'!$F$7,0,10*ROW('Hygiene Data'!F49))),'Data Summary'!DV55="Yes"),OFFSET('Hygiene Data'!$F$7,0,10*ROW('Hygiene Data'!F49)),NA())</f>
        <v>#N/A</v>
      </c>
      <c r="BH55" s="521" t="e">
        <f ca="1">+IF(AND(ISNUMBER(OFFSET('Hygiene Data'!$F$9,0,10*ROW('Hygiene Data'!F49))),'Data Summary'!DW55="Yes"),OFFSET('Hygiene Data'!$F$9,0,10*ROW('Hygiene Data'!F49)),NA())</f>
        <v>#N/A</v>
      </c>
      <c r="BI55" s="521" t="e">
        <f ca="1">+IF(AND(ISNUMBER(OFFSET('Hygiene Data'!$G$5,0,10*ROW('Hygiene Data'!G49))),'Data Summary'!DX55="Yes"),OFFSET('Hygiene Data'!$G$5,0,10*ROW('Hygiene Data'!G49)),NA())</f>
        <v>#N/A</v>
      </c>
      <c r="BJ55" s="521" t="e">
        <f ca="1">+IF(AND(ISNUMBER(OFFSET('Hygiene Data'!$G$7,0,10*ROW('Hygiene Data'!G49))),'Data Summary'!DY55="Yes"),OFFSET('Hygiene Data'!$G$7,0,10*ROW('Hygiene Data'!G49)),NA())</f>
        <v>#N/A</v>
      </c>
      <c r="BK55" s="521" t="e">
        <f ca="1">+IF(AND(ISNUMBER(OFFSET('Hygiene Data'!$G$9,0,10*ROW('Hygiene Data'!G49))),'Data Summary'!DZ55="Yes"),OFFSET('Hygiene Data'!$G$9,0,10*ROW('Hygiene Data'!G49)),NA())</f>
        <v>#N/A</v>
      </c>
      <c r="BL55" s="521" t="e">
        <f ca="1">+IF(AND(ISNUMBER(OFFSET('Hygiene Data'!$H$5,0,10*ROW('Hygiene Data'!H49))),'Data Summary'!EA55="Yes"),OFFSET('Hygiene Data'!$H$5,0,10*ROW('Hygiene Data'!H49)),NA())</f>
        <v>#N/A</v>
      </c>
      <c r="BM55" s="521" t="e">
        <f ca="1">+IF(AND(ISNUMBER(OFFSET('Hygiene Data'!$H$7,0,10*ROW('Hygiene Data'!H49))),'Data Summary'!EB55="Yes"),OFFSET('Hygiene Data'!$H$7,0,10*ROW('Hygiene Data'!H49)),NA())</f>
        <v>#N/A</v>
      </c>
      <c r="BN55" s="521" t="e">
        <f ca="1">+IF(AND(ISNUMBER(OFFSET('Hygiene Data'!$H$9,0,10*ROW('Hygiene Data'!H49))),'Data Summary'!EC55="Yes"),OFFSET('Hygiene Data'!$H$9,0,10*ROW('Hygiene Data'!H49)),NA())</f>
        <v>#N/A</v>
      </c>
      <c r="BO55" s="521" t="e">
        <f ca="1">+IF(AND(ISNUMBER(OFFSET('Hygiene Data'!$I$5,0,10*ROW('Hygiene Data'!I49))),'Data Summary'!ED55="Yes"),OFFSET('Hygiene Data'!$I$5,0,10*ROW('Hygiene Data'!I49)),NA())</f>
        <v>#N/A</v>
      </c>
      <c r="BP55" s="521" t="e">
        <f ca="1">+IF(AND(ISNUMBER(OFFSET('Hygiene Data'!$I$7,0,10*ROW('Hygiene Data'!I49))),'Data Summary'!EE55="Yes"),OFFSET('Hygiene Data'!$I$7,0,10*ROW('Hygiene Data'!I49)),NA())</f>
        <v>#N/A</v>
      </c>
      <c r="BQ55" s="521" t="e">
        <f ca="1">+IF(AND(ISNUMBER(OFFSET('Hygiene Data'!$I$9,0,10*ROW('Hygiene Data'!I49))),'Data Summary'!EF55="Yes"),OFFSET('Hygiene Data'!$I$9,0,10*ROW('Hygiene Data'!I49)),NA())</f>
        <v>#N/A</v>
      </c>
    </row>
    <row r="56" spans="1:69" x14ac:dyDescent="0.25">
      <c r="A56" s="517" t="e">
        <f ca="1">+RIGHT('Data Summary'!A56,LEN('Data Summary'!A56)-9)</f>
        <v>#VALUE!</v>
      </c>
      <c r="B56" s="491" t="str">
        <f ca="1">+IF(ISTEXT('Data Summary'!B56),'Data Summary'!B56,"")</f>
        <v/>
      </c>
      <c r="C56" s="518" t="e">
        <f ca="1">+VALUE('Data Summary'!C56)</f>
        <v>#VALUE!</v>
      </c>
      <c r="D56" s="519" t="e">
        <f ca="1">+IF(AND(ISNUMBER(OFFSET('Water Data'!$D$4,0,10*ROW('Water Data'!D50))),'Data Summary'!BS56="Yes"),100-OFFSET('Water Data'!$D$4,0,10*ROW('Water Data'!D50)),NA())</f>
        <v>#N/A</v>
      </c>
      <c r="E56" s="519" t="e">
        <f ca="1">+IF(AND(ISNUMBER(OFFSET('Water Data'!$D$6,0,10*ROW('Water Data'!D50))),'Data Summary'!BT56="Yes"),OFFSET('Water Data'!$D$6,0,10*ROW('Water Data'!D50)),NA())</f>
        <v>#N/A</v>
      </c>
      <c r="F56" s="519" t="e">
        <f ca="1">+IF(AND(ISNUMBER(OFFSET('Water Data'!$D$9,0,10*ROW('Water Data'!D50))),'Data Summary'!BU56="Yes"),OFFSET('Water Data'!$D$9,0,10*ROW('Water Data'!D50)),NA())</f>
        <v>#N/A</v>
      </c>
      <c r="G56" s="519" t="e">
        <f ca="1">+IF(AND(ISNUMBER(OFFSET('Water Data'!$E$4,0,10*ROW('Water Data'!E50))),'Data Summary'!BV56="Yes"),100-OFFSET('Water Data'!$E$4,0,10*ROW('Water Data'!E50)),NA())</f>
        <v>#N/A</v>
      </c>
      <c r="H56" s="519" t="e">
        <f ca="1">+IF(AND(ISNUMBER(OFFSET('Water Data'!$E$6,0,10*ROW('Water Data'!E50))),'Data Summary'!BW56="Yes"),OFFSET('Water Data'!$E$6,0,10*ROW('Water Data'!E50)),NA())</f>
        <v>#N/A</v>
      </c>
      <c r="I56" s="519" t="e">
        <f ca="1">+IF(AND(ISNUMBER(OFFSET('Water Data'!$E$9,0,10*ROW('Water Data'!E50))),'Data Summary'!BX56="Yes"),OFFSET('Water Data'!$E$9,0,10*ROW('Water Data'!E50)),NA())</f>
        <v>#N/A</v>
      </c>
      <c r="J56" s="519" t="e">
        <f ca="1">+IF(AND(ISNUMBER(OFFSET('Water Data'!$F$4,0,10*ROW('Water Data'!F50))),'Data Summary'!BY56="Yes"),100-OFFSET('Water Data'!$F$4,0,10*ROW('Water Data'!F50)),NA())</f>
        <v>#N/A</v>
      </c>
      <c r="K56" s="519" t="e">
        <f ca="1">+IF(AND(ISNUMBER(OFFSET('Water Data'!$F$6,0,10*ROW('Water Data'!F50))),'Data Summary'!BZ56="Yes"),OFFSET('Water Data'!$F$6,0,10*ROW('Water Data'!F50)),NA())</f>
        <v>#N/A</v>
      </c>
      <c r="L56" s="519" t="e">
        <f ca="1">+IF(AND(ISNUMBER(OFFSET('Water Data'!$F$9,0,10*ROW('Water Data'!F50))),'Data Summary'!CA56="Yes"),OFFSET('Water Data'!$F$9,0,10*ROW('Water Data'!F50)),NA())</f>
        <v>#N/A</v>
      </c>
      <c r="M56" s="519" t="e">
        <f ca="1">+IF(AND(ISNUMBER(OFFSET('Water Data'!$G$4,0,10*ROW('Water Data'!G50))),'Data Summary'!CB56="Yes"),100-OFFSET('Water Data'!$G$4,0,10*ROW('Water Data'!G50)),NA())</f>
        <v>#N/A</v>
      </c>
      <c r="N56" s="519" t="e">
        <f ca="1">+IF(AND(ISNUMBER(OFFSET('Water Data'!$G$6,0,10*ROW('Water Data'!G50))),'Data Summary'!CC56="Yes"),OFFSET('Water Data'!$G$6,0,10*ROW('Water Data'!G50)),NA())</f>
        <v>#N/A</v>
      </c>
      <c r="O56" s="519" t="e">
        <f ca="1">+IF(AND(ISNUMBER(OFFSET('Water Data'!$G$9,0,10*ROW('Water Data'!G50))),'Data Summary'!CD56="Yes"),OFFSET('Water Data'!$G$9,0,10*ROW('Water Data'!G50)),NA())</f>
        <v>#N/A</v>
      </c>
      <c r="P56" s="519" t="e">
        <f ca="1">+IF(AND(ISNUMBER(OFFSET('Water Data'!$H$4,0,10*ROW('Water Data'!H50))),'Data Summary'!CE56="Yes"),100-OFFSET('Water Data'!$H$4,0,10*ROW('Water Data'!H50)),NA())</f>
        <v>#N/A</v>
      </c>
      <c r="Q56" s="519" t="e">
        <f ca="1">+IF(AND(ISNUMBER(OFFSET('Water Data'!$H$6,0,10*ROW('Water Data'!H50))),'Data Summary'!CF56="Yes"),OFFSET('Water Data'!$H$6,0,10*ROW('Water Data'!H50)),NA())</f>
        <v>#N/A</v>
      </c>
      <c r="R56" s="519" t="e">
        <f ca="1">+IF(AND(ISNUMBER(OFFSET('Water Data'!$H$9,0,10*ROW('Water Data'!H50))),'Data Summary'!CG56="Yes"),OFFSET('Water Data'!$H$9,0,10*ROW('Water Data'!H50)),NA())</f>
        <v>#N/A</v>
      </c>
      <c r="S56" s="519" t="e">
        <f ca="1">+IF(AND(ISNUMBER(OFFSET('Water Data'!$I$4,0,10*ROW('Water Data'!I50))),'Data Summary'!CH56="Yes"),100-OFFSET('Water Data'!$I$4,0,10*ROW('Water Data'!I50)),NA())</f>
        <v>#N/A</v>
      </c>
      <c r="T56" s="519" t="e">
        <f ca="1">+IF(AND(ISNUMBER(OFFSET('Water Data'!$I$6,0,10*ROW('Water Data'!I50))),'Data Summary'!CI56="Yes"),OFFSET('Water Data'!$I$6,0,10*ROW('Water Data'!I50)),NA())</f>
        <v>#N/A</v>
      </c>
      <c r="U56" s="519" t="e">
        <f ca="1">+IF(AND(ISNUMBER(OFFSET('Water Data'!$I$9,0,10*ROW('Water Data'!I50))),'Data Summary'!CJ56="Yes"),OFFSET('Water Data'!$I$9,0,10*ROW('Water Data'!I50)),NA())</f>
        <v>#N/A</v>
      </c>
      <c r="V56" s="520" t="e">
        <f ca="1">+IF(AND(ISNUMBER(OFFSET('Sanitation Data'!$D$4,0,10*ROW('Sanitation Data'!D50))),'Data Summary'!CK56="Yes"),100-OFFSET('Sanitation Data'!$D$4,0,10*ROW('Sanitation Data'!D50)),NA())</f>
        <v>#N/A</v>
      </c>
      <c r="W56" s="520" t="e">
        <f ca="1">+IF(AND(ISNUMBER(OFFSET('Sanitation Data'!$D$6,0,10*ROW('Sanitation Data'!D50))),'Data Summary'!CL56="Yes"),OFFSET('Sanitation Data'!$D$6,0,10*ROW('Sanitation Data'!D50)),NA())</f>
        <v>#N/A</v>
      </c>
      <c r="X56" s="520" t="e">
        <f ca="1">+IF(AND(ISNUMBER(OFFSET('Sanitation Data'!$D$10,0,10*ROW('Sanitation Data'!D50))),'Data Summary'!CM56="Yes"),OFFSET('Sanitation Data'!$D$10,0,10*ROW('Sanitation Data'!D50)),NA())</f>
        <v>#N/A</v>
      </c>
      <c r="Y56" s="520" t="e">
        <f ca="1">+IF(AND(ISNUMBER(OFFSET('Sanitation Data'!$D$11,0,10*ROW('Sanitation Data'!D50))),'Data Summary'!CN56="Yes"),OFFSET('Sanitation Data'!$D$11,0,10*ROW('Sanitation Data'!D50)),NA())</f>
        <v>#N/A</v>
      </c>
      <c r="Z56" s="520" t="e">
        <f ca="1">+IF(AND(ISNUMBER(OFFSET('Sanitation Data'!$D$12,0,10*ROW('Sanitation Data'!D50))),'Data Summary'!CO56="Yes"),OFFSET('Sanitation Data'!$D$12,0,10*ROW('Sanitation Data'!D50)),NA())</f>
        <v>#N/A</v>
      </c>
      <c r="AA56" s="520" t="e">
        <f ca="1">+IF(AND(ISNUMBER(OFFSET('Sanitation Data'!$E$4,0,10*ROW('Sanitation Data'!E50))),'Data Summary'!CP56="Yes"),100-OFFSET('Sanitation Data'!$E$4,0,10*ROW('Sanitation Data'!E50)),NA())</f>
        <v>#N/A</v>
      </c>
      <c r="AB56" s="520" t="e">
        <f ca="1">+IF(AND(ISNUMBER(OFFSET('Sanitation Data'!$E$6,0,10*ROW('Sanitation Data'!E50))),'Data Summary'!CQ56="Yes"),OFFSET('Sanitation Data'!$E$6,0,10*ROW('Sanitation Data'!E50)),NA())</f>
        <v>#N/A</v>
      </c>
      <c r="AC56" s="520" t="e">
        <f ca="1">+IF(AND(ISNUMBER(OFFSET('Sanitation Data'!$E$10,0,10*ROW('Sanitation Data'!E50))),'Data Summary'!CR56="Yes"),OFFSET('Sanitation Data'!$E$10,0,10*ROW('Sanitation Data'!E50)),NA())</f>
        <v>#N/A</v>
      </c>
      <c r="AD56" s="520" t="e">
        <f ca="1">+IF(AND(ISNUMBER(OFFSET('Sanitation Data'!$E$11,0,10*ROW('Sanitation Data'!E50))),'Data Summary'!CS56="Yes"),OFFSET('Sanitation Data'!$E$11,0,10*ROW('Sanitation Data'!E50)),NA())</f>
        <v>#N/A</v>
      </c>
      <c r="AE56" s="520" t="e">
        <f ca="1">+IF(AND(ISNUMBER(OFFSET('Sanitation Data'!$E$12,0,10*ROW('Sanitation Data'!E50))),'Data Summary'!CT56="Yes"),OFFSET('Sanitation Data'!$E$12,0,10*ROW('Sanitation Data'!E50)),NA())</f>
        <v>#N/A</v>
      </c>
      <c r="AF56" s="520" t="e">
        <f ca="1">+IF(AND(ISNUMBER(OFFSET('Sanitation Data'!$F$4,0,10*ROW('Sanitation Data'!F50))),'Data Summary'!CU56="Yes"),100-OFFSET('Sanitation Data'!$F$4,0,10*ROW('Sanitation Data'!F50)),NA())</f>
        <v>#N/A</v>
      </c>
      <c r="AG56" s="520" t="e">
        <f ca="1">+IF(AND(ISNUMBER(OFFSET('Sanitation Data'!$F$6,0,10*ROW('Sanitation Data'!F50))),'Data Summary'!CV56="Yes"),OFFSET('Sanitation Data'!$F$6,0,10*ROW('Sanitation Data'!F50)),NA())</f>
        <v>#N/A</v>
      </c>
      <c r="AH56" s="520" t="e">
        <f ca="1">+IF(AND(ISNUMBER(OFFSET('Sanitation Data'!$F$10,0,10*ROW('Sanitation Data'!F50))),'Data Summary'!CW56="Yes"),OFFSET('Sanitation Data'!$F$10,0,10*ROW('Sanitation Data'!F50)),NA())</f>
        <v>#N/A</v>
      </c>
      <c r="AI56" s="520" t="e">
        <f ca="1">+IF(AND(ISNUMBER(OFFSET('Sanitation Data'!$F$11,0,10*ROW('Sanitation Data'!F50))),'Data Summary'!CX56="Yes"),OFFSET('Sanitation Data'!$F$11,0,10*ROW('Sanitation Data'!F50)),NA())</f>
        <v>#N/A</v>
      </c>
      <c r="AJ56" s="520" t="e">
        <f ca="1">+IF(AND(ISNUMBER(OFFSET('Sanitation Data'!$F$12,0,10*ROW('Sanitation Data'!F50))),'Data Summary'!CY56="Yes"),OFFSET('Sanitation Data'!$F$12,0,10*ROW('Sanitation Data'!F50)),NA())</f>
        <v>#N/A</v>
      </c>
      <c r="AK56" s="520" t="e">
        <f ca="1">+IF(AND(ISNUMBER(OFFSET('Sanitation Data'!$G$4,0,10*ROW('Sanitation Data'!G50))),'Data Summary'!CZ56="Yes"),100-OFFSET('Sanitation Data'!$G$4,0,10*ROW('Sanitation Data'!G50)),NA())</f>
        <v>#N/A</v>
      </c>
      <c r="AL56" s="520" t="e">
        <f ca="1">+IF(AND(ISNUMBER(OFFSET('Sanitation Data'!$G$6,0,10*ROW('Sanitation Data'!G50))),'Data Summary'!DA56="Yes"),OFFSET('Sanitation Data'!$G$6,0,10*ROW('Sanitation Data'!G50)),NA())</f>
        <v>#N/A</v>
      </c>
      <c r="AM56" s="520" t="e">
        <f ca="1">+IF(AND(ISNUMBER(OFFSET('Sanitation Data'!$G$10,0,10*ROW('Sanitation Data'!G50))),'Data Summary'!DB56="Yes"),OFFSET('Sanitation Data'!$G$10,0,10*ROW('Sanitation Data'!G50)),NA())</f>
        <v>#N/A</v>
      </c>
      <c r="AN56" s="520" t="e">
        <f ca="1">+IF(AND(ISNUMBER(OFFSET('Sanitation Data'!$G$11,0,10*ROW('Sanitation Data'!G50))),'Data Summary'!DC56="Yes"),OFFSET('Sanitation Data'!$G$11,0,10*ROW('Sanitation Data'!G50)),NA())</f>
        <v>#N/A</v>
      </c>
      <c r="AO56" s="520" t="e">
        <f ca="1">+IF(AND(ISNUMBER(OFFSET('Sanitation Data'!$G$12,0,10*ROW('Sanitation Data'!G50))),'Data Summary'!DD56="Yes"),OFFSET('Sanitation Data'!$G$12,0,10*ROW('Sanitation Data'!G50)),NA())</f>
        <v>#N/A</v>
      </c>
      <c r="AP56" s="520" t="e">
        <f ca="1">+IF(AND(ISNUMBER(OFFSET('Sanitation Data'!$H$4,0,10*ROW('Sanitation Data'!H50))),'Data Summary'!DE56="Yes"),100-OFFSET('Sanitation Data'!$H$4,0,10*ROW('Sanitation Data'!H50)),NA())</f>
        <v>#N/A</v>
      </c>
      <c r="AQ56" s="520" t="e">
        <f ca="1">+IF(AND(ISNUMBER(OFFSET('Sanitation Data'!$H$6,0,10*ROW('Sanitation Data'!H50))),'Data Summary'!DF56="Yes"),OFFSET('Sanitation Data'!$H$6,0,10*ROW('Sanitation Data'!H50)),NA())</f>
        <v>#N/A</v>
      </c>
      <c r="AR56" s="520" t="e">
        <f ca="1">+IF(AND(ISNUMBER(OFFSET('Sanitation Data'!$H$10,0,10*ROW('Sanitation Data'!H50))),'Data Summary'!DG56="Yes"),OFFSET('Sanitation Data'!$H$10,0,10*ROW('Sanitation Data'!H50)),NA())</f>
        <v>#N/A</v>
      </c>
      <c r="AS56" s="520" t="e">
        <f ca="1">+IF(AND(ISNUMBER(OFFSET('Sanitation Data'!$H$11,0,10*ROW('Sanitation Data'!H50))),'Data Summary'!DH56="Yes"),OFFSET('Sanitation Data'!$H$11,0,10*ROW('Sanitation Data'!H50)),NA())</f>
        <v>#N/A</v>
      </c>
      <c r="AT56" s="520" t="e">
        <f ca="1">+IF(AND(ISNUMBER(OFFSET('Sanitation Data'!$H$12,0,10*ROW('Sanitation Data'!H50))),'Data Summary'!DI56="Yes"),OFFSET('Sanitation Data'!$H$12,0,10*ROW('Sanitation Data'!H50)),NA())</f>
        <v>#N/A</v>
      </c>
      <c r="AU56" s="520" t="e">
        <f ca="1">+IF(AND(ISNUMBER(OFFSET('Sanitation Data'!$I$4,0,10*ROW('Sanitation Data'!I50))),'Data Summary'!DJ56="Yes"),100-OFFSET('Sanitation Data'!$I$4,0,10*ROW('Sanitation Data'!I50)),NA())</f>
        <v>#N/A</v>
      </c>
      <c r="AV56" s="520" t="e">
        <f ca="1">+IF(AND(ISNUMBER(OFFSET('Sanitation Data'!$I$6,0,10*ROW('Sanitation Data'!I50))),'Data Summary'!DK56="Yes"),OFFSET('Sanitation Data'!$I$6,0,10*ROW('Sanitation Data'!I50)),NA())</f>
        <v>#N/A</v>
      </c>
      <c r="AW56" s="520" t="e">
        <f ca="1">+IF(AND(ISNUMBER(OFFSET('Sanitation Data'!$I$10,0,10*ROW('Sanitation Data'!I50))),'Data Summary'!DL56="Yes"),OFFSET('Sanitation Data'!$I$10,0,10*ROW('Sanitation Data'!I50)),NA())</f>
        <v>#N/A</v>
      </c>
      <c r="AX56" s="520" t="e">
        <f ca="1">+IF(AND(ISNUMBER(OFFSET('Sanitation Data'!$I$11,0,10*ROW('Sanitation Data'!I50))),'Data Summary'!DM56="Yes"),OFFSET('Sanitation Data'!$I$11,0,10*ROW('Sanitation Data'!I50)),NA())</f>
        <v>#N/A</v>
      </c>
      <c r="AY56" s="520" t="e">
        <f ca="1">+IF(AND(ISNUMBER(OFFSET('Sanitation Data'!$I$12,0,10*ROW('Sanitation Data'!I50))),'Data Summary'!DN56="Yes"),OFFSET('Sanitation Data'!$I$12,0,10*ROW('Sanitation Data'!I50)),NA())</f>
        <v>#N/A</v>
      </c>
      <c r="AZ56" s="521" t="e">
        <f ca="1">+IF(AND(ISNUMBER(OFFSET('Hygiene Data'!$D$5,0,10*ROW('Hygiene Data'!D50))),'Data Summary'!DO56="Yes"),OFFSET('Hygiene Data'!$D$5,0,10*ROW('Hygiene Data'!D50)),NA())</f>
        <v>#N/A</v>
      </c>
      <c r="BA56" s="521" t="e">
        <f ca="1">+IF(AND(ISNUMBER(OFFSET('Hygiene Data'!$D$7,0,10*ROW('Hygiene Data'!D50))),'Data Summary'!DP56="Yes"),OFFSET('Hygiene Data'!$D$7,0,10*ROW('Hygiene Data'!D50)),NA())</f>
        <v>#N/A</v>
      </c>
      <c r="BB56" s="521" t="e">
        <f ca="1">+IF(AND(ISNUMBER(OFFSET('Hygiene Data'!$D$9,0,10*ROW('Hygiene Data'!D50))),'Data Summary'!DQ56="Yes"),OFFSET('Hygiene Data'!$D$9,0,10*ROW('Hygiene Data'!D50)),NA())</f>
        <v>#N/A</v>
      </c>
      <c r="BC56" s="521" t="e">
        <f ca="1">+IF(AND(ISNUMBER(OFFSET('Hygiene Data'!$E$5,0,10*ROW('Hygiene Data'!E50))),'Data Summary'!DR56="Yes"),OFFSET('Hygiene Data'!$E$5,0,10*ROW('Hygiene Data'!E50)),NA())</f>
        <v>#N/A</v>
      </c>
      <c r="BD56" s="521" t="e">
        <f ca="1">+IF(AND(ISNUMBER(OFFSET('Hygiene Data'!$E$7,0,10*ROW('Hygiene Data'!E50))),'Data Summary'!DS56="Yes"),OFFSET('Hygiene Data'!$E$7,0,10*ROW('Hygiene Data'!E50)),NA())</f>
        <v>#N/A</v>
      </c>
      <c r="BE56" s="521" t="e">
        <f ca="1">+IF(AND(ISNUMBER(OFFSET('Hygiene Data'!$E$9,0,10*ROW('Hygiene Data'!E50))),'Data Summary'!DT56="Yes"),OFFSET('Hygiene Data'!$E$9,0,10*ROW('Hygiene Data'!E50)),NA())</f>
        <v>#N/A</v>
      </c>
      <c r="BF56" s="521" t="e">
        <f ca="1">+IF(AND(ISNUMBER(OFFSET('Hygiene Data'!$F$5,0,10*ROW('Hygiene Data'!F50))),'Data Summary'!DU56="Yes"),OFFSET('Hygiene Data'!$F$5,0,10*ROW('Hygiene Data'!F50)),NA())</f>
        <v>#N/A</v>
      </c>
      <c r="BG56" s="521" t="e">
        <f ca="1">+IF(AND(ISNUMBER(OFFSET('Hygiene Data'!$F$7,0,10*ROW('Hygiene Data'!F50))),'Data Summary'!DV56="Yes"),OFFSET('Hygiene Data'!$F$7,0,10*ROW('Hygiene Data'!F50)),NA())</f>
        <v>#N/A</v>
      </c>
      <c r="BH56" s="521" t="e">
        <f ca="1">+IF(AND(ISNUMBER(OFFSET('Hygiene Data'!$F$9,0,10*ROW('Hygiene Data'!F50))),'Data Summary'!DW56="Yes"),OFFSET('Hygiene Data'!$F$9,0,10*ROW('Hygiene Data'!F50)),NA())</f>
        <v>#N/A</v>
      </c>
      <c r="BI56" s="521" t="e">
        <f ca="1">+IF(AND(ISNUMBER(OFFSET('Hygiene Data'!$G$5,0,10*ROW('Hygiene Data'!G50))),'Data Summary'!DX56="Yes"),OFFSET('Hygiene Data'!$G$5,0,10*ROW('Hygiene Data'!G50)),NA())</f>
        <v>#N/A</v>
      </c>
      <c r="BJ56" s="521" t="e">
        <f ca="1">+IF(AND(ISNUMBER(OFFSET('Hygiene Data'!$G$7,0,10*ROW('Hygiene Data'!G50))),'Data Summary'!DY56="Yes"),OFFSET('Hygiene Data'!$G$7,0,10*ROW('Hygiene Data'!G50)),NA())</f>
        <v>#N/A</v>
      </c>
      <c r="BK56" s="521" t="e">
        <f ca="1">+IF(AND(ISNUMBER(OFFSET('Hygiene Data'!$G$9,0,10*ROW('Hygiene Data'!G50))),'Data Summary'!DZ56="Yes"),OFFSET('Hygiene Data'!$G$9,0,10*ROW('Hygiene Data'!G50)),NA())</f>
        <v>#N/A</v>
      </c>
      <c r="BL56" s="521" t="e">
        <f ca="1">+IF(AND(ISNUMBER(OFFSET('Hygiene Data'!$H$5,0,10*ROW('Hygiene Data'!H50))),'Data Summary'!EA56="Yes"),OFFSET('Hygiene Data'!$H$5,0,10*ROW('Hygiene Data'!H50)),NA())</f>
        <v>#N/A</v>
      </c>
      <c r="BM56" s="521" t="e">
        <f ca="1">+IF(AND(ISNUMBER(OFFSET('Hygiene Data'!$H$7,0,10*ROW('Hygiene Data'!H50))),'Data Summary'!EB56="Yes"),OFFSET('Hygiene Data'!$H$7,0,10*ROW('Hygiene Data'!H50)),NA())</f>
        <v>#N/A</v>
      </c>
      <c r="BN56" s="521" t="e">
        <f ca="1">+IF(AND(ISNUMBER(OFFSET('Hygiene Data'!$H$9,0,10*ROW('Hygiene Data'!H50))),'Data Summary'!EC56="Yes"),OFFSET('Hygiene Data'!$H$9,0,10*ROW('Hygiene Data'!H50)),NA())</f>
        <v>#N/A</v>
      </c>
      <c r="BO56" s="521" t="e">
        <f ca="1">+IF(AND(ISNUMBER(OFFSET('Hygiene Data'!$I$5,0,10*ROW('Hygiene Data'!I50))),'Data Summary'!ED56="Yes"),OFFSET('Hygiene Data'!$I$5,0,10*ROW('Hygiene Data'!I50)),NA())</f>
        <v>#N/A</v>
      </c>
      <c r="BP56" s="521" t="e">
        <f ca="1">+IF(AND(ISNUMBER(OFFSET('Hygiene Data'!$I$7,0,10*ROW('Hygiene Data'!I50))),'Data Summary'!EE56="Yes"),OFFSET('Hygiene Data'!$I$7,0,10*ROW('Hygiene Data'!I50)),NA())</f>
        <v>#N/A</v>
      </c>
      <c r="BQ56" s="521" t="e">
        <f ca="1">+IF(AND(ISNUMBER(OFFSET('Hygiene Data'!$I$9,0,10*ROW('Hygiene Data'!I50))),'Data Summary'!EF56="Yes"),OFFSET('Hygiene Data'!$I$9,0,10*ROW('Hygiene Data'!I50)),NA())</f>
        <v>#N/A</v>
      </c>
    </row>
    <row r="57" spans="1:69" x14ac:dyDescent="0.25">
      <c r="A57" s="517" t="e">
        <f ca="1">+RIGHT('Data Summary'!A57,LEN('Data Summary'!A57)-9)</f>
        <v>#VALUE!</v>
      </c>
      <c r="B57" s="491" t="str">
        <f ca="1">+IF(ISTEXT('Data Summary'!B57),'Data Summary'!B57,"")</f>
        <v/>
      </c>
      <c r="C57" s="518" t="e">
        <f ca="1">+VALUE('Data Summary'!C57)</f>
        <v>#VALUE!</v>
      </c>
      <c r="D57" s="519" t="e">
        <f ca="1">+IF(AND(ISNUMBER(OFFSET('Water Data'!$D$4,0,10*ROW('Water Data'!D51))),'Data Summary'!BS57="Yes"),100-OFFSET('Water Data'!$D$4,0,10*ROW('Water Data'!D51)),NA())</f>
        <v>#N/A</v>
      </c>
      <c r="E57" s="519" t="e">
        <f ca="1">+IF(AND(ISNUMBER(OFFSET('Water Data'!$D$6,0,10*ROW('Water Data'!D51))),'Data Summary'!BT57="Yes"),OFFSET('Water Data'!$D$6,0,10*ROW('Water Data'!D51)),NA())</f>
        <v>#N/A</v>
      </c>
      <c r="F57" s="519" t="e">
        <f ca="1">+IF(AND(ISNUMBER(OFFSET('Water Data'!$D$9,0,10*ROW('Water Data'!D51))),'Data Summary'!BU57="Yes"),OFFSET('Water Data'!$D$9,0,10*ROW('Water Data'!D51)),NA())</f>
        <v>#N/A</v>
      </c>
      <c r="G57" s="519" t="e">
        <f ca="1">+IF(AND(ISNUMBER(OFFSET('Water Data'!$E$4,0,10*ROW('Water Data'!E51))),'Data Summary'!BV57="Yes"),100-OFFSET('Water Data'!$E$4,0,10*ROW('Water Data'!E51)),NA())</f>
        <v>#N/A</v>
      </c>
      <c r="H57" s="519" t="e">
        <f ca="1">+IF(AND(ISNUMBER(OFFSET('Water Data'!$E$6,0,10*ROW('Water Data'!E51))),'Data Summary'!BW57="Yes"),OFFSET('Water Data'!$E$6,0,10*ROW('Water Data'!E51)),NA())</f>
        <v>#N/A</v>
      </c>
      <c r="I57" s="519" t="e">
        <f ca="1">+IF(AND(ISNUMBER(OFFSET('Water Data'!$E$9,0,10*ROW('Water Data'!E51))),'Data Summary'!BX57="Yes"),OFFSET('Water Data'!$E$9,0,10*ROW('Water Data'!E51)),NA())</f>
        <v>#N/A</v>
      </c>
      <c r="J57" s="519" t="e">
        <f ca="1">+IF(AND(ISNUMBER(OFFSET('Water Data'!$F$4,0,10*ROW('Water Data'!F51))),'Data Summary'!BY57="Yes"),100-OFFSET('Water Data'!$F$4,0,10*ROW('Water Data'!F51)),NA())</f>
        <v>#N/A</v>
      </c>
      <c r="K57" s="519" t="e">
        <f ca="1">+IF(AND(ISNUMBER(OFFSET('Water Data'!$F$6,0,10*ROW('Water Data'!F51))),'Data Summary'!BZ57="Yes"),OFFSET('Water Data'!$F$6,0,10*ROW('Water Data'!F51)),NA())</f>
        <v>#N/A</v>
      </c>
      <c r="L57" s="519" t="e">
        <f ca="1">+IF(AND(ISNUMBER(OFFSET('Water Data'!$F$9,0,10*ROW('Water Data'!F51))),'Data Summary'!CA57="Yes"),OFFSET('Water Data'!$F$9,0,10*ROW('Water Data'!F51)),NA())</f>
        <v>#N/A</v>
      </c>
      <c r="M57" s="519" t="e">
        <f ca="1">+IF(AND(ISNUMBER(OFFSET('Water Data'!$G$4,0,10*ROW('Water Data'!G51))),'Data Summary'!CB57="Yes"),100-OFFSET('Water Data'!$G$4,0,10*ROW('Water Data'!G51)),NA())</f>
        <v>#N/A</v>
      </c>
      <c r="N57" s="519" t="e">
        <f ca="1">+IF(AND(ISNUMBER(OFFSET('Water Data'!$G$6,0,10*ROW('Water Data'!G51))),'Data Summary'!CC57="Yes"),OFFSET('Water Data'!$G$6,0,10*ROW('Water Data'!G51)),NA())</f>
        <v>#N/A</v>
      </c>
      <c r="O57" s="519" t="e">
        <f ca="1">+IF(AND(ISNUMBER(OFFSET('Water Data'!$G$9,0,10*ROW('Water Data'!G51))),'Data Summary'!CD57="Yes"),OFFSET('Water Data'!$G$9,0,10*ROW('Water Data'!G51)),NA())</f>
        <v>#N/A</v>
      </c>
      <c r="P57" s="519" t="e">
        <f ca="1">+IF(AND(ISNUMBER(OFFSET('Water Data'!$H$4,0,10*ROW('Water Data'!H51))),'Data Summary'!CE57="Yes"),100-OFFSET('Water Data'!$H$4,0,10*ROW('Water Data'!H51)),NA())</f>
        <v>#N/A</v>
      </c>
      <c r="Q57" s="519" t="e">
        <f ca="1">+IF(AND(ISNUMBER(OFFSET('Water Data'!$H$6,0,10*ROW('Water Data'!H51))),'Data Summary'!CF57="Yes"),OFFSET('Water Data'!$H$6,0,10*ROW('Water Data'!H51)),NA())</f>
        <v>#N/A</v>
      </c>
      <c r="R57" s="519" t="e">
        <f ca="1">+IF(AND(ISNUMBER(OFFSET('Water Data'!$H$9,0,10*ROW('Water Data'!H51))),'Data Summary'!CG57="Yes"),OFFSET('Water Data'!$H$9,0,10*ROW('Water Data'!H51)),NA())</f>
        <v>#N/A</v>
      </c>
      <c r="S57" s="519" t="e">
        <f ca="1">+IF(AND(ISNUMBER(OFFSET('Water Data'!$I$4,0,10*ROW('Water Data'!I51))),'Data Summary'!CH57="Yes"),100-OFFSET('Water Data'!$I$4,0,10*ROW('Water Data'!I51)),NA())</f>
        <v>#N/A</v>
      </c>
      <c r="T57" s="519" t="e">
        <f ca="1">+IF(AND(ISNUMBER(OFFSET('Water Data'!$I$6,0,10*ROW('Water Data'!I51))),'Data Summary'!CI57="Yes"),OFFSET('Water Data'!$I$6,0,10*ROW('Water Data'!I51)),NA())</f>
        <v>#N/A</v>
      </c>
      <c r="U57" s="519" t="e">
        <f ca="1">+IF(AND(ISNUMBER(OFFSET('Water Data'!$I$9,0,10*ROW('Water Data'!I51))),'Data Summary'!CJ57="Yes"),OFFSET('Water Data'!$I$9,0,10*ROW('Water Data'!I51)),NA())</f>
        <v>#N/A</v>
      </c>
      <c r="V57" s="520" t="e">
        <f ca="1">+IF(AND(ISNUMBER(OFFSET('Sanitation Data'!$D$4,0,10*ROW('Sanitation Data'!D51))),'Data Summary'!CK57="Yes"),100-OFFSET('Sanitation Data'!$D$4,0,10*ROW('Sanitation Data'!D51)),NA())</f>
        <v>#N/A</v>
      </c>
      <c r="W57" s="520" t="e">
        <f ca="1">+IF(AND(ISNUMBER(OFFSET('Sanitation Data'!$D$6,0,10*ROW('Sanitation Data'!D51))),'Data Summary'!CL57="Yes"),OFFSET('Sanitation Data'!$D$6,0,10*ROW('Sanitation Data'!D51)),NA())</f>
        <v>#N/A</v>
      </c>
      <c r="X57" s="520" t="e">
        <f ca="1">+IF(AND(ISNUMBER(OFFSET('Sanitation Data'!$D$10,0,10*ROW('Sanitation Data'!D51))),'Data Summary'!CM57="Yes"),OFFSET('Sanitation Data'!$D$10,0,10*ROW('Sanitation Data'!D51)),NA())</f>
        <v>#N/A</v>
      </c>
      <c r="Y57" s="520" t="e">
        <f ca="1">+IF(AND(ISNUMBER(OFFSET('Sanitation Data'!$D$11,0,10*ROW('Sanitation Data'!D51))),'Data Summary'!CN57="Yes"),OFFSET('Sanitation Data'!$D$11,0,10*ROW('Sanitation Data'!D51)),NA())</f>
        <v>#N/A</v>
      </c>
      <c r="Z57" s="520" t="e">
        <f ca="1">+IF(AND(ISNUMBER(OFFSET('Sanitation Data'!$D$12,0,10*ROW('Sanitation Data'!D51))),'Data Summary'!CO57="Yes"),OFFSET('Sanitation Data'!$D$12,0,10*ROW('Sanitation Data'!D51)),NA())</f>
        <v>#N/A</v>
      </c>
      <c r="AA57" s="520" t="e">
        <f ca="1">+IF(AND(ISNUMBER(OFFSET('Sanitation Data'!$E$4,0,10*ROW('Sanitation Data'!E51))),'Data Summary'!CP57="Yes"),100-OFFSET('Sanitation Data'!$E$4,0,10*ROW('Sanitation Data'!E51)),NA())</f>
        <v>#N/A</v>
      </c>
      <c r="AB57" s="520" t="e">
        <f ca="1">+IF(AND(ISNUMBER(OFFSET('Sanitation Data'!$E$6,0,10*ROW('Sanitation Data'!E51))),'Data Summary'!CQ57="Yes"),OFFSET('Sanitation Data'!$E$6,0,10*ROW('Sanitation Data'!E51)),NA())</f>
        <v>#N/A</v>
      </c>
      <c r="AC57" s="520" t="e">
        <f ca="1">+IF(AND(ISNUMBER(OFFSET('Sanitation Data'!$E$10,0,10*ROW('Sanitation Data'!E51))),'Data Summary'!CR57="Yes"),OFFSET('Sanitation Data'!$E$10,0,10*ROW('Sanitation Data'!E51)),NA())</f>
        <v>#N/A</v>
      </c>
      <c r="AD57" s="520" t="e">
        <f ca="1">+IF(AND(ISNUMBER(OFFSET('Sanitation Data'!$E$11,0,10*ROW('Sanitation Data'!E51))),'Data Summary'!CS57="Yes"),OFFSET('Sanitation Data'!$E$11,0,10*ROW('Sanitation Data'!E51)),NA())</f>
        <v>#N/A</v>
      </c>
      <c r="AE57" s="520" t="e">
        <f ca="1">+IF(AND(ISNUMBER(OFFSET('Sanitation Data'!$E$12,0,10*ROW('Sanitation Data'!E51))),'Data Summary'!CT57="Yes"),OFFSET('Sanitation Data'!$E$12,0,10*ROW('Sanitation Data'!E51)),NA())</f>
        <v>#N/A</v>
      </c>
      <c r="AF57" s="520" t="e">
        <f ca="1">+IF(AND(ISNUMBER(OFFSET('Sanitation Data'!$F$4,0,10*ROW('Sanitation Data'!F51))),'Data Summary'!CU57="Yes"),100-OFFSET('Sanitation Data'!$F$4,0,10*ROW('Sanitation Data'!F51)),NA())</f>
        <v>#N/A</v>
      </c>
      <c r="AG57" s="520" t="e">
        <f ca="1">+IF(AND(ISNUMBER(OFFSET('Sanitation Data'!$F$6,0,10*ROW('Sanitation Data'!F51))),'Data Summary'!CV57="Yes"),OFFSET('Sanitation Data'!$F$6,0,10*ROW('Sanitation Data'!F51)),NA())</f>
        <v>#N/A</v>
      </c>
      <c r="AH57" s="520" t="e">
        <f ca="1">+IF(AND(ISNUMBER(OFFSET('Sanitation Data'!$F$10,0,10*ROW('Sanitation Data'!F51))),'Data Summary'!CW57="Yes"),OFFSET('Sanitation Data'!$F$10,0,10*ROW('Sanitation Data'!F51)),NA())</f>
        <v>#N/A</v>
      </c>
      <c r="AI57" s="520" t="e">
        <f ca="1">+IF(AND(ISNUMBER(OFFSET('Sanitation Data'!$F$11,0,10*ROW('Sanitation Data'!F51))),'Data Summary'!CX57="Yes"),OFFSET('Sanitation Data'!$F$11,0,10*ROW('Sanitation Data'!F51)),NA())</f>
        <v>#N/A</v>
      </c>
      <c r="AJ57" s="520" t="e">
        <f ca="1">+IF(AND(ISNUMBER(OFFSET('Sanitation Data'!$F$12,0,10*ROW('Sanitation Data'!F51))),'Data Summary'!CY57="Yes"),OFFSET('Sanitation Data'!$F$12,0,10*ROW('Sanitation Data'!F51)),NA())</f>
        <v>#N/A</v>
      </c>
      <c r="AK57" s="520" t="e">
        <f ca="1">+IF(AND(ISNUMBER(OFFSET('Sanitation Data'!$G$4,0,10*ROW('Sanitation Data'!G51))),'Data Summary'!CZ57="Yes"),100-OFFSET('Sanitation Data'!$G$4,0,10*ROW('Sanitation Data'!G51)),NA())</f>
        <v>#N/A</v>
      </c>
      <c r="AL57" s="520" t="e">
        <f ca="1">+IF(AND(ISNUMBER(OFFSET('Sanitation Data'!$G$6,0,10*ROW('Sanitation Data'!G51))),'Data Summary'!DA57="Yes"),OFFSET('Sanitation Data'!$G$6,0,10*ROW('Sanitation Data'!G51)),NA())</f>
        <v>#N/A</v>
      </c>
      <c r="AM57" s="520" t="e">
        <f ca="1">+IF(AND(ISNUMBER(OFFSET('Sanitation Data'!$G$10,0,10*ROW('Sanitation Data'!G51))),'Data Summary'!DB57="Yes"),OFFSET('Sanitation Data'!$G$10,0,10*ROW('Sanitation Data'!G51)),NA())</f>
        <v>#N/A</v>
      </c>
      <c r="AN57" s="520" t="e">
        <f ca="1">+IF(AND(ISNUMBER(OFFSET('Sanitation Data'!$G$11,0,10*ROW('Sanitation Data'!G51))),'Data Summary'!DC57="Yes"),OFFSET('Sanitation Data'!$G$11,0,10*ROW('Sanitation Data'!G51)),NA())</f>
        <v>#N/A</v>
      </c>
      <c r="AO57" s="520" t="e">
        <f ca="1">+IF(AND(ISNUMBER(OFFSET('Sanitation Data'!$G$12,0,10*ROW('Sanitation Data'!G51))),'Data Summary'!DD57="Yes"),OFFSET('Sanitation Data'!$G$12,0,10*ROW('Sanitation Data'!G51)),NA())</f>
        <v>#N/A</v>
      </c>
      <c r="AP57" s="520" t="e">
        <f ca="1">+IF(AND(ISNUMBER(OFFSET('Sanitation Data'!$H$4,0,10*ROW('Sanitation Data'!H51))),'Data Summary'!DE57="Yes"),100-OFFSET('Sanitation Data'!$H$4,0,10*ROW('Sanitation Data'!H51)),NA())</f>
        <v>#N/A</v>
      </c>
      <c r="AQ57" s="520" t="e">
        <f ca="1">+IF(AND(ISNUMBER(OFFSET('Sanitation Data'!$H$6,0,10*ROW('Sanitation Data'!H51))),'Data Summary'!DF57="Yes"),OFFSET('Sanitation Data'!$H$6,0,10*ROW('Sanitation Data'!H51)),NA())</f>
        <v>#N/A</v>
      </c>
      <c r="AR57" s="520" t="e">
        <f ca="1">+IF(AND(ISNUMBER(OFFSET('Sanitation Data'!$H$10,0,10*ROW('Sanitation Data'!H51))),'Data Summary'!DG57="Yes"),OFFSET('Sanitation Data'!$H$10,0,10*ROW('Sanitation Data'!H51)),NA())</f>
        <v>#N/A</v>
      </c>
      <c r="AS57" s="520" t="e">
        <f ca="1">+IF(AND(ISNUMBER(OFFSET('Sanitation Data'!$H$11,0,10*ROW('Sanitation Data'!H51))),'Data Summary'!DH57="Yes"),OFFSET('Sanitation Data'!$H$11,0,10*ROW('Sanitation Data'!H51)),NA())</f>
        <v>#N/A</v>
      </c>
      <c r="AT57" s="520" t="e">
        <f ca="1">+IF(AND(ISNUMBER(OFFSET('Sanitation Data'!$H$12,0,10*ROW('Sanitation Data'!H51))),'Data Summary'!DI57="Yes"),OFFSET('Sanitation Data'!$H$12,0,10*ROW('Sanitation Data'!H51)),NA())</f>
        <v>#N/A</v>
      </c>
      <c r="AU57" s="520" t="e">
        <f ca="1">+IF(AND(ISNUMBER(OFFSET('Sanitation Data'!$I$4,0,10*ROW('Sanitation Data'!I51))),'Data Summary'!DJ57="Yes"),100-OFFSET('Sanitation Data'!$I$4,0,10*ROW('Sanitation Data'!I51)),NA())</f>
        <v>#N/A</v>
      </c>
      <c r="AV57" s="520" t="e">
        <f ca="1">+IF(AND(ISNUMBER(OFFSET('Sanitation Data'!$I$6,0,10*ROW('Sanitation Data'!I51))),'Data Summary'!DK57="Yes"),OFFSET('Sanitation Data'!$I$6,0,10*ROW('Sanitation Data'!I51)),NA())</f>
        <v>#N/A</v>
      </c>
      <c r="AW57" s="520" t="e">
        <f ca="1">+IF(AND(ISNUMBER(OFFSET('Sanitation Data'!$I$10,0,10*ROW('Sanitation Data'!I51))),'Data Summary'!DL57="Yes"),OFFSET('Sanitation Data'!$I$10,0,10*ROW('Sanitation Data'!I51)),NA())</f>
        <v>#N/A</v>
      </c>
      <c r="AX57" s="520" t="e">
        <f ca="1">+IF(AND(ISNUMBER(OFFSET('Sanitation Data'!$I$11,0,10*ROW('Sanitation Data'!I51))),'Data Summary'!DM57="Yes"),OFFSET('Sanitation Data'!$I$11,0,10*ROW('Sanitation Data'!I51)),NA())</f>
        <v>#N/A</v>
      </c>
      <c r="AY57" s="520" t="e">
        <f ca="1">+IF(AND(ISNUMBER(OFFSET('Sanitation Data'!$I$12,0,10*ROW('Sanitation Data'!I51))),'Data Summary'!DN57="Yes"),OFFSET('Sanitation Data'!$I$12,0,10*ROW('Sanitation Data'!I51)),NA())</f>
        <v>#N/A</v>
      </c>
      <c r="AZ57" s="521" t="e">
        <f ca="1">+IF(AND(ISNUMBER(OFFSET('Hygiene Data'!$D$5,0,10*ROW('Hygiene Data'!D51))),'Data Summary'!DO57="Yes"),OFFSET('Hygiene Data'!$D$5,0,10*ROW('Hygiene Data'!D51)),NA())</f>
        <v>#N/A</v>
      </c>
      <c r="BA57" s="521" t="e">
        <f ca="1">+IF(AND(ISNUMBER(OFFSET('Hygiene Data'!$D$7,0,10*ROW('Hygiene Data'!D51))),'Data Summary'!DP57="Yes"),OFFSET('Hygiene Data'!$D$7,0,10*ROW('Hygiene Data'!D51)),NA())</f>
        <v>#N/A</v>
      </c>
      <c r="BB57" s="521" t="e">
        <f ca="1">+IF(AND(ISNUMBER(OFFSET('Hygiene Data'!$D$9,0,10*ROW('Hygiene Data'!D51))),'Data Summary'!DQ57="Yes"),OFFSET('Hygiene Data'!$D$9,0,10*ROW('Hygiene Data'!D51)),NA())</f>
        <v>#N/A</v>
      </c>
      <c r="BC57" s="521" t="e">
        <f ca="1">+IF(AND(ISNUMBER(OFFSET('Hygiene Data'!$E$5,0,10*ROW('Hygiene Data'!E51))),'Data Summary'!DR57="Yes"),OFFSET('Hygiene Data'!$E$5,0,10*ROW('Hygiene Data'!E51)),NA())</f>
        <v>#N/A</v>
      </c>
      <c r="BD57" s="521" t="e">
        <f ca="1">+IF(AND(ISNUMBER(OFFSET('Hygiene Data'!$E$7,0,10*ROW('Hygiene Data'!E51))),'Data Summary'!DS57="Yes"),OFFSET('Hygiene Data'!$E$7,0,10*ROW('Hygiene Data'!E51)),NA())</f>
        <v>#N/A</v>
      </c>
      <c r="BE57" s="521" t="e">
        <f ca="1">+IF(AND(ISNUMBER(OFFSET('Hygiene Data'!$E$9,0,10*ROW('Hygiene Data'!E51))),'Data Summary'!DT57="Yes"),OFFSET('Hygiene Data'!$E$9,0,10*ROW('Hygiene Data'!E51)),NA())</f>
        <v>#N/A</v>
      </c>
      <c r="BF57" s="521" t="e">
        <f ca="1">+IF(AND(ISNUMBER(OFFSET('Hygiene Data'!$F$5,0,10*ROW('Hygiene Data'!F51))),'Data Summary'!DU57="Yes"),OFFSET('Hygiene Data'!$F$5,0,10*ROW('Hygiene Data'!F51)),NA())</f>
        <v>#N/A</v>
      </c>
      <c r="BG57" s="521" t="e">
        <f ca="1">+IF(AND(ISNUMBER(OFFSET('Hygiene Data'!$F$7,0,10*ROW('Hygiene Data'!F51))),'Data Summary'!DV57="Yes"),OFFSET('Hygiene Data'!$F$7,0,10*ROW('Hygiene Data'!F51)),NA())</f>
        <v>#N/A</v>
      </c>
      <c r="BH57" s="521" t="e">
        <f ca="1">+IF(AND(ISNUMBER(OFFSET('Hygiene Data'!$F$9,0,10*ROW('Hygiene Data'!F51))),'Data Summary'!DW57="Yes"),OFFSET('Hygiene Data'!$F$9,0,10*ROW('Hygiene Data'!F51)),NA())</f>
        <v>#N/A</v>
      </c>
      <c r="BI57" s="521" t="e">
        <f ca="1">+IF(AND(ISNUMBER(OFFSET('Hygiene Data'!$G$5,0,10*ROW('Hygiene Data'!G51))),'Data Summary'!DX57="Yes"),OFFSET('Hygiene Data'!$G$5,0,10*ROW('Hygiene Data'!G51)),NA())</f>
        <v>#N/A</v>
      </c>
      <c r="BJ57" s="521" t="e">
        <f ca="1">+IF(AND(ISNUMBER(OFFSET('Hygiene Data'!$G$7,0,10*ROW('Hygiene Data'!G51))),'Data Summary'!DY57="Yes"),OFFSET('Hygiene Data'!$G$7,0,10*ROW('Hygiene Data'!G51)),NA())</f>
        <v>#N/A</v>
      </c>
      <c r="BK57" s="521" t="e">
        <f ca="1">+IF(AND(ISNUMBER(OFFSET('Hygiene Data'!$G$9,0,10*ROW('Hygiene Data'!G51))),'Data Summary'!DZ57="Yes"),OFFSET('Hygiene Data'!$G$9,0,10*ROW('Hygiene Data'!G51)),NA())</f>
        <v>#N/A</v>
      </c>
      <c r="BL57" s="521" t="e">
        <f ca="1">+IF(AND(ISNUMBER(OFFSET('Hygiene Data'!$H$5,0,10*ROW('Hygiene Data'!H51))),'Data Summary'!EA57="Yes"),OFFSET('Hygiene Data'!$H$5,0,10*ROW('Hygiene Data'!H51)),NA())</f>
        <v>#N/A</v>
      </c>
      <c r="BM57" s="521" t="e">
        <f ca="1">+IF(AND(ISNUMBER(OFFSET('Hygiene Data'!$H$7,0,10*ROW('Hygiene Data'!H51))),'Data Summary'!EB57="Yes"),OFFSET('Hygiene Data'!$H$7,0,10*ROW('Hygiene Data'!H51)),NA())</f>
        <v>#N/A</v>
      </c>
      <c r="BN57" s="521" t="e">
        <f ca="1">+IF(AND(ISNUMBER(OFFSET('Hygiene Data'!$H$9,0,10*ROW('Hygiene Data'!H51))),'Data Summary'!EC57="Yes"),OFFSET('Hygiene Data'!$H$9,0,10*ROW('Hygiene Data'!H51)),NA())</f>
        <v>#N/A</v>
      </c>
      <c r="BO57" s="521" t="e">
        <f ca="1">+IF(AND(ISNUMBER(OFFSET('Hygiene Data'!$I$5,0,10*ROW('Hygiene Data'!I51))),'Data Summary'!ED57="Yes"),OFFSET('Hygiene Data'!$I$5,0,10*ROW('Hygiene Data'!I51)),NA())</f>
        <v>#N/A</v>
      </c>
      <c r="BP57" s="521" t="e">
        <f ca="1">+IF(AND(ISNUMBER(OFFSET('Hygiene Data'!$I$7,0,10*ROW('Hygiene Data'!I51))),'Data Summary'!EE57="Yes"),OFFSET('Hygiene Data'!$I$7,0,10*ROW('Hygiene Data'!I51)),NA())</f>
        <v>#N/A</v>
      </c>
      <c r="BQ57" s="521" t="e">
        <f ca="1">+IF(AND(ISNUMBER(OFFSET('Hygiene Data'!$I$9,0,10*ROW('Hygiene Data'!I51))),'Data Summary'!EF57="Yes"),OFFSET('Hygiene Data'!$I$9,0,10*ROW('Hygiene Data'!I51)),NA())</f>
        <v>#N/A</v>
      </c>
    </row>
    <row r="58" spans="1:69" x14ac:dyDescent="0.25">
      <c r="A58" s="517" t="e">
        <f ca="1">+RIGHT('Data Summary'!A58,LEN('Data Summary'!A58)-9)</f>
        <v>#VALUE!</v>
      </c>
      <c r="B58" s="491" t="str">
        <f ca="1">+IF(ISTEXT('Data Summary'!B58),'Data Summary'!B58,"")</f>
        <v/>
      </c>
      <c r="C58" s="518" t="e">
        <f ca="1">+VALUE('Data Summary'!C58)</f>
        <v>#VALUE!</v>
      </c>
      <c r="D58" s="519" t="e">
        <f ca="1">+IF(AND(ISNUMBER(OFFSET('Water Data'!$D$4,0,10*ROW('Water Data'!D52))),'Data Summary'!BS58="Yes"),100-OFFSET('Water Data'!$D$4,0,10*ROW('Water Data'!D52)),NA())</f>
        <v>#N/A</v>
      </c>
      <c r="E58" s="519" t="e">
        <f ca="1">+IF(AND(ISNUMBER(OFFSET('Water Data'!$D$6,0,10*ROW('Water Data'!D52))),'Data Summary'!BT58="Yes"),OFFSET('Water Data'!$D$6,0,10*ROW('Water Data'!D52)),NA())</f>
        <v>#N/A</v>
      </c>
      <c r="F58" s="519" t="e">
        <f ca="1">+IF(AND(ISNUMBER(OFFSET('Water Data'!$D$9,0,10*ROW('Water Data'!D52))),'Data Summary'!BU58="Yes"),OFFSET('Water Data'!$D$9,0,10*ROW('Water Data'!D52)),NA())</f>
        <v>#N/A</v>
      </c>
      <c r="G58" s="519" t="e">
        <f ca="1">+IF(AND(ISNUMBER(OFFSET('Water Data'!$E$4,0,10*ROW('Water Data'!E52))),'Data Summary'!BV58="Yes"),100-OFFSET('Water Data'!$E$4,0,10*ROW('Water Data'!E52)),NA())</f>
        <v>#N/A</v>
      </c>
      <c r="H58" s="519" t="e">
        <f ca="1">+IF(AND(ISNUMBER(OFFSET('Water Data'!$E$6,0,10*ROW('Water Data'!E52))),'Data Summary'!BW58="Yes"),OFFSET('Water Data'!$E$6,0,10*ROW('Water Data'!E52)),NA())</f>
        <v>#N/A</v>
      </c>
      <c r="I58" s="519" t="e">
        <f ca="1">+IF(AND(ISNUMBER(OFFSET('Water Data'!$E$9,0,10*ROW('Water Data'!E52))),'Data Summary'!BX58="Yes"),OFFSET('Water Data'!$E$9,0,10*ROW('Water Data'!E52)),NA())</f>
        <v>#N/A</v>
      </c>
      <c r="J58" s="519" t="e">
        <f ca="1">+IF(AND(ISNUMBER(OFFSET('Water Data'!$F$4,0,10*ROW('Water Data'!F52))),'Data Summary'!BY58="Yes"),100-OFFSET('Water Data'!$F$4,0,10*ROW('Water Data'!F52)),NA())</f>
        <v>#N/A</v>
      </c>
      <c r="K58" s="519" t="e">
        <f ca="1">+IF(AND(ISNUMBER(OFFSET('Water Data'!$F$6,0,10*ROW('Water Data'!F52))),'Data Summary'!BZ58="Yes"),OFFSET('Water Data'!$F$6,0,10*ROW('Water Data'!F52)),NA())</f>
        <v>#N/A</v>
      </c>
      <c r="L58" s="519" t="e">
        <f ca="1">+IF(AND(ISNUMBER(OFFSET('Water Data'!$F$9,0,10*ROW('Water Data'!F52))),'Data Summary'!CA58="Yes"),OFFSET('Water Data'!$F$9,0,10*ROW('Water Data'!F52)),NA())</f>
        <v>#N/A</v>
      </c>
      <c r="M58" s="519" t="e">
        <f ca="1">+IF(AND(ISNUMBER(OFFSET('Water Data'!$G$4,0,10*ROW('Water Data'!G52))),'Data Summary'!CB58="Yes"),100-OFFSET('Water Data'!$G$4,0,10*ROW('Water Data'!G52)),NA())</f>
        <v>#N/A</v>
      </c>
      <c r="N58" s="519" t="e">
        <f ca="1">+IF(AND(ISNUMBER(OFFSET('Water Data'!$G$6,0,10*ROW('Water Data'!G52))),'Data Summary'!CC58="Yes"),OFFSET('Water Data'!$G$6,0,10*ROW('Water Data'!G52)),NA())</f>
        <v>#N/A</v>
      </c>
      <c r="O58" s="519" t="e">
        <f ca="1">+IF(AND(ISNUMBER(OFFSET('Water Data'!$G$9,0,10*ROW('Water Data'!G52))),'Data Summary'!CD58="Yes"),OFFSET('Water Data'!$G$9,0,10*ROW('Water Data'!G52)),NA())</f>
        <v>#N/A</v>
      </c>
      <c r="P58" s="519" t="e">
        <f ca="1">+IF(AND(ISNUMBER(OFFSET('Water Data'!$H$4,0,10*ROW('Water Data'!H52))),'Data Summary'!CE58="Yes"),100-OFFSET('Water Data'!$H$4,0,10*ROW('Water Data'!H52)),NA())</f>
        <v>#N/A</v>
      </c>
      <c r="Q58" s="519" t="e">
        <f ca="1">+IF(AND(ISNUMBER(OFFSET('Water Data'!$H$6,0,10*ROW('Water Data'!H52))),'Data Summary'!CF58="Yes"),OFFSET('Water Data'!$H$6,0,10*ROW('Water Data'!H52)),NA())</f>
        <v>#N/A</v>
      </c>
      <c r="R58" s="519" t="e">
        <f ca="1">+IF(AND(ISNUMBER(OFFSET('Water Data'!$H$9,0,10*ROW('Water Data'!H52))),'Data Summary'!CG58="Yes"),OFFSET('Water Data'!$H$9,0,10*ROW('Water Data'!H52)),NA())</f>
        <v>#N/A</v>
      </c>
      <c r="S58" s="519" t="e">
        <f ca="1">+IF(AND(ISNUMBER(OFFSET('Water Data'!$I$4,0,10*ROW('Water Data'!I52))),'Data Summary'!CH58="Yes"),100-OFFSET('Water Data'!$I$4,0,10*ROW('Water Data'!I52)),NA())</f>
        <v>#N/A</v>
      </c>
      <c r="T58" s="519" t="e">
        <f ca="1">+IF(AND(ISNUMBER(OFFSET('Water Data'!$I$6,0,10*ROW('Water Data'!I52))),'Data Summary'!CI58="Yes"),OFFSET('Water Data'!$I$6,0,10*ROW('Water Data'!I52)),NA())</f>
        <v>#N/A</v>
      </c>
      <c r="U58" s="519" t="e">
        <f ca="1">+IF(AND(ISNUMBER(OFFSET('Water Data'!$I$9,0,10*ROW('Water Data'!I52))),'Data Summary'!CJ58="Yes"),OFFSET('Water Data'!$I$9,0,10*ROW('Water Data'!I52)),NA())</f>
        <v>#N/A</v>
      </c>
      <c r="V58" s="520" t="e">
        <f ca="1">+IF(AND(ISNUMBER(OFFSET('Sanitation Data'!$D$4,0,10*ROW('Sanitation Data'!D52))),'Data Summary'!CK58="Yes"),100-OFFSET('Sanitation Data'!$D$4,0,10*ROW('Sanitation Data'!D52)),NA())</f>
        <v>#N/A</v>
      </c>
      <c r="W58" s="520" t="e">
        <f ca="1">+IF(AND(ISNUMBER(OFFSET('Sanitation Data'!$D$6,0,10*ROW('Sanitation Data'!D52))),'Data Summary'!CL58="Yes"),OFFSET('Sanitation Data'!$D$6,0,10*ROW('Sanitation Data'!D52)),NA())</f>
        <v>#N/A</v>
      </c>
      <c r="X58" s="520" t="e">
        <f ca="1">+IF(AND(ISNUMBER(OFFSET('Sanitation Data'!$D$10,0,10*ROW('Sanitation Data'!D52))),'Data Summary'!CM58="Yes"),OFFSET('Sanitation Data'!$D$10,0,10*ROW('Sanitation Data'!D52)),NA())</f>
        <v>#N/A</v>
      </c>
      <c r="Y58" s="520" t="e">
        <f ca="1">+IF(AND(ISNUMBER(OFFSET('Sanitation Data'!$D$11,0,10*ROW('Sanitation Data'!D52))),'Data Summary'!CN58="Yes"),OFFSET('Sanitation Data'!$D$11,0,10*ROW('Sanitation Data'!D52)),NA())</f>
        <v>#N/A</v>
      </c>
      <c r="Z58" s="520" t="e">
        <f ca="1">+IF(AND(ISNUMBER(OFFSET('Sanitation Data'!$D$12,0,10*ROW('Sanitation Data'!D52))),'Data Summary'!CO58="Yes"),OFFSET('Sanitation Data'!$D$12,0,10*ROW('Sanitation Data'!D52)),NA())</f>
        <v>#N/A</v>
      </c>
      <c r="AA58" s="520" t="e">
        <f ca="1">+IF(AND(ISNUMBER(OFFSET('Sanitation Data'!$E$4,0,10*ROW('Sanitation Data'!E52))),'Data Summary'!CP58="Yes"),100-OFFSET('Sanitation Data'!$E$4,0,10*ROW('Sanitation Data'!E52)),NA())</f>
        <v>#N/A</v>
      </c>
      <c r="AB58" s="520" t="e">
        <f ca="1">+IF(AND(ISNUMBER(OFFSET('Sanitation Data'!$E$6,0,10*ROW('Sanitation Data'!E52))),'Data Summary'!CQ58="Yes"),OFFSET('Sanitation Data'!$E$6,0,10*ROW('Sanitation Data'!E52)),NA())</f>
        <v>#N/A</v>
      </c>
      <c r="AC58" s="520" t="e">
        <f ca="1">+IF(AND(ISNUMBER(OFFSET('Sanitation Data'!$E$10,0,10*ROW('Sanitation Data'!E52))),'Data Summary'!CR58="Yes"),OFFSET('Sanitation Data'!$E$10,0,10*ROW('Sanitation Data'!E52)),NA())</f>
        <v>#N/A</v>
      </c>
      <c r="AD58" s="520" t="e">
        <f ca="1">+IF(AND(ISNUMBER(OFFSET('Sanitation Data'!$E$11,0,10*ROW('Sanitation Data'!E52))),'Data Summary'!CS58="Yes"),OFFSET('Sanitation Data'!$E$11,0,10*ROW('Sanitation Data'!E52)),NA())</f>
        <v>#N/A</v>
      </c>
      <c r="AE58" s="520" t="e">
        <f ca="1">+IF(AND(ISNUMBER(OFFSET('Sanitation Data'!$E$12,0,10*ROW('Sanitation Data'!E52))),'Data Summary'!CT58="Yes"),OFFSET('Sanitation Data'!$E$12,0,10*ROW('Sanitation Data'!E52)),NA())</f>
        <v>#N/A</v>
      </c>
      <c r="AF58" s="520" t="e">
        <f ca="1">+IF(AND(ISNUMBER(OFFSET('Sanitation Data'!$F$4,0,10*ROW('Sanitation Data'!F52))),'Data Summary'!CU58="Yes"),100-OFFSET('Sanitation Data'!$F$4,0,10*ROW('Sanitation Data'!F52)),NA())</f>
        <v>#N/A</v>
      </c>
      <c r="AG58" s="520" t="e">
        <f ca="1">+IF(AND(ISNUMBER(OFFSET('Sanitation Data'!$F$6,0,10*ROW('Sanitation Data'!F52))),'Data Summary'!CV58="Yes"),OFFSET('Sanitation Data'!$F$6,0,10*ROW('Sanitation Data'!F52)),NA())</f>
        <v>#N/A</v>
      </c>
      <c r="AH58" s="520" t="e">
        <f ca="1">+IF(AND(ISNUMBER(OFFSET('Sanitation Data'!$F$10,0,10*ROW('Sanitation Data'!F52))),'Data Summary'!CW58="Yes"),OFFSET('Sanitation Data'!$F$10,0,10*ROW('Sanitation Data'!F52)),NA())</f>
        <v>#N/A</v>
      </c>
      <c r="AI58" s="520" t="e">
        <f ca="1">+IF(AND(ISNUMBER(OFFSET('Sanitation Data'!$F$11,0,10*ROW('Sanitation Data'!F52))),'Data Summary'!CX58="Yes"),OFFSET('Sanitation Data'!$F$11,0,10*ROW('Sanitation Data'!F52)),NA())</f>
        <v>#N/A</v>
      </c>
      <c r="AJ58" s="520" t="e">
        <f ca="1">+IF(AND(ISNUMBER(OFFSET('Sanitation Data'!$F$12,0,10*ROW('Sanitation Data'!F52))),'Data Summary'!CY58="Yes"),OFFSET('Sanitation Data'!$F$12,0,10*ROW('Sanitation Data'!F52)),NA())</f>
        <v>#N/A</v>
      </c>
      <c r="AK58" s="520" t="e">
        <f ca="1">+IF(AND(ISNUMBER(OFFSET('Sanitation Data'!$G$4,0,10*ROW('Sanitation Data'!G52))),'Data Summary'!CZ58="Yes"),100-OFFSET('Sanitation Data'!$G$4,0,10*ROW('Sanitation Data'!G52)),NA())</f>
        <v>#N/A</v>
      </c>
      <c r="AL58" s="520" t="e">
        <f ca="1">+IF(AND(ISNUMBER(OFFSET('Sanitation Data'!$G$6,0,10*ROW('Sanitation Data'!G52))),'Data Summary'!DA58="Yes"),OFFSET('Sanitation Data'!$G$6,0,10*ROW('Sanitation Data'!G52)),NA())</f>
        <v>#N/A</v>
      </c>
      <c r="AM58" s="520" t="e">
        <f ca="1">+IF(AND(ISNUMBER(OFFSET('Sanitation Data'!$G$10,0,10*ROW('Sanitation Data'!G52))),'Data Summary'!DB58="Yes"),OFFSET('Sanitation Data'!$G$10,0,10*ROW('Sanitation Data'!G52)),NA())</f>
        <v>#N/A</v>
      </c>
      <c r="AN58" s="520" t="e">
        <f ca="1">+IF(AND(ISNUMBER(OFFSET('Sanitation Data'!$G$11,0,10*ROW('Sanitation Data'!G52))),'Data Summary'!DC58="Yes"),OFFSET('Sanitation Data'!$G$11,0,10*ROW('Sanitation Data'!G52)),NA())</f>
        <v>#N/A</v>
      </c>
      <c r="AO58" s="520" t="e">
        <f ca="1">+IF(AND(ISNUMBER(OFFSET('Sanitation Data'!$G$12,0,10*ROW('Sanitation Data'!G52))),'Data Summary'!DD58="Yes"),OFFSET('Sanitation Data'!$G$12,0,10*ROW('Sanitation Data'!G52)),NA())</f>
        <v>#N/A</v>
      </c>
      <c r="AP58" s="520" t="e">
        <f ca="1">+IF(AND(ISNUMBER(OFFSET('Sanitation Data'!$H$4,0,10*ROW('Sanitation Data'!H52))),'Data Summary'!DE58="Yes"),100-OFFSET('Sanitation Data'!$H$4,0,10*ROW('Sanitation Data'!H52)),NA())</f>
        <v>#N/A</v>
      </c>
      <c r="AQ58" s="520" t="e">
        <f ca="1">+IF(AND(ISNUMBER(OFFSET('Sanitation Data'!$H$6,0,10*ROW('Sanitation Data'!H52))),'Data Summary'!DF58="Yes"),OFFSET('Sanitation Data'!$H$6,0,10*ROW('Sanitation Data'!H52)),NA())</f>
        <v>#N/A</v>
      </c>
      <c r="AR58" s="520" t="e">
        <f ca="1">+IF(AND(ISNUMBER(OFFSET('Sanitation Data'!$H$10,0,10*ROW('Sanitation Data'!H52))),'Data Summary'!DG58="Yes"),OFFSET('Sanitation Data'!$H$10,0,10*ROW('Sanitation Data'!H52)),NA())</f>
        <v>#N/A</v>
      </c>
      <c r="AS58" s="520" t="e">
        <f ca="1">+IF(AND(ISNUMBER(OFFSET('Sanitation Data'!$H$11,0,10*ROW('Sanitation Data'!H52))),'Data Summary'!DH58="Yes"),OFFSET('Sanitation Data'!$H$11,0,10*ROW('Sanitation Data'!H52)),NA())</f>
        <v>#N/A</v>
      </c>
      <c r="AT58" s="520" t="e">
        <f ca="1">+IF(AND(ISNUMBER(OFFSET('Sanitation Data'!$H$12,0,10*ROW('Sanitation Data'!H52))),'Data Summary'!DI58="Yes"),OFFSET('Sanitation Data'!$H$12,0,10*ROW('Sanitation Data'!H52)),NA())</f>
        <v>#N/A</v>
      </c>
      <c r="AU58" s="520" t="e">
        <f ca="1">+IF(AND(ISNUMBER(OFFSET('Sanitation Data'!$I$4,0,10*ROW('Sanitation Data'!I52))),'Data Summary'!DJ58="Yes"),100-OFFSET('Sanitation Data'!$I$4,0,10*ROW('Sanitation Data'!I52)),NA())</f>
        <v>#N/A</v>
      </c>
      <c r="AV58" s="520" t="e">
        <f ca="1">+IF(AND(ISNUMBER(OFFSET('Sanitation Data'!$I$6,0,10*ROW('Sanitation Data'!I52))),'Data Summary'!DK58="Yes"),OFFSET('Sanitation Data'!$I$6,0,10*ROW('Sanitation Data'!I52)),NA())</f>
        <v>#N/A</v>
      </c>
      <c r="AW58" s="520" t="e">
        <f ca="1">+IF(AND(ISNUMBER(OFFSET('Sanitation Data'!$I$10,0,10*ROW('Sanitation Data'!I52))),'Data Summary'!DL58="Yes"),OFFSET('Sanitation Data'!$I$10,0,10*ROW('Sanitation Data'!I52)),NA())</f>
        <v>#N/A</v>
      </c>
      <c r="AX58" s="520" t="e">
        <f ca="1">+IF(AND(ISNUMBER(OFFSET('Sanitation Data'!$I$11,0,10*ROW('Sanitation Data'!I52))),'Data Summary'!DM58="Yes"),OFFSET('Sanitation Data'!$I$11,0,10*ROW('Sanitation Data'!I52)),NA())</f>
        <v>#N/A</v>
      </c>
      <c r="AY58" s="520" t="e">
        <f ca="1">+IF(AND(ISNUMBER(OFFSET('Sanitation Data'!$I$12,0,10*ROW('Sanitation Data'!I52))),'Data Summary'!DN58="Yes"),OFFSET('Sanitation Data'!$I$12,0,10*ROW('Sanitation Data'!I52)),NA())</f>
        <v>#N/A</v>
      </c>
      <c r="AZ58" s="521" t="e">
        <f ca="1">+IF(AND(ISNUMBER(OFFSET('Hygiene Data'!$D$5,0,10*ROW('Hygiene Data'!D52))),'Data Summary'!DO58="Yes"),OFFSET('Hygiene Data'!$D$5,0,10*ROW('Hygiene Data'!D52)),NA())</f>
        <v>#N/A</v>
      </c>
      <c r="BA58" s="521" t="e">
        <f ca="1">+IF(AND(ISNUMBER(OFFSET('Hygiene Data'!$D$7,0,10*ROW('Hygiene Data'!D52))),'Data Summary'!DP58="Yes"),OFFSET('Hygiene Data'!$D$7,0,10*ROW('Hygiene Data'!D52)),NA())</f>
        <v>#N/A</v>
      </c>
      <c r="BB58" s="521" t="e">
        <f ca="1">+IF(AND(ISNUMBER(OFFSET('Hygiene Data'!$D$9,0,10*ROW('Hygiene Data'!D52))),'Data Summary'!DQ58="Yes"),OFFSET('Hygiene Data'!$D$9,0,10*ROW('Hygiene Data'!D52)),NA())</f>
        <v>#N/A</v>
      </c>
      <c r="BC58" s="521" t="e">
        <f ca="1">+IF(AND(ISNUMBER(OFFSET('Hygiene Data'!$E$5,0,10*ROW('Hygiene Data'!E52))),'Data Summary'!DR58="Yes"),OFFSET('Hygiene Data'!$E$5,0,10*ROW('Hygiene Data'!E52)),NA())</f>
        <v>#N/A</v>
      </c>
      <c r="BD58" s="521" t="e">
        <f ca="1">+IF(AND(ISNUMBER(OFFSET('Hygiene Data'!$E$7,0,10*ROW('Hygiene Data'!E52))),'Data Summary'!DS58="Yes"),OFFSET('Hygiene Data'!$E$7,0,10*ROW('Hygiene Data'!E52)),NA())</f>
        <v>#N/A</v>
      </c>
      <c r="BE58" s="521" t="e">
        <f ca="1">+IF(AND(ISNUMBER(OFFSET('Hygiene Data'!$E$9,0,10*ROW('Hygiene Data'!E52))),'Data Summary'!DT58="Yes"),OFFSET('Hygiene Data'!$E$9,0,10*ROW('Hygiene Data'!E52)),NA())</f>
        <v>#N/A</v>
      </c>
      <c r="BF58" s="521" t="e">
        <f ca="1">+IF(AND(ISNUMBER(OFFSET('Hygiene Data'!$F$5,0,10*ROW('Hygiene Data'!F52))),'Data Summary'!DU58="Yes"),OFFSET('Hygiene Data'!$F$5,0,10*ROW('Hygiene Data'!F52)),NA())</f>
        <v>#N/A</v>
      </c>
      <c r="BG58" s="521" t="e">
        <f ca="1">+IF(AND(ISNUMBER(OFFSET('Hygiene Data'!$F$7,0,10*ROW('Hygiene Data'!F52))),'Data Summary'!DV58="Yes"),OFFSET('Hygiene Data'!$F$7,0,10*ROW('Hygiene Data'!F52)),NA())</f>
        <v>#N/A</v>
      </c>
      <c r="BH58" s="521" t="e">
        <f ca="1">+IF(AND(ISNUMBER(OFFSET('Hygiene Data'!$F$9,0,10*ROW('Hygiene Data'!F52))),'Data Summary'!DW58="Yes"),OFFSET('Hygiene Data'!$F$9,0,10*ROW('Hygiene Data'!F52)),NA())</f>
        <v>#N/A</v>
      </c>
      <c r="BI58" s="521" t="e">
        <f ca="1">+IF(AND(ISNUMBER(OFFSET('Hygiene Data'!$G$5,0,10*ROW('Hygiene Data'!G52))),'Data Summary'!DX58="Yes"),OFFSET('Hygiene Data'!$G$5,0,10*ROW('Hygiene Data'!G52)),NA())</f>
        <v>#N/A</v>
      </c>
      <c r="BJ58" s="521" t="e">
        <f ca="1">+IF(AND(ISNUMBER(OFFSET('Hygiene Data'!$G$7,0,10*ROW('Hygiene Data'!G52))),'Data Summary'!DY58="Yes"),OFFSET('Hygiene Data'!$G$7,0,10*ROW('Hygiene Data'!G52)),NA())</f>
        <v>#N/A</v>
      </c>
      <c r="BK58" s="521" t="e">
        <f ca="1">+IF(AND(ISNUMBER(OFFSET('Hygiene Data'!$G$9,0,10*ROW('Hygiene Data'!G52))),'Data Summary'!DZ58="Yes"),OFFSET('Hygiene Data'!$G$9,0,10*ROW('Hygiene Data'!G52)),NA())</f>
        <v>#N/A</v>
      </c>
      <c r="BL58" s="521" t="e">
        <f ca="1">+IF(AND(ISNUMBER(OFFSET('Hygiene Data'!$H$5,0,10*ROW('Hygiene Data'!H52))),'Data Summary'!EA58="Yes"),OFFSET('Hygiene Data'!$H$5,0,10*ROW('Hygiene Data'!H52)),NA())</f>
        <v>#N/A</v>
      </c>
      <c r="BM58" s="521" t="e">
        <f ca="1">+IF(AND(ISNUMBER(OFFSET('Hygiene Data'!$H$7,0,10*ROW('Hygiene Data'!H52))),'Data Summary'!EB58="Yes"),OFFSET('Hygiene Data'!$H$7,0,10*ROW('Hygiene Data'!H52)),NA())</f>
        <v>#N/A</v>
      </c>
      <c r="BN58" s="521" t="e">
        <f ca="1">+IF(AND(ISNUMBER(OFFSET('Hygiene Data'!$H$9,0,10*ROW('Hygiene Data'!H52))),'Data Summary'!EC58="Yes"),OFFSET('Hygiene Data'!$H$9,0,10*ROW('Hygiene Data'!H52)),NA())</f>
        <v>#N/A</v>
      </c>
      <c r="BO58" s="521" t="e">
        <f ca="1">+IF(AND(ISNUMBER(OFFSET('Hygiene Data'!$I$5,0,10*ROW('Hygiene Data'!I52))),'Data Summary'!ED58="Yes"),OFFSET('Hygiene Data'!$I$5,0,10*ROW('Hygiene Data'!I52)),NA())</f>
        <v>#N/A</v>
      </c>
      <c r="BP58" s="521" t="e">
        <f ca="1">+IF(AND(ISNUMBER(OFFSET('Hygiene Data'!$I$7,0,10*ROW('Hygiene Data'!I52))),'Data Summary'!EE58="Yes"),OFFSET('Hygiene Data'!$I$7,0,10*ROW('Hygiene Data'!I52)),NA())</f>
        <v>#N/A</v>
      </c>
      <c r="BQ58" s="521" t="e">
        <f ca="1">+IF(AND(ISNUMBER(OFFSET('Hygiene Data'!$I$9,0,10*ROW('Hygiene Data'!I52))),'Data Summary'!EF58="Yes"),OFFSET('Hygiene Data'!$I$9,0,10*ROW('Hygiene Data'!I52)),NA())</f>
        <v>#N/A</v>
      </c>
    </row>
    <row r="59" spans="1:69" x14ac:dyDescent="0.25">
      <c r="A59" s="517" t="e">
        <f ca="1">+RIGHT('Data Summary'!A59,LEN('Data Summary'!A59)-9)</f>
        <v>#VALUE!</v>
      </c>
      <c r="B59" s="491" t="str">
        <f ca="1">+IF(ISTEXT('Data Summary'!B59),'Data Summary'!B59,"")</f>
        <v/>
      </c>
      <c r="C59" s="518" t="e">
        <f ca="1">+VALUE('Data Summary'!C59)</f>
        <v>#VALUE!</v>
      </c>
      <c r="D59" s="519" t="e">
        <f ca="1">+IF(AND(ISNUMBER(OFFSET('Water Data'!$D$4,0,10*ROW('Water Data'!D53))),'Data Summary'!BS59="Yes"),100-OFFSET('Water Data'!$D$4,0,10*ROW('Water Data'!D53)),NA())</f>
        <v>#N/A</v>
      </c>
      <c r="E59" s="519" t="e">
        <f ca="1">+IF(AND(ISNUMBER(OFFSET('Water Data'!$D$6,0,10*ROW('Water Data'!D53))),'Data Summary'!BT59="Yes"),OFFSET('Water Data'!$D$6,0,10*ROW('Water Data'!D53)),NA())</f>
        <v>#N/A</v>
      </c>
      <c r="F59" s="519" t="e">
        <f ca="1">+IF(AND(ISNUMBER(OFFSET('Water Data'!$D$9,0,10*ROW('Water Data'!D53))),'Data Summary'!BU59="Yes"),OFFSET('Water Data'!$D$9,0,10*ROW('Water Data'!D53)),NA())</f>
        <v>#N/A</v>
      </c>
      <c r="G59" s="519" t="e">
        <f ca="1">+IF(AND(ISNUMBER(OFFSET('Water Data'!$E$4,0,10*ROW('Water Data'!E53))),'Data Summary'!BV59="Yes"),100-OFFSET('Water Data'!$E$4,0,10*ROW('Water Data'!E53)),NA())</f>
        <v>#N/A</v>
      </c>
      <c r="H59" s="519" t="e">
        <f ca="1">+IF(AND(ISNUMBER(OFFSET('Water Data'!$E$6,0,10*ROW('Water Data'!E53))),'Data Summary'!BW59="Yes"),OFFSET('Water Data'!$E$6,0,10*ROW('Water Data'!E53)),NA())</f>
        <v>#N/A</v>
      </c>
      <c r="I59" s="519" t="e">
        <f ca="1">+IF(AND(ISNUMBER(OFFSET('Water Data'!$E$9,0,10*ROW('Water Data'!E53))),'Data Summary'!BX59="Yes"),OFFSET('Water Data'!$E$9,0,10*ROW('Water Data'!E53)),NA())</f>
        <v>#N/A</v>
      </c>
      <c r="J59" s="519" t="e">
        <f ca="1">+IF(AND(ISNUMBER(OFFSET('Water Data'!$F$4,0,10*ROW('Water Data'!F53))),'Data Summary'!BY59="Yes"),100-OFFSET('Water Data'!$F$4,0,10*ROW('Water Data'!F53)),NA())</f>
        <v>#N/A</v>
      </c>
      <c r="K59" s="519" t="e">
        <f ca="1">+IF(AND(ISNUMBER(OFFSET('Water Data'!$F$6,0,10*ROW('Water Data'!F53))),'Data Summary'!BZ59="Yes"),OFFSET('Water Data'!$F$6,0,10*ROW('Water Data'!F53)),NA())</f>
        <v>#N/A</v>
      </c>
      <c r="L59" s="519" t="e">
        <f ca="1">+IF(AND(ISNUMBER(OFFSET('Water Data'!$F$9,0,10*ROW('Water Data'!F53))),'Data Summary'!CA59="Yes"),OFFSET('Water Data'!$F$9,0,10*ROW('Water Data'!F53)),NA())</f>
        <v>#N/A</v>
      </c>
      <c r="M59" s="519" t="e">
        <f ca="1">+IF(AND(ISNUMBER(OFFSET('Water Data'!$G$4,0,10*ROW('Water Data'!G53))),'Data Summary'!CB59="Yes"),100-OFFSET('Water Data'!$G$4,0,10*ROW('Water Data'!G53)),NA())</f>
        <v>#N/A</v>
      </c>
      <c r="N59" s="519" t="e">
        <f ca="1">+IF(AND(ISNUMBER(OFFSET('Water Data'!$G$6,0,10*ROW('Water Data'!G53))),'Data Summary'!CC59="Yes"),OFFSET('Water Data'!$G$6,0,10*ROW('Water Data'!G53)),NA())</f>
        <v>#N/A</v>
      </c>
      <c r="O59" s="519" t="e">
        <f ca="1">+IF(AND(ISNUMBER(OFFSET('Water Data'!$G$9,0,10*ROW('Water Data'!G53))),'Data Summary'!CD59="Yes"),OFFSET('Water Data'!$G$9,0,10*ROW('Water Data'!G53)),NA())</f>
        <v>#N/A</v>
      </c>
      <c r="P59" s="519" t="e">
        <f ca="1">+IF(AND(ISNUMBER(OFFSET('Water Data'!$H$4,0,10*ROW('Water Data'!H53))),'Data Summary'!CE59="Yes"),100-OFFSET('Water Data'!$H$4,0,10*ROW('Water Data'!H53)),NA())</f>
        <v>#N/A</v>
      </c>
      <c r="Q59" s="519" t="e">
        <f ca="1">+IF(AND(ISNUMBER(OFFSET('Water Data'!$H$6,0,10*ROW('Water Data'!H53))),'Data Summary'!CF59="Yes"),OFFSET('Water Data'!$H$6,0,10*ROW('Water Data'!H53)),NA())</f>
        <v>#N/A</v>
      </c>
      <c r="R59" s="519" t="e">
        <f ca="1">+IF(AND(ISNUMBER(OFFSET('Water Data'!$H$9,0,10*ROW('Water Data'!H53))),'Data Summary'!CG59="Yes"),OFFSET('Water Data'!$H$9,0,10*ROW('Water Data'!H53)),NA())</f>
        <v>#N/A</v>
      </c>
      <c r="S59" s="519" t="e">
        <f ca="1">+IF(AND(ISNUMBER(OFFSET('Water Data'!$I$4,0,10*ROW('Water Data'!I53))),'Data Summary'!CH59="Yes"),100-OFFSET('Water Data'!$I$4,0,10*ROW('Water Data'!I53)),NA())</f>
        <v>#N/A</v>
      </c>
      <c r="T59" s="519" t="e">
        <f ca="1">+IF(AND(ISNUMBER(OFFSET('Water Data'!$I$6,0,10*ROW('Water Data'!I53))),'Data Summary'!CI59="Yes"),OFFSET('Water Data'!$I$6,0,10*ROW('Water Data'!I53)),NA())</f>
        <v>#N/A</v>
      </c>
      <c r="U59" s="519" t="e">
        <f ca="1">+IF(AND(ISNUMBER(OFFSET('Water Data'!$I$9,0,10*ROW('Water Data'!I53))),'Data Summary'!CJ59="Yes"),OFFSET('Water Data'!$I$9,0,10*ROW('Water Data'!I53)),NA())</f>
        <v>#N/A</v>
      </c>
      <c r="V59" s="520" t="e">
        <f ca="1">+IF(AND(ISNUMBER(OFFSET('Sanitation Data'!$D$4,0,10*ROW('Sanitation Data'!D53))),'Data Summary'!CK59="Yes"),100-OFFSET('Sanitation Data'!$D$4,0,10*ROW('Sanitation Data'!D53)),NA())</f>
        <v>#N/A</v>
      </c>
      <c r="W59" s="520" t="e">
        <f ca="1">+IF(AND(ISNUMBER(OFFSET('Sanitation Data'!$D$6,0,10*ROW('Sanitation Data'!D53))),'Data Summary'!CL59="Yes"),OFFSET('Sanitation Data'!$D$6,0,10*ROW('Sanitation Data'!D53)),NA())</f>
        <v>#N/A</v>
      </c>
      <c r="X59" s="520" t="e">
        <f ca="1">+IF(AND(ISNUMBER(OFFSET('Sanitation Data'!$D$10,0,10*ROW('Sanitation Data'!D53))),'Data Summary'!CM59="Yes"),OFFSET('Sanitation Data'!$D$10,0,10*ROW('Sanitation Data'!D53)),NA())</f>
        <v>#N/A</v>
      </c>
      <c r="Y59" s="520" t="e">
        <f ca="1">+IF(AND(ISNUMBER(OFFSET('Sanitation Data'!$D$11,0,10*ROW('Sanitation Data'!D53))),'Data Summary'!CN59="Yes"),OFFSET('Sanitation Data'!$D$11,0,10*ROW('Sanitation Data'!D53)),NA())</f>
        <v>#N/A</v>
      </c>
      <c r="Z59" s="520" t="e">
        <f ca="1">+IF(AND(ISNUMBER(OFFSET('Sanitation Data'!$D$12,0,10*ROW('Sanitation Data'!D53))),'Data Summary'!CO59="Yes"),OFFSET('Sanitation Data'!$D$12,0,10*ROW('Sanitation Data'!D53)),NA())</f>
        <v>#N/A</v>
      </c>
      <c r="AA59" s="520" t="e">
        <f ca="1">+IF(AND(ISNUMBER(OFFSET('Sanitation Data'!$E$4,0,10*ROW('Sanitation Data'!E53))),'Data Summary'!CP59="Yes"),100-OFFSET('Sanitation Data'!$E$4,0,10*ROW('Sanitation Data'!E53)),NA())</f>
        <v>#N/A</v>
      </c>
      <c r="AB59" s="520" t="e">
        <f ca="1">+IF(AND(ISNUMBER(OFFSET('Sanitation Data'!$E$6,0,10*ROW('Sanitation Data'!E53))),'Data Summary'!CQ59="Yes"),OFFSET('Sanitation Data'!$E$6,0,10*ROW('Sanitation Data'!E53)),NA())</f>
        <v>#N/A</v>
      </c>
      <c r="AC59" s="520" t="e">
        <f ca="1">+IF(AND(ISNUMBER(OFFSET('Sanitation Data'!$E$10,0,10*ROW('Sanitation Data'!E53))),'Data Summary'!CR59="Yes"),OFFSET('Sanitation Data'!$E$10,0,10*ROW('Sanitation Data'!E53)),NA())</f>
        <v>#N/A</v>
      </c>
      <c r="AD59" s="520" t="e">
        <f ca="1">+IF(AND(ISNUMBER(OFFSET('Sanitation Data'!$E$11,0,10*ROW('Sanitation Data'!E53))),'Data Summary'!CS59="Yes"),OFFSET('Sanitation Data'!$E$11,0,10*ROW('Sanitation Data'!E53)),NA())</f>
        <v>#N/A</v>
      </c>
      <c r="AE59" s="520" t="e">
        <f ca="1">+IF(AND(ISNUMBER(OFFSET('Sanitation Data'!$E$12,0,10*ROW('Sanitation Data'!E53))),'Data Summary'!CT59="Yes"),OFFSET('Sanitation Data'!$E$12,0,10*ROW('Sanitation Data'!E53)),NA())</f>
        <v>#N/A</v>
      </c>
      <c r="AF59" s="520" t="e">
        <f ca="1">+IF(AND(ISNUMBER(OFFSET('Sanitation Data'!$F$4,0,10*ROW('Sanitation Data'!F53))),'Data Summary'!CU59="Yes"),100-OFFSET('Sanitation Data'!$F$4,0,10*ROW('Sanitation Data'!F53)),NA())</f>
        <v>#N/A</v>
      </c>
      <c r="AG59" s="520" t="e">
        <f ca="1">+IF(AND(ISNUMBER(OFFSET('Sanitation Data'!$F$6,0,10*ROW('Sanitation Data'!F53))),'Data Summary'!CV59="Yes"),OFFSET('Sanitation Data'!$F$6,0,10*ROW('Sanitation Data'!F53)),NA())</f>
        <v>#N/A</v>
      </c>
      <c r="AH59" s="520" t="e">
        <f ca="1">+IF(AND(ISNUMBER(OFFSET('Sanitation Data'!$F$10,0,10*ROW('Sanitation Data'!F53))),'Data Summary'!CW59="Yes"),OFFSET('Sanitation Data'!$F$10,0,10*ROW('Sanitation Data'!F53)),NA())</f>
        <v>#N/A</v>
      </c>
      <c r="AI59" s="520" t="e">
        <f ca="1">+IF(AND(ISNUMBER(OFFSET('Sanitation Data'!$F$11,0,10*ROW('Sanitation Data'!F53))),'Data Summary'!CX59="Yes"),OFFSET('Sanitation Data'!$F$11,0,10*ROW('Sanitation Data'!F53)),NA())</f>
        <v>#N/A</v>
      </c>
      <c r="AJ59" s="520" t="e">
        <f ca="1">+IF(AND(ISNUMBER(OFFSET('Sanitation Data'!$F$12,0,10*ROW('Sanitation Data'!F53))),'Data Summary'!CY59="Yes"),OFFSET('Sanitation Data'!$F$12,0,10*ROW('Sanitation Data'!F53)),NA())</f>
        <v>#N/A</v>
      </c>
      <c r="AK59" s="520" t="e">
        <f ca="1">+IF(AND(ISNUMBER(OFFSET('Sanitation Data'!$G$4,0,10*ROW('Sanitation Data'!G53))),'Data Summary'!CZ59="Yes"),100-OFFSET('Sanitation Data'!$G$4,0,10*ROW('Sanitation Data'!G53)),NA())</f>
        <v>#N/A</v>
      </c>
      <c r="AL59" s="520" t="e">
        <f ca="1">+IF(AND(ISNUMBER(OFFSET('Sanitation Data'!$G$6,0,10*ROW('Sanitation Data'!G53))),'Data Summary'!DA59="Yes"),OFFSET('Sanitation Data'!$G$6,0,10*ROW('Sanitation Data'!G53)),NA())</f>
        <v>#N/A</v>
      </c>
      <c r="AM59" s="520" t="e">
        <f ca="1">+IF(AND(ISNUMBER(OFFSET('Sanitation Data'!$G$10,0,10*ROW('Sanitation Data'!G53))),'Data Summary'!DB59="Yes"),OFFSET('Sanitation Data'!$G$10,0,10*ROW('Sanitation Data'!G53)),NA())</f>
        <v>#N/A</v>
      </c>
      <c r="AN59" s="520" t="e">
        <f ca="1">+IF(AND(ISNUMBER(OFFSET('Sanitation Data'!$G$11,0,10*ROW('Sanitation Data'!G53))),'Data Summary'!DC59="Yes"),OFFSET('Sanitation Data'!$G$11,0,10*ROW('Sanitation Data'!G53)),NA())</f>
        <v>#N/A</v>
      </c>
      <c r="AO59" s="520" t="e">
        <f ca="1">+IF(AND(ISNUMBER(OFFSET('Sanitation Data'!$G$12,0,10*ROW('Sanitation Data'!G53))),'Data Summary'!DD59="Yes"),OFFSET('Sanitation Data'!$G$12,0,10*ROW('Sanitation Data'!G53)),NA())</f>
        <v>#N/A</v>
      </c>
      <c r="AP59" s="520" t="e">
        <f ca="1">+IF(AND(ISNUMBER(OFFSET('Sanitation Data'!$H$4,0,10*ROW('Sanitation Data'!H53))),'Data Summary'!DE59="Yes"),100-OFFSET('Sanitation Data'!$H$4,0,10*ROW('Sanitation Data'!H53)),NA())</f>
        <v>#N/A</v>
      </c>
      <c r="AQ59" s="520" t="e">
        <f ca="1">+IF(AND(ISNUMBER(OFFSET('Sanitation Data'!$H$6,0,10*ROW('Sanitation Data'!H53))),'Data Summary'!DF59="Yes"),OFFSET('Sanitation Data'!$H$6,0,10*ROW('Sanitation Data'!H53)),NA())</f>
        <v>#N/A</v>
      </c>
      <c r="AR59" s="520" t="e">
        <f ca="1">+IF(AND(ISNUMBER(OFFSET('Sanitation Data'!$H$10,0,10*ROW('Sanitation Data'!H53))),'Data Summary'!DG59="Yes"),OFFSET('Sanitation Data'!$H$10,0,10*ROW('Sanitation Data'!H53)),NA())</f>
        <v>#N/A</v>
      </c>
      <c r="AS59" s="520" t="e">
        <f ca="1">+IF(AND(ISNUMBER(OFFSET('Sanitation Data'!$H$11,0,10*ROW('Sanitation Data'!H53))),'Data Summary'!DH59="Yes"),OFFSET('Sanitation Data'!$H$11,0,10*ROW('Sanitation Data'!H53)),NA())</f>
        <v>#N/A</v>
      </c>
      <c r="AT59" s="520" t="e">
        <f ca="1">+IF(AND(ISNUMBER(OFFSET('Sanitation Data'!$H$12,0,10*ROW('Sanitation Data'!H53))),'Data Summary'!DI59="Yes"),OFFSET('Sanitation Data'!$H$12,0,10*ROW('Sanitation Data'!H53)),NA())</f>
        <v>#N/A</v>
      </c>
      <c r="AU59" s="520" t="e">
        <f ca="1">+IF(AND(ISNUMBER(OFFSET('Sanitation Data'!$I$4,0,10*ROW('Sanitation Data'!I53))),'Data Summary'!DJ59="Yes"),100-OFFSET('Sanitation Data'!$I$4,0,10*ROW('Sanitation Data'!I53)),NA())</f>
        <v>#N/A</v>
      </c>
      <c r="AV59" s="520" t="e">
        <f ca="1">+IF(AND(ISNUMBER(OFFSET('Sanitation Data'!$I$6,0,10*ROW('Sanitation Data'!I53))),'Data Summary'!DK59="Yes"),OFFSET('Sanitation Data'!$I$6,0,10*ROW('Sanitation Data'!I53)),NA())</f>
        <v>#N/A</v>
      </c>
      <c r="AW59" s="520" t="e">
        <f ca="1">+IF(AND(ISNUMBER(OFFSET('Sanitation Data'!$I$10,0,10*ROW('Sanitation Data'!I53))),'Data Summary'!DL59="Yes"),OFFSET('Sanitation Data'!$I$10,0,10*ROW('Sanitation Data'!I53)),NA())</f>
        <v>#N/A</v>
      </c>
      <c r="AX59" s="520" t="e">
        <f ca="1">+IF(AND(ISNUMBER(OFFSET('Sanitation Data'!$I$11,0,10*ROW('Sanitation Data'!I53))),'Data Summary'!DM59="Yes"),OFFSET('Sanitation Data'!$I$11,0,10*ROW('Sanitation Data'!I53)),NA())</f>
        <v>#N/A</v>
      </c>
      <c r="AY59" s="520" t="e">
        <f ca="1">+IF(AND(ISNUMBER(OFFSET('Sanitation Data'!$I$12,0,10*ROW('Sanitation Data'!I53))),'Data Summary'!DN59="Yes"),OFFSET('Sanitation Data'!$I$12,0,10*ROW('Sanitation Data'!I53)),NA())</f>
        <v>#N/A</v>
      </c>
      <c r="AZ59" s="521" t="e">
        <f ca="1">+IF(AND(ISNUMBER(OFFSET('Hygiene Data'!$D$5,0,10*ROW('Hygiene Data'!D53))),'Data Summary'!DO59="Yes"),OFFSET('Hygiene Data'!$D$5,0,10*ROW('Hygiene Data'!D53)),NA())</f>
        <v>#N/A</v>
      </c>
      <c r="BA59" s="521" t="e">
        <f ca="1">+IF(AND(ISNUMBER(OFFSET('Hygiene Data'!$D$7,0,10*ROW('Hygiene Data'!D53))),'Data Summary'!DP59="Yes"),OFFSET('Hygiene Data'!$D$7,0,10*ROW('Hygiene Data'!D53)),NA())</f>
        <v>#N/A</v>
      </c>
      <c r="BB59" s="521" t="e">
        <f ca="1">+IF(AND(ISNUMBER(OFFSET('Hygiene Data'!$D$9,0,10*ROW('Hygiene Data'!D53))),'Data Summary'!DQ59="Yes"),OFFSET('Hygiene Data'!$D$9,0,10*ROW('Hygiene Data'!D53)),NA())</f>
        <v>#N/A</v>
      </c>
      <c r="BC59" s="521" t="e">
        <f ca="1">+IF(AND(ISNUMBER(OFFSET('Hygiene Data'!$E$5,0,10*ROW('Hygiene Data'!E53))),'Data Summary'!DR59="Yes"),OFFSET('Hygiene Data'!$E$5,0,10*ROW('Hygiene Data'!E53)),NA())</f>
        <v>#N/A</v>
      </c>
      <c r="BD59" s="521" t="e">
        <f ca="1">+IF(AND(ISNUMBER(OFFSET('Hygiene Data'!$E$7,0,10*ROW('Hygiene Data'!E53))),'Data Summary'!DS59="Yes"),OFFSET('Hygiene Data'!$E$7,0,10*ROW('Hygiene Data'!E53)),NA())</f>
        <v>#N/A</v>
      </c>
      <c r="BE59" s="521" t="e">
        <f ca="1">+IF(AND(ISNUMBER(OFFSET('Hygiene Data'!$E$9,0,10*ROW('Hygiene Data'!E53))),'Data Summary'!DT59="Yes"),OFFSET('Hygiene Data'!$E$9,0,10*ROW('Hygiene Data'!E53)),NA())</f>
        <v>#N/A</v>
      </c>
      <c r="BF59" s="521" t="e">
        <f ca="1">+IF(AND(ISNUMBER(OFFSET('Hygiene Data'!$F$5,0,10*ROW('Hygiene Data'!F53))),'Data Summary'!DU59="Yes"),OFFSET('Hygiene Data'!$F$5,0,10*ROW('Hygiene Data'!F53)),NA())</f>
        <v>#N/A</v>
      </c>
      <c r="BG59" s="521" t="e">
        <f ca="1">+IF(AND(ISNUMBER(OFFSET('Hygiene Data'!$F$7,0,10*ROW('Hygiene Data'!F53))),'Data Summary'!DV59="Yes"),OFFSET('Hygiene Data'!$F$7,0,10*ROW('Hygiene Data'!F53)),NA())</f>
        <v>#N/A</v>
      </c>
      <c r="BH59" s="521" t="e">
        <f ca="1">+IF(AND(ISNUMBER(OFFSET('Hygiene Data'!$F$9,0,10*ROW('Hygiene Data'!F53))),'Data Summary'!DW59="Yes"),OFFSET('Hygiene Data'!$F$9,0,10*ROW('Hygiene Data'!F53)),NA())</f>
        <v>#N/A</v>
      </c>
      <c r="BI59" s="521" t="e">
        <f ca="1">+IF(AND(ISNUMBER(OFFSET('Hygiene Data'!$G$5,0,10*ROW('Hygiene Data'!G53))),'Data Summary'!DX59="Yes"),OFFSET('Hygiene Data'!$G$5,0,10*ROW('Hygiene Data'!G53)),NA())</f>
        <v>#N/A</v>
      </c>
      <c r="BJ59" s="521" t="e">
        <f ca="1">+IF(AND(ISNUMBER(OFFSET('Hygiene Data'!$G$7,0,10*ROW('Hygiene Data'!G53))),'Data Summary'!DY59="Yes"),OFFSET('Hygiene Data'!$G$7,0,10*ROW('Hygiene Data'!G53)),NA())</f>
        <v>#N/A</v>
      </c>
      <c r="BK59" s="521" t="e">
        <f ca="1">+IF(AND(ISNUMBER(OFFSET('Hygiene Data'!$G$9,0,10*ROW('Hygiene Data'!G53))),'Data Summary'!DZ59="Yes"),OFFSET('Hygiene Data'!$G$9,0,10*ROW('Hygiene Data'!G53)),NA())</f>
        <v>#N/A</v>
      </c>
      <c r="BL59" s="521" t="e">
        <f ca="1">+IF(AND(ISNUMBER(OFFSET('Hygiene Data'!$H$5,0,10*ROW('Hygiene Data'!H53))),'Data Summary'!EA59="Yes"),OFFSET('Hygiene Data'!$H$5,0,10*ROW('Hygiene Data'!H53)),NA())</f>
        <v>#N/A</v>
      </c>
      <c r="BM59" s="521" t="e">
        <f ca="1">+IF(AND(ISNUMBER(OFFSET('Hygiene Data'!$H$7,0,10*ROW('Hygiene Data'!H53))),'Data Summary'!EB59="Yes"),OFFSET('Hygiene Data'!$H$7,0,10*ROW('Hygiene Data'!H53)),NA())</f>
        <v>#N/A</v>
      </c>
      <c r="BN59" s="521" t="e">
        <f ca="1">+IF(AND(ISNUMBER(OFFSET('Hygiene Data'!$H$9,0,10*ROW('Hygiene Data'!H53))),'Data Summary'!EC59="Yes"),OFFSET('Hygiene Data'!$H$9,0,10*ROW('Hygiene Data'!H53)),NA())</f>
        <v>#N/A</v>
      </c>
      <c r="BO59" s="521" t="e">
        <f ca="1">+IF(AND(ISNUMBER(OFFSET('Hygiene Data'!$I$5,0,10*ROW('Hygiene Data'!I53))),'Data Summary'!ED59="Yes"),OFFSET('Hygiene Data'!$I$5,0,10*ROW('Hygiene Data'!I53)),NA())</f>
        <v>#N/A</v>
      </c>
      <c r="BP59" s="521" t="e">
        <f ca="1">+IF(AND(ISNUMBER(OFFSET('Hygiene Data'!$I$7,0,10*ROW('Hygiene Data'!I53))),'Data Summary'!EE59="Yes"),OFFSET('Hygiene Data'!$I$7,0,10*ROW('Hygiene Data'!I53)),NA())</f>
        <v>#N/A</v>
      </c>
      <c r="BQ59" s="521" t="e">
        <f ca="1">+IF(AND(ISNUMBER(OFFSET('Hygiene Data'!$I$9,0,10*ROW('Hygiene Data'!I53))),'Data Summary'!EF59="Yes"),OFFSET('Hygiene Data'!$I$9,0,10*ROW('Hygiene Data'!I53)),NA())</f>
        <v>#N/A</v>
      </c>
    </row>
    <row r="60" spans="1:69" x14ac:dyDescent="0.25">
      <c r="A60" s="517" t="e">
        <f ca="1">+RIGHT('Data Summary'!A60,LEN('Data Summary'!A60)-9)</f>
        <v>#VALUE!</v>
      </c>
      <c r="B60" s="491" t="str">
        <f ca="1">+IF(ISTEXT('Data Summary'!B60),'Data Summary'!B60,"")</f>
        <v/>
      </c>
      <c r="C60" s="518" t="e">
        <f ca="1">+VALUE('Data Summary'!C60)</f>
        <v>#VALUE!</v>
      </c>
      <c r="D60" s="519" t="e">
        <f ca="1">+IF(AND(ISNUMBER(OFFSET('Water Data'!$D$4,0,10*ROW('Water Data'!D54))),'Data Summary'!BS60="Yes"),100-OFFSET('Water Data'!$D$4,0,10*ROW('Water Data'!D54)),NA())</f>
        <v>#N/A</v>
      </c>
      <c r="E60" s="519" t="e">
        <f ca="1">+IF(AND(ISNUMBER(OFFSET('Water Data'!$D$6,0,10*ROW('Water Data'!D54))),'Data Summary'!BT60="Yes"),OFFSET('Water Data'!$D$6,0,10*ROW('Water Data'!D54)),NA())</f>
        <v>#N/A</v>
      </c>
      <c r="F60" s="519" t="e">
        <f ca="1">+IF(AND(ISNUMBER(OFFSET('Water Data'!$D$9,0,10*ROW('Water Data'!D54))),'Data Summary'!BU60="Yes"),OFFSET('Water Data'!$D$9,0,10*ROW('Water Data'!D54)),NA())</f>
        <v>#N/A</v>
      </c>
      <c r="G60" s="519" t="e">
        <f ca="1">+IF(AND(ISNUMBER(OFFSET('Water Data'!$E$4,0,10*ROW('Water Data'!E54))),'Data Summary'!BV60="Yes"),100-OFFSET('Water Data'!$E$4,0,10*ROW('Water Data'!E54)),NA())</f>
        <v>#N/A</v>
      </c>
      <c r="H60" s="519" t="e">
        <f ca="1">+IF(AND(ISNUMBER(OFFSET('Water Data'!$E$6,0,10*ROW('Water Data'!E54))),'Data Summary'!BW60="Yes"),OFFSET('Water Data'!$E$6,0,10*ROW('Water Data'!E54)),NA())</f>
        <v>#N/A</v>
      </c>
      <c r="I60" s="519" t="e">
        <f ca="1">+IF(AND(ISNUMBER(OFFSET('Water Data'!$E$9,0,10*ROW('Water Data'!E54))),'Data Summary'!BX60="Yes"),OFFSET('Water Data'!$E$9,0,10*ROW('Water Data'!E54)),NA())</f>
        <v>#N/A</v>
      </c>
      <c r="J60" s="519" t="e">
        <f ca="1">+IF(AND(ISNUMBER(OFFSET('Water Data'!$F$4,0,10*ROW('Water Data'!F54))),'Data Summary'!BY60="Yes"),100-OFFSET('Water Data'!$F$4,0,10*ROW('Water Data'!F54)),NA())</f>
        <v>#N/A</v>
      </c>
      <c r="K60" s="519" t="e">
        <f ca="1">+IF(AND(ISNUMBER(OFFSET('Water Data'!$F$6,0,10*ROW('Water Data'!F54))),'Data Summary'!BZ60="Yes"),OFFSET('Water Data'!$F$6,0,10*ROW('Water Data'!F54)),NA())</f>
        <v>#N/A</v>
      </c>
      <c r="L60" s="519" t="e">
        <f ca="1">+IF(AND(ISNUMBER(OFFSET('Water Data'!$F$9,0,10*ROW('Water Data'!F54))),'Data Summary'!CA60="Yes"),OFFSET('Water Data'!$F$9,0,10*ROW('Water Data'!F54)),NA())</f>
        <v>#N/A</v>
      </c>
      <c r="M60" s="519" t="e">
        <f ca="1">+IF(AND(ISNUMBER(OFFSET('Water Data'!$G$4,0,10*ROW('Water Data'!G54))),'Data Summary'!CB60="Yes"),100-OFFSET('Water Data'!$G$4,0,10*ROW('Water Data'!G54)),NA())</f>
        <v>#N/A</v>
      </c>
      <c r="N60" s="519" t="e">
        <f ca="1">+IF(AND(ISNUMBER(OFFSET('Water Data'!$G$6,0,10*ROW('Water Data'!G54))),'Data Summary'!CC60="Yes"),OFFSET('Water Data'!$G$6,0,10*ROW('Water Data'!G54)),NA())</f>
        <v>#N/A</v>
      </c>
      <c r="O60" s="519" t="e">
        <f ca="1">+IF(AND(ISNUMBER(OFFSET('Water Data'!$G$9,0,10*ROW('Water Data'!G54))),'Data Summary'!CD60="Yes"),OFFSET('Water Data'!$G$9,0,10*ROW('Water Data'!G54)),NA())</f>
        <v>#N/A</v>
      </c>
      <c r="P60" s="519" t="e">
        <f ca="1">+IF(AND(ISNUMBER(OFFSET('Water Data'!$H$4,0,10*ROW('Water Data'!H54))),'Data Summary'!CE60="Yes"),100-OFFSET('Water Data'!$H$4,0,10*ROW('Water Data'!H54)),NA())</f>
        <v>#N/A</v>
      </c>
      <c r="Q60" s="519" t="e">
        <f ca="1">+IF(AND(ISNUMBER(OFFSET('Water Data'!$H$6,0,10*ROW('Water Data'!H54))),'Data Summary'!CF60="Yes"),OFFSET('Water Data'!$H$6,0,10*ROW('Water Data'!H54)),NA())</f>
        <v>#N/A</v>
      </c>
      <c r="R60" s="519" t="e">
        <f ca="1">+IF(AND(ISNUMBER(OFFSET('Water Data'!$H$9,0,10*ROW('Water Data'!H54))),'Data Summary'!CG60="Yes"),OFFSET('Water Data'!$H$9,0,10*ROW('Water Data'!H54)),NA())</f>
        <v>#N/A</v>
      </c>
      <c r="S60" s="519" t="e">
        <f ca="1">+IF(AND(ISNUMBER(OFFSET('Water Data'!$I$4,0,10*ROW('Water Data'!I54))),'Data Summary'!CH60="Yes"),100-OFFSET('Water Data'!$I$4,0,10*ROW('Water Data'!I54)),NA())</f>
        <v>#N/A</v>
      </c>
      <c r="T60" s="519" t="e">
        <f ca="1">+IF(AND(ISNUMBER(OFFSET('Water Data'!$I$6,0,10*ROW('Water Data'!I54))),'Data Summary'!CI60="Yes"),OFFSET('Water Data'!$I$6,0,10*ROW('Water Data'!I54)),NA())</f>
        <v>#N/A</v>
      </c>
      <c r="U60" s="519" t="e">
        <f ca="1">+IF(AND(ISNUMBER(OFFSET('Water Data'!$I$9,0,10*ROW('Water Data'!I54))),'Data Summary'!CJ60="Yes"),OFFSET('Water Data'!$I$9,0,10*ROW('Water Data'!I54)),NA())</f>
        <v>#N/A</v>
      </c>
      <c r="V60" s="520" t="e">
        <f ca="1">+IF(AND(ISNUMBER(OFFSET('Sanitation Data'!$D$4,0,10*ROW('Sanitation Data'!D54))),'Data Summary'!CK60="Yes"),100-OFFSET('Sanitation Data'!$D$4,0,10*ROW('Sanitation Data'!D54)),NA())</f>
        <v>#N/A</v>
      </c>
      <c r="W60" s="520" t="e">
        <f ca="1">+IF(AND(ISNUMBER(OFFSET('Sanitation Data'!$D$6,0,10*ROW('Sanitation Data'!D54))),'Data Summary'!CL60="Yes"),OFFSET('Sanitation Data'!$D$6,0,10*ROW('Sanitation Data'!D54)),NA())</f>
        <v>#N/A</v>
      </c>
      <c r="X60" s="520" t="e">
        <f ca="1">+IF(AND(ISNUMBER(OFFSET('Sanitation Data'!$D$10,0,10*ROW('Sanitation Data'!D54))),'Data Summary'!CM60="Yes"),OFFSET('Sanitation Data'!$D$10,0,10*ROW('Sanitation Data'!D54)),NA())</f>
        <v>#N/A</v>
      </c>
      <c r="Y60" s="520" t="e">
        <f ca="1">+IF(AND(ISNUMBER(OFFSET('Sanitation Data'!$D$11,0,10*ROW('Sanitation Data'!D54))),'Data Summary'!CN60="Yes"),OFFSET('Sanitation Data'!$D$11,0,10*ROW('Sanitation Data'!D54)),NA())</f>
        <v>#N/A</v>
      </c>
      <c r="Z60" s="520" t="e">
        <f ca="1">+IF(AND(ISNUMBER(OFFSET('Sanitation Data'!$D$12,0,10*ROW('Sanitation Data'!D54))),'Data Summary'!CO60="Yes"),OFFSET('Sanitation Data'!$D$12,0,10*ROW('Sanitation Data'!D54)),NA())</f>
        <v>#N/A</v>
      </c>
      <c r="AA60" s="520" t="e">
        <f ca="1">+IF(AND(ISNUMBER(OFFSET('Sanitation Data'!$E$4,0,10*ROW('Sanitation Data'!E54))),'Data Summary'!CP60="Yes"),100-OFFSET('Sanitation Data'!$E$4,0,10*ROW('Sanitation Data'!E54)),NA())</f>
        <v>#N/A</v>
      </c>
      <c r="AB60" s="520" t="e">
        <f ca="1">+IF(AND(ISNUMBER(OFFSET('Sanitation Data'!$E$6,0,10*ROW('Sanitation Data'!E54))),'Data Summary'!CQ60="Yes"),OFFSET('Sanitation Data'!$E$6,0,10*ROW('Sanitation Data'!E54)),NA())</f>
        <v>#N/A</v>
      </c>
      <c r="AC60" s="520" t="e">
        <f ca="1">+IF(AND(ISNUMBER(OFFSET('Sanitation Data'!$E$10,0,10*ROW('Sanitation Data'!E54))),'Data Summary'!CR60="Yes"),OFFSET('Sanitation Data'!$E$10,0,10*ROW('Sanitation Data'!E54)),NA())</f>
        <v>#N/A</v>
      </c>
      <c r="AD60" s="520" t="e">
        <f ca="1">+IF(AND(ISNUMBER(OFFSET('Sanitation Data'!$E$11,0,10*ROW('Sanitation Data'!E54))),'Data Summary'!CS60="Yes"),OFFSET('Sanitation Data'!$E$11,0,10*ROW('Sanitation Data'!E54)),NA())</f>
        <v>#N/A</v>
      </c>
      <c r="AE60" s="520" t="e">
        <f ca="1">+IF(AND(ISNUMBER(OFFSET('Sanitation Data'!$E$12,0,10*ROW('Sanitation Data'!E54))),'Data Summary'!CT60="Yes"),OFFSET('Sanitation Data'!$E$12,0,10*ROW('Sanitation Data'!E54)),NA())</f>
        <v>#N/A</v>
      </c>
      <c r="AF60" s="520" t="e">
        <f ca="1">+IF(AND(ISNUMBER(OFFSET('Sanitation Data'!$F$4,0,10*ROW('Sanitation Data'!F54))),'Data Summary'!CU60="Yes"),100-OFFSET('Sanitation Data'!$F$4,0,10*ROW('Sanitation Data'!F54)),NA())</f>
        <v>#N/A</v>
      </c>
      <c r="AG60" s="520" t="e">
        <f ca="1">+IF(AND(ISNUMBER(OFFSET('Sanitation Data'!$F$6,0,10*ROW('Sanitation Data'!F54))),'Data Summary'!CV60="Yes"),OFFSET('Sanitation Data'!$F$6,0,10*ROW('Sanitation Data'!F54)),NA())</f>
        <v>#N/A</v>
      </c>
      <c r="AH60" s="520" t="e">
        <f ca="1">+IF(AND(ISNUMBER(OFFSET('Sanitation Data'!$F$10,0,10*ROW('Sanitation Data'!F54))),'Data Summary'!CW60="Yes"),OFFSET('Sanitation Data'!$F$10,0,10*ROW('Sanitation Data'!F54)),NA())</f>
        <v>#N/A</v>
      </c>
      <c r="AI60" s="520" t="e">
        <f ca="1">+IF(AND(ISNUMBER(OFFSET('Sanitation Data'!$F$11,0,10*ROW('Sanitation Data'!F54))),'Data Summary'!CX60="Yes"),OFFSET('Sanitation Data'!$F$11,0,10*ROW('Sanitation Data'!F54)),NA())</f>
        <v>#N/A</v>
      </c>
      <c r="AJ60" s="520" t="e">
        <f ca="1">+IF(AND(ISNUMBER(OFFSET('Sanitation Data'!$F$12,0,10*ROW('Sanitation Data'!F54))),'Data Summary'!CY60="Yes"),OFFSET('Sanitation Data'!$F$12,0,10*ROW('Sanitation Data'!F54)),NA())</f>
        <v>#N/A</v>
      </c>
      <c r="AK60" s="520" t="e">
        <f ca="1">+IF(AND(ISNUMBER(OFFSET('Sanitation Data'!$G$4,0,10*ROW('Sanitation Data'!G54))),'Data Summary'!CZ60="Yes"),100-OFFSET('Sanitation Data'!$G$4,0,10*ROW('Sanitation Data'!G54)),NA())</f>
        <v>#N/A</v>
      </c>
      <c r="AL60" s="520" t="e">
        <f ca="1">+IF(AND(ISNUMBER(OFFSET('Sanitation Data'!$G$6,0,10*ROW('Sanitation Data'!G54))),'Data Summary'!DA60="Yes"),OFFSET('Sanitation Data'!$G$6,0,10*ROW('Sanitation Data'!G54)),NA())</f>
        <v>#N/A</v>
      </c>
      <c r="AM60" s="520" t="e">
        <f ca="1">+IF(AND(ISNUMBER(OFFSET('Sanitation Data'!$G$10,0,10*ROW('Sanitation Data'!G54))),'Data Summary'!DB60="Yes"),OFFSET('Sanitation Data'!$G$10,0,10*ROW('Sanitation Data'!G54)),NA())</f>
        <v>#N/A</v>
      </c>
      <c r="AN60" s="520" t="e">
        <f ca="1">+IF(AND(ISNUMBER(OFFSET('Sanitation Data'!$G$11,0,10*ROW('Sanitation Data'!G54))),'Data Summary'!DC60="Yes"),OFFSET('Sanitation Data'!$G$11,0,10*ROW('Sanitation Data'!G54)),NA())</f>
        <v>#N/A</v>
      </c>
      <c r="AO60" s="520" t="e">
        <f ca="1">+IF(AND(ISNUMBER(OFFSET('Sanitation Data'!$G$12,0,10*ROW('Sanitation Data'!G54))),'Data Summary'!DD60="Yes"),OFFSET('Sanitation Data'!$G$12,0,10*ROW('Sanitation Data'!G54)),NA())</f>
        <v>#N/A</v>
      </c>
      <c r="AP60" s="520" t="e">
        <f ca="1">+IF(AND(ISNUMBER(OFFSET('Sanitation Data'!$H$4,0,10*ROW('Sanitation Data'!H54))),'Data Summary'!DE60="Yes"),100-OFFSET('Sanitation Data'!$H$4,0,10*ROW('Sanitation Data'!H54)),NA())</f>
        <v>#N/A</v>
      </c>
      <c r="AQ60" s="520" t="e">
        <f ca="1">+IF(AND(ISNUMBER(OFFSET('Sanitation Data'!$H$6,0,10*ROW('Sanitation Data'!H54))),'Data Summary'!DF60="Yes"),OFFSET('Sanitation Data'!$H$6,0,10*ROW('Sanitation Data'!H54)),NA())</f>
        <v>#N/A</v>
      </c>
      <c r="AR60" s="520" t="e">
        <f ca="1">+IF(AND(ISNUMBER(OFFSET('Sanitation Data'!$H$10,0,10*ROW('Sanitation Data'!H54))),'Data Summary'!DG60="Yes"),OFFSET('Sanitation Data'!$H$10,0,10*ROW('Sanitation Data'!H54)),NA())</f>
        <v>#N/A</v>
      </c>
      <c r="AS60" s="520" t="e">
        <f ca="1">+IF(AND(ISNUMBER(OFFSET('Sanitation Data'!$H$11,0,10*ROW('Sanitation Data'!H54))),'Data Summary'!DH60="Yes"),OFFSET('Sanitation Data'!$H$11,0,10*ROW('Sanitation Data'!H54)),NA())</f>
        <v>#N/A</v>
      </c>
      <c r="AT60" s="520" t="e">
        <f ca="1">+IF(AND(ISNUMBER(OFFSET('Sanitation Data'!$H$12,0,10*ROW('Sanitation Data'!H54))),'Data Summary'!DI60="Yes"),OFFSET('Sanitation Data'!$H$12,0,10*ROW('Sanitation Data'!H54)),NA())</f>
        <v>#N/A</v>
      </c>
      <c r="AU60" s="520" t="e">
        <f ca="1">+IF(AND(ISNUMBER(OFFSET('Sanitation Data'!$I$4,0,10*ROW('Sanitation Data'!I54))),'Data Summary'!DJ60="Yes"),100-OFFSET('Sanitation Data'!$I$4,0,10*ROW('Sanitation Data'!I54)),NA())</f>
        <v>#N/A</v>
      </c>
      <c r="AV60" s="520" t="e">
        <f ca="1">+IF(AND(ISNUMBER(OFFSET('Sanitation Data'!$I$6,0,10*ROW('Sanitation Data'!I54))),'Data Summary'!DK60="Yes"),OFFSET('Sanitation Data'!$I$6,0,10*ROW('Sanitation Data'!I54)),NA())</f>
        <v>#N/A</v>
      </c>
      <c r="AW60" s="520" t="e">
        <f ca="1">+IF(AND(ISNUMBER(OFFSET('Sanitation Data'!$I$10,0,10*ROW('Sanitation Data'!I54))),'Data Summary'!DL60="Yes"),OFFSET('Sanitation Data'!$I$10,0,10*ROW('Sanitation Data'!I54)),NA())</f>
        <v>#N/A</v>
      </c>
      <c r="AX60" s="520" t="e">
        <f ca="1">+IF(AND(ISNUMBER(OFFSET('Sanitation Data'!$I$11,0,10*ROW('Sanitation Data'!I54))),'Data Summary'!DM60="Yes"),OFFSET('Sanitation Data'!$I$11,0,10*ROW('Sanitation Data'!I54)),NA())</f>
        <v>#N/A</v>
      </c>
      <c r="AY60" s="520" t="e">
        <f ca="1">+IF(AND(ISNUMBER(OFFSET('Sanitation Data'!$I$12,0,10*ROW('Sanitation Data'!I54))),'Data Summary'!DN60="Yes"),OFFSET('Sanitation Data'!$I$12,0,10*ROW('Sanitation Data'!I54)),NA())</f>
        <v>#N/A</v>
      </c>
      <c r="AZ60" s="521" t="e">
        <f ca="1">+IF(AND(ISNUMBER(OFFSET('Hygiene Data'!$D$5,0,10*ROW('Hygiene Data'!D54))),'Data Summary'!DO60="Yes"),OFFSET('Hygiene Data'!$D$5,0,10*ROW('Hygiene Data'!D54)),NA())</f>
        <v>#N/A</v>
      </c>
      <c r="BA60" s="521" t="e">
        <f ca="1">+IF(AND(ISNUMBER(OFFSET('Hygiene Data'!$D$7,0,10*ROW('Hygiene Data'!D54))),'Data Summary'!DP60="Yes"),OFFSET('Hygiene Data'!$D$7,0,10*ROW('Hygiene Data'!D54)),NA())</f>
        <v>#N/A</v>
      </c>
      <c r="BB60" s="521" t="e">
        <f ca="1">+IF(AND(ISNUMBER(OFFSET('Hygiene Data'!$D$9,0,10*ROW('Hygiene Data'!D54))),'Data Summary'!DQ60="Yes"),OFFSET('Hygiene Data'!$D$9,0,10*ROW('Hygiene Data'!D54)),NA())</f>
        <v>#N/A</v>
      </c>
      <c r="BC60" s="521" t="e">
        <f ca="1">+IF(AND(ISNUMBER(OFFSET('Hygiene Data'!$E$5,0,10*ROW('Hygiene Data'!E54))),'Data Summary'!DR60="Yes"),OFFSET('Hygiene Data'!$E$5,0,10*ROW('Hygiene Data'!E54)),NA())</f>
        <v>#N/A</v>
      </c>
      <c r="BD60" s="521" t="e">
        <f ca="1">+IF(AND(ISNUMBER(OFFSET('Hygiene Data'!$E$7,0,10*ROW('Hygiene Data'!E54))),'Data Summary'!DS60="Yes"),OFFSET('Hygiene Data'!$E$7,0,10*ROW('Hygiene Data'!E54)),NA())</f>
        <v>#N/A</v>
      </c>
      <c r="BE60" s="521" t="e">
        <f ca="1">+IF(AND(ISNUMBER(OFFSET('Hygiene Data'!$E$9,0,10*ROW('Hygiene Data'!E54))),'Data Summary'!DT60="Yes"),OFFSET('Hygiene Data'!$E$9,0,10*ROW('Hygiene Data'!E54)),NA())</f>
        <v>#N/A</v>
      </c>
      <c r="BF60" s="521" t="e">
        <f ca="1">+IF(AND(ISNUMBER(OFFSET('Hygiene Data'!$F$5,0,10*ROW('Hygiene Data'!F54))),'Data Summary'!DU60="Yes"),OFFSET('Hygiene Data'!$F$5,0,10*ROW('Hygiene Data'!F54)),NA())</f>
        <v>#N/A</v>
      </c>
      <c r="BG60" s="521" t="e">
        <f ca="1">+IF(AND(ISNUMBER(OFFSET('Hygiene Data'!$F$7,0,10*ROW('Hygiene Data'!F54))),'Data Summary'!DV60="Yes"),OFFSET('Hygiene Data'!$F$7,0,10*ROW('Hygiene Data'!F54)),NA())</f>
        <v>#N/A</v>
      </c>
      <c r="BH60" s="521" t="e">
        <f ca="1">+IF(AND(ISNUMBER(OFFSET('Hygiene Data'!$F$9,0,10*ROW('Hygiene Data'!F54))),'Data Summary'!DW60="Yes"),OFFSET('Hygiene Data'!$F$9,0,10*ROW('Hygiene Data'!F54)),NA())</f>
        <v>#N/A</v>
      </c>
      <c r="BI60" s="521" t="e">
        <f ca="1">+IF(AND(ISNUMBER(OFFSET('Hygiene Data'!$G$5,0,10*ROW('Hygiene Data'!G54))),'Data Summary'!DX60="Yes"),OFFSET('Hygiene Data'!$G$5,0,10*ROW('Hygiene Data'!G54)),NA())</f>
        <v>#N/A</v>
      </c>
      <c r="BJ60" s="521" t="e">
        <f ca="1">+IF(AND(ISNUMBER(OFFSET('Hygiene Data'!$G$7,0,10*ROW('Hygiene Data'!G54))),'Data Summary'!DY60="Yes"),OFFSET('Hygiene Data'!$G$7,0,10*ROW('Hygiene Data'!G54)),NA())</f>
        <v>#N/A</v>
      </c>
      <c r="BK60" s="521" t="e">
        <f ca="1">+IF(AND(ISNUMBER(OFFSET('Hygiene Data'!$G$9,0,10*ROW('Hygiene Data'!G54))),'Data Summary'!DZ60="Yes"),OFFSET('Hygiene Data'!$G$9,0,10*ROW('Hygiene Data'!G54)),NA())</f>
        <v>#N/A</v>
      </c>
      <c r="BL60" s="521" t="e">
        <f ca="1">+IF(AND(ISNUMBER(OFFSET('Hygiene Data'!$H$5,0,10*ROW('Hygiene Data'!H54))),'Data Summary'!EA60="Yes"),OFFSET('Hygiene Data'!$H$5,0,10*ROW('Hygiene Data'!H54)),NA())</f>
        <v>#N/A</v>
      </c>
      <c r="BM60" s="521" t="e">
        <f ca="1">+IF(AND(ISNUMBER(OFFSET('Hygiene Data'!$H$7,0,10*ROW('Hygiene Data'!H54))),'Data Summary'!EB60="Yes"),OFFSET('Hygiene Data'!$H$7,0,10*ROW('Hygiene Data'!H54)),NA())</f>
        <v>#N/A</v>
      </c>
      <c r="BN60" s="521" t="e">
        <f ca="1">+IF(AND(ISNUMBER(OFFSET('Hygiene Data'!$H$9,0,10*ROW('Hygiene Data'!H54))),'Data Summary'!EC60="Yes"),OFFSET('Hygiene Data'!$H$9,0,10*ROW('Hygiene Data'!H54)),NA())</f>
        <v>#N/A</v>
      </c>
      <c r="BO60" s="521" t="e">
        <f ca="1">+IF(AND(ISNUMBER(OFFSET('Hygiene Data'!$I$5,0,10*ROW('Hygiene Data'!I54))),'Data Summary'!ED60="Yes"),OFFSET('Hygiene Data'!$I$5,0,10*ROW('Hygiene Data'!I54)),NA())</f>
        <v>#N/A</v>
      </c>
      <c r="BP60" s="521" t="e">
        <f ca="1">+IF(AND(ISNUMBER(OFFSET('Hygiene Data'!$I$7,0,10*ROW('Hygiene Data'!I54))),'Data Summary'!EE60="Yes"),OFFSET('Hygiene Data'!$I$7,0,10*ROW('Hygiene Data'!I54)),NA())</f>
        <v>#N/A</v>
      </c>
      <c r="BQ60" s="521" t="e">
        <f ca="1">+IF(AND(ISNUMBER(OFFSET('Hygiene Data'!$I$9,0,10*ROW('Hygiene Data'!I54))),'Data Summary'!EF60="Yes"),OFFSET('Hygiene Data'!$I$9,0,10*ROW('Hygiene Data'!I54)),NA())</f>
        <v>#N/A</v>
      </c>
    </row>
    <row r="61" spans="1:69" x14ac:dyDescent="0.25">
      <c r="A61" s="517" t="e">
        <f ca="1">+RIGHT('Data Summary'!A61,LEN('Data Summary'!A61)-9)</f>
        <v>#VALUE!</v>
      </c>
      <c r="B61" s="491" t="str">
        <f ca="1">+IF(ISTEXT('Data Summary'!B61),'Data Summary'!B61,"")</f>
        <v/>
      </c>
      <c r="C61" s="518" t="e">
        <f ca="1">+VALUE('Data Summary'!C61)</f>
        <v>#VALUE!</v>
      </c>
      <c r="D61" s="519" t="e">
        <f ca="1">+IF(AND(ISNUMBER(OFFSET('Water Data'!$D$4,0,10*ROW('Water Data'!D55))),'Data Summary'!BS61="Yes"),100-OFFSET('Water Data'!$D$4,0,10*ROW('Water Data'!D55)),NA())</f>
        <v>#N/A</v>
      </c>
      <c r="E61" s="519" t="e">
        <f ca="1">+IF(AND(ISNUMBER(OFFSET('Water Data'!$D$6,0,10*ROW('Water Data'!D55))),'Data Summary'!BT61="Yes"),OFFSET('Water Data'!$D$6,0,10*ROW('Water Data'!D55)),NA())</f>
        <v>#N/A</v>
      </c>
      <c r="F61" s="519" t="e">
        <f ca="1">+IF(AND(ISNUMBER(OFFSET('Water Data'!$D$9,0,10*ROW('Water Data'!D55))),'Data Summary'!BU61="Yes"),OFFSET('Water Data'!$D$9,0,10*ROW('Water Data'!D55)),NA())</f>
        <v>#N/A</v>
      </c>
      <c r="G61" s="519" t="e">
        <f ca="1">+IF(AND(ISNUMBER(OFFSET('Water Data'!$E$4,0,10*ROW('Water Data'!E55))),'Data Summary'!BV61="Yes"),100-OFFSET('Water Data'!$E$4,0,10*ROW('Water Data'!E55)),NA())</f>
        <v>#N/A</v>
      </c>
      <c r="H61" s="519" t="e">
        <f ca="1">+IF(AND(ISNUMBER(OFFSET('Water Data'!$E$6,0,10*ROW('Water Data'!E55))),'Data Summary'!BW61="Yes"),OFFSET('Water Data'!$E$6,0,10*ROW('Water Data'!E55)),NA())</f>
        <v>#N/A</v>
      </c>
      <c r="I61" s="519" t="e">
        <f ca="1">+IF(AND(ISNUMBER(OFFSET('Water Data'!$E$9,0,10*ROW('Water Data'!E55))),'Data Summary'!BX61="Yes"),OFFSET('Water Data'!$E$9,0,10*ROW('Water Data'!E55)),NA())</f>
        <v>#N/A</v>
      </c>
      <c r="J61" s="519" t="e">
        <f ca="1">+IF(AND(ISNUMBER(OFFSET('Water Data'!$F$4,0,10*ROW('Water Data'!F55))),'Data Summary'!BY61="Yes"),100-OFFSET('Water Data'!$F$4,0,10*ROW('Water Data'!F55)),NA())</f>
        <v>#N/A</v>
      </c>
      <c r="K61" s="519" t="e">
        <f ca="1">+IF(AND(ISNUMBER(OFFSET('Water Data'!$F$6,0,10*ROW('Water Data'!F55))),'Data Summary'!BZ61="Yes"),OFFSET('Water Data'!$F$6,0,10*ROW('Water Data'!F55)),NA())</f>
        <v>#N/A</v>
      </c>
      <c r="L61" s="519" t="e">
        <f ca="1">+IF(AND(ISNUMBER(OFFSET('Water Data'!$F$9,0,10*ROW('Water Data'!F55))),'Data Summary'!CA61="Yes"),OFFSET('Water Data'!$F$9,0,10*ROW('Water Data'!F55)),NA())</f>
        <v>#N/A</v>
      </c>
      <c r="M61" s="519" t="e">
        <f ca="1">+IF(AND(ISNUMBER(OFFSET('Water Data'!$G$4,0,10*ROW('Water Data'!G55))),'Data Summary'!CB61="Yes"),100-OFFSET('Water Data'!$G$4,0,10*ROW('Water Data'!G55)),NA())</f>
        <v>#N/A</v>
      </c>
      <c r="N61" s="519" t="e">
        <f ca="1">+IF(AND(ISNUMBER(OFFSET('Water Data'!$G$6,0,10*ROW('Water Data'!G55))),'Data Summary'!CC61="Yes"),OFFSET('Water Data'!$G$6,0,10*ROW('Water Data'!G55)),NA())</f>
        <v>#N/A</v>
      </c>
      <c r="O61" s="519" t="e">
        <f ca="1">+IF(AND(ISNUMBER(OFFSET('Water Data'!$G$9,0,10*ROW('Water Data'!G55))),'Data Summary'!CD61="Yes"),OFFSET('Water Data'!$G$9,0,10*ROW('Water Data'!G55)),NA())</f>
        <v>#N/A</v>
      </c>
      <c r="P61" s="519" t="e">
        <f ca="1">+IF(AND(ISNUMBER(OFFSET('Water Data'!$H$4,0,10*ROW('Water Data'!H55))),'Data Summary'!CE61="Yes"),100-OFFSET('Water Data'!$H$4,0,10*ROW('Water Data'!H55)),NA())</f>
        <v>#N/A</v>
      </c>
      <c r="Q61" s="519" t="e">
        <f ca="1">+IF(AND(ISNUMBER(OFFSET('Water Data'!$H$6,0,10*ROW('Water Data'!H55))),'Data Summary'!CF61="Yes"),OFFSET('Water Data'!$H$6,0,10*ROW('Water Data'!H55)),NA())</f>
        <v>#N/A</v>
      </c>
      <c r="R61" s="519" t="e">
        <f ca="1">+IF(AND(ISNUMBER(OFFSET('Water Data'!$H$9,0,10*ROW('Water Data'!H55))),'Data Summary'!CG61="Yes"),OFFSET('Water Data'!$H$9,0,10*ROW('Water Data'!H55)),NA())</f>
        <v>#N/A</v>
      </c>
      <c r="S61" s="519" t="e">
        <f ca="1">+IF(AND(ISNUMBER(OFFSET('Water Data'!$I$4,0,10*ROW('Water Data'!I55))),'Data Summary'!CH61="Yes"),100-OFFSET('Water Data'!$I$4,0,10*ROW('Water Data'!I55)),NA())</f>
        <v>#N/A</v>
      </c>
      <c r="T61" s="519" t="e">
        <f ca="1">+IF(AND(ISNUMBER(OFFSET('Water Data'!$I$6,0,10*ROW('Water Data'!I55))),'Data Summary'!CI61="Yes"),OFFSET('Water Data'!$I$6,0,10*ROW('Water Data'!I55)),NA())</f>
        <v>#N/A</v>
      </c>
      <c r="U61" s="519" t="e">
        <f ca="1">+IF(AND(ISNUMBER(OFFSET('Water Data'!$I$9,0,10*ROW('Water Data'!I55))),'Data Summary'!CJ61="Yes"),OFFSET('Water Data'!$I$9,0,10*ROW('Water Data'!I55)),NA())</f>
        <v>#N/A</v>
      </c>
      <c r="V61" s="520" t="e">
        <f ca="1">+IF(AND(ISNUMBER(OFFSET('Sanitation Data'!$D$4,0,10*ROW('Sanitation Data'!D55))),'Data Summary'!CK61="Yes"),100-OFFSET('Sanitation Data'!$D$4,0,10*ROW('Sanitation Data'!D55)),NA())</f>
        <v>#N/A</v>
      </c>
      <c r="W61" s="520" t="e">
        <f ca="1">+IF(AND(ISNUMBER(OFFSET('Sanitation Data'!$D$6,0,10*ROW('Sanitation Data'!D55))),'Data Summary'!CL61="Yes"),OFFSET('Sanitation Data'!$D$6,0,10*ROW('Sanitation Data'!D55)),NA())</f>
        <v>#N/A</v>
      </c>
      <c r="X61" s="520" t="e">
        <f ca="1">+IF(AND(ISNUMBER(OFFSET('Sanitation Data'!$D$10,0,10*ROW('Sanitation Data'!D55))),'Data Summary'!CM61="Yes"),OFFSET('Sanitation Data'!$D$10,0,10*ROW('Sanitation Data'!D55)),NA())</f>
        <v>#N/A</v>
      </c>
      <c r="Y61" s="520" t="e">
        <f ca="1">+IF(AND(ISNUMBER(OFFSET('Sanitation Data'!$D$11,0,10*ROW('Sanitation Data'!D55))),'Data Summary'!CN61="Yes"),OFFSET('Sanitation Data'!$D$11,0,10*ROW('Sanitation Data'!D55)),NA())</f>
        <v>#N/A</v>
      </c>
      <c r="Z61" s="520" t="e">
        <f ca="1">+IF(AND(ISNUMBER(OFFSET('Sanitation Data'!$D$12,0,10*ROW('Sanitation Data'!D55))),'Data Summary'!CO61="Yes"),OFFSET('Sanitation Data'!$D$12,0,10*ROW('Sanitation Data'!D55)),NA())</f>
        <v>#N/A</v>
      </c>
      <c r="AA61" s="520" t="e">
        <f ca="1">+IF(AND(ISNUMBER(OFFSET('Sanitation Data'!$E$4,0,10*ROW('Sanitation Data'!E55))),'Data Summary'!CP61="Yes"),100-OFFSET('Sanitation Data'!$E$4,0,10*ROW('Sanitation Data'!E55)),NA())</f>
        <v>#N/A</v>
      </c>
      <c r="AB61" s="520" t="e">
        <f ca="1">+IF(AND(ISNUMBER(OFFSET('Sanitation Data'!$E$6,0,10*ROW('Sanitation Data'!E55))),'Data Summary'!CQ61="Yes"),OFFSET('Sanitation Data'!$E$6,0,10*ROW('Sanitation Data'!E55)),NA())</f>
        <v>#N/A</v>
      </c>
      <c r="AC61" s="520" t="e">
        <f ca="1">+IF(AND(ISNUMBER(OFFSET('Sanitation Data'!$E$10,0,10*ROW('Sanitation Data'!E55))),'Data Summary'!CR61="Yes"),OFFSET('Sanitation Data'!$E$10,0,10*ROW('Sanitation Data'!E55)),NA())</f>
        <v>#N/A</v>
      </c>
      <c r="AD61" s="520" t="e">
        <f ca="1">+IF(AND(ISNUMBER(OFFSET('Sanitation Data'!$E$11,0,10*ROW('Sanitation Data'!E55))),'Data Summary'!CS61="Yes"),OFFSET('Sanitation Data'!$E$11,0,10*ROW('Sanitation Data'!E55)),NA())</f>
        <v>#N/A</v>
      </c>
      <c r="AE61" s="520" t="e">
        <f ca="1">+IF(AND(ISNUMBER(OFFSET('Sanitation Data'!$E$12,0,10*ROW('Sanitation Data'!E55))),'Data Summary'!CT61="Yes"),OFFSET('Sanitation Data'!$E$12,0,10*ROW('Sanitation Data'!E55)),NA())</f>
        <v>#N/A</v>
      </c>
      <c r="AF61" s="520" t="e">
        <f ca="1">+IF(AND(ISNUMBER(OFFSET('Sanitation Data'!$F$4,0,10*ROW('Sanitation Data'!F55))),'Data Summary'!CU61="Yes"),100-OFFSET('Sanitation Data'!$F$4,0,10*ROW('Sanitation Data'!F55)),NA())</f>
        <v>#N/A</v>
      </c>
      <c r="AG61" s="520" t="e">
        <f ca="1">+IF(AND(ISNUMBER(OFFSET('Sanitation Data'!$F$6,0,10*ROW('Sanitation Data'!F55))),'Data Summary'!CV61="Yes"),OFFSET('Sanitation Data'!$F$6,0,10*ROW('Sanitation Data'!F55)),NA())</f>
        <v>#N/A</v>
      </c>
      <c r="AH61" s="520" t="e">
        <f ca="1">+IF(AND(ISNUMBER(OFFSET('Sanitation Data'!$F$10,0,10*ROW('Sanitation Data'!F55))),'Data Summary'!CW61="Yes"),OFFSET('Sanitation Data'!$F$10,0,10*ROW('Sanitation Data'!F55)),NA())</f>
        <v>#N/A</v>
      </c>
      <c r="AI61" s="520" t="e">
        <f ca="1">+IF(AND(ISNUMBER(OFFSET('Sanitation Data'!$F$11,0,10*ROW('Sanitation Data'!F55))),'Data Summary'!CX61="Yes"),OFFSET('Sanitation Data'!$F$11,0,10*ROW('Sanitation Data'!F55)),NA())</f>
        <v>#N/A</v>
      </c>
      <c r="AJ61" s="520" t="e">
        <f ca="1">+IF(AND(ISNUMBER(OFFSET('Sanitation Data'!$F$12,0,10*ROW('Sanitation Data'!F55))),'Data Summary'!CY61="Yes"),OFFSET('Sanitation Data'!$F$12,0,10*ROW('Sanitation Data'!F55)),NA())</f>
        <v>#N/A</v>
      </c>
      <c r="AK61" s="520" t="e">
        <f ca="1">+IF(AND(ISNUMBER(OFFSET('Sanitation Data'!$G$4,0,10*ROW('Sanitation Data'!G55))),'Data Summary'!CZ61="Yes"),100-OFFSET('Sanitation Data'!$G$4,0,10*ROW('Sanitation Data'!G55)),NA())</f>
        <v>#N/A</v>
      </c>
      <c r="AL61" s="520" t="e">
        <f ca="1">+IF(AND(ISNUMBER(OFFSET('Sanitation Data'!$G$6,0,10*ROW('Sanitation Data'!G55))),'Data Summary'!DA61="Yes"),OFFSET('Sanitation Data'!$G$6,0,10*ROW('Sanitation Data'!G55)),NA())</f>
        <v>#N/A</v>
      </c>
      <c r="AM61" s="520" t="e">
        <f ca="1">+IF(AND(ISNUMBER(OFFSET('Sanitation Data'!$G$10,0,10*ROW('Sanitation Data'!G55))),'Data Summary'!DB61="Yes"),OFFSET('Sanitation Data'!$G$10,0,10*ROW('Sanitation Data'!G55)),NA())</f>
        <v>#N/A</v>
      </c>
      <c r="AN61" s="520" t="e">
        <f ca="1">+IF(AND(ISNUMBER(OFFSET('Sanitation Data'!$G$11,0,10*ROW('Sanitation Data'!G55))),'Data Summary'!DC61="Yes"),OFFSET('Sanitation Data'!$G$11,0,10*ROW('Sanitation Data'!G55)),NA())</f>
        <v>#N/A</v>
      </c>
      <c r="AO61" s="520" t="e">
        <f ca="1">+IF(AND(ISNUMBER(OFFSET('Sanitation Data'!$G$12,0,10*ROW('Sanitation Data'!G55))),'Data Summary'!DD61="Yes"),OFFSET('Sanitation Data'!$G$12,0,10*ROW('Sanitation Data'!G55)),NA())</f>
        <v>#N/A</v>
      </c>
      <c r="AP61" s="520" t="e">
        <f ca="1">+IF(AND(ISNUMBER(OFFSET('Sanitation Data'!$H$4,0,10*ROW('Sanitation Data'!H55))),'Data Summary'!DE61="Yes"),100-OFFSET('Sanitation Data'!$H$4,0,10*ROW('Sanitation Data'!H55)),NA())</f>
        <v>#N/A</v>
      </c>
      <c r="AQ61" s="520" t="e">
        <f ca="1">+IF(AND(ISNUMBER(OFFSET('Sanitation Data'!$H$6,0,10*ROW('Sanitation Data'!H55))),'Data Summary'!DF61="Yes"),OFFSET('Sanitation Data'!$H$6,0,10*ROW('Sanitation Data'!H55)),NA())</f>
        <v>#N/A</v>
      </c>
      <c r="AR61" s="520" t="e">
        <f ca="1">+IF(AND(ISNUMBER(OFFSET('Sanitation Data'!$H$10,0,10*ROW('Sanitation Data'!H55))),'Data Summary'!DG61="Yes"),OFFSET('Sanitation Data'!$H$10,0,10*ROW('Sanitation Data'!H55)),NA())</f>
        <v>#N/A</v>
      </c>
      <c r="AS61" s="520" t="e">
        <f ca="1">+IF(AND(ISNUMBER(OFFSET('Sanitation Data'!$H$11,0,10*ROW('Sanitation Data'!H55))),'Data Summary'!DH61="Yes"),OFFSET('Sanitation Data'!$H$11,0,10*ROW('Sanitation Data'!H55)),NA())</f>
        <v>#N/A</v>
      </c>
      <c r="AT61" s="520" t="e">
        <f ca="1">+IF(AND(ISNUMBER(OFFSET('Sanitation Data'!$H$12,0,10*ROW('Sanitation Data'!H55))),'Data Summary'!DI61="Yes"),OFFSET('Sanitation Data'!$H$12,0,10*ROW('Sanitation Data'!H55)),NA())</f>
        <v>#N/A</v>
      </c>
      <c r="AU61" s="520" t="e">
        <f ca="1">+IF(AND(ISNUMBER(OFFSET('Sanitation Data'!$I$4,0,10*ROW('Sanitation Data'!I55))),'Data Summary'!DJ61="Yes"),100-OFFSET('Sanitation Data'!$I$4,0,10*ROW('Sanitation Data'!I55)),NA())</f>
        <v>#N/A</v>
      </c>
      <c r="AV61" s="520" t="e">
        <f ca="1">+IF(AND(ISNUMBER(OFFSET('Sanitation Data'!$I$6,0,10*ROW('Sanitation Data'!I55))),'Data Summary'!DK61="Yes"),OFFSET('Sanitation Data'!$I$6,0,10*ROW('Sanitation Data'!I55)),NA())</f>
        <v>#N/A</v>
      </c>
      <c r="AW61" s="520" t="e">
        <f ca="1">+IF(AND(ISNUMBER(OFFSET('Sanitation Data'!$I$10,0,10*ROW('Sanitation Data'!I55))),'Data Summary'!DL61="Yes"),OFFSET('Sanitation Data'!$I$10,0,10*ROW('Sanitation Data'!I55)),NA())</f>
        <v>#N/A</v>
      </c>
      <c r="AX61" s="520" t="e">
        <f ca="1">+IF(AND(ISNUMBER(OFFSET('Sanitation Data'!$I$11,0,10*ROW('Sanitation Data'!I55))),'Data Summary'!DM61="Yes"),OFFSET('Sanitation Data'!$I$11,0,10*ROW('Sanitation Data'!I55)),NA())</f>
        <v>#N/A</v>
      </c>
      <c r="AY61" s="520" t="e">
        <f ca="1">+IF(AND(ISNUMBER(OFFSET('Sanitation Data'!$I$12,0,10*ROW('Sanitation Data'!I55))),'Data Summary'!DN61="Yes"),OFFSET('Sanitation Data'!$I$12,0,10*ROW('Sanitation Data'!I55)),NA())</f>
        <v>#N/A</v>
      </c>
      <c r="AZ61" s="521" t="e">
        <f ca="1">+IF(AND(ISNUMBER(OFFSET('Hygiene Data'!$D$5,0,10*ROW('Hygiene Data'!D55))),'Data Summary'!DO61="Yes"),OFFSET('Hygiene Data'!$D$5,0,10*ROW('Hygiene Data'!D55)),NA())</f>
        <v>#N/A</v>
      </c>
      <c r="BA61" s="521" t="e">
        <f ca="1">+IF(AND(ISNUMBER(OFFSET('Hygiene Data'!$D$7,0,10*ROW('Hygiene Data'!D55))),'Data Summary'!DP61="Yes"),OFFSET('Hygiene Data'!$D$7,0,10*ROW('Hygiene Data'!D55)),NA())</f>
        <v>#N/A</v>
      </c>
      <c r="BB61" s="521" t="e">
        <f ca="1">+IF(AND(ISNUMBER(OFFSET('Hygiene Data'!$D$9,0,10*ROW('Hygiene Data'!D55))),'Data Summary'!DQ61="Yes"),OFFSET('Hygiene Data'!$D$9,0,10*ROW('Hygiene Data'!D55)),NA())</f>
        <v>#N/A</v>
      </c>
      <c r="BC61" s="521" t="e">
        <f ca="1">+IF(AND(ISNUMBER(OFFSET('Hygiene Data'!$E$5,0,10*ROW('Hygiene Data'!E55))),'Data Summary'!DR61="Yes"),OFFSET('Hygiene Data'!$E$5,0,10*ROW('Hygiene Data'!E55)),NA())</f>
        <v>#N/A</v>
      </c>
      <c r="BD61" s="521" t="e">
        <f ca="1">+IF(AND(ISNUMBER(OFFSET('Hygiene Data'!$E$7,0,10*ROW('Hygiene Data'!E55))),'Data Summary'!DS61="Yes"),OFFSET('Hygiene Data'!$E$7,0,10*ROW('Hygiene Data'!E55)),NA())</f>
        <v>#N/A</v>
      </c>
      <c r="BE61" s="521" t="e">
        <f ca="1">+IF(AND(ISNUMBER(OFFSET('Hygiene Data'!$E$9,0,10*ROW('Hygiene Data'!E55))),'Data Summary'!DT61="Yes"),OFFSET('Hygiene Data'!$E$9,0,10*ROW('Hygiene Data'!E55)),NA())</f>
        <v>#N/A</v>
      </c>
      <c r="BF61" s="521" t="e">
        <f ca="1">+IF(AND(ISNUMBER(OFFSET('Hygiene Data'!$F$5,0,10*ROW('Hygiene Data'!F55))),'Data Summary'!DU61="Yes"),OFFSET('Hygiene Data'!$F$5,0,10*ROW('Hygiene Data'!F55)),NA())</f>
        <v>#N/A</v>
      </c>
      <c r="BG61" s="521" t="e">
        <f ca="1">+IF(AND(ISNUMBER(OFFSET('Hygiene Data'!$F$7,0,10*ROW('Hygiene Data'!F55))),'Data Summary'!DV61="Yes"),OFFSET('Hygiene Data'!$F$7,0,10*ROW('Hygiene Data'!F55)),NA())</f>
        <v>#N/A</v>
      </c>
      <c r="BH61" s="521" t="e">
        <f ca="1">+IF(AND(ISNUMBER(OFFSET('Hygiene Data'!$F$9,0,10*ROW('Hygiene Data'!F55))),'Data Summary'!DW61="Yes"),OFFSET('Hygiene Data'!$F$9,0,10*ROW('Hygiene Data'!F55)),NA())</f>
        <v>#N/A</v>
      </c>
      <c r="BI61" s="521" t="e">
        <f ca="1">+IF(AND(ISNUMBER(OFFSET('Hygiene Data'!$G$5,0,10*ROW('Hygiene Data'!G55))),'Data Summary'!DX61="Yes"),OFFSET('Hygiene Data'!$G$5,0,10*ROW('Hygiene Data'!G55)),NA())</f>
        <v>#N/A</v>
      </c>
      <c r="BJ61" s="521" t="e">
        <f ca="1">+IF(AND(ISNUMBER(OFFSET('Hygiene Data'!$G$7,0,10*ROW('Hygiene Data'!G55))),'Data Summary'!DY61="Yes"),OFFSET('Hygiene Data'!$G$7,0,10*ROW('Hygiene Data'!G55)),NA())</f>
        <v>#N/A</v>
      </c>
      <c r="BK61" s="521" t="e">
        <f ca="1">+IF(AND(ISNUMBER(OFFSET('Hygiene Data'!$G$9,0,10*ROW('Hygiene Data'!G55))),'Data Summary'!DZ61="Yes"),OFFSET('Hygiene Data'!$G$9,0,10*ROW('Hygiene Data'!G55)),NA())</f>
        <v>#N/A</v>
      </c>
      <c r="BL61" s="521" t="e">
        <f ca="1">+IF(AND(ISNUMBER(OFFSET('Hygiene Data'!$H$5,0,10*ROW('Hygiene Data'!H55))),'Data Summary'!EA61="Yes"),OFFSET('Hygiene Data'!$H$5,0,10*ROW('Hygiene Data'!H55)),NA())</f>
        <v>#N/A</v>
      </c>
      <c r="BM61" s="521" t="e">
        <f ca="1">+IF(AND(ISNUMBER(OFFSET('Hygiene Data'!$H$7,0,10*ROW('Hygiene Data'!H55))),'Data Summary'!EB61="Yes"),OFFSET('Hygiene Data'!$H$7,0,10*ROW('Hygiene Data'!H55)),NA())</f>
        <v>#N/A</v>
      </c>
      <c r="BN61" s="521" t="e">
        <f ca="1">+IF(AND(ISNUMBER(OFFSET('Hygiene Data'!$H$9,0,10*ROW('Hygiene Data'!H55))),'Data Summary'!EC61="Yes"),OFFSET('Hygiene Data'!$H$9,0,10*ROW('Hygiene Data'!H55)),NA())</f>
        <v>#N/A</v>
      </c>
      <c r="BO61" s="521" t="e">
        <f ca="1">+IF(AND(ISNUMBER(OFFSET('Hygiene Data'!$I$5,0,10*ROW('Hygiene Data'!I55))),'Data Summary'!ED61="Yes"),OFFSET('Hygiene Data'!$I$5,0,10*ROW('Hygiene Data'!I55)),NA())</f>
        <v>#N/A</v>
      </c>
      <c r="BP61" s="521" t="e">
        <f ca="1">+IF(AND(ISNUMBER(OFFSET('Hygiene Data'!$I$7,0,10*ROW('Hygiene Data'!I55))),'Data Summary'!EE61="Yes"),OFFSET('Hygiene Data'!$I$7,0,10*ROW('Hygiene Data'!I55)),NA())</f>
        <v>#N/A</v>
      </c>
      <c r="BQ61" s="521" t="e">
        <f ca="1">+IF(AND(ISNUMBER(OFFSET('Hygiene Data'!$I$9,0,10*ROW('Hygiene Data'!I55))),'Data Summary'!EF61="Yes"),OFFSET('Hygiene Data'!$I$9,0,10*ROW('Hygiene Data'!I55)),NA())</f>
        <v>#N/A</v>
      </c>
    </row>
    <row r="62" spans="1:69" x14ac:dyDescent="0.25">
      <c r="A62" s="517" t="e">
        <f ca="1">+RIGHT('Data Summary'!A62,LEN('Data Summary'!A62)-9)</f>
        <v>#VALUE!</v>
      </c>
      <c r="B62" s="491" t="str">
        <f ca="1">+IF(ISTEXT('Data Summary'!B62),'Data Summary'!B62,"")</f>
        <v/>
      </c>
      <c r="C62" s="518" t="e">
        <f ca="1">+VALUE('Data Summary'!C62)</f>
        <v>#VALUE!</v>
      </c>
      <c r="D62" s="519" t="e">
        <f ca="1">+IF(AND(ISNUMBER(OFFSET('Water Data'!$D$4,0,10*ROW('Water Data'!D56))),'Data Summary'!BS62="Yes"),100-OFFSET('Water Data'!$D$4,0,10*ROW('Water Data'!D56)),NA())</f>
        <v>#N/A</v>
      </c>
      <c r="E62" s="519" t="e">
        <f ca="1">+IF(AND(ISNUMBER(OFFSET('Water Data'!$D$6,0,10*ROW('Water Data'!D56))),'Data Summary'!BT62="Yes"),OFFSET('Water Data'!$D$6,0,10*ROW('Water Data'!D56)),NA())</f>
        <v>#N/A</v>
      </c>
      <c r="F62" s="519" t="e">
        <f ca="1">+IF(AND(ISNUMBER(OFFSET('Water Data'!$D$9,0,10*ROW('Water Data'!D56))),'Data Summary'!BU62="Yes"),OFFSET('Water Data'!$D$9,0,10*ROW('Water Data'!D56)),NA())</f>
        <v>#N/A</v>
      </c>
      <c r="G62" s="519" t="e">
        <f ca="1">+IF(AND(ISNUMBER(OFFSET('Water Data'!$E$4,0,10*ROW('Water Data'!E56))),'Data Summary'!BV62="Yes"),100-OFFSET('Water Data'!$E$4,0,10*ROW('Water Data'!E56)),NA())</f>
        <v>#N/A</v>
      </c>
      <c r="H62" s="519" t="e">
        <f ca="1">+IF(AND(ISNUMBER(OFFSET('Water Data'!$E$6,0,10*ROW('Water Data'!E56))),'Data Summary'!BW62="Yes"),OFFSET('Water Data'!$E$6,0,10*ROW('Water Data'!E56)),NA())</f>
        <v>#N/A</v>
      </c>
      <c r="I62" s="519" t="e">
        <f ca="1">+IF(AND(ISNUMBER(OFFSET('Water Data'!$E$9,0,10*ROW('Water Data'!E56))),'Data Summary'!BX62="Yes"),OFFSET('Water Data'!$E$9,0,10*ROW('Water Data'!E56)),NA())</f>
        <v>#N/A</v>
      </c>
      <c r="J62" s="519" t="e">
        <f ca="1">+IF(AND(ISNUMBER(OFFSET('Water Data'!$F$4,0,10*ROW('Water Data'!F56))),'Data Summary'!BY62="Yes"),100-OFFSET('Water Data'!$F$4,0,10*ROW('Water Data'!F56)),NA())</f>
        <v>#N/A</v>
      </c>
      <c r="K62" s="519" t="e">
        <f ca="1">+IF(AND(ISNUMBER(OFFSET('Water Data'!$F$6,0,10*ROW('Water Data'!F56))),'Data Summary'!BZ62="Yes"),OFFSET('Water Data'!$F$6,0,10*ROW('Water Data'!F56)),NA())</f>
        <v>#N/A</v>
      </c>
      <c r="L62" s="519" t="e">
        <f ca="1">+IF(AND(ISNUMBER(OFFSET('Water Data'!$F$9,0,10*ROW('Water Data'!F56))),'Data Summary'!CA62="Yes"),OFFSET('Water Data'!$F$9,0,10*ROW('Water Data'!F56)),NA())</f>
        <v>#N/A</v>
      </c>
      <c r="M62" s="519" t="e">
        <f ca="1">+IF(AND(ISNUMBER(OFFSET('Water Data'!$G$4,0,10*ROW('Water Data'!G56))),'Data Summary'!CB62="Yes"),100-OFFSET('Water Data'!$G$4,0,10*ROW('Water Data'!G56)),NA())</f>
        <v>#N/A</v>
      </c>
      <c r="N62" s="519" t="e">
        <f ca="1">+IF(AND(ISNUMBER(OFFSET('Water Data'!$G$6,0,10*ROW('Water Data'!G56))),'Data Summary'!CC62="Yes"),OFFSET('Water Data'!$G$6,0,10*ROW('Water Data'!G56)),NA())</f>
        <v>#N/A</v>
      </c>
      <c r="O62" s="519" t="e">
        <f ca="1">+IF(AND(ISNUMBER(OFFSET('Water Data'!$G$9,0,10*ROW('Water Data'!G56))),'Data Summary'!CD62="Yes"),OFFSET('Water Data'!$G$9,0,10*ROW('Water Data'!G56)),NA())</f>
        <v>#N/A</v>
      </c>
      <c r="P62" s="519" t="e">
        <f ca="1">+IF(AND(ISNUMBER(OFFSET('Water Data'!$H$4,0,10*ROW('Water Data'!H56))),'Data Summary'!CE62="Yes"),100-OFFSET('Water Data'!$H$4,0,10*ROW('Water Data'!H56)),NA())</f>
        <v>#N/A</v>
      </c>
      <c r="Q62" s="519" t="e">
        <f ca="1">+IF(AND(ISNUMBER(OFFSET('Water Data'!$H$6,0,10*ROW('Water Data'!H56))),'Data Summary'!CF62="Yes"),OFFSET('Water Data'!$H$6,0,10*ROW('Water Data'!H56)),NA())</f>
        <v>#N/A</v>
      </c>
      <c r="R62" s="519" t="e">
        <f ca="1">+IF(AND(ISNUMBER(OFFSET('Water Data'!$H$9,0,10*ROW('Water Data'!H56))),'Data Summary'!CG62="Yes"),OFFSET('Water Data'!$H$9,0,10*ROW('Water Data'!H56)),NA())</f>
        <v>#N/A</v>
      </c>
      <c r="S62" s="519" t="e">
        <f ca="1">+IF(AND(ISNUMBER(OFFSET('Water Data'!$I$4,0,10*ROW('Water Data'!I56))),'Data Summary'!CH62="Yes"),100-OFFSET('Water Data'!$I$4,0,10*ROW('Water Data'!I56)),NA())</f>
        <v>#N/A</v>
      </c>
      <c r="T62" s="519" t="e">
        <f ca="1">+IF(AND(ISNUMBER(OFFSET('Water Data'!$I$6,0,10*ROW('Water Data'!I56))),'Data Summary'!CI62="Yes"),OFFSET('Water Data'!$I$6,0,10*ROW('Water Data'!I56)),NA())</f>
        <v>#N/A</v>
      </c>
      <c r="U62" s="519" t="e">
        <f ca="1">+IF(AND(ISNUMBER(OFFSET('Water Data'!$I$9,0,10*ROW('Water Data'!I56))),'Data Summary'!CJ62="Yes"),OFFSET('Water Data'!$I$9,0,10*ROW('Water Data'!I56)),NA())</f>
        <v>#N/A</v>
      </c>
      <c r="V62" s="520" t="e">
        <f ca="1">+IF(AND(ISNUMBER(OFFSET('Sanitation Data'!$D$4,0,10*ROW('Sanitation Data'!D56))),'Data Summary'!CK62="Yes"),100-OFFSET('Sanitation Data'!$D$4,0,10*ROW('Sanitation Data'!D56)),NA())</f>
        <v>#N/A</v>
      </c>
      <c r="W62" s="520" t="e">
        <f ca="1">+IF(AND(ISNUMBER(OFFSET('Sanitation Data'!$D$6,0,10*ROW('Sanitation Data'!D56))),'Data Summary'!CL62="Yes"),OFFSET('Sanitation Data'!$D$6,0,10*ROW('Sanitation Data'!D56)),NA())</f>
        <v>#N/A</v>
      </c>
      <c r="X62" s="520" t="e">
        <f ca="1">+IF(AND(ISNUMBER(OFFSET('Sanitation Data'!$D$10,0,10*ROW('Sanitation Data'!D56))),'Data Summary'!CM62="Yes"),OFFSET('Sanitation Data'!$D$10,0,10*ROW('Sanitation Data'!D56)),NA())</f>
        <v>#N/A</v>
      </c>
      <c r="Y62" s="520" t="e">
        <f ca="1">+IF(AND(ISNUMBER(OFFSET('Sanitation Data'!$D$11,0,10*ROW('Sanitation Data'!D56))),'Data Summary'!CN62="Yes"),OFFSET('Sanitation Data'!$D$11,0,10*ROW('Sanitation Data'!D56)),NA())</f>
        <v>#N/A</v>
      </c>
      <c r="Z62" s="520" t="e">
        <f ca="1">+IF(AND(ISNUMBER(OFFSET('Sanitation Data'!$D$12,0,10*ROW('Sanitation Data'!D56))),'Data Summary'!CO62="Yes"),OFFSET('Sanitation Data'!$D$12,0,10*ROW('Sanitation Data'!D56)),NA())</f>
        <v>#N/A</v>
      </c>
      <c r="AA62" s="520" t="e">
        <f ca="1">+IF(AND(ISNUMBER(OFFSET('Sanitation Data'!$E$4,0,10*ROW('Sanitation Data'!E56))),'Data Summary'!CP62="Yes"),100-OFFSET('Sanitation Data'!$E$4,0,10*ROW('Sanitation Data'!E56)),NA())</f>
        <v>#N/A</v>
      </c>
      <c r="AB62" s="520" t="e">
        <f ca="1">+IF(AND(ISNUMBER(OFFSET('Sanitation Data'!$E$6,0,10*ROW('Sanitation Data'!E56))),'Data Summary'!CQ62="Yes"),OFFSET('Sanitation Data'!$E$6,0,10*ROW('Sanitation Data'!E56)),NA())</f>
        <v>#N/A</v>
      </c>
      <c r="AC62" s="520" t="e">
        <f ca="1">+IF(AND(ISNUMBER(OFFSET('Sanitation Data'!$E$10,0,10*ROW('Sanitation Data'!E56))),'Data Summary'!CR62="Yes"),OFFSET('Sanitation Data'!$E$10,0,10*ROW('Sanitation Data'!E56)),NA())</f>
        <v>#N/A</v>
      </c>
      <c r="AD62" s="520" t="e">
        <f ca="1">+IF(AND(ISNUMBER(OFFSET('Sanitation Data'!$E$11,0,10*ROW('Sanitation Data'!E56))),'Data Summary'!CS62="Yes"),OFFSET('Sanitation Data'!$E$11,0,10*ROW('Sanitation Data'!E56)),NA())</f>
        <v>#N/A</v>
      </c>
      <c r="AE62" s="520" t="e">
        <f ca="1">+IF(AND(ISNUMBER(OFFSET('Sanitation Data'!$E$12,0,10*ROW('Sanitation Data'!E56))),'Data Summary'!CT62="Yes"),OFFSET('Sanitation Data'!$E$12,0,10*ROW('Sanitation Data'!E56)),NA())</f>
        <v>#N/A</v>
      </c>
      <c r="AF62" s="520" t="e">
        <f ca="1">+IF(AND(ISNUMBER(OFFSET('Sanitation Data'!$F$4,0,10*ROW('Sanitation Data'!F56))),'Data Summary'!CU62="Yes"),100-OFFSET('Sanitation Data'!$F$4,0,10*ROW('Sanitation Data'!F56)),NA())</f>
        <v>#N/A</v>
      </c>
      <c r="AG62" s="520" t="e">
        <f ca="1">+IF(AND(ISNUMBER(OFFSET('Sanitation Data'!$F$6,0,10*ROW('Sanitation Data'!F56))),'Data Summary'!CV62="Yes"),OFFSET('Sanitation Data'!$F$6,0,10*ROW('Sanitation Data'!F56)),NA())</f>
        <v>#N/A</v>
      </c>
      <c r="AH62" s="520" t="e">
        <f ca="1">+IF(AND(ISNUMBER(OFFSET('Sanitation Data'!$F$10,0,10*ROW('Sanitation Data'!F56))),'Data Summary'!CW62="Yes"),OFFSET('Sanitation Data'!$F$10,0,10*ROW('Sanitation Data'!F56)),NA())</f>
        <v>#N/A</v>
      </c>
      <c r="AI62" s="520" t="e">
        <f ca="1">+IF(AND(ISNUMBER(OFFSET('Sanitation Data'!$F$11,0,10*ROW('Sanitation Data'!F56))),'Data Summary'!CX62="Yes"),OFFSET('Sanitation Data'!$F$11,0,10*ROW('Sanitation Data'!F56)),NA())</f>
        <v>#N/A</v>
      </c>
      <c r="AJ62" s="520" t="e">
        <f ca="1">+IF(AND(ISNUMBER(OFFSET('Sanitation Data'!$F$12,0,10*ROW('Sanitation Data'!F56))),'Data Summary'!CY62="Yes"),OFFSET('Sanitation Data'!$F$12,0,10*ROW('Sanitation Data'!F56)),NA())</f>
        <v>#N/A</v>
      </c>
      <c r="AK62" s="520" t="e">
        <f ca="1">+IF(AND(ISNUMBER(OFFSET('Sanitation Data'!$G$4,0,10*ROW('Sanitation Data'!G56))),'Data Summary'!CZ62="Yes"),100-OFFSET('Sanitation Data'!$G$4,0,10*ROW('Sanitation Data'!G56)),NA())</f>
        <v>#N/A</v>
      </c>
      <c r="AL62" s="520" t="e">
        <f ca="1">+IF(AND(ISNUMBER(OFFSET('Sanitation Data'!$G$6,0,10*ROW('Sanitation Data'!G56))),'Data Summary'!DA62="Yes"),OFFSET('Sanitation Data'!$G$6,0,10*ROW('Sanitation Data'!G56)),NA())</f>
        <v>#N/A</v>
      </c>
      <c r="AM62" s="520" t="e">
        <f ca="1">+IF(AND(ISNUMBER(OFFSET('Sanitation Data'!$G$10,0,10*ROW('Sanitation Data'!G56))),'Data Summary'!DB62="Yes"),OFFSET('Sanitation Data'!$G$10,0,10*ROW('Sanitation Data'!G56)),NA())</f>
        <v>#N/A</v>
      </c>
      <c r="AN62" s="520" t="e">
        <f ca="1">+IF(AND(ISNUMBER(OFFSET('Sanitation Data'!$G$11,0,10*ROW('Sanitation Data'!G56))),'Data Summary'!DC62="Yes"),OFFSET('Sanitation Data'!$G$11,0,10*ROW('Sanitation Data'!G56)),NA())</f>
        <v>#N/A</v>
      </c>
      <c r="AO62" s="520" t="e">
        <f ca="1">+IF(AND(ISNUMBER(OFFSET('Sanitation Data'!$G$12,0,10*ROW('Sanitation Data'!G56))),'Data Summary'!DD62="Yes"),OFFSET('Sanitation Data'!$G$12,0,10*ROW('Sanitation Data'!G56)),NA())</f>
        <v>#N/A</v>
      </c>
      <c r="AP62" s="520" t="e">
        <f ca="1">+IF(AND(ISNUMBER(OFFSET('Sanitation Data'!$H$4,0,10*ROW('Sanitation Data'!H56))),'Data Summary'!DE62="Yes"),100-OFFSET('Sanitation Data'!$H$4,0,10*ROW('Sanitation Data'!H56)),NA())</f>
        <v>#N/A</v>
      </c>
      <c r="AQ62" s="520" t="e">
        <f ca="1">+IF(AND(ISNUMBER(OFFSET('Sanitation Data'!$H$6,0,10*ROW('Sanitation Data'!H56))),'Data Summary'!DF62="Yes"),OFFSET('Sanitation Data'!$H$6,0,10*ROW('Sanitation Data'!H56)),NA())</f>
        <v>#N/A</v>
      </c>
      <c r="AR62" s="520" t="e">
        <f ca="1">+IF(AND(ISNUMBER(OFFSET('Sanitation Data'!$H$10,0,10*ROW('Sanitation Data'!H56))),'Data Summary'!DG62="Yes"),OFFSET('Sanitation Data'!$H$10,0,10*ROW('Sanitation Data'!H56)),NA())</f>
        <v>#N/A</v>
      </c>
      <c r="AS62" s="520" t="e">
        <f ca="1">+IF(AND(ISNUMBER(OFFSET('Sanitation Data'!$H$11,0,10*ROW('Sanitation Data'!H56))),'Data Summary'!DH62="Yes"),OFFSET('Sanitation Data'!$H$11,0,10*ROW('Sanitation Data'!H56)),NA())</f>
        <v>#N/A</v>
      </c>
      <c r="AT62" s="520" t="e">
        <f ca="1">+IF(AND(ISNUMBER(OFFSET('Sanitation Data'!$H$12,0,10*ROW('Sanitation Data'!H56))),'Data Summary'!DI62="Yes"),OFFSET('Sanitation Data'!$H$12,0,10*ROW('Sanitation Data'!H56)),NA())</f>
        <v>#N/A</v>
      </c>
      <c r="AU62" s="520" t="e">
        <f ca="1">+IF(AND(ISNUMBER(OFFSET('Sanitation Data'!$I$4,0,10*ROW('Sanitation Data'!I56))),'Data Summary'!DJ62="Yes"),100-OFFSET('Sanitation Data'!$I$4,0,10*ROW('Sanitation Data'!I56)),NA())</f>
        <v>#N/A</v>
      </c>
      <c r="AV62" s="520" t="e">
        <f ca="1">+IF(AND(ISNUMBER(OFFSET('Sanitation Data'!$I$6,0,10*ROW('Sanitation Data'!I56))),'Data Summary'!DK62="Yes"),OFFSET('Sanitation Data'!$I$6,0,10*ROW('Sanitation Data'!I56)),NA())</f>
        <v>#N/A</v>
      </c>
      <c r="AW62" s="520" t="e">
        <f ca="1">+IF(AND(ISNUMBER(OFFSET('Sanitation Data'!$I$10,0,10*ROW('Sanitation Data'!I56))),'Data Summary'!DL62="Yes"),OFFSET('Sanitation Data'!$I$10,0,10*ROW('Sanitation Data'!I56)),NA())</f>
        <v>#N/A</v>
      </c>
      <c r="AX62" s="520" t="e">
        <f ca="1">+IF(AND(ISNUMBER(OFFSET('Sanitation Data'!$I$11,0,10*ROW('Sanitation Data'!I56))),'Data Summary'!DM62="Yes"),OFFSET('Sanitation Data'!$I$11,0,10*ROW('Sanitation Data'!I56)),NA())</f>
        <v>#N/A</v>
      </c>
      <c r="AY62" s="520" t="e">
        <f ca="1">+IF(AND(ISNUMBER(OFFSET('Sanitation Data'!$I$12,0,10*ROW('Sanitation Data'!I56))),'Data Summary'!DN62="Yes"),OFFSET('Sanitation Data'!$I$12,0,10*ROW('Sanitation Data'!I56)),NA())</f>
        <v>#N/A</v>
      </c>
      <c r="AZ62" s="521" t="e">
        <f ca="1">+IF(AND(ISNUMBER(OFFSET('Hygiene Data'!$D$5,0,10*ROW('Hygiene Data'!D56))),'Data Summary'!DO62="Yes"),OFFSET('Hygiene Data'!$D$5,0,10*ROW('Hygiene Data'!D56)),NA())</f>
        <v>#N/A</v>
      </c>
      <c r="BA62" s="521" t="e">
        <f ca="1">+IF(AND(ISNUMBER(OFFSET('Hygiene Data'!$D$7,0,10*ROW('Hygiene Data'!D56))),'Data Summary'!DP62="Yes"),OFFSET('Hygiene Data'!$D$7,0,10*ROW('Hygiene Data'!D56)),NA())</f>
        <v>#N/A</v>
      </c>
      <c r="BB62" s="521" t="e">
        <f ca="1">+IF(AND(ISNUMBER(OFFSET('Hygiene Data'!$D$9,0,10*ROW('Hygiene Data'!D56))),'Data Summary'!DQ62="Yes"),OFFSET('Hygiene Data'!$D$9,0,10*ROW('Hygiene Data'!D56)),NA())</f>
        <v>#N/A</v>
      </c>
      <c r="BC62" s="521" t="e">
        <f ca="1">+IF(AND(ISNUMBER(OFFSET('Hygiene Data'!$E$5,0,10*ROW('Hygiene Data'!E56))),'Data Summary'!DR62="Yes"),OFFSET('Hygiene Data'!$E$5,0,10*ROW('Hygiene Data'!E56)),NA())</f>
        <v>#N/A</v>
      </c>
      <c r="BD62" s="521" t="e">
        <f ca="1">+IF(AND(ISNUMBER(OFFSET('Hygiene Data'!$E$7,0,10*ROW('Hygiene Data'!E56))),'Data Summary'!DS62="Yes"),OFFSET('Hygiene Data'!$E$7,0,10*ROW('Hygiene Data'!E56)),NA())</f>
        <v>#N/A</v>
      </c>
      <c r="BE62" s="521" t="e">
        <f ca="1">+IF(AND(ISNUMBER(OFFSET('Hygiene Data'!$E$9,0,10*ROW('Hygiene Data'!E56))),'Data Summary'!DT62="Yes"),OFFSET('Hygiene Data'!$E$9,0,10*ROW('Hygiene Data'!E56)),NA())</f>
        <v>#N/A</v>
      </c>
      <c r="BF62" s="521" t="e">
        <f ca="1">+IF(AND(ISNUMBER(OFFSET('Hygiene Data'!$F$5,0,10*ROW('Hygiene Data'!F56))),'Data Summary'!DU62="Yes"),OFFSET('Hygiene Data'!$F$5,0,10*ROW('Hygiene Data'!F56)),NA())</f>
        <v>#N/A</v>
      </c>
      <c r="BG62" s="521" t="e">
        <f ca="1">+IF(AND(ISNUMBER(OFFSET('Hygiene Data'!$F$7,0,10*ROW('Hygiene Data'!F56))),'Data Summary'!DV62="Yes"),OFFSET('Hygiene Data'!$F$7,0,10*ROW('Hygiene Data'!F56)),NA())</f>
        <v>#N/A</v>
      </c>
      <c r="BH62" s="521" t="e">
        <f ca="1">+IF(AND(ISNUMBER(OFFSET('Hygiene Data'!$F$9,0,10*ROW('Hygiene Data'!F56))),'Data Summary'!DW62="Yes"),OFFSET('Hygiene Data'!$F$9,0,10*ROW('Hygiene Data'!F56)),NA())</f>
        <v>#N/A</v>
      </c>
      <c r="BI62" s="521" t="e">
        <f ca="1">+IF(AND(ISNUMBER(OFFSET('Hygiene Data'!$G$5,0,10*ROW('Hygiene Data'!G56))),'Data Summary'!DX62="Yes"),OFFSET('Hygiene Data'!$G$5,0,10*ROW('Hygiene Data'!G56)),NA())</f>
        <v>#N/A</v>
      </c>
      <c r="BJ62" s="521" t="e">
        <f ca="1">+IF(AND(ISNUMBER(OFFSET('Hygiene Data'!$G$7,0,10*ROW('Hygiene Data'!G56))),'Data Summary'!DY62="Yes"),OFFSET('Hygiene Data'!$G$7,0,10*ROW('Hygiene Data'!G56)),NA())</f>
        <v>#N/A</v>
      </c>
      <c r="BK62" s="521" t="e">
        <f ca="1">+IF(AND(ISNUMBER(OFFSET('Hygiene Data'!$G$9,0,10*ROW('Hygiene Data'!G56))),'Data Summary'!DZ62="Yes"),OFFSET('Hygiene Data'!$G$9,0,10*ROW('Hygiene Data'!G56)),NA())</f>
        <v>#N/A</v>
      </c>
      <c r="BL62" s="521" t="e">
        <f ca="1">+IF(AND(ISNUMBER(OFFSET('Hygiene Data'!$H$5,0,10*ROW('Hygiene Data'!H56))),'Data Summary'!EA62="Yes"),OFFSET('Hygiene Data'!$H$5,0,10*ROW('Hygiene Data'!H56)),NA())</f>
        <v>#N/A</v>
      </c>
      <c r="BM62" s="521" t="e">
        <f ca="1">+IF(AND(ISNUMBER(OFFSET('Hygiene Data'!$H$7,0,10*ROW('Hygiene Data'!H56))),'Data Summary'!EB62="Yes"),OFFSET('Hygiene Data'!$H$7,0,10*ROW('Hygiene Data'!H56)),NA())</f>
        <v>#N/A</v>
      </c>
      <c r="BN62" s="521" t="e">
        <f ca="1">+IF(AND(ISNUMBER(OFFSET('Hygiene Data'!$H$9,0,10*ROW('Hygiene Data'!H56))),'Data Summary'!EC62="Yes"),OFFSET('Hygiene Data'!$H$9,0,10*ROW('Hygiene Data'!H56)),NA())</f>
        <v>#N/A</v>
      </c>
      <c r="BO62" s="521" t="e">
        <f ca="1">+IF(AND(ISNUMBER(OFFSET('Hygiene Data'!$I$5,0,10*ROW('Hygiene Data'!I56))),'Data Summary'!ED62="Yes"),OFFSET('Hygiene Data'!$I$5,0,10*ROW('Hygiene Data'!I56)),NA())</f>
        <v>#N/A</v>
      </c>
      <c r="BP62" s="521" t="e">
        <f ca="1">+IF(AND(ISNUMBER(OFFSET('Hygiene Data'!$I$7,0,10*ROW('Hygiene Data'!I56))),'Data Summary'!EE62="Yes"),OFFSET('Hygiene Data'!$I$7,0,10*ROW('Hygiene Data'!I56)),NA())</f>
        <v>#N/A</v>
      </c>
      <c r="BQ62" s="521" t="e">
        <f ca="1">+IF(AND(ISNUMBER(OFFSET('Hygiene Data'!$I$9,0,10*ROW('Hygiene Data'!I56))),'Data Summary'!EF62="Yes"),OFFSET('Hygiene Data'!$I$9,0,10*ROW('Hygiene Data'!I56)),NA())</f>
        <v>#N/A</v>
      </c>
    </row>
    <row r="63" spans="1:69" x14ac:dyDescent="0.25">
      <c r="A63" s="517" t="e">
        <f ca="1">+RIGHT('Data Summary'!A63,LEN('Data Summary'!A63)-9)</f>
        <v>#VALUE!</v>
      </c>
      <c r="B63" s="491" t="str">
        <f ca="1">+IF(ISTEXT('Data Summary'!B63),'Data Summary'!B63,"")</f>
        <v/>
      </c>
      <c r="C63" s="518" t="e">
        <f ca="1">+VALUE('Data Summary'!C63)</f>
        <v>#VALUE!</v>
      </c>
      <c r="D63" s="519" t="e">
        <f ca="1">+IF(AND(ISNUMBER(OFFSET('Water Data'!$D$4,0,10*ROW('Water Data'!D57))),'Data Summary'!BS63="Yes"),100-OFFSET('Water Data'!$D$4,0,10*ROW('Water Data'!D57)),NA())</f>
        <v>#N/A</v>
      </c>
      <c r="E63" s="519" t="e">
        <f ca="1">+IF(AND(ISNUMBER(OFFSET('Water Data'!$D$6,0,10*ROW('Water Data'!D57))),'Data Summary'!BT63="Yes"),OFFSET('Water Data'!$D$6,0,10*ROW('Water Data'!D57)),NA())</f>
        <v>#N/A</v>
      </c>
      <c r="F63" s="519" t="e">
        <f ca="1">+IF(AND(ISNUMBER(OFFSET('Water Data'!$D$9,0,10*ROW('Water Data'!D57))),'Data Summary'!BU63="Yes"),OFFSET('Water Data'!$D$9,0,10*ROW('Water Data'!D57)),NA())</f>
        <v>#N/A</v>
      </c>
      <c r="G63" s="519" t="e">
        <f ca="1">+IF(AND(ISNUMBER(OFFSET('Water Data'!$E$4,0,10*ROW('Water Data'!E57))),'Data Summary'!BV63="Yes"),100-OFFSET('Water Data'!$E$4,0,10*ROW('Water Data'!E57)),NA())</f>
        <v>#N/A</v>
      </c>
      <c r="H63" s="519" t="e">
        <f ca="1">+IF(AND(ISNUMBER(OFFSET('Water Data'!$E$6,0,10*ROW('Water Data'!E57))),'Data Summary'!BW63="Yes"),OFFSET('Water Data'!$E$6,0,10*ROW('Water Data'!E57)),NA())</f>
        <v>#N/A</v>
      </c>
      <c r="I63" s="519" t="e">
        <f ca="1">+IF(AND(ISNUMBER(OFFSET('Water Data'!$E$9,0,10*ROW('Water Data'!E57))),'Data Summary'!BX63="Yes"),OFFSET('Water Data'!$E$9,0,10*ROW('Water Data'!E57)),NA())</f>
        <v>#N/A</v>
      </c>
      <c r="J63" s="519" t="e">
        <f ca="1">+IF(AND(ISNUMBER(OFFSET('Water Data'!$F$4,0,10*ROW('Water Data'!F57))),'Data Summary'!BY63="Yes"),100-OFFSET('Water Data'!$F$4,0,10*ROW('Water Data'!F57)),NA())</f>
        <v>#N/A</v>
      </c>
      <c r="K63" s="519" t="e">
        <f ca="1">+IF(AND(ISNUMBER(OFFSET('Water Data'!$F$6,0,10*ROW('Water Data'!F57))),'Data Summary'!BZ63="Yes"),OFFSET('Water Data'!$F$6,0,10*ROW('Water Data'!F57)),NA())</f>
        <v>#N/A</v>
      </c>
      <c r="L63" s="519" t="e">
        <f ca="1">+IF(AND(ISNUMBER(OFFSET('Water Data'!$F$9,0,10*ROW('Water Data'!F57))),'Data Summary'!CA63="Yes"),OFFSET('Water Data'!$F$9,0,10*ROW('Water Data'!F57)),NA())</f>
        <v>#N/A</v>
      </c>
      <c r="M63" s="519" t="e">
        <f ca="1">+IF(AND(ISNUMBER(OFFSET('Water Data'!$G$4,0,10*ROW('Water Data'!G57))),'Data Summary'!CB63="Yes"),100-OFFSET('Water Data'!$G$4,0,10*ROW('Water Data'!G57)),NA())</f>
        <v>#N/A</v>
      </c>
      <c r="N63" s="519" t="e">
        <f ca="1">+IF(AND(ISNUMBER(OFFSET('Water Data'!$G$6,0,10*ROW('Water Data'!G57))),'Data Summary'!CC63="Yes"),OFFSET('Water Data'!$G$6,0,10*ROW('Water Data'!G57)),NA())</f>
        <v>#N/A</v>
      </c>
      <c r="O63" s="519" t="e">
        <f ca="1">+IF(AND(ISNUMBER(OFFSET('Water Data'!$G$9,0,10*ROW('Water Data'!G57))),'Data Summary'!CD63="Yes"),OFFSET('Water Data'!$G$9,0,10*ROW('Water Data'!G57)),NA())</f>
        <v>#N/A</v>
      </c>
      <c r="P63" s="519" t="e">
        <f ca="1">+IF(AND(ISNUMBER(OFFSET('Water Data'!$H$4,0,10*ROW('Water Data'!H57))),'Data Summary'!CE63="Yes"),100-OFFSET('Water Data'!$H$4,0,10*ROW('Water Data'!H57)),NA())</f>
        <v>#N/A</v>
      </c>
      <c r="Q63" s="519" t="e">
        <f ca="1">+IF(AND(ISNUMBER(OFFSET('Water Data'!$H$6,0,10*ROW('Water Data'!H57))),'Data Summary'!CF63="Yes"),OFFSET('Water Data'!$H$6,0,10*ROW('Water Data'!H57)),NA())</f>
        <v>#N/A</v>
      </c>
      <c r="R63" s="519" t="e">
        <f ca="1">+IF(AND(ISNUMBER(OFFSET('Water Data'!$H$9,0,10*ROW('Water Data'!H57))),'Data Summary'!CG63="Yes"),OFFSET('Water Data'!$H$9,0,10*ROW('Water Data'!H57)),NA())</f>
        <v>#N/A</v>
      </c>
      <c r="S63" s="519" t="e">
        <f ca="1">+IF(AND(ISNUMBER(OFFSET('Water Data'!$I$4,0,10*ROW('Water Data'!I57))),'Data Summary'!CH63="Yes"),100-OFFSET('Water Data'!$I$4,0,10*ROW('Water Data'!I57)),NA())</f>
        <v>#N/A</v>
      </c>
      <c r="T63" s="519" t="e">
        <f ca="1">+IF(AND(ISNUMBER(OFFSET('Water Data'!$I$6,0,10*ROW('Water Data'!I57))),'Data Summary'!CI63="Yes"),OFFSET('Water Data'!$I$6,0,10*ROW('Water Data'!I57)),NA())</f>
        <v>#N/A</v>
      </c>
      <c r="U63" s="519" t="e">
        <f ca="1">+IF(AND(ISNUMBER(OFFSET('Water Data'!$I$9,0,10*ROW('Water Data'!I57))),'Data Summary'!CJ63="Yes"),OFFSET('Water Data'!$I$9,0,10*ROW('Water Data'!I57)),NA())</f>
        <v>#N/A</v>
      </c>
      <c r="V63" s="520" t="e">
        <f ca="1">+IF(AND(ISNUMBER(OFFSET('Sanitation Data'!$D$4,0,10*ROW('Sanitation Data'!D57))),'Data Summary'!CK63="Yes"),100-OFFSET('Sanitation Data'!$D$4,0,10*ROW('Sanitation Data'!D57)),NA())</f>
        <v>#N/A</v>
      </c>
      <c r="W63" s="520" t="e">
        <f ca="1">+IF(AND(ISNUMBER(OFFSET('Sanitation Data'!$D$6,0,10*ROW('Sanitation Data'!D57))),'Data Summary'!CL63="Yes"),OFFSET('Sanitation Data'!$D$6,0,10*ROW('Sanitation Data'!D57)),NA())</f>
        <v>#N/A</v>
      </c>
      <c r="X63" s="520" t="e">
        <f ca="1">+IF(AND(ISNUMBER(OFFSET('Sanitation Data'!$D$10,0,10*ROW('Sanitation Data'!D57))),'Data Summary'!CM63="Yes"),OFFSET('Sanitation Data'!$D$10,0,10*ROW('Sanitation Data'!D57)),NA())</f>
        <v>#N/A</v>
      </c>
      <c r="Y63" s="520" t="e">
        <f ca="1">+IF(AND(ISNUMBER(OFFSET('Sanitation Data'!$D$11,0,10*ROW('Sanitation Data'!D57))),'Data Summary'!CN63="Yes"),OFFSET('Sanitation Data'!$D$11,0,10*ROW('Sanitation Data'!D57)),NA())</f>
        <v>#N/A</v>
      </c>
      <c r="Z63" s="520" t="e">
        <f ca="1">+IF(AND(ISNUMBER(OFFSET('Sanitation Data'!$D$12,0,10*ROW('Sanitation Data'!D57))),'Data Summary'!CO63="Yes"),OFFSET('Sanitation Data'!$D$12,0,10*ROW('Sanitation Data'!D57)),NA())</f>
        <v>#N/A</v>
      </c>
      <c r="AA63" s="520" t="e">
        <f ca="1">+IF(AND(ISNUMBER(OFFSET('Sanitation Data'!$E$4,0,10*ROW('Sanitation Data'!E57))),'Data Summary'!CP63="Yes"),100-OFFSET('Sanitation Data'!$E$4,0,10*ROW('Sanitation Data'!E57)),NA())</f>
        <v>#N/A</v>
      </c>
      <c r="AB63" s="520" t="e">
        <f ca="1">+IF(AND(ISNUMBER(OFFSET('Sanitation Data'!$E$6,0,10*ROW('Sanitation Data'!E57))),'Data Summary'!CQ63="Yes"),OFFSET('Sanitation Data'!$E$6,0,10*ROW('Sanitation Data'!E57)),NA())</f>
        <v>#N/A</v>
      </c>
      <c r="AC63" s="520" t="e">
        <f ca="1">+IF(AND(ISNUMBER(OFFSET('Sanitation Data'!$E$10,0,10*ROW('Sanitation Data'!E57))),'Data Summary'!CR63="Yes"),OFFSET('Sanitation Data'!$E$10,0,10*ROW('Sanitation Data'!E57)),NA())</f>
        <v>#N/A</v>
      </c>
      <c r="AD63" s="520" t="e">
        <f ca="1">+IF(AND(ISNUMBER(OFFSET('Sanitation Data'!$E$11,0,10*ROW('Sanitation Data'!E57))),'Data Summary'!CS63="Yes"),OFFSET('Sanitation Data'!$E$11,0,10*ROW('Sanitation Data'!E57)),NA())</f>
        <v>#N/A</v>
      </c>
      <c r="AE63" s="520" t="e">
        <f ca="1">+IF(AND(ISNUMBER(OFFSET('Sanitation Data'!$E$12,0,10*ROW('Sanitation Data'!E57))),'Data Summary'!CT63="Yes"),OFFSET('Sanitation Data'!$E$12,0,10*ROW('Sanitation Data'!E57)),NA())</f>
        <v>#N/A</v>
      </c>
      <c r="AF63" s="520" t="e">
        <f ca="1">+IF(AND(ISNUMBER(OFFSET('Sanitation Data'!$F$4,0,10*ROW('Sanitation Data'!F57))),'Data Summary'!CU63="Yes"),100-OFFSET('Sanitation Data'!$F$4,0,10*ROW('Sanitation Data'!F57)),NA())</f>
        <v>#N/A</v>
      </c>
      <c r="AG63" s="520" t="e">
        <f ca="1">+IF(AND(ISNUMBER(OFFSET('Sanitation Data'!$F$6,0,10*ROW('Sanitation Data'!F57))),'Data Summary'!CV63="Yes"),OFFSET('Sanitation Data'!$F$6,0,10*ROW('Sanitation Data'!F57)),NA())</f>
        <v>#N/A</v>
      </c>
      <c r="AH63" s="520" t="e">
        <f ca="1">+IF(AND(ISNUMBER(OFFSET('Sanitation Data'!$F$10,0,10*ROW('Sanitation Data'!F57))),'Data Summary'!CW63="Yes"),OFFSET('Sanitation Data'!$F$10,0,10*ROW('Sanitation Data'!F57)),NA())</f>
        <v>#N/A</v>
      </c>
      <c r="AI63" s="520" t="e">
        <f ca="1">+IF(AND(ISNUMBER(OFFSET('Sanitation Data'!$F$11,0,10*ROW('Sanitation Data'!F57))),'Data Summary'!CX63="Yes"),OFFSET('Sanitation Data'!$F$11,0,10*ROW('Sanitation Data'!F57)),NA())</f>
        <v>#N/A</v>
      </c>
      <c r="AJ63" s="520" t="e">
        <f ca="1">+IF(AND(ISNUMBER(OFFSET('Sanitation Data'!$F$12,0,10*ROW('Sanitation Data'!F57))),'Data Summary'!CY63="Yes"),OFFSET('Sanitation Data'!$F$12,0,10*ROW('Sanitation Data'!F57)),NA())</f>
        <v>#N/A</v>
      </c>
      <c r="AK63" s="520" t="e">
        <f ca="1">+IF(AND(ISNUMBER(OFFSET('Sanitation Data'!$G$4,0,10*ROW('Sanitation Data'!G57))),'Data Summary'!CZ63="Yes"),100-OFFSET('Sanitation Data'!$G$4,0,10*ROW('Sanitation Data'!G57)),NA())</f>
        <v>#N/A</v>
      </c>
      <c r="AL63" s="520" t="e">
        <f ca="1">+IF(AND(ISNUMBER(OFFSET('Sanitation Data'!$G$6,0,10*ROW('Sanitation Data'!G57))),'Data Summary'!DA63="Yes"),OFFSET('Sanitation Data'!$G$6,0,10*ROW('Sanitation Data'!G57)),NA())</f>
        <v>#N/A</v>
      </c>
      <c r="AM63" s="520" t="e">
        <f ca="1">+IF(AND(ISNUMBER(OFFSET('Sanitation Data'!$G$10,0,10*ROW('Sanitation Data'!G57))),'Data Summary'!DB63="Yes"),OFFSET('Sanitation Data'!$G$10,0,10*ROW('Sanitation Data'!G57)),NA())</f>
        <v>#N/A</v>
      </c>
      <c r="AN63" s="520" t="e">
        <f ca="1">+IF(AND(ISNUMBER(OFFSET('Sanitation Data'!$G$11,0,10*ROW('Sanitation Data'!G57))),'Data Summary'!DC63="Yes"),OFFSET('Sanitation Data'!$G$11,0,10*ROW('Sanitation Data'!G57)),NA())</f>
        <v>#N/A</v>
      </c>
      <c r="AO63" s="520" t="e">
        <f ca="1">+IF(AND(ISNUMBER(OFFSET('Sanitation Data'!$G$12,0,10*ROW('Sanitation Data'!G57))),'Data Summary'!DD63="Yes"),OFFSET('Sanitation Data'!$G$12,0,10*ROW('Sanitation Data'!G57)),NA())</f>
        <v>#N/A</v>
      </c>
      <c r="AP63" s="520" t="e">
        <f ca="1">+IF(AND(ISNUMBER(OFFSET('Sanitation Data'!$H$4,0,10*ROW('Sanitation Data'!H57))),'Data Summary'!DE63="Yes"),100-OFFSET('Sanitation Data'!$H$4,0,10*ROW('Sanitation Data'!H57)),NA())</f>
        <v>#N/A</v>
      </c>
      <c r="AQ63" s="520" t="e">
        <f ca="1">+IF(AND(ISNUMBER(OFFSET('Sanitation Data'!$H$6,0,10*ROW('Sanitation Data'!H57))),'Data Summary'!DF63="Yes"),OFFSET('Sanitation Data'!$H$6,0,10*ROW('Sanitation Data'!H57)),NA())</f>
        <v>#N/A</v>
      </c>
      <c r="AR63" s="520" t="e">
        <f ca="1">+IF(AND(ISNUMBER(OFFSET('Sanitation Data'!$H$10,0,10*ROW('Sanitation Data'!H57))),'Data Summary'!DG63="Yes"),OFFSET('Sanitation Data'!$H$10,0,10*ROW('Sanitation Data'!H57)),NA())</f>
        <v>#N/A</v>
      </c>
      <c r="AS63" s="520" t="e">
        <f ca="1">+IF(AND(ISNUMBER(OFFSET('Sanitation Data'!$H$11,0,10*ROW('Sanitation Data'!H57))),'Data Summary'!DH63="Yes"),OFFSET('Sanitation Data'!$H$11,0,10*ROW('Sanitation Data'!H57)),NA())</f>
        <v>#N/A</v>
      </c>
      <c r="AT63" s="520" t="e">
        <f ca="1">+IF(AND(ISNUMBER(OFFSET('Sanitation Data'!$H$12,0,10*ROW('Sanitation Data'!H57))),'Data Summary'!DI63="Yes"),OFFSET('Sanitation Data'!$H$12,0,10*ROW('Sanitation Data'!H57)),NA())</f>
        <v>#N/A</v>
      </c>
      <c r="AU63" s="520" t="e">
        <f ca="1">+IF(AND(ISNUMBER(OFFSET('Sanitation Data'!$I$4,0,10*ROW('Sanitation Data'!I57))),'Data Summary'!DJ63="Yes"),100-OFFSET('Sanitation Data'!$I$4,0,10*ROW('Sanitation Data'!I57)),NA())</f>
        <v>#N/A</v>
      </c>
      <c r="AV63" s="520" t="e">
        <f ca="1">+IF(AND(ISNUMBER(OFFSET('Sanitation Data'!$I$6,0,10*ROW('Sanitation Data'!I57))),'Data Summary'!DK63="Yes"),OFFSET('Sanitation Data'!$I$6,0,10*ROW('Sanitation Data'!I57)),NA())</f>
        <v>#N/A</v>
      </c>
      <c r="AW63" s="520" t="e">
        <f ca="1">+IF(AND(ISNUMBER(OFFSET('Sanitation Data'!$I$10,0,10*ROW('Sanitation Data'!I57))),'Data Summary'!DL63="Yes"),OFFSET('Sanitation Data'!$I$10,0,10*ROW('Sanitation Data'!I57)),NA())</f>
        <v>#N/A</v>
      </c>
      <c r="AX63" s="520" t="e">
        <f ca="1">+IF(AND(ISNUMBER(OFFSET('Sanitation Data'!$I$11,0,10*ROW('Sanitation Data'!I57))),'Data Summary'!DM63="Yes"),OFFSET('Sanitation Data'!$I$11,0,10*ROW('Sanitation Data'!I57)),NA())</f>
        <v>#N/A</v>
      </c>
      <c r="AY63" s="520" t="e">
        <f ca="1">+IF(AND(ISNUMBER(OFFSET('Sanitation Data'!$I$12,0,10*ROW('Sanitation Data'!I57))),'Data Summary'!DN63="Yes"),OFFSET('Sanitation Data'!$I$12,0,10*ROW('Sanitation Data'!I57)),NA())</f>
        <v>#N/A</v>
      </c>
      <c r="AZ63" s="521" t="e">
        <f ca="1">+IF(AND(ISNUMBER(OFFSET('Hygiene Data'!$D$5,0,10*ROW('Hygiene Data'!D57))),'Data Summary'!DO63="Yes"),OFFSET('Hygiene Data'!$D$5,0,10*ROW('Hygiene Data'!D57)),NA())</f>
        <v>#N/A</v>
      </c>
      <c r="BA63" s="521" t="e">
        <f ca="1">+IF(AND(ISNUMBER(OFFSET('Hygiene Data'!$D$7,0,10*ROW('Hygiene Data'!D57))),'Data Summary'!DP63="Yes"),OFFSET('Hygiene Data'!$D$7,0,10*ROW('Hygiene Data'!D57)),NA())</f>
        <v>#N/A</v>
      </c>
      <c r="BB63" s="521" t="e">
        <f ca="1">+IF(AND(ISNUMBER(OFFSET('Hygiene Data'!$D$9,0,10*ROW('Hygiene Data'!D57))),'Data Summary'!DQ63="Yes"),OFFSET('Hygiene Data'!$D$9,0,10*ROW('Hygiene Data'!D57)),NA())</f>
        <v>#N/A</v>
      </c>
      <c r="BC63" s="521" t="e">
        <f ca="1">+IF(AND(ISNUMBER(OFFSET('Hygiene Data'!$E$5,0,10*ROW('Hygiene Data'!E57))),'Data Summary'!DR63="Yes"),OFFSET('Hygiene Data'!$E$5,0,10*ROW('Hygiene Data'!E57)),NA())</f>
        <v>#N/A</v>
      </c>
      <c r="BD63" s="521" t="e">
        <f ca="1">+IF(AND(ISNUMBER(OFFSET('Hygiene Data'!$E$7,0,10*ROW('Hygiene Data'!E57))),'Data Summary'!DS63="Yes"),OFFSET('Hygiene Data'!$E$7,0,10*ROW('Hygiene Data'!E57)),NA())</f>
        <v>#N/A</v>
      </c>
      <c r="BE63" s="521" t="e">
        <f ca="1">+IF(AND(ISNUMBER(OFFSET('Hygiene Data'!$E$9,0,10*ROW('Hygiene Data'!E57))),'Data Summary'!DT63="Yes"),OFFSET('Hygiene Data'!$E$9,0,10*ROW('Hygiene Data'!E57)),NA())</f>
        <v>#N/A</v>
      </c>
      <c r="BF63" s="521" t="e">
        <f ca="1">+IF(AND(ISNUMBER(OFFSET('Hygiene Data'!$F$5,0,10*ROW('Hygiene Data'!F57))),'Data Summary'!DU63="Yes"),OFFSET('Hygiene Data'!$F$5,0,10*ROW('Hygiene Data'!F57)),NA())</f>
        <v>#N/A</v>
      </c>
      <c r="BG63" s="521" t="e">
        <f ca="1">+IF(AND(ISNUMBER(OFFSET('Hygiene Data'!$F$7,0,10*ROW('Hygiene Data'!F57))),'Data Summary'!DV63="Yes"),OFFSET('Hygiene Data'!$F$7,0,10*ROW('Hygiene Data'!F57)),NA())</f>
        <v>#N/A</v>
      </c>
      <c r="BH63" s="521" t="e">
        <f ca="1">+IF(AND(ISNUMBER(OFFSET('Hygiene Data'!$F$9,0,10*ROW('Hygiene Data'!F57))),'Data Summary'!DW63="Yes"),OFFSET('Hygiene Data'!$F$9,0,10*ROW('Hygiene Data'!F57)),NA())</f>
        <v>#N/A</v>
      </c>
      <c r="BI63" s="521" t="e">
        <f ca="1">+IF(AND(ISNUMBER(OFFSET('Hygiene Data'!$G$5,0,10*ROW('Hygiene Data'!G57))),'Data Summary'!DX63="Yes"),OFFSET('Hygiene Data'!$G$5,0,10*ROW('Hygiene Data'!G57)),NA())</f>
        <v>#N/A</v>
      </c>
      <c r="BJ63" s="521" t="e">
        <f ca="1">+IF(AND(ISNUMBER(OFFSET('Hygiene Data'!$G$7,0,10*ROW('Hygiene Data'!G57))),'Data Summary'!DY63="Yes"),OFFSET('Hygiene Data'!$G$7,0,10*ROW('Hygiene Data'!G57)),NA())</f>
        <v>#N/A</v>
      </c>
      <c r="BK63" s="521" t="e">
        <f ca="1">+IF(AND(ISNUMBER(OFFSET('Hygiene Data'!$G$9,0,10*ROW('Hygiene Data'!G57))),'Data Summary'!DZ63="Yes"),OFFSET('Hygiene Data'!$G$9,0,10*ROW('Hygiene Data'!G57)),NA())</f>
        <v>#N/A</v>
      </c>
      <c r="BL63" s="521" t="e">
        <f ca="1">+IF(AND(ISNUMBER(OFFSET('Hygiene Data'!$H$5,0,10*ROW('Hygiene Data'!H57))),'Data Summary'!EA63="Yes"),OFFSET('Hygiene Data'!$H$5,0,10*ROW('Hygiene Data'!H57)),NA())</f>
        <v>#N/A</v>
      </c>
      <c r="BM63" s="521" t="e">
        <f ca="1">+IF(AND(ISNUMBER(OFFSET('Hygiene Data'!$H$7,0,10*ROW('Hygiene Data'!H57))),'Data Summary'!EB63="Yes"),OFFSET('Hygiene Data'!$H$7,0,10*ROW('Hygiene Data'!H57)),NA())</f>
        <v>#N/A</v>
      </c>
      <c r="BN63" s="521" t="e">
        <f ca="1">+IF(AND(ISNUMBER(OFFSET('Hygiene Data'!$H$9,0,10*ROW('Hygiene Data'!H57))),'Data Summary'!EC63="Yes"),OFFSET('Hygiene Data'!$H$9,0,10*ROW('Hygiene Data'!H57)),NA())</f>
        <v>#N/A</v>
      </c>
      <c r="BO63" s="521" t="e">
        <f ca="1">+IF(AND(ISNUMBER(OFFSET('Hygiene Data'!$I$5,0,10*ROW('Hygiene Data'!I57))),'Data Summary'!ED63="Yes"),OFFSET('Hygiene Data'!$I$5,0,10*ROW('Hygiene Data'!I57)),NA())</f>
        <v>#N/A</v>
      </c>
      <c r="BP63" s="521" t="e">
        <f ca="1">+IF(AND(ISNUMBER(OFFSET('Hygiene Data'!$I$7,0,10*ROW('Hygiene Data'!I57))),'Data Summary'!EE63="Yes"),OFFSET('Hygiene Data'!$I$7,0,10*ROW('Hygiene Data'!I57)),NA())</f>
        <v>#N/A</v>
      </c>
      <c r="BQ63" s="521" t="e">
        <f ca="1">+IF(AND(ISNUMBER(OFFSET('Hygiene Data'!$I$9,0,10*ROW('Hygiene Data'!I57))),'Data Summary'!EF63="Yes"),OFFSET('Hygiene Data'!$I$9,0,10*ROW('Hygiene Data'!I57)),NA())</f>
        <v>#N/A</v>
      </c>
    </row>
    <row r="64" spans="1:69" x14ac:dyDescent="0.25">
      <c r="A64" s="517" t="e">
        <f ca="1">+RIGHT('Data Summary'!A64,LEN('Data Summary'!A64)-9)</f>
        <v>#VALUE!</v>
      </c>
      <c r="B64" s="491" t="str">
        <f ca="1">+IF(ISTEXT('Data Summary'!B64),'Data Summary'!B64,"")</f>
        <v/>
      </c>
      <c r="C64" s="518" t="e">
        <f ca="1">+VALUE('Data Summary'!C64)</f>
        <v>#VALUE!</v>
      </c>
      <c r="D64" s="519" t="e">
        <f ca="1">+IF(AND(ISNUMBER(OFFSET('Water Data'!$D$4,0,10*ROW('Water Data'!D58))),'Data Summary'!BS64="Yes"),100-OFFSET('Water Data'!$D$4,0,10*ROW('Water Data'!D58)),NA())</f>
        <v>#N/A</v>
      </c>
      <c r="E64" s="519" t="e">
        <f ca="1">+IF(AND(ISNUMBER(OFFSET('Water Data'!$D$6,0,10*ROW('Water Data'!D58))),'Data Summary'!BT64="Yes"),OFFSET('Water Data'!$D$6,0,10*ROW('Water Data'!D58)),NA())</f>
        <v>#N/A</v>
      </c>
      <c r="F64" s="519" t="e">
        <f ca="1">+IF(AND(ISNUMBER(OFFSET('Water Data'!$D$9,0,10*ROW('Water Data'!D58))),'Data Summary'!BU64="Yes"),OFFSET('Water Data'!$D$9,0,10*ROW('Water Data'!D58)),NA())</f>
        <v>#N/A</v>
      </c>
      <c r="G64" s="519" t="e">
        <f ca="1">+IF(AND(ISNUMBER(OFFSET('Water Data'!$E$4,0,10*ROW('Water Data'!E58))),'Data Summary'!BV64="Yes"),100-OFFSET('Water Data'!$E$4,0,10*ROW('Water Data'!E58)),NA())</f>
        <v>#N/A</v>
      </c>
      <c r="H64" s="519" t="e">
        <f ca="1">+IF(AND(ISNUMBER(OFFSET('Water Data'!$E$6,0,10*ROW('Water Data'!E58))),'Data Summary'!BW64="Yes"),OFFSET('Water Data'!$E$6,0,10*ROW('Water Data'!E58)),NA())</f>
        <v>#N/A</v>
      </c>
      <c r="I64" s="519" t="e">
        <f ca="1">+IF(AND(ISNUMBER(OFFSET('Water Data'!$E$9,0,10*ROW('Water Data'!E58))),'Data Summary'!BX64="Yes"),OFFSET('Water Data'!$E$9,0,10*ROW('Water Data'!E58)),NA())</f>
        <v>#N/A</v>
      </c>
      <c r="J64" s="519" t="e">
        <f ca="1">+IF(AND(ISNUMBER(OFFSET('Water Data'!$F$4,0,10*ROW('Water Data'!F58))),'Data Summary'!BY64="Yes"),100-OFFSET('Water Data'!$F$4,0,10*ROW('Water Data'!F58)),NA())</f>
        <v>#N/A</v>
      </c>
      <c r="K64" s="519" t="e">
        <f ca="1">+IF(AND(ISNUMBER(OFFSET('Water Data'!$F$6,0,10*ROW('Water Data'!F58))),'Data Summary'!BZ64="Yes"),OFFSET('Water Data'!$F$6,0,10*ROW('Water Data'!F58)),NA())</f>
        <v>#N/A</v>
      </c>
      <c r="L64" s="519" t="e">
        <f ca="1">+IF(AND(ISNUMBER(OFFSET('Water Data'!$F$9,0,10*ROW('Water Data'!F58))),'Data Summary'!CA64="Yes"),OFFSET('Water Data'!$F$9,0,10*ROW('Water Data'!F58)),NA())</f>
        <v>#N/A</v>
      </c>
      <c r="M64" s="519" t="e">
        <f ca="1">+IF(AND(ISNUMBER(OFFSET('Water Data'!$G$4,0,10*ROW('Water Data'!G58))),'Data Summary'!CB64="Yes"),100-OFFSET('Water Data'!$G$4,0,10*ROW('Water Data'!G58)),NA())</f>
        <v>#N/A</v>
      </c>
      <c r="N64" s="519" t="e">
        <f ca="1">+IF(AND(ISNUMBER(OFFSET('Water Data'!$G$6,0,10*ROW('Water Data'!G58))),'Data Summary'!CC64="Yes"),OFFSET('Water Data'!$G$6,0,10*ROW('Water Data'!G58)),NA())</f>
        <v>#N/A</v>
      </c>
      <c r="O64" s="519" t="e">
        <f ca="1">+IF(AND(ISNUMBER(OFFSET('Water Data'!$G$9,0,10*ROW('Water Data'!G58))),'Data Summary'!CD64="Yes"),OFFSET('Water Data'!$G$9,0,10*ROW('Water Data'!G58)),NA())</f>
        <v>#N/A</v>
      </c>
      <c r="P64" s="519" t="e">
        <f ca="1">+IF(AND(ISNUMBER(OFFSET('Water Data'!$H$4,0,10*ROW('Water Data'!H58))),'Data Summary'!CE64="Yes"),100-OFFSET('Water Data'!$H$4,0,10*ROW('Water Data'!H58)),NA())</f>
        <v>#N/A</v>
      </c>
      <c r="Q64" s="519" t="e">
        <f ca="1">+IF(AND(ISNUMBER(OFFSET('Water Data'!$H$6,0,10*ROW('Water Data'!H58))),'Data Summary'!CF64="Yes"),OFFSET('Water Data'!$H$6,0,10*ROW('Water Data'!H58)),NA())</f>
        <v>#N/A</v>
      </c>
      <c r="R64" s="519" t="e">
        <f ca="1">+IF(AND(ISNUMBER(OFFSET('Water Data'!$H$9,0,10*ROW('Water Data'!H58))),'Data Summary'!CG64="Yes"),OFFSET('Water Data'!$H$9,0,10*ROW('Water Data'!H58)),NA())</f>
        <v>#N/A</v>
      </c>
      <c r="S64" s="519" t="e">
        <f ca="1">+IF(AND(ISNUMBER(OFFSET('Water Data'!$I$4,0,10*ROW('Water Data'!I58))),'Data Summary'!CH64="Yes"),100-OFFSET('Water Data'!$I$4,0,10*ROW('Water Data'!I58)),NA())</f>
        <v>#N/A</v>
      </c>
      <c r="T64" s="519" t="e">
        <f ca="1">+IF(AND(ISNUMBER(OFFSET('Water Data'!$I$6,0,10*ROW('Water Data'!I58))),'Data Summary'!CI64="Yes"),OFFSET('Water Data'!$I$6,0,10*ROW('Water Data'!I58)),NA())</f>
        <v>#N/A</v>
      </c>
      <c r="U64" s="519" t="e">
        <f ca="1">+IF(AND(ISNUMBER(OFFSET('Water Data'!$I$9,0,10*ROW('Water Data'!I58))),'Data Summary'!CJ64="Yes"),OFFSET('Water Data'!$I$9,0,10*ROW('Water Data'!I58)),NA())</f>
        <v>#N/A</v>
      </c>
      <c r="V64" s="520" t="e">
        <f ca="1">+IF(AND(ISNUMBER(OFFSET('Sanitation Data'!$D$4,0,10*ROW('Sanitation Data'!D58))),'Data Summary'!CK64="Yes"),100-OFFSET('Sanitation Data'!$D$4,0,10*ROW('Sanitation Data'!D58)),NA())</f>
        <v>#N/A</v>
      </c>
      <c r="W64" s="520" t="e">
        <f ca="1">+IF(AND(ISNUMBER(OFFSET('Sanitation Data'!$D$6,0,10*ROW('Sanitation Data'!D58))),'Data Summary'!CL64="Yes"),OFFSET('Sanitation Data'!$D$6,0,10*ROW('Sanitation Data'!D58)),NA())</f>
        <v>#N/A</v>
      </c>
      <c r="X64" s="520" t="e">
        <f ca="1">+IF(AND(ISNUMBER(OFFSET('Sanitation Data'!$D$10,0,10*ROW('Sanitation Data'!D58))),'Data Summary'!CM64="Yes"),OFFSET('Sanitation Data'!$D$10,0,10*ROW('Sanitation Data'!D58)),NA())</f>
        <v>#N/A</v>
      </c>
      <c r="Y64" s="520" t="e">
        <f ca="1">+IF(AND(ISNUMBER(OFFSET('Sanitation Data'!$D$11,0,10*ROW('Sanitation Data'!D58))),'Data Summary'!CN64="Yes"),OFFSET('Sanitation Data'!$D$11,0,10*ROW('Sanitation Data'!D58)),NA())</f>
        <v>#N/A</v>
      </c>
      <c r="Z64" s="520" t="e">
        <f ca="1">+IF(AND(ISNUMBER(OFFSET('Sanitation Data'!$D$12,0,10*ROW('Sanitation Data'!D58))),'Data Summary'!CO64="Yes"),OFFSET('Sanitation Data'!$D$12,0,10*ROW('Sanitation Data'!D58)),NA())</f>
        <v>#N/A</v>
      </c>
      <c r="AA64" s="520" t="e">
        <f ca="1">+IF(AND(ISNUMBER(OFFSET('Sanitation Data'!$E$4,0,10*ROW('Sanitation Data'!E58))),'Data Summary'!CP64="Yes"),100-OFFSET('Sanitation Data'!$E$4,0,10*ROW('Sanitation Data'!E58)),NA())</f>
        <v>#N/A</v>
      </c>
      <c r="AB64" s="520" t="e">
        <f ca="1">+IF(AND(ISNUMBER(OFFSET('Sanitation Data'!$E$6,0,10*ROW('Sanitation Data'!E58))),'Data Summary'!CQ64="Yes"),OFFSET('Sanitation Data'!$E$6,0,10*ROW('Sanitation Data'!E58)),NA())</f>
        <v>#N/A</v>
      </c>
      <c r="AC64" s="520" t="e">
        <f ca="1">+IF(AND(ISNUMBER(OFFSET('Sanitation Data'!$E$10,0,10*ROW('Sanitation Data'!E58))),'Data Summary'!CR64="Yes"),OFFSET('Sanitation Data'!$E$10,0,10*ROW('Sanitation Data'!E58)),NA())</f>
        <v>#N/A</v>
      </c>
      <c r="AD64" s="520" t="e">
        <f ca="1">+IF(AND(ISNUMBER(OFFSET('Sanitation Data'!$E$11,0,10*ROW('Sanitation Data'!E58))),'Data Summary'!CS64="Yes"),OFFSET('Sanitation Data'!$E$11,0,10*ROW('Sanitation Data'!E58)),NA())</f>
        <v>#N/A</v>
      </c>
      <c r="AE64" s="520" t="e">
        <f ca="1">+IF(AND(ISNUMBER(OFFSET('Sanitation Data'!$E$12,0,10*ROW('Sanitation Data'!E58))),'Data Summary'!CT64="Yes"),OFFSET('Sanitation Data'!$E$12,0,10*ROW('Sanitation Data'!E58)),NA())</f>
        <v>#N/A</v>
      </c>
      <c r="AF64" s="520" t="e">
        <f ca="1">+IF(AND(ISNUMBER(OFFSET('Sanitation Data'!$F$4,0,10*ROW('Sanitation Data'!F58))),'Data Summary'!CU64="Yes"),100-OFFSET('Sanitation Data'!$F$4,0,10*ROW('Sanitation Data'!F58)),NA())</f>
        <v>#N/A</v>
      </c>
      <c r="AG64" s="520" t="e">
        <f ca="1">+IF(AND(ISNUMBER(OFFSET('Sanitation Data'!$F$6,0,10*ROW('Sanitation Data'!F58))),'Data Summary'!CV64="Yes"),OFFSET('Sanitation Data'!$F$6,0,10*ROW('Sanitation Data'!F58)),NA())</f>
        <v>#N/A</v>
      </c>
      <c r="AH64" s="520" t="e">
        <f ca="1">+IF(AND(ISNUMBER(OFFSET('Sanitation Data'!$F$10,0,10*ROW('Sanitation Data'!F58))),'Data Summary'!CW64="Yes"),OFFSET('Sanitation Data'!$F$10,0,10*ROW('Sanitation Data'!F58)),NA())</f>
        <v>#N/A</v>
      </c>
      <c r="AI64" s="520" t="e">
        <f ca="1">+IF(AND(ISNUMBER(OFFSET('Sanitation Data'!$F$11,0,10*ROW('Sanitation Data'!F58))),'Data Summary'!CX64="Yes"),OFFSET('Sanitation Data'!$F$11,0,10*ROW('Sanitation Data'!F58)),NA())</f>
        <v>#N/A</v>
      </c>
      <c r="AJ64" s="520" t="e">
        <f ca="1">+IF(AND(ISNUMBER(OFFSET('Sanitation Data'!$F$12,0,10*ROW('Sanitation Data'!F58))),'Data Summary'!CY64="Yes"),OFFSET('Sanitation Data'!$F$12,0,10*ROW('Sanitation Data'!F58)),NA())</f>
        <v>#N/A</v>
      </c>
      <c r="AK64" s="520" t="e">
        <f ca="1">+IF(AND(ISNUMBER(OFFSET('Sanitation Data'!$G$4,0,10*ROW('Sanitation Data'!G58))),'Data Summary'!CZ64="Yes"),100-OFFSET('Sanitation Data'!$G$4,0,10*ROW('Sanitation Data'!G58)),NA())</f>
        <v>#N/A</v>
      </c>
      <c r="AL64" s="520" t="e">
        <f ca="1">+IF(AND(ISNUMBER(OFFSET('Sanitation Data'!$G$6,0,10*ROW('Sanitation Data'!G58))),'Data Summary'!DA64="Yes"),OFFSET('Sanitation Data'!$G$6,0,10*ROW('Sanitation Data'!G58)),NA())</f>
        <v>#N/A</v>
      </c>
      <c r="AM64" s="520" t="e">
        <f ca="1">+IF(AND(ISNUMBER(OFFSET('Sanitation Data'!$G$10,0,10*ROW('Sanitation Data'!G58))),'Data Summary'!DB64="Yes"),OFFSET('Sanitation Data'!$G$10,0,10*ROW('Sanitation Data'!G58)),NA())</f>
        <v>#N/A</v>
      </c>
      <c r="AN64" s="520" t="e">
        <f ca="1">+IF(AND(ISNUMBER(OFFSET('Sanitation Data'!$G$11,0,10*ROW('Sanitation Data'!G58))),'Data Summary'!DC64="Yes"),OFFSET('Sanitation Data'!$G$11,0,10*ROW('Sanitation Data'!G58)),NA())</f>
        <v>#N/A</v>
      </c>
      <c r="AO64" s="520" t="e">
        <f ca="1">+IF(AND(ISNUMBER(OFFSET('Sanitation Data'!$G$12,0,10*ROW('Sanitation Data'!G58))),'Data Summary'!DD64="Yes"),OFFSET('Sanitation Data'!$G$12,0,10*ROW('Sanitation Data'!G58)),NA())</f>
        <v>#N/A</v>
      </c>
      <c r="AP64" s="520" t="e">
        <f ca="1">+IF(AND(ISNUMBER(OFFSET('Sanitation Data'!$H$4,0,10*ROW('Sanitation Data'!H58))),'Data Summary'!DE64="Yes"),100-OFFSET('Sanitation Data'!$H$4,0,10*ROW('Sanitation Data'!H58)),NA())</f>
        <v>#N/A</v>
      </c>
      <c r="AQ64" s="520" t="e">
        <f ca="1">+IF(AND(ISNUMBER(OFFSET('Sanitation Data'!$H$6,0,10*ROW('Sanitation Data'!H58))),'Data Summary'!DF64="Yes"),OFFSET('Sanitation Data'!$H$6,0,10*ROW('Sanitation Data'!H58)),NA())</f>
        <v>#N/A</v>
      </c>
      <c r="AR64" s="520" t="e">
        <f ca="1">+IF(AND(ISNUMBER(OFFSET('Sanitation Data'!$H$10,0,10*ROW('Sanitation Data'!H58))),'Data Summary'!DG64="Yes"),OFFSET('Sanitation Data'!$H$10,0,10*ROW('Sanitation Data'!H58)),NA())</f>
        <v>#N/A</v>
      </c>
      <c r="AS64" s="520" t="e">
        <f ca="1">+IF(AND(ISNUMBER(OFFSET('Sanitation Data'!$H$11,0,10*ROW('Sanitation Data'!H58))),'Data Summary'!DH64="Yes"),OFFSET('Sanitation Data'!$H$11,0,10*ROW('Sanitation Data'!H58)),NA())</f>
        <v>#N/A</v>
      </c>
      <c r="AT64" s="520" t="e">
        <f ca="1">+IF(AND(ISNUMBER(OFFSET('Sanitation Data'!$H$12,0,10*ROW('Sanitation Data'!H58))),'Data Summary'!DI64="Yes"),OFFSET('Sanitation Data'!$H$12,0,10*ROW('Sanitation Data'!H58)),NA())</f>
        <v>#N/A</v>
      </c>
      <c r="AU64" s="520" t="e">
        <f ca="1">+IF(AND(ISNUMBER(OFFSET('Sanitation Data'!$I$4,0,10*ROW('Sanitation Data'!I58))),'Data Summary'!DJ64="Yes"),100-OFFSET('Sanitation Data'!$I$4,0,10*ROW('Sanitation Data'!I58)),NA())</f>
        <v>#N/A</v>
      </c>
      <c r="AV64" s="520" t="e">
        <f ca="1">+IF(AND(ISNUMBER(OFFSET('Sanitation Data'!$I$6,0,10*ROW('Sanitation Data'!I58))),'Data Summary'!DK64="Yes"),OFFSET('Sanitation Data'!$I$6,0,10*ROW('Sanitation Data'!I58)),NA())</f>
        <v>#N/A</v>
      </c>
      <c r="AW64" s="520" t="e">
        <f ca="1">+IF(AND(ISNUMBER(OFFSET('Sanitation Data'!$I$10,0,10*ROW('Sanitation Data'!I58))),'Data Summary'!DL64="Yes"),OFFSET('Sanitation Data'!$I$10,0,10*ROW('Sanitation Data'!I58)),NA())</f>
        <v>#N/A</v>
      </c>
      <c r="AX64" s="520" t="e">
        <f ca="1">+IF(AND(ISNUMBER(OFFSET('Sanitation Data'!$I$11,0,10*ROW('Sanitation Data'!I58))),'Data Summary'!DM64="Yes"),OFFSET('Sanitation Data'!$I$11,0,10*ROW('Sanitation Data'!I58)),NA())</f>
        <v>#N/A</v>
      </c>
      <c r="AY64" s="520" t="e">
        <f ca="1">+IF(AND(ISNUMBER(OFFSET('Sanitation Data'!$I$12,0,10*ROW('Sanitation Data'!I58))),'Data Summary'!DN64="Yes"),OFFSET('Sanitation Data'!$I$12,0,10*ROW('Sanitation Data'!I58)),NA())</f>
        <v>#N/A</v>
      </c>
      <c r="AZ64" s="521" t="e">
        <f ca="1">+IF(AND(ISNUMBER(OFFSET('Hygiene Data'!$D$5,0,10*ROW('Hygiene Data'!D58))),'Data Summary'!DO64="Yes"),OFFSET('Hygiene Data'!$D$5,0,10*ROW('Hygiene Data'!D58)),NA())</f>
        <v>#N/A</v>
      </c>
      <c r="BA64" s="521" t="e">
        <f ca="1">+IF(AND(ISNUMBER(OFFSET('Hygiene Data'!$D$7,0,10*ROW('Hygiene Data'!D58))),'Data Summary'!DP64="Yes"),OFFSET('Hygiene Data'!$D$7,0,10*ROW('Hygiene Data'!D58)),NA())</f>
        <v>#N/A</v>
      </c>
      <c r="BB64" s="521" t="e">
        <f ca="1">+IF(AND(ISNUMBER(OFFSET('Hygiene Data'!$D$9,0,10*ROW('Hygiene Data'!D58))),'Data Summary'!DQ64="Yes"),OFFSET('Hygiene Data'!$D$9,0,10*ROW('Hygiene Data'!D58)),NA())</f>
        <v>#N/A</v>
      </c>
      <c r="BC64" s="521" t="e">
        <f ca="1">+IF(AND(ISNUMBER(OFFSET('Hygiene Data'!$E$5,0,10*ROW('Hygiene Data'!E58))),'Data Summary'!DR64="Yes"),OFFSET('Hygiene Data'!$E$5,0,10*ROW('Hygiene Data'!E58)),NA())</f>
        <v>#N/A</v>
      </c>
      <c r="BD64" s="521" t="e">
        <f ca="1">+IF(AND(ISNUMBER(OFFSET('Hygiene Data'!$E$7,0,10*ROW('Hygiene Data'!E58))),'Data Summary'!DS64="Yes"),OFFSET('Hygiene Data'!$E$7,0,10*ROW('Hygiene Data'!E58)),NA())</f>
        <v>#N/A</v>
      </c>
      <c r="BE64" s="521" t="e">
        <f ca="1">+IF(AND(ISNUMBER(OFFSET('Hygiene Data'!$E$9,0,10*ROW('Hygiene Data'!E58))),'Data Summary'!DT64="Yes"),OFFSET('Hygiene Data'!$E$9,0,10*ROW('Hygiene Data'!E58)),NA())</f>
        <v>#N/A</v>
      </c>
      <c r="BF64" s="521" t="e">
        <f ca="1">+IF(AND(ISNUMBER(OFFSET('Hygiene Data'!$F$5,0,10*ROW('Hygiene Data'!F58))),'Data Summary'!DU64="Yes"),OFFSET('Hygiene Data'!$F$5,0,10*ROW('Hygiene Data'!F58)),NA())</f>
        <v>#N/A</v>
      </c>
      <c r="BG64" s="521" t="e">
        <f ca="1">+IF(AND(ISNUMBER(OFFSET('Hygiene Data'!$F$7,0,10*ROW('Hygiene Data'!F58))),'Data Summary'!DV64="Yes"),OFFSET('Hygiene Data'!$F$7,0,10*ROW('Hygiene Data'!F58)),NA())</f>
        <v>#N/A</v>
      </c>
      <c r="BH64" s="521" t="e">
        <f ca="1">+IF(AND(ISNUMBER(OFFSET('Hygiene Data'!$F$9,0,10*ROW('Hygiene Data'!F58))),'Data Summary'!DW64="Yes"),OFFSET('Hygiene Data'!$F$9,0,10*ROW('Hygiene Data'!F58)),NA())</f>
        <v>#N/A</v>
      </c>
      <c r="BI64" s="521" t="e">
        <f ca="1">+IF(AND(ISNUMBER(OFFSET('Hygiene Data'!$G$5,0,10*ROW('Hygiene Data'!G58))),'Data Summary'!DX64="Yes"),OFFSET('Hygiene Data'!$G$5,0,10*ROW('Hygiene Data'!G58)),NA())</f>
        <v>#N/A</v>
      </c>
      <c r="BJ64" s="521" t="e">
        <f ca="1">+IF(AND(ISNUMBER(OFFSET('Hygiene Data'!$G$7,0,10*ROW('Hygiene Data'!G58))),'Data Summary'!DY64="Yes"),OFFSET('Hygiene Data'!$G$7,0,10*ROW('Hygiene Data'!G58)),NA())</f>
        <v>#N/A</v>
      </c>
      <c r="BK64" s="521" t="e">
        <f ca="1">+IF(AND(ISNUMBER(OFFSET('Hygiene Data'!$G$9,0,10*ROW('Hygiene Data'!G58))),'Data Summary'!DZ64="Yes"),OFFSET('Hygiene Data'!$G$9,0,10*ROW('Hygiene Data'!G58)),NA())</f>
        <v>#N/A</v>
      </c>
      <c r="BL64" s="521" t="e">
        <f ca="1">+IF(AND(ISNUMBER(OFFSET('Hygiene Data'!$H$5,0,10*ROW('Hygiene Data'!H58))),'Data Summary'!EA64="Yes"),OFFSET('Hygiene Data'!$H$5,0,10*ROW('Hygiene Data'!H58)),NA())</f>
        <v>#N/A</v>
      </c>
      <c r="BM64" s="521" t="e">
        <f ca="1">+IF(AND(ISNUMBER(OFFSET('Hygiene Data'!$H$7,0,10*ROW('Hygiene Data'!H58))),'Data Summary'!EB64="Yes"),OFFSET('Hygiene Data'!$H$7,0,10*ROW('Hygiene Data'!H58)),NA())</f>
        <v>#N/A</v>
      </c>
      <c r="BN64" s="521" t="e">
        <f ca="1">+IF(AND(ISNUMBER(OFFSET('Hygiene Data'!$H$9,0,10*ROW('Hygiene Data'!H58))),'Data Summary'!EC64="Yes"),OFFSET('Hygiene Data'!$H$9,0,10*ROW('Hygiene Data'!H58)),NA())</f>
        <v>#N/A</v>
      </c>
      <c r="BO64" s="521" t="e">
        <f ca="1">+IF(AND(ISNUMBER(OFFSET('Hygiene Data'!$I$5,0,10*ROW('Hygiene Data'!I58))),'Data Summary'!ED64="Yes"),OFFSET('Hygiene Data'!$I$5,0,10*ROW('Hygiene Data'!I58)),NA())</f>
        <v>#N/A</v>
      </c>
      <c r="BP64" s="521" t="e">
        <f ca="1">+IF(AND(ISNUMBER(OFFSET('Hygiene Data'!$I$7,0,10*ROW('Hygiene Data'!I58))),'Data Summary'!EE64="Yes"),OFFSET('Hygiene Data'!$I$7,0,10*ROW('Hygiene Data'!I58)),NA())</f>
        <v>#N/A</v>
      </c>
      <c r="BQ64" s="521" t="e">
        <f ca="1">+IF(AND(ISNUMBER(OFFSET('Hygiene Data'!$I$9,0,10*ROW('Hygiene Data'!I58))),'Data Summary'!EF64="Yes"),OFFSET('Hygiene Data'!$I$9,0,10*ROW('Hygiene Data'!I58)),NA())</f>
        <v>#N/A</v>
      </c>
    </row>
    <row r="65" spans="1:69" x14ac:dyDescent="0.25">
      <c r="A65" s="517" t="e">
        <f ca="1">+RIGHT('Data Summary'!A65,LEN('Data Summary'!A65)-9)</f>
        <v>#VALUE!</v>
      </c>
      <c r="B65" s="491" t="str">
        <f ca="1">+IF(ISTEXT('Data Summary'!B65),'Data Summary'!B65,"")</f>
        <v/>
      </c>
      <c r="C65" s="518" t="e">
        <f ca="1">+VALUE('Data Summary'!C65)</f>
        <v>#VALUE!</v>
      </c>
      <c r="D65" s="519" t="e">
        <f ca="1">+IF(AND(ISNUMBER(OFFSET('Water Data'!$D$4,0,10*ROW('Water Data'!D59))),'Data Summary'!BS65="Yes"),100-OFFSET('Water Data'!$D$4,0,10*ROW('Water Data'!D59)),NA())</f>
        <v>#N/A</v>
      </c>
      <c r="E65" s="519" t="e">
        <f ca="1">+IF(AND(ISNUMBER(OFFSET('Water Data'!$D$6,0,10*ROW('Water Data'!D59))),'Data Summary'!BT65="Yes"),OFFSET('Water Data'!$D$6,0,10*ROW('Water Data'!D59)),NA())</f>
        <v>#N/A</v>
      </c>
      <c r="F65" s="519" t="e">
        <f ca="1">+IF(AND(ISNUMBER(OFFSET('Water Data'!$D$9,0,10*ROW('Water Data'!D59))),'Data Summary'!BU65="Yes"),OFFSET('Water Data'!$D$9,0,10*ROW('Water Data'!D59)),NA())</f>
        <v>#N/A</v>
      </c>
      <c r="G65" s="519" t="e">
        <f ca="1">+IF(AND(ISNUMBER(OFFSET('Water Data'!$E$4,0,10*ROW('Water Data'!E59))),'Data Summary'!BV65="Yes"),100-OFFSET('Water Data'!$E$4,0,10*ROW('Water Data'!E59)),NA())</f>
        <v>#N/A</v>
      </c>
      <c r="H65" s="519" t="e">
        <f ca="1">+IF(AND(ISNUMBER(OFFSET('Water Data'!$E$6,0,10*ROW('Water Data'!E59))),'Data Summary'!BW65="Yes"),OFFSET('Water Data'!$E$6,0,10*ROW('Water Data'!E59)),NA())</f>
        <v>#N/A</v>
      </c>
      <c r="I65" s="519" t="e">
        <f ca="1">+IF(AND(ISNUMBER(OFFSET('Water Data'!$E$9,0,10*ROW('Water Data'!E59))),'Data Summary'!BX65="Yes"),OFFSET('Water Data'!$E$9,0,10*ROW('Water Data'!E59)),NA())</f>
        <v>#N/A</v>
      </c>
      <c r="J65" s="519" t="e">
        <f ca="1">+IF(AND(ISNUMBER(OFFSET('Water Data'!$F$4,0,10*ROW('Water Data'!F59))),'Data Summary'!BY65="Yes"),100-OFFSET('Water Data'!$F$4,0,10*ROW('Water Data'!F59)),NA())</f>
        <v>#N/A</v>
      </c>
      <c r="K65" s="519" t="e">
        <f ca="1">+IF(AND(ISNUMBER(OFFSET('Water Data'!$F$6,0,10*ROW('Water Data'!F59))),'Data Summary'!BZ65="Yes"),OFFSET('Water Data'!$F$6,0,10*ROW('Water Data'!F59)),NA())</f>
        <v>#N/A</v>
      </c>
      <c r="L65" s="519" t="e">
        <f ca="1">+IF(AND(ISNUMBER(OFFSET('Water Data'!$F$9,0,10*ROW('Water Data'!F59))),'Data Summary'!CA65="Yes"),OFFSET('Water Data'!$F$9,0,10*ROW('Water Data'!F59)),NA())</f>
        <v>#N/A</v>
      </c>
      <c r="M65" s="519" t="e">
        <f ca="1">+IF(AND(ISNUMBER(OFFSET('Water Data'!$G$4,0,10*ROW('Water Data'!G59))),'Data Summary'!CB65="Yes"),100-OFFSET('Water Data'!$G$4,0,10*ROW('Water Data'!G59)),NA())</f>
        <v>#N/A</v>
      </c>
      <c r="N65" s="519" t="e">
        <f ca="1">+IF(AND(ISNUMBER(OFFSET('Water Data'!$G$6,0,10*ROW('Water Data'!G59))),'Data Summary'!CC65="Yes"),OFFSET('Water Data'!$G$6,0,10*ROW('Water Data'!G59)),NA())</f>
        <v>#N/A</v>
      </c>
      <c r="O65" s="519" t="e">
        <f ca="1">+IF(AND(ISNUMBER(OFFSET('Water Data'!$G$9,0,10*ROW('Water Data'!G59))),'Data Summary'!CD65="Yes"),OFFSET('Water Data'!$G$9,0,10*ROW('Water Data'!G59)),NA())</f>
        <v>#N/A</v>
      </c>
      <c r="P65" s="519" t="e">
        <f ca="1">+IF(AND(ISNUMBER(OFFSET('Water Data'!$H$4,0,10*ROW('Water Data'!H59))),'Data Summary'!CE65="Yes"),100-OFFSET('Water Data'!$H$4,0,10*ROW('Water Data'!H59)),NA())</f>
        <v>#N/A</v>
      </c>
      <c r="Q65" s="519" t="e">
        <f ca="1">+IF(AND(ISNUMBER(OFFSET('Water Data'!$H$6,0,10*ROW('Water Data'!H59))),'Data Summary'!CF65="Yes"),OFFSET('Water Data'!$H$6,0,10*ROW('Water Data'!H59)),NA())</f>
        <v>#N/A</v>
      </c>
      <c r="R65" s="519" t="e">
        <f ca="1">+IF(AND(ISNUMBER(OFFSET('Water Data'!$H$9,0,10*ROW('Water Data'!H59))),'Data Summary'!CG65="Yes"),OFFSET('Water Data'!$H$9,0,10*ROW('Water Data'!H59)),NA())</f>
        <v>#N/A</v>
      </c>
      <c r="S65" s="519" t="e">
        <f ca="1">+IF(AND(ISNUMBER(OFFSET('Water Data'!$I$4,0,10*ROW('Water Data'!I59))),'Data Summary'!CH65="Yes"),100-OFFSET('Water Data'!$I$4,0,10*ROW('Water Data'!I59)),NA())</f>
        <v>#N/A</v>
      </c>
      <c r="T65" s="519" t="e">
        <f ca="1">+IF(AND(ISNUMBER(OFFSET('Water Data'!$I$6,0,10*ROW('Water Data'!I59))),'Data Summary'!CI65="Yes"),OFFSET('Water Data'!$I$6,0,10*ROW('Water Data'!I59)),NA())</f>
        <v>#N/A</v>
      </c>
      <c r="U65" s="519" t="e">
        <f ca="1">+IF(AND(ISNUMBER(OFFSET('Water Data'!$I$9,0,10*ROW('Water Data'!I59))),'Data Summary'!CJ65="Yes"),OFFSET('Water Data'!$I$9,0,10*ROW('Water Data'!I59)),NA())</f>
        <v>#N/A</v>
      </c>
      <c r="V65" s="520" t="e">
        <f ca="1">+IF(AND(ISNUMBER(OFFSET('Sanitation Data'!$D$4,0,10*ROW('Sanitation Data'!D59))),'Data Summary'!CK65="Yes"),100-OFFSET('Sanitation Data'!$D$4,0,10*ROW('Sanitation Data'!D59)),NA())</f>
        <v>#N/A</v>
      </c>
      <c r="W65" s="520" t="e">
        <f ca="1">+IF(AND(ISNUMBER(OFFSET('Sanitation Data'!$D$6,0,10*ROW('Sanitation Data'!D59))),'Data Summary'!CL65="Yes"),OFFSET('Sanitation Data'!$D$6,0,10*ROW('Sanitation Data'!D59)),NA())</f>
        <v>#N/A</v>
      </c>
      <c r="X65" s="520" t="e">
        <f ca="1">+IF(AND(ISNUMBER(OFFSET('Sanitation Data'!$D$10,0,10*ROW('Sanitation Data'!D59))),'Data Summary'!CM65="Yes"),OFFSET('Sanitation Data'!$D$10,0,10*ROW('Sanitation Data'!D59)),NA())</f>
        <v>#N/A</v>
      </c>
      <c r="Y65" s="520" t="e">
        <f ca="1">+IF(AND(ISNUMBER(OFFSET('Sanitation Data'!$D$11,0,10*ROW('Sanitation Data'!D59))),'Data Summary'!CN65="Yes"),OFFSET('Sanitation Data'!$D$11,0,10*ROW('Sanitation Data'!D59)),NA())</f>
        <v>#N/A</v>
      </c>
      <c r="Z65" s="520" t="e">
        <f ca="1">+IF(AND(ISNUMBER(OFFSET('Sanitation Data'!$D$12,0,10*ROW('Sanitation Data'!D59))),'Data Summary'!CO65="Yes"),OFFSET('Sanitation Data'!$D$12,0,10*ROW('Sanitation Data'!D59)),NA())</f>
        <v>#N/A</v>
      </c>
      <c r="AA65" s="520" t="e">
        <f ca="1">+IF(AND(ISNUMBER(OFFSET('Sanitation Data'!$E$4,0,10*ROW('Sanitation Data'!E59))),'Data Summary'!CP65="Yes"),100-OFFSET('Sanitation Data'!$E$4,0,10*ROW('Sanitation Data'!E59)),NA())</f>
        <v>#N/A</v>
      </c>
      <c r="AB65" s="520" t="e">
        <f ca="1">+IF(AND(ISNUMBER(OFFSET('Sanitation Data'!$E$6,0,10*ROW('Sanitation Data'!E59))),'Data Summary'!CQ65="Yes"),OFFSET('Sanitation Data'!$E$6,0,10*ROW('Sanitation Data'!E59)),NA())</f>
        <v>#N/A</v>
      </c>
      <c r="AC65" s="520" t="e">
        <f ca="1">+IF(AND(ISNUMBER(OFFSET('Sanitation Data'!$E$10,0,10*ROW('Sanitation Data'!E59))),'Data Summary'!CR65="Yes"),OFFSET('Sanitation Data'!$E$10,0,10*ROW('Sanitation Data'!E59)),NA())</f>
        <v>#N/A</v>
      </c>
      <c r="AD65" s="520" t="e">
        <f ca="1">+IF(AND(ISNUMBER(OFFSET('Sanitation Data'!$E$11,0,10*ROW('Sanitation Data'!E59))),'Data Summary'!CS65="Yes"),OFFSET('Sanitation Data'!$E$11,0,10*ROW('Sanitation Data'!E59)),NA())</f>
        <v>#N/A</v>
      </c>
      <c r="AE65" s="520" t="e">
        <f ca="1">+IF(AND(ISNUMBER(OFFSET('Sanitation Data'!$E$12,0,10*ROW('Sanitation Data'!E59))),'Data Summary'!CT65="Yes"),OFFSET('Sanitation Data'!$E$12,0,10*ROW('Sanitation Data'!E59)),NA())</f>
        <v>#N/A</v>
      </c>
      <c r="AF65" s="520" t="e">
        <f ca="1">+IF(AND(ISNUMBER(OFFSET('Sanitation Data'!$F$4,0,10*ROW('Sanitation Data'!F59))),'Data Summary'!CU65="Yes"),100-OFFSET('Sanitation Data'!$F$4,0,10*ROW('Sanitation Data'!F59)),NA())</f>
        <v>#N/A</v>
      </c>
      <c r="AG65" s="520" t="e">
        <f ca="1">+IF(AND(ISNUMBER(OFFSET('Sanitation Data'!$F$6,0,10*ROW('Sanitation Data'!F59))),'Data Summary'!CV65="Yes"),OFFSET('Sanitation Data'!$F$6,0,10*ROW('Sanitation Data'!F59)),NA())</f>
        <v>#N/A</v>
      </c>
      <c r="AH65" s="520" t="e">
        <f ca="1">+IF(AND(ISNUMBER(OFFSET('Sanitation Data'!$F$10,0,10*ROW('Sanitation Data'!F59))),'Data Summary'!CW65="Yes"),OFFSET('Sanitation Data'!$F$10,0,10*ROW('Sanitation Data'!F59)),NA())</f>
        <v>#N/A</v>
      </c>
      <c r="AI65" s="520" t="e">
        <f ca="1">+IF(AND(ISNUMBER(OFFSET('Sanitation Data'!$F$11,0,10*ROW('Sanitation Data'!F59))),'Data Summary'!CX65="Yes"),OFFSET('Sanitation Data'!$F$11,0,10*ROW('Sanitation Data'!F59)),NA())</f>
        <v>#N/A</v>
      </c>
      <c r="AJ65" s="520" t="e">
        <f ca="1">+IF(AND(ISNUMBER(OFFSET('Sanitation Data'!$F$12,0,10*ROW('Sanitation Data'!F59))),'Data Summary'!CY65="Yes"),OFFSET('Sanitation Data'!$F$12,0,10*ROW('Sanitation Data'!F59)),NA())</f>
        <v>#N/A</v>
      </c>
      <c r="AK65" s="520" t="e">
        <f ca="1">+IF(AND(ISNUMBER(OFFSET('Sanitation Data'!$G$4,0,10*ROW('Sanitation Data'!G59))),'Data Summary'!CZ65="Yes"),100-OFFSET('Sanitation Data'!$G$4,0,10*ROW('Sanitation Data'!G59)),NA())</f>
        <v>#N/A</v>
      </c>
      <c r="AL65" s="520" t="e">
        <f ca="1">+IF(AND(ISNUMBER(OFFSET('Sanitation Data'!$G$6,0,10*ROW('Sanitation Data'!G59))),'Data Summary'!DA65="Yes"),OFFSET('Sanitation Data'!$G$6,0,10*ROW('Sanitation Data'!G59)),NA())</f>
        <v>#N/A</v>
      </c>
      <c r="AM65" s="520" t="e">
        <f ca="1">+IF(AND(ISNUMBER(OFFSET('Sanitation Data'!$G$10,0,10*ROW('Sanitation Data'!G59))),'Data Summary'!DB65="Yes"),OFFSET('Sanitation Data'!$G$10,0,10*ROW('Sanitation Data'!G59)),NA())</f>
        <v>#N/A</v>
      </c>
      <c r="AN65" s="520" t="e">
        <f ca="1">+IF(AND(ISNUMBER(OFFSET('Sanitation Data'!$G$11,0,10*ROW('Sanitation Data'!G59))),'Data Summary'!DC65="Yes"),OFFSET('Sanitation Data'!$G$11,0,10*ROW('Sanitation Data'!G59)),NA())</f>
        <v>#N/A</v>
      </c>
      <c r="AO65" s="520" t="e">
        <f ca="1">+IF(AND(ISNUMBER(OFFSET('Sanitation Data'!$G$12,0,10*ROW('Sanitation Data'!G59))),'Data Summary'!DD65="Yes"),OFFSET('Sanitation Data'!$G$12,0,10*ROW('Sanitation Data'!G59)),NA())</f>
        <v>#N/A</v>
      </c>
      <c r="AP65" s="520" t="e">
        <f ca="1">+IF(AND(ISNUMBER(OFFSET('Sanitation Data'!$H$4,0,10*ROW('Sanitation Data'!H59))),'Data Summary'!DE65="Yes"),100-OFFSET('Sanitation Data'!$H$4,0,10*ROW('Sanitation Data'!H59)),NA())</f>
        <v>#N/A</v>
      </c>
      <c r="AQ65" s="520" t="e">
        <f ca="1">+IF(AND(ISNUMBER(OFFSET('Sanitation Data'!$H$6,0,10*ROW('Sanitation Data'!H59))),'Data Summary'!DF65="Yes"),OFFSET('Sanitation Data'!$H$6,0,10*ROW('Sanitation Data'!H59)),NA())</f>
        <v>#N/A</v>
      </c>
      <c r="AR65" s="520" t="e">
        <f ca="1">+IF(AND(ISNUMBER(OFFSET('Sanitation Data'!$H$10,0,10*ROW('Sanitation Data'!H59))),'Data Summary'!DG65="Yes"),OFFSET('Sanitation Data'!$H$10,0,10*ROW('Sanitation Data'!H59)),NA())</f>
        <v>#N/A</v>
      </c>
      <c r="AS65" s="520" t="e">
        <f ca="1">+IF(AND(ISNUMBER(OFFSET('Sanitation Data'!$H$11,0,10*ROW('Sanitation Data'!H59))),'Data Summary'!DH65="Yes"),OFFSET('Sanitation Data'!$H$11,0,10*ROW('Sanitation Data'!H59)),NA())</f>
        <v>#N/A</v>
      </c>
      <c r="AT65" s="520" t="e">
        <f ca="1">+IF(AND(ISNUMBER(OFFSET('Sanitation Data'!$H$12,0,10*ROW('Sanitation Data'!H59))),'Data Summary'!DI65="Yes"),OFFSET('Sanitation Data'!$H$12,0,10*ROW('Sanitation Data'!H59)),NA())</f>
        <v>#N/A</v>
      </c>
      <c r="AU65" s="520" t="e">
        <f ca="1">+IF(AND(ISNUMBER(OFFSET('Sanitation Data'!$I$4,0,10*ROW('Sanitation Data'!I59))),'Data Summary'!DJ65="Yes"),100-OFFSET('Sanitation Data'!$I$4,0,10*ROW('Sanitation Data'!I59)),NA())</f>
        <v>#N/A</v>
      </c>
      <c r="AV65" s="520" t="e">
        <f ca="1">+IF(AND(ISNUMBER(OFFSET('Sanitation Data'!$I$6,0,10*ROW('Sanitation Data'!I59))),'Data Summary'!DK65="Yes"),OFFSET('Sanitation Data'!$I$6,0,10*ROW('Sanitation Data'!I59)),NA())</f>
        <v>#N/A</v>
      </c>
      <c r="AW65" s="520" t="e">
        <f ca="1">+IF(AND(ISNUMBER(OFFSET('Sanitation Data'!$I$10,0,10*ROW('Sanitation Data'!I59))),'Data Summary'!DL65="Yes"),OFFSET('Sanitation Data'!$I$10,0,10*ROW('Sanitation Data'!I59)),NA())</f>
        <v>#N/A</v>
      </c>
      <c r="AX65" s="520" t="e">
        <f ca="1">+IF(AND(ISNUMBER(OFFSET('Sanitation Data'!$I$11,0,10*ROW('Sanitation Data'!I59))),'Data Summary'!DM65="Yes"),OFFSET('Sanitation Data'!$I$11,0,10*ROW('Sanitation Data'!I59)),NA())</f>
        <v>#N/A</v>
      </c>
      <c r="AY65" s="520" t="e">
        <f ca="1">+IF(AND(ISNUMBER(OFFSET('Sanitation Data'!$I$12,0,10*ROW('Sanitation Data'!I59))),'Data Summary'!DN65="Yes"),OFFSET('Sanitation Data'!$I$12,0,10*ROW('Sanitation Data'!I59)),NA())</f>
        <v>#N/A</v>
      </c>
      <c r="AZ65" s="521" t="e">
        <f ca="1">+IF(AND(ISNUMBER(OFFSET('Hygiene Data'!$D$5,0,10*ROW('Hygiene Data'!D59))),'Data Summary'!DO65="Yes"),OFFSET('Hygiene Data'!$D$5,0,10*ROW('Hygiene Data'!D59)),NA())</f>
        <v>#N/A</v>
      </c>
      <c r="BA65" s="521" t="e">
        <f ca="1">+IF(AND(ISNUMBER(OFFSET('Hygiene Data'!$D$7,0,10*ROW('Hygiene Data'!D59))),'Data Summary'!DP65="Yes"),OFFSET('Hygiene Data'!$D$7,0,10*ROW('Hygiene Data'!D59)),NA())</f>
        <v>#N/A</v>
      </c>
      <c r="BB65" s="521" t="e">
        <f ca="1">+IF(AND(ISNUMBER(OFFSET('Hygiene Data'!$D$9,0,10*ROW('Hygiene Data'!D59))),'Data Summary'!DQ65="Yes"),OFFSET('Hygiene Data'!$D$9,0,10*ROW('Hygiene Data'!D59)),NA())</f>
        <v>#N/A</v>
      </c>
      <c r="BC65" s="521" t="e">
        <f ca="1">+IF(AND(ISNUMBER(OFFSET('Hygiene Data'!$E$5,0,10*ROW('Hygiene Data'!E59))),'Data Summary'!DR65="Yes"),OFFSET('Hygiene Data'!$E$5,0,10*ROW('Hygiene Data'!E59)),NA())</f>
        <v>#N/A</v>
      </c>
      <c r="BD65" s="521" t="e">
        <f ca="1">+IF(AND(ISNUMBER(OFFSET('Hygiene Data'!$E$7,0,10*ROW('Hygiene Data'!E59))),'Data Summary'!DS65="Yes"),OFFSET('Hygiene Data'!$E$7,0,10*ROW('Hygiene Data'!E59)),NA())</f>
        <v>#N/A</v>
      </c>
      <c r="BE65" s="521" t="e">
        <f ca="1">+IF(AND(ISNUMBER(OFFSET('Hygiene Data'!$E$9,0,10*ROW('Hygiene Data'!E59))),'Data Summary'!DT65="Yes"),OFFSET('Hygiene Data'!$E$9,0,10*ROW('Hygiene Data'!E59)),NA())</f>
        <v>#N/A</v>
      </c>
      <c r="BF65" s="521" t="e">
        <f ca="1">+IF(AND(ISNUMBER(OFFSET('Hygiene Data'!$F$5,0,10*ROW('Hygiene Data'!F59))),'Data Summary'!DU65="Yes"),OFFSET('Hygiene Data'!$F$5,0,10*ROW('Hygiene Data'!F59)),NA())</f>
        <v>#N/A</v>
      </c>
      <c r="BG65" s="521" t="e">
        <f ca="1">+IF(AND(ISNUMBER(OFFSET('Hygiene Data'!$F$7,0,10*ROW('Hygiene Data'!F59))),'Data Summary'!DV65="Yes"),OFFSET('Hygiene Data'!$F$7,0,10*ROW('Hygiene Data'!F59)),NA())</f>
        <v>#N/A</v>
      </c>
      <c r="BH65" s="521" t="e">
        <f ca="1">+IF(AND(ISNUMBER(OFFSET('Hygiene Data'!$F$9,0,10*ROW('Hygiene Data'!F59))),'Data Summary'!DW65="Yes"),OFFSET('Hygiene Data'!$F$9,0,10*ROW('Hygiene Data'!F59)),NA())</f>
        <v>#N/A</v>
      </c>
      <c r="BI65" s="521" t="e">
        <f ca="1">+IF(AND(ISNUMBER(OFFSET('Hygiene Data'!$G$5,0,10*ROW('Hygiene Data'!G59))),'Data Summary'!DX65="Yes"),OFFSET('Hygiene Data'!$G$5,0,10*ROW('Hygiene Data'!G59)),NA())</f>
        <v>#N/A</v>
      </c>
      <c r="BJ65" s="521" t="e">
        <f ca="1">+IF(AND(ISNUMBER(OFFSET('Hygiene Data'!$G$7,0,10*ROW('Hygiene Data'!G59))),'Data Summary'!DY65="Yes"),OFFSET('Hygiene Data'!$G$7,0,10*ROW('Hygiene Data'!G59)),NA())</f>
        <v>#N/A</v>
      </c>
      <c r="BK65" s="521" t="e">
        <f ca="1">+IF(AND(ISNUMBER(OFFSET('Hygiene Data'!$G$9,0,10*ROW('Hygiene Data'!G59))),'Data Summary'!DZ65="Yes"),OFFSET('Hygiene Data'!$G$9,0,10*ROW('Hygiene Data'!G59)),NA())</f>
        <v>#N/A</v>
      </c>
      <c r="BL65" s="521" t="e">
        <f ca="1">+IF(AND(ISNUMBER(OFFSET('Hygiene Data'!$H$5,0,10*ROW('Hygiene Data'!H59))),'Data Summary'!EA65="Yes"),OFFSET('Hygiene Data'!$H$5,0,10*ROW('Hygiene Data'!H59)),NA())</f>
        <v>#N/A</v>
      </c>
      <c r="BM65" s="521" t="e">
        <f ca="1">+IF(AND(ISNUMBER(OFFSET('Hygiene Data'!$H$7,0,10*ROW('Hygiene Data'!H59))),'Data Summary'!EB65="Yes"),OFFSET('Hygiene Data'!$H$7,0,10*ROW('Hygiene Data'!H59)),NA())</f>
        <v>#N/A</v>
      </c>
      <c r="BN65" s="521" t="e">
        <f ca="1">+IF(AND(ISNUMBER(OFFSET('Hygiene Data'!$H$9,0,10*ROW('Hygiene Data'!H59))),'Data Summary'!EC65="Yes"),OFFSET('Hygiene Data'!$H$9,0,10*ROW('Hygiene Data'!H59)),NA())</f>
        <v>#N/A</v>
      </c>
      <c r="BO65" s="521" t="e">
        <f ca="1">+IF(AND(ISNUMBER(OFFSET('Hygiene Data'!$I$5,0,10*ROW('Hygiene Data'!I59))),'Data Summary'!ED65="Yes"),OFFSET('Hygiene Data'!$I$5,0,10*ROW('Hygiene Data'!I59)),NA())</f>
        <v>#N/A</v>
      </c>
      <c r="BP65" s="521" t="e">
        <f ca="1">+IF(AND(ISNUMBER(OFFSET('Hygiene Data'!$I$7,0,10*ROW('Hygiene Data'!I59))),'Data Summary'!EE65="Yes"),OFFSET('Hygiene Data'!$I$7,0,10*ROW('Hygiene Data'!I59)),NA())</f>
        <v>#N/A</v>
      </c>
      <c r="BQ65" s="521" t="e">
        <f ca="1">+IF(AND(ISNUMBER(OFFSET('Hygiene Data'!$I$9,0,10*ROW('Hygiene Data'!I59))),'Data Summary'!EF65="Yes"),OFFSET('Hygiene Data'!$I$9,0,10*ROW('Hygiene Data'!I59)),NA())</f>
        <v>#N/A</v>
      </c>
    </row>
    <row r="66" spans="1:69" x14ac:dyDescent="0.25">
      <c r="A66" s="517" t="e">
        <f ca="1">+RIGHT('Data Summary'!A66,LEN('Data Summary'!A66)-9)</f>
        <v>#VALUE!</v>
      </c>
      <c r="B66" s="491" t="str">
        <f ca="1">+IF(ISTEXT('Data Summary'!B66),'Data Summary'!B66,"")</f>
        <v/>
      </c>
      <c r="C66" s="518" t="e">
        <f ca="1">+VALUE('Data Summary'!C66)</f>
        <v>#VALUE!</v>
      </c>
      <c r="D66" s="519" t="e">
        <f ca="1">+IF(AND(ISNUMBER(OFFSET('Water Data'!$D$4,0,10*ROW('Water Data'!D60))),'Data Summary'!BS66="Yes"),100-OFFSET('Water Data'!$D$4,0,10*ROW('Water Data'!D60)),NA())</f>
        <v>#N/A</v>
      </c>
      <c r="E66" s="519" t="e">
        <f ca="1">+IF(AND(ISNUMBER(OFFSET('Water Data'!$D$6,0,10*ROW('Water Data'!D60))),'Data Summary'!BT66="Yes"),OFFSET('Water Data'!$D$6,0,10*ROW('Water Data'!D60)),NA())</f>
        <v>#N/A</v>
      </c>
      <c r="F66" s="519" t="e">
        <f ca="1">+IF(AND(ISNUMBER(OFFSET('Water Data'!$D$9,0,10*ROW('Water Data'!D60))),'Data Summary'!BU66="Yes"),OFFSET('Water Data'!$D$9,0,10*ROW('Water Data'!D60)),NA())</f>
        <v>#N/A</v>
      </c>
      <c r="G66" s="519" t="e">
        <f ca="1">+IF(AND(ISNUMBER(OFFSET('Water Data'!$E$4,0,10*ROW('Water Data'!E60))),'Data Summary'!BV66="Yes"),100-OFFSET('Water Data'!$E$4,0,10*ROW('Water Data'!E60)),NA())</f>
        <v>#N/A</v>
      </c>
      <c r="H66" s="519" t="e">
        <f ca="1">+IF(AND(ISNUMBER(OFFSET('Water Data'!$E$6,0,10*ROW('Water Data'!E60))),'Data Summary'!BW66="Yes"),OFFSET('Water Data'!$E$6,0,10*ROW('Water Data'!E60)),NA())</f>
        <v>#N/A</v>
      </c>
      <c r="I66" s="519" t="e">
        <f ca="1">+IF(AND(ISNUMBER(OFFSET('Water Data'!$E$9,0,10*ROW('Water Data'!E60))),'Data Summary'!BX66="Yes"),OFFSET('Water Data'!$E$9,0,10*ROW('Water Data'!E60)),NA())</f>
        <v>#N/A</v>
      </c>
      <c r="J66" s="519" t="e">
        <f ca="1">+IF(AND(ISNUMBER(OFFSET('Water Data'!$F$4,0,10*ROW('Water Data'!F60))),'Data Summary'!BY66="Yes"),100-OFFSET('Water Data'!$F$4,0,10*ROW('Water Data'!F60)),NA())</f>
        <v>#N/A</v>
      </c>
      <c r="K66" s="519" t="e">
        <f ca="1">+IF(AND(ISNUMBER(OFFSET('Water Data'!$F$6,0,10*ROW('Water Data'!F60))),'Data Summary'!BZ66="Yes"),OFFSET('Water Data'!$F$6,0,10*ROW('Water Data'!F60)),NA())</f>
        <v>#N/A</v>
      </c>
      <c r="L66" s="519" t="e">
        <f ca="1">+IF(AND(ISNUMBER(OFFSET('Water Data'!$F$9,0,10*ROW('Water Data'!F60))),'Data Summary'!CA66="Yes"),OFFSET('Water Data'!$F$9,0,10*ROW('Water Data'!F60)),NA())</f>
        <v>#N/A</v>
      </c>
      <c r="M66" s="519" t="e">
        <f ca="1">+IF(AND(ISNUMBER(OFFSET('Water Data'!$G$4,0,10*ROW('Water Data'!G60))),'Data Summary'!CB66="Yes"),100-OFFSET('Water Data'!$G$4,0,10*ROW('Water Data'!G60)),NA())</f>
        <v>#N/A</v>
      </c>
      <c r="N66" s="519" t="e">
        <f ca="1">+IF(AND(ISNUMBER(OFFSET('Water Data'!$G$6,0,10*ROW('Water Data'!G60))),'Data Summary'!CC66="Yes"),OFFSET('Water Data'!$G$6,0,10*ROW('Water Data'!G60)),NA())</f>
        <v>#N/A</v>
      </c>
      <c r="O66" s="519" t="e">
        <f ca="1">+IF(AND(ISNUMBER(OFFSET('Water Data'!$G$9,0,10*ROW('Water Data'!G60))),'Data Summary'!CD66="Yes"),OFFSET('Water Data'!$G$9,0,10*ROW('Water Data'!G60)),NA())</f>
        <v>#N/A</v>
      </c>
      <c r="P66" s="519" t="e">
        <f ca="1">+IF(AND(ISNUMBER(OFFSET('Water Data'!$H$4,0,10*ROW('Water Data'!H60))),'Data Summary'!CE66="Yes"),100-OFFSET('Water Data'!$H$4,0,10*ROW('Water Data'!H60)),NA())</f>
        <v>#N/A</v>
      </c>
      <c r="Q66" s="519" t="e">
        <f ca="1">+IF(AND(ISNUMBER(OFFSET('Water Data'!$H$6,0,10*ROW('Water Data'!H60))),'Data Summary'!CF66="Yes"),OFFSET('Water Data'!$H$6,0,10*ROW('Water Data'!H60)),NA())</f>
        <v>#N/A</v>
      </c>
      <c r="R66" s="519" t="e">
        <f ca="1">+IF(AND(ISNUMBER(OFFSET('Water Data'!$H$9,0,10*ROW('Water Data'!H60))),'Data Summary'!CG66="Yes"),OFFSET('Water Data'!$H$9,0,10*ROW('Water Data'!H60)),NA())</f>
        <v>#N/A</v>
      </c>
      <c r="S66" s="519" t="e">
        <f ca="1">+IF(AND(ISNUMBER(OFFSET('Water Data'!$I$4,0,10*ROW('Water Data'!I60))),'Data Summary'!CH66="Yes"),100-OFFSET('Water Data'!$I$4,0,10*ROW('Water Data'!I60)),NA())</f>
        <v>#N/A</v>
      </c>
      <c r="T66" s="519" t="e">
        <f ca="1">+IF(AND(ISNUMBER(OFFSET('Water Data'!$I$6,0,10*ROW('Water Data'!I60))),'Data Summary'!CI66="Yes"),OFFSET('Water Data'!$I$6,0,10*ROW('Water Data'!I60)),NA())</f>
        <v>#N/A</v>
      </c>
      <c r="U66" s="519" t="e">
        <f ca="1">+IF(AND(ISNUMBER(OFFSET('Water Data'!$I$9,0,10*ROW('Water Data'!I60))),'Data Summary'!CJ66="Yes"),OFFSET('Water Data'!$I$9,0,10*ROW('Water Data'!I60)),NA())</f>
        <v>#N/A</v>
      </c>
      <c r="V66" s="520" t="e">
        <f ca="1">+IF(AND(ISNUMBER(OFFSET('Sanitation Data'!$D$4,0,10*ROW('Sanitation Data'!D60))),'Data Summary'!CK66="Yes"),100-OFFSET('Sanitation Data'!$D$4,0,10*ROW('Sanitation Data'!D60)),NA())</f>
        <v>#N/A</v>
      </c>
      <c r="W66" s="520" t="e">
        <f ca="1">+IF(AND(ISNUMBER(OFFSET('Sanitation Data'!$D$6,0,10*ROW('Sanitation Data'!D60))),'Data Summary'!CL66="Yes"),OFFSET('Sanitation Data'!$D$6,0,10*ROW('Sanitation Data'!D60)),NA())</f>
        <v>#N/A</v>
      </c>
      <c r="X66" s="520" t="e">
        <f ca="1">+IF(AND(ISNUMBER(OFFSET('Sanitation Data'!$D$10,0,10*ROW('Sanitation Data'!D60))),'Data Summary'!CM66="Yes"),OFFSET('Sanitation Data'!$D$10,0,10*ROW('Sanitation Data'!D60)),NA())</f>
        <v>#N/A</v>
      </c>
      <c r="Y66" s="520" t="e">
        <f ca="1">+IF(AND(ISNUMBER(OFFSET('Sanitation Data'!$D$11,0,10*ROW('Sanitation Data'!D60))),'Data Summary'!CN66="Yes"),OFFSET('Sanitation Data'!$D$11,0,10*ROW('Sanitation Data'!D60)),NA())</f>
        <v>#N/A</v>
      </c>
      <c r="Z66" s="520" t="e">
        <f ca="1">+IF(AND(ISNUMBER(OFFSET('Sanitation Data'!$D$12,0,10*ROW('Sanitation Data'!D60))),'Data Summary'!CO66="Yes"),OFFSET('Sanitation Data'!$D$12,0,10*ROW('Sanitation Data'!D60)),NA())</f>
        <v>#N/A</v>
      </c>
      <c r="AA66" s="520" t="e">
        <f ca="1">+IF(AND(ISNUMBER(OFFSET('Sanitation Data'!$E$4,0,10*ROW('Sanitation Data'!E60))),'Data Summary'!CP66="Yes"),100-OFFSET('Sanitation Data'!$E$4,0,10*ROW('Sanitation Data'!E60)),NA())</f>
        <v>#N/A</v>
      </c>
      <c r="AB66" s="520" t="e">
        <f ca="1">+IF(AND(ISNUMBER(OFFSET('Sanitation Data'!$E$6,0,10*ROW('Sanitation Data'!E60))),'Data Summary'!CQ66="Yes"),OFFSET('Sanitation Data'!$E$6,0,10*ROW('Sanitation Data'!E60)),NA())</f>
        <v>#N/A</v>
      </c>
      <c r="AC66" s="520" t="e">
        <f ca="1">+IF(AND(ISNUMBER(OFFSET('Sanitation Data'!$E$10,0,10*ROW('Sanitation Data'!E60))),'Data Summary'!CR66="Yes"),OFFSET('Sanitation Data'!$E$10,0,10*ROW('Sanitation Data'!E60)),NA())</f>
        <v>#N/A</v>
      </c>
      <c r="AD66" s="520" t="e">
        <f ca="1">+IF(AND(ISNUMBER(OFFSET('Sanitation Data'!$E$11,0,10*ROW('Sanitation Data'!E60))),'Data Summary'!CS66="Yes"),OFFSET('Sanitation Data'!$E$11,0,10*ROW('Sanitation Data'!E60)),NA())</f>
        <v>#N/A</v>
      </c>
      <c r="AE66" s="520" t="e">
        <f ca="1">+IF(AND(ISNUMBER(OFFSET('Sanitation Data'!$E$12,0,10*ROW('Sanitation Data'!E60))),'Data Summary'!CT66="Yes"),OFFSET('Sanitation Data'!$E$12,0,10*ROW('Sanitation Data'!E60)),NA())</f>
        <v>#N/A</v>
      </c>
      <c r="AF66" s="520" t="e">
        <f ca="1">+IF(AND(ISNUMBER(OFFSET('Sanitation Data'!$F$4,0,10*ROW('Sanitation Data'!F60))),'Data Summary'!CU66="Yes"),100-OFFSET('Sanitation Data'!$F$4,0,10*ROW('Sanitation Data'!F60)),NA())</f>
        <v>#N/A</v>
      </c>
      <c r="AG66" s="520" t="e">
        <f ca="1">+IF(AND(ISNUMBER(OFFSET('Sanitation Data'!$F$6,0,10*ROW('Sanitation Data'!F60))),'Data Summary'!CV66="Yes"),OFFSET('Sanitation Data'!$F$6,0,10*ROW('Sanitation Data'!F60)),NA())</f>
        <v>#N/A</v>
      </c>
      <c r="AH66" s="520" t="e">
        <f ca="1">+IF(AND(ISNUMBER(OFFSET('Sanitation Data'!$F$10,0,10*ROW('Sanitation Data'!F60))),'Data Summary'!CW66="Yes"),OFFSET('Sanitation Data'!$F$10,0,10*ROW('Sanitation Data'!F60)),NA())</f>
        <v>#N/A</v>
      </c>
      <c r="AI66" s="520" t="e">
        <f ca="1">+IF(AND(ISNUMBER(OFFSET('Sanitation Data'!$F$11,0,10*ROW('Sanitation Data'!F60))),'Data Summary'!CX66="Yes"),OFFSET('Sanitation Data'!$F$11,0,10*ROW('Sanitation Data'!F60)),NA())</f>
        <v>#N/A</v>
      </c>
      <c r="AJ66" s="520" t="e">
        <f ca="1">+IF(AND(ISNUMBER(OFFSET('Sanitation Data'!$F$12,0,10*ROW('Sanitation Data'!F60))),'Data Summary'!CY66="Yes"),OFFSET('Sanitation Data'!$F$12,0,10*ROW('Sanitation Data'!F60)),NA())</f>
        <v>#N/A</v>
      </c>
      <c r="AK66" s="520" t="e">
        <f ca="1">+IF(AND(ISNUMBER(OFFSET('Sanitation Data'!$G$4,0,10*ROW('Sanitation Data'!G60))),'Data Summary'!CZ66="Yes"),100-OFFSET('Sanitation Data'!$G$4,0,10*ROW('Sanitation Data'!G60)),NA())</f>
        <v>#N/A</v>
      </c>
      <c r="AL66" s="520" t="e">
        <f ca="1">+IF(AND(ISNUMBER(OFFSET('Sanitation Data'!$G$6,0,10*ROW('Sanitation Data'!G60))),'Data Summary'!DA66="Yes"),OFFSET('Sanitation Data'!$G$6,0,10*ROW('Sanitation Data'!G60)),NA())</f>
        <v>#N/A</v>
      </c>
      <c r="AM66" s="520" t="e">
        <f ca="1">+IF(AND(ISNUMBER(OFFSET('Sanitation Data'!$G$10,0,10*ROW('Sanitation Data'!G60))),'Data Summary'!DB66="Yes"),OFFSET('Sanitation Data'!$G$10,0,10*ROW('Sanitation Data'!G60)),NA())</f>
        <v>#N/A</v>
      </c>
      <c r="AN66" s="520" t="e">
        <f ca="1">+IF(AND(ISNUMBER(OFFSET('Sanitation Data'!$G$11,0,10*ROW('Sanitation Data'!G60))),'Data Summary'!DC66="Yes"),OFFSET('Sanitation Data'!$G$11,0,10*ROW('Sanitation Data'!G60)),NA())</f>
        <v>#N/A</v>
      </c>
      <c r="AO66" s="520" t="e">
        <f ca="1">+IF(AND(ISNUMBER(OFFSET('Sanitation Data'!$G$12,0,10*ROW('Sanitation Data'!G60))),'Data Summary'!DD66="Yes"),OFFSET('Sanitation Data'!$G$12,0,10*ROW('Sanitation Data'!G60)),NA())</f>
        <v>#N/A</v>
      </c>
      <c r="AP66" s="520" t="e">
        <f ca="1">+IF(AND(ISNUMBER(OFFSET('Sanitation Data'!$H$4,0,10*ROW('Sanitation Data'!H60))),'Data Summary'!DE66="Yes"),100-OFFSET('Sanitation Data'!$H$4,0,10*ROW('Sanitation Data'!H60)),NA())</f>
        <v>#N/A</v>
      </c>
      <c r="AQ66" s="520" t="e">
        <f ca="1">+IF(AND(ISNUMBER(OFFSET('Sanitation Data'!$H$6,0,10*ROW('Sanitation Data'!H60))),'Data Summary'!DF66="Yes"),OFFSET('Sanitation Data'!$H$6,0,10*ROW('Sanitation Data'!H60)),NA())</f>
        <v>#N/A</v>
      </c>
      <c r="AR66" s="520" t="e">
        <f ca="1">+IF(AND(ISNUMBER(OFFSET('Sanitation Data'!$H$10,0,10*ROW('Sanitation Data'!H60))),'Data Summary'!DG66="Yes"),OFFSET('Sanitation Data'!$H$10,0,10*ROW('Sanitation Data'!H60)),NA())</f>
        <v>#N/A</v>
      </c>
      <c r="AS66" s="520" t="e">
        <f ca="1">+IF(AND(ISNUMBER(OFFSET('Sanitation Data'!$H$11,0,10*ROW('Sanitation Data'!H60))),'Data Summary'!DH66="Yes"),OFFSET('Sanitation Data'!$H$11,0,10*ROW('Sanitation Data'!H60)),NA())</f>
        <v>#N/A</v>
      </c>
      <c r="AT66" s="520" t="e">
        <f ca="1">+IF(AND(ISNUMBER(OFFSET('Sanitation Data'!$H$12,0,10*ROW('Sanitation Data'!H60))),'Data Summary'!DI66="Yes"),OFFSET('Sanitation Data'!$H$12,0,10*ROW('Sanitation Data'!H60)),NA())</f>
        <v>#N/A</v>
      </c>
      <c r="AU66" s="520" t="e">
        <f ca="1">+IF(AND(ISNUMBER(OFFSET('Sanitation Data'!$I$4,0,10*ROW('Sanitation Data'!I60))),'Data Summary'!DJ66="Yes"),100-OFFSET('Sanitation Data'!$I$4,0,10*ROW('Sanitation Data'!I60)),NA())</f>
        <v>#N/A</v>
      </c>
      <c r="AV66" s="520" t="e">
        <f ca="1">+IF(AND(ISNUMBER(OFFSET('Sanitation Data'!$I$6,0,10*ROW('Sanitation Data'!I60))),'Data Summary'!DK66="Yes"),OFFSET('Sanitation Data'!$I$6,0,10*ROW('Sanitation Data'!I60)),NA())</f>
        <v>#N/A</v>
      </c>
      <c r="AW66" s="520" t="e">
        <f ca="1">+IF(AND(ISNUMBER(OFFSET('Sanitation Data'!$I$10,0,10*ROW('Sanitation Data'!I60))),'Data Summary'!DL66="Yes"),OFFSET('Sanitation Data'!$I$10,0,10*ROW('Sanitation Data'!I60)),NA())</f>
        <v>#N/A</v>
      </c>
      <c r="AX66" s="520" t="e">
        <f ca="1">+IF(AND(ISNUMBER(OFFSET('Sanitation Data'!$I$11,0,10*ROW('Sanitation Data'!I60))),'Data Summary'!DM66="Yes"),OFFSET('Sanitation Data'!$I$11,0,10*ROW('Sanitation Data'!I60)),NA())</f>
        <v>#N/A</v>
      </c>
      <c r="AY66" s="520" t="e">
        <f ca="1">+IF(AND(ISNUMBER(OFFSET('Sanitation Data'!$I$12,0,10*ROW('Sanitation Data'!I60))),'Data Summary'!DN66="Yes"),OFFSET('Sanitation Data'!$I$12,0,10*ROW('Sanitation Data'!I60)),NA())</f>
        <v>#N/A</v>
      </c>
      <c r="AZ66" s="521" t="e">
        <f ca="1">+IF(AND(ISNUMBER(OFFSET('Hygiene Data'!$D$5,0,10*ROW('Hygiene Data'!D60))),'Data Summary'!DO66="Yes"),OFFSET('Hygiene Data'!$D$5,0,10*ROW('Hygiene Data'!D60)),NA())</f>
        <v>#N/A</v>
      </c>
      <c r="BA66" s="521" t="e">
        <f ca="1">+IF(AND(ISNUMBER(OFFSET('Hygiene Data'!$D$7,0,10*ROW('Hygiene Data'!D60))),'Data Summary'!DP66="Yes"),OFFSET('Hygiene Data'!$D$7,0,10*ROW('Hygiene Data'!D60)),NA())</f>
        <v>#N/A</v>
      </c>
      <c r="BB66" s="521" t="e">
        <f ca="1">+IF(AND(ISNUMBER(OFFSET('Hygiene Data'!$D$9,0,10*ROW('Hygiene Data'!D60))),'Data Summary'!DQ66="Yes"),OFFSET('Hygiene Data'!$D$9,0,10*ROW('Hygiene Data'!D60)),NA())</f>
        <v>#N/A</v>
      </c>
      <c r="BC66" s="521" t="e">
        <f ca="1">+IF(AND(ISNUMBER(OFFSET('Hygiene Data'!$E$5,0,10*ROW('Hygiene Data'!E60))),'Data Summary'!DR66="Yes"),OFFSET('Hygiene Data'!$E$5,0,10*ROW('Hygiene Data'!E60)),NA())</f>
        <v>#N/A</v>
      </c>
      <c r="BD66" s="521" t="e">
        <f ca="1">+IF(AND(ISNUMBER(OFFSET('Hygiene Data'!$E$7,0,10*ROW('Hygiene Data'!E60))),'Data Summary'!DS66="Yes"),OFFSET('Hygiene Data'!$E$7,0,10*ROW('Hygiene Data'!E60)),NA())</f>
        <v>#N/A</v>
      </c>
      <c r="BE66" s="521" t="e">
        <f ca="1">+IF(AND(ISNUMBER(OFFSET('Hygiene Data'!$E$9,0,10*ROW('Hygiene Data'!E60))),'Data Summary'!DT66="Yes"),OFFSET('Hygiene Data'!$E$9,0,10*ROW('Hygiene Data'!E60)),NA())</f>
        <v>#N/A</v>
      </c>
      <c r="BF66" s="521" t="e">
        <f ca="1">+IF(AND(ISNUMBER(OFFSET('Hygiene Data'!$F$5,0,10*ROW('Hygiene Data'!F60))),'Data Summary'!DU66="Yes"),OFFSET('Hygiene Data'!$F$5,0,10*ROW('Hygiene Data'!F60)),NA())</f>
        <v>#N/A</v>
      </c>
      <c r="BG66" s="521" t="e">
        <f ca="1">+IF(AND(ISNUMBER(OFFSET('Hygiene Data'!$F$7,0,10*ROW('Hygiene Data'!F60))),'Data Summary'!DV66="Yes"),OFFSET('Hygiene Data'!$F$7,0,10*ROW('Hygiene Data'!F60)),NA())</f>
        <v>#N/A</v>
      </c>
      <c r="BH66" s="521" t="e">
        <f ca="1">+IF(AND(ISNUMBER(OFFSET('Hygiene Data'!$F$9,0,10*ROW('Hygiene Data'!F60))),'Data Summary'!DW66="Yes"),OFFSET('Hygiene Data'!$F$9,0,10*ROW('Hygiene Data'!F60)),NA())</f>
        <v>#N/A</v>
      </c>
      <c r="BI66" s="521" t="e">
        <f ca="1">+IF(AND(ISNUMBER(OFFSET('Hygiene Data'!$G$5,0,10*ROW('Hygiene Data'!G60))),'Data Summary'!DX66="Yes"),OFFSET('Hygiene Data'!$G$5,0,10*ROW('Hygiene Data'!G60)),NA())</f>
        <v>#N/A</v>
      </c>
      <c r="BJ66" s="521" t="e">
        <f ca="1">+IF(AND(ISNUMBER(OFFSET('Hygiene Data'!$G$7,0,10*ROW('Hygiene Data'!G60))),'Data Summary'!DY66="Yes"),OFFSET('Hygiene Data'!$G$7,0,10*ROW('Hygiene Data'!G60)),NA())</f>
        <v>#N/A</v>
      </c>
      <c r="BK66" s="521" t="e">
        <f ca="1">+IF(AND(ISNUMBER(OFFSET('Hygiene Data'!$G$9,0,10*ROW('Hygiene Data'!G60))),'Data Summary'!DZ66="Yes"),OFFSET('Hygiene Data'!$G$9,0,10*ROW('Hygiene Data'!G60)),NA())</f>
        <v>#N/A</v>
      </c>
      <c r="BL66" s="521" t="e">
        <f ca="1">+IF(AND(ISNUMBER(OFFSET('Hygiene Data'!$H$5,0,10*ROW('Hygiene Data'!H60))),'Data Summary'!EA66="Yes"),OFFSET('Hygiene Data'!$H$5,0,10*ROW('Hygiene Data'!H60)),NA())</f>
        <v>#N/A</v>
      </c>
      <c r="BM66" s="521" t="e">
        <f ca="1">+IF(AND(ISNUMBER(OFFSET('Hygiene Data'!$H$7,0,10*ROW('Hygiene Data'!H60))),'Data Summary'!EB66="Yes"),OFFSET('Hygiene Data'!$H$7,0,10*ROW('Hygiene Data'!H60)),NA())</f>
        <v>#N/A</v>
      </c>
      <c r="BN66" s="521" t="e">
        <f ca="1">+IF(AND(ISNUMBER(OFFSET('Hygiene Data'!$H$9,0,10*ROW('Hygiene Data'!H60))),'Data Summary'!EC66="Yes"),OFFSET('Hygiene Data'!$H$9,0,10*ROW('Hygiene Data'!H60)),NA())</f>
        <v>#N/A</v>
      </c>
      <c r="BO66" s="521" t="e">
        <f ca="1">+IF(AND(ISNUMBER(OFFSET('Hygiene Data'!$I$5,0,10*ROW('Hygiene Data'!I60))),'Data Summary'!ED66="Yes"),OFFSET('Hygiene Data'!$I$5,0,10*ROW('Hygiene Data'!I60)),NA())</f>
        <v>#N/A</v>
      </c>
      <c r="BP66" s="521" t="e">
        <f ca="1">+IF(AND(ISNUMBER(OFFSET('Hygiene Data'!$I$7,0,10*ROW('Hygiene Data'!I60))),'Data Summary'!EE66="Yes"),OFFSET('Hygiene Data'!$I$7,0,10*ROW('Hygiene Data'!I60)),NA())</f>
        <v>#N/A</v>
      </c>
      <c r="BQ66" s="521" t="e">
        <f ca="1">+IF(AND(ISNUMBER(OFFSET('Hygiene Data'!$I$9,0,10*ROW('Hygiene Data'!I60))),'Data Summary'!EF66="Yes"),OFFSET('Hygiene Data'!$I$9,0,10*ROW('Hygiene Data'!I60)),NA())</f>
        <v>#N/A</v>
      </c>
    </row>
    <row r="67" spans="1:69" x14ac:dyDescent="0.25">
      <c r="A67" s="517" t="e">
        <f ca="1">+RIGHT('Data Summary'!A67,LEN('Data Summary'!A67)-9)</f>
        <v>#VALUE!</v>
      </c>
      <c r="B67" s="491" t="str">
        <f ca="1">+IF(ISTEXT('Data Summary'!B67),'Data Summary'!B67,"")</f>
        <v/>
      </c>
      <c r="C67" s="518" t="e">
        <f ca="1">+VALUE('Data Summary'!C67)</f>
        <v>#VALUE!</v>
      </c>
      <c r="D67" s="519" t="e">
        <f ca="1">+IF(AND(ISNUMBER(OFFSET('Water Data'!$D$4,0,10*ROW('Water Data'!D61))),'Data Summary'!BS67="Yes"),100-OFFSET('Water Data'!$D$4,0,10*ROW('Water Data'!D61)),NA())</f>
        <v>#N/A</v>
      </c>
      <c r="E67" s="519" t="e">
        <f ca="1">+IF(AND(ISNUMBER(OFFSET('Water Data'!$D$6,0,10*ROW('Water Data'!D61))),'Data Summary'!BT67="Yes"),OFFSET('Water Data'!$D$6,0,10*ROW('Water Data'!D61)),NA())</f>
        <v>#N/A</v>
      </c>
      <c r="F67" s="519" t="e">
        <f ca="1">+IF(AND(ISNUMBER(OFFSET('Water Data'!$D$9,0,10*ROW('Water Data'!D61))),'Data Summary'!BU67="Yes"),OFFSET('Water Data'!$D$9,0,10*ROW('Water Data'!D61)),NA())</f>
        <v>#N/A</v>
      </c>
      <c r="G67" s="519" t="e">
        <f ca="1">+IF(AND(ISNUMBER(OFFSET('Water Data'!$E$4,0,10*ROW('Water Data'!E61))),'Data Summary'!BV67="Yes"),100-OFFSET('Water Data'!$E$4,0,10*ROW('Water Data'!E61)),NA())</f>
        <v>#N/A</v>
      </c>
      <c r="H67" s="519" t="e">
        <f ca="1">+IF(AND(ISNUMBER(OFFSET('Water Data'!$E$6,0,10*ROW('Water Data'!E61))),'Data Summary'!BW67="Yes"),OFFSET('Water Data'!$E$6,0,10*ROW('Water Data'!E61)),NA())</f>
        <v>#N/A</v>
      </c>
      <c r="I67" s="519" t="e">
        <f ca="1">+IF(AND(ISNUMBER(OFFSET('Water Data'!$E$9,0,10*ROW('Water Data'!E61))),'Data Summary'!BX67="Yes"),OFFSET('Water Data'!$E$9,0,10*ROW('Water Data'!E61)),NA())</f>
        <v>#N/A</v>
      </c>
      <c r="J67" s="519" t="e">
        <f ca="1">+IF(AND(ISNUMBER(OFFSET('Water Data'!$F$4,0,10*ROW('Water Data'!F61))),'Data Summary'!BY67="Yes"),100-OFFSET('Water Data'!$F$4,0,10*ROW('Water Data'!F61)),NA())</f>
        <v>#N/A</v>
      </c>
      <c r="K67" s="519" t="e">
        <f ca="1">+IF(AND(ISNUMBER(OFFSET('Water Data'!$F$6,0,10*ROW('Water Data'!F61))),'Data Summary'!BZ67="Yes"),OFFSET('Water Data'!$F$6,0,10*ROW('Water Data'!F61)),NA())</f>
        <v>#N/A</v>
      </c>
      <c r="L67" s="519" t="e">
        <f ca="1">+IF(AND(ISNUMBER(OFFSET('Water Data'!$F$9,0,10*ROW('Water Data'!F61))),'Data Summary'!CA67="Yes"),OFFSET('Water Data'!$F$9,0,10*ROW('Water Data'!F61)),NA())</f>
        <v>#N/A</v>
      </c>
      <c r="M67" s="519" t="e">
        <f ca="1">+IF(AND(ISNUMBER(OFFSET('Water Data'!$G$4,0,10*ROW('Water Data'!G61))),'Data Summary'!CB67="Yes"),100-OFFSET('Water Data'!$G$4,0,10*ROW('Water Data'!G61)),NA())</f>
        <v>#N/A</v>
      </c>
      <c r="N67" s="519" t="e">
        <f ca="1">+IF(AND(ISNUMBER(OFFSET('Water Data'!$G$6,0,10*ROW('Water Data'!G61))),'Data Summary'!CC67="Yes"),OFFSET('Water Data'!$G$6,0,10*ROW('Water Data'!G61)),NA())</f>
        <v>#N/A</v>
      </c>
      <c r="O67" s="519" t="e">
        <f ca="1">+IF(AND(ISNUMBER(OFFSET('Water Data'!$G$9,0,10*ROW('Water Data'!G61))),'Data Summary'!CD67="Yes"),OFFSET('Water Data'!$G$9,0,10*ROW('Water Data'!G61)),NA())</f>
        <v>#N/A</v>
      </c>
      <c r="P67" s="519" t="e">
        <f ca="1">+IF(AND(ISNUMBER(OFFSET('Water Data'!$H$4,0,10*ROW('Water Data'!H61))),'Data Summary'!CE67="Yes"),100-OFFSET('Water Data'!$H$4,0,10*ROW('Water Data'!H61)),NA())</f>
        <v>#N/A</v>
      </c>
      <c r="Q67" s="519" t="e">
        <f ca="1">+IF(AND(ISNUMBER(OFFSET('Water Data'!$H$6,0,10*ROW('Water Data'!H61))),'Data Summary'!CF67="Yes"),OFFSET('Water Data'!$H$6,0,10*ROW('Water Data'!H61)),NA())</f>
        <v>#N/A</v>
      </c>
      <c r="R67" s="519" t="e">
        <f ca="1">+IF(AND(ISNUMBER(OFFSET('Water Data'!$H$9,0,10*ROW('Water Data'!H61))),'Data Summary'!CG67="Yes"),OFFSET('Water Data'!$H$9,0,10*ROW('Water Data'!H61)),NA())</f>
        <v>#N/A</v>
      </c>
      <c r="S67" s="519" t="e">
        <f ca="1">+IF(AND(ISNUMBER(OFFSET('Water Data'!$I$4,0,10*ROW('Water Data'!I61))),'Data Summary'!CH67="Yes"),100-OFFSET('Water Data'!$I$4,0,10*ROW('Water Data'!I61)),NA())</f>
        <v>#N/A</v>
      </c>
      <c r="T67" s="519" t="e">
        <f ca="1">+IF(AND(ISNUMBER(OFFSET('Water Data'!$I$6,0,10*ROW('Water Data'!I61))),'Data Summary'!CI67="Yes"),OFFSET('Water Data'!$I$6,0,10*ROW('Water Data'!I61)),NA())</f>
        <v>#N/A</v>
      </c>
      <c r="U67" s="519" t="e">
        <f ca="1">+IF(AND(ISNUMBER(OFFSET('Water Data'!$I$9,0,10*ROW('Water Data'!I61))),'Data Summary'!CJ67="Yes"),OFFSET('Water Data'!$I$9,0,10*ROW('Water Data'!I61)),NA())</f>
        <v>#N/A</v>
      </c>
      <c r="V67" s="520" t="e">
        <f ca="1">+IF(AND(ISNUMBER(OFFSET('Sanitation Data'!$D$4,0,10*ROW('Sanitation Data'!D61))),'Data Summary'!CK67="Yes"),100-OFFSET('Sanitation Data'!$D$4,0,10*ROW('Sanitation Data'!D61)),NA())</f>
        <v>#N/A</v>
      </c>
      <c r="W67" s="520" t="e">
        <f ca="1">+IF(AND(ISNUMBER(OFFSET('Sanitation Data'!$D$6,0,10*ROW('Sanitation Data'!D61))),'Data Summary'!CL67="Yes"),OFFSET('Sanitation Data'!$D$6,0,10*ROW('Sanitation Data'!D61)),NA())</f>
        <v>#N/A</v>
      </c>
      <c r="X67" s="520" t="e">
        <f ca="1">+IF(AND(ISNUMBER(OFFSET('Sanitation Data'!$D$10,0,10*ROW('Sanitation Data'!D61))),'Data Summary'!CM67="Yes"),OFFSET('Sanitation Data'!$D$10,0,10*ROW('Sanitation Data'!D61)),NA())</f>
        <v>#N/A</v>
      </c>
      <c r="Y67" s="520" t="e">
        <f ca="1">+IF(AND(ISNUMBER(OFFSET('Sanitation Data'!$D$11,0,10*ROW('Sanitation Data'!D61))),'Data Summary'!CN67="Yes"),OFFSET('Sanitation Data'!$D$11,0,10*ROW('Sanitation Data'!D61)),NA())</f>
        <v>#N/A</v>
      </c>
      <c r="Z67" s="520" t="e">
        <f ca="1">+IF(AND(ISNUMBER(OFFSET('Sanitation Data'!$D$12,0,10*ROW('Sanitation Data'!D61))),'Data Summary'!CO67="Yes"),OFFSET('Sanitation Data'!$D$12,0,10*ROW('Sanitation Data'!D61)),NA())</f>
        <v>#N/A</v>
      </c>
      <c r="AA67" s="520" t="e">
        <f ca="1">+IF(AND(ISNUMBER(OFFSET('Sanitation Data'!$E$4,0,10*ROW('Sanitation Data'!E61))),'Data Summary'!CP67="Yes"),100-OFFSET('Sanitation Data'!$E$4,0,10*ROW('Sanitation Data'!E61)),NA())</f>
        <v>#N/A</v>
      </c>
      <c r="AB67" s="520" t="e">
        <f ca="1">+IF(AND(ISNUMBER(OFFSET('Sanitation Data'!$E$6,0,10*ROW('Sanitation Data'!E61))),'Data Summary'!CQ67="Yes"),OFFSET('Sanitation Data'!$E$6,0,10*ROW('Sanitation Data'!E61)),NA())</f>
        <v>#N/A</v>
      </c>
      <c r="AC67" s="520" t="e">
        <f ca="1">+IF(AND(ISNUMBER(OFFSET('Sanitation Data'!$E$10,0,10*ROW('Sanitation Data'!E61))),'Data Summary'!CR67="Yes"),OFFSET('Sanitation Data'!$E$10,0,10*ROW('Sanitation Data'!E61)),NA())</f>
        <v>#N/A</v>
      </c>
      <c r="AD67" s="520" t="e">
        <f ca="1">+IF(AND(ISNUMBER(OFFSET('Sanitation Data'!$E$11,0,10*ROW('Sanitation Data'!E61))),'Data Summary'!CS67="Yes"),OFFSET('Sanitation Data'!$E$11,0,10*ROW('Sanitation Data'!E61)),NA())</f>
        <v>#N/A</v>
      </c>
      <c r="AE67" s="520" t="e">
        <f ca="1">+IF(AND(ISNUMBER(OFFSET('Sanitation Data'!$E$12,0,10*ROW('Sanitation Data'!E61))),'Data Summary'!CT67="Yes"),OFFSET('Sanitation Data'!$E$12,0,10*ROW('Sanitation Data'!E61)),NA())</f>
        <v>#N/A</v>
      </c>
      <c r="AF67" s="520" t="e">
        <f ca="1">+IF(AND(ISNUMBER(OFFSET('Sanitation Data'!$F$4,0,10*ROW('Sanitation Data'!F61))),'Data Summary'!CU67="Yes"),100-OFFSET('Sanitation Data'!$F$4,0,10*ROW('Sanitation Data'!F61)),NA())</f>
        <v>#N/A</v>
      </c>
      <c r="AG67" s="520" t="e">
        <f ca="1">+IF(AND(ISNUMBER(OFFSET('Sanitation Data'!$F$6,0,10*ROW('Sanitation Data'!F61))),'Data Summary'!CV67="Yes"),OFFSET('Sanitation Data'!$F$6,0,10*ROW('Sanitation Data'!F61)),NA())</f>
        <v>#N/A</v>
      </c>
      <c r="AH67" s="520" t="e">
        <f ca="1">+IF(AND(ISNUMBER(OFFSET('Sanitation Data'!$F$10,0,10*ROW('Sanitation Data'!F61))),'Data Summary'!CW67="Yes"),OFFSET('Sanitation Data'!$F$10,0,10*ROW('Sanitation Data'!F61)),NA())</f>
        <v>#N/A</v>
      </c>
      <c r="AI67" s="520" t="e">
        <f ca="1">+IF(AND(ISNUMBER(OFFSET('Sanitation Data'!$F$11,0,10*ROW('Sanitation Data'!F61))),'Data Summary'!CX67="Yes"),OFFSET('Sanitation Data'!$F$11,0,10*ROW('Sanitation Data'!F61)),NA())</f>
        <v>#N/A</v>
      </c>
      <c r="AJ67" s="520" t="e">
        <f ca="1">+IF(AND(ISNUMBER(OFFSET('Sanitation Data'!$F$12,0,10*ROW('Sanitation Data'!F61))),'Data Summary'!CY67="Yes"),OFFSET('Sanitation Data'!$F$12,0,10*ROW('Sanitation Data'!F61)),NA())</f>
        <v>#N/A</v>
      </c>
      <c r="AK67" s="520" t="e">
        <f ca="1">+IF(AND(ISNUMBER(OFFSET('Sanitation Data'!$G$4,0,10*ROW('Sanitation Data'!G61))),'Data Summary'!CZ67="Yes"),100-OFFSET('Sanitation Data'!$G$4,0,10*ROW('Sanitation Data'!G61)),NA())</f>
        <v>#N/A</v>
      </c>
      <c r="AL67" s="520" t="e">
        <f ca="1">+IF(AND(ISNUMBER(OFFSET('Sanitation Data'!$G$6,0,10*ROW('Sanitation Data'!G61))),'Data Summary'!DA67="Yes"),OFFSET('Sanitation Data'!$G$6,0,10*ROW('Sanitation Data'!G61)),NA())</f>
        <v>#N/A</v>
      </c>
      <c r="AM67" s="520" t="e">
        <f ca="1">+IF(AND(ISNUMBER(OFFSET('Sanitation Data'!$G$10,0,10*ROW('Sanitation Data'!G61))),'Data Summary'!DB67="Yes"),OFFSET('Sanitation Data'!$G$10,0,10*ROW('Sanitation Data'!G61)),NA())</f>
        <v>#N/A</v>
      </c>
      <c r="AN67" s="520" t="e">
        <f ca="1">+IF(AND(ISNUMBER(OFFSET('Sanitation Data'!$G$11,0,10*ROW('Sanitation Data'!G61))),'Data Summary'!DC67="Yes"),OFFSET('Sanitation Data'!$G$11,0,10*ROW('Sanitation Data'!G61)),NA())</f>
        <v>#N/A</v>
      </c>
      <c r="AO67" s="520" t="e">
        <f ca="1">+IF(AND(ISNUMBER(OFFSET('Sanitation Data'!$G$12,0,10*ROW('Sanitation Data'!G61))),'Data Summary'!DD67="Yes"),OFFSET('Sanitation Data'!$G$12,0,10*ROW('Sanitation Data'!G61)),NA())</f>
        <v>#N/A</v>
      </c>
      <c r="AP67" s="520" t="e">
        <f ca="1">+IF(AND(ISNUMBER(OFFSET('Sanitation Data'!$H$4,0,10*ROW('Sanitation Data'!H61))),'Data Summary'!DE67="Yes"),100-OFFSET('Sanitation Data'!$H$4,0,10*ROW('Sanitation Data'!H61)),NA())</f>
        <v>#N/A</v>
      </c>
      <c r="AQ67" s="520" t="e">
        <f ca="1">+IF(AND(ISNUMBER(OFFSET('Sanitation Data'!$H$6,0,10*ROW('Sanitation Data'!H61))),'Data Summary'!DF67="Yes"),OFFSET('Sanitation Data'!$H$6,0,10*ROW('Sanitation Data'!H61)),NA())</f>
        <v>#N/A</v>
      </c>
      <c r="AR67" s="520" t="e">
        <f ca="1">+IF(AND(ISNUMBER(OFFSET('Sanitation Data'!$H$10,0,10*ROW('Sanitation Data'!H61))),'Data Summary'!DG67="Yes"),OFFSET('Sanitation Data'!$H$10,0,10*ROW('Sanitation Data'!H61)),NA())</f>
        <v>#N/A</v>
      </c>
      <c r="AS67" s="520" t="e">
        <f ca="1">+IF(AND(ISNUMBER(OFFSET('Sanitation Data'!$H$11,0,10*ROW('Sanitation Data'!H61))),'Data Summary'!DH67="Yes"),OFFSET('Sanitation Data'!$H$11,0,10*ROW('Sanitation Data'!H61)),NA())</f>
        <v>#N/A</v>
      </c>
      <c r="AT67" s="520" t="e">
        <f ca="1">+IF(AND(ISNUMBER(OFFSET('Sanitation Data'!$H$12,0,10*ROW('Sanitation Data'!H61))),'Data Summary'!DI67="Yes"),OFFSET('Sanitation Data'!$H$12,0,10*ROW('Sanitation Data'!H61)),NA())</f>
        <v>#N/A</v>
      </c>
      <c r="AU67" s="520" t="e">
        <f ca="1">+IF(AND(ISNUMBER(OFFSET('Sanitation Data'!$I$4,0,10*ROW('Sanitation Data'!I61))),'Data Summary'!DJ67="Yes"),100-OFFSET('Sanitation Data'!$I$4,0,10*ROW('Sanitation Data'!I61)),NA())</f>
        <v>#N/A</v>
      </c>
      <c r="AV67" s="520" t="e">
        <f ca="1">+IF(AND(ISNUMBER(OFFSET('Sanitation Data'!$I$6,0,10*ROW('Sanitation Data'!I61))),'Data Summary'!DK67="Yes"),OFFSET('Sanitation Data'!$I$6,0,10*ROW('Sanitation Data'!I61)),NA())</f>
        <v>#N/A</v>
      </c>
      <c r="AW67" s="520" t="e">
        <f ca="1">+IF(AND(ISNUMBER(OFFSET('Sanitation Data'!$I$10,0,10*ROW('Sanitation Data'!I61))),'Data Summary'!DL67="Yes"),OFFSET('Sanitation Data'!$I$10,0,10*ROW('Sanitation Data'!I61)),NA())</f>
        <v>#N/A</v>
      </c>
      <c r="AX67" s="520" t="e">
        <f ca="1">+IF(AND(ISNUMBER(OFFSET('Sanitation Data'!$I$11,0,10*ROW('Sanitation Data'!I61))),'Data Summary'!DM67="Yes"),OFFSET('Sanitation Data'!$I$11,0,10*ROW('Sanitation Data'!I61)),NA())</f>
        <v>#N/A</v>
      </c>
      <c r="AY67" s="520" t="e">
        <f ca="1">+IF(AND(ISNUMBER(OFFSET('Sanitation Data'!$I$12,0,10*ROW('Sanitation Data'!I61))),'Data Summary'!DN67="Yes"),OFFSET('Sanitation Data'!$I$12,0,10*ROW('Sanitation Data'!I61)),NA())</f>
        <v>#N/A</v>
      </c>
      <c r="AZ67" s="521" t="e">
        <f ca="1">+IF(AND(ISNUMBER(OFFSET('Hygiene Data'!$D$5,0,10*ROW('Hygiene Data'!D61))),'Data Summary'!DO67="Yes"),OFFSET('Hygiene Data'!$D$5,0,10*ROW('Hygiene Data'!D61)),NA())</f>
        <v>#N/A</v>
      </c>
      <c r="BA67" s="521" t="e">
        <f ca="1">+IF(AND(ISNUMBER(OFFSET('Hygiene Data'!$D$7,0,10*ROW('Hygiene Data'!D61))),'Data Summary'!DP67="Yes"),OFFSET('Hygiene Data'!$D$7,0,10*ROW('Hygiene Data'!D61)),NA())</f>
        <v>#N/A</v>
      </c>
      <c r="BB67" s="521" t="e">
        <f ca="1">+IF(AND(ISNUMBER(OFFSET('Hygiene Data'!$D$9,0,10*ROW('Hygiene Data'!D61))),'Data Summary'!DQ67="Yes"),OFFSET('Hygiene Data'!$D$9,0,10*ROW('Hygiene Data'!D61)),NA())</f>
        <v>#N/A</v>
      </c>
      <c r="BC67" s="521" t="e">
        <f ca="1">+IF(AND(ISNUMBER(OFFSET('Hygiene Data'!$E$5,0,10*ROW('Hygiene Data'!E61))),'Data Summary'!DR67="Yes"),OFFSET('Hygiene Data'!$E$5,0,10*ROW('Hygiene Data'!E61)),NA())</f>
        <v>#N/A</v>
      </c>
      <c r="BD67" s="521" t="e">
        <f ca="1">+IF(AND(ISNUMBER(OFFSET('Hygiene Data'!$E$7,0,10*ROW('Hygiene Data'!E61))),'Data Summary'!DS67="Yes"),OFFSET('Hygiene Data'!$E$7,0,10*ROW('Hygiene Data'!E61)),NA())</f>
        <v>#N/A</v>
      </c>
      <c r="BE67" s="521" t="e">
        <f ca="1">+IF(AND(ISNUMBER(OFFSET('Hygiene Data'!$E$9,0,10*ROW('Hygiene Data'!E61))),'Data Summary'!DT67="Yes"),OFFSET('Hygiene Data'!$E$9,0,10*ROW('Hygiene Data'!E61)),NA())</f>
        <v>#N/A</v>
      </c>
      <c r="BF67" s="521" t="e">
        <f ca="1">+IF(AND(ISNUMBER(OFFSET('Hygiene Data'!$F$5,0,10*ROW('Hygiene Data'!F61))),'Data Summary'!DU67="Yes"),OFFSET('Hygiene Data'!$F$5,0,10*ROW('Hygiene Data'!F61)),NA())</f>
        <v>#N/A</v>
      </c>
      <c r="BG67" s="521" t="e">
        <f ca="1">+IF(AND(ISNUMBER(OFFSET('Hygiene Data'!$F$7,0,10*ROW('Hygiene Data'!F61))),'Data Summary'!DV67="Yes"),OFFSET('Hygiene Data'!$F$7,0,10*ROW('Hygiene Data'!F61)),NA())</f>
        <v>#N/A</v>
      </c>
      <c r="BH67" s="521" t="e">
        <f ca="1">+IF(AND(ISNUMBER(OFFSET('Hygiene Data'!$F$9,0,10*ROW('Hygiene Data'!F61))),'Data Summary'!DW67="Yes"),OFFSET('Hygiene Data'!$F$9,0,10*ROW('Hygiene Data'!F61)),NA())</f>
        <v>#N/A</v>
      </c>
      <c r="BI67" s="521" t="e">
        <f ca="1">+IF(AND(ISNUMBER(OFFSET('Hygiene Data'!$G$5,0,10*ROW('Hygiene Data'!G61))),'Data Summary'!DX67="Yes"),OFFSET('Hygiene Data'!$G$5,0,10*ROW('Hygiene Data'!G61)),NA())</f>
        <v>#N/A</v>
      </c>
      <c r="BJ67" s="521" t="e">
        <f ca="1">+IF(AND(ISNUMBER(OFFSET('Hygiene Data'!$G$7,0,10*ROW('Hygiene Data'!G61))),'Data Summary'!DY67="Yes"),OFFSET('Hygiene Data'!$G$7,0,10*ROW('Hygiene Data'!G61)),NA())</f>
        <v>#N/A</v>
      </c>
      <c r="BK67" s="521" t="e">
        <f ca="1">+IF(AND(ISNUMBER(OFFSET('Hygiene Data'!$G$9,0,10*ROW('Hygiene Data'!G61))),'Data Summary'!DZ67="Yes"),OFFSET('Hygiene Data'!$G$9,0,10*ROW('Hygiene Data'!G61)),NA())</f>
        <v>#N/A</v>
      </c>
      <c r="BL67" s="521" t="e">
        <f ca="1">+IF(AND(ISNUMBER(OFFSET('Hygiene Data'!$H$5,0,10*ROW('Hygiene Data'!H61))),'Data Summary'!EA67="Yes"),OFFSET('Hygiene Data'!$H$5,0,10*ROW('Hygiene Data'!H61)),NA())</f>
        <v>#N/A</v>
      </c>
      <c r="BM67" s="521" t="e">
        <f ca="1">+IF(AND(ISNUMBER(OFFSET('Hygiene Data'!$H$7,0,10*ROW('Hygiene Data'!H61))),'Data Summary'!EB67="Yes"),OFFSET('Hygiene Data'!$H$7,0,10*ROW('Hygiene Data'!H61)),NA())</f>
        <v>#N/A</v>
      </c>
      <c r="BN67" s="521" t="e">
        <f ca="1">+IF(AND(ISNUMBER(OFFSET('Hygiene Data'!$H$9,0,10*ROW('Hygiene Data'!H61))),'Data Summary'!EC67="Yes"),OFFSET('Hygiene Data'!$H$9,0,10*ROW('Hygiene Data'!H61)),NA())</f>
        <v>#N/A</v>
      </c>
      <c r="BO67" s="521" t="e">
        <f ca="1">+IF(AND(ISNUMBER(OFFSET('Hygiene Data'!$I$5,0,10*ROW('Hygiene Data'!I61))),'Data Summary'!ED67="Yes"),OFFSET('Hygiene Data'!$I$5,0,10*ROW('Hygiene Data'!I61)),NA())</f>
        <v>#N/A</v>
      </c>
      <c r="BP67" s="521" t="e">
        <f ca="1">+IF(AND(ISNUMBER(OFFSET('Hygiene Data'!$I$7,0,10*ROW('Hygiene Data'!I61))),'Data Summary'!EE67="Yes"),OFFSET('Hygiene Data'!$I$7,0,10*ROW('Hygiene Data'!I61)),NA())</f>
        <v>#N/A</v>
      </c>
      <c r="BQ67" s="521" t="e">
        <f ca="1">+IF(AND(ISNUMBER(OFFSET('Hygiene Data'!$I$9,0,10*ROW('Hygiene Data'!I61))),'Data Summary'!EF67="Yes"),OFFSET('Hygiene Data'!$I$9,0,10*ROW('Hygiene Data'!I61)),NA())</f>
        <v>#N/A</v>
      </c>
    </row>
    <row r="68" spans="1:69" x14ac:dyDescent="0.25">
      <c r="A68" s="517" t="e">
        <f ca="1">+RIGHT('Data Summary'!A68,LEN('Data Summary'!A68)-9)</f>
        <v>#VALUE!</v>
      </c>
      <c r="B68" s="491" t="str">
        <f ca="1">+IF(ISTEXT('Data Summary'!B68),'Data Summary'!B68,"")</f>
        <v/>
      </c>
      <c r="C68" s="518" t="e">
        <f ca="1">+VALUE('Data Summary'!C68)</f>
        <v>#VALUE!</v>
      </c>
      <c r="D68" s="519" t="e">
        <f ca="1">+IF(AND(ISNUMBER(OFFSET('Water Data'!$D$4,0,10*ROW('Water Data'!D62))),'Data Summary'!BS68="Yes"),100-OFFSET('Water Data'!$D$4,0,10*ROW('Water Data'!D62)),NA())</f>
        <v>#N/A</v>
      </c>
      <c r="E68" s="519" t="e">
        <f ca="1">+IF(AND(ISNUMBER(OFFSET('Water Data'!$D$6,0,10*ROW('Water Data'!D62))),'Data Summary'!BT68="Yes"),OFFSET('Water Data'!$D$6,0,10*ROW('Water Data'!D62)),NA())</f>
        <v>#N/A</v>
      </c>
      <c r="F68" s="519" t="e">
        <f ca="1">+IF(AND(ISNUMBER(OFFSET('Water Data'!$D$9,0,10*ROW('Water Data'!D62))),'Data Summary'!BU68="Yes"),OFFSET('Water Data'!$D$9,0,10*ROW('Water Data'!D62)),NA())</f>
        <v>#N/A</v>
      </c>
      <c r="G68" s="519" t="e">
        <f ca="1">+IF(AND(ISNUMBER(OFFSET('Water Data'!$E$4,0,10*ROW('Water Data'!E62))),'Data Summary'!BV68="Yes"),100-OFFSET('Water Data'!$E$4,0,10*ROW('Water Data'!E62)),NA())</f>
        <v>#N/A</v>
      </c>
      <c r="H68" s="519" t="e">
        <f ca="1">+IF(AND(ISNUMBER(OFFSET('Water Data'!$E$6,0,10*ROW('Water Data'!E62))),'Data Summary'!BW68="Yes"),OFFSET('Water Data'!$E$6,0,10*ROW('Water Data'!E62)),NA())</f>
        <v>#N/A</v>
      </c>
      <c r="I68" s="519" t="e">
        <f ca="1">+IF(AND(ISNUMBER(OFFSET('Water Data'!$E$9,0,10*ROW('Water Data'!E62))),'Data Summary'!BX68="Yes"),OFFSET('Water Data'!$E$9,0,10*ROW('Water Data'!E62)),NA())</f>
        <v>#N/A</v>
      </c>
      <c r="J68" s="519" t="e">
        <f ca="1">+IF(AND(ISNUMBER(OFFSET('Water Data'!$F$4,0,10*ROW('Water Data'!F62))),'Data Summary'!BY68="Yes"),100-OFFSET('Water Data'!$F$4,0,10*ROW('Water Data'!F62)),NA())</f>
        <v>#N/A</v>
      </c>
      <c r="K68" s="519" t="e">
        <f ca="1">+IF(AND(ISNUMBER(OFFSET('Water Data'!$F$6,0,10*ROW('Water Data'!F62))),'Data Summary'!BZ68="Yes"),OFFSET('Water Data'!$F$6,0,10*ROW('Water Data'!F62)),NA())</f>
        <v>#N/A</v>
      </c>
      <c r="L68" s="519" t="e">
        <f ca="1">+IF(AND(ISNUMBER(OFFSET('Water Data'!$F$9,0,10*ROW('Water Data'!F62))),'Data Summary'!CA68="Yes"),OFFSET('Water Data'!$F$9,0,10*ROW('Water Data'!F62)),NA())</f>
        <v>#N/A</v>
      </c>
      <c r="M68" s="519" t="e">
        <f ca="1">+IF(AND(ISNUMBER(OFFSET('Water Data'!$G$4,0,10*ROW('Water Data'!G62))),'Data Summary'!CB68="Yes"),100-OFFSET('Water Data'!$G$4,0,10*ROW('Water Data'!G62)),NA())</f>
        <v>#N/A</v>
      </c>
      <c r="N68" s="519" t="e">
        <f ca="1">+IF(AND(ISNUMBER(OFFSET('Water Data'!$G$6,0,10*ROW('Water Data'!G62))),'Data Summary'!CC68="Yes"),OFFSET('Water Data'!$G$6,0,10*ROW('Water Data'!G62)),NA())</f>
        <v>#N/A</v>
      </c>
      <c r="O68" s="519" t="e">
        <f ca="1">+IF(AND(ISNUMBER(OFFSET('Water Data'!$G$9,0,10*ROW('Water Data'!G62))),'Data Summary'!CD68="Yes"),OFFSET('Water Data'!$G$9,0,10*ROW('Water Data'!G62)),NA())</f>
        <v>#N/A</v>
      </c>
      <c r="P68" s="519" t="e">
        <f ca="1">+IF(AND(ISNUMBER(OFFSET('Water Data'!$H$4,0,10*ROW('Water Data'!H62))),'Data Summary'!CE68="Yes"),100-OFFSET('Water Data'!$H$4,0,10*ROW('Water Data'!H62)),NA())</f>
        <v>#N/A</v>
      </c>
      <c r="Q68" s="519" t="e">
        <f ca="1">+IF(AND(ISNUMBER(OFFSET('Water Data'!$H$6,0,10*ROW('Water Data'!H62))),'Data Summary'!CF68="Yes"),OFFSET('Water Data'!$H$6,0,10*ROW('Water Data'!H62)),NA())</f>
        <v>#N/A</v>
      </c>
      <c r="R68" s="519" t="e">
        <f ca="1">+IF(AND(ISNUMBER(OFFSET('Water Data'!$H$9,0,10*ROW('Water Data'!H62))),'Data Summary'!CG68="Yes"),OFFSET('Water Data'!$H$9,0,10*ROW('Water Data'!H62)),NA())</f>
        <v>#N/A</v>
      </c>
      <c r="S68" s="519" t="e">
        <f ca="1">+IF(AND(ISNUMBER(OFFSET('Water Data'!$I$4,0,10*ROW('Water Data'!I62))),'Data Summary'!CH68="Yes"),100-OFFSET('Water Data'!$I$4,0,10*ROW('Water Data'!I62)),NA())</f>
        <v>#N/A</v>
      </c>
      <c r="T68" s="519" t="e">
        <f ca="1">+IF(AND(ISNUMBER(OFFSET('Water Data'!$I$6,0,10*ROW('Water Data'!I62))),'Data Summary'!CI68="Yes"),OFFSET('Water Data'!$I$6,0,10*ROW('Water Data'!I62)),NA())</f>
        <v>#N/A</v>
      </c>
      <c r="U68" s="519" t="e">
        <f ca="1">+IF(AND(ISNUMBER(OFFSET('Water Data'!$I$9,0,10*ROW('Water Data'!I62))),'Data Summary'!CJ68="Yes"),OFFSET('Water Data'!$I$9,0,10*ROW('Water Data'!I62)),NA())</f>
        <v>#N/A</v>
      </c>
      <c r="V68" s="520" t="e">
        <f ca="1">+IF(AND(ISNUMBER(OFFSET('Sanitation Data'!$D$4,0,10*ROW('Sanitation Data'!D62))),'Data Summary'!CK68="Yes"),100-OFFSET('Sanitation Data'!$D$4,0,10*ROW('Sanitation Data'!D62)),NA())</f>
        <v>#N/A</v>
      </c>
      <c r="W68" s="520" t="e">
        <f ca="1">+IF(AND(ISNUMBER(OFFSET('Sanitation Data'!$D$6,0,10*ROW('Sanitation Data'!D62))),'Data Summary'!CL68="Yes"),OFFSET('Sanitation Data'!$D$6,0,10*ROW('Sanitation Data'!D62)),NA())</f>
        <v>#N/A</v>
      </c>
      <c r="X68" s="520" t="e">
        <f ca="1">+IF(AND(ISNUMBER(OFFSET('Sanitation Data'!$D$10,0,10*ROW('Sanitation Data'!D62))),'Data Summary'!CM68="Yes"),OFFSET('Sanitation Data'!$D$10,0,10*ROW('Sanitation Data'!D62)),NA())</f>
        <v>#N/A</v>
      </c>
      <c r="Y68" s="520" t="e">
        <f ca="1">+IF(AND(ISNUMBER(OFFSET('Sanitation Data'!$D$11,0,10*ROW('Sanitation Data'!D62))),'Data Summary'!CN68="Yes"),OFFSET('Sanitation Data'!$D$11,0,10*ROW('Sanitation Data'!D62)),NA())</f>
        <v>#N/A</v>
      </c>
      <c r="Z68" s="520" t="e">
        <f ca="1">+IF(AND(ISNUMBER(OFFSET('Sanitation Data'!$D$12,0,10*ROW('Sanitation Data'!D62))),'Data Summary'!CO68="Yes"),OFFSET('Sanitation Data'!$D$12,0,10*ROW('Sanitation Data'!D62)),NA())</f>
        <v>#N/A</v>
      </c>
      <c r="AA68" s="520" t="e">
        <f ca="1">+IF(AND(ISNUMBER(OFFSET('Sanitation Data'!$E$4,0,10*ROW('Sanitation Data'!E62))),'Data Summary'!CP68="Yes"),100-OFFSET('Sanitation Data'!$E$4,0,10*ROW('Sanitation Data'!E62)),NA())</f>
        <v>#N/A</v>
      </c>
      <c r="AB68" s="520" t="e">
        <f ca="1">+IF(AND(ISNUMBER(OFFSET('Sanitation Data'!$E$6,0,10*ROW('Sanitation Data'!E62))),'Data Summary'!CQ68="Yes"),OFFSET('Sanitation Data'!$E$6,0,10*ROW('Sanitation Data'!E62)),NA())</f>
        <v>#N/A</v>
      </c>
      <c r="AC68" s="520" t="e">
        <f ca="1">+IF(AND(ISNUMBER(OFFSET('Sanitation Data'!$E$10,0,10*ROW('Sanitation Data'!E62))),'Data Summary'!CR68="Yes"),OFFSET('Sanitation Data'!$E$10,0,10*ROW('Sanitation Data'!E62)),NA())</f>
        <v>#N/A</v>
      </c>
      <c r="AD68" s="520" t="e">
        <f ca="1">+IF(AND(ISNUMBER(OFFSET('Sanitation Data'!$E$11,0,10*ROW('Sanitation Data'!E62))),'Data Summary'!CS68="Yes"),OFFSET('Sanitation Data'!$E$11,0,10*ROW('Sanitation Data'!E62)),NA())</f>
        <v>#N/A</v>
      </c>
      <c r="AE68" s="520" t="e">
        <f ca="1">+IF(AND(ISNUMBER(OFFSET('Sanitation Data'!$E$12,0,10*ROW('Sanitation Data'!E62))),'Data Summary'!CT68="Yes"),OFFSET('Sanitation Data'!$E$12,0,10*ROW('Sanitation Data'!E62)),NA())</f>
        <v>#N/A</v>
      </c>
      <c r="AF68" s="520" t="e">
        <f ca="1">+IF(AND(ISNUMBER(OFFSET('Sanitation Data'!$F$4,0,10*ROW('Sanitation Data'!F62))),'Data Summary'!CU68="Yes"),100-OFFSET('Sanitation Data'!$F$4,0,10*ROW('Sanitation Data'!F62)),NA())</f>
        <v>#N/A</v>
      </c>
      <c r="AG68" s="520" t="e">
        <f ca="1">+IF(AND(ISNUMBER(OFFSET('Sanitation Data'!$F$6,0,10*ROW('Sanitation Data'!F62))),'Data Summary'!CV68="Yes"),OFFSET('Sanitation Data'!$F$6,0,10*ROW('Sanitation Data'!F62)),NA())</f>
        <v>#N/A</v>
      </c>
      <c r="AH68" s="520" t="e">
        <f ca="1">+IF(AND(ISNUMBER(OFFSET('Sanitation Data'!$F$10,0,10*ROW('Sanitation Data'!F62))),'Data Summary'!CW68="Yes"),OFFSET('Sanitation Data'!$F$10,0,10*ROW('Sanitation Data'!F62)),NA())</f>
        <v>#N/A</v>
      </c>
      <c r="AI68" s="520" t="e">
        <f ca="1">+IF(AND(ISNUMBER(OFFSET('Sanitation Data'!$F$11,0,10*ROW('Sanitation Data'!F62))),'Data Summary'!CX68="Yes"),OFFSET('Sanitation Data'!$F$11,0,10*ROW('Sanitation Data'!F62)),NA())</f>
        <v>#N/A</v>
      </c>
      <c r="AJ68" s="520" t="e">
        <f ca="1">+IF(AND(ISNUMBER(OFFSET('Sanitation Data'!$F$12,0,10*ROW('Sanitation Data'!F62))),'Data Summary'!CY68="Yes"),OFFSET('Sanitation Data'!$F$12,0,10*ROW('Sanitation Data'!F62)),NA())</f>
        <v>#N/A</v>
      </c>
      <c r="AK68" s="520" t="e">
        <f ca="1">+IF(AND(ISNUMBER(OFFSET('Sanitation Data'!$G$4,0,10*ROW('Sanitation Data'!G62))),'Data Summary'!CZ68="Yes"),100-OFFSET('Sanitation Data'!$G$4,0,10*ROW('Sanitation Data'!G62)),NA())</f>
        <v>#N/A</v>
      </c>
      <c r="AL68" s="520" t="e">
        <f ca="1">+IF(AND(ISNUMBER(OFFSET('Sanitation Data'!$G$6,0,10*ROW('Sanitation Data'!G62))),'Data Summary'!DA68="Yes"),OFFSET('Sanitation Data'!$G$6,0,10*ROW('Sanitation Data'!G62)),NA())</f>
        <v>#N/A</v>
      </c>
      <c r="AM68" s="520" t="e">
        <f ca="1">+IF(AND(ISNUMBER(OFFSET('Sanitation Data'!$G$10,0,10*ROW('Sanitation Data'!G62))),'Data Summary'!DB68="Yes"),OFFSET('Sanitation Data'!$G$10,0,10*ROW('Sanitation Data'!G62)),NA())</f>
        <v>#N/A</v>
      </c>
      <c r="AN68" s="520" t="e">
        <f ca="1">+IF(AND(ISNUMBER(OFFSET('Sanitation Data'!$G$11,0,10*ROW('Sanitation Data'!G62))),'Data Summary'!DC68="Yes"),OFFSET('Sanitation Data'!$G$11,0,10*ROW('Sanitation Data'!G62)),NA())</f>
        <v>#N/A</v>
      </c>
      <c r="AO68" s="520" t="e">
        <f ca="1">+IF(AND(ISNUMBER(OFFSET('Sanitation Data'!$G$12,0,10*ROW('Sanitation Data'!G62))),'Data Summary'!DD68="Yes"),OFFSET('Sanitation Data'!$G$12,0,10*ROW('Sanitation Data'!G62)),NA())</f>
        <v>#N/A</v>
      </c>
      <c r="AP68" s="520" t="e">
        <f ca="1">+IF(AND(ISNUMBER(OFFSET('Sanitation Data'!$H$4,0,10*ROW('Sanitation Data'!H62))),'Data Summary'!DE68="Yes"),100-OFFSET('Sanitation Data'!$H$4,0,10*ROW('Sanitation Data'!H62)),NA())</f>
        <v>#N/A</v>
      </c>
      <c r="AQ68" s="520" t="e">
        <f ca="1">+IF(AND(ISNUMBER(OFFSET('Sanitation Data'!$H$6,0,10*ROW('Sanitation Data'!H62))),'Data Summary'!DF68="Yes"),OFFSET('Sanitation Data'!$H$6,0,10*ROW('Sanitation Data'!H62)),NA())</f>
        <v>#N/A</v>
      </c>
      <c r="AR68" s="520" t="e">
        <f ca="1">+IF(AND(ISNUMBER(OFFSET('Sanitation Data'!$H$10,0,10*ROW('Sanitation Data'!H62))),'Data Summary'!DG68="Yes"),OFFSET('Sanitation Data'!$H$10,0,10*ROW('Sanitation Data'!H62)),NA())</f>
        <v>#N/A</v>
      </c>
      <c r="AS68" s="520" t="e">
        <f ca="1">+IF(AND(ISNUMBER(OFFSET('Sanitation Data'!$H$11,0,10*ROW('Sanitation Data'!H62))),'Data Summary'!DH68="Yes"),OFFSET('Sanitation Data'!$H$11,0,10*ROW('Sanitation Data'!H62)),NA())</f>
        <v>#N/A</v>
      </c>
      <c r="AT68" s="520" t="e">
        <f ca="1">+IF(AND(ISNUMBER(OFFSET('Sanitation Data'!$H$12,0,10*ROW('Sanitation Data'!H62))),'Data Summary'!DI68="Yes"),OFFSET('Sanitation Data'!$H$12,0,10*ROW('Sanitation Data'!H62)),NA())</f>
        <v>#N/A</v>
      </c>
      <c r="AU68" s="520" t="e">
        <f ca="1">+IF(AND(ISNUMBER(OFFSET('Sanitation Data'!$I$4,0,10*ROW('Sanitation Data'!I62))),'Data Summary'!DJ68="Yes"),100-OFFSET('Sanitation Data'!$I$4,0,10*ROW('Sanitation Data'!I62)),NA())</f>
        <v>#N/A</v>
      </c>
      <c r="AV68" s="520" t="e">
        <f ca="1">+IF(AND(ISNUMBER(OFFSET('Sanitation Data'!$I$6,0,10*ROW('Sanitation Data'!I62))),'Data Summary'!DK68="Yes"),OFFSET('Sanitation Data'!$I$6,0,10*ROW('Sanitation Data'!I62)),NA())</f>
        <v>#N/A</v>
      </c>
      <c r="AW68" s="520" t="e">
        <f ca="1">+IF(AND(ISNUMBER(OFFSET('Sanitation Data'!$I$10,0,10*ROW('Sanitation Data'!I62))),'Data Summary'!DL68="Yes"),OFFSET('Sanitation Data'!$I$10,0,10*ROW('Sanitation Data'!I62)),NA())</f>
        <v>#N/A</v>
      </c>
      <c r="AX68" s="520" t="e">
        <f ca="1">+IF(AND(ISNUMBER(OFFSET('Sanitation Data'!$I$11,0,10*ROW('Sanitation Data'!I62))),'Data Summary'!DM68="Yes"),OFFSET('Sanitation Data'!$I$11,0,10*ROW('Sanitation Data'!I62)),NA())</f>
        <v>#N/A</v>
      </c>
      <c r="AY68" s="520" t="e">
        <f ca="1">+IF(AND(ISNUMBER(OFFSET('Sanitation Data'!$I$12,0,10*ROW('Sanitation Data'!I62))),'Data Summary'!DN68="Yes"),OFFSET('Sanitation Data'!$I$12,0,10*ROW('Sanitation Data'!I62)),NA())</f>
        <v>#N/A</v>
      </c>
      <c r="AZ68" s="521" t="e">
        <f ca="1">+IF(AND(ISNUMBER(OFFSET('Hygiene Data'!$D$5,0,10*ROW('Hygiene Data'!D62))),'Data Summary'!DO68="Yes"),OFFSET('Hygiene Data'!$D$5,0,10*ROW('Hygiene Data'!D62)),NA())</f>
        <v>#N/A</v>
      </c>
      <c r="BA68" s="521" t="e">
        <f ca="1">+IF(AND(ISNUMBER(OFFSET('Hygiene Data'!$D$7,0,10*ROW('Hygiene Data'!D62))),'Data Summary'!DP68="Yes"),OFFSET('Hygiene Data'!$D$7,0,10*ROW('Hygiene Data'!D62)),NA())</f>
        <v>#N/A</v>
      </c>
      <c r="BB68" s="521" t="e">
        <f ca="1">+IF(AND(ISNUMBER(OFFSET('Hygiene Data'!$D$9,0,10*ROW('Hygiene Data'!D62))),'Data Summary'!DQ68="Yes"),OFFSET('Hygiene Data'!$D$9,0,10*ROW('Hygiene Data'!D62)),NA())</f>
        <v>#N/A</v>
      </c>
      <c r="BC68" s="521" t="e">
        <f ca="1">+IF(AND(ISNUMBER(OFFSET('Hygiene Data'!$E$5,0,10*ROW('Hygiene Data'!E62))),'Data Summary'!DR68="Yes"),OFFSET('Hygiene Data'!$E$5,0,10*ROW('Hygiene Data'!E62)),NA())</f>
        <v>#N/A</v>
      </c>
      <c r="BD68" s="521" t="e">
        <f ca="1">+IF(AND(ISNUMBER(OFFSET('Hygiene Data'!$E$7,0,10*ROW('Hygiene Data'!E62))),'Data Summary'!DS68="Yes"),OFFSET('Hygiene Data'!$E$7,0,10*ROW('Hygiene Data'!E62)),NA())</f>
        <v>#N/A</v>
      </c>
      <c r="BE68" s="521" t="e">
        <f ca="1">+IF(AND(ISNUMBER(OFFSET('Hygiene Data'!$E$9,0,10*ROW('Hygiene Data'!E62))),'Data Summary'!DT68="Yes"),OFFSET('Hygiene Data'!$E$9,0,10*ROW('Hygiene Data'!E62)),NA())</f>
        <v>#N/A</v>
      </c>
      <c r="BF68" s="521" t="e">
        <f ca="1">+IF(AND(ISNUMBER(OFFSET('Hygiene Data'!$F$5,0,10*ROW('Hygiene Data'!F62))),'Data Summary'!DU68="Yes"),OFFSET('Hygiene Data'!$F$5,0,10*ROW('Hygiene Data'!F62)),NA())</f>
        <v>#N/A</v>
      </c>
      <c r="BG68" s="521" t="e">
        <f ca="1">+IF(AND(ISNUMBER(OFFSET('Hygiene Data'!$F$7,0,10*ROW('Hygiene Data'!F62))),'Data Summary'!DV68="Yes"),OFFSET('Hygiene Data'!$F$7,0,10*ROW('Hygiene Data'!F62)),NA())</f>
        <v>#N/A</v>
      </c>
      <c r="BH68" s="521" t="e">
        <f ca="1">+IF(AND(ISNUMBER(OFFSET('Hygiene Data'!$F$9,0,10*ROW('Hygiene Data'!F62))),'Data Summary'!DW68="Yes"),OFFSET('Hygiene Data'!$F$9,0,10*ROW('Hygiene Data'!F62)),NA())</f>
        <v>#N/A</v>
      </c>
      <c r="BI68" s="521" t="e">
        <f ca="1">+IF(AND(ISNUMBER(OFFSET('Hygiene Data'!$G$5,0,10*ROW('Hygiene Data'!G62))),'Data Summary'!DX68="Yes"),OFFSET('Hygiene Data'!$G$5,0,10*ROW('Hygiene Data'!G62)),NA())</f>
        <v>#N/A</v>
      </c>
      <c r="BJ68" s="521" t="e">
        <f ca="1">+IF(AND(ISNUMBER(OFFSET('Hygiene Data'!$G$7,0,10*ROW('Hygiene Data'!G62))),'Data Summary'!DY68="Yes"),OFFSET('Hygiene Data'!$G$7,0,10*ROW('Hygiene Data'!G62)),NA())</f>
        <v>#N/A</v>
      </c>
      <c r="BK68" s="521" t="e">
        <f ca="1">+IF(AND(ISNUMBER(OFFSET('Hygiene Data'!$G$9,0,10*ROW('Hygiene Data'!G62))),'Data Summary'!DZ68="Yes"),OFFSET('Hygiene Data'!$G$9,0,10*ROW('Hygiene Data'!G62)),NA())</f>
        <v>#N/A</v>
      </c>
      <c r="BL68" s="521" t="e">
        <f ca="1">+IF(AND(ISNUMBER(OFFSET('Hygiene Data'!$H$5,0,10*ROW('Hygiene Data'!H62))),'Data Summary'!EA68="Yes"),OFFSET('Hygiene Data'!$H$5,0,10*ROW('Hygiene Data'!H62)),NA())</f>
        <v>#N/A</v>
      </c>
      <c r="BM68" s="521" t="e">
        <f ca="1">+IF(AND(ISNUMBER(OFFSET('Hygiene Data'!$H$7,0,10*ROW('Hygiene Data'!H62))),'Data Summary'!EB68="Yes"),OFFSET('Hygiene Data'!$H$7,0,10*ROW('Hygiene Data'!H62)),NA())</f>
        <v>#N/A</v>
      </c>
      <c r="BN68" s="521" t="e">
        <f ca="1">+IF(AND(ISNUMBER(OFFSET('Hygiene Data'!$H$9,0,10*ROW('Hygiene Data'!H62))),'Data Summary'!EC68="Yes"),OFFSET('Hygiene Data'!$H$9,0,10*ROW('Hygiene Data'!H62)),NA())</f>
        <v>#N/A</v>
      </c>
      <c r="BO68" s="521" t="e">
        <f ca="1">+IF(AND(ISNUMBER(OFFSET('Hygiene Data'!$I$5,0,10*ROW('Hygiene Data'!I62))),'Data Summary'!ED68="Yes"),OFFSET('Hygiene Data'!$I$5,0,10*ROW('Hygiene Data'!I62)),NA())</f>
        <v>#N/A</v>
      </c>
      <c r="BP68" s="521" t="e">
        <f ca="1">+IF(AND(ISNUMBER(OFFSET('Hygiene Data'!$I$7,0,10*ROW('Hygiene Data'!I62))),'Data Summary'!EE68="Yes"),OFFSET('Hygiene Data'!$I$7,0,10*ROW('Hygiene Data'!I62)),NA())</f>
        <v>#N/A</v>
      </c>
      <c r="BQ68" s="521" t="e">
        <f ca="1">+IF(AND(ISNUMBER(OFFSET('Hygiene Data'!$I$9,0,10*ROW('Hygiene Data'!I62))),'Data Summary'!EF68="Yes"),OFFSET('Hygiene Data'!$I$9,0,10*ROW('Hygiene Data'!I62)),NA())</f>
        <v>#N/A</v>
      </c>
    </row>
    <row r="69" spans="1:69" x14ac:dyDescent="0.25">
      <c r="A69" s="517" t="e">
        <f ca="1">+RIGHT('Data Summary'!A69,LEN('Data Summary'!A69)-9)</f>
        <v>#VALUE!</v>
      </c>
      <c r="B69" s="491" t="str">
        <f ca="1">+IF(ISTEXT('Data Summary'!B69),'Data Summary'!B69,"")</f>
        <v/>
      </c>
      <c r="C69" s="518" t="e">
        <f ca="1">+VALUE('Data Summary'!C69)</f>
        <v>#VALUE!</v>
      </c>
      <c r="D69" s="519" t="e">
        <f ca="1">+IF(AND(ISNUMBER(OFFSET('Water Data'!$D$4,0,10*ROW('Water Data'!D63))),'Data Summary'!BS69="Yes"),100-OFFSET('Water Data'!$D$4,0,10*ROW('Water Data'!D63)),NA())</f>
        <v>#N/A</v>
      </c>
      <c r="E69" s="519" t="e">
        <f ca="1">+IF(AND(ISNUMBER(OFFSET('Water Data'!$D$6,0,10*ROW('Water Data'!D63))),'Data Summary'!BT69="Yes"),OFFSET('Water Data'!$D$6,0,10*ROW('Water Data'!D63)),NA())</f>
        <v>#N/A</v>
      </c>
      <c r="F69" s="519" t="e">
        <f ca="1">+IF(AND(ISNUMBER(OFFSET('Water Data'!$D$9,0,10*ROW('Water Data'!D63))),'Data Summary'!BU69="Yes"),OFFSET('Water Data'!$D$9,0,10*ROW('Water Data'!D63)),NA())</f>
        <v>#N/A</v>
      </c>
      <c r="G69" s="519" t="e">
        <f ca="1">+IF(AND(ISNUMBER(OFFSET('Water Data'!$E$4,0,10*ROW('Water Data'!E63))),'Data Summary'!BV69="Yes"),100-OFFSET('Water Data'!$E$4,0,10*ROW('Water Data'!E63)),NA())</f>
        <v>#N/A</v>
      </c>
      <c r="H69" s="519" t="e">
        <f ca="1">+IF(AND(ISNUMBER(OFFSET('Water Data'!$E$6,0,10*ROW('Water Data'!E63))),'Data Summary'!BW69="Yes"),OFFSET('Water Data'!$E$6,0,10*ROW('Water Data'!E63)),NA())</f>
        <v>#N/A</v>
      </c>
      <c r="I69" s="519" t="e">
        <f ca="1">+IF(AND(ISNUMBER(OFFSET('Water Data'!$E$9,0,10*ROW('Water Data'!E63))),'Data Summary'!BX69="Yes"),OFFSET('Water Data'!$E$9,0,10*ROW('Water Data'!E63)),NA())</f>
        <v>#N/A</v>
      </c>
      <c r="J69" s="519" t="e">
        <f ca="1">+IF(AND(ISNUMBER(OFFSET('Water Data'!$F$4,0,10*ROW('Water Data'!F63))),'Data Summary'!BY69="Yes"),100-OFFSET('Water Data'!$F$4,0,10*ROW('Water Data'!F63)),NA())</f>
        <v>#N/A</v>
      </c>
      <c r="K69" s="519" t="e">
        <f ca="1">+IF(AND(ISNUMBER(OFFSET('Water Data'!$F$6,0,10*ROW('Water Data'!F63))),'Data Summary'!BZ69="Yes"),OFFSET('Water Data'!$F$6,0,10*ROW('Water Data'!F63)),NA())</f>
        <v>#N/A</v>
      </c>
      <c r="L69" s="519" t="e">
        <f ca="1">+IF(AND(ISNUMBER(OFFSET('Water Data'!$F$9,0,10*ROW('Water Data'!F63))),'Data Summary'!CA69="Yes"),OFFSET('Water Data'!$F$9,0,10*ROW('Water Data'!F63)),NA())</f>
        <v>#N/A</v>
      </c>
      <c r="M69" s="519" t="e">
        <f ca="1">+IF(AND(ISNUMBER(OFFSET('Water Data'!$G$4,0,10*ROW('Water Data'!G63))),'Data Summary'!CB69="Yes"),100-OFFSET('Water Data'!$G$4,0,10*ROW('Water Data'!G63)),NA())</f>
        <v>#N/A</v>
      </c>
      <c r="N69" s="519" t="e">
        <f ca="1">+IF(AND(ISNUMBER(OFFSET('Water Data'!$G$6,0,10*ROW('Water Data'!G63))),'Data Summary'!CC69="Yes"),OFFSET('Water Data'!$G$6,0,10*ROW('Water Data'!G63)),NA())</f>
        <v>#N/A</v>
      </c>
      <c r="O69" s="519" t="e">
        <f ca="1">+IF(AND(ISNUMBER(OFFSET('Water Data'!$G$9,0,10*ROW('Water Data'!G63))),'Data Summary'!CD69="Yes"),OFFSET('Water Data'!$G$9,0,10*ROW('Water Data'!G63)),NA())</f>
        <v>#N/A</v>
      </c>
      <c r="P69" s="519" t="e">
        <f ca="1">+IF(AND(ISNUMBER(OFFSET('Water Data'!$H$4,0,10*ROW('Water Data'!H63))),'Data Summary'!CE69="Yes"),100-OFFSET('Water Data'!$H$4,0,10*ROW('Water Data'!H63)),NA())</f>
        <v>#N/A</v>
      </c>
      <c r="Q69" s="519" t="e">
        <f ca="1">+IF(AND(ISNUMBER(OFFSET('Water Data'!$H$6,0,10*ROW('Water Data'!H63))),'Data Summary'!CF69="Yes"),OFFSET('Water Data'!$H$6,0,10*ROW('Water Data'!H63)),NA())</f>
        <v>#N/A</v>
      </c>
      <c r="R69" s="519" t="e">
        <f ca="1">+IF(AND(ISNUMBER(OFFSET('Water Data'!$H$9,0,10*ROW('Water Data'!H63))),'Data Summary'!CG69="Yes"),OFFSET('Water Data'!$H$9,0,10*ROW('Water Data'!H63)),NA())</f>
        <v>#N/A</v>
      </c>
      <c r="S69" s="519" t="e">
        <f ca="1">+IF(AND(ISNUMBER(OFFSET('Water Data'!$I$4,0,10*ROW('Water Data'!I63))),'Data Summary'!CH69="Yes"),100-OFFSET('Water Data'!$I$4,0,10*ROW('Water Data'!I63)),NA())</f>
        <v>#N/A</v>
      </c>
      <c r="T69" s="519" t="e">
        <f ca="1">+IF(AND(ISNUMBER(OFFSET('Water Data'!$I$6,0,10*ROW('Water Data'!I63))),'Data Summary'!CI69="Yes"),OFFSET('Water Data'!$I$6,0,10*ROW('Water Data'!I63)),NA())</f>
        <v>#N/A</v>
      </c>
      <c r="U69" s="519" t="e">
        <f ca="1">+IF(AND(ISNUMBER(OFFSET('Water Data'!$I$9,0,10*ROW('Water Data'!I63))),'Data Summary'!CJ69="Yes"),OFFSET('Water Data'!$I$9,0,10*ROW('Water Data'!I63)),NA())</f>
        <v>#N/A</v>
      </c>
      <c r="V69" s="520" t="e">
        <f ca="1">+IF(AND(ISNUMBER(OFFSET('Sanitation Data'!$D$4,0,10*ROW('Sanitation Data'!D63))),'Data Summary'!CK69="Yes"),100-OFFSET('Sanitation Data'!$D$4,0,10*ROW('Sanitation Data'!D63)),NA())</f>
        <v>#N/A</v>
      </c>
      <c r="W69" s="520" t="e">
        <f ca="1">+IF(AND(ISNUMBER(OFFSET('Sanitation Data'!$D$6,0,10*ROW('Sanitation Data'!D63))),'Data Summary'!CL69="Yes"),OFFSET('Sanitation Data'!$D$6,0,10*ROW('Sanitation Data'!D63)),NA())</f>
        <v>#N/A</v>
      </c>
      <c r="X69" s="520" t="e">
        <f ca="1">+IF(AND(ISNUMBER(OFFSET('Sanitation Data'!$D$10,0,10*ROW('Sanitation Data'!D63))),'Data Summary'!CM69="Yes"),OFFSET('Sanitation Data'!$D$10,0,10*ROW('Sanitation Data'!D63)),NA())</f>
        <v>#N/A</v>
      </c>
      <c r="Y69" s="520" t="e">
        <f ca="1">+IF(AND(ISNUMBER(OFFSET('Sanitation Data'!$D$11,0,10*ROW('Sanitation Data'!D63))),'Data Summary'!CN69="Yes"),OFFSET('Sanitation Data'!$D$11,0,10*ROW('Sanitation Data'!D63)),NA())</f>
        <v>#N/A</v>
      </c>
      <c r="Z69" s="520" t="e">
        <f ca="1">+IF(AND(ISNUMBER(OFFSET('Sanitation Data'!$D$12,0,10*ROW('Sanitation Data'!D63))),'Data Summary'!CO69="Yes"),OFFSET('Sanitation Data'!$D$12,0,10*ROW('Sanitation Data'!D63)),NA())</f>
        <v>#N/A</v>
      </c>
      <c r="AA69" s="520" t="e">
        <f ca="1">+IF(AND(ISNUMBER(OFFSET('Sanitation Data'!$E$4,0,10*ROW('Sanitation Data'!E63))),'Data Summary'!CP69="Yes"),100-OFFSET('Sanitation Data'!$E$4,0,10*ROW('Sanitation Data'!E63)),NA())</f>
        <v>#N/A</v>
      </c>
      <c r="AB69" s="520" t="e">
        <f ca="1">+IF(AND(ISNUMBER(OFFSET('Sanitation Data'!$E$6,0,10*ROW('Sanitation Data'!E63))),'Data Summary'!CQ69="Yes"),OFFSET('Sanitation Data'!$E$6,0,10*ROW('Sanitation Data'!E63)),NA())</f>
        <v>#N/A</v>
      </c>
      <c r="AC69" s="520" t="e">
        <f ca="1">+IF(AND(ISNUMBER(OFFSET('Sanitation Data'!$E$10,0,10*ROW('Sanitation Data'!E63))),'Data Summary'!CR69="Yes"),OFFSET('Sanitation Data'!$E$10,0,10*ROW('Sanitation Data'!E63)),NA())</f>
        <v>#N/A</v>
      </c>
      <c r="AD69" s="520" t="e">
        <f ca="1">+IF(AND(ISNUMBER(OFFSET('Sanitation Data'!$E$11,0,10*ROW('Sanitation Data'!E63))),'Data Summary'!CS69="Yes"),OFFSET('Sanitation Data'!$E$11,0,10*ROW('Sanitation Data'!E63)),NA())</f>
        <v>#N/A</v>
      </c>
      <c r="AE69" s="520" t="e">
        <f ca="1">+IF(AND(ISNUMBER(OFFSET('Sanitation Data'!$E$12,0,10*ROW('Sanitation Data'!E63))),'Data Summary'!CT69="Yes"),OFFSET('Sanitation Data'!$E$12,0,10*ROW('Sanitation Data'!E63)),NA())</f>
        <v>#N/A</v>
      </c>
      <c r="AF69" s="520" t="e">
        <f ca="1">+IF(AND(ISNUMBER(OFFSET('Sanitation Data'!$F$4,0,10*ROW('Sanitation Data'!F63))),'Data Summary'!CU69="Yes"),100-OFFSET('Sanitation Data'!$F$4,0,10*ROW('Sanitation Data'!F63)),NA())</f>
        <v>#N/A</v>
      </c>
      <c r="AG69" s="520" t="e">
        <f ca="1">+IF(AND(ISNUMBER(OFFSET('Sanitation Data'!$F$6,0,10*ROW('Sanitation Data'!F63))),'Data Summary'!CV69="Yes"),OFFSET('Sanitation Data'!$F$6,0,10*ROW('Sanitation Data'!F63)),NA())</f>
        <v>#N/A</v>
      </c>
      <c r="AH69" s="520" t="e">
        <f ca="1">+IF(AND(ISNUMBER(OFFSET('Sanitation Data'!$F$10,0,10*ROW('Sanitation Data'!F63))),'Data Summary'!CW69="Yes"),OFFSET('Sanitation Data'!$F$10,0,10*ROW('Sanitation Data'!F63)),NA())</f>
        <v>#N/A</v>
      </c>
      <c r="AI69" s="520" t="e">
        <f ca="1">+IF(AND(ISNUMBER(OFFSET('Sanitation Data'!$F$11,0,10*ROW('Sanitation Data'!F63))),'Data Summary'!CX69="Yes"),OFFSET('Sanitation Data'!$F$11,0,10*ROW('Sanitation Data'!F63)),NA())</f>
        <v>#N/A</v>
      </c>
      <c r="AJ69" s="520" t="e">
        <f ca="1">+IF(AND(ISNUMBER(OFFSET('Sanitation Data'!$F$12,0,10*ROW('Sanitation Data'!F63))),'Data Summary'!CY69="Yes"),OFFSET('Sanitation Data'!$F$12,0,10*ROW('Sanitation Data'!F63)),NA())</f>
        <v>#N/A</v>
      </c>
      <c r="AK69" s="520" t="e">
        <f ca="1">+IF(AND(ISNUMBER(OFFSET('Sanitation Data'!$G$4,0,10*ROW('Sanitation Data'!G63))),'Data Summary'!CZ69="Yes"),100-OFFSET('Sanitation Data'!$G$4,0,10*ROW('Sanitation Data'!G63)),NA())</f>
        <v>#N/A</v>
      </c>
      <c r="AL69" s="520" t="e">
        <f ca="1">+IF(AND(ISNUMBER(OFFSET('Sanitation Data'!$G$6,0,10*ROW('Sanitation Data'!G63))),'Data Summary'!DA69="Yes"),OFFSET('Sanitation Data'!$G$6,0,10*ROW('Sanitation Data'!G63)),NA())</f>
        <v>#N/A</v>
      </c>
      <c r="AM69" s="520" t="e">
        <f ca="1">+IF(AND(ISNUMBER(OFFSET('Sanitation Data'!$G$10,0,10*ROW('Sanitation Data'!G63))),'Data Summary'!DB69="Yes"),OFFSET('Sanitation Data'!$G$10,0,10*ROW('Sanitation Data'!G63)),NA())</f>
        <v>#N/A</v>
      </c>
      <c r="AN69" s="520" t="e">
        <f ca="1">+IF(AND(ISNUMBER(OFFSET('Sanitation Data'!$G$11,0,10*ROW('Sanitation Data'!G63))),'Data Summary'!DC69="Yes"),OFFSET('Sanitation Data'!$G$11,0,10*ROW('Sanitation Data'!G63)),NA())</f>
        <v>#N/A</v>
      </c>
      <c r="AO69" s="520" t="e">
        <f ca="1">+IF(AND(ISNUMBER(OFFSET('Sanitation Data'!$G$12,0,10*ROW('Sanitation Data'!G63))),'Data Summary'!DD69="Yes"),OFFSET('Sanitation Data'!$G$12,0,10*ROW('Sanitation Data'!G63)),NA())</f>
        <v>#N/A</v>
      </c>
      <c r="AP69" s="520" t="e">
        <f ca="1">+IF(AND(ISNUMBER(OFFSET('Sanitation Data'!$H$4,0,10*ROW('Sanitation Data'!H63))),'Data Summary'!DE69="Yes"),100-OFFSET('Sanitation Data'!$H$4,0,10*ROW('Sanitation Data'!H63)),NA())</f>
        <v>#N/A</v>
      </c>
      <c r="AQ69" s="520" t="e">
        <f ca="1">+IF(AND(ISNUMBER(OFFSET('Sanitation Data'!$H$6,0,10*ROW('Sanitation Data'!H63))),'Data Summary'!DF69="Yes"),OFFSET('Sanitation Data'!$H$6,0,10*ROW('Sanitation Data'!H63)),NA())</f>
        <v>#N/A</v>
      </c>
      <c r="AR69" s="520" t="e">
        <f ca="1">+IF(AND(ISNUMBER(OFFSET('Sanitation Data'!$H$10,0,10*ROW('Sanitation Data'!H63))),'Data Summary'!DG69="Yes"),OFFSET('Sanitation Data'!$H$10,0,10*ROW('Sanitation Data'!H63)),NA())</f>
        <v>#N/A</v>
      </c>
      <c r="AS69" s="520" t="e">
        <f ca="1">+IF(AND(ISNUMBER(OFFSET('Sanitation Data'!$H$11,0,10*ROW('Sanitation Data'!H63))),'Data Summary'!DH69="Yes"),OFFSET('Sanitation Data'!$H$11,0,10*ROW('Sanitation Data'!H63)),NA())</f>
        <v>#N/A</v>
      </c>
      <c r="AT69" s="520" t="e">
        <f ca="1">+IF(AND(ISNUMBER(OFFSET('Sanitation Data'!$H$12,0,10*ROW('Sanitation Data'!H63))),'Data Summary'!DI69="Yes"),OFFSET('Sanitation Data'!$H$12,0,10*ROW('Sanitation Data'!H63)),NA())</f>
        <v>#N/A</v>
      </c>
      <c r="AU69" s="520" t="e">
        <f ca="1">+IF(AND(ISNUMBER(OFFSET('Sanitation Data'!$I$4,0,10*ROW('Sanitation Data'!I63))),'Data Summary'!DJ69="Yes"),100-OFFSET('Sanitation Data'!$I$4,0,10*ROW('Sanitation Data'!I63)),NA())</f>
        <v>#N/A</v>
      </c>
      <c r="AV69" s="520" t="e">
        <f ca="1">+IF(AND(ISNUMBER(OFFSET('Sanitation Data'!$I$6,0,10*ROW('Sanitation Data'!I63))),'Data Summary'!DK69="Yes"),OFFSET('Sanitation Data'!$I$6,0,10*ROW('Sanitation Data'!I63)),NA())</f>
        <v>#N/A</v>
      </c>
      <c r="AW69" s="520" t="e">
        <f ca="1">+IF(AND(ISNUMBER(OFFSET('Sanitation Data'!$I$10,0,10*ROW('Sanitation Data'!I63))),'Data Summary'!DL69="Yes"),OFFSET('Sanitation Data'!$I$10,0,10*ROW('Sanitation Data'!I63)),NA())</f>
        <v>#N/A</v>
      </c>
      <c r="AX69" s="520" t="e">
        <f ca="1">+IF(AND(ISNUMBER(OFFSET('Sanitation Data'!$I$11,0,10*ROW('Sanitation Data'!I63))),'Data Summary'!DM69="Yes"),OFFSET('Sanitation Data'!$I$11,0,10*ROW('Sanitation Data'!I63)),NA())</f>
        <v>#N/A</v>
      </c>
      <c r="AY69" s="520" t="e">
        <f ca="1">+IF(AND(ISNUMBER(OFFSET('Sanitation Data'!$I$12,0,10*ROW('Sanitation Data'!I63))),'Data Summary'!DN69="Yes"),OFFSET('Sanitation Data'!$I$12,0,10*ROW('Sanitation Data'!I63)),NA())</f>
        <v>#N/A</v>
      </c>
      <c r="AZ69" s="521" t="e">
        <f ca="1">+IF(AND(ISNUMBER(OFFSET('Hygiene Data'!$D$5,0,10*ROW('Hygiene Data'!D63))),'Data Summary'!DO69="Yes"),OFFSET('Hygiene Data'!$D$5,0,10*ROW('Hygiene Data'!D63)),NA())</f>
        <v>#N/A</v>
      </c>
      <c r="BA69" s="521" t="e">
        <f ca="1">+IF(AND(ISNUMBER(OFFSET('Hygiene Data'!$D$7,0,10*ROW('Hygiene Data'!D63))),'Data Summary'!DP69="Yes"),OFFSET('Hygiene Data'!$D$7,0,10*ROW('Hygiene Data'!D63)),NA())</f>
        <v>#N/A</v>
      </c>
      <c r="BB69" s="521" t="e">
        <f ca="1">+IF(AND(ISNUMBER(OFFSET('Hygiene Data'!$D$9,0,10*ROW('Hygiene Data'!D63))),'Data Summary'!DQ69="Yes"),OFFSET('Hygiene Data'!$D$9,0,10*ROW('Hygiene Data'!D63)),NA())</f>
        <v>#N/A</v>
      </c>
      <c r="BC69" s="521" t="e">
        <f ca="1">+IF(AND(ISNUMBER(OFFSET('Hygiene Data'!$E$5,0,10*ROW('Hygiene Data'!E63))),'Data Summary'!DR69="Yes"),OFFSET('Hygiene Data'!$E$5,0,10*ROW('Hygiene Data'!E63)),NA())</f>
        <v>#N/A</v>
      </c>
      <c r="BD69" s="521" t="e">
        <f ca="1">+IF(AND(ISNUMBER(OFFSET('Hygiene Data'!$E$7,0,10*ROW('Hygiene Data'!E63))),'Data Summary'!DS69="Yes"),OFFSET('Hygiene Data'!$E$7,0,10*ROW('Hygiene Data'!E63)),NA())</f>
        <v>#N/A</v>
      </c>
      <c r="BE69" s="521" t="e">
        <f ca="1">+IF(AND(ISNUMBER(OFFSET('Hygiene Data'!$E$9,0,10*ROW('Hygiene Data'!E63))),'Data Summary'!DT69="Yes"),OFFSET('Hygiene Data'!$E$9,0,10*ROW('Hygiene Data'!E63)),NA())</f>
        <v>#N/A</v>
      </c>
      <c r="BF69" s="521" t="e">
        <f ca="1">+IF(AND(ISNUMBER(OFFSET('Hygiene Data'!$F$5,0,10*ROW('Hygiene Data'!F63))),'Data Summary'!DU69="Yes"),OFFSET('Hygiene Data'!$F$5,0,10*ROW('Hygiene Data'!F63)),NA())</f>
        <v>#N/A</v>
      </c>
      <c r="BG69" s="521" t="e">
        <f ca="1">+IF(AND(ISNUMBER(OFFSET('Hygiene Data'!$F$7,0,10*ROW('Hygiene Data'!F63))),'Data Summary'!DV69="Yes"),OFFSET('Hygiene Data'!$F$7,0,10*ROW('Hygiene Data'!F63)),NA())</f>
        <v>#N/A</v>
      </c>
      <c r="BH69" s="521" t="e">
        <f ca="1">+IF(AND(ISNUMBER(OFFSET('Hygiene Data'!$F$9,0,10*ROW('Hygiene Data'!F63))),'Data Summary'!DW69="Yes"),OFFSET('Hygiene Data'!$F$9,0,10*ROW('Hygiene Data'!F63)),NA())</f>
        <v>#N/A</v>
      </c>
      <c r="BI69" s="521" t="e">
        <f ca="1">+IF(AND(ISNUMBER(OFFSET('Hygiene Data'!$G$5,0,10*ROW('Hygiene Data'!G63))),'Data Summary'!DX69="Yes"),OFFSET('Hygiene Data'!$G$5,0,10*ROW('Hygiene Data'!G63)),NA())</f>
        <v>#N/A</v>
      </c>
      <c r="BJ69" s="521" t="e">
        <f ca="1">+IF(AND(ISNUMBER(OFFSET('Hygiene Data'!$G$7,0,10*ROW('Hygiene Data'!G63))),'Data Summary'!DY69="Yes"),OFFSET('Hygiene Data'!$G$7,0,10*ROW('Hygiene Data'!G63)),NA())</f>
        <v>#N/A</v>
      </c>
      <c r="BK69" s="521" t="e">
        <f ca="1">+IF(AND(ISNUMBER(OFFSET('Hygiene Data'!$G$9,0,10*ROW('Hygiene Data'!G63))),'Data Summary'!DZ69="Yes"),OFFSET('Hygiene Data'!$G$9,0,10*ROW('Hygiene Data'!G63)),NA())</f>
        <v>#N/A</v>
      </c>
      <c r="BL69" s="521" t="e">
        <f ca="1">+IF(AND(ISNUMBER(OFFSET('Hygiene Data'!$H$5,0,10*ROW('Hygiene Data'!H63))),'Data Summary'!EA69="Yes"),OFFSET('Hygiene Data'!$H$5,0,10*ROW('Hygiene Data'!H63)),NA())</f>
        <v>#N/A</v>
      </c>
      <c r="BM69" s="521" t="e">
        <f ca="1">+IF(AND(ISNUMBER(OFFSET('Hygiene Data'!$H$7,0,10*ROW('Hygiene Data'!H63))),'Data Summary'!EB69="Yes"),OFFSET('Hygiene Data'!$H$7,0,10*ROW('Hygiene Data'!H63)),NA())</f>
        <v>#N/A</v>
      </c>
      <c r="BN69" s="521" t="e">
        <f ca="1">+IF(AND(ISNUMBER(OFFSET('Hygiene Data'!$H$9,0,10*ROW('Hygiene Data'!H63))),'Data Summary'!EC69="Yes"),OFFSET('Hygiene Data'!$H$9,0,10*ROW('Hygiene Data'!H63)),NA())</f>
        <v>#N/A</v>
      </c>
      <c r="BO69" s="521" t="e">
        <f ca="1">+IF(AND(ISNUMBER(OFFSET('Hygiene Data'!$I$5,0,10*ROW('Hygiene Data'!I63))),'Data Summary'!ED69="Yes"),OFFSET('Hygiene Data'!$I$5,0,10*ROW('Hygiene Data'!I63)),NA())</f>
        <v>#N/A</v>
      </c>
      <c r="BP69" s="521" t="e">
        <f ca="1">+IF(AND(ISNUMBER(OFFSET('Hygiene Data'!$I$7,0,10*ROW('Hygiene Data'!I63))),'Data Summary'!EE69="Yes"),OFFSET('Hygiene Data'!$I$7,0,10*ROW('Hygiene Data'!I63)),NA())</f>
        <v>#N/A</v>
      </c>
      <c r="BQ69" s="521" t="e">
        <f ca="1">+IF(AND(ISNUMBER(OFFSET('Hygiene Data'!$I$9,0,10*ROW('Hygiene Data'!I63))),'Data Summary'!EF69="Yes"),OFFSET('Hygiene Data'!$I$9,0,10*ROW('Hygiene Data'!I63)),NA())</f>
        <v>#N/A</v>
      </c>
    </row>
    <row r="70" spans="1:69" x14ac:dyDescent="0.25">
      <c r="A70" s="517" t="e">
        <f ca="1">+RIGHT('Data Summary'!A70,LEN('Data Summary'!A70)-9)</f>
        <v>#VALUE!</v>
      </c>
      <c r="B70" s="491" t="str">
        <f ca="1">+IF(ISTEXT('Data Summary'!B70),'Data Summary'!B70,"")</f>
        <v/>
      </c>
      <c r="C70" s="518" t="e">
        <f ca="1">+VALUE('Data Summary'!C70)</f>
        <v>#VALUE!</v>
      </c>
      <c r="D70" s="519" t="e">
        <f ca="1">+IF(AND(ISNUMBER(OFFSET('Water Data'!$D$4,0,10*ROW('Water Data'!D64))),'Data Summary'!BS70="Yes"),100-OFFSET('Water Data'!$D$4,0,10*ROW('Water Data'!D64)),NA())</f>
        <v>#N/A</v>
      </c>
      <c r="E70" s="519" t="e">
        <f ca="1">+IF(AND(ISNUMBER(OFFSET('Water Data'!$D$6,0,10*ROW('Water Data'!D64))),'Data Summary'!BT70="Yes"),OFFSET('Water Data'!$D$6,0,10*ROW('Water Data'!D64)),NA())</f>
        <v>#N/A</v>
      </c>
      <c r="F70" s="519" t="e">
        <f ca="1">+IF(AND(ISNUMBER(OFFSET('Water Data'!$D$9,0,10*ROW('Water Data'!D64))),'Data Summary'!BU70="Yes"),OFFSET('Water Data'!$D$9,0,10*ROW('Water Data'!D64)),NA())</f>
        <v>#N/A</v>
      </c>
      <c r="G70" s="519" t="e">
        <f ca="1">+IF(AND(ISNUMBER(OFFSET('Water Data'!$E$4,0,10*ROW('Water Data'!E64))),'Data Summary'!BV70="Yes"),100-OFFSET('Water Data'!$E$4,0,10*ROW('Water Data'!E64)),NA())</f>
        <v>#N/A</v>
      </c>
      <c r="H70" s="519" t="e">
        <f ca="1">+IF(AND(ISNUMBER(OFFSET('Water Data'!$E$6,0,10*ROW('Water Data'!E64))),'Data Summary'!BW70="Yes"),OFFSET('Water Data'!$E$6,0,10*ROW('Water Data'!E64)),NA())</f>
        <v>#N/A</v>
      </c>
      <c r="I70" s="519" t="e">
        <f ca="1">+IF(AND(ISNUMBER(OFFSET('Water Data'!$E$9,0,10*ROW('Water Data'!E64))),'Data Summary'!BX70="Yes"),OFFSET('Water Data'!$E$9,0,10*ROW('Water Data'!E64)),NA())</f>
        <v>#N/A</v>
      </c>
      <c r="J70" s="519" t="e">
        <f ca="1">+IF(AND(ISNUMBER(OFFSET('Water Data'!$F$4,0,10*ROW('Water Data'!F64))),'Data Summary'!BY70="Yes"),100-OFFSET('Water Data'!$F$4,0,10*ROW('Water Data'!F64)),NA())</f>
        <v>#N/A</v>
      </c>
      <c r="K70" s="519" t="e">
        <f ca="1">+IF(AND(ISNUMBER(OFFSET('Water Data'!$F$6,0,10*ROW('Water Data'!F64))),'Data Summary'!BZ70="Yes"),OFFSET('Water Data'!$F$6,0,10*ROW('Water Data'!F64)),NA())</f>
        <v>#N/A</v>
      </c>
      <c r="L70" s="519" t="e">
        <f ca="1">+IF(AND(ISNUMBER(OFFSET('Water Data'!$F$9,0,10*ROW('Water Data'!F64))),'Data Summary'!CA70="Yes"),OFFSET('Water Data'!$F$9,0,10*ROW('Water Data'!F64)),NA())</f>
        <v>#N/A</v>
      </c>
      <c r="M70" s="519" t="e">
        <f ca="1">+IF(AND(ISNUMBER(OFFSET('Water Data'!$G$4,0,10*ROW('Water Data'!G64))),'Data Summary'!CB70="Yes"),100-OFFSET('Water Data'!$G$4,0,10*ROW('Water Data'!G64)),NA())</f>
        <v>#N/A</v>
      </c>
      <c r="N70" s="519" t="e">
        <f ca="1">+IF(AND(ISNUMBER(OFFSET('Water Data'!$G$6,0,10*ROW('Water Data'!G64))),'Data Summary'!CC70="Yes"),OFFSET('Water Data'!$G$6,0,10*ROW('Water Data'!G64)),NA())</f>
        <v>#N/A</v>
      </c>
      <c r="O70" s="519" t="e">
        <f ca="1">+IF(AND(ISNUMBER(OFFSET('Water Data'!$G$9,0,10*ROW('Water Data'!G64))),'Data Summary'!CD70="Yes"),OFFSET('Water Data'!$G$9,0,10*ROW('Water Data'!G64)),NA())</f>
        <v>#N/A</v>
      </c>
      <c r="P70" s="519" t="e">
        <f ca="1">+IF(AND(ISNUMBER(OFFSET('Water Data'!$H$4,0,10*ROW('Water Data'!H64))),'Data Summary'!CE70="Yes"),100-OFFSET('Water Data'!$H$4,0,10*ROW('Water Data'!H64)),NA())</f>
        <v>#N/A</v>
      </c>
      <c r="Q70" s="519" t="e">
        <f ca="1">+IF(AND(ISNUMBER(OFFSET('Water Data'!$H$6,0,10*ROW('Water Data'!H64))),'Data Summary'!CF70="Yes"),OFFSET('Water Data'!$H$6,0,10*ROW('Water Data'!H64)),NA())</f>
        <v>#N/A</v>
      </c>
      <c r="R70" s="519" t="e">
        <f ca="1">+IF(AND(ISNUMBER(OFFSET('Water Data'!$H$9,0,10*ROW('Water Data'!H64))),'Data Summary'!CG70="Yes"),OFFSET('Water Data'!$H$9,0,10*ROW('Water Data'!H64)),NA())</f>
        <v>#N/A</v>
      </c>
      <c r="S70" s="519" t="e">
        <f ca="1">+IF(AND(ISNUMBER(OFFSET('Water Data'!$I$4,0,10*ROW('Water Data'!I64))),'Data Summary'!CH70="Yes"),100-OFFSET('Water Data'!$I$4,0,10*ROW('Water Data'!I64)),NA())</f>
        <v>#N/A</v>
      </c>
      <c r="T70" s="519" t="e">
        <f ca="1">+IF(AND(ISNUMBER(OFFSET('Water Data'!$I$6,0,10*ROW('Water Data'!I64))),'Data Summary'!CI70="Yes"),OFFSET('Water Data'!$I$6,0,10*ROW('Water Data'!I64)),NA())</f>
        <v>#N/A</v>
      </c>
      <c r="U70" s="519" t="e">
        <f ca="1">+IF(AND(ISNUMBER(OFFSET('Water Data'!$I$9,0,10*ROW('Water Data'!I64))),'Data Summary'!CJ70="Yes"),OFFSET('Water Data'!$I$9,0,10*ROW('Water Data'!I64)),NA())</f>
        <v>#N/A</v>
      </c>
      <c r="V70" s="520" t="e">
        <f ca="1">+IF(AND(ISNUMBER(OFFSET('Sanitation Data'!$D$4,0,10*ROW('Sanitation Data'!D64))),'Data Summary'!CK70="Yes"),100-OFFSET('Sanitation Data'!$D$4,0,10*ROW('Sanitation Data'!D64)),NA())</f>
        <v>#N/A</v>
      </c>
      <c r="W70" s="520" t="e">
        <f ca="1">+IF(AND(ISNUMBER(OFFSET('Sanitation Data'!$D$6,0,10*ROW('Sanitation Data'!D64))),'Data Summary'!CL70="Yes"),OFFSET('Sanitation Data'!$D$6,0,10*ROW('Sanitation Data'!D64)),NA())</f>
        <v>#N/A</v>
      </c>
      <c r="X70" s="520" t="e">
        <f ca="1">+IF(AND(ISNUMBER(OFFSET('Sanitation Data'!$D$10,0,10*ROW('Sanitation Data'!D64))),'Data Summary'!CM70="Yes"),OFFSET('Sanitation Data'!$D$10,0,10*ROW('Sanitation Data'!D64)),NA())</f>
        <v>#N/A</v>
      </c>
      <c r="Y70" s="520" t="e">
        <f ca="1">+IF(AND(ISNUMBER(OFFSET('Sanitation Data'!$D$11,0,10*ROW('Sanitation Data'!D64))),'Data Summary'!CN70="Yes"),OFFSET('Sanitation Data'!$D$11,0,10*ROW('Sanitation Data'!D64)),NA())</f>
        <v>#N/A</v>
      </c>
      <c r="Z70" s="520" t="e">
        <f ca="1">+IF(AND(ISNUMBER(OFFSET('Sanitation Data'!$D$12,0,10*ROW('Sanitation Data'!D64))),'Data Summary'!CO70="Yes"),OFFSET('Sanitation Data'!$D$12,0,10*ROW('Sanitation Data'!D64)),NA())</f>
        <v>#N/A</v>
      </c>
      <c r="AA70" s="520" t="e">
        <f ca="1">+IF(AND(ISNUMBER(OFFSET('Sanitation Data'!$E$4,0,10*ROW('Sanitation Data'!E64))),'Data Summary'!CP70="Yes"),100-OFFSET('Sanitation Data'!$E$4,0,10*ROW('Sanitation Data'!E64)),NA())</f>
        <v>#N/A</v>
      </c>
      <c r="AB70" s="520" t="e">
        <f ca="1">+IF(AND(ISNUMBER(OFFSET('Sanitation Data'!$E$6,0,10*ROW('Sanitation Data'!E64))),'Data Summary'!CQ70="Yes"),OFFSET('Sanitation Data'!$E$6,0,10*ROW('Sanitation Data'!E64)),NA())</f>
        <v>#N/A</v>
      </c>
      <c r="AC70" s="520" t="e">
        <f ca="1">+IF(AND(ISNUMBER(OFFSET('Sanitation Data'!$E$10,0,10*ROW('Sanitation Data'!E64))),'Data Summary'!CR70="Yes"),OFFSET('Sanitation Data'!$E$10,0,10*ROW('Sanitation Data'!E64)),NA())</f>
        <v>#N/A</v>
      </c>
      <c r="AD70" s="520" t="e">
        <f ca="1">+IF(AND(ISNUMBER(OFFSET('Sanitation Data'!$E$11,0,10*ROW('Sanitation Data'!E64))),'Data Summary'!CS70="Yes"),OFFSET('Sanitation Data'!$E$11,0,10*ROW('Sanitation Data'!E64)),NA())</f>
        <v>#N/A</v>
      </c>
      <c r="AE70" s="520" t="e">
        <f ca="1">+IF(AND(ISNUMBER(OFFSET('Sanitation Data'!$E$12,0,10*ROW('Sanitation Data'!E64))),'Data Summary'!CT70="Yes"),OFFSET('Sanitation Data'!$E$12,0,10*ROW('Sanitation Data'!E64)),NA())</f>
        <v>#N/A</v>
      </c>
      <c r="AF70" s="520" t="e">
        <f ca="1">+IF(AND(ISNUMBER(OFFSET('Sanitation Data'!$F$4,0,10*ROW('Sanitation Data'!F64))),'Data Summary'!CU70="Yes"),100-OFFSET('Sanitation Data'!$F$4,0,10*ROW('Sanitation Data'!F64)),NA())</f>
        <v>#N/A</v>
      </c>
      <c r="AG70" s="520" t="e">
        <f ca="1">+IF(AND(ISNUMBER(OFFSET('Sanitation Data'!$F$6,0,10*ROW('Sanitation Data'!F64))),'Data Summary'!CV70="Yes"),OFFSET('Sanitation Data'!$F$6,0,10*ROW('Sanitation Data'!F64)),NA())</f>
        <v>#N/A</v>
      </c>
      <c r="AH70" s="520" t="e">
        <f ca="1">+IF(AND(ISNUMBER(OFFSET('Sanitation Data'!$F$10,0,10*ROW('Sanitation Data'!F64))),'Data Summary'!CW70="Yes"),OFFSET('Sanitation Data'!$F$10,0,10*ROW('Sanitation Data'!F64)),NA())</f>
        <v>#N/A</v>
      </c>
      <c r="AI70" s="520" t="e">
        <f ca="1">+IF(AND(ISNUMBER(OFFSET('Sanitation Data'!$F$11,0,10*ROW('Sanitation Data'!F64))),'Data Summary'!CX70="Yes"),OFFSET('Sanitation Data'!$F$11,0,10*ROW('Sanitation Data'!F64)),NA())</f>
        <v>#N/A</v>
      </c>
      <c r="AJ70" s="520" t="e">
        <f ca="1">+IF(AND(ISNUMBER(OFFSET('Sanitation Data'!$F$12,0,10*ROW('Sanitation Data'!F64))),'Data Summary'!CY70="Yes"),OFFSET('Sanitation Data'!$F$12,0,10*ROW('Sanitation Data'!F64)),NA())</f>
        <v>#N/A</v>
      </c>
      <c r="AK70" s="520" t="e">
        <f ca="1">+IF(AND(ISNUMBER(OFFSET('Sanitation Data'!$G$4,0,10*ROW('Sanitation Data'!G64))),'Data Summary'!CZ70="Yes"),100-OFFSET('Sanitation Data'!$G$4,0,10*ROW('Sanitation Data'!G64)),NA())</f>
        <v>#N/A</v>
      </c>
      <c r="AL70" s="520" t="e">
        <f ca="1">+IF(AND(ISNUMBER(OFFSET('Sanitation Data'!$G$6,0,10*ROW('Sanitation Data'!G64))),'Data Summary'!DA70="Yes"),OFFSET('Sanitation Data'!$G$6,0,10*ROW('Sanitation Data'!G64)),NA())</f>
        <v>#N/A</v>
      </c>
      <c r="AM70" s="520" t="e">
        <f ca="1">+IF(AND(ISNUMBER(OFFSET('Sanitation Data'!$G$10,0,10*ROW('Sanitation Data'!G64))),'Data Summary'!DB70="Yes"),OFFSET('Sanitation Data'!$G$10,0,10*ROW('Sanitation Data'!G64)),NA())</f>
        <v>#N/A</v>
      </c>
      <c r="AN70" s="520" t="e">
        <f ca="1">+IF(AND(ISNUMBER(OFFSET('Sanitation Data'!$G$11,0,10*ROW('Sanitation Data'!G64))),'Data Summary'!DC70="Yes"),OFFSET('Sanitation Data'!$G$11,0,10*ROW('Sanitation Data'!G64)),NA())</f>
        <v>#N/A</v>
      </c>
      <c r="AO70" s="520" t="e">
        <f ca="1">+IF(AND(ISNUMBER(OFFSET('Sanitation Data'!$G$12,0,10*ROW('Sanitation Data'!G64))),'Data Summary'!DD70="Yes"),OFFSET('Sanitation Data'!$G$12,0,10*ROW('Sanitation Data'!G64)),NA())</f>
        <v>#N/A</v>
      </c>
      <c r="AP70" s="520" t="e">
        <f ca="1">+IF(AND(ISNUMBER(OFFSET('Sanitation Data'!$H$4,0,10*ROW('Sanitation Data'!H64))),'Data Summary'!DE70="Yes"),100-OFFSET('Sanitation Data'!$H$4,0,10*ROW('Sanitation Data'!H64)),NA())</f>
        <v>#N/A</v>
      </c>
      <c r="AQ70" s="520" t="e">
        <f ca="1">+IF(AND(ISNUMBER(OFFSET('Sanitation Data'!$H$6,0,10*ROW('Sanitation Data'!H64))),'Data Summary'!DF70="Yes"),OFFSET('Sanitation Data'!$H$6,0,10*ROW('Sanitation Data'!H64)),NA())</f>
        <v>#N/A</v>
      </c>
      <c r="AR70" s="520" t="e">
        <f ca="1">+IF(AND(ISNUMBER(OFFSET('Sanitation Data'!$H$10,0,10*ROW('Sanitation Data'!H64))),'Data Summary'!DG70="Yes"),OFFSET('Sanitation Data'!$H$10,0,10*ROW('Sanitation Data'!H64)),NA())</f>
        <v>#N/A</v>
      </c>
      <c r="AS70" s="520" t="e">
        <f ca="1">+IF(AND(ISNUMBER(OFFSET('Sanitation Data'!$H$11,0,10*ROW('Sanitation Data'!H64))),'Data Summary'!DH70="Yes"),OFFSET('Sanitation Data'!$H$11,0,10*ROW('Sanitation Data'!H64)),NA())</f>
        <v>#N/A</v>
      </c>
      <c r="AT70" s="520" t="e">
        <f ca="1">+IF(AND(ISNUMBER(OFFSET('Sanitation Data'!$H$12,0,10*ROW('Sanitation Data'!H64))),'Data Summary'!DI70="Yes"),OFFSET('Sanitation Data'!$H$12,0,10*ROW('Sanitation Data'!H64)),NA())</f>
        <v>#N/A</v>
      </c>
      <c r="AU70" s="520" t="e">
        <f ca="1">+IF(AND(ISNUMBER(OFFSET('Sanitation Data'!$I$4,0,10*ROW('Sanitation Data'!I64))),'Data Summary'!DJ70="Yes"),100-OFFSET('Sanitation Data'!$I$4,0,10*ROW('Sanitation Data'!I64)),NA())</f>
        <v>#N/A</v>
      </c>
      <c r="AV70" s="520" t="e">
        <f ca="1">+IF(AND(ISNUMBER(OFFSET('Sanitation Data'!$I$6,0,10*ROW('Sanitation Data'!I64))),'Data Summary'!DK70="Yes"),OFFSET('Sanitation Data'!$I$6,0,10*ROW('Sanitation Data'!I64)),NA())</f>
        <v>#N/A</v>
      </c>
      <c r="AW70" s="520" t="e">
        <f ca="1">+IF(AND(ISNUMBER(OFFSET('Sanitation Data'!$I$10,0,10*ROW('Sanitation Data'!I64))),'Data Summary'!DL70="Yes"),OFFSET('Sanitation Data'!$I$10,0,10*ROW('Sanitation Data'!I64)),NA())</f>
        <v>#N/A</v>
      </c>
      <c r="AX70" s="520" t="e">
        <f ca="1">+IF(AND(ISNUMBER(OFFSET('Sanitation Data'!$I$11,0,10*ROW('Sanitation Data'!I64))),'Data Summary'!DM70="Yes"),OFFSET('Sanitation Data'!$I$11,0,10*ROW('Sanitation Data'!I64)),NA())</f>
        <v>#N/A</v>
      </c>
      <c r="AY70" s="520" t="e">
        <f ca="1">+IF(AND(ISNUMBER(OFFSET('Sanitation Data'!$I$12,0,10*ROW('Sanitation Data'!I64))),'Data Summary'!DN70="Yes"),OFFSET('Sanitation Data'!$I$12,0,10*ROW('Sanitation Data'!I64)),NA())</f>
        <v>#N/A</v>
      </c>
      <c r="AZ70" s="521" t="e">
        <f ca="1">+IF(AND(ISNUMBER(OFFSET('Hygiene Data'!$D$5,0,10*ROW('Hygiene Data'!D64))),'Data Summary'!DO70="Yes"),OFFSET('Hygiene Data'!$D$5,0,10*ROW('Hygiene Data'!D64)),NA())</f>
        <v>#N/A</v>
      </c>
      <c r="BA70" s="521" t="e">
        <f ca="1">+IF(AND(ISNUMBER(OFFSET('Hygiene Data'!$D$7,0,10*ROW('Hygiene Data'!D64))),'Data Summary'!DP70="Yes"),OFFSET('Hygiene Data'!$D$7,0,10*ROW('Hygiene Data'!D64)),NA())</f>
        <v>#N/A</v>
      </c>
      <c r="BB70" s="521" t="e">
        <f ca="1">+IF(AND(ISNUMBER(OFFSET('Hygiene Data'!$D$9,0,10*ROW('Hygiene Data'!D64))),'Data Summary'!DQ70="Yes"),OFFSET('Hygiene Data'!$D$9,0,10*ROW('Hygiene Data'!D64)),NA())</f>
        <v>#N/A</v>
      </c>
      <c r="BC70" s="521" t="e">
        <f ca="1">+IF(AND(ISNUMBER(OFFSET('Hygiene Data'!$E$5,0,10*ROW('Hygiene Data'!E64))),'Data Summary'!DR70="Yes"),OFFSET('Hygiene Data'!$E$5,0,10*ROW('Hygiene Data'!E64)),NA())</f>
        <v>#N/A</v>
      </c>
      <c r="BD70" s="521" t="e">
        <f ca="1">+IF(AND(ISNUMBER(OFFSET('Hygiene Data'!$E$7,0,10*ROW('Hygiene Data'!E64))),'Data Summary'!DS70="Yes"),OFFSET('Hygiene Data'!$E$7,0,10*ROW('Hygiene Data'!E64)),NA())</f>
        <v>#N/A</v>
      </c>
      <c r="BE70" s="521" t="e">
        <f ca="1">+IF(AND(ISNUMBER(OFFSET('Hygiene Data'!$E$9,0,10*ROW('Hygiene Data'!E64))),'Data Summary'!DT70="Yes"),OFFSET('Hygiene Data'!$E$9,0,10*ROW('Hygiene Data'!E64)),NA())</f>
        <v>#N/A</v>
      </c>
      <c r="BF70" s="521" t="e">
        <f ca="1">+IF(AND(ISNUMBER(OFFSET('Hygiene Data'!$F$5,0,10*ROW('Hygiene Data'!F64))),'Data Summary'!DU70="Yes"),OFFSET('Hygiene Data'!$F$5,0,10*ROW('Hygiene Data'!F64)),NA())</f>
        <v>#N/A</v>
      </c>
      <c r="BG70" s="521" t="e">
        <f ca="1">+IF(AND(ISNUMBER(OFFSET('Hygiene Data'!$F$7,0,10*ROW('Hygiene Data'!F64))),'Data Summary'!DV70="Yes"),OFFSET('Hygiene Data'!$F$7,0,10*ROW('Hygiene Data'!F64)),NA())</f>
        <v>#N/A</v>
      </c>
      <c r="BH70" s="521" t="e">
        <f ca="1">+IF(AND(ISNUMBER(OFFSET('Hygiene Data'!$F$9,0,10*ROW('Hygiene Data'!F64))),'Data Summary'!DW70="Yes"),OFFSET('Hygiene Data'!$F$9,0,10*ROW('Hygiene Data'!F64)),NA())</f>
        <v>#N/A</v>
      </c>
      <c r="BI70" s="521" t="e">
        <f ca="1">+IF(AND(ISNUMBER(OFFSET('Hygiene Data'!$G$5,0,10*ROW('Hygiene Data'!G64))),'Data Summary'!DX70="Yes"),OFFSET('Hygiene Data'!$G$5,0,10*ROW('Hygiene Data'!G64)),NA())</f>
        <v>#N/A</v>
      </c>
      <c r="BJ70" s="521" t="e">
        <f ca="1">+IF(AND(ISNUMBER(OFFSET('Hygiene Data'!$G$7,0,10*ROW('Hygiene Data'!G64))),'Data Summary'!DY70="Yes"),OFFSET('Hygiene Data'!$G$7,0,10*ROW('Hygiene Data'!G64)),NA())</f>
        <v>#N/A</v>
      </c>
      <c r="BK70" s="521" t="e">
        <f ca="1">+IF(AND(ISNUMBER(OFFSET('Hygiene Data'!$G$9,0,10*ROW('Hygiene Data'!G64))),'Data Summary'!DZ70="Yes"),OFFSET('Hygiene Data'!$G$9,0,10*ROW('Hygiene Data'!G64)),NA())</f>
        <v>#N/A</v>
      </c>
      <c r="BL70" s="521" t="e">
        <f ca="1">+IF(AND(ISNUMBER(OFFSET('Hygiene Data'!$H$5,0,10*ROW('Hygiene Data'!H64))),'Data Summary'!EA70="Yes"),OFFSET('Hygiene Data'!$H$5,0,10*ROW('Hygiene Data'!H64)),NA())</f>
        <v>#N/A</v>
      </c>
      <c r="BM70" s="521" t="e">
        <f ca="1">+IF(AND(ISNUMBER(OFFSET('Hygiene Data'!$H$7,0,10*ROW('Hygiene Data'!H64))),'Data Summary'!EB70="Yes"),OFFSET('Hygiene Data'!$H$7,0,10*ROW('Hygiene Data'!H64)),NA())</f>
        <v>#N/A</v>
      </c>
      <c r="BN70" s="521" t="e">
        <f ca="1">+IF(AND(ISNUMBER(OFFSET('Hygiene Data'!$H$9,0,10*ROW('Hygiene Data'!H64))),'Data Summary'!EC70="Yes"),OFFSET('Hygiene Data'!$H$9,0,10*ROW('Hygiene Data'!H64)),NA())</f>
        <v>#N/A</v>
      </c>
      <c r="BO70" s="521" t="e">
        <f ca="1">+IF(AND(ISNUMBER(OFFSET('Hygiene Data'!$I$5,0,10*ROW('Hygiene Data'!I64))),'Data Summary'!ED70="Yes"),OFFSET('Hygiene Data'!$I$5,0,10*ROW('Hygiene Data'!I64)),NA())</f>
        <v>#N/A</v>
      </c>
      <c r="BP70" s="521" t="e">
        <f ca="1">+IF(AND(ISNUMBER(OFFSET('Hygiene Data'!$I$7,0,10*ROW('Hygiene Data'!I64))),'Data Summary'!EE70="Yes"),OFFSET('Hygiene Data'!$I$7,0,10*ROW('Hygiene Data'!I64)),NA())</f>
        <v>#N/A</v>
      </c>
      <c r="BQ70" s="521" t="e">
        <f ca="1">+IF(AND(ISNUMBER(OFFSET('Hygiene Data'!$I$9,0,10*ROW('Hygiene Data'!I64))),'Data Summary'!EF70="Yes"),OFFSET('Hygiene Data'!$I$9,0,10*ROW('Hygiene Data'!I64)),NA())</f>
        <v>#N/A</v>
      </c>
    </row>
    <row r="71" spans="1:69" x14ac:dyDescent="0.25">
      <c r="A71" s="517" t="e">
        <f ca="1">+RIGHT('Data Summary'!A71,LEN('Data Summary'!A71)-9)</f>
        <v>#VALUE!</v>
      </c>
      <c r="B71" s="491" t="str">
        <f ca="1">+IF(ISTEXT('Data Summary'!B71),'Data Summary'!B71,"")</f>
        <v/>
      </c>
      <c r="C71" s="518" t="e">
        <f ca="1">+VALUE('Data Summary'!C71)</f>
        <v>#VALUE!</v>
      </c>
      <c r="D71" s="519" t="e">
        <f ca="1">+IF(AND(ISNUMBER(OFFSET('Water Data'!$D$4,0,10*ROW('Water Data'!D65))),'Data Summary'!BS71="Yes"),100-OFFSET('Water Data'!$D$4,0,10*ROW('Water Data'!D65)),NA())</f>
        <v>#N/A</v>
      </c>
      <c r="E71" s="519" t="e">
        <f ca="1">+IF(AND(ISNUMBER(OFFSET('Water Data'!$D$6,0,10*ROW('Water Data'!D65))),'Data Summary'!BT71="Yes"),OFFSET('Water Data'!$D$6,0,10*ROW('Water Data'!D65)),NA())</f>
        <v>#N/A</v>
      </c>
      <c r="F71" s="519" t="e">
        <f ca="1">+IF(AND(ISNUMBER(OFFSET('Water Data'!$D$9,0,10*ROW('Water Data'!D65))),'Data Summary'!BU71="Yes"),OFFSET('Water Data'!$D$9,0,10*ROW('Water Data'!D65)),NA())</f>
        <v>#N/A</v>
      </c>
      <c r="G71" s="519" t="e">
        <f ca="1">+IF(AND(ISNUMBER(OFFSET('Water Data'!$E$4,0,10*ROW('Water Data'!E65))),'Data Summary'!BV71="Yes"),100-OFFSET('Water Data'!$E$4,0,10*ROW('Water Data'!E65)),NA())</f>
        <v>#N/A</v>
      </c>
      <c r="H71" s="519" t="e">
        <f ca="1">+IF(AND(ISNUMBER(OFFSET('Water Data'!$E$6,0,10*ROW('Water Data'!E65))),'Data Summary'!BW71="Yes"),OFFSET('Water Data'!$E$6,0,10*ROW('Water Data'!E65)),NA())</f>
        <v>#N/A</v>
      </c>
      <c r="I71" s="519" t="e">
        <f ca="1">+IF(AND(ISNUMBER(OFFSET('Water Data'!$E$9,0,10*ROW('Water Data'!E65))),'Data Summary'!BX71="Yes"),OFFSET('Water Data'!$E$9,0,10*ROW('Water Data'!E65)),NA())</f>
        <v>#N/A</v>
      </c>
      <c r="J71" s="519" t="e">
        <f ca="1">+IF(AND(ISNUMBER(OFFSET('Water Data'!$F$4,0,10*ROW('Water Data'!F65))),'Data Summary'!BY71="Yes"),100-OFFSET('Water Data'!$F$4,0,10*ROW('Water Data'!F65)),NA())</f>
        <v>#N/A</v>
      </c>
      <c r="K71" s="519" t="e">
        <f ca="1">+IF(AND(ISNUMBER(OFFSET('Water Data'!$F$6,0,10*ROW('Water Data'!F65))),'Data Summary'!BZ71="Yes"),OFFSET('Water Data'!$F$6,0,10*ROW('Water Data'!F65)),NA())</f>
        <v>#N/A</v>
      </c>
      <c r="L71" s="519" t="e">
        <f ca="1">+IF(AND(ISNUMBER(OFFSET('Water Data'!$F$9,0,10*ROW('Water Data'!F65))),'Data Summary'!CA71="Yes"),OFFSET('Water Data'!$F$9,0,10*ROW('Water Data'!F65)),NA())</f>
        <v>#N/A</v>
      </c>
      <c r="M71" s="519" t="e">
        <f ca="1">+IF(AND(ISNUMBER(OFFSET('Water Data'!$G$4,0,10*ROW('Water Data'!G65))),'Data Summary'!CB71="Yes"),100-OFFSET('Water Data'!$G$4,0,10*ROW('Water Data'!G65)),NA())</f>
        <v>#N/A</v>
      </c>
      <c r="N71" s="519" t="e">
        <f ca="1">+IF(AND(ISNUMBER(OFFSET('Water Data'!$G$6,0,10*ROW('Water Data'!G65))),'Data Summary'!CC71="Yes"),OFFSET('Water Data'!$G$6,0,10*ROW('Water Data'!G65)),NA())</f>
        <v>#N/A</v>
      </c>
      <c r="O71" s="519" t="e">
        <f ca="1">+IF(AND(ISNUMBER(OFFSET('Water Data'!$G$9,0,10*ROW('Water Data'!G65))),'Data Summary'!CD71="Yes"),OFFSET('Water Data'!$G$9,0,10*ROW('Water Data'!G65)),NA())</f>
        <v>#N/A</v>
      </c>
      <c r="P71" s="519" t="e">
        <f ca="1">+IF(AND(ISNUMBER(OFFSET('Water Data'!$H$4,0,10*ROW('Water Data'!H65))),'Data Summary'!CE71="Yes"),100-OFFSET('Water Data'!$H$4,0,10*ROW('Water Data'!H65)),NA())</f>
        <v>#N/A</v>
      </c>
      <c r="Q71" s="519" t="e">
        <f ca="1">+IF(AND(ISNUMBER(OFFSET('Water Data'!$H$6,0,10*ROW('Water Data'!H65))),'Data Summary'!CF71="Yes"),OFFSET('Water Data'!$H$6,0,10*ROW('Water Data'!H65)),NA())</f>
        <v>#N/A</v>
      </c>
      <c r="R71" s="519" t="e">
        <f ca="1">+IF(AND(ISNUMBER(OFFSET('Water Data'!$H$9,0,10*ROW('Water Data'!H65))),'Data Summary'!CG71="Yes"),OFFSET('Water Data'!$H$9,0,10*ROW('Water Data'!H65)),NA())</f>
        <v>#N/A</v>
      </c>
      <c r="S71" s="519" t="e">
        <f ca="1">+IF(AND(ISNUMBER(OFFSET('Water Data'!$I$4,0,10*ROW('Water Data'!I65))),'Data Summary'!CH71="Yes"),100-OFFSET('Water Data'!$I$4,0,10*ROW('Water Data'!I65)),NA())</f>
        <v>#N/A</v>
      </c>
      <c r="T71" s="519" t="e">
        <f ca="1">+IF(AND(ISNUMBER(OFFSET('Water Data'!$I$6,0,10*ROW('Water Data'!I65))),'Data Summary'!CI71="Yes"),OFFSET('Water Data'!$I$6,0,10*ROW('Water Data'!I65)),NA())</f>
        <v>#N/A</v>
      </c>
      <c r="U71" s="519" t="e">
        <f ca="1">+IF(AND(ISNUMBER(OFFSET('Water Data'!$I$9,0,10*ROW('Water Data'!I65))),'Data Summary'!CJ71="Yes"),OFFSET('Water Data'!$I$9,0,10*ROW('Water Data'!I65)),NA())</f>
        <v>#N/A</v>
      </c>
      <c r="V71" s="520" t="e">
        <f ca="1">+IF(AND(ISNUMBER(OFFSET('Sanitation Data'!$D$4,0,10*ROW('Sanitation Data'!D65))),'Data Summary'!CK71="Yes"),100-OFFSET('Sanitation Data'!$D$4,0,10*ROW('Sanitation Data'!D65)),NA())</f>
        <v>#N/A</v>
      </c>
      <c r="W71" s="520" t="e">
        <f ca="1">+IF(AND(ISNUMBER(OFFSET('Sanitation Data'!$D$6,0,10*ROW('Sanitation Data'!D65))),'Data Summary'!CL71="Yes"),OFFSET('Sanitation Data'!$D$6,0,10*ROW('Sanitation Data'!D65)),NA())</f>
        <v>#N/A</v>
      </c>
      <c r="X71" s="520" t="e">
        <f ca="1">+IF(AND(ISNUMBER(OFFSET('Sanitation Data'!$D$10,0,10*ROW('Sanitation Data'!D65))),'Data Summary'!CM71="Yes"),OFFSET('Sanitation Data'!$D$10,0,10*ROW('Sanitation Data'!D65)),NA())</f>
        <v>#N/A</v>
      </c>
      <c r="Y71" s="520" t="e">
        <f ca="1">+IF(AND(ISNUMBER(OFFSET('Sanitation Data'!$D$11,0,10*ROW('Sanitation Data'!D65))),'Data Summary'!CN71="Yes"),OFFSET('Sanitation Data'!$D$11,0,10*ROW('Sanitation Data'!D65)),NA())</f>
        <v>#N/A</v>
      </c>
      <c r="Z71" s="520" t="e">
        <f ca="1">+IF(AND(ISNUMBER(OFFSET('Sanitation Data'!$D$12,0,10*ROW('Sanitation Data'!D65))),'Data Summary'!CO71="Yes"),OFFSET('Sanitation Data'!$D$12,0,10*ROW('Sanitation Data'!D65)),NA())</f>
        <v>#N/A</v>
      </c>
      <c r="AA71" s="520" t="e">
        <f ca="1">+IF(AND(ISNUMBER(OFFSET('Sanitation Data'!$E$4,0,10*ROW('Sanitation Data'!E65))),'Data Summary'!CP71="Yes"),100-OFFSET('Sanitation Data'!$E$4,0,10*ROW('Sanitation Data'!E65)),NA())</f>
        <v>#N/A</v>
      </c>
      <c r="AB71" s="520" t="e">
        <f ca="1">+IF(AND(ISNUMBER(OFFSET('Sanitation Data'!$E$6,0,10*ROW('Sanitation Data'!E65))),'Data Summary'!CQ71="Yes"),OFFSET('Sanitation Data'!$E$6,0,10*ROW('Sanitation Data'!E65)),NA())</f>
        <v>#N/A</v>
      </c>
      <c r="AC71" s="520" t="e">
        <f ca="1">+IF(AND(ISNUMBER(OFFSET('Sanitation Data'!$E$10,0,10*ROW('Sanitation Data'!E65))),'Data Summary'!CR71="Yes"),OFFSET('Sanitation Data'!$E$10,0,10*ROW('Sanitation Data'!E65)),NA())</f>
        <v>#N/A</v>
      </c>
      <c r="AD71" s="520" t="e">
        <f ca="1">+IF(AND(ISNUMBER(OFFSET('Sanitation Data'!$E$11,0,10*ROW('Sanitation Data'!E65))),'Data Summary'!CS71="Yes"),OFFSET('Sanitation Data'!$E$11,0,10*ROW('Sanitation Data'!E65)),NA())</f>
        <v>#N/A</v>
      </c>
      <c r="AE71" s="520" t="e">
        <f ca="1">+IF(AND(ISNUMBER(OFFSET('Sanitation Data'!$E$12,0,10*ROW('Sanitation Data'!E65))),'Data Summary'!CT71="Yes"),OFFSET('Sanitation Data'!$E$12,0,10*ROW('Sanitation Data'!E65)),NA())</f>
        <v>#N/A</v>
      </c>
      <c r="AF71" s="520" t="e">
        <f ca="1">+IF(AND(ISNUMBER(OFFSET('Sanitation Data'!$F$4,0,10*ROW('Sanitation Data'!F65))),'Data Summary'!CU71="Yes"),100-OFFSET('Sanitation Data'!$F$4,0,10*ROW('Sanitation Data'!F65)),NA())</f>
        <v>#N/A</v>
      </c>
      <c r="AG71" s="520" t="e">
        <f ca="1">+IF(AND(ISNUMBER(OFFSET('Sanitation Data'!$F$6,0,10*ROW('Sanitation Data'!F65))),'Data Summary'!CV71="Yes"),OFFSET('Sanitation Data'!$F$6,0,10*ROW('Sanitation Data'!F65)),NA())</f>
        <v>#N/A</v>
      </c>
      <c r="AH71" s="520" t="e">
        <f ca="1">+IF(AND(ISNUMBER(OFFSET('Sanitation Data'!$F$10,0,10*ROW('Sanitation Data'!F65))),'Data Summary'!CW71="Yes"),OFFSET('Sanitation Data'!$F$10,0,10*ROW('Sanitation Data'!F65)),NA())</f>
        <v>#N/A</v>
      </c>
      <c r="AI71" s="520" t="e">
        <f ca="1">+IF(AND(ISNUMBER(OFFSET('Sanitation Data'!$F$11,0,10*ROW('Sanitation Data'!F65))),'Data Summary'!CX71="Yes"),OFFSET('Sanitation Data'!$F$11,0,10*ROW('Sanitation Data'!F65)),NA())</f>
        <v>#N/A</v>
      </c>
      <c r="AJ71" s="520" t="e">
        <f ca="1">+IF(AND(ISNUMBER(OFFSET('Sanitation Data'!$F$12,0,10*ROW('Sanitation Data'!F65))),'Data Summary'!CY71="Yes"),OFFSET('Sanitation Data'!$F$12,0,10*ROW('Sanitation Data'!F65)),NA())</f>
        <v>#N/A</v>
      </c>
      <c r="AK71" s="520" t="e">
        <f ca="1">+IF(AND(ISNUMBER(OFFSET('Sanitation Data'!$G$4,0,10*ROW('Sanitation Data'!G65))),'Data Summary'!CZ71="Yes"),100-OFFSET('Sanitation Data'!$G$4,0,10*ROW('Sanitation Data'!G65)),NA())</f>
        <v>#N/A</v>
      </c>
      <c r="AL71" s="520" t="e">
        <f ca="1">+IF(AND(ISNUMBER(OFFSET('Sanitation Data'!$G$6,0,10*ROW('Sanitation Data'!G65))),'Data Summary'!DA71="Yes"),OFFSET('Sanitation Data'!$G$6,0,10*ROW('Sanitation Data'!G65)),NA())</f>
        <v>#N/A</v>
      </c>
      <c r="AM71" s="520" t="e">
        <f ca="1">+IF(AND(ISNUMBER(OFFSET('Sanitation Data'!$G$10,0,10*ROW('Sanitation Data'!G65))),'Data Summary'!DB71="Yes"),OFFSET('Sanitation Data'!$G$10,0,10*ROW('Sanitation Data'!G65)),NA())</f>
        <v>#N/A</v>
      </c>
      <c r="AN71" s="520" t="e">
        <f ca="1">+IF(AND(ISNUMBER(OFFSET('Sanitation Data'!$G$11,0,10*ROW('Sanitation Data'!G65))),'Data Summary'!DC71="Yes"),OFFSET('Sanitation Data'!$G$11,0,10*ROW('Sanitation Data'!G65)),NA())</f>
        <v>#N/A</v>
      </c>
      <c r="AO71" s="520" t="e">
        <f ca="1">+IF(AND(ISNUMBER(OFFSET('Sanitation Data'!$G$12,0,10*ROW('Sanitation Data'!G65))),'Data Summary'!DD71="Yes"),OFFSET('Sanitation Data'!$G$12,0,10*ROW('Sanitation Data'!G65)),NA())</f>
        <v>#N/A</v>
      </c>
      <c r="AP71" s="520" t="e">
        <f ca="1">+IF(AND(ISNUMBER(OFFSET('Sanitation Data'!$H$4,0,10*ROW('Sanitation Data'!H65))),'Data Summary'!DE71="Yes"),100-OFFSET('Sanitation Data'!$H$4,0,10*ROW('Sanitation Data'!H65)),NA())</f>
        <v>#N/A</v>
      </c>
      <c r="AQ71" s="520" t="e">
        <f ca="1">+IF(AND(ISNUMBER(OFFSET('Sanitation Data'!$H$6,0,10*ROW('Sanitation Data'!H65))),'Data Summary'!DF71="Yes"),OFFSET('Sanitation Data'!$H$6,0,10*ROW('Sanitation Data'!H65)),NA())</f>
        <v>#N/A</v>
      </c>
      <c r="AR71" s="520" t="e">
        <f ca="1">+IF(AND(ISNUMBER(OFFSET('Sanitation Data'!$H$10,0,10*ROW('Sanitation Data'!H65))),'Data Summary'!DG71="Yes"),OFFSET('Sanitation Data'!$H$10,0,10*ROW('Sanitation Data'!H65)),NA())</f>
        <v>#N/A</v>
      </c>
      <c r="AS71" s="520" t="e">
        <f ca="1">+IF(AND(ISNUMBER(OFFSET('Sanitation Data'!$H$11,0,10*ROW('Sanitation Data'!H65))),'Data Summary'!DH71="Yes"),OFFSET('Sanitation Data'!$H$11,0,10*ROW('Sanitation Data'!H65)),NA())</f>
        <v>#N/A</v>
      </c>
      <c r="AT71" s="520" t="e">
        <f ca="1">+IF(AND(ISNUMBER(OFFSET('Sanitation Data'!$H$12,0,10*ROW('Sanitation Data'!H65))),'Data Summary'!DI71="Yes"),OFFSET('Sanitation Data'!$H$12,0,10*ROW('Sanitation Data'!H65)),NA())</f>
        <v>#N/A</v>
      </c>
      <c r="AU71" s="520" t="e">
        <f ca="1">+IF(AND(ISNUMBER(OFFSET('Sanitation Data'!$I$4,0,10*ROW('Sanitation Data'!I65))),'Data Summary'!DJ71="Yes"),100-OFFSET('Sanitation Data'!$I$4,0,10*ROW('Sanitation Data'!I65)),NA())</f>
        <v>#N/A</v>
      </c>
      <c r="AV71" s="520" t="e">
        <f ca="1">+IF(AND(ISNUMBER(OFFSET('Sanitation Data'!$I$6,0,10*ROW('Sanitation Data'!I65))),'Data Summary'!DK71="Yes"),OFFSET('Sanitation Data'!$I$6,0,10*ROW('Sanitation Data'!I65)),NA())</f>
        <v>#N/A</v>
      </c>
      <c r="AW71" s="520" t="e">
        <f ca="1">+IF(AND(ISNUMBER(OFFSET('Sanitation Data'!$I$10,0,10*ROW('Sanitation Data'!I65))),'Data Summary'!DL71="Yes"),OFFSET('Sanitation Data'!$I$10,0,10*ROW('Sanitation Data'!I65)),NA())</f>
        <v>#N/A</v>
      </c>
      <c r="AX71" s="520" t="e">
        <f ca="1">+IF(AND(ISNUMBER(OFFSET('Sanitation Data'!$I$11,0,10*ROW('Sanitation Data'!I65))),'Data Summary'!DM71="Yes"),OFFSET('Sanitation Data'!$I$11,0,10*ROW('Sanitation Data'!I65)),NA())</f>
        <v>#N/A</v>
      </c>
      <c r="AY71" s="520" t="e">
        <f ca="1">+IF(AND(ISNUMBER(OFFSET('Sanitation Data'!$I$12,0,10*ROW('Sanitation Data'!I65))),'Data Summary'!DN71="Yes"),OFFSET('Sanitation Data'!$I$12,0,10*ROW('Sanitation Data'!I65)),NA())</f>
        <v>#N/A</v>
      </c>
      <c r="AZ71" s="521" t="e">
        <f ca="1">+IF(AND(ISNUMBER(OFFSET('Hygiene Data'!$D$5,0,10*ROW('Hygiene Data'!D65))),'Data Summary'!DO71="Yes"),OFFSET('Hygiene Data'!$D$5,0,10*ROW('Hygiene Data'!D65)),NA())</f>
        <v>#N/A</v>
      </c>
      <c r="BA71" s="521" t="e">
        <f ca="1">+IF(AND(ISNUMBER(OFFSET('Hygiene Data'!$D$7,0,10*ROW('Hygiene Data'!D65))),'Data Summary'!DP71="Yes"),OFFSET('Hygiene Data'!$D$7,0,10*ROW('Hygiene Data'!D65)),NA())</f>
        <v>#N/A</v>
      </c>
      <c r="BB71" s="521" t="e">
        <f ca="1">+IF(AND(ISNUMBER(OFFSET('Hygiene Data'!$D$9,0,10*ROW('Hygiene Data'!D65))),'Data Summary'!DQ71="Yes"),OFFSET('Hygiene Data'!$D$9,0,10*ROW('Hygiene Data'!D65)),NA())</f>
        <v>#N/A</v>
      </c>
      <c r="BC71" s="521" t="e">
        <f ca="1">+IF(AND(ISNUMBER(OFFSET('Hygiene Data'!$E$5,0,10*ROW('Hygiene Data'!E65))),'Data Summary'!DR71="Yes"),OFFSET('Hygiene Data'!$E$5,0,10*ROW('Hygiene Data'!E65)),NA())</f>
        <v>#N/A</v>
      </c>
      <c r="BD71" s="521" t="e">
        <f ca="1">+IF(AND(ISNUMBER(OFFSET('Hygiene Data'!$E$7,0,10*ROW('Hygiene Data'!E65))),'Data Summary'!DS71="Yes"),OFFSET('Hygiene Data'!$E$7,0,10*ROW('Hygiene Data'!E65)),NA())</f>
        <v>#N/A</v>
      </c>
      <c r="BE71" s="521" t="e">
        <f ca="1">+IF(AND(ISNUMBER(OFFSET('Hygiene Data'!$E$9,0,10*ROW('Hygiene Data'!E65))),'Data Summary'!DT71="Yes"),OFFSET('Hygiene Data'!$E$9,0,10*ROW('Hygiene Data'!E65)),NA())</f>
        <v>#N/A</v>
      </c>
      <c r="BF71" s="521" t="e">
        <f ca="1">+IF(AND(ISNUMBER(OFFSET('Hygiene Data'!$F$5,0,10*ROW('Hygiene Data'!F65))),'Data Summary'!DU71="Yes"),OFFSET('Hygiene Data'!$F$5,0,10*ROW('Hygiene Data'!F65)),NA())</f>
        <v>#N/A</v>
      </c>
      <c r="BG71" s="521" t="e">
        <f ca="1">+IF(AND(ISNUMBER(OFFSET('Hygiene Data'!$F$7,0,10*ROW('Hygiene Data'!F65))),'Data Summary'!DV71="Yes"),OFFSET('Hygiene Data'!$F$7,0,10*ROW('Hygiene Data'!F65)),NA())</f>
        <v>#N/A</v>
      </c>
      <c r="BH71" s="521" t="e">
        <f ca="1">+IF(AND(ISNUMBER(OFFSET('Hygiene Data'!$F$9,0,10*ROW('Hygiene Data'!F65))),'Data Summary'!DW71="Yes"),OFFSET('Hygiene Data'!$F$9,0,10*ROW('Hygiene Data'!F65)),NA())</f>
        <v>#N/A</v>
      </c>
      <c r="BI71" s="521" t="e">
        <f ca="1">+IF(AND(ISNUMBER(OFFSET('Hygiene Data'!$G$5,0,10*ROW('Hygiene Data'!G65))),'Data Summary'!DX71="Yes"),OFFSET('Hygiene Data'!$G$5,0,10*ROW('Hygiene Data'!G65)),NA())</f>
        <v>#N/A</v>
      </c>
      <c r="BJ71" s="521" t="e">
        <f ca="1">+IF(AND(ISNUMBER(OFFSET('Hygiene Data'!$G$7,0,10*ROW('Hygiene Data'!G65))),'Data Summary'!DY71="Yes"),OFFSET('Hygiene Data'!$G$7,0,10*ROW('Hygiene Data'!G65)),NA())</f>
        <v>#N/A</v>
      </c>
      <c r="BK71" s="521" t="e">
        <f ca="1">+IF(AND(ISNUMBER(OFFSET('Hygiene Data'!$G$9,0,10*ROW('Hygiene Data'!G65))),'Data Summary'!DZ71="Yes"),OFFSET('Hygiene Data'!$G$9,0,10*ROW('Hygiene Data'!G65)),NA())</f>
        <v>#N/A</v>
      </c>
      <c r="BL71" s="521" t="e">
        <f ca="1">+IF(AND(ISNUMBER(OFFSET('Hygiene Data'!$H$5,0,10*ROW('Hygiene Data'!H65))),'Data Summary'!EA71="Yes"),OFFSET('Hygiene Data'!$H$5,0,10*ROW('Hygiene Data'!H65)),NA())</f>
        <v>#N/A</v>
      </c>
      <c r="BM71" s="521" t="e">
        <f ca="1">+IF(AND(ISNUMBER(OFFSET('Hygiene Data'!$H$7,0,10*ROW('Hygiene Data'!H65))),'Data Summary'!EB71="Yes"),OFFSET('Hygiene Data'!$H$7,0,10*ROW('Hygiene Data'!H65)),NA())</f>
        <v>#N/A</v>
      </c>
      <c r="BN71" s="521" t="e">
        <f ca="1">+IF(AND(ISNUMBER(OFFSET('Hygiene Data'!$H$9,0,10*ROW('Hygiene Data'!H65))),'Data Summary'!EC71="Yes"),OFFSET('Hygiene Data'!$H$9,0,10*ROW('Hygiene Data'!H65)),NA())</f>
        <v>#N/A</v>
      </c>
      <c r="BO71" s="521" t="e">
        <f ca="1">+IF(AND(ISNUMBER(OFFSET('Hygiene Data'!$I$5,0,10*ROW('Hygiene Data'!I65))),'Data Summary'!ED71="Yes"),OFFSET('Hygiene Data'!$I$5,0,10*ROW('Hygiene Data'!I65)),NA())</f>
        <v>#N/A</v>
      </c>
      <c r="BP71" s="521" t="e">
        <f ca="1">+IF(AND(ISNUMBER(OFFSET('Hygiene Data'!$I$7,0,10*ROW('Hygiene Data'!I65))),'Data Summary'!EE71="Yes"),OFFSET('Hygiene Data'!$I$7,0,10*ROW('Hygiene Data'!I65)),NA())</f>
        <v>#N/A</v>
      </c>
      <c r="BQ71" s="521" t="e">
        <f ca="1">+IF(AND(ISNUMBER(OFFSET('Hygiene Data'!$I$9,0,10*ROW('Hygiene Data'!I65))),'Data Summary'!EF71="Yes"),OFFSET('Hygiene Data'!$I$9,0,10*ROW('Hygiene Data'!I65)),NA())</f>
        <v>#N/A</v>
      </c>
    </row>
    <row r="72" spans="1:69" x14ac:dyDescent="0.25">
      <c r="A72" s="517" t="e">
        <f ca="1">+RIGHT('Data Summary'!A72,LEN('Data Summary'!A72)-9)</f>
        <v>#VALUE!</v>
      </c>
      <c r="B72" s="491" t="str">
        <f ca="1">+IF(ISTEXT('Data Summary'!B72),'Data Summary'!B72,"")</f>
        <v/>
      </c>
      <c r="C72" s="518" t="e">
        <f ca="1">+VALUE('Data Summary'!C72)</f>
        <v>#VALUE!</v>
      </c>
      <c r="D72" s="519" t="e">
        <f ca="1">+IF(AND(ISNUMBER(OFFSET('Water Data'!$D$4,0,10*ROW('Water Data'!D66))),'Data Summary'!BS72="Yes"),100-OFFSET('Water Data'!$D$4,0,10*ROW('Water Data'!D66)),NA())</f>
        <v>#N/A</v>
      </c>
      <c r="E72" s="519" t="e">
        <f ca="1">+IF(AND(ISNUMBER(OFFSET('Water Data'!$D$6,0,10*ROW('Water Data'!D66))),'Data Summary'!BT72="Yes"),OFFSET('Water Data'!$D$6,0,10*ROW('Water Data'!D66)),NA())</f>
        <v>#N/A</v>
      </c>
      <c r="F72" s="519" t="e">
        <f ca="1">+IF(AND(ISNUMBER(OFFSET('Water Data'!$D$9,0,10*ROW('Water Data'!D66))),'Data Summary'!BU72="Yes"),OFFSET('Water Data'!$D$9,0,10*ROW('Water Data'!D66)),NA())</f>
        <v>#N/A</v>
      </c>
      <c r="G72" s="519" t="e">
        <f ca="1">+IF(AND(ISNUMBER(OFFSET('Water Data'!$E$4,0,10*ROW('Water Data'!E66))),'Data Summary'!BV72="Yes"),100-OFFSET('Water Data'!$E$4,0,10*ROW('Water Data'!E66)),NA())</f>
        <v>#N/A</v>
      </c>
      <c r="H72" s="519" t="e">
        <f ca="1">+IF(AND(ISNUMBER(OFFSET('Water Data'!$E$6,0,10*ROW('Water Data'!E66))),'Data Summary'!BW72="Yes"),OFFSET('Water Data'!$E$6,0,10*ROW('Water Data'!E66)),NA())</f>
        <v>#N/A</v>
      </c>
      <c r="I72" s="519" t="e">
        <f ca="1">+IF(AND(ISNUMBER(OFFSET('Water Data'!$E$9,0,10*ROW('Water Data'!E66))),'Data Summary'!BX72="Yes"),OFFSET('Water Data'!$E$9,0,10*ROW('Water Data'!E66)),NA())</f>
        <v>#N/A</v>
      </c>
      <c r="J72" s="519" t="e">
        <f ca="1">+IF(AND(ISNUMBER(OFFSET('Water Data'!$F$4,0,10*ROW('Water Data'!F66))),'Data Summary'!BY72="Yes"),100-OFFSET('Water Data'!$F$4,0,10*ROW('Water Data'!F66)),NA())</f>
        <v>#N/A</v>
      </c>
      <c r="K72" s="519" t="e">
        <f ca="1">+IF(AND(ISNUMBER(OFFSET('Water Data'!$F$6,0,10*ROW('Water Data'!F66))),'Data Summary'!BZ72="Yes"),OFFSET('Water Data'!$F$6,0,10*ROW('Water Data'!F66)),NA())</f>
        <v>#N/A</v>
      </c>
      <c r="L72" s="519" t="e">
        <f ca="1">+IF(AND(ISNUMBER(OFFSET('Water Data'!$F$9,0,10*ROW('Water Data'!F66))),'Data Summary'!CA72="Yes"),OFFSET('Water Data'!$F$9,0,10*ROW('Water Data'!F66)),NA())</f>
        <v>#N/A</v>
      </c>
      <c r="M72" s="519" t="e">
        <f ca="1">+IF(AND(ISNUMBER(OFFSET('Water Data'!$G$4,0,10*ROW('Water Data'!G66))),'Data Summary'!CB72="Yes"),100-OFFSET('Water Data'!$G$4,0,10*ROW('Water Data'!G66)),NA())</f>
        <v>#N/A</v>
      </c>
      <c r="N72" s="519" t="e">
        <f ca="1">+IF(AND(ISNUMBER(OFFSET('Water Data'!$G$6,0,10*ROW('Water Data'!G66))),'Data Summary'!CC72="Yes"),OFFSET('Water Data'!$G$6,0,10*ROW('Water Data'!G66)),NA())</f>
        <v>#N/A</v>
      </c>
      <c r="O72" s="519" t="e">
        <f ca="1">+IF(AND(ISNUMBER(OFFSET('Water Data'!$G$9,0,10*ROW('Water Data'!G66))),'Data Summary'!CD72="Yes"),OFFSET('Water Data'!$G$9,0,10*ROW('Water Data'!G66)),NA())</f>
        <v>#N/A</v>
      </c>
      <c r="P72" s="519" t="e">
        <f ca="1">+IF(AND(ISNUMBER(OFFSET('Water Data'!$H$4,0,10*ROW('Water Data'!H66))),'Data Summary'!CE72="Yes"),100-OFFSET('Water Data'!$H$4,0,10*ROW('Water Data'!H66)),NA())</f>
        <v>#N/A</v>
      </c>
      <c r="Q72" s="519" t="e">
        <f ca="1">+IF(AND(ISNUMBER(OFFSET('Water Data'!$H$6,0,10*ROW('Water Data'!H66))),'Data Summary'!CF72="Yes"),OFFSET('Water Data'!$H$6,0,10*ROW('Water Data'!H66)),NA())</f>
        <v>#N/A</v>
      </c>
      <c r="R72" s="519" t="e">
        <f ca="1">+IF(AND(ISNUMBER(OFFSET('Water Data'!$H$9,0,10*ROW('Water Data'!H66))),'Data Summary'!CG72="Yes"),OFFSET('Water Data'!$H$9,0,10*ROW('Water Data'!H66)),NA())</f>
        <v>#N/A</v>
      </c>
      <c r="S72" s="519" t="e">
        <f ca="1">+IF(AND(ISNUMBER(OFFSET('Water Data'!$I$4,0,10*ROW('Water Data'!I66))),'Data Summary'!CH72="Yes"),100-OFFSET('Water Data'!$I$4,0,10*ROW('Water Data'!I66)),NA())</f>
        <v>#N/A</v>
      </c>
      <c r="T72" s="519" t="e">
        <f ca="1">+IF(AND(ISNUMBER(OFFSET('Water Data'!$I$6,0,10*ROW('Water Data'!I66))),'Data Summary'!CI72="Yes"),OFFSET('Water Data'!$I$6,0,10*ROW('Water Data'!I66)),NA())</f>
        <v>#N/A</v>
      </c>
      <c r="U72" s="519" t="e">
        <f ca="1">+IF(AND(ISNUMBER(OFFSET('Water Data'!$I$9,0,10*ROW('Water Data'!I66))),'Data Summary'!CJ72="Yes"),OFFSET('Water Data'!$I$9,0,10*ROW('Water Data'!I66)),NA())</f>
        <v>#N/A</v>
      </c>
      <c r="V72" s="520" t="e">
        <f ca="1">+IF(AND(ISNUMBER(OFFSET('Sanitation Data'!$D$4,0,10*ROW('Sanitation Data'!D66))),'Data Summary'!CK72="Yes"),100-OFFSET('Sanitation Data'!$D$4,0,10*ROW('Sanitation Data'!D66)),NA())</f>
        <v>#N/A</v>
      </c>
      <c r="W72" s="520" t="e">
        <f ca="1">+IF(AND(ISNUMBER(OFFSET('Sanitation Data'!$D$6,0,10*ROW('Sanitation Data'!D66))),'Data Summary'!CL72="Yes"),OFFSET('Sanitation Data'!$D$6,0,10*ROW('Sanitation Data'!D66)),NA())</f>
        <v>#N/A</v>
      </c>
      <c r="X72" s="520" t="e">
        <f ca="1">+IF(AND(ISNUMBER(OFFSET('Sanitation Data'!$D$10,0,10*ROW('Sanitation Data'!D66))),'Data Summary'!CM72="Yes"),OFFSET('Sanitation Data'!$D$10,0,10*ROW('Sanitation Data'!D66)),NA())</f>
        <v>#N/A</v>
      </c>
      <c r="Y72" s="520" t="e">
        <f ca="1">+IF(AND(ISNUMBER(OFFSET('Sanitation Data'!$D$11,0,10*ROW('Sanitation Data'!D66))),'Data Summary'!CN72="Yes"),OFFSET('Sanitation Data'!$D$11,0,10*ROW('Sanitation Data'!D66)),NA())</f>
        <v>#N/A</v>
      </c>
      <c r="Z72" s="520" t="e">
        <f ca="1">+IF(AND(ISNUMBER(OFFSET('Sanitation Data'!$D$12,0,10*ROW('Sanitation Data'!D66))),'Data Summary'!CO72="Yes"),OFFSET('Sanitation Data'!$D$12,0,10*ROW('Sanitation Data'!D66)),NA())</f>
        <v>#N/A</v>
      </c>
      <c r="AA72" s="520" t="e">
        <f ca="1">+IF(AND(ISNUMBER(OFFSET('Sanitation Data'!$E$4,0,10*ROW('Sanitation Data'!E66))),'Data Summary'!CP72="Yes"),100-OFFSET('Sanitation Data'!$E$4,0,10*ROW('Sanitation Data'!E66)),NA())</f>
        <v>#N/A</v>
      </c>
      <c r="AB72" s="520" t="e">
        <f ca="1">+IF(AND(ISNUMBER(OFFSET('Sanitation Data'!$E$6,0,10*ROW('Sanitation Data'!E66))),'Data Summary'!CQ72="Yes"),OFFSET('Sanitation Data'!$E$6,0,10*ROW('Sanitation Data'!E66)),NA())</f>
        <v>#N/A</v>
      </c>
      <c r="AC72" s="520" t="e">
        <f ca="1">+IF(AND(ISNUMBER(OFFSET('Sanitation Data'!$E$10,0,10*ROW('Sanitation Data'!E66))),'Data Summary'!CR72="Yes"),OFFSET('Sanitation Data'!$E$10,0,10*ROW('Sanitation Data'!E66)),NA())</f>
        <v>#N/A</v>
      </c>
      <c r="AD72" s="520" t="e">
        <f ca="1">+IF(AND(ISNUMBER(OFFSET('Sanitation Data'!$E$11,0,10*ROW('Sanitation Data'!E66))),'Data Summary'!CS72="Yes"),OFFSET('Sanitation Data'!$E$11,0,10*ROW('Sanitation Data'!E66)),NA())</f>
        <v>#N/A</v>
      </c>
      <c r="AE72" s="520" t="e">
        <f ca="1">+IF(AND(ISNUMBER(OFFSET('Sanitation Data'!$E$12,0,10*ROW('Sanitation Data'!E66))),'Data Summary'!CT72="Yes"),OFFSET('Sanitation Data'!$E$12,0,10*ROW('Sanitation Data'!E66)),NA())</f>
        <v>#N/A</v>
      </c>
      <c r="AF72" s="520" t="e">
        <f ca="1">+IF(AND(ISNUMBER(OFFSET('Sanitation Data'!$F$4,0,10*ROW('Sanitation Data'!F66))),'Data Summary'!CU72="Yes"),100-OFFSET('Sanitation Data'!$F$4,0,10*ROW('Sanitation Data'!F66)),NA())</f>
        <v>#N/A</v>
      </c>
      <c r="AG72" s="520" t="e">
        <f ca="1">+IF(AND(ISNUMBER(OFFSET('Sanitation Data'!$F$6,0,10*ROW('Sanitation Data'!F66))),'Data Summary'!CV72="Yes"),OFFSET('Sanitation Data'!$F$6,0,10*ROW('Sanitation Data'!F66)),NA())</f>
        <v>#N/A</v>
      </c>
      <c r="AH72" s="520" t="e">
        <f ca="1">+IF(AND(ISNUMBER(OFFSET('Sanitation Data'!$F$10,0,10*ROW('Sanitation Data'!F66))),'Data Summary'!CW72="Yes"),OFFSET('Sanitation Data'!$F$10,0,10*ROW('Sanitation Data'!F66)),NA())</f>
        <v>#N/A</v>
      </c>
      <c r="AI72" s="520" t="e">
        <f ca="1">+IF(AND(ISNUMBER(OFFSET('Sanitation Data'!$F$11,0,10*ROW('Sanitation Data'!F66))),'Data Summary'!CX72="Yes"),OFFSET('Sanitation Data'!$F$11,0,10*ROW('Sanitation Data'!F66)),NA())</f>
        <v>#N/A</v>
      </c>
      <c r="AJ72" s="520" t="e">
        <f ca="1">+IF(AND(ISNUMBER(OFFSET('Sanitation Data'!$F$12,0,10*ROW('Sanitation Data'!F66))),'Data Summary'!CY72="Yes"),OFFSET('Sanitation Data'!$F$12,0,10*ROW('Sanitation Data'!F66)),NA())</f>
        <v>#N/A</v>
      </c>
      <c r="AK72" s="520" t="e">
        <f ca="1">+IF(AND(ISNUMBER(OFFSET('Sanitation Data'!$G$4,0,10*ROW('Sanitation Data'!G66))),'Data Summary'!CZ72="Yes"),100-OFFSET('Sanitation Data'!$G$4,0,10*ROW('Sanitation Data'!G66)),NA())</f>
        <v>#N/A</v>
      </c>
      <c r="AL72" s="520" t="e">
        <f ca="1">+IF(AND(ISNUMBER(OFFSET('Sanitation Data'!$G$6,0,10*ROW('Sanitation Data'!G66))),'Data Summary'!DA72="Yes"),OFFSET('Sanitation Data'!$G$6,0,10*ROW('Sanitation Data'!G66)),NA())</f>
        <v>#N/A</v>
      </c>
      <c r="AM72" s="520" t="e">
        <f ca="1">+IF(AND(ISNUMBER(OFFSET('Sanitation Data'!$G$10,0,10*ROW('Sanitation Data'!G66))),'Data Summary'!DB72="Yes"),OFFSET('Sanitation Data'!$G$10,0,10*ROW('Sanitation Data'!G66)),NA())</f>
        <v>#N/A</v>
      </c>
      <c r="AN72" s="520" t="e">
        <f ca="1">+IF(AND(ISNUMBER(OFFSET('Sanitation Data'!$G$11,0,10*ROW('Sanitation Data'!G66))),'Data Summary'!DC72="Yes"),OFFSET('Sanitation Data'!$G$11,0,10*ROW('Sanitation Data'!G66)),NA())</f>
        <v>#N/A</v>
      </c>
      <c r="AO72" s="520" t="e">
        <f ca="1">+IF(AND(ISNUMBER(OFFSET('Sanitation Data'!$G$12,0,10*ROW('Sanitation Data'!G66))),'Data Summary'!DD72="Yes"),OFFSET('Sanitation Data'!$G$12,0,10*ROW('Sanitation Data'!G66)),NA())</f>
        <v>#N/A</v>
      </c>
      <c r="AP72" s="520" t="e">
        <f ca="1">+IF(AND(ISNUMBER(OFFSET('Sanitation Data'!$H$4,0,10*ROW('Sanitation Data'!H66))),'Data Summary'!DE72="Yes"),100-OFFSET('Sanitation Data'!$H$4,0,10*ROW('Sanitation Data'!H66)),NA())</f>
        <v>#N/A</v>
      </c>
      <c r="AQ72" s="520" t="e">
        <f ca="1">+IF(AND(ISNUMBER(OFFSET('Sanitation Data'!$H$6,0,10*ROW('Sanitation Data'!H66))),'Data Summary'!DF72="Yes"),OFFSET('Sanitation Data'!$H$6,0,10*ROW('Sanitation Data'!H66)),NA())</f>
        <v>#N/A</v>
      </c>
      <c r="AR72" s="520" t="e">
        <f ca="1">+IF(AND(ISNUMBER(OFFSET('Sanitation Data'!$H$10,0,10*ROW('Sanitation Data'!H66))),'Data Summary'!DG72="Yes"),OFFSET('Sanitation Data'!$H$10,0,10*ROW('Sanitation Data'!H66)),NA())</f>
        <v>#N/A</v>
      </c>
      <c r="AS72" s="520" t="e">
        <f ca="1">+IF(AND(ISNUMBER(OFFSET('Sanitation Data'!$H$11,0,10*ROW('Sanitation Data'!H66))),'Data Summary'!DH72="Yes"),OFFSET('Sanitation Data'!$H$11,0,10*ROW('Sanitation Data'!H66)),NA())</f>
        <v>#N/A</v>
      </c>
      <c r="AT72" s="520" t="e">
        <f ca="1">+IF(AND(ISNUMBER(OFFSET('Sanitation Data'!$H$12,0,10*ROW('Sanitation Data'!H66))),'Data Summary'!DI72="Yes"),OFFSET('Sanitation Data'!$H$12,0,10*ROW('Sanitation Data'!H66)),NA())</f>
        <v>#N/A</v>
      </c>
      <c r="AU72" s="520" t="e">
        <f ca="1">+IF(AND(ISNUMBER(OFFSET('Sanitation Data'!$I$4,0,10*ROW('Sanitation Data'!I66))),'Data Summary'!DJ72="Yes"),100-OFFSET('Sanitation Data'!$I$4,0,10*ROW('Sanitation Data'!I66)),NA())</f>
        <v>#N/A</v>
      </c>
      <c r="AV72" s="520" t="e">
        <f ca="1">+IF(AND(ISNUMBER(OFFSET('Sanitation Data'!$I$6,0,10*ROW('Sanitation Data'!I66))),'Data Summary'!DK72="Yes"),OFFSET('Sanitation Data'!$I$6,0,10*ROW('Sanitation Data'!I66)),NA())</f>
        <v>#N/A</v>
      </c>
      <c r="AW72" s="520" t="e">
        <f ca="1">+IF(AND(ISNUMBER(OFFSET('Sanitation Data'!$I$10,0,10*ROW('Sanitation Data'!I66))),'Data Summary'!DL72="Yes"),OFFSET('Sanitation Data'!$I$10,0,10*ROW('Sanitation Data'!I66)),NA())</f>
        <v>#N/A</v>
      </c>
      <c r="AX72" s="520" t="e">
        <f ca="1">+IF(AND(ISNUMBER(OFFSET('Sanitation Data'!$I$11,0,10*ROW('Sanitation Data'!I66))),'Data Summary'!DM72="Yes"),OFFSET('Sanitation Data'!$I$11,0,10*ROW('Sanitation Data'!I66)),NA())</f>
        <v>#N/A</v>
      </c>
      <c r="AY72" s="520" t="e">
        <f ca="1">+IF(AND(ISNUMBER(OFFSET('Sanitation Data'!$I$12,0,10*ROW('Sanitation Data'!I66))),'Data Summary'!DN72="Yes"),OFFSET('Sanitation Data'!$I$12,0,10*ROW('Sanitation Data'!I66)),NA())</f>
        <v>#N/A</v>
      </c>
      <c r="AZ72" s="521" t="e">
        <f ca="1">+IF(AND(ISNUMBER(OFFSET('Hygiene Data'!$D$5,0,10*ROW('Hygiene Data'!D66))),'Data Summary'!DO72="Yes"),OFFSET('Hygiene Data'!$D$5,0,10*ROW('Hygiene Data'!D66)),NA())</f>
        <v>#N/A</v>
      </c>
      <c r="BA72" s="521" t="e">
        <f ca="1">+IF(AND(ISNUMBER(OFFSET('Hygiene Data'!$D$7,0,10*ROW('Hygiene Data'!D66))),'Data Summary'!DP72="Yes"),OFFSET('Hygiene Data'!$D$7,0,10*ROW('Hygiene Data'!D66)),NA())</f>
        <v>#N/A</v>
      </c>
      <c r="BB72" s="521" t="e">
        <f ca="1">+IF(AND(ISNUMBER(OFFSET('Hygiene Data'!$D$9,0,10*ROW('Hygiene Data'!D66))),'Data Summary'!DQ72="Yes"),OFFSET('Hygiene Data'!$D$9,0,10*ROW('Hygiene Data'!D66)),NA())</f>
        <v>#N/A</v>
      </c>
      <c r="BC72" s="521" t="e">
        <f ca="1">+IF(AND(ISNUMBER(OFFSET('Hygiene Data'!$E$5,0,10*ROW('Hygiene Data'!E66))),'Data Summary'!DR72="Yes"),OFFSET('Hygiene Data'!$E$5,0,10*ROW('Hygiene Data'!E66)),NA())</f>
        <v>#N/A</v>
      </c>
      <c r="BD72" s="521" t="e">
        <f ca="1">+IF(AND(ISNUMBER(OFFSET('Hygiene Data'!$E$7,0,10*ROW('Hygiene Data'!E66))),'Data Summary'!DS72="Yes"),OFFSET('Hygiene Data'!$E$7,0,10*ROW('Hygiene Data'!E66)),NA())</f>
        <v>#N/A</v>
      </c>
      <c r="BE72" s="521" t="e">
        <f ca="1">+IF(AND(ISNUMBER(OFFSET('Hygiene Data'!$E$9,0,10*ROW('Hygiene Data'!E66))),'Data Summary'!DT72="Yes"),OFFSET('Hygiene Data'!$E$9,0,10*ROW('Hygiene Data'!E66)),NA())</f>
        <v>#N/A</v>
      </c>
      <c r="BF72" s="521" t="e">
        <f ca="1">+IF(AND(ISNUMBER(OFFSET('Hygiene Data'!$F$5,0,10*ROW('Hygiene Data'!F66))),'Data Summary'!DU72="Yes"),OFFSET('Hygiene Data'!$F$5,0,10*ROW('Hygiene Data'!F66)),NA())</f>
        <v>#N/A</v>
      </c>
      <c r="BG72" s="521" t="e">
        <f ca="1">+IF(AND(ISNUMBER(OFFSET('Hygiene Data'!$F$7,0,10*ROW('Hygiene Data'!F66))),'Data Summary'!DV72="Yes"),OFFSET('Hygiene Data'!$F$7,0,10*ROW('Hygiene Data'!F66)),NA())</f>
        <v>#N/A</v>
      </c>
      <c r="BH72" s="521" t="e">
        <f ca="1">+IF(AND(ISNUMBER(OFFSET('Hygiene Data'!$F$9,0,10*ROW('Hygiene Data'!F66))),'Data Summary'!DW72="Yes"),OFFSET('Hygiene Data'!$F$9,0,10*ROW('Hygiene Data'!F66)),NA())</f>
        <v>#N/A</v>
      </c>
      <c r="BI72" s="521" t="e">
        <f ca="1">+IF(AND(ISNUMBER(OFFSET('Hygiene Data'!$G$5,0,10*ROW('Hygiene Data'!G66))),'Data Summary'!DX72="Yes"),OFFSET('Hygiene Data'!$G$5,0,10*ROW('Hygiene Data'!G66)),NA())</f>
        <v>#N/A</v>
      </c>
      <c r="BJ72" s="521" t="e">
        <f ca="1">+IF(AND(ISNUMBER(OFFSET('Hygiene Data'!$G$7,0,10*ROW('Hygiene Data'!G66))),'Data Summary'!DY72="Yes"),OFFSET('Hygiene Data'!$G$7,0,10*ROW('Hygiene Data'!G66)),NA())</f>
        <v>#N/A</v>
      </c>
      <c r="BK72" s="521" t="e">
        <f ca="1">+IF(AND(ISNUMBER(OFFSET('Hygiene Data'!$G$9,0,10*ROW('Hygiene Data'!G66))),'Data Summary'!DZ72="Yes"),OFFSET('Hygiene Data'!$G$9,0,10*ROW('Hygiene Data'!G66)),NA())</f>
        <v>#N/A</v>
      </c>
      <c r="BL72" s="521" t="e">
        <f ca="1">+IF(AND(ISNUMBER(OFFSET('Hygiene Data'!$H$5,0,10*ROW('Hygiene Data'!H66))),'Data Summary'!EA72="Yes"),OFFSET('Hygiene Data'!$H$5,0,10*ROW('Hygiene Data'!H66)),NA())</f>
        <v>#N/A</v>
      </c>
      <c r="BM72" s="521" t="e">
        <f ca="1">+IF(AND(ISNUMBER(OFFSET('Hygiene Data'!$H$7,0,10*ROW('Hygiene Data'!H66))),'Data Summary'!EB72="Yes"),OFFSET('Hygiene Data'!$H$7,0,10*ROW('Hygiene Data'!H66)),NA())</f>
        <v>#N/A</v>
      </c>
      <c r="BN72" s="521" t="e">
        <f ca="1">+IF(AND(ISNUMBER(OFFSET('Hygiene Data'!$H$9,0,10*ROW('Hygiene Data'!H66))),'Data Summary'!EC72="Yes"),OFFSET('Hygiene Data'!$H$9,0,10*ROW('Hygiene Data'!H66)),NA())</f>
        <v>#N/A</v>
      </c>
      <c r="BO72" s="521" t="e">
        <f ca="1">+IF(AND(ISNUMBER(OFFSET('Hygiene Data'!$I$5,0,10*ROW('Hygiene Data'!I66))),'Data Summary'!ED72="Yes"),OFFSET('Hygiene Data'!$I$5,0,10*ROW('Hygiene Data'!I66)),NA())</f>
        <v>#N/A</v>
      </c>
      <c r="BP72" s="521" t="e">
        <f ca="1">+IF(AND(ISNUMBER(OFFSET('Hygiene Data'!$I$7,0,10*ROW('Hygiene Data'!I66))),'Data Summary'!EE72="Yes"),OFFSET('Hygiene Data'!$I$7,0,10*ROW('Hygiene Data'!I66)),NA())</f>
        <v>#N/A</v>
      </c>
      <c r="BQ72" s="521" t="e">
        <f ca="1">+IF(AND(ISNUMBER(OFFSET('Hygiene Data'!$I$9,0,10*ROW('Hygiene Data'!I66))),'Data Summary'!EF72="Yes"),OFFSET('Hygiene Data'!$I$9,0,10*ROW('Hygiene Data'!I66)),NA())</f>
        <v>#N/A</v>
      </c>
    </row>
    <row r="73" spans="1:69" x14ac:dyDescent="0.25">
      <c r="A73" s="517" t="e">
        <f ca="1">+RIGHT('Data Summary'!A73,LEN('Data Summary'!A73)-9)</f>
        <v>#VALUE!</v>
      </c>
      <c r="B73" s="491" t="str">
        <f ca="1">+IF(ISTEXT('Data Summary'!B73),'Data Summary'!B73,"")</f>
        <v/>
      </c>
      <c r="C73" s="518" t="e">
        <f ca="1">+VALUE('Data Summary'!C73)</f>
        <v>#VALUE!</v>
      </c>
      <c r="D73" s="519" t="e">
        <f ca="1">+IF(AND(ISNUMBER(OFFSET('Water Data'!$D$4,0,10*ROW('Water Data'!D67))),'Data Summary'!BS73="Yes"),100-OFFSET('Water Data'!$D$4,0,10*ROW('Water Data'!D67)),NA())</f>
        <v>#N/A</v>
      </c>
      <c r="E73" s="519" t="e">
        <f ca="1">+IF(AND(ISNUMBER(OFFSET('Water Data'!$D$6,0,10*ROW('Water Data'!D67))),'Data Summary'!BT73="Yes"),OFFSET('Water Data'!$D$6,0,10*ROW('Water Data'!D67)),NA())</f>
        <v>#N/A</v>
      </c>
      <c r="F73" s="519" t="e">
        <f ca="1">+IF(AND(ISNUMBER(OFFSET('Water Data'!$D$9,0,10*ROW('Water Data'!D67))),'Data Summary'!BU73="Yes"),OFFSET('Water Data'!$D$9,0,10*ROW('Water Data'!D67)),NA())</f>
        <v>#N/A</v>
      </c>
      <c r="G73" s="519" t="e">
        <f ca="1">+IF(AND(ISNUMBER(OFFSET('Water Data'!$E$4,0,10*ROW('Water Data'!E67))),'Data Summary'!BV73="Yes"),100-OFFSET('Water Data'!$E$4,0,10*ROW('Water Data'!E67)),NA())</f>
        <v>#N/A</v>
      </c>
      <c r="H73" s="519" t="e">
        <f ca="1">+IF(AND(ISNUMBER(OFFSET('Water Data'!$E$6,0,10*ROW('Water Data'!E67))),'Data Summary'!BW73="Yes"),OFFSET('Water Data'!$E$6,0,10*ROW('Water Data'!E67)),NA())</f>
        <v>#N/A</v>
      </c>
      <c r="I73" s="519" t="e">
        <f ca="1">+IF(AND(ISNUMBER(OFFSET('Water Data'!$E$9,0,10*ROW('Water Data'!E67))),'Data Summary'!BX73="Yes"),OFFSET('Water Data'!$E$9,0,10*ROW('Water Data'!E67)),NA())</f>
        <v>#N/A</v>
      </c>
      <c r="J73" s="519" t="e">
        <f ca="1">+IF(AND(ISNUMBER(OFFSET('Water Data'!$F$4,0,10*ROW('Water Data'!F67))),'Data Summary'!BY73="Yes"),100-OFFSET('Water Data'!$F$4,0,10*ROW('Water Data'!F67)),NA())</f>
        <v>#N/A</v>
      </c>
      <c r="K73" s="519" t="e">
        <f ca="1">+IF(AND(ISNUMBER(OFFSET('Water Data'!$F$6,0,10*ROW('Water Data'!F67))),'Data Summary'!BZ73="Yes"),OFFSET('Water Data'!$F$6,0,10*ROW('Water Data'!F67)),NA())</f>
        <v>#N/A</v>
      </c>
      <c r="L73" s="519" t="e">
        <f ca="1">+IF(AND(ISNUMBER(OFFSET('Water Data'!$F$9,0,10*ROW('Water Data'!F67))),'Data Summary'!CA73="Yes"),OFFSET('Water Data'!$F$9,0,10*ROW('Water Data'!F67)),NA())</f>
        <v>#N/A</v>
      </c>
      <c r="M73" s="519" t="e">
        <f ca="1">+IF(AND(ISNUMBER(OFFSET('Water Data'!$G$4,0,10*ROW('Water Data'!G67))),'Data Summary'!CB73="Yes"),100-OFFSET('Water Data'!$G$4,0,10*ROW('Water Data'!G67)),NA())</f>
        <v>#N/A</v>
      </c>
      <c r="N73" s="519" t="e">
        <f ca="1">+IF(AND(ISNUMBER(OFFSET('Water Data'!$G$6,0,10*ROW('Water Data'!G67))),'Data Summary'!CC73="Yes"),OFFSET('Water Data'!$G$6,0,10*ROW('Water Data'!G67)),NA())</f>
        <v>#N/A</v>
      </c>
      <c r="O73" s="519" t="e">
        <f ca="1">+IF(AND(ISNUMBER(OFFSET('Water Data'!$G$9,0,10*ROW('Water Data'!G67))),'Data Summary'!CD73="Yes"),OFFSET('Water Data'!$G$9,0,10*ROW('Water Data'!G67)),NA())</f>
        <v>#N/A</v>
      </c>
      <c r="P73" s="519" t="e">
        <f ca="1">+IF(AND(ISNUMBER(OFFSET('Water Data'!$H$4,0,10*ROW('Water Data'!H67))),'Data Summary'!CE73="Yes"),100-OFFSET('Water Data'!$H$4,0,10*ROW('Water Data'!H67)),NA())</f>
        <v>#N/A</v>
      </c>
      <c r="Q73" s="519" t="e">
        <f ca="1">+IF(AND(ISNUMBER(OFFSET('Water Data'!$H$6,0,10*ROW('Water Data'!H67))),'Data Summary'!CF73="Yes"),OFFSET('Water Data'!$H$6,0,10*ROW('Water Data'!H67)),NA())</f>
        <v>#N/A</v>
      </c>
      <c r="R73" s="519" t="e">
        <f ca="1">+IF(AND(ISNUMBER(OFFSET('Water Data'!$H$9,0,10*ROW('Water Data'!H67))),'Data Summary'!CG73="Yes"),OFFSET('Water Data'!$H$9,0,10*ROW('Water Data'!H67)),NA())</f>
        <v>#N/A</v>
      </c>
      <c r="S73" s="519" t="e">
        <f ca="1">+IF(AND(ISNUMBER(OFFSET('Water Data'!$I$4,0,10*ROW('Water Data'!I67))),'Data Summary'!CH73="Yes"),100-OFFSET('Water Data'!$I$4,0,10*ROW('Water Data'!I67)),NA())</f>
        <v>#N/A</v>
      </c>
      <c r="T73" s="519" t="e">
        <f ca="1">+IF(AND(ISNUMBER(OFFSET('Water Data'!$I$6,0,10*ROW('Water Data'!I67))),'Data Summary'!CI73="Yes"),OFFSET('Water Data'!$I$6,0,10*ROW('Water Data'!I67)),NA())</f>
        <v>#N/A</v>
      </c>
      <c r="U73" s="519" t="e">
        <f ca="1">+IF(AND(ISNUMBER(OFFSET('Water Data'!$I$9,0,10*ROW('Water Data'!I67))),'Data Summary'!CJ73="Yes"),OFFSET('Water Data'!$I$9,0,10*ROW('Water Data'!I67)),NA())</f>
        <v>#N/A</v>
      </c>
      <c r="V73" s="520" t="e">
        <f ca="1">+IF(AND(ISNUMBER(OFFSET('Sanitation Data'!$D$4,0,10*ROW('Sanitation Data'!D67))),'Data Summary'!CK73="Yes"),100-OFFSET('Sanitation Data'!$D$4,0,10*ROW('Sanitation Data'!D67)),NA())</f>
        <v>#N/A</v>
      </c>
      <c r="W73" s="520" t="e">
        <f ca="1">+IF(AND(ISNUMBER(OFFSET('Sanitation Data'!$D$6,0,10*ROW('Sanitation Data'!D67))),'Data Summary'!CL73="Yes"),OFFSET('Sanitation Data'!$D$6,0,10*ROW('Sanitation Data'!D67)),NA())</f>
        <v>#N/A</v>
      </c>
      <c r="X73" s="520" t="e">
        <f ca="1">+IF(AND(ISNUMBER(OFFSET('Sanitation Data'!$D$10,0,10*ROW('Sanitation Data'!D67))),'Data Summary'!CM73="Yes"),OFFSET('Sanitation Data'!$D$10,0,10*ROW('Sanitation Data'!D67)),NA())</f>
        <v>#N/A</v>
      </c>
      <c r="Y73" s="520" t="e">
        <f ca="1">+IF(AND(ISNUMBER(OFFSET('Sanitation Data'!$D$11,0,10*ROW('Sanitation Data'!D67))),'Data Summary'!CN73="Yes"),OFFSET('Sanitation Data'!$D$11,0,10*ROW('Sanitation Data'!D67)),NA())</f>
        <v>#N/A</v>
      </c>
      <c r="Z73" s="520" t="e">
        <f ca="1">+IF(AND(ISNUMBER(OFFSET('Sanitation Data'!$D$12,0,10*ROW('Sanitation Data'!D67))),'Data Summary'!CO73="Yes"),OFFSET('Sanitation Data'!$D$12,0,10*ROW('Sanitation Data'!D67)),NA())</f>
        <v>#N/A</v>
      </c>
      <c r="AA73" s="520" t="e">
        <f ca="1">+IF(AND(ISNUMBER(OFFSET('Sanitation Data'!$E$4,0,10*ROW('Sanitation Data'!E67))),'Data Summary'!CP73="Yes"),100-OFFSET('Sanitation Data'!$E$4,0,10*ROW('Sanitation Data'!E67)),NA())</f>
        <v>#N/A</v>
      </c>
      <c r="AB73" s="520" t="e">
        <f ca="1">+IF(AND(ISNUMBER(OFFSET('Sanitation Data'!$E$6,0,10*ROW('Sanitation Data'!E67))),'Data Summary'!CQ73="Yes"),OFFSET('Sanitation Data'!$E$6,0,10*ROW('Sanitation Data'!E67)),NA())</f>
        <v>#N/A</v>
      </c>
      <c r="AC73" s="520" t="e">
        <f ca="1">+IF(AND(ISNUMBER(OFFSET('Sanitation Data'!$E$10,0,10*ROW('Sanitation Data'!E67))),'Data Summary'!CR73="Yes"),OFFSET('Sanitation Data'!$E$10,0,10*ROW('Sanitation Data'!E67)),NA())</f>
        <v>#N/A</v>
      </c>
      <c r="AD73" s="520" t="e">
        <f ca="1">+IF(AND(ISNUMBER(OFFSET('Sanitation Data'!$E$11,0,10*ROW('Sanitation Data'!E67))),'Data Summary'!CS73="Yes"),OFFSET('Sanitation Data'!$E$11,0,10*ROW('Sanitation Data'!E67)),NA())</f>
        <v>#N/A</v>
      </c>
      <c r="AE73" s="520" t="e">
        <f ca="1">+IF(AND(ISNUMBER(OFFSET('Sanitation Data'!$E$12,0,10*ROW('Sanitation Data'!E67))),'Data Summary'!CT73="Yes"),OFFSET('Sanitation Data'!$E$12,0,10*ROW('Sanitation Data'!E67)),NA())</f>
        <v>#N/A</v>
      </c>
      <c r="AF73" s="520" t="e">
        <f ca="1">+IF(AND(ISNUMBER(OFFSET('Sanitation Data'!$F$4,0,10*ROW('Sanitation Data'!F67))),'Data Summary'!CU73="Yes"),100-OFFSET('Sanitation Data'!$F$4,0,10*ROW('Sanitation Data'!F67)),NA())</f>
        <v>#N/A</v>
      </c>
      <c r="AG73" s="520" t="e">
        <f ca="1">+IF(AND(ISNUMBER(OFFSET('Sanitation Data'!$F$6,0,10*ROW('Sanitation Data'!F67))),'Data Summary'!CV73="Yes"),OFFSET('Sanitation Data'!$F$6,0,10*ROW('Sanitation Data'!F67)),NA())</f>
        <v>#N/A</v>
      </c>
      <c r="AH73" s="520" t="e">
        <f ca="1">+IF(AND(ISNUMBER(OFFSET('Sanitation Data'!$F$10,0,10*ROW('Sanitation Data'!F67))),'Data Summary'!CW73="Yes"),OFFSET('Sanitation Data'!$F$10,0,10*ROW('Sanitation Data'!F67)),NA())</f>
        <v>#N/A</v>
      </c>
      <c r="AI73" s="520" t="e">
        <f ca="1">+IF(AND(ISNUMBER(OFFSET('Sanitation Data'!$F$11,0,10*ROW('Sanitation Data'!F67))),'Data Summary'!CX73="Yes"),OFFSET('Sanitation Data'!$F$11,0,10*ROW('Sanitation Data'!F67)),NA())</f>
        <v>#N/A</v>
      </c>
      <c r="AJ73" s="520" t="e">
        <f ca="1">+IF(AND(ISNUMBER(OFFSET('Sanitation Data'!$F$12,0,10*ROW('Sanitation Data'!F67))),'Data Summary'!CY73="Yes"),OFFSET('Sanitation Data'!$F$12,0,10*ROW('Sanitation Data'!F67)),NA())</f>
        <v>#N/A</v>
      </c>
      <c r="AK73" s="520" t="e">
        <f ca="1">+IF(AND(ISNUMBER(OFFSET('Sanitation Data'!$G$4,0,10*ROW('Sanitation Data'!G67))),'Data Summary'!CZ73="Yes"),100-OFFSET('Sanitation Data'!$G$4,0,10*ROW('Sanitation Data'!G67)),NA())</f>
        <v>#N/A</v>
      </c>
      <c r="AL73" s="520" t="e">
        <f ca="1">+IF(AND(ISNUMBER(OFFSET('Sanitation Data'!$G$6,0,10*ROW('Sanitation Data'!G67))),'Data Summary'!DA73="Yes"),OFFSET('Sanitation Data'!$G$6,0,10*ROW('Sanitation Data'!G67)),NA())</f>
        <v>#N/A</v>
      </c>
      <c r="AM73" s="520" t="e">
        <f ca="1">+IF(AND(ISNUMBER(OFFSET('Sanitation Data'!$G$10,0,10*ROW('Sanitation Data'!G67))),'Data Summary'!DB73="Yes"),OFFSET('Sanitation Data'!$G$10,0,10*ROW('Sanitation Data'!G67)),NA())</f>
        <v>#N/A</v>
      </c>
      <c r="AN73" s="520" t="e">
        <f ca="1">+IF(AND(ISNUMBER(OFFSET('Sanitation Data'!$G$11,0,10*ROW('Sanitation Data'!G67))),'Data Summary'!DC73="Yes"),OFFSET('Sanitation Data'!$G$11,0,10*ROW('Sanitation Data'!G67)),NA())</f>
        <v>#N/A</v>
      </c>
      <c r="AO73" s="520" t="e">
        <f ca="1">+IF(AND(ISNUMBER(OFFSET('Sanitation Data'!$G$12,0,10*ROW('Sanitation Data'!G67))),'Data Summary'!DD73="Yes"),OFFSET('Sanitation Data'!$G$12,0,10*ROW('Sanitation Data'!G67)),NA())</f>
        <v>#N/A</v>
      </c>
      <c r="AP73" s="520" t="e">
        <f ca="1">+IF(AND(ISNUMBER(OFFSET('Sanitation Data'!$H$4,0,10*ROW('Sanitation Data'!H67))),'Data Summary'!DE73="Yes"),100-OFFSET('Sanitation Data'!$H$4,0,10*ROW('Sanitation Data'!H67)),NA())</f>
        <v>#N/A</v>
      </c>
      <c r="AQ73" s="520" t="e">
        <f ca="1">+IF(AND(ISNUMBER(OFFSET('Sanitation Data'!$H$6,0,10*ROW('Sanitation Data'!H67))),'Data Summary'!DF73="Yes"),OFFSET('Sanitation Data'!$H$6,0,10*ROW('Sanitation Data'!H67)),NA())</f>
        <v>#N/A</v>
      </c>
      <c r="AR73" s="520" t="e">
        <f ca="1">+IF(AND(ISNUMBER(OFFSET('Sanitation Data'!$H$10,0,10*ROW('Sanitation Data'!H67))),'Data Summary'!DG73="Yes"),OFFSET('Sanitation Data'!$H$10,0,10*ROW('Sanitation Data'!H67)),NA())</f>
        <v>#N/A</v>
      </c>
      <c r="AS73" s="520" t="e">
        <f ca="1">+IF(AND(ISNUMBER(OFFSET('Sanitation Data'!$H$11,0,10*ROW('Sanitation Data'!H67))),'Data Summary'!DH73="Yes"),OFFSET('Sanitation Data'!$H$11,0,10*ROW('Sanitation Data'!H67)),NA())</f>
        <v>#N/A</v>
      </c>
      <c r="AT73" s="520" t="e">
        <f ca="1">+IF(AND(ISNUMBER(OFFSET('Sanitation Data'!$H$12,0,10*ROW('Sanitation Data'!H67))),'Data Summary'!DI73="Yes"),OFFSET('Sanitation Data'!$H$12,0,10*ROW('Sanitation Data'!H67)),NA())</f>
        <v>#N/A</v>
      </c>
      <c r="AU73" s="520" t="e">
        <f ca="1">+IF(AND(ISNUMBER(OFFSET('Sanitation Data'!$I$4,0,10*ROW('Sanitation Data'!I67))),'Data Summary'!DJ73="Yes"),100-OFFSET('Sanitation Data'!$I$4,0,10*ROW('Sanitation Data'!I67)),NA())</f>
        <v>#N/A</v>
      </c>
      <c r="AV73" s="520" t="e">
        <f ca="1">+IF(AND(ISNUMBER(OFFSET('Sanitation Data'!$I$6,0,10*ROW('Sanitation Data'!I67))),'Data Summary'!DK73="Yes"),OFFSET('Sanitation Data'!$I$6,0,10*ROW('Sanitation Data'!I67)),NA())</f>
        <v>#N/A</v>
      </c>
      <c r="AW73" s="520" t="e">
        <f ca="1">+IF(AND(ISNUMBER(OFFSET('Sanitation Data'!$I$10,0,10*ROW('Sanitation Data'!I67))),'Data Summary'!DL73="Yes"),OFFSET('Sanitation Data'!$I$10,0,10*ROW('Sanitation Data'!I67)),NA())</f>
        <v>#N/A</v>
      </c>
      <c r="AX73" s="520" t="e">
        <f ca="1">+IF(AND(ISNUMBER(OFFSET('Sanitation Data'!$I$11,0,10*ROW('Sanitation Data'!I67))),'Data Summary'!DM73="Yes"),OFFSET('Sanitation Data'!$I$11,0,10*ROW('Sanitation Data'!I67)),NA())</f>
        <v>#N/A</v>
      </c>
      <c r="AY73" s="520" t="e">
        <f ca="1">+IF(AND(ISNUMBER(OFFSET('Sanitation Data'!$I$12,0,10*ROW('Sanitation Data'!I67))),'Data Summary'!DN73="Yes"),OFFSET('Sanitation Data'!$I$12,0,10*ROW('Sanitation Data'!I67)),NA())</f>
        <v>#N/A</v>
      </c>
      <c r="AZ73" s="521" t="e">
        <f ca="1">+IF(AND(ISNUMBER(OFFSET('Hygiene Data'!$D$5,0,10*ROW('Hygiene Data'!D67))),'Data Summary'!DO73="Yes"),OFFSET('Hygiene Data'!$D$5,0,10*ROW('Hygiene Data'!D67)),NA())</f>
        <v>#N/A</v>
      </c>
      <c r="BA73" s="521" t="e">
        <f ca="1">+IF(AND(ISNUMBER(OFFSET('Hygiene Data'!$D$7,0,10*ROW('Hygiene Data'!D67))),'Data Summary'!DP73="Yes"),OFFSET('Hygiene Data'!$D$7,0,10*ROW('Hygiene Data'!D67)),NA())</f>
        <v>#N/A</v>
      </c>
      <c r="BB73" s="521" t="e">
        <f ca="1">+IF(AND(ISNUMBER(OFFSET('Hygiene Data'!$D$9,0,10*ROW('Hygiene Data'!D67))),'Data Summary'!DQ73="Yes"),OFFSET('Hygiene Data'!$D$9,0,10*ROW('Hygiene Data'!D67)),NA())</f>
        <v>#N/A</v>
      </c>
      <c r="BC73" s="521" t="e">
        <f ca="1">+IF(AND(ISNUMBER(OFFSET('Hygiene Data'!$E$5,0,10*ROW('Hygiene Data'!E67))),'Data Summary'!DR73="Yes"),OFFSET('Hygiene Data'!$E$5,0,10*ROW('Hygiene Data'!E67)),NA())</f>
        <v>#N/A</v>
      </c>
      <c r="BD73" s="521" t="e">
        <f ca="1">+IF(AND(ISNUMBER(OFFSET('Hygiene Data'!$E$7,0,10*ROW('Hygiene Data'!E67))),'Data Summary'!DS73="Yes"),OFFSET('Hygiene Data'!$E$7,0,10*ROW('Hygiene Data'!E67)),NA())</f>
        <v>#N/A</v>
      </c>
      <c r="BE73" s="521" t="e">
        <f ca="1">+IF(AND(ISNUMBER(OFFSET('Hygiene Data'!$E$9,0,10*ROW('Hygiene Data'!E67))),'Data Summary'!DT73="Yes"),OFFSET('Hygiene Data'!$E$9,0,10*ROW('Hygiene Data'!E67)),NA())</f>
        <v>#N/A</v>
      </c>
      <c r="BF73" s="521" t="e">
        <f ca="1">+IF(AND(ISNUMBER(OFFSET('Hygiene Data'!$F$5,0,10*ROW('Hygiene Data'!F67))),'Data Summary'!DU73="Yes"),OFFSET('Hygiene Data'!$F$5,0,10*ROW('Hygiene Data'!F67)),NA())</f>
        <v>#N/A</v>
      </c>
      <c r="BG73" s="521" t="e">
        <f ca="1">+IF(AND(ISNUMBER(OFFSET('Hygiene Data'!$F$7,0,10*ROW('Hygiene Data'!F67))),'Data Summary'!DV73="Yes"),OFFSET('Hygiene Data'!$F$7,0,10*ROW('Hygiene Data'!F67)),NA())</f>
        <v>#N/A</v>
      </c>
      <c r="BH73" s="521" t="e">
        <f ca="1">+IF(AND(ISNUMBER(OFFSET('Hygiene Data'!$F$9,0,10*ROW('Hygiene Data'!F67))),'Data Summary'!DW73="Yes"),OFFSET('Hygiene Data'!$F$9,0,10*ROW('Hygiene Data'!F67)),NA())</f>
        <v>#N/A</v>
      </c>
      <c r="BI73" s="521" t="e">
        <f ca="1">+IF(AND(ISNUMBER(OFFSET('Hygiene Data'!$G$5,0,10*ROW('Hygiene Data'!G67))),'Data Summary'!DX73="Yes"),OFFSET('Hygiene Data'!$G$5,0,10*ROW('Hygiene Data'!G67)),NA())</f>
        <v>#N/A</v>
      </c>
      <c r="BJ73" s="521" t="e">
        <f ca="1">+IF(AND(ISNUMBER(OFFSET('Hygiene Data'!$G$7,0,10*ROW('Hygiene Data'!G67))),'Data Summary'!DY73="Yes"),OFFSET('Hygiene Data'!$G$7,0,10*ROW('Hygiene Data'!G67)),NA())</f>
        <v>#N/A</v>
      </c>
      <c r="BK73" s="521" t="e">
        <f ca="1">+IF(AND(ISNUMBER(OFFSET('Hygiene Data'!$G$9,0,10*ROW('Hygiene Data'!G67))),'Data Summary'!DZ73="Yes"),OFFSET('Hygiene Data'!$G$9,0,10*ROW('Hygiene Data'!G67)),NA())</f>
        <v>#N/A</v>
      </c>
      <c r="BL73" s="521" t="e">
        <f ca="1">+IF(AND(ISNUMBER(OFFSET('Hygiene Data'!$H$5,0,10*ROW('Hygiene Data'!H67))),'Data Summary'!EA73="Yes"),OFFSET('Hygiene Data'!$H$5,0,10*ROW('Hygiene Data'!H67)),NA())</f>
        <v>#N/A</v>
      </c>
      <c r="BM73" s="521" t="e">
        <f ca="1">+IF(AND(ISNUMBER(OFFSET('Hygiene Data'!$H$7,0,10*ROW('Hygiene Data'!H67))),'Data Summary'!EB73="Yes"),OFFSET('Hygiene Data'!$H$7,0,10*ROW('Hygiene Data'!H67)),NA())</f>
        <v>#N/A</v>
      </c>
      <c r="BN73" s="521" t="e">
        <f ca="1">+IF(AND(ISNUMBER(OFFSET('Hygiene Data'!$H$9,0,10*ROW('Hygiene Data'!H67))),'Data Summary'!EC73="Yes"),OFFSET('Hygiene Data'!$H$9,0,10*ROW('Hygiene Data'!H67)),NA())</f>
        <v>#N/A</v>
      </c>
      <c r="BO73" s="521" t="e">
        <f ca="1">+IF(AND(ISNUMBER(OFFSET('Hygiene Data'!$I$5,0,10*ROW('Hygiene Data'!I67))),'Data Summary'!ED73="Yes"),OFFSET('Hygiene Data'!$I$5,0,10*ROW('Hygiene Data'!I67)),NA())</f>
        <v>#N/A</v>
      </c>
      <c r="BP73" s="521" t="e">
        <f ca="1">+IF(AND(ISNUMBER(OFFSET('Hygiene Data'!$I$7,0,10*ROW('Hygiene Data'!I67))),'Data Summary'!EE73="Yes"),OFFSET('Hygiene Data'!$I$7,0,10*ROW('Hygiene Data'!I67)),NA())</f>
        <v>#N/A</v>
      </c>
      <c r="BQ73" s="521" t="e">
        <f ca="1">+IF(AND(ISNUMBER(OFFSET('Hygiene Data'!$I$9,0,10*ROW('Hygiene Data'!I67))),'Data Summary'!EF73="Yes"),OFFSET('Hygiene Data'!$I$9,0,10*ROW('Hygiene Data'!I67)),NA())</f>
        <v>#N/A</v>
      </c>
    </row>
    <row r="74" spans="1:69" x14ac:dyDescent="0.25">
      <c r="A74" s="517" t="e">
        <f ca="1">+RIGHT('Data Summary'!A74,LEN('Data Summary'!A74)-9)</f>
        <v>#VALUE!</v>
      </c>
      <c r="B74" s="491" t="str">
        <f ca="1">+IF(ISTEXT('Data Summary'!B74),'Data Summary'!B74,"")</f>
        <v/>
      </c>
      <c r="C74" s="518" t="e">
        <f ca="1">+VALUE('Data Summary'!C74)</f>
        <v>#VALUE!</v>
      </c>
      <c r="D74" s="519" t="e">
        <f ca="1">+IF(AND(ISNUMBER(OFFSET('Water Data'!$D$4,0,10*ROW('Water Data'!D68))),'Data Summary'!BS74="Yes"),100-OFFSET('Water Data'!$D$4,0,10*ROW('Water Data'!D68)),NA())</f>
        <v>#N/A</v>
      </c>
      <c r="E74" s="519" t="e">
        <f ca="1">+IF(AND(ISNUMBER(OFFSET('Water Data'!$D$6,0,10*ROW('Water Data'!D68))),'Data Summary'!BT74="Yes"),OFFSET('Water Data'!$D$6,0,10*ROW('Water Data'!D68)),NA())</f>
        <v>#N/A</v>
      </c>
      <c r="F74" s="519" t="e">
        <f ca="1">+IF(AND(ISNUMBER(OFFSET('Water Data'!$D$9,0,10*ROW('Water Data'!D68))),'Data Summary'!BU74="Yes"),OFFSET('Water Data'!$D$9,0,10*ROW('Water Data'!D68)),NA())</f>
        <v>#N/A</v>
      </c>
      <c r="G74" s="519" t="e">
        <f ca="1">+IF(AND(ISNUMBER(OFFSET('Water Data'!$E$4,0,10*ROW('Water Data'!E68))),'Data Summary'!BV74="Yes"),100-OFFSET('Water Data'!$E$4,0,10*ROW('Water Data'!E68)),NA())</f>
        <v>#N/A</v>
      </c>
      <c r="H74" s="519" t="e">
        <f ca="1">+IF(AND(ISNUMBER(OFFSET('Water Data'!$E$6,0,10*ROW('Water Data'!E68))),'Data Summary'!BW74="Yes"),OFFSET('Water Data'!$E$6,0,10*ROW('Water Data'!E68)),NA())</f>
        <v>#N/A</v>
      </c>
      <c r="I74" s="519" t="e">
        <f ca="1">+IF(AND(ISNUMBER(OFFSET('Water Data'!$E$9,0,10*ROW('Water Data'!E68))),'Data Summary'!BX74="Yes"),OFFSET('Water Data'!$E$9,0,10*ROW('Water Data'!E68)),NA())</f>
        <v>#N/A</v>
      </c>
      <c r="J74" s="519" t="e">
        <f ca="1">+IF(AND(ISNUMBER(OFFSET('Water Data'!$F$4,0,10*ROW('Water Data'!F68))),'Data Summary'!BY74="Yes"),100-OFFSET('Water Data'!$F$4,0,10*ROW('Water Data'!F68)),NA())</f>
        <v>#N/A</v>
      </c>
      <c r="K74" s="519" t="e">
        <f ca="1">+IF(AND(ISNUMBER(OFFSET('Water Data'!$F$6,0,10*ROW('Water Data'!F68))),'Data Summary'!BZ74="Yes"),OFFSET('Water Data'!$F$6,0,10*ROW('Water Data'!F68)),NA())</f>
        <v>#N/A</v>
      </c>
      <c r="L74" s="519" t="e">
        <f ca="1">+IF(AND(ISNUMBER(OFFSET('Water Data'!$F$9,0,10*ROW('Water Data'!F68))),'Data Summary'!CA74="Yes"),OFFSET('Water Data'!$F$9,0,10*ROW('Water Data'!F68)),NA())</f>
        <v>#N/A</v>
      </c>
      <c r="M74" s="519" t="e">
        <f ca="1">+IF(AND(ISNUMBER(OFFSET('Water Data'!$G$4,0,10*ROW('Water Data'!G68))),'Data Summary'!CB74="Yes"),100-OFFSET('Water Data'!$G$4,0,10*ROW('Water Data'!G68)),NA())</f>
        <v>#N/A</v>
      </c>
      <c r="N74" s="519" t="e">
        <f ca="1">+IF(AND(ISNUMBER(OFFSET('Water Data'!$G$6,0,10*ROW('Water Data'!G68))),'Data Summary'!CC74="Yes"),OFFSET('Water Data'!$G$6,0,10*ROW('Water Data'!G68)),NA())</f>
        <v>#N/A</v>
      </c>
      <c r="O74" s="519" t="e">
        <f ca="1">+IF(AND(ISNUMBER(OFFSET('Water Data'!$G$9,0,10*ROW('Water Data'!G68))),'Data Summary'!CD74="Yes"),OFFSET('Water Data'!$G$9,0,10*ROW('Water Data'!G68)),NA())</f>
        <v>#N/A</v>
      </c>
      <c r="P74" s="519" t="e">
        <f ca="1">+IF(AND(ISNUMBER(OFFSET('Water Data'!$H$4,0,10*ROW('Water Data'!H68))),'Data Summary'!CE74="Yes"),100-OFFSET('Water Data'!$H$4,0,10*ROW('Water Data'!H68)),NA())</f>
        <v>#N/A</v>
      </c>
      <c r="Q74" s="519" t="e">
        <f ca="1">+IF(AND(ISNUMBER(OFFSET('Water Data'!$H$6,0,10*ROW('Water Data'!H68))),'Data Summary'!CF74="Yes"),OFFSET('Water Data'!$H$6,0,10*ROW('Water Data'!H68)),NA())</f>
        <v>#N/A</v>
      </c>
      <c r="R74" s="519" t="e">
        <f ca="1">+IF(AND(ISNUMBER(OFFSET('Water Data'!$H$9,0,10*ROW('Water Data'!H68))),'Data Summary'!CG74="Yes"),OFFSET('Water Data'!$H$9,0,10*ROW('Water Data'!H68)),NA())</f>
        <v>#N/A</v>
      </c>
      <c r="S74" s="519" t="e">
        <f ca="1">+IF(AND(ISNUMBER(OFFSET('Water Data'!$I$4,0,10*ROW('Water Data'!I68))),'Data Summary'!CH74="Yes"),100-OFFSET('Water Data'!$I$4,0,10*ROW('Water Data'!I68)),NA())</f>
        <v>#N/A</v>
      </c>
      <c r="T74" s="519" t="e">
        <f ca="1">+IF(AND(ISNUMBER(OFFSET('Water Data'!$I$6,0,10*ROW('Water Data'!I68))),'Data Summary'!CI74="Yes"),OFFSET('Water Data'!$I$6,0,10*ROW('Water Data'!I68)),NA())</f>
        <v>#N/A</v>
      </c>
      <c r="U74" s="519" t="e">
        <f ca="1">+IF(AND(ISNUMBER(OFFSET('Water Data'!$I$9,0,10*ROW('Water Data'!I68))),'Data Summary'!CJ74="Yes"),OFFSET('Water Data'!$I$9,0,10*ROW('Water Data'!I68)),NA())</f>
        <v>#N/A</v>
      </c>
      <c r="V74" s="520" t="e">
        <f ca="1">+IF(AND(ISNUMBER(OFFSET('Sanitation Data'!$D$4,0,10*ROW('Sanitation Data'!D68))),'Data Summary'!CK74="Yes"),100-OFFSET('Sanitation Data'!$D$4,0,10*ROW('Sanitation Data'!D68)),NA())</f>
        <v>#N/A</v>
      </c>
      <c r="W74" s="520" t="e">
        <f ca="1">+IF(AND(ISNUMBER(OFFSET('Sanitation Data'!$D$6,0,10*ROW('Sanitation Data'!D68))),'Data Summary'!CL74="Yes"),OFFSET('Sanitation Data'!$D$6,0,10*ROW('Sanitation Data'!D68)),NA())</f>
        <v>#N/A</v>
      </c>
      <c r="X74" s="520" t="e">
        <f ca="1">+IF(AND(ISNUMBER(OFFSET('Sanitation Data'!$D$10,0,10*ROW('Sanitation Data'!D68))),'Data Summary'!CM74="Yes"),OFFSET('Sanitation Data'!$D$10,0,10*ROW('Sanitation Data'!D68)),NA())</f>
        <v>#N/A</v>
      </c>
      <c r="Y74" s="520" t="e">
        <f ca="1">+IF(AND(ISNUMBER(OFFSET('Sanitation Data'!$D$11,0,10*ROW('Sanitation Data'!D68))),'Data Summary'!CN74="Yes"),OFFSET('Sanitation Data'!$D$11,0,10*ROW('Sanitation Data'!D68)),NA())</f>
        <v>#N/A</v>
      </c>
      <c r="Z74" s="520" t="e">
        <f ca="1">+IF(AND(ISNUMBER(OFFSET('Sanitation Data'!$D$12,0,10*ROW('Sanitation Data'!D68))),'Data Summary'!CO74="Yes"),OFFSET('Sanitation Data'!$D$12,0,10*ROW('Sanitation Data'!D68)),NA())</f>
        <v>#N/A</v>
      </c>
      <c r="AA74" s="520" t="e">
        <f ca="1">+IF(AND(ISNUMBER(OFFSET('Sanitation Data'!$E$4,0,10*ROW('Sanitation Data'!E68))),'Data Summary'!CP74="Yes"),100-OFFSET('Sanitation Data'!$E$4,0,10*ROW('Sanitation Data'!E68)),NA())</f>
        <v>#N/A</v>
      </c>
      <c r="AB74" s="520" t="e">
        <f ca="1">+IF(AND(ISNUMBER(OFFSET('Sanitation Data'!$E$6,0,10*ROW('Sanitation Data'!E68))),'Data Summary'!CQ74="Yes"),OFFSET('Sanitation Data'!$E$6,0,10*ROW('Sanitation Data'!E68)),NA())</f>
        <v>#N/A</v>
      </c>
      <c r="AC74" s="520" t="e">
        <f ca="1">+IF(AND(ISNUMBER(OFFSET('Sanitation Data'!$E$10,0,10*ROW('Sanitation Data'!E68))),'Data Summary'!CR74="Yes"),OFFSET('Sanitation Data'!$E$10,0,10*ROW('Sanitation Data'!E68)),NA())</f>
        <v>#N/A</v>
      </c>
      <c r="AD74" s="520" t="e">
        <f ca="1">+IF(AND(ISNUMBER(OFFSET('Sanitation Data'!$E$11,0,10*ROW('Sanitation Data'!E68))),'Data Summary'!CS74="Yes"),OFFSET('Sanitation Data'!$E$11,0,10*ROW('Sanitation Data'!E68)),NA())</f>
        <v>#N/A</v>
      </c>
      <c r="AE74" s="520" t="e">
        <f ca="1">+IF(AND(ISNUMBER(OFFSET('Sanitation Data'!$E$12,0,10*ROW('Sanitation Data'!E68))),'Data Summary'!CT74="Yes"),OFFSET('Sanitation Data'!$E$12,0,10*ROW('Sanitation Data'!E68)),NA())</f>
        <v>#N/A</v>
      </c>
      <c r="AF74" s="520" t="e">
        <f ca="1">+IF(AND(ISNUMBER(OFFSET('Sanitation Data'!$F$4,0,10*ROW('Sanitation Data'!F68))),'Data Summary'!CU74="Yes"),100-OFFSET('Sanitation Data'!$F$4,0,10*ROW('Sanitation Data'!F68)),NA())</f>
        <v>#N/A</v>
      </c>
      <c r="AG74" s="520" t="e">
        <f ca="1">+IF(AND(ISNUMBER(OFFSET('Sanitation Data'!$F$6,0,10*ROW('Sanitation Data'!F68))),'Data Summary'!CV74="Yes"),OFFSET('Sanitation Data'!$F$6,0,10*ROW('Sanitation Data'!F68)),NA())</f>
        <v>#N/A</v>
      </c>
      <c r="AH74" s="520" t="e">
        <f ca="1">+IF(AND(ISNUMBER(OFFSET('Sanitation Data'!$F$10,0,10*ROW('Sanitation Data'!F68))),'Data Summary'!CW74="Yes"),OFFSET('Sanitation Data'!$F$10,0,10*ROW('Sanitation Data'!F68)),NA())</f>
        <v>#N/A</v>
      </c>
      <c r="AI74" s="520" t="e">
        <f ca="1">+IF(AND(ISNUMBER(OFFSET('Sanitation Data'!$F$11,0,10*ROW('Sanitation Data'!F68))),'Data Summary'!CX74="Yes"),OFFSET('Sanitation Data'!$F$11,0,10*ROW('Sanitation Data'!F68)),NA())</f>
        <v>#N/A</v>
      </c>
      <c r="AJ74" s="520" t="e">
        <f ca="1">+IF(AND(ISNUMBER(OFFSET('Sanitation Data'!$F$12,0,10*ROW('Sanitation Data'!F68))),'Data Summary'!CY74="Yes"),OFFSET('Sanitation Data'!$F$12,0,10*ROW('Sanitation Data'!F68)),NA())</f>
        <v>#N/A</v>
      </c>
      <c r="AK74" s="520" t="e">
        <f ca="1">+IF(AND(ISNUMBER(OFFSET('Sanitation Data'!$G$4,0,10*ROW('Sanitation Data'!G68))),'Data Summary'!CZ74="Yes"),100-OFFSET('Sanitation Data'!$G$4,0,10*ROW('Sanitation Data'!G68)),NA())</f>
        <v>#N/A</v>
      </c>
      <c r="AL74" s="520" t="e">
        <f ca="1">+IF(AND(ISNUMBER(OFFSET('Sanitation Data'!$G$6,0,10*ROW('Sanitation Data'!G68))),'Data Summary'!DA74="Yes"),OFFSET('Sanitation Data'!$G$6,0,10*ROW('Sanitation Data'!G68)),NA())</f>
        <v>#N/A</v>
      </c>
      <c r="AM74" s="520" t="e">
        <f ca="1">+IF(AND(ISNUMBER(OFFSET('Sanitation Data'!$G$10,0,10*ROW('Sanitation Data'!G68))),'Data Summary'!DB74="Yes"),OFFSET('Sanitation Data'!$G$10,0,10*ROW('Sanitation Data'!G68)),NA())</f>
        <v>#N/A</v>
      </c>
      <c r="AN74" s="520" t="e">
        <f ca="1">+IF(AND(ISNUMBER(OFFSET('Sanitation Data'!$G$11,0,10*ROW('Sanitation Data'!G68))),'Data Summary'!DC74="Yes"),OFFSET('Sanitation Data'!$G$11,0,10*ROW('Sanitation Data'!G68)),NA())</f>
        <v>#N/A</v>
      </c>
      <c r="AO74" s="520" t="e">
        <f ca="1">+IF(AND(ISNUMBER(OFFSET('Sanitation Data'!$G$12,0,10*ROW('Sanitation Data'!G68))),'Data Summary'!DD74="Yes"),OFFSET('Sanitation Data'!$G$12,0,10*ROW('Sanitation Data'!G68)),NA())</f>
        <v>#N/A</v>
      </c>
      <c r="AP74" s="520" t="e">
        <f ca="1">+IF(AND(ISNUMBER(OFFSET('Sanitation Data'!$H$4,0,10*ROW('Sanitation Data'!H68))),'Data Summary'!DE74="Yes"),100-OFFSET('Sanitation Data'!$H$4,0,10*ROW('Sanitation Data'!H68)),NA())</f>
        <v>#N/A</v>
      </c>
      <c r="AQ74" s="520" t="e">
        <f ca="1">+IF(AND(ISNUMBER(OFFSET('Sanitation Data'!$H$6,0,10*ROW('Sanitation Data'!H68))),'Data Summary'!DF74="Yes"),OFFSET('Sanitation Data'!$H$6,0,10*ROW('Sanitation Data'!H68)),NA())</f>
        <v>#N/A</v>
      </c>
      <c r="AR74" s="520" t="e">
        <f ca="1">+IF(AND(ISNUMBER(OFFSET('Sanitation Data'!$H$10,0,10*ROW('Sanitation Data'!H68))),'Data Summary'!DG74="Yes"),OFFSET('Sanitation Data'!$H$10,0,10*ROW('Sanitation Data'!H68)),NA())</f>
        <v>#N/A</v>
      </c>
      <c r="AS74" s="520" t="e">
        <f ca="1">+IF(AND(ISNUMBER(OFFSET('Sanitation Data'!$H$11,0,10*ROW('Sanitation Data'!H68))),'Data Summary'!DH74="Yes"),OFFSET('Sanitation Data'!$H$11,0,10*ROW('Sanitation Data'!H68)),NA())</f>
        <v>#N/A</v>
      </c>
      <c r="AT74" s="520" t="e">
        <f ca="1">+IF(AND(ISNUMBER(OFFSET('Sanitation Data'!$H$12,0,10*ROW('Sanitation Data'!H68))),'Data Summary'!DI74="Yes"),OFFSET('Sanitation Data'!$H$12,0,10*ROW('Sanitation Data'!H68)),NA())</f>
        <v>#N/A</v>
      </c>
      <c r="AU74" s="520" t="e">
        <f ca="1">+IF(AND(ISNUMBER(OFFSET('Sanitation Data'!$I$4,0,10*ROW('Sanitation Data'!I68))),'Data Summary'!DJ74="Yes"),100-OFFSET('Sanitation Data'!$I$4,0,10*ROW('Sanitation Data'!I68)),NA())</f>
        <v>#N/A</v>
      </c>
      <c r="AV74" s="520" t="e">
        <f ca="1">+IF(AND(ISNUMBER(OFFSET('Sanitation Data'!$I$6,0,10*ROW('Sanitation Data'!I68))),'Data Summary'!DK74="Yes"),OFFSET('Sanitation Data'!$I$6,0,10*ROW('Sanitation Data'!I68)),NA())</f>
        <v>#N/A</v>
      </c>
      <c r="AW74" s="520" t="e">
        <f ca="1">+IF(AND(ISNUMBER(OFFSET('Sanitation Data'!$I$10,0,10*ROW('Sanitation Data'!I68))),'Data Summary'!DL74="Yes"),OFFSET('Sanitation Data'!$I$10,0,10*ROW('Sanitation Data'!I68)),NA())</f>
        <v>#N/A</v>
      </c>
      <c r="AX74" s="520" t="e">
        <f ca="1">+IF(AND(ISNUMBER(OFFSET('Sanitation Data'!$I$11,0,10*ROW('Sanitation Data'!I68))),'Data Summary'!DM74="Yes"),OFFSET('Sanitation Data'!$I$11,0,10*ROW('Sanitation Data'!I68)),NA())</f>
        <v>#N/A</v>
      </c>
      <c r="AY74" s="520" t="e">
        <f ca="1">+IF(AND(ISNUMBER(OFFSET('Sanitation Data'!$I$12,0,10*ROW('Sanitation Data'!I68))),'Data Summary'!DN74="Yes"),OFFSET('Sanitation Data'!$I$12,0,10*ROW('Sanitation Data'!I68)),NA())</f>
        <v>#N/A</v>
      </c>
      <c r="AZ74" s="521" t="e">
        <f ca="1">+IF(AND(ISNUMBER(OFFSET('Hygiene Data'!$D$5,0,10*ROW('Hygiene Data'!D68))),'Data Summary'!DO74="Yes"),OFFSET('Hygiene Data'!$D$5,0,10*ROW('Hygiene Data'!D68)),NA())</f>
        <v>#N/A</v>
      </c>
      <c r="BA74" s="521" t="e">
        <f ca="1">+IF(AND(ISNUMBER(OFFSET('Hygiene Data'!$D$7,0,10*ROW('Hygiene Data'!D68))),'Data Summary'!DP74="Yes"),OFFSET('Hygiene Data'!$D$7,0,10*ROW('Hygiene Data'!D68)),NA())</f>
        <v>#N/A</v>
      </c>
      <c r="BB74" s="521" t="e">
        <f ca="1">+IF(AND(ISNUMBER(OFFSET('Hygiene Data'!$D$9,0,10*ROW('Hygiene Data'!D68))),'Data Summary'!DQ74="Yes"),OFFSET('Hygiene Data'!$D$9,0,10*ROW('Hygiene Data'!D68)),NA())</f>
        <v>#N/A</v>
      </c>
      <c r="BC74" s="521" t="e">
        <f ca="1">+IF(AND(ISNUMBER(OFFSET('Hygiene Data'!$E$5,0,10*ROW('Hygiene Data'!E68))),'Data Summary'!DR74="Yes"),OFFSET('Hygiene Data'!$E$5,0,10*ROW('Hygiene Data'!E68)),NA())</f>
        <v>#N/A</v>
      </c>
      <c r="BD74" s="521" t="e">
        <f ca="1">+IF(AND(ISNUMBER(OFFSET('Hygiene Data'!$E$7,0,10*ROW('Hygiene Data'!E68))),'Data Summary'!DS74="Yes"),OFFSET('Hygiene Data'!$E$7,0,10*ROW('Hygiene Data'!E68)),NA())</f>
        <v>#N/A</v>
      </c>
      <c r="BE74" s="521" t="e">
        <f ca="1">+IF(AND(ISNUMBER(OFFSET('Hygiene Data'!$E$9,0,10*ROW('Hygiene Data'!E68))),'Data Summary'!DT74="Yes"),OFFSET('Hygiene Data'!$E$9,0,10*ROW('Hygiene Data'!E68)),NA())</f>
        <v>#N/A</v>
      </c>
      <c r="BF74" s="521" t="e">
        <f ca="1">+IF(AND(ISNUMBER(OFFSET('Hygiene Data'!$F$5,0,10*ROW('Hygiene Data'!F68))),'Data Summary'!DU74="Yes"),OFFSET('Hygiene Data'!$F$5,0,10*ROW('Hygiene Data'!F68)),NA())</f>
        <v>#N/A</v>
      </c>
      <c r="BG74" s="521" t="e">
        <f ca="1">+IF(AND(ISNUMBER(OFFSET('Hygiene Data'!$F$7,0,10*ROW('Hygiene Data'!F68))),'Data Summary'!DV74="Yes"),OFFSET('Hygiene Data'!$F$7,0,10*ROW('Hygiene Data'!F68)),NA())</f>
        <v>#N/A</v>
      </c>
      <c r="BH74" s="521" t="e">
        <f ca="1">+IF(AND(ISNUMBER(OFFSET('Hygiene Data'!$F$9,0,10*ROW('Hygiene Data'!F68))),'Data Summary'!DW74="Yes"),OFFSET('Hygiene Data'!$F$9,0,10*ROW('Hygiene Data'!F68)),NA())</f>
        <v>#N/A</v>
      </c>
      <c r="BI74" s="521" t="e">
        <f ca="1">+IF(AND(ISNUMBER(OFFSET('Hygiene Data'!$G$5,0,10*ROW('Hygiene Data'!G68))),'Data Summary'!DX74="Yes"),OFFSET('Hygiene Data'!$G$5,0,10*ROW('Hygiene Data'!G68)),NA())</f>
        <v>#N/A</v>
      </c>
      <c r="BJ74" s="521" t="e">
        <f ca="1">+IF(AND(ISNUMBER(OFFSET('Hygiene Data'!$G$7,0,10*ROW('Hygiene Data'!G68))),'Data Summary'!DY74="Yes"),OFFSET('Hygiene Data'!$G$7,0,10*ROW('Hygiene Data'!G68)),NA())</f>
        <v>#N/A</v>
      </c>
      <c r="BK74" s="521" t="e">
        <f ca="1">+IF(AND(ISNUMBER(OFFSET('Hygiene Data'!$G$9,0,10*ROW('Hygiene Data'!G68))),'Data Summary'!DZ74="Yes"),OFFSET('Hygiene Data'!$G$9,0,10*ROW('Hygiene Data'!G68)),NA())</f>
        <v>#N/A</v>
      </c>
      <c r="BL74" s="521" t="e">
        <f ca="1">+IF(AND(ISNUMBER(OFFSET('Hygiene Data'!$H$5,0,10*ROW('Hygiene Data'!H68))),'Data Summary'!EA74="Yes"),OFFSET('Hygiene Data'!$H$5,0,10*ROW('Hygiene Data'!H68)),NA())</f>
        <v>#N/A</v>
      </c>
      <c r="BM74" s="521" t="e">
        <f ca="1">+IF(AND(ISNUMBER(OFFSET('Hygiene Data'!$H$7,0,10*ROW('Hygiene Data'!H68))),'Data Summary'!EB74="Yes"),OFFSET('Hygiene Data'!$H$7,0,10*ROW('Hygiene Data'!H68)),NA())</f>
        <v>#N/A</v>
      </c>
      <c r="BN74" s="521" t="e">
        <f ca="1">+IF(AND(ISNUMBER(OFFSET('Hygiene Data'!$H$9,0,10*ROW('Hygiene Data'!H68))),'Data Summary'!EC74="Yes"),OFFSET('Hygiene Data'!$H$9,0,10*ROW('Hygiene Data'!H68)),NA())</f>
        <v>#N/A</v>
      </c>
      <c r="BO74" s="521" t="e">
        <f ca="1">+IF(AND(ISNUMBER(OFFSET('Hygiene Data'!$I$5,0,10*ROW('Hygiene Data'!I68))),'Data Summary'!ED74="Yes"),OFFSET('Hygiene Data'!$I$5,0,10*ROW('Hygiene Data'!I68)),NA())</f>
        <v>#N/A</v>
      </c>
      <c r="BP74" s="521" t="e">
        <f ca="1">+IF(AND(ISNUMBER(OFFSET('Hygiene Data'!$I$7,0,10*ROW('Hygiene Data'!I68))),'Data Summary'!EE74="Yes"),OFFSET('Hygiene Data'!$I$7,0,10*ROW('Hygiene Data'!I68)),NA())</f>
        <v>#N/A</v>
      </c>
      <c r="BQ74" s="521" t="e">
        <f ca="1">+IF(AND(ISNUMBER(OFFSET('Hygiene Data'!$I$9,0,10*ROW('Hygiene Data'!I68))),'Data Summary'!EF74="Yes"),OFFSET('Hygiene Data'!$I$9,0,10*ROW('Hygiene Data'!I68)),NA())</f>
        <v>#N/A</v>
      </c>
    </row>
    <row r="75" spans="1:69" x14ac:dyDescent="0.25">
      <c r="A75" s="517" t="e">
        <f ca="1">+RIGHT('Data Summary'!A75,LEN('Data Summary'!A75)-9)</f>
        <v>#VALUE!</v>
      </c>
      <c r="B75" s="491" t="str">
        <f ca="1">+IF(ISTEXT('Data Summary'!B75),'Data Summary'!B75,"")</f>
        <v/>
      </c>
      <c r="C75" s="518" t="e">
        <f ca="1">+VALUE('Data Summary'!C75)</f>
        <v>#VALUE!</v>
      </c>
      <c r="D75" s="519" t="e">
        <f ca="1">+IF(AND(ISNUMBER(OFFSET('Water Data'!$D$4,0,10*ROW('Water Data'!D69))),'Data Summary'!BS75="Yes"),100-OFFSET('Water Data'!$D$4,0,10*ROW('Water Data'!D69)),NA())</f>
        <v>#N/A</v>
      </c>
      <c r="E75" s="519" t="e">
        <f ca="1">+IF(AND(ISNUMBER(OFFSET('Water Data'!$D$6,0,10*ROW('Water Data'!D69))),'Data Summary'!BT75="Yes"),OFFSET('Water Data'!$D$6,0,10*ROW('Water Data'!D69)),NA())</f>
        <v>#N/A</v>
      </c>
      <c r="F75" s="519" t="e">
        <f ca="1">+IF(AND(ISNUMBER(OFFSET('Water Data'!$D$9,0,10*ROW('Water Data'!D69))),'Data Summary'!BU75="Yes"),OFFSET('Water Data'!$D$9,0,10*ROW('Water Data'!D69)),NA())</f>
        <v>#N/A</v>
      </c>
      <c r="G75" s="519" t="e">
        <f ca="1">+IF(AND(ISNUMBER(OFFSET('Water Data'!$E$4,0,10*ROW('Water Data'!E69))),'Data Summary'!BV75="Yes"),100-OFFSET('Water Data'!$E$4,0,10*ROW('Water Data'!E69)),NA())</f>
        <v>#N/A</v>
      </c>
      <c r="H75" s="519" t="e">
        <f ca="1">+IF(AND(ISNUMBER(OFFSET('Water Data'!$E$6,0,10*ROW('Water Data'!E69))),'Data Summary'!BW75="Yes"),OFFSET('Water Data'!$E$6,0,10*ROW('Water Data'!E69)),NA())</f>
        <v>#N/A</v>
      </c>
      <c r="I75" s="519" t="e">
        <f ca="1">+IF(AND(ISNUMBER(OFFSET('Water Data'!$E$9,0,10*ROW('Water Data'!E69))),'Data Summary'!BX75="Yes"),OFFSET('Water Data'!$E$9,0,10*ROW('Water Data'!E69)),NA())</f>
        <v>#N/A</v>
      </c>
      <c r="J75" s="519" t="e">
        <f ca="1">+IF(AND(ISNUMBER(OFFSET('Water Data'!$F$4,0,10*ROW('Water Data'!F69))),'Data Summary'!BY75="Yes"),100-OFFSET('Water Data'!$F$4,0,10*ROW('Water Data'!F69)),NA())</f>
        <v>#N/A</v>
      </c>
      <c r="K75" s="519" t="e">
        <f ca="1">+IF(AND(ISNUMBER(OFFSET('Water Data'!$F$6,0,10*ROW('Water Data'!F69))),'Data Summary'!BZ75="Yes"),OFFSET('Water Data'!$F$6,0,10*ROW('Water Data'!F69)),NA())</f>
        <v>#N/A</v>
      </c>
      <c r="L75" s="519" t="e">
        <f ca="1">+IF(AND(ISNUMBER(OFFSET('Water Data'!$F$9,0,10*ROW('Water Data'!F69))),'Data Summary'!CA75="Yes"),OFFSET('Water Data'!$F$9,0,10*ROW('Water Data'!F69)),NA())</f>
        <v>#N/A</v>
      </c>
      <c r="M75" s="519" t="e">
        <f ca="1">+IF(AND(ISNUMBER(OFFSET('Water Data'!$G$4,0,10*ROW('Water Data'!G69))),'Data Summary'!CB75="Yes"),100-OFFSET('Water Data'!$G$4,0,10*ROW('Water Data'!G69)),NA())</f>
        <v>#N/A</v>
      </c>
      <c r="N75" s="519" t="e">
        <f ca="1">+IF(AND(ISNUMBER(OFFSET('Water Data'!$G$6,0,10*ROW('Water Data'!G69))),'Data Summary'!CC75="Yes"),OFFSET('Water Data'!$G$6,0,10*ROW('Water Data'!G69)),NA())</f>
        <v>#N/A</v>
      </c>
      <c r="O75" s="519" t="e">
        <f ca="1">+IF(AND(ISNUMBER(OFFSET('Water Data'!$G$9,0,10*ROW('Water Data'!G69))),'Data Summary'!CD75="Yes"),OFFSET('Water Data'!$G$9,0,10*ROW('Water Data'!G69)),NA())</f>
        <v>#N/A</v>
      </c>
      <c r="P75" s="519" t="e">
        <f ca="1">+IF(AND(ISNUMBER(OFFSET('Water Data'!$H$4,0,10*ROW('Water Data'!H69))),'Data Summary'!CE75="Yes"),100-OFFSET('Water Data'!$H$4,0,10*ROW('Water Data'!H69)),NA())</f>
        <v>#N/A</v>
      </c>
      <c r="Q75" s="519" t="e">
        <f ca="1">+IF(AND(ISNUMBER(OFFSET('Water Data'!$H$6,0,10*ROW('Water Data'!H69))),'Data Summary'!CF75="Yes"),OFFSET('Water Data'!$H$6,0,10*ROW('Water Data'!H69)),NA())</f>
        <v>#N/A</v>
      </c>
      <c r="R75" s="519" t="e">
        <f ca="1">+IF(AND(ISNUMBER(OFFSET('Water Data'!$H$9,0,10*ROW('Water Data'!H69))),'Data Summary'!CG75="Yes"),OFFSET('Water Data'!$H$9,0,10*ROW('Water Data'!H69)),NA())</f>
        <v>#N/A</v>
      </c>
      <c r="S75" s="519" t="e">
        <f ca="1">+IF(AND(ISNUMBER(OFFSET('Water Data'!$I$4,0,10*ROW('Water Data'!I69))),'Data Summary'!CH75="Yes"),100-OFFSET('Water Data'!$I$4,0,10*ROW('Water Data'!I69)),NA())</f>
        <v>#N/A</v>
      </c>
      <c r="T75" s="519" t="e">
        <f ca="1">+IF(AND(ISNUMBER(OFFSET('Water Data'!$I$6,0,10*ROW('Water Data'!I69))),'Data Summary'!CI75="Yes"),OFFSET('Water Data'!$I$6,0,10*ROW('Water Data'!I69)),NA())</f>
        <v>#N/A</v>
      </c>
      <c r="U75" s="519" t="e">
        <f ca="1">+IF(AND(ISNUMBER(OFFSET('Water Data'!$I$9,0,10*ROW('Water Data'!I69))),'Data Summary'!CJ75="Yes"),OFFSET('Water Data'!$I$9,0,10*ROW('Water Data'!I69)),NA())</f>
        <v>#N/A</v>
      </c>
      <c r="V75" s="520" t="e">
        <f ca="1">+IF(AND(ISNUMBER(OFFSET('Sanitation Data'!$D$4,0,10*ROW('Sanitation Data'!D69))),'Data Summary'!CK75="Yes"),100-OFFSET('Sanitation Data'!$D$4,0,10*ROW('Sanitation Data'!D69)),NA())</f>
        <v>#N/A</v>
      </c>
      <c r="W75" s="520" t="e">
        <f ca="1">+IF(AND(ISNUMBER(OFFSET('Sanitation Data'!$D$6,0,10*ROW('Sanitation Data'!D69))),'Data Summary'!CL75="Yes"),OFFSET('Sanitation Data'!$D$6,0,10*ROW('Sanitation Data'!D69)),NA())</f>
        <v>#N/A</v>
      </c>
      <c r="X75" s="520" t="e">
        <f ca="1">+IF(AND(ISNUMBER(OFFSET('Sanitation Data'!$D$10,0,10*ROW('Sanitation Data'!D69))),'Data Summary'!CM75="Yes"),OFFSET('Sanitation Data'!$D$10,0,10*ROW('Sanitation Data'!D69)),NA())</f>
        <v>#N/A</v>
      </c>
      <c r="Y75" s="520" t="e">
        <f ca="1">+IF(AND(ISNUMBER(OFFSET('Sanitation Data'!$D$11,0,10*ROW('Sanitation Data'!D69))),'Data Summary'!CN75="Yes"),OFFSET('Sanitation Data'!$D$11,0,10*ROW('Sanitation Data'!D69)),NA())</f>
        <v>#N/A</v>
      </c>
      <c r="Z75" s="520" t="e">
        <f ca="1">+IF(AND(ISNUMBER(OFFSET('Sanitation Data'!$D$12,0,10*ROW('Sanitation Data'!D69))),'Data Summary'!CO75="Yes"),OFFSET('Sanitation Data'!$D$12,0,10*ROW('Sanitation Data'!D69)),NA())</f>
        <v>#N/A</v>
      </c>
      <c r="AA75" s="520" t="e">
        <f ca="1">+IF(AND(ISNUMBER(OFFSET('Sanitation Data'!$E$4,0,10*ROW('Sanitation Data'!E69))),'Data Summary'!CP75="Yes"),100-OFFSET('Sanitation Data'!$E$4,0,10*ROW('Sanitation Data'!E69)),NA())</f>
        <v>#N/A</v>
      </c>
      <c r="AB75" s="520" t="e">
        <f ca="1">+IF(AND(ISNUMBER(OFFSET('Sanitation Data'!$E$6,0,10*ROW('Sanitation Data'!E69))),'Data Summary'!CQ75="Yes"),OFFSET('Sanitation Data'!$E$6,0,10*ROW('Sanitation Data'!E69)),NA())</f>
        <v>#N/A</v>
      </c>
      <c r="AC75" s="520" t="e">
        <f ca="1">+IF(AND(ISNUMBER(OFFSET('Sanitation Data'!$E$10,0,10*ROW('Sanitation Data'!E69))),'Data Summary'!CR75="Yes"),OFFSET('Sanitation Data'!$E$10,0,10*ROW('Sanitation Data'!E69)),NA())</f>
        <v>#N/A</v>
      </c>
      <c r="AD75" s="520" t="e">
        <f ca="1">+IF(AND(ISNUMBER(OFFSET('Sanitation Data'!$E$11,0,10*ROW('Sanitation Data'!E69))),'Data Summary'!CS75="Yes"),OFFSET('Sanitation Data'!$E$11,0,10*ROW('Sanitation Data'!E69)),NA())</f>
        <v>#N/A</v>
      </c>
      <c r="AE75" s="520" t="e">
        <f ca="1">+IF(AND(ISNUMBER(OFFSET('Sanitation Data'!$E$12,0,10*ROW('Sanitation Data'!E69))),'Data Summary'!CT75="Yes"),OFFSET('Sanitation Data'!$E$12,0,10*ROW('Sanitation Data'!E69)),NA())</f>
        <v>#N/A</v>
      </c>
      <c r="AF75" s="520" t="e">
        <f ca="1">+IF(AND(ISNUMBER(OFFSET('Sanitation Data'!$F$4,0,10*ROW('Sanitation Data'!F69))),'Data Summary'!CU75="Yes"),100-OFFSET('Sanitation Data'!$F$4,0,10*ROW('Sanitation Data'!F69)),NA())</f>
        <v>#N/A</v>
      </c>
      <c r="AG75" s="520" t="e">
        <f ca="1">+IF(AND(ISNUMBER(OFFSET('Sanitation Data'!$F$6,0,10*ROW('Sanitation Data'!F69))),'Data Summary'!CV75="Yes"),OFFSET('Sanitation Data'!$F$6,0,10*ROW('Sanitation Data'!F69)),NA())</f>
        <v>#N/A</v>
      </c>
      <c r="AH75" s="520" t="e">
        <f ca="1">+IF(AND(ISNUMBER(OFFSET('Sanitation Data'!$F$10,0,10*ROW('Sanitation Data'!F69))),'Data Summary'!CW75="Yes"),OFFSET('Sanitation Data'!$F$10,0,10*ROW('Sanitation Data'!F69)),NA())</f>
        <v>#N/A</v>
      </c>
      <c r="AI75" s="520" t="e">
        <f ca="1">+IF(AND(ISNUMBER(OFFSET('Sanitation Data'!$F$11,0,10*ROW('Sanitation Data'!F69))),'Data Summary'!CX75="Yes"),OFFSET('Sanitation Data'!$F$11,0,10*ROW('Sanitation Data'!F69)),NA())</f>
        <v>#N/A</v>
      </c>
      <c r="AJ75" s="520" t="e">
        <f ca="1">+IF(AND(ISNUMBER(OFFSET('Sanitation Data'!$F$12,0,10*ROW('Sanitation Data'!F69))),'Data Summary'!CY75="Yes"),OFFSET('Sanitation Data'!$F$12,0,10*ROW('Sanitation Data'!F69)),NA())</f>
        <v>#N/A</v>
      </c>
      <c r="AK75" s="520" t="e">
        <f ca="1">+IF(AND(ISNUMBER(OFFSET('Sanitation Data'!$G$4,0,10*ROW('Sanitation Data'!G69))),'Data Summary'!CZ75="Yes"),100-OFFSET('Sanitation Data'!$G$4,0,10*ROW('Sanitation Data'!G69)),NA())</f>
        <v>#N/A</v>
      </c>
      <c r="AL75" s="520" t="e">
        <f ca="1">+IF(AND(ISNUMBER(OFFSET('Sanitation Data'!$G$6,0,10*ROW('Sanitation Data'!G69))),'Data Summary'!DA75="Yes"),OFFSET('Sanitation Data'!$G$6,0,10*ROW('Sanitation Data'!G69)),NA())</f>
        <v>#N/A</v>
      </c>
      <c r="AM75" s="520" t="e">
        <f ca="1">+IF(AND(ISNUMBER(OFFSET('Sanitation Data'!$G$10,0,10*ROW('Sanitation Data'!G69))),'Data Summary'!DB75="Yes"),OFFSET('Sanitation Data'!$G$10,0,10*ROW('Sanitation Data'!G69)),NA())</f>
        <v>#N/A</v>
      </c>
      <c r="AN75" s="520" t="e">
        <f ca="1">+IF(AND(ISNUMBER(OFFSET('Sanitation Data'!$G$11,0,10*ROW('Sanitation Data'!G69))),'Data Summary'!DC75="Yes"),OFFSET('Sanitation Data'!$G$11,0,10*ROW('Sanitation Data'!G69)),NA())</f>
        <v>#N/A</v>
      </c>
      <c r="AO75" s="520" t="e">
        <f ca="1">+IF(AND(ISNUMBER(OFFSET('Sanitation Data'!$G$12,0,10*ROW('Sanitation Data'!G69))),'Data Summary'!DD75="Yes"),OFFSET('Sanitation Data'!$G$12,0,10*ROW('Sanitation Data'!G69)),NA())</f>
        <v>#N/A</v>
      </c>
      <c r="AP75" s="520" t="e">
        <f ca="1">+IF(AND(ISNUMBER(OFFSET('Sanitation Data'!$H$4,0,10*ROW('Sanitation Data'!H69))),'Data Summary'!DE75="Yes"),100-OFFSET('Sanitation Data'!$H$4,0,10*ROW('Sanitation Data'!H69)),NA())</f>
        <v>#N/A</v>
      </c>
      <c r="AQ75" s="520" t="e">
        <f ca="1">+IF(AND(ISNUMBER(OFFSET('Sanitation Data'!$H$6,0,10*ROW('Sanitation Data'!H69))),'Data Summary'!DF75="Yes"),OFFSET('Sanitation Data'!$H$6,0,10*ROW('Sanitation Data'!H69)),NA())</f>
        <v>#N/A</v>
      </c>
      <c r="AR75" s="520" t="e">
        <f ca="1">+IF(AND(ISNUMBER(OFFSET('Sanitation Data'!$H$10,0,10*ROW('Sanitation Data'!H69))),'Data Summary'!DG75="Yes"),OFFSET('Sanitation Data'!$H$10,0,10*ROW('Sanitation Data'!H69)),NA())</f>
        <v>#N/A</v>
      </c>
      <c r="AS75" s="520" t="e">
        <f ca="1">+IF(AND(ISNUMBER(OFFSET('Sanitation Data'!$H$11,0,10*ROW('Sanitation Data'!H69))),'Data Summary'!DH75="Yes"),OFFSET('Sanitation Data'!$H$11,0,10*ROW('Sanitation Data'!H69)),NA())</f>
        <v>#N/A</v>
      </c>
      <c r="AT75" s="520" t="e">
        <f ca="1">+IF(AND(ISNUMBER(OFFSET('Sanitation Data'!$H$12,0,10*ROW('Sanitation Data'!H69))),'Data Summary'!DI75="Yes"),OFFSET('Sanitation Data'!$H$12,0,10*ROW('Sanitation Data'!H69)),NA())</f>
        <v>#N/A</v>
      </c>
      <c r="AU75" s="520" t="e">
        <f ca="1">+IF(AND(ISNUMBER(OFFSET('Sanitation Data'!$I$4,0,10*ROW('Sanitation Data'!I69))),'Data Summary'!DJ75="Yes"),100-OFFSET('Sanitation Data'!$I$4,0,10*ROW('Sanitation Data'!I69)),NA())</f>
        <v>#N/A</v>
      </c>
      <c r="AV75" s="520" t="e">
        <f ca="1">+IF(AND(ISNUMBER(OFFSET('Sanitation Data'!$I$6,0,10*ROW('Sanitation Data'!I69))),'Data Summary'!DK75="Yes"),OFFSET('Sanitation Data'!$I$6,0,10*ROW('Sanitation Data'!I69)),NA())</f>
        <v>#N/A</v>
      </c>
      <c r="AW75" s="520" t="e">
        <f ca="1">+IF(AND(ISNUMBER(OFFSET('Sanitation Data'!$I$10,0,10*ROW('Sanitation Data'!I69))),'Data Summary'!DL75="Yes"),OFFSET('Sanitation Data'!$I$10,0,10*ROW('Sanitation Data'!I69)),NA())</f>
        <v>#N/A</v>
      </c>
      <c r="AX75" s="520" t="e">
        <f ca="1">+IF(AND(ISNUMBER(OFFSET('Sanitation Data'!$I$11,0,10*ROW('Sanitation Data'!I69))),'Data Summary'!DM75="Yes"),OFFSET('Sanitation Data'!$I$11,0,10*ROW('Sanitation Data'!I69)),NA())</f>
        <v>#N/A</v>
      </c>
      <c r="AY75" s="520" t="e">
        <f ca="1">+IF(AND(ISNUMBER(OFFSET('Sanitation Data'!$I$12,0,10*ROW('Sanitation Data'!I69))),'Data Summary'!DN75="Yes"),OFFSET('Sanitation Data'!$I$12,0,10*ROW('Sanitation Data'!I69)),NA())</f>
        <v>#N/A</v>
      </c>
      <c r="AZ75" s="521" t="e">
        <f ca="1">+IF(AND(ISNUMBER(OFFSET('Hygiene Data'!$D$5,0,10*ROW('Hygiene Data'!D69))),'Data Summary'!DO75="Yes"),OFFSET('Hygiene Data'!$D$5,0,10*ROW('Hygiene Data'!D69)),NA())</f>
        <v>#N/A</v>
      </c>
      <c r="BA75" s="521" t="e">
        <f ca="1">+IF(AND(ISNUMBER(OFFSET('Hygiene Data'!$D$7,0,10*ROW('Hygiene Data'!D69))),'Data Summary'!DP75="Yes"),OFFSET('Hygiene Data'!$D$7,0,10*ROW('Hygiene Data'!D69)),NA())</f>
        <v>#N/A</v>
      </c>
      <c r="BB75" s="521" t="e">
        <f ca="1">+IF(AND(ISNUMBER(OFFSET('Hygiene Data'!$D$9,0,10*ROW('Hygiene Data'!D69))),'Data Summary'!DQ75="Yes"),OFFSET('Hygiene Data'!$D$9,0,10*ROW('Hygiene Data'!D69)),NA())</f>
        <v>#N/A</v>
      </c>
      <c r="BC75" s="521" t="e">
        <f ca="1">+IF(AND(ISNUMBER(OFFSET('Hygiene Data'!$E$5,0,10*ROW('Hygiene Data'!E69))),'Data Summary'!DR75="Yes"),OFFSET('Hygiene Data'!$E$5,0,10*ROW('Hygiene Data'!E69)),NA())</f>
        <v>#N/A</v>
      </c>
      <c r="BD75" s="521" t="e">
        <f ca="1">+IF(AND(ISNUMBER(OFFSET('Hygiene Data'!$E$7,0,10*ROW('Hygiene Data'!E69))),'Data Summary'!DS75="Yes"),OFFSET('Hygiene Data'!$E$7,0,10*ROW('Hygiene Data'!E69)),NA())</f>
        <v>#N/A</v>
      </c>
      <c r="BE75" s="521" t="e">
        <f ca="1">+IF(AND(ISNUMBER(OFFSET('Hygiene Data'!$E$9,0,10*ROW('Hygiene Data'!E69))),'Data Summary'!DT75="Yes"),OFFSET('Hygiene Data'!$E$9,0,10*ROW('Hygiene Data'!E69)),NA())</f>
        <v>#N/A</v>
      </c>
      <c r="BF75" s="521" t="e">
        <f ca="1">+IF(AND(ISNUMBER(OFFSET('Hygiene Data'!$F$5,0,10*ROW('Hygiene Data'!F69))),'Data Summary'!DU75="Yes"),OFFSET('Hygiene Data'!$F$5,0,10*ROW('Hygiene Data'!F69)),NA())</f>
        <v>#N/A</v>
      </c>
      <c r="BG75" s="521" t="e">
        <f ca="1">+IF(AND(ISNUMBER(OFFSET('Hygiene Data'!$F$7,0,10*ROW('Hygiene Data'!F69))),'Data Summary'!DV75="Yes"),OFFSET('Hygiene Data'!$F$7,0,10*ROW('Hygiene Data'!F69)),NA())</f>
        <v>#N/A</v>
      </c>
      <c r="BH75" s="521" t="e">
        <f ca="1">+IF(AND(ISNUMBER(OFFSET('Hygiene Data'!$F$9,0,10*ROW('Hygiene Data'!F69))),'Data Summary'!DW75="Yes"),OFFSET('Hygiene Data'!$F$9,0,10*ROW('Hygiene Data'!F69)),NA())</f>
        <v>#N/A</v>
      </c>
      <c r="BI75" s="521" t="e">
        <f ca="1">+IF(AND(ISNUMBER(OFFSET('Hygiene Data'!$G$5,0,10*ROW('Hygiene Data'!G69))),'Data Summary'!DX75="Yes"),OFFSET('Hygiene Data'!$G$5,0,10*ROW('Hygiene Data'!G69)),NA())</f>
        <v>#N/A</v>
      </c>
      <c r="BJ75" s="521" t="e">
        <f ca="1">+IF(AND(ISNUMBER(OFFSET('Hygiene Data'!$G$7,0,10*ROW('Hygiene Data'!G69))),'Data Summary'!DY75="Yes"),OFFSET('Hygiene Data'!$G$7,0,10*ROW('Hygiene Data'!G69)),NA())</f>
        <v>#N/A</v>
      </c>
      <c r="BK75" s="521" t="e">
        <f ca="1">+IF(AND(ISNUMBER(OFFSET('Hygiene Data'!$G$9,0,10*ROW('Hygiene Data'!G69))),'Data Summary'!DZ75="Yes"),OFFSET('Hygiene Data'!$G$9,0,10*ROW('Hygiene Data'!G69)),NA())</f>
        <v>#N/A</v>
      </c>
      <c r="BL75" s="521" t="e">
        <f ca="1">+IF(AND(ISNUMBER(OFFSET('Hygiene Data'!$H$5,0,10*ROW('Hygiene Data'!H69))),'Data Summary'!EA75="Yes"),OFFSET('Hygiene Data'!$H$5,0,10*ROW('Hygiene Data'!H69)),NA())</f>
        <v>#N/A</v>
      </c>
      <c r="BM75" s="521" t="e">
        <f ca="1">+IF(AND(ISNUMBER(OFFSET('Hygiene Data'!$H$7,0,10*ROW('Hygiene Data'!H69))),'Data Summary'!EB75="Yes"),OFFSET('Hygiene Data'!$H$7,0,10*ROW('Hygiene Data'!H69)),NA())</f>
        <v>#N/A</v>
      </c>
      <c r="BN75" s="521" t="e">
        <f ca="1">+IF(AND(ISNUMBER(OFFSET('Hygiene Data'!$H$9,0,10*ROW('Hygiene Data'!H69))),'Data Summary'!EC75="Yes"),OFFSET('Hygiene Data'!$H$9,0,10*ROW('Hygiene Data'!H69)),NA())</f>
        <v>#N/A</v>
      </c>
      <c r="BO75" s="521" t="e">
        <f ca="1">+IF(AND(ISNUMBER(OFFSET('Hygiene Data'!$I$5,0,10*ROW('Hygiene Data'!I69))),'Data Summary'!ED75="Yes"),OFFSET('Hygiene Data'!$I$5,0,10*ROW('Hygiene Data'!I69)),NA())</f>
        <v>#N/A</v>
      </c>
      <c r="BP75" s="521" t="e">
        <f ca="1">+IF(AND(ISNUMBER(OFFSET('Hygiene Data'!$I$7,0,10*ROW('Hygiene Data'!I69))),'Data Summary'!EE75="Yes"),OFFSET('Hygiene Data'!$I$7,0,10*ROW('Hygiene Data'!I69)),NA())</f>
        <v>#N/A</v>
      </c>
      <c r="BQ75" s="521" t="e">
        <f ca="1">+IF(AND(ISNUMBER(OFFSET('Hygiene Data'!$I$9,0,10*ROW('Hygiene Data'!I69))),'Data Summary'!EF75="Yes"),OFFSET('Hygiene Data'!$I$9,0,10*ROW('Hygiene Data'!I69)),NA())</f>
        <v>#N/A</v>
      </c>
    </row>
    <row r="76" spans="1:69" x14ac:dyDescent="0.25">
      <c r="A76" s="517" t="e">
        <f ca="1">+RIGHT('Data Summary'!A76,LEN('Data Summary'!A76)-9)</f>
        <v>#VALUE!</v>
      </c>
      <c r="B76" s="491" t="str">
        <f ca="1">+IF(ISTEXT('Data Summary'!B76),'Data Summary'!B76,"")</f>
        <v/>
      </c>
      <c r="C76" s="518" t="e">
        <f ca="1">+VALUE('Data Summary'!C76)</f>
        <v>#VALUE!</v>
      </c>
      <c r="D76" s="519" t="e">
        <f ca="1">+IF(AND(ISNUMBER(OFFSET('Water Data'!$D$4,0,10*ROW('Water Data'!D70))),'Data Summary'!BS76="Yes"),100-OFFSET('Water Data'!$D$4,0,10*ROW('Water Data'!D70)),NA())</f>
        <v>#N/A</v>
      </c>
      <c r="E76" s="519" t="e">
        <f ca="1">+IF(AND(ISNUMBER(OFFSET('Water Data'!$D$6,0,10*ROW('Water Data'!D70))),'Data Summary'!BT76="Yes"),OFFSET('Water Data'!$D$6,0,10*ROW('Water Data'!D70)),NA())</f>
        <v>#N/A</v>
      </c>
      <c r="F76" s="519" t="e">
        <f ca="1">+IF(AND(ISNUMBER(OFFSET('Water Data'!$D$9,0,10*ROW('Water Data'!D70))),'Data Summary'!BU76="Yes"),OFFSET('Water Data'!$D$9,0,10*ROW('Water Data'!D70)),NA())</f>
        <v>#N/A</v>
      </c>
      <c r="G76" s="519" t="e">
        <f ca="1">+IF(AND(ISNUMBER(OFFSET('Water Data'!$E$4,0,10*ROW('Water Data'!E70))),'Data Summary'!BV76="Yes"),100-OFFSET('Water Data'!$E$4,0,10*ROW('Water Data'!E70)),NA())</f>
        <v>#N/A</v>
      </c>
      <c r="H76" s="519" t="e">
        <f ca="1">+IF(AND(ISNUMBER(OFFSET('Water Data'!$E$6,0,10*ROW('Water Data'!E70))),'Data Summary'!BW76="Yes"),OFFSET('Water Data'!$E$6,0,10*ROW('Water Data'!E70)),NA())</f>
        <v>#N/A</v>
      </c>
      <c r="I76" s="519" t="e">
        <f ca="1">+IF(AND(ISNUMBER(OFFSET('Water Data'!$E$9,0,10*ROW('Water Data'!E70))),'Data Summary'!BX76="Yes"),OFFSET('Water Data'!$E$9,0,10*ROW('Water Data'!E70)),NA())</f>
        <v>#N/A</v>
      </c>
      <c r="J76" s="519" t="e">
        <f ca="1">+IF(AND(ISNUMBER(OFFSET('Water Data'!$F$4,0,10*ROW('Water Data'!F70))),'Data Summary'!BY76="Yes"),100-OFFSET('Water Data'!$F$4,0,10*ROW('Water Data'!F70)),NA())</f>
        <v>#N/A</v>
      </c>
      <c r="K76" s="519" t="e">
        <f ca="1">+IF(AND(ISNUMBER(OFFSET('Water Data'!$F$6,0,10*ROW('Water Data'!F70))),'Data Summary'!BZ76="Yes"),OFFSET('Water Data'!$F$6,0,10*ROW('Water Data'!F70)),NA())</f>
        <v>#N/A</v>
      </c>
      <c r="L76" s="519" t="e">
        <f ca="1">+IF(AND(ISNUMBER(OFFSET('Water Data'!$F$9,0,10*ROW('Water Data'!F70))),'Data Summary'!CA76="Yes"),OFFSET('Water Data'!$F$9,0,10*ROW('Water Data'!F70)),NA())</f>
        <v>#N/A</v>
      </c>
      <c r="M76" s="519" t="e">
        <f ca="1">+IF(AND(ISNUMBER(OFFSET('Water Data'!$G$4,0,10*ROW('Water Data'!G70))),'Data Summary'!CB76="Yes"),100-OFFSET('Water Data'!$G$4,0,10*ROW('Water Data'!G70)),NA())</f>
        <v>#N/A</v>
      </c>
      <c r="N76" s="519" t="e">
        <f ca="1">+IF(AND(ISNUMBER(OFFSET('Water Data'!$G$6,0,10*ROW('Water Data'!G70))),'Data Summary'!CC76="Yes"),OFFSET('Water Data'!$G$6,0,10*ROW('Water Data'!G70)),NA())</f>
        <v>#N/A</v>
      </c>
      <c r="O76" s="519" t="e">
        <f ca="1">+IF(AND(ISNUMBER(OFFSET('Water Data'!$G$9,0,10*ROW('Water Data'!G70))),'Data Summary'!CD76="Yes"),OFFSET('Water Data'!$G$9,0,10*ROW('Water Data'!G70)),NA())</f>
        <v>#N/A</v>
      </c>
      <c r="P76" s="519" t="e">
        <f ca="1">+IF(AND(ISNUMBER(OFFSET('Water Data'!$H$4,0,10*ROW('Water Data'!H70))),'Data Summary'!CE76="Yes"),100-OFFSET('Water Data'!$H$4,0,10*ROW('Water Data'!H70)),NA())</f>
        <v>#N/A</v>
      </c>
      <c r="Q76" s="519" t="e">
        <f ca="1">+IF(AND(ISNUMBER(OFFSET('Water Data'!$H$6,0,10*ROW('Water Data'!H70))),'Data Summary'!CF76="Yes"),OFFSET('Water Data'!$H$6,0,10*ROW('Water Data'!H70)),NA())</f>
        <v>#N/A</v>
      </c>
      <c r="R76" s="519" t="e">
        <f ca="1">+IF(AND(ISNUMBER(OFFSET('Water Data'!$H$9,0,10*ROW('Water Data'!H70))),'Data Summary'!CG76="Yes"),OFFSET('Water Data'!$H$9,0,10*ROW('Water Data'!H70)),NA())</f>
        <v>#N/A</v>
      </c>
      <c r="S76" s="519" t="e">
        <f ca="1">+IF(AND(ISNUMBER(OFFSET('Water Data'!$I$4,0,10*ROW('Water Data'!I70))),'Data Summary'!CH76="Yes"),100-OFFSET('Water Data'!$I$4,0,10*ROW('Water Data'!I70)),NA())</f>
        <v>#N/A</v>
      </c>
      <c r="T76" s="519" t="e">
        <f ca="1">+IF(AND(ISNUMBER(OFFSET('Water Data'!$I$6,0,10*ROW('Water Data'!I70))),'Data Summary'!CI76="Yes"),OFFSET('Water Data'!$I$6,0,10*ROW('Water Data'!I70)),NA())</f>
        <v>#N/A</v>
      </c>
      <c r="U76" s="519" t="e">
        <f ca="1">+IF(AND(ISNUMBER(OFFSET('Water Data'!$I$9,0,10*ROW('Water Data'!I70))),'Data Summary'!CJ76="Yes"),OFFSET('Water Data'!$I$9,0,10*ROW('Water Data'!I70)),NA())</f>
        <v>#N/A</v>
      </c>
      <c r="V76" s="520" t="e">
        <f ca="1">+IF(AND(ISNUMBER(OFFSET('Sanitation Data'!$D$4,0,10*ROW('Sanitation Data'!D70))),'Data Summary'!CK76="Yes"),100-OFFSET('Sanitation Data'!$D$4,0,10*ROW('Sanitation Data'!D70)),NA())</f>
        <v>#N/A</v>
      </c>
      <c r="W76" s="520" t="e">
        <f ca="1">+IF(AND(ISNUMBER(OFFSET('Sanitation Data'!$D$6,0,10*ROW('Sanitation Data'!D70))),'Data Summary'!CL76="Yes"),OFFSET('Sanitation Data'!$D$6,0,10*ROW('Sanitation Data'!D70)),NA())</f>
        <v>#N/A</v>
      </c>
      <c r="X76" s="520" t="e">
        <f ca="1">+IF(AND(ISNUMBER(OFFSET('Sanitation Data'!$D$10,0,10*ROW('Sanitation Data'!D70))),'Data Summary'!CM76="Yes"),OFFSET('Sanitation Data'!$D$10,0,10*ROW('Sanitation Data'!D70)),NA())</f>
        <v>#N/A</v>
      </c>
      <c r="Y76" s="520" t="e">
        <f ca="1">+IF(AND(ISNUMBER(OFFSET('Sanitation Data'!$D$11,0,10*ROW('Sanitation Data'!D70))),'Data Summary'!CN76="Yes"),OFFSET('Sanitation Data'!$D$11,0,10*ROW('Sanitation Data'!D70)),NA())</f>
        <v>#N/A</v>
      </c>
      <c r="Z76" s="520" t="e">
        <f ca="1">+IF(AND(ISNUMBER(OFFSET('Sanitation Data'!$D$12,0,10*ROW('Sanitation Data'!D70))),'Data Summary'!CO76="Yes"),OFFSET('Sanitation Data'!$D$12,0,10*ROW('Sanitation Data'!D70)),NA())</f>
        <v>#N/A</v>
      </c>
      <c r="AA76" s="520" t="e">
        <f ca="1">+IF(AND(ISNUMBER(OFFSET('Sanitation Data'!$E$4,0,10*ROW('Sanitation Data'!E70))),'Data Summary'!CP76="Yes"),100-OFFSET('Sanitation Data'!$E$4,0,10*ROW('Sanitation Data'!E70)),NA())</f>
        <v>#N/A</v>
      </c>
      <c r="AB76" s="520" t="e">
        <f ca="1">+IF(AND(ISNUMBER(OFFSET('Sanitation Data'!$E$6,0,10*ROW('Sanitation Data'!E70))),'Data Summary'!CQ76="Yes"),OFFSET('Sanitation Data'!$E$6,0,10*ROW('Sanitation Data'!E70)),NA())</f>
        <v>#N/A</v>
      </c>
      <c r="AC76" s="520" t="e">
        <f ca="1">+IF(AND(ISNUMBER(OFFSET('Sanitation Data'!$E$10,0,10*ROW('Sanitation Data'!E70))),'Data Summary'!CR76="Yes"),OFFSET('Sanitation Data'!$E$10,0,10*ROW('Sanitation Data'!E70)),NA())</f>
        <v>#N/A</v>
      </c>
      <c r="AD76" s="520" t="e">
        <f ca="1">+IF(AND(ISNUMBER(OFFSET('Sanitation Data'!$E$11,0,10*ROW('Sanitation Data'!E70))),'Data Summary'!CS76="Yes"),OFFSET('Sanitation Data'!$E$11,0,10*ROW('Sanitation Data'!E70)),NA())</f>
        <v>#N/A</v>
      </c>
      <c r="AE76" s="520" t="e">
        <f ca="1">+IF(AND(ISNUMBER(OFFSET('Sanitation Data'!$E$12,0,10*ROW('Sanitation Data'!E70))),'Data Summary'!CT76="Yes"),OFFSET('Sanitation Data'!$E$12,0,10*ROW('Sanitation Data'!E70)),NA())</f>
        <v>#N/A</v>
      </c>
      <c r="AF76" s="520" t="e">
        <f ca="1">+IF(AND(ISNUMBER(OFFSET('Sanitation Data'!$F$4,0,10*ROW('Sanitation Data'!F70))),'Data Summary'!CU76="Yes"),100-OFFSET('Sanitation Data'!$F$4,0,10*ROW('Sanitation Data'!F70)),NA())</f>
        <v>#N/A</v>
      </c>
      <c r="AG76" s="520" t="e">
        <f ca="1">+IF(AND(ISNUMBER(OFFSET('Sanitation Data'!$F$6,0,10*ROW('Sanitation Data'!F70))),'Data Summary'!CV76="Yes"),OFFSET('Sanitation Data'!$F$6,0,10*ROW('Sanitation Data'!F70)),NA())</f>
        <v>#N/A</v>
      </c>
      <c r="AH76" s="520" t="e">
        <f ca="1">+IF(AND(ISNUMBER(OFFSET('Sanitation Data'!$F$10,0,10*ROW('Sanitation Data'!F70))),'Data Summary'!CW76="Yes"),OFFSET('Sanitation Data'!$F$10,0,10*ROW('Sanitation Data'!F70)),NA())</f>
        <v>#N/A</v>
      </c>
      <c r="AI76" s="520" t="e">
        <f ca="1">+IF(AND(ISNUMBER(OFFSET('Sanitation Data'!$F$11,0,10*ROW('Sanitation Data'!F70))),'Data Summary'!CX76="Yes"),OFFSET('Sanitation Data'!$F$11,0,10*ROW('Sanitation Data'!F70)),NA())</f>
        <v>#N/A</v>
      </c>
      <c r="AJ76" s="520" t="e">
        <f ca="1">+IF(AND(ISNUMBER(OFFSET('Sanitation Data'!$F$12,0,10*ROW('Sanitation Data'!F70))),'Data Summary'!CY76="Yes"),OFFSET('Sanitation Data'!$F$12,0,10*ROW('Sanitation Data'!F70)),NA())</f>
        <v>#N/A</v>
      </c>
      <c r="AK76" s="520" t="e">
        <f ca="1">+IF(AND(ISNUMBER(OFFSET('Sanitation Data'!$G$4,0,10*ROW('Sanitation Data'!G70))),'Data Summary'!CZ76="Yes"),100-OFFSET('Sanitation Data'!$G$4,0,10*ROW('Sanitation Data'!G70)),NA())</f>
        <v>#N/A</v>
      </c>
      <c r="AL76" s="520" t="e">
        <f ca="1">+IF(AND(ISNUMBER(OFFSET('Sanitation Data'!$G$6,0,10*ROW('Sanitation Data'!G70))),'Data Summary'!DA76="Yes"),OFFSET('Sanitation Data'!$G$6,0,10*ROW('Sanitation Data'!G70)),NA())</f>
        <v>#N/A</v>
      </c>
      <c r="AM76" s="520" t="e">
        <f ca="1">+IF(AND(ISNUMBER(OFFSET('Sanitation Data'!$G$10,0,10*ROW('Sanitation Data'!G70))),'Data Summary'!DB76="Yes"),OFFSET('Sanitation Data'!$G$10,0,10*ROW('Sanitation Data'!G70)),NA())</f>
        <v>#N/A</v>
      </c>
      <c r="AN76" s="520" t="e">
        <f ca="1">+IF(AND(ISNUMBER(OFFSET('Sanitation Data'!$G$11,0,10*ROW('Sanitation Data'!G70))),'Data Summary'!DC76="Yes"),OFFSET('Sanitation Data'!$G$11,0,10*ROW('Sanitation Data'!G70)),NA())</f>
        <v>#N/A</v>
      </c>
      <c r="AO76" s="520" t="e">
        <f ca="1">+IF(AND(ISNUMBER(OFFSET('Sanitation Data'!$G$12,0,10*ROW('Sanitation Data'!G70))),'Data Summary'!DD76="Yes"),OFFSET('Sanitation Data'!$G$12,0,10*ROW('Sanitation Data'!G70)),NA())</f>
        <v>#N/A</v>
      </c>
      <c r="AP76" s="520" t="e">
        <f ca="1">+IF(AND(ISNUMBER(OFFSET('Sanitation Data'!$H$4,0,10*ROW('Sanitation Data'!H70))),'Data Summary'!DE76="Yes"),100-OFFSET('Sanitation Data'!$H$4,0,10*ROW('Sanitation Data'!H70)),NA())</f>
        <v>#N/A</v>
      </c>
      <c r="AQ76" s="520" t="e">
        <f ca="1">+IF(AND(ISNUMBER(OFFSET('Sanitation Data'!$H$6,0,10*ROW('Sanitation Data'!H70))),'Data Summary'!DF76="Yes"),OFFSET('Sanitation Data'!$H$6,0,10*ROW('Sanitation Data'!H70)),NA())</f>
        <v>#N/A</v>
      </c>
      <c r="AR76" s="520" t="e">
        <f ca="1">+IF(AND(ISNUMBER(OFFSET('Sanitation Data'!$H$10,0,10*ROW('Sanitation Data'!H70))),'Data Summary'!DG76="Yes"),OFFSET('Sanitation Data'!$H$10,0,10*ROW('Sanitation Data'!H70)),NA())</f>
        <v>#N/A</v>
      </c>
      <c r="AS76" s="520" t="e">
        <f ca="1">+IF(AND(ISNUMBER(OFFSET('Sanitation Data'!$H$11,0,10*ROW('Sanitation Data'!H70))),'Data Summary'!DH76="Yes"),OFFSET('Sanitation Data'!$H$11,0,10*ROW('Sanitation Data'!H70)),NA())</f>
        <v>#N/A</v>
      </c>
      <c r="AT76" s="520" t="e">
        <f ca="1">+IF(AND(ISNUMBER(OFFSET('Sanitation Data'!$H$12,0,10*ROW('Sanitation Data'!H70))),'Data Summary'!DI76="Yes"),OFFSET('Sanitation Data'!$H$12,0,10*ROW('Sanitation Data'!H70)),NA())</f>
        <v>#N/A</v>
      </c>
      <c r="AU76" s="520" t="e">
        <f ca="1">+IF(AND(ISNUMBER(OFFSET('Sanitation Data'!$I$4,0,10*ROW('Sanitation Data'!I70))),'Data Summary'!DJ76="Yes"),100-OFFSET('Sanitation Data'!$I$4,0,10*ROW('Sanitation Data'!I70)),NA())</f>
        <v>#N/A</v>
      </c>
      <c r="AV76" s="520" t="e">
        <f ca="1">+IF(AND(ISNUMBER(OFFSET('Sanitation Data'!$I$6,0,10*ROW('Sanitation Data'!I70))),'Data Summary'!DK76="Yes"),OFFSET('Sanitation Data'!$I$6,0,10*ROW('Sanitation Data'!I70)),NA())</f>
        <v>#N/A</v>
      </c>
      <c r="AW76" s="520" t="e">
        <f ca="1">+IF(AND(ISNUMBER(OFFSET('Sanitation Data'!$I$10,0,10*ROW('Sanitation Data'!I70))),'Data Summary'!DL76="Yes"),OFFSET('Sanitation Data'!$I$10,0,10*ROW('Sanitation Data'!I70)),NA())</f>
        <v>#N/A</v>
      </c>
      <c r="AX76" s="520" t="e">
        <f ca="1">+IF(AND(ISNUMBER(OFFSET('Sanitation Data'!$I$11,0,10*ROW('Sanitation Data'!I70))),'Data Summary'!DM76="Yes"),OFFSET('Sanitation Data'!$I$11,0,10*ROW('Sanitation Data'!I70)),NA())</f>
        <v>#N/A</v>
      </c>
      <c r="AY76" s="520" t="e">
        <f ca="1">+IF(AND(ISNUMBER(OFFSET('Sanitation Data'!$I$12,0,10*ROW('Sanitation Data'!I70))),'Data Summary'!DN76="Yes"),OFFSET('Sanitation Data'!$I$12,0,10*ROW('Sanitation Data'!I70)),NA())</f>
        <v>#N/A</v>
      </c>
      <c r="AZ76" s="521" t="e">
        <f ca="1">+IF(AND(ISNUMBER(OFFSET('Hygiene Data'!$D$5,0,10*ROW('Hygiene Data'!D70))),'Data Summary'!DO76="Yes"),OFFSET('Hygiene Data'!$D$5,0,10*ROW('Hygiene Data'!D70)),NA())</f>
        <v>#N/A</v>
      </c>
      <c r="BA76" s="521" t="e">
        <f ca="1">+IF(AND(ISNUMBER(OFFSET('Hygiene Data'!$D$7,0,10*ROW('Hygiene Data'!D70))),'Data Summary'!DP76="Yes"),OFFSET('Hygiene Data'!$D$7,0,10*ROW('Hygiene Data'!D70)),NA())</f>
        <v>#N/A</v>
      </c>
      <c r="BB76" s="521" t="e">
        <f ca="1">+IF(AND(ISNUMBER(OFFSET('Hygiene Data'!$D$9,0,10*ROW('Hygiene Data'!D70))),'Data Summary'!DQ76="Yes"),OFFSET('Hygiene Data'!$D$9,0,10*ROW('Hygiene Data'!D70)),NA())</f>
        <v>#N/A</v>
      </c>
      <c r="BC76" s="521" t="e">
        <f ca="1">+IF(AND(ISNUMBER(OFFSET('Hygiene Data'!$E$5,0,10*ROW('Hygiene Data'!E70))),'Data Summary'!DR76="Yes"),OFFSET('Hygiene Data'!$E$5,0,10*ROW('Hygiene Data'!E70)),NA())</f>
        <v>#N/A</v>
      </c>
      <c r="BD76" s="521" t="e">
        <f ca="1">+IF(AND(ISNUMBER(OFFSET('Hygiene Data'!$E$7,0,10*ROW('Hygiene Data'!E70))),'Data Summary'!DS76="Yes"),OFFSET('Hygiene Data'!$E$7,0,10*ROW('Hygiene Data'!E70)),NA())</f>
        <v>#N/A</v>
      </c>
      <c r="BE76" s="521" t="e">
        <f ca="1">+IF(AND(ISNUMBER(OFFSET('Hygiene Data'!$E$9,0,10*ROW('Hygiene Data'!E70))),'Data Summary'!DT76="Yes"),OFFSET('Hygiene Data'!$E$9,0,10*ROW('Hygiene Data'!E70)),NA())</f>
        <v>#N/A</v>
      </c>
      <c r="BF76" s="521" t="e">
        <f ca="1">+IF(AND(ISNUMBER(OFFSET('Hygiene Data'!$F$5,0,10*ROW('Hygiene Data'!F70))),'Data Summary'!DU76="Yes"),OFFSET('Hygiene Data'!$F$5,0,10*ROW('Hygiene Data'!F70)),NA())</f>
        <v>#N/A</v>
      </c>
      <c r="BG76" s="521" t="e">
        <f ca="1">+IF(AND(ISNUMBER(OFFSET('Hygiene Data'!$F$7,0,10*ROW('Hygiene Data'!F70))),'Data Summary'!DV76="Yes"),OFFSET('Hygiene Data'!$F$7,0,10*ROW('Hygiene Data'!F70)),NA())</f>
        <v>#N/A</v>
      </c>
      <c r="BH76" s="521" t="e">
        <f ca="1">+IF(AND(ISNUMBER(OFFSET('Hygiene Data'!$F$9,0,10*ROW('Hygiene Data'!F70))),'Data Summary'!DW76="Yes"),OFFSET('Hygiene Data'!$F$9,0,10*ROW('Hygiene Data'!F70)),NA())</f>
        <v>#N/A</v>
      </c>
      <c r="BI76" s="521" t="e">
        <f ca="1">+IF(AND(ISNUMBER(OFFSET('Hygiene Data'!$G$5,0,10*ROW('Hygiene Data'!G70))),'Data Summary'!DX76="Yes"),OFFSET('Hygiene Data'!$G$5,0,10*ROW('Hygiene Data'!G70)),NA())</f>
        <v>#N/A</v>
      </c>
      <c r="BJ76" s="521" t="e">
        <f ca="1">+IF(AND(ISNUMBER(OFFSET('Hygiene Data'!$G$7,0,10*ROW('Hygiene Data'!G70))),'Data Summary'!DY76="Yes"),OFFSET('Hygiene Data'!$G$7,0,10*ROW('Hygiene Data'!G70)),NA())</f>
        <v>#N/A</v>
      </c>
      <c r="BK76" s="521" t="e">
        <f ca="1">+IF(AND(ISNUMBER(OFFSET('Hygiene Data'!$G$9,0,10*ROW('Hygiene Data'!G70))),'Data Summary'!DZ76="Yes"),OFFSET('Hygiene Data'!$G$9,0,10*ROW('Hygiene Data'!G70)),NA())</f>
        <v>#N/A</v>
      </c>
      <c r="BL76" s="521" t="e">
        <f ca="1">+IF(AND(ISNUMBER(OFFSET('Hygiene Data'!$H$5,0,10*ROW('Hygiene Data'!H70))),'Data Summary'!EA76="Yes"),OFFSET('Hygiene Data'!$H$5,0,10*ROW('Hygiene Data'!H70)),NA())</f>
        <v>#N/A</v>
      </c>
      <c r="BM76" s="521" t="e">
        <f ca="1">+IF(AND(ISNUMBER(OFFSET('Hygiene Data'!$H$7,0,10*ROW('Hygiene Data'!H70))),'Data Summary'!EB76="Yes"),OFFSET('Hygiene Data'!$H$7,0,10*ROW('Hygiene Data'!H70)),NA())</f>
        <v>#N/A</v>
      </c>
      <c r="BN76" s="521" t="e">
        <f ca="1">+IF(AND(ISNUMBER(OFFSET('Hygiene Data'!$H$9,0,10*ROW('Hygiene Data'!H70))),'Data Summary'!EC76="Yes"),OFFSET('Hygiene Data'!$H$9,0,10*ROW('Hygiene Data'!H70)),NA())</f>
        <v>#N/A</v>
      </c>
      <c r="BO76" s="521" t="e">
        <f ca="1">+IF(AND(ISNUMBER(OFFSET('Hygiene Data'!$I$5,0,10*ROW('Hygiene Data'!I70))),'Data Summary'!ED76="Yes"),OFFSET('Hygiene Data'!$I$5,0,10*ROW('Hygiene Data'!I70)),NA())</f>
        <v>#N/A</v>
      </c>
      <c r="BP76" s="521" t="e">
        <f ca="1">+IF(AND(ISNUMBER(OFFSET('Hygiene Data'!$I$7,0,10*ROW('Hygiene Data'!I70))),'Data Summary'!EE76="Yes"),OFFSET('Hygiene Data'!$I$7,0,10*ROW('Hygiene Data'!I70)),NA())</f>
        <v>#N/A</v>
      </c>
      <c r="BQ76" s="521" t="e">
        <f ca="1">+IF(AND(ISNUMBER(OFFSET('Hygiene Data'!$I$9,0,10*ROW('Hygiene Data'!I70))),'Data Summary'!EF76="Yes"),OFFSET('Hygiene Data'!$I$9,0,10*ROW('Hygiene Data'!I70)),NA())</f>
        <v>#N/A</v>
      </c>
    </row>
    <row r="77" spans="1:69" x14ac:dyDescent="0.25">
      <c r="A77" s="517" t="e">
        <f ca="1">+RIGHT('Data Summary'!A77,LEN('Data Summary'!A77)-9)</f>
        <v>#VALUE!</v>
      </c>
      <c r="B77" s="491" t="str">
        <f ca="1">+IF(ISTEXT('Data Summary'!B77),'Data Summary'!B77,"")</f>
        <v/>
      </c>
      <c r="C77" s="518" t="e">
        <f ca="1">+VALUE('Data Summary'!C77)</f>
        <v>#VALUE!</v>
      </c>
      <c r="D77" s="519" t="e">
        <f ca="1">+IF(AND(ISNUMBER(OFFSET('Water Data'!$D$4,0,10*ROW('Water Data'!D71))),'Data Summary'!BS77="Yes"),100-OFFSET('Water Data'!$D$4,0,10*ROW('Water Data'!D71)),NA())</f>
        <v>#N/A</v>
      </c>
      <c r="E77" s="519" t="e">
        <f ca="1">+IF(AND(ISNUMBER(OFFSET('Water Data'!$D$6,0,10*ROW('Water Data'!D71))),'Data Summary'!BT77="Yes"),OFFSET('Water Data'!$D$6,0,10*ROW('Water Data'!D71)),NA())</f>
        <v>#N/A</v>
      </c>
      <c r="F77" s="519" t="e">
        <f ca="1">+IF(AND(ISNUMBER(OFFSET('Water Data'!$D$9,0,10*ROW('Water Data'!D71))),'Data Summary'!BU77="Yes"),OFFSET('Water Data'!$D$9,0,10*ROW('Water Data'!D71)),NA())</f>
        <v>#N/A</v>
      </c>
      <c r="G77" s="519" t="e">
        <f ca="1">+IF(AND(ISNUMBER(OFFSET('Water Data'!$E$4,0,10*ROW('Water Data'!E71))),'Data Summary'!BV77="Yes"),100-OFFSET('Water Data'!$E$4,0,10*ROW('Water Data'!E71)),NA())</f>
        <v>#N/A</v>
      </c>
      <c r="H77" s="519" t="e">
        <f ca="1">+IF(AND(ISNUMBER(OFFSET('Water Data'!$E$6,0,10*ROW('Water Data'!E71))),'Data Summary'!BW77="Yes"),OFFSET('Water Data'!$E$6,0,10*ROW('Water Data'!E71)),NA())</f>
        <v>#N/A</v>
      </c>
      <c r="I77" s="519" t="e">
        <f ca="1">+IF(AND(ISNUMBER(OFFSET('Water Data'!$E$9,0,10*ROW('Water Data'!E71))),'Data Summary'!BX77="Yes"),OFFSET('Water Data'!$E$9,0,10*ROW('Water Data'!E71)),NA())</f>
        <v>#N/A</v>
      </c>
      <c r="J77" s="519" t="e">
        <f ca="1">+IF(AND(ISNUMBER(OFFSET('Water Data'!$F$4,0,10*ROW('Water Data'!F71))),'Data Summary'!BY77="Yes"),100-OFFSET('Water Data'!$F$4,0,10*ROW('Water Data'!F71)),NA())</f>
        <v>#N/A</v>
      </c>
      <c r="K77" s="519" t="e">
        <f ca="1">+IF(AND(ISNUMBER(OFFSET('Water Data'!$F$6,0,10*ROW('Water Data'!F71))),'Data Summary'!BZ77="Yes"),OFFSET('Water Data'!$F$6,0,10*ROW('Water Data'!F71)),NA())</f>
        <v>#N/A</v>
      </c>
      <c r="L77" s="519" t="e">
        <f ca="1">+IF(AND(ISNUMBER(OFFSET('Water Data'!$F$9,0,10*ROW('Water Data'!F71))),'Data Summary'!CA77="Yes"),OFFSET('Water Data'!$F$9,0,10*ROW('Water Data'!F71)),NA())</f>
        <v>#N/A</v>
      </c>
      <c r="M77" s="519" t="e">
        <f ca="1">+IF(AND(ISNUMBER(OFFSET('Water Data'!$G$4,0,10*ROW('Water Data'!G71))),'Data Summary'!CB77="Yes"),100-OFFSET('Water Data'!$G$4,0,10*ROW('Water Data'!G71)),NA())</f>
        <v>#N/A</v>
      </c>
      <c r="N77" s="519" t="e">
        <f ca="1">+IF(AND(ISNUMBER(OFFSET('Water Data'!$G$6,0,10*ROW('Water Data'!G71))),'Data Summary'!CC77="Yes"),OFFSET('Water Data'!$G$6,0,10*ROW('Water Data'!G71)),NA())</f>
        <v>#N/A</v>
      </c>
      <c r="O77" s="519" t="e">
        <f ca="1">+IF(AND(ISNUMBER(OFFSET('Water Data'!$G$9,0,10*ROW('Water Data'!G71))),'Data Summary'!CD77="Yes"),OFFSET('Water Data'!$G$9,0,10*ROW('Water Data'!G71)),NA())</f>
        <v>#N/A</v>
      </c>
      <c r="P77" s="519" t="e">
        <f ca="1">+IF(AND(ISNUMBER(OFFSET('Water Data'!$H$4,0,10*ROW('Water Data'!H71))),'Data Summary'!CE77="Yes"),100-OFFSET('Water Data'!$H$4,0,10*ROW('Water Data'!H71)),NA())</f>
        <v>#N/A</v>
      </c>
      <c r="Q77" s="519" t="e">
        <f ca="1">+IF(AND(ISNUMBER(OFFSET('Water Data'!$H$6,0,10*ROW('Water Data'!H71))),'Data Summary'!CF77="Yes"),OFFSET('Water Data'!$H$6,0,10*ROW('Water Data'!H71)),NA())</f>
        <v>#N/A</v>
      </c>
      <c r="R77" s="519" t="e">
        <f ca="1">+IF(AND(ISNUMBER(OFFSET('Water Data'!$H$9,0,10*ROW('Water Data'!H71))),'Data Summary'!CG77="Yes"),OFFSET('Water Data'!$H$9,0,10*ROW('Water Data'!H71)),NA())</f>
        <v>#N/A</v>
      </c>
      <c r="S77" s="519" t="e">
        <f ca="1">+IF(AND(ISNUMBER(OFFSET('Water Data'!$I$4,0,10*ROW('Water Data'!I71))),'Data Summary'!CH77="Yes"),100-OFFSET('Water Data'!$I$4,0,10*ROW('Water Data'!I71)),NA())</f>
        <v>#N/A</v>
      </c>
      <c r="T77" s="519" t="e">
        <f ca="1">+IF(AND(ISNUMBER(OFFSET('Water Data'!$I$6,0,10*ROW('Water Data'!I71))),'Data Summary'!CI77="Yes"),OFFSET('Water Data'!$I$6,0,10*ROW('Water Data'!I71)),NA())</f>
        <v>#N/A</v>
      </c>
      <c r="U77" s="519" t="e">
        <f ca="1">+IF(AND(ISNUMBER(OFFSET('Water Data'!$I$9,0,10*ROW('Water Data'!I71))),'Data Summary'!CJ77="Yes"),OFFSET('Water Data'!$I$9,0,10*ROW('Water Data'!I71)),NA())</f>
        <v>#N/A</v>
      </c>
      <c r="V77" s="520" t="e">
        <f ca="1">+IF(AND(ISNUMBER(OFFSET('Sanitation Data'!$D$4,0,10*ROW('Sanitation Data'!D71))),'Data Summary'!CK77="Yes"),100-OFFSET('Sanitation Data'!$D$4,0,10*ROW('Sanitation Data'!D71)),NA())</f>
        <v>#N/A</v>
      </c>
      <c r="W77" s="520" t="e">
        <f ca="1">+IF(AND(ISNUMBER(OFFSET('Sanitation Data'!$D$6,0,10*ROW('Sanitation Data'!D71))),'Data Summary'!CL77="Yes"),OFFSET('Sanitation Data'!$D$6,0,10*ROW('Sanitation Data'!D71)),NA())</f>
        <v>#N/A</v>
      </c>
      <c r="X77" s="520" t="e">
        <f ca="1">+IF(AND(ISNUMBER(OFFSET('Sanitation Data'!$D$10,0,10*ROW('Sanitation Data'!D71))),'Data Summary'!CM77="Yes"),OFFSET('Sanitation Data'!$D$10,0,10*ROW('Sanitation Data'!D71)),NA())</f>
        <v>#N/A</v>
      </c>
      <c r="Y77" s="520" t="e">
        <f ca="1">+IF(AND(ISNUMBER(OFFSET('Sanitation Data'!$D$11,0,10*ROW('Sanitation Data'!D71))),'Data Summary'!CN77="Yes"),OFFSET('Sanitation Data'!$D$11,0,10*ROW('Sanitation Data'!D71)),NA())</f>
        <v>#N/A</v>
      </c>
      <c r="Z77" s="520" t="e">
        <f ca="1">+IF(AND(ISNUMBER(OFFSET('Sanitation Data'!$D$12,0,10*ROW('Sanitation Data'!D71))),'Data Summary'!CO77="Yes"),OFFSET('Sanitation Data'!$D$12,0,10*ROW('Sanitation Data'!D71)),NA())</f>
        <v>#N/A</v>
      </c>
      <c r="AA77" s="520" t="e">
        <f ca="1">+IF(AND(ISNUMBER(OFFSET('Sanitation Data'!$E$4,0,10*ROW('Sanitation Data'!E71))),'Data Summary'!CP77="Yes"),100-OFFSET('Sanitation Data'!$E$4,0,10*ROW('Sanitation Data'!E71)),NA())</f>
        <v>#N/A</v>
      </c>
      <c r="AB77" s="520" t="e">
        <f ca="1">+IF(AND(ISNUMBER(OFFSET('Sanitation Data'!$E$6,0,10*ROW('Sanitation Data'!E71))),'Data Summary'!CQ77="Yes"),OFFSET('Sanitation Data'!$E$6,0,10*ROW('Sanitation Data'!E71)),NA())</f>
        <v>#N/A</v>
      </c>
      <c r="AC77" s="520" t="e">
        <f ca="1">+IF(AND(ISNUMBER(OFFSET('Sanitation Data'!$E$10,0,10*ROW('Sanitation Data'!E71))),'Data Summary'!CR77="Yes"),OFFSET('Sanitation Data'!$E$10,0,10*ROW('Sanitation Data'!E71)),NA())</f>
        <v>#N/A</v>
      </c>
      <c r="AD77" s="520" t="e">
        <f ca="1">+IF(AND(ISNUMBER(OFFSET('Sanitation Data'!$E$11,0,10*ROW('Sanitation Data'!E71))),'Data Summary'!CS77="Yes"),OFFSET('Sanitation Data'!$E$11,0,10*ROW('Sanitation Data'!E71)),NA())</f>
        <v>#N/A</v>
      </c>
      <c r="AE77" s="520" t="e">
        <f ca="1">+IF(AND(ISNUMBER(OFFSET('Sanitation Data'!$E$12,0,10*ROW('Sanitation Data'!E71))),'Data Summary'!CT77="Yes"),OFFSET('Sanitation Data'!$E$12,0,10*ROW('Sanitation Data'!E71)),NA())</f>
        <v>#N/A</v>
      </c>
      <c r="AF77" s="520" t="e">
        <f ca="1">+IF(AND(ISNUMBER(OFFSET('Sanitation Data'!$F$4,0,10*ROW('Sanitation Data'!F71))),'Data Summary'!CU77="Yes"),100-OFFSET('Sanitation Data'!$F$4,0,10*ROW('Sanitation Data'!F71)),NA())</f>
        <v>#N/A</v>
      </c>
      <c r="AG77" s="520" t="e">
        <f ca="1">+IF(AND(ISNUMBER(OFFSET('Sanitation Data'!$F$6,0,10*ROW('Sanitation Data'!F71))),'Data Summary'!CV77="Yes"),OFFSET('Sanitation Data'!$F$6,0,10*ROW('Sanitation Data'!F71)),NA())</f>
        <v>#N/A</v>
      </c>
      <c r="AH77" s="520" t="e">
        <f ca="1">+IF(AND(ISNUMBER(OFFSET('Sanitation Data'!$F$10,0,10*ROW('Sanitation Data'!F71))),'Data Summary'!CW77="Yes"),OFFSET('Sanitation Data'!$F$10,0,10*ROW('Sanitation Data'!F71)),NA())</f>
        <v>#N/A</v>
      </c>
      <c r="AI77" s="520" t="e">
        <f ca="1">+IF(AND(ISNUMBER(OFFSET('Sanitation Data'!$F$11,0,10*ROW('Sanitation Data'!F71))),'Data Summary'!CX77="Yes"),OFFSET('Sanitation Data'!$F$11,0,10*ROW('Sanitation Data'!F71)),NA())</f>
        <v>#N/A</v>
      </c>
      <c r="AJ77" s="520" t="e">
        <f ca="1">+IF(AND(ISNUMBER(OFFSET('Sanitation Data'!$F$12,0,10*ROW('Sanitation Data'!F71))),'Data Summary'!CY77="Yes"),OFFSET('Sanitation Data'!$F$12,0,10*ROW('Sanitation Data'!F71)),NA())</f>
        <v>#N/A</v>
      </c>
      <c r="AK77" s="520" t="e">
        <f ca="1">+IF(AND(ISNUMBER(OFFSET('Sanitation Data'!$G$4,0,10*ROW('Sanitation Data'!G71))),'Data Summary'!CZ77="Yes"),100-OFFSET('Sanitation Data'!$G$4,0,10*ROW('Sanitation Data'!G71)),NA())</f>
        <v>#N/A</v>
      </c>
      <c r="AL77" s="520" t="e">
        <f ca="1">+IF(AND(ISNUMBER(OFFSET('Sanitation Data'!$G$6,0,10*ROW('Sanitation Data'!G71))),'Data Summary'!DA77="Yes"),OFFSET('Sanitation Data'!$G$6,0,10*ROW('Sanitation Data'!G71)),NA())</f>
        <v>#N/A</v>
      </c>
      <c r="AM77" s="520" t="e">
        <f ca="1">+IF(AND(ISNUMBER(OFFSET('Sanitation Data'!$G$10,0,10*ROW('Sanitation Data'!G71))),'Data Summary'!DB77="Yes"),OFFSET('Sanitation Data'!$G$10,0,10*ROW('Sanitation Data'!G71)),NA())</f>
        <v>#N/A</v>
      </c>
      <c r="AN77" s="520" t="e">
        <f ca="1">+IF(AND(ISNUMBER(OFFSET('Sanitation Data'!$G$11,0,10*ROW('Sanitation Data'!G71))),'Data Summary'!DC77="Yes"),OFFSET('Sanitation Data'!$G$11,0,10*ROW('Sanitation Data'!G71)),NA())</f>
        <v>#N/A</v>
      </c>
      <c r="AO77" s="520" t="e">
        <f ca="1">+IF(AND(ISNUMBER(OFFSET('Sanitation Data'!$G$12,0,10*ROW('Sanitation Data'!G71))),'Data Summary'!DD77="Yes"),OFFSET('Sanitation Data'!$G$12,0,10*ROW('Sanitation Data'!G71)),NA())</f>
        <v>#N/A</v>
      </c>
      <c r="AP77" s="520" t="e">
        <f ca="1">+IF(AND(ISNUMBER(OFFSET('Sanitation Data'!$H$4,0,10*ROW('Sanitation Data'!H71))),'Data Summary'!DE77="Yes"),100-OFFSET('Sanitation Data'!$H$4,0,10*ROW('Sanitation Data'!H71)),NA())</f>
        <v>#N/A</v>
      </c>
      <c r="AQ77" s="520" t="e">
        <f ca="1">+IF(AND(ISNUMBER(OFFSET('Sanitation Data'!$H$6,0,10*ROW('Sanitation Data'!H71))),'Data Summary'!DF77="Yes"),OFFSET('Sanitation Data'!$H$6,0,10*ROW('Sanitation Data'!H71)),NA())</f>
        <v>#N/A</v>
      </c>
      <c r="AR77" s="520" t="e">
        <f ca="1">+IF(AND(ISNUMBER(OFFSET('Sanitation Data'!$H$10,0,10*ROW('Sanitation Data'!H71))),'Data Summary'!DG77="Yes"),OFFSET('Sanitation Data'!$H$10,0,10*ROW('Sanitation Data'!H71)),NA())</f>
        <v>#N/A</v>
      </c>
      <c r="AS77" s="520" t="e">
        <f ca="1">+IF(AND(ISNUMBER(OFFSET('Sanitation Data'!$H$11,0,10*ROW('Sanitation Data'!H71))),'Data Summary'!DH77="Yes"),OFFSET('Sanitation Data'!$H$11,0,10*ROW('Sanitation Data'!H71)),NA())</f>
        <v>#N/A</v>
      </c>
      <c r="AT77" s="520" t="e">
        <f ca="1">+IF(AND(ISNUMBER(OFFSET('Sanitation Data'!$H$12,0,10*ROW('Sanitation Data'!H71))),'Data Summary'!DI77="Yes"),OFFSET('Sanitation Data'!$H$12,0,10*ROW('Sanitation Data'!H71)),NA())</f>
        <v>#N/A</v>
      </c>
      <c r="AU77" s="520" t="e">
        <f ca="1">+IF(AND(ISNUMBER(OFFSET('Sanitation Data'!$I$4,0,10*ROW('Sanitation Data'!I71))),'Data Summary'!DJ77="Yes"),100-OFFSET('Sanitation Data'!$I$4,0,10*ROW('Sanitation Data'!I71)),NA())</f>
        <v>#N/A</v>
      </c>
      <c r="AV77" s="520" t="e">
        <f ca="1">+IF(AND(ISNUMBER(OFFSET('Sanitation Data'!$I$6,0,10*ROW('Sanitation Data'!I71))),'Data Summary'!DK77="Yes"),OFFSET('Sanitation Data'!$I$6,0,10*ROW('Sanitation Data'!I71)),NA())</f>
        <v>#N/A</v>
      </c>
      <c r="AW77" s="520" t="e">
        <f ca="1">+IF(AND(ISNUMBER(OFFSET('Sanitation Data'!$I$10,0,10*ROW('Sanitation Data'!I71))),'Data Summary'!DL77="Yes"),OFFSET('Sanitation Data'!$I$10,0,10*ROW('Sanitation Data'!I71)),NA())</f>
        <v>#N/A</v>
      </c>
      <c r="AX77" s="520" t="e">
        <f ca="1">+IF(AND(ISNUMBER(OFFSET('Sanitation Data'!$I$11,0,10*ROW('Sanitation Data'!I71))),'Data Summary'!DM77="Yes"),OFFSET('Sanitation Data'!$I$11,0,10*ROW('Sanitation Data'!I71)),NA())</f>
        <v>#N/A</v>
      </c>
      <c r="AY77" s="520" t="e">
        <f ca="1">+IF(AND(ISNUMBER(OFFSET('Sanitation Data'!$I$12,0,10*ROW('Sanitation Data'!I71))),'Data Summary'!DN77="Yes"),OFFSET('Sanitation Data'!$I$12,0,10*ROW('Sanitation Data'!I71)),NA())</f>
        <v>#N/A</v>
      </c>
      <c r="AZ77" s="521" t="e">
        <f ca="1">+IF(AND(ISNUMBER(OFFSET('Hygiene Data'!$D$5,0,10*ROW('Hygiene Data'!D71))),'Data Summary'!DO77="Yes"),OFFSET('Hygiene Data'!$D$5,0,10*ROW('Hygiene Data'!D71)),NA())</f>
        <v>#N/A</v>
      </c>
      <c r="BA77" s="521" t="e">
        <f ca="1">+IF(AND(ISNUMBER(OFFSET('Hygiene Data'!$D$7,0,10*ROW('Hygiene Data'!D71))),'Data Summary'!DP77="Yes"),OFFSET('Hygiene Data'!$D$7,0,10*ROW('Hygiene Data'!D71)),NA())</f>
        <v>#N/A</v>
      </c>
      <c r="BB77" s="521" t="e">
        <f ca="1">+IF(AND(ISNUMBER(OFFSET('Hygiene Data'!$D$9,0,10*ROW('Hygiene Data'!D71))),'Data Summary'!DQ77="Yes"),OFFSET('Hygiene Data'!$D$9,0,10*ROW('Hygiene Data'!D71)),NA())</f>
        <v>#N/A</v>
      </c>
      <c r="BC77" s="521" t="e">
        <f ca="1">+IF(AND(ISNUMBER(OFFSET('Hygiene Data'!$E$5,0,10*ROW('Hygiene Data'!E71))),'Data Summary'!DR77="Yes"),OFFSET('Hygiene Data'!$E$5,0,10*ROW('Hygiene Data'!E71)),NA())</f>
        <v>#N/A</v>
      </c>
      <c r="BD77" s="521" t="e">
        <f ca="1">+IF(AND(ISNUMBER(OFFSET('Hygiene Data'!$E$7,0,10*ROW('Hygiene Data'!E71))),'Data Summary'!DS77="Yes"),OFFSET('Hygiene Data'!$E$7,0,10*ROW('Hygiene Data'!E71)),NA())</f>
        <v>#N/A</v>
      </c>
      <c r="BE77" s="521" t="e">
        <f ca="1">+IF(AND(ISNUMBER(OFFSET('Hygiene Data'!$E$9,0,10*ROW('Hygiene Data'!E71))),'Data Summary'!DT77="Yes"),OFFSET('Hygiene Data'!$E$9,0,10*ROW('Hygiene Data'!E71)),NA())</f>
        <v>#N/A</v>
      </c>
      <c r="BF77" s="521" t="e">
        <f ca="1">+IF(AND(ISNUMBER(OFFSET('Hygiene Data'!$F$5,0,10*ROW('Hygiene Data'!F71))),'Data Summary'!DU77="Yes"),OFFSET('Hygiene Data'!$F$5,0,10*ROW('Hygiene Data'!F71)),NA())</f>
        <v>#N/A</v>
      </c>
      <c r="BG77" s="521" t="e">
        <f ca="1">+IF(AND(ISNUMBER(OFFSET('Hygiene Data'!$F$7,0,10*ROW('Hygiene Data'!F71))),'Data Summary'!DV77="Yes"),OFFSET('Hygiene Data'!$F$7,0,10*ROW('Hygiene Data'!F71)),NA())</f>
        <v>#N/A</v>
      </c>
      <c r="BH77" s="521" t="e">
        <f ca="1">+IF(AND(ISNUMBER(OFFSET('Hygiene Data'!$F$9,0,10*ROW('Hygiene Data'!F71))),'Data Summary'!DW77="Yes"),OFFSET('Hygiene Data'!$F$9,0,10*ROW('Hygiene Data'!F71)),NA())</f>
        <v>#N/A</v>
      </c>
      <c r="BI77" s="521" t="e">
        <f ca="1">+IF(AND(ISNUMBER(OFFSET('Hygiene Data'!$G$5,0,10*ROW('Hygiene Data'!G71))),'Data Summary'!DX77="Yes"),OFFSET('Hygiene Data'!$G$5,0,10*ROW('Hygiene Data'!G71)),NA())</f>
        <v>#N/A</v>
      </c>
      <c r="BJ77" s="521" t="e">
        <f ca="1">+IF(AND(ISNUMBER(OFFSET('Hygiene Data'!$G$7,0,10*ROW('Hygiene Data'!G71))),'Data Summary'!DY77="Yes"),OFFSET('Hygiene Data'!$G$7,0,10*ROW('Hygiene Data'!G71)),NA())</f>
        <v>#N/A</v>
      </c>
      <c r="BK77" s="521" t="e">
        <f ca="1">+IF(AND(ISNUMBER(OFFSET('Hygiene Data'!$G$9,0,10*ROW('Hygiene Data'!G71))),'Data Summary'!DZ77="Yes"),OFFSET('Hygiene Data'!$G$9,0,10*ROW('Hygiene Data'!G71)),NA())</f>
        <v>#N/A</v>
      </c>
      <c r="BL77" s="521" t="e">
        <f ca="1">+IF(AND(ISNUMBER(OFFSET('Hygiene Data'!$H$5,0,10*ROW('Hygiene Data'!H71))),'Data Summary'!EA77="Yes"),OFFSET('Hygiene Data'!$H$5,0,10*ROW('Hygiene Data'!H71)),NA())</f>
        <v>#N/A</v>
      </c>
      <c r="BM77" s="521" t="e">
        <f ca="1">+IF(AND(ISNUMBER(OFFSET('Hygiene Data'!$H$7,0,10*ROW('Hygiene Data'!H71))),'Data Summary'!EB77="Yes"),OFFSET('Hygiene Data'!$H$7,0,10*ROW('Hygiene Data'!H71)),NA())</f>
        <v>#N/A</v>
      </c>
      <c r="BN77" s="521" t="e">
        <f ca="1">+IF(AND(ISNUMBER(OFFSET('Hygiene Data'!$H$9,0,10*ROW('Hygiene Data'!H71))),'Data Summary'!EC77="Yes"),OFFSET('Hygiene Data'!$H$9,0,10*ROW('Hygiene Data'!H71)),NA())</f>
        <v>#N/A</v>
      </c>
      <c r="BO77" s="521" t="e">
        <f ca="1">+IF(AND(ISNUMBER(OFFSET('Hygiene Data'!$I$5,0,10*ROW('Hygiene Data'!I71))),'Data Summary'!ED77="Yes"),OFFSET('Hygiene Data'!$I$5,0,10*ROW('Hygiene Data'!I71)),NA())</f>
        <v>#N/A</v>
      </c>
      <c r="BP77" s="521" t="e">
        <f ca="1">+IF(AND(ISNUMBER(OFFSET('Hygiene Data'!$I$7,0,10*ROW('Hygiene Data'!I71))),'Data Summary'!EE77="Yes"),OFFSET('Hygiene Data'!$I$7,0,10*ROW('Hygiene Data'!I71)),NA())</f>
        <v>#N/A</v>
      </c>
      <c r="BQ77" s="521" t="e">
        <f ca="1">+IF(AND(ISNUMBER(OFFSET('Hygiene Data'!$I$9,0,10*ROW('Hygiene Data'!I71))),'Data Summary'!EF77="Yes"),OFFSET('Hygiene Data'!$I$9,0,10*ROW('Hygiene Data'!I71)),NA())</f>
        <v>#N/A</v>
      </c>
    </row>
    <row r="78" spans="1:69" x14ac:dyDescent="0.25">
      <c r="A78" s="517" t="e">
        <f ca="1">+RIGHT('Data Summary'!A78,LEN('Data Summary'!A78)-9)</f>
        <v>#VALUE!</v>
      </c>
      <c r="B78" s="491" t="str">
        <f ca="1">+IF(ISTEXT('Data Summary'!B78),'Data Summary'!B78,"")</f>
        <v/>
      </c>
      <c r="C78" s="518" t="e">
        <f ca="1">+VALUE('Data Summary'!C78)</f>
        <v>#VALUE!</v>
      </c>
      <c r="D78" s="519" t="e">
        <f ca="1">+IF(AND(ISNUMBER(OFFSET('Water Data'!$D$4,0,10*ROW('Water Data'!D72))),'Data Summary'!BS78="Yes"),100-OFFSET('Water Data'!$D$4,0,10*ROW('Water Data'!D72)),NA())</f>
        <v>#N/A</v>
      </c>
      <c r="E78" s="519" t="e">
        <f ca="1">+IF(AND(ISNUMBER(OFFSET('Water Data'!$D$6,0,10*ROW('Water Data'!D72))),'Data Summary'!BT78="Yes"),OFFSET('Water Data'!$D$6,0,10*ROW('Water Data'!D72)),NA())</f>
        <v>#N/A</v>
      </c>
      <c r="F78" s="519" t="e">
        <f ca="1">+IF(AND(ISNUMBER(OFFSET('Water Data'!$D$9,0,10*ROW('Water Data'!D72))),'Data Summary'!BU78="Yes"),OFFSET('Water Data'!$D$9,0,10*ROW('Water Data'!D72)),NA())</f>
        <v>#N/A</v>
      </c>
      <c r="G78" s="519" t="e">
        <f ca="1">+IF(AND(ISNUMBER(OFFSET('Water Data'!$E$4,0,10*ROW('Water Data'!E72))),'Data Summary'!BV78="Yes"),100-OFFSET('Water Data'!$E$4,0,10*ROW('Water Data'!E72)),NA())</f>
        <v>#N/A</v>
      </c>
      <c r="H78" s="519" t="e">
        <f ca="1">+IF(AND(ISNUMBER(OFFSET('Water Data'!$E$6,0,10*ROW('Water Data'!E72))),'Data Summary'!BW78="Yes"),OFFSET('Water Data'!$E$6,0,10*ROW('Water Data'!E72)),NA())</f>
        <v>#N/A</v>
      </c>
      <c r="I78" s="519" t="e">
        <f ca="1">+IF(AND(ISNUMBER(OFFSET('Water Data'!$E$9,0,10*ROW('Water Data'!E72))),'Data Summary'!BX78="Yes"),OFFSET('Water Data'!$E$9,0,10*ROW('Water Data'!E72)),NA())</f>
        <v>#N/A</v>
      </c>
      <c r="J78" s="519" t="e">
        <f ca="1">+IF(AND(ISNUMBER(OFFSET('Water Data'!$F$4,0,10*ROW('Water Data'!F72))),'Data Summary'!BY78="Yes"),100-OFFSET('Water Data'!$F$4,0,10*ROW('Water Data'!F72)),NA())</f>
        <v>#N/A</v>
      </c>
      <c r="K78" s="519" t="e">
        <f ca="1">+IF(AND(ISNUMBER(OFFSET('Water Data'!$F$6,0,10*ROW('Water Data'!F72))),'Data Summary'!BZ78="Yes"),OFFSET('Water Data'!$F$6,0,10*ROW('Water Data'!F72)),NA())</f>
        <v>#N/A</v>
      </c>
      <c r="L78" s="519" t="e">
        <f ca="1">+IF(AND(ISNUMBER(OFFSET('Water Data'!$F$9,0,10*ROW('Water Data'!F72))),'Data Summary'!CA78="Yes"),OFFSET('Water Data'!$F$9,0,10*ROW('Water Data'!F72)),NA())</f>
        <v>#N/A</v>
      </c>
      <c r="M78" s="519" t="e">
        <f ca="1">+IF(AND(ISNUMBER(OFFSET('Water Data'!$G$4,0,10*ROW('Water Data'!G72))),'Data Summary'!CB78="Yes"),100-OFFSET('Water Data'!$G$4,0,10*ROW('Water Data'!G72)),NA())</f>
        <v>#N/A</v>
      </c>
      <c r="N78" s="519" t="e">
        <f ca="1">+IF(AND(ISNUMBER(OFFSET('Water Data'!$G$6,0,10*ROW('Water Data'!G72))),'Data Summary'!CC78="Yes"),OFFSET('Water Data'!$G$6,0,10*ROW('Water Data'!G72)),NA())</f>
        <v>#N/A</v>
      </c>
      <c r="O78" s="519" t="e">
        <f ca="1">+IF(AND(ISNUMBER(OFFSET('Water Data'!$G$9,0,10*ROW('Water Data'!G72))),'Data Summary'!CD78="Yes"),OFFSET('Water Data'!$G$9,0,10*ROW('Water Data'!G72)),NA())</f>
        <v>#N/A</v>
      </c>
      <c r="P78" s="519" t="e">
        <f ca="1">+IF(AND(ISNUMBER(OFFSET('Water Data'!$H$4,0,10*ROW('Water Data'!H72))),'Data Summary'!CE78="Yes"),100-OFFSET('Water Data'!$H$4,0,10*ROW('Water Data'!H72)),NA())</f>
        <v>#N/A</v>
      </c>
      <c r="Q78" s="519" t="e">
        <f ca="1">+IF(AND(ISNUMBER(OFFSET('Water Data'!$H$6,0,10*ROW('Water Data'!H72))),'Data Summary'!CF78="Yes"),OFFSET('Water Data'!$H$6,0,10*ROW('Water Data'!H72)),NA())</f>
        <v>#N/A</v>
      </c>
      <c r="R78" s="519" t="e">
        <f ca="1">+IF(AND(ISNUMBER(OFFSET('Water Data'!$H$9,0,10*ROW('Water Data'!H72))),'Data Summary'!CG78="Yes"),OFFSET('Water Data'!$H$9,0,10*ROW('Water Data'!H72)),NA())</f>
        <v>#N/A</v>
      </c>
      <c r="S78" s="519" t="e">
        <f ca="1">+IF(AND(ISNUMBER(OFFSET('Water Data'!$I$4,0,10*ROW('Water Data'!I72))),'Data Summary'!CH78="Yes"),100-OFFSET('Water Data'!$I$4,0,10*ROW('Water Data'!I72)),NA())</f>
        <v>#N/A</v>
      </c>
      <c r="T78" s="519" t="e">
        <f ca="1">+IF(AND(ISNUMBER(OFFSET('Water Data'!$I$6,0,10*ROW('Water Data'!I72))),'Data Summary'!CI78="Yes"),OFFSET('Water Data'!$I$6,0,10*ROW('Water Data'!I72)),NA())</f>
        <v>#N/A</v>
      </c>
      <c r="U78" s="519" t="e">
        <f ca="1">+IF(AND(ISNUMBER(OFFSET('Water Data'!$I$9,0,10*ROW('Water Data'!I72))),'Data Summary'!CJ78="Yes"),OFFSET('Water Data'!$I$9,0,10*ROW('Water Data'!I72)),NA())</f>
        <v>#N/A</v>
      </c>
      <c r="V78" s="520" t="e">
        <f ca="1">+IF(AND(ISNUMBER(OFFSET('Sanitation Data'!$D$4,0,10*ROW('Sanitation Data'!D72))),'Data Summary'!CK78="Yes"),100-OFFSET('Sanitation Data'!$D$4,0,10*ROW('Sanitation Data'!D72)),NA())</f>
        <v>#N/A</v>
      </c>
      <c r="W78" s="520" t="e">
        <f ca="1">+IF(AND(ISNUMBER(OFFSET('Sanitation Data'!$D$6,0,10*ROW('Sanitation Data'!D72))),'Data Summary'!CL78="Yes"),OFFSET('Sanitation Data'!$D$6,0,10*ROW('Sanitation Data'!D72)),NA())</f>
        <v>#N/A</v>
      </c>
      <c r="X78" s="520" t="e">
        <f ca="1">+IF(AND(ISNUMBER(OFFSET('Sanitation Data'!$D$10,0,10*ROW('Sanitation Data'!D72))),'Data Summary'!CM78="Yes"),OFFSET('Sanitation Data'!$D$10,0,10*ROW('Sanitation Data'!D72)),NA())</f>
        <v>#N/A</v>
      </c>
      <c r="Y78" s="520" t="e">
        <f ca="1">+IF(AND(ISNUMBER(OFFSET('Sanitation Data'!$D$11,0,10*ROW('Sanitation Data'!D72))),'Data Summary'!CN78="Yes"),OFFSET('Sanitation Data'!$D$11,0,10*ROW('Sanitation Data'!D72)),NA())</f>
        <v>#N/A</v>
      </c>
      <c r="Z78" s="520" t="e">
        <f ca="1">+IF(AND(ISNUMBER(OFFSET('Sanitation Data'!$D$12,0,10*ROW('Sanitation Data'!D72))),'Data Summary'!CO78="Yes"),OFFSET('Sanitation Data'!$D$12,0,10*ROW('Sanitation Data'!D72)),NA())</f>
        <v>#N/A</v>
      </c>
      <c r="AA78" s="520" t="e">
        <f ca="1">+IF(AND(ISNUMBER(OFFSET('Sanitation Data'!$E$4,0,10*ROW('Sanitation Data'!E72))),'Data Summary'!CP78="Yes"),100-OFFSET('Sanitation Data'!$E$4,0,10*ROW('Sanitation Data'!E72)),NA())</f>
        <v>#N/A</v>
      </c>
      <c r="AB78" s="520" t="e">
        <f ca="1">+IF(AND(ISNUMBER(OFFSET('Sanitation Data'!$E$6,0,10*ROW('Sanitation Data'!E72))),'Data Summary'!CQ78="Yes"),OFFSET('Sanitation Data'!$E$6,0,10*ROW('Sanitation Data'!E72)),NA())</f>
        <v>#N/A</v>
      </c>
      <c r="AC78" s="520" t="e">
        <f ca="1">+IF(AND(ISNUMBER(OFFSET('Sanitation Data'!$E$10,0,10*ROW('Sanitation Data'!E72))),'Data Summary'!CR78="Yes"),OFFSET('Sanitation Data'!$E$10,0,10*ROW('Sanitation Data'!E72)),NA())</f>
        <v>#N/A</v>
      </c>
      <c r="AD78" s="520" t="e">
        <f ca="1">+IF(AND(ISNUMBER(OFFSET('Sanitation Data'!$E$11,0,10*ROW('Sanitation Data'!E72))),'Data Summary'!CS78="Yes"),OFFSET('Sanitation Data'!$E$11,0,10*ROW('Sanitation Data'!E72)),NA())</f>
        <v>#N/A</v>
      </c>
      <c r="AE78" s="520" t="e">
        <f ca="1">+IF(AND(ISNUMBER(OFFSET('Sanitation Data'!$E$12,0,10*ROW('Sanitation Data'!E72))),'Data Summary'!CT78="Yes"),OFFSET('Sanitation Data'!$E$12,0,10*ROW('Sanitation Data'!E72)),NA())</f>
        <v>#N/A</v>
      </c>
      <c r="AF78" s="520" t="e">
        <f ca="1">+IF(AND(ISNUMBER(OFFSET('Sanitation Data'!$F$4,0,10*ROW('Sanitation Data'!F72))),'Data Summary'!CU78="Yes"),100-OFFSET('Sanitation Data'!$F$4,0,10*ROW('Sanitation Data'!F72)),NA())</f>
        <v>#N/A</v>
      </c>
      <c r="AG78" s="520" t="e">
        <f ca="1">+IF(AND(ISNUMBER(OFFSET('Sanitation Data'!$F$6,0,10*ROW('Sanitation Data'!F72))),'Data Summary'!CV78="Yes"),OFFSET('Sanitation Data'!$F$6,0,10*ROW('Sanitation Data'!F72)),NA())</f>
        <v>#N/A</v>
      </c>
      <c r="AH78" s="520" t="e">
        <f ca="1">+IF(AND(ISNUMBER(OFFSET('Sanitation Data'!$F$10,0,10*ROW('Sanitation Data'!F72))),'Data Summary'!CW78="Yes"),OFFSET('Sanitation Data'!$F$10,0,10*ROW('Sanitation Data'!F72)),NA())</f>
        <v>#N/A</v>
      </c>
      <c r="AI78" s="520" t="e">
        <f ca="1">+IF(AND(ISNUMBER(OFFSET('Sanitation Data'!$F$11,0,10*ROW('Sanitation Data'!F72))),'Data Summary'!CX78="Yes"),OFFSET('Sanitation Data'!$F$11,0,10*ROW('Sanitation Data'!F72)),NA())</f>
        <v>#N/A</v>
      </c>
      <c r="AJ78" s="520" t="e">
        <f ca="1">+IF(AND(ISNUMBER(OFFSET('Sanitation Data'!$F$12,0,10*ROW('Sanitation Data'!F72))),'Data Summary'!CY78="Yes"),OFFSET('Sanitation Data'!$F$12,0,10*ROW('Sanitation Data'!F72)),NA())</f>
        <v>#N/A</v>
      </c>
      <c r="AK78" s="520" t="e">
        <f ca="1">+IF(AND(ISNUMBER(OFFSET('Sanitation Data'!$G$4,0,10*ROW('Sanitation Data'!G72))),'Data Summary'!CZ78="Yes"),100-OFFSET('Sanitation Data'!$G$4,0,10*ROW('Sanitation Data'!G72)),NA())</f>
        <v>#N/A</v>
      </c>
      <c r="AL78" s="520" t="e">
        <f ca="1">+IF(AND(ISNUMBER(OFFSET('Sanitation Data'!$G$6,0,10*ROW('Sanitation Data'!G72))),'Data Summary'!DA78="Yes"),OFFSET('Sanitation Data'!$G$6,0,10*ROW('Sanitation Data'!G72)),NA())</f>
        <v>#N/A</v>
      </c>
      <c r="AM78" s="520" t="e">
        <f ca="1">+IF(AND(ISNUMBER(OFFSET('Sanitation Data'!$G$10,0,10*ROW('Sanitation Data'!G72))),'Data Summary'!DB78="Yes"),OFFSET('Sanitation Data'!$G$10,0,10*ROW('Sanitation Data'!G72)),NA())</f>
        <v>#N/A</v>
      </c>
      <c r="AN78" s="520" t="e">
        <f ca="1">+IF(AND(ISNUMBER(OFFSET('Sanitation Data'!$G$11,0,10*ROW('Sanitation Data'!G72))),'Data Summary'!DC78="Yes"),OFFSET('Sanitation Data'!$G$11,0,10*ROW('Sanitation Data'!G72)),NA())</f>
        <v>#N/A</v>
      </c>
      <c r="AO78" s="520" t="e">
        <f ca="1">+IF(AND(ISNUMBER(OFFSET('Sanitation Data'!$G$12,0,10*ROW('Sanitation Data'!G72))),'Data Summary'!DD78="Yes"),OFFSET('Sanitation Data'!$G$12,0,10*ROW('Sanitation Data'!G72)),NA())</f>
        <v>#N/A</v>
      </c>
      <c r="AP78" s="520" t="e">
        <f ca="1">+IF(AND(ISNUMBER(OFFSET('Sanitation Data'!$H$4,0,10*ROW('Sanitation Data'!H72))),'Data Summary'!DE78="Yes"),100-OFFSET('Sanitation Data'!$H$4,0,10*ROW('Sanitation Data'!H72)),NA())</f>
        <v>#N/A</v>
      </c>
      <c r="AQ78" s="520" t="e">
        <f ca="1">+IF(AND(ISNUMBER(OFFSET('Sanitation Data'!$H$6,0,10*ROW('Sanitation Data'!H72))),'Data Summary'!DF78="Yes"),OFFSET('Sanitation Data'!$H$6,0,10*ROW('Sanitation Data'!H72)),NA())</f>
        <v>#N/A</v>
      </c>
      <c r="AR78" s="520" t="e">
        <f ca="1">+IF(AND(ISNUMBER(OFFSET('Sanitation Data'!$H$10,0,10*ROW('Sanitation Data'!H72))),'Data Summary'!DG78="Yes"),OFFSET('Sanitation Data'!$H$10,0,10*ROW('Sanitation Data'!H72)),NA())</f>
        <v>#N/A</v>
      </c>
      <c r="AS78" s="520" t="e">
        <f ca="1">+IF(AND(ISNUMBER(OFFSET('Sanitation Data'!$H$11,0,10*ROW('Sanitation Data'!H72))),'Data Summary'!DH78="Yes"),OFFSET('Sanitation Data'!$H$11,0,10*ROW('Sanitation Data'!H72)),NA())</f>
        <v>#N/A</v>
      </c>
      <c r="AT78" s="520" t="e">
        <f ca="1">+IF(AND(ISNUMBER(OFFSET('Sanitation Data'!$H$12,0,10*ROW('Sanitation Data'!H72))),'Data Summary'!DI78="Yes"),OFFSET('Sanitation Data'!$H$12,0,10*ROW('Sanitation Data'!H72)),NA())</f>
        <v>#N/A</v>
      </c>
      <c r="AU78" s="520" t="e">
        <f ca="1">+IF(AND(ISNUMBER(OFFSET('Sanitation Data'!$I$4,0,10*ROW('Sanitation Data'!I72))),'Data Summary'!DJ78="Yes"),100-OFFSET('Sanitation Data'!$I$4,0,10*ROW('Sanitation Data'!I72)),NA())</f>
        <v>#N/A</v>
      </c>
      <c r="AV78" s="520" t="e">
        <f ca="1">+IF(AND(ISNUMBER(OFFSET('Sanitation Data'!$I$6,0,10*ROW('Sanitation Data'!I72))),'Data Summary'!DK78="Yes"),OFFSET('Sanitation Data'!$I$6,0,10*ROW('Sanitation Data'!I72)),NA())</f>
        <v>#N/A</v>
      </c>
      <c r="AW78" s="520" t="e">
        <f ca="1">+IF(AND(ISNUMBER(OFFSET('Sanitation Data'!$I$10,0,10*ROW('Sanitation Data'!I72))),'Data Summary'!DL78="Yes"),OFFSET('Sanitation Data'!$I$10,0,10*ROW('Sanitation Data'!I72)),NA())</f>
        <v>#N/A</v>
      </c>
      <c r="AX78" s="520" t="e">
        <f ca="1">+IF(AND(ISNUMBER(OFFSET('Sanitation Data'!$I$11,0,10*ROW('Sanitation Data'!I72))),'Data Summary'!DM78="Yes"),OFFSET('Sanitation Data'!$I$11,0,10*ROW('Sanitation Data'!I72)),NA())</f>
        <v>#N/A</v>
      </c>
      <c r="AY78" s="520" t="e">
        <f ca="1">+IF(AND(ISNUMBER(OFFSET('Sanitation Data'!$I$12,0,10*ROW('Sanitation Data'!I72))),'Data Summary'!DN78="Yes"),OFFSET('Sanitation Data'!$I$12,0,10*ROW('Sanitation Data'!I72)),NA())</f>
        <v>#N/A</v>
      </c>
      <c r="AZ78" s="521" t="e">
        <f ca="1">+IF(AND(ISNUMBER(OFFSET('Hygiene Data'!$D$5,0,10*ROW('Hygiene Data'!D72))),'Data Summary'!DO78="Yes"),OFFSET('Hygiene Data'!$D$5,0,10*ROW('Hygiene Data'!D72)),NA())</f>
        <v>#N/A</v>
      </c>
      <c r="BA78" s="521" t="e">
        <f ca="1">+IF(AND(ISNUMBER(OFFSET('Hygiene Data'!$D$7,0,10*ROW('Hygiene Data'!D72))),'Data Summary'!DP78="Yes"),OFFSET('Hygiene Data'!$D$7,0,10*ROW('Hygiene Data'!D72)),NA())</f>
        <v>#N/A</v>
      </c>
      <c r="BB78" s="521" t="e">
        <f ca="1">+IF(AND(ISNUMBER(OFFSET('Hygiene Data'!$D$9,0,10*ROW('Hygiene Data'!D72))),'Data Summary'!DQ78="Yes"),OFFSET('Hygiene Data'!$D$9,0,10*ROW('Hygiene Data'!D72)),NA())</f>
        <v>#N/A</v>
      </c>
      <c r="BC78" s="521" t="e">
        <f ca="1">+IF(AND(ISNUMBER(OFFSET('Hygiene Data'!$E$5,0,10*ROW('Hygiene Data'!E72))),'Data Summary'!DR78="Yes"),OFFSET('Hygiene Data'!$E$5,0,10*ROW('Hygiene Data'!E72)),NA())</f>
        <v>#N/A</v>
      </c>
      <c r="BD78" s="521" t="e">
        <f ca="1">+IF(AND(ISNUMBER(OFFSET('Hygiene Data'!$E$7,0,10*ROW('Hygiene Data'!E72))),'Data Summary'!DS78="Yes"),OFFSET('Hygiene Data'!$E$7,0,10*ROW('Hygiene Data'!E72)),NA())</f>
        <v>#N/A</v>
      </c>
      <c r="BE78" s="521" t="e">
        <f ca="1">+IF(AND(ISNUMBER(OFFSET('Hygiene Data'!$E$9,0,10*ROW('Hygiene Data'!E72))),'Data Summary'!DT78="Yes"),OFFSET('Hygiene Data'!$E$9,0,10*ROW('Hygiene Data'!E72)),NA())</f>
        <v>#N/A</v>
      </c>
      <c r="BF78" s="521" t="e">
        <f ca="1">+IF(AND(ISNUMBER(OFFSET('Hygiene Data'!$F$5,0,10*ROW('Hygiene Data'!F72))),'Data Summary'!DU78="Yes"),OFFSET('Hygiene Data'!$F$5,0,10*ROW('Hygiene Data'!F72)),NA())</f>
        <v>#N/A</v>
      </c>
      <c r="BG78" s="521" t="e">
        <f ca="1">+IF(AND(ISNUMBER(OFFSET('Hygiene Data'!$F$7,0,10*ROW('Hygiene Data'!F72))),'Data Summary'!DV78="Yes"),OFFSET('Hygiene Data'!$F$7,0,10*ROW('Hygiene Data'!F72)),NA())</f>
        <v>#N/A</v>
      </c>
      <c r="BH78" s="521" t="e">
        <f ca="1">+IF(AND(ISNUMBER(OFFSET('Hygiene Data'!$F$9,0,10*ROW('Hygiene Data'!F72))),'Data Summary'!DW78="Yes"),OFFSET('Hygiene Data'!$F$9,0,10*ROW('Hygiene Data'!F72)),NA())</f>
        <v>#N/A</v>
      </c>
      <c r="BI78" s="521" t="e">
        <f ca="1">+IF(AND(ISNUMBER(OFFSET('Hygiene Data'!$G$5,0,10*ROW('Hygiene Data'!G72))),'Data Summary'!DX78="Yes"),OFFSET('Hygiene Data'!$G$5,0,10*ROW('Hygiene Data'!G72)),NA())</f>
        <v>#N/A</v>
      </c>
      <c r="BJ78" s="521" t="e">
        <f ca="1">+IF(AND(ISNUMBER(OFFSET('Hygiene Data'!$G$7,0,10*ROW('Hygiene Data'!G72))),'Data Summary'!DY78="Yes"),OFFSET('Hygiene Data'!$G$7,0,10*ROW('Hygiene Data'!G72)),NA())</f>
        <v>#N/A</v>
      </c>
      <c r="BK78" s="521" t="e">
        <f ca="1">+IF(AND(ISNUMBER(OFFSET('Hygiene Data'!$G$9,0,10*ROW('Hygiene Data'!G72))),'Data Summary'!DZ78="Yes"),OFFSET('Hygiene Data'!$G$9,0,10*ROW('Hygiene Data'!G72)),NA())</f>
        <v>#N/A</v>
      </c>
      <c r="BL78" s="521" t="e">
        <f ca="1">+IF(AND(ISNUMBER(OFFSET('Hygiene Data'!$H$5,0,10*ROW('Hygiene Data'!H72))),'Data Summary'!EA78="Yes"),OFFSET('Hygiene Data'!$H$5,0,10*ROW('Hygiene Data'!H72)),NA())</f>
        <v>#N/A</v>
      </c>
      <c r="BM78" s="521" t="e">
        <f ca="1">+IF(AND(ISNUMBER(OFFSET('Hygiene Data'!$H$7,0,10*ROW('Hygiene Data'!H72))),'Data Summary'!EB78="Yes"),OFFSET('Hygiene Data'!$H$7,0,10*ROW('Hygiene Data'!H72)),NA())</f>
        <v>#N/A</v>
      </c>
      <c r="BN78" s="521" t="e">
        <f ca="1">+IF(AND(ISNUMBER(OFFSET('Hygiene Data'!$H$9,0,10*ROW('Hygiene Data'!H72))),'Data Summary'!EC78="Yes"),OFFSET('Hygiene Data'!$H$9,0,10*ROW('Hygiene Data'!H72)),NA())</f>
        <v>#N/A</v>
      </c>
      <c r="BO78" s="521" t="e">
        <f ca="1">+IF(AND(ISNUMBER(OFFSET('Hygiene Data'!$I$5,0,10*ROW('Hygiene Data'!I72))),'Data Summary'!ED78="Yes"),OFFSET('Hygiene Data'!$I$5,0,10*ROW('Hygiene Data'!I72)),NA())</f>
        <v>#N/A</v>
      </c>
      <c r="BP78" s="521" t="e">
        <f ca="1">+IF(AND(ISNUMBER(OFFSET('Hygiene Data'!$I$7,0,10*ROW('Hygiene Data'!I72))),'Data Summary'!EE78="Yes"),OFFSET('Hygiene Data'!$I$7,0,10*ROW('Hygiene Data'!I72)),NA())</f>
        <v>#N/A</v>
      </c>
      <c r="BQ78" s="521" t="e">
        <f ca="1">+IF(AND(ISNUMBER(OFFSET('Hygiene Data'!$I$9,0,10*ROW('Hygiene Data'!I72))),'Data Summary'!EF78="Yes"),OFFSET('Hygiene Data'!$I$9,0,10*ROW('Hygiene Data'!I72)),NA())</f>
        <v>#N/A</v>
      </c>
    </row>
    <row r="79" spans="1:69" x14ac:dyDescent="0.25">
      <c r="A79" s="517" t="e">
        <f ca="1">+RIGHT('Data Summary'!A79,LEN('Data Summary'!A79)-9)</f>
        <v>#VALUE!</v>
      </c>
      <c r="B79" s="491" t="str">
        <f ca="1">+IF(ISTEXT('Data Summary'!B79),'Data Summary'!B79,"")</f>
        <v/>
      </c>
      <c r="C79" s="518" t="e">
        <f ca="1">+VALUE('Data Summary'!C79)</f>
        <v>#VALUE!</v>
      </c>
      <c r="D79" s="519" t="e">
        <f ca="1">+IF(AND(ISNUMBER(OFFSET('Water Data'!$D$4,0,10*ROW('Water Data'!D73))),'Data Summary'!BS79="Yes"),100-OFFSET('Water Data'!$D$4,0,10*ROW('Water Data'!D73)),NA())</f>
        <v>#N/A</v>
      </c>
      <c r="E79" s="519" t="e">
        <f ca="1">+IF(AND(ISNUMBER(OFFSET('Water Data'!$D$6,0,10*ROW('Water Data'!D73))),'Data Summary'!BT79="Yes"),OFFSET('Water Data'!$D$6,0,10*ROW('Water Data'!D73)),NA())</f>
        <v>#N/A</v>
      </c>
      <c r="F79" s="519" t="e">
        <f ca="1">+IF(AND(ISNUMBER(OFFSET('Water Data'!$D$9,0,10*ROW('Water Data'!D73))),'Data Summary'!BU79="Yes"),OFFSET('Water Data'!$D$9,0,10*ROW('Water Data'!D73)),NA())</f>
        <v>#N/A</v>
      </c>
      <c r="G79" s="519" t="e">
        <f ca="1">+IF(AND(ISNUMBER(OFFSET('Water Data'!$E$4,0,10*ROW('Water Data'!E73))),'Data Summary'!BV79="Yes"),100-OFFSET('Water Data'!$E$4,0,10*ROW('Water Data'!E73)),NA())</f>
        <v>#N/A</v>
      </c>
      <c r="H79" s="519" t="e">
        <f ca="1">+IF(AND(ISNUMBER(OFFSET('Water Data'!$E$6,0,10*ROW('Water Data'!E73))),'Data Summary'!BW79="Yes"),OFFSET('Water Data'!$E$6,0,10*ROW('Water Data'!E73)),NA())</f>
        <v>#N/A</v>
      </c>
      <c r="I79" s="519" t="e">
        <f ca="1">+IF(AND(ISNUMBER(OFFSET('Water Data'!$E$9,0,10*ROW('Water Data'!E73))),'Data Summary'!BX79="Yes"),OFFSET('Water Data'!$E$9,0,10*ROW('Water Data'!E73)),NA())</f>
        <v>#N/A</v>
      </c>
      <c r="J79" s="519" t="e">
        <f ca="1">+IF(AND(ISNUMBER(OFFSET('Water Data'!$F$4,0,10*ROW('Water Data'!F73))),'Data Summary'!BY79="Yes"),100-OFFSET('Water Data'!$F$4,0,10*ROW('Water Data'!F73)),NA())</f>
        <v>#N/A</v>
      </c>
      <c r="K79" s="519" t="e">
        <f ca="1">+IF(AND(ISNUMBER(OFFSET('Water Data'!$F$6,0,10*ROW('Water Data'!F73))),'Data Summary'!BZ79="Yes"),OFFSET('Water Data'!$F$6,0,10*ROW('Water Data'!F73)),NA())</f>
        <v>#N/A</v>
      </c>
      <c r="L79" s="519" t="e">
        <f ca="1">+IF(AND(ISNUMBER(OFFSET('Water Data'!$F$9,0,10*ROW('Water Data'!F73))),'Data Summary'!CA79="Yes"),OFFSET('Water Data'!$F$9,0,10*ROW('Water Data'!F73)),NA())</f>
        <v>#N/A</v>
      </c>
      <c r="M79" s="519" t="e">
        <f ca="1">+IF(AND(ISNUMBER(OFFSET('Water Data'!$G$4,0,10*ROW('Water Data'!G73))),'Data Summary'!CB79="Yes"),100-OFFSET('Water Data'!$G$4,0,10*ROW('Water Data'!G73)),NA())</f>
        <v>#N/A</v>
      </c>
      <c r="N79" s="519" t="e">
        <f ca="1">+IF(AND(ISNUMBER(OFFSET('Water Data'!$G$6,0,10*ROW('Water Data'!G73))),'Data Summary'!CC79="Yes"),OFFSET('Water Data'!$G$6,0,10*ROW('Water Data'!G73)),NA())</f>
        <v>#N/A</v>
      </c>
      <c r="O79" s="519" t="e">
        <f ca="1">+IF(AND(ISNUMBER(OFFSET('Water Data'!$G$9,0,10*ROW('Water Data'!G73))),'Data Summary'!CD79="Yes"),OFFSET('Water Data'!$G$9,0,10*ROW('Water Data'!G73)),NA())</f>
        <v>#N/A</v>
      </c>
      <c r="P79" s="519" t="e">
        <f ca="1">+IF(AND(ISNUMBER(OFFSET('Water Data'!$H$4,0,10*ROW('Water Data'!H73))),'Data Summary'!CE79="Yes"),100-OFFSET('Water Data'!$H$4,0,10*ROW('Water Data'!H73)),NA())</f>
        <v>#N/A</v>
      </c>
      <c r="Q79" s="519" t="e">
        <f ca="1">+IF(AND(ISNUMBER(OFFSET('Water Data'!$H$6,0,10*ROW('Water Data'!H73))),'Data Summary'!CF79="Yes"),OFFSET('Water Data'!$H$6,0,10*ROW('Water Data'!H73)),NA())</f>
        <v>#N/A</v>
      </c>
      <c r="R79" s="519" t="e">
        <f ca="1">+IF(AND(ISNUMBER(OFFSET('Water Data'!$H$9,0,10*ROW('Water Data'!H73))),'Data Summary'!CG79="Yes"),OFFSET('Water Data'!$H$9,0,10*ROW('Water Data'!H73)),NA())</f>
        <v>#N/A</v>
      </c>
      <c r="S79" s="519" t="e">
        <f ca="1">+IF(AND(ISNUMBER(OFFSET('Water Data'!$I$4,0,10*ROW('Water Data'!I73))),'Data Summary'!CH79="Yes"),100-OFFSET('Water Data'!$I$4,0,10*ROW('Water Data'!I73)),NA())</f>
        <v>#N/A</v>
      </c>
      <c r="T79" s="519" t="e">
        <f ca="1">+IF(AND(ISNUMBER(OFFSET('Water Data'!$I$6,0,10*ROW('Water Data'!I73))),'Data Summary'!CI79="Yes"),OFFSET('Water Data'!$I$6,0,10*ROW('Water Data'!I73)),NA())</f>
        <v>#N/A</v>
      </c>
      <c r="U79" s="519" t="e">
        <f ca="1">+IF(AND(ISNUMBER(OFFSET('Water Data'!$I$9,0,10*ROW('Water Data'!I73))),'Data Summary'!CJ79="Yes"),OFFSET('Water Data'!$I$9,0,10*ROW('Water Data'!I73)),NA())</f>
        <v>#N/A</v>
      </c>
      <c r="V79" s="520" t="e">
        <f ca="1">+IF(AND(ISNUMBER(OFFSET('Sanitation Data'!$D$4,0,10*ROW('Sanitation Data'!D73))),'Data Summary'!CK79="Yes"),100-OFFSET('Sanitation Data'!$D$4,0,10*ROW('Sanitation Data'!D73)),NA())</f>
        <v>#N/A</v>
      </c>
      <c r="W79" s="520" t="e">
        <f ca="1">+IF(AND(ISNUMBER(OFFSET('Sanitation Data'!$D$6,0,10*ROW('Sanitation Data'!D73))),'Data Summary'!CL79="Yes"),OFFSET('Sanitation Data'!$D$6,0,10*ROW('Sanitation Data'!D73)),NA())</f>
        <v>#N/A</v>
      </c>
      <c r="X79" s="520" t="e">
        <f ca="1">+IF(AND(ISNUMBER(OFFSET('Sanitation Data'!$D$10,0,10*ROW('Sanitation Data'!D73))),'Data Summary'!CM79="Yes"),OFFSET('Sanitation Data'!$D$10,0,10*ROW('Sanitation Data'!D73)),NA())</f>
        <v>#N/A</v>
      </c>
      <c r="Y79" s="520" t="e">
        <f ca="1">+IF(AND(ISNUMBER(OFFSET('Sanitation Data'!$D$11,0,10*ROW('Sanitation Data'!D73))),'Data Summary'!CN79="Yes"),OFFSET('Sanitation Data'!$D$11,0,10*ROW('Sanitation Data'!D73)),NA())</f>
        <v>#N/A</v>
      </c>
      <c r="Z79" s="520" t="e">
        <f ca="1">+IF(AND(ISNUMBER(OFFSET('Sanitation Data'!$D$12,0,10*ROW('Sanitation Data'!D73))),'Data Summary'!CO79="Yes"),OFFSET('Sanitation Data'!$D$12,0,10*ROW('Sanitation Data'!D73)),NA())</f>
        <v>#N/A</v>
      </c>
      <c r="AA79" s="520" t="e">
        <f ca="1">+IF(AND(ISNUMBER(OFFSET('Sanitation Data'!$E$4,0,10*ROW('Sanitation Data'!E73))),'Data Summary'!CP79="Yes"),100-OFFSET('Sanitation Data'!$E$4,0,10*ROW('Sanitation Data'!E73)),NA())</f>
        <v>#N/A</v>
      </c>
      <c r="AB79" s="520" t="e">
        <f ca="1">+IF(AND(ISNUMBER(OFFSET('Sanitation Data'!$E$6,0,10*ROW('Sanitation Data'!E73))),'Data Summary'!CQ79="Yes"),OFFSET('Sanitation Data'!$E$6,0,10*ROW('Sanitation Data'!E73)),NA())</f>
        <v>#N/A</v>
      </c>
      <c r="AC79" s="520" t="e">
        <f ca="1">+IF(AND(ISNUMBER(OFFSET('Sanitation Data'!$E$10,0,10*ROW('Sanitation Data'!E73))),'Data Summary'!CR79="Yes"),OFFSET('Sanitation Data'!$E$10,0,10*ROW('Sanitation Data'!E73)),NA())</f>
        <v>#N/A</v>
      </c>
      <c r="AD79" s="520" t="e">
        <f ca="1">+IF(AND(ISNUMBER(OFFSET('Sanitation Data'!$E$11,0,10*ROW('Sanitation Data'!E73))),'Data Summary'!CS79="Yes"),OFFSET('Sanitation Data'!$E$11,0,10*ROW('Sanitation Data'!E73)),NA())</f>
        <v>#N/A</v>
      </c>
      <c r="AE79" s="520" t="e">
        <f ca="1">+IF(AND(ISNUMBER(OFFSET('Sanitation Data'!$E$12,0,10*ROW('Sanitation Data'!E73))),'Data Summary'!CT79="Yes"),OFFSET('Sanitation Data'!$E$12,0,10*ROW('Sanitation Data'!E73)),NA())</f>
        <v>#N/A</v>
      </c>
      <c r="AF79" s="520" t="e">
        <f ca="1">+IF(AND(ISNUMBER(OFFSET('Sanitation Data'!$F$4,0,10*ROW('Sanitation Data'!F73))),'Data Summary'!CU79="Yes"),100-OFFSET('Sanitation Data'!$F$4,0,10*ROW('Sanitation Data'!F73)),NA())</f>
        <v>#N/A</v>
      </c>
      <c r="AG79" s="520" t="e">
        <f ca="1">+IF(AND(ISNUMBER(OFFSET('Sanitation Data'!$F$6,0,10*ROW('Sanitation Data'!F73))),'Data Summary'!CV79="Yes"),OFFSET('Sanitation Data'!$F$6,0,10*ROW('Sanitation Data'!F73)),NA())</f>
        <v>#N/A</v>
      </c>
      <c r="AH79" s="520" t="e">
        <f ca="1">+IF(AND(ISNUMBER(OFFSET('Sanitation Data'!$F$10,0,10*ROW('Sanitation Data'!F73))),'Data Summary'!CW79="Yes"),OFFSET('Sanitation Data'!$F$10,0,10*ROW('Sanitation Data'!F73)),NA())</f>
        <v>#N/A</v>
      </c>
      <c r="AI79" s="520" t="e">
        <f ca="1">+IF(AND(ISNUMBER(OFFSET('Sanitation Data'!$F$11,0,10*ROW('Sanitation Data'!F73))),'Data Summary'!CX79="Yes"),OFFSET('Sanitation Data'!$F$11,0,10*ROW('Sanitation Data'!F73)),NA())</f>
        <v>#N/A</v>
      </c>
      <c r="AJ79" s="520" t="e">
        <f ca="1">+IF(AND(ISNUMBER(OFFSET('Sanitation Data'!$F$12,0,10*ROW('Sanitation Data'!F73))),'Data Summary'!CY79="Yes"),OFFSET('Sanitation Data'!$F$12,0,10*ROW('Sanitation Data'!F73)),NA())</f>
        <v>#N/A</v>
      </c>
      <c r="AK79" s="520" t="e">
        <f ca="1">+IF(AND(ISNUMBER(OFFSET('Sanitation Data'!$G$4,0,10*ROW('Sanitation Data'!G73))),'Data Summary'!CZ79="Yes"),100-OFFSET('Sanitation Data'!$G$4,0,10*ROW('Sanitation Data'!G73)),NA())</f>
        <v>#N/A</v>
      </c>
      <c r="AL79" s="520" t="e">
        <f ca="1">+IF(AND(ISNUMBER(OFFSET('Sanitation Data'!$G$6,0,10*ROW('Sanitation Data'!G73))),'Data Summary'!DA79="Yes"),OFFSET('Sanitation Data'!$G$6,0,10*ROW('Sanitation Data'!G73)),NA())</f>
        <v>#N/A</v>
      </c>
      <c r="AM79" s="520" t="e">
        <f ca="1">+IF(AND(ISNUMBER(OFFSET('Sanitation Data'!$G$10,0,10*ROW('Sanitation Data'!G73))),'Data Summary'!DB79="Yes"),OFFSET('Sanitation Data'!$G$10,0,10*ROW('Sanitation Data'!G73)),NA())</f>
        <v>#N/A</v>
      </c>
      <c r="AN79" s="520" t="e">
        <f ca="1">+IF(AND(ISNUMBER(OFFSET('Sanitation Data'!$G$11,0,10*ROW('Sanitation Data'!G73))),'Data Summary'!DC79="Yes"),OFFSET('Sanitation Data'!$G$11,0,10*ROW('Sanitation Data'!G73)),NA())</f>
        <v>#N/A</v>
      </c>
      <c r="AO79" s="520" t="e">
        <f ca="1">+IF(AND(ISNUMBER(OFFSET('Sanitation Data'!$G$12,0,10*ROW('Sanitation Data'!G73))),'Data Summary'!DD79="Yes"),OFFSET('Sanitation Data'!$G$12,0,10*ROW('Sanitation Data'!G73)),NA())</f>
        <v>#N/A</v>
      </c>
      <c r="AP79" s="520" t="e">
        <f ca="1">+IF(AND(ISNUMBER(OFFSET('Sanitation Data'!$H$4,0,10*ROW('Sanitation Data'!H73))),'Data Summary'!DE79="Yes"),100-OFFSET('Sanitation Data'!$H$4,0,10*ROW('Sanitation Data'!H73)),NA())</f>
        <v>#N/A</v>
      </c>
      <c r="AQ79" s="520" t="e">
        <f ca="1">+IF(AND(ISNUMBER(OFFSET('Sanitation Data'!$H$6,0,10*ROW('Sanitation Data'!H73))),'Data Summary'!DF79="Yes"),OFFSET('Sanitation Data'!$H$6,0,10*ROW('Sanitation Data'!H73)),NA())</f>
        <v>#N/A</v>
      </c>
      <c r="AR79" s="520" t="e">
        <f ca="1">+IF(AND(ISNUMBER(OFFSET('Sanitation Data'!$H$10,0,10*ROW('Sanitation Data'!H73))),'Data Summary'!DG79="Yes"),OFFSET('Sanitation Data'!$H$10,0,10*ROW('Sanitation Data'!H73)),NA())</f>
        <v>#N/A</v>
      </c>
      <c r="AS79" s="520" t="e">
        <f ca="1">+IF(AND(ISNUMBER(OFFSET('Sanitation Data'!$H$11,0,10*ROW('Sanitation Data'!H73))),'Data Summary'!DH79="Yes"),OFFSET('Sanitation Data'!$H$11,0,10*ROW('Sanitation Data'!H73)),NA())</f>
        <v>#N/A</v>
      </c>
      <c r="AT79" s="520" t="e">
        <f ca="1">+IF(AND(ISNUMBER(OFFSET('Sanitation Data'!$H$12,0,10*ROW('Sanitation Data'!H73))),'Data Summary'!DI79="Yes"),OFFSET('Sanitation Data'!$H$12,0,10*ROW('Sanitation Data'!H73)),NA())</f>
        <v>#N/A</v>
      </c>
      <c r="AU79" s="520" t="e">
        <f ca="1">+IF(AND(ISNUMBER(OFFSET('Sanitation Data'!$I$4,0,10*ROW('Sanitation Data'!I73))),'Data Summary'!DJ79="Yes"),100-OFFSET('Sanitation Data'!$I$4,0,10*ROW('Sanitation Data'!I73)),NA())</f>
        <v>#N/A</v>
      </c>
      <c r="AV79" s="520" t="e">
        <f ca="1">+IF(AND(ISNUMBER(OFFSET('Sanitation Data'!$I$6,0,10*ROW('Sanitation Data'!I73))),'Data Summary'!DK79="Yes"),OFFSET('Sanitation Data'!$I$6,0,10*ROW('Sanitation Data'!I73)),NA())</f>
        <v>#N/A</v>
      </c>
      <c r="AW79" s="520" t="e">
        <f ca="1">+IF(AND(ISNUMBER(OFFSET('Sanitation Data'!$I$10,0,10*ROW('Sanitation Data'!I73))),'Data Summary'!DL79="Yes"),OFFSET('Sanitation Data'!$I$10,0,10*ROW('Sanitation Data'!I73)),NA())</f>
        <v>#N/A</v>
      </c>
      <c r="AX79" s="520" t="e">
        <f ca="1">+IF(AND(ISNUMBER(OFFSET('Sanitation Data'!$I$11,0,10*ROW('Sanitation Data'!I73))),'Data Summary'!DM79="Yes"),OFFSET('Sanitation Data'!$I$11,0,10*ROW('Sanitation Data'!I73)),NA())</f>
        <v>#N/A</v>
      </c>
      <c r="AY79" s="520" t="e">
        <f ca="1">+IF(AND(ISNUMBER(OFFSET('Sanitation Data'!$I$12,0,10*ROW('Sanitation Data'!I73))),'Data Summary'!DN79="Yes"),OFFSET('Sanitation Data'!$I$12,0,10*ROW('Sanitation Data'!I73)),NA())</f>
        <v>#N/A</v>
      </c>
      <c r="AZ79" s="521" t="e">
        <f ca="1">+IF(AND(ISNUMBER(OFFSET('Hygiene Data'!$D$5,0,10*ROW('Hygiene Data'!D73))),'Data Summary'!DO79="Yes"),OFFSET('Hygiene Data'!$D$5,0,10*ROW('Hygiene Data'!D73)),NA())</f>
        <v>#N/A</v>
      </c>
      <c r="BA79" s="521" t="e">
        <f ca="1">+IF(AND(ISNUMBER(OFFSET('Hygiene Data'!$D$7,0,10*ROW('Hygiene Data'!D73))),'Data Summary'!DP79="Yes"),OFFSET('Hygiene Data'!$D$7,0,10*ROW('Hygiene Data'!D73)),NA())</f>
        <v>#N/A</v>
      </c>
      <c r="BB79" s="521" t="e">
        <f ca="1">+IF(AND(ISNUMBER(OFFSET('Hygiene Data'!$D$9,0,10*ROW('Hygiene Data'!D73))),'Data Summary'!DQ79="Yes"),OFFSET('Hygiene Data'!$D$9,0,10*ROW('Hygiene Data'!D73)),NA())</f>
        <v>#N/A</v>
      </c>
      <c r="BC79" s="521" t="e">
        <f ca="1">+IF(AND(ISNUMBER(OFFSET('Hygiene Data'!$E$5,0,10*ROW('Hygiene Data'!E73))),'Data Summary'!DR79="Yes"),OFFSET('Hygiene Data'!$E$5,0,10*ROW('Hygiene Data'!E73)),NA())</f>
        <v>#N/A</v>
      </c>
      <c r="BD79" s="521" t="e">
        <f ca="1">+IF(AND(ISNUMBER(OFFSET('Hygiene Data'!$E$7,0,10*ROW('Hygiene Data'!E73))),'Data Summary'!DS79="Yes"),OFFSET('Hygiene Data'!$E$7,0,10*ROW('Hygiene Data'!E73)),NA())</f>
        <v>#N/A</v>
      </c>
      <c r="BE79" s="521" t="e">
        <f ca="1">+IF(AND(ISNUMBER(OFFSET('Hygiene Data'!$E$9,0,10*ROW('Hygiene Data'!E73))),'Data Summary'!DT79="Yes"),OFFSET('Hygiene Data'!$E$9,0,10*ROW('Hygiene Data'!E73)),NA())</f>
        <v>#N/A</v>
      </c>
      <c r="BF79" s="521" t="e">
        <f ca="1">+IF(AND(ISNUMBER(OFFSET('Hygiene Data'!$F$5,0,10*ROW('Hygiene Data'!F73))),'Data Summary'!DU79="Yes"),OFFSET('Hygiene Data'!$F$5,0,10*ROW('Hygiene Data'!F73)),NA())</f>
        <v>#N/A</v>
      </c>
      <c r="BG79" s="521" t="e">
        <f ca="1">+IF(AND(ISNUMBER(OFFSET('Hygiene Data'!$F$7,0,10*ROW('Hygiene Data'!F73))),'Data Summary'!DV79="Yes"),OFFSET('Hygiene Data'!$F$7,0,10*ROW('Hygiene Data'!F73)),NA())</f>
        <v>#N/A</v>
      </c>
      <c r="BH79" s="521" t="e">
        <f ca="1">+IF(AND(ISNUMBER(OFFSET('Hygiene Data'!$F$9,0,10*ROW('Hygiene Data'!F73))),'Data Summary'!DW79="Yes"),OFFSET('Hygiene Data'!$F$9,0,10*ROW('Hygiene Data'!F73)),NA())</f>
        <v>#N/A</v>
      </c>
      <c r="BI79" s="521" t="e">
        <f ca="1">+IF(AND(ISNUMBER(OFFSET('Hygiene Data'!$G$5,0,10*ROW('Hygiene Data'!G73))),'Data Summary'!DX79="Yes"),OFFSET('Hygiene Data'!$G$5,0,10*ROW('Hygiene Data'!G73)),NA())</f>
        <v>#N/A</v>
      </c>
      <c r="BJ79" s="521" t="e">
        <f ca="1">+IF(AND(ISNUMBER(OFFSET('Hygiene Data'!$G$7,0,10*ROW('Hygiene Data'!G73))),'Data Summary'!DY79="Yes"),OFFSET('Hygiene Data'!$G$7,0,10*ROW('Hygiene Data'!G73)),NA())</f>
        <v>#N/A</v>
      </c>
      <c r="BK79" s="521" t="e">
        <f ca="1">+IF(AND(ISNUMBER(OFFSET('Hygiene Data'!$G$9,0,10*ROW('Hygiene Data'!G73))),'Data Summary'!DZ79="Yes"),OFFSET('Hygiene Data'!$G$9,0,10*ROW('Hygiene Data'!G73)),NA())</f>
        <v>#N/A</v>
      </c>
      <c r="BL79" s="521" t="e">
        <f ca="1">+IF(AND(ISNUMBER(OFFSET('Hygiene Data'!$H$5,0,10*ROW('Hygiene Data'!H73))),'Data Summary'!EA79="Yes"),OFFSET('Hygiene Data'!$H$5,0,10*ROW('Hygiene Data'!H73)),NA())</f>
        <v>#N/A</v>
      </c>
      <c r="BM79" s="521" t="e">
        <f ca="1">+IF(AND(ISNUMBER(OFFSET('Hygiene Data'!$H$7,0,10*ROW('Hygiene Data'!H73))),'Data Summary'!EB79="Yes"),OFFSET('Hygiene Data'!$H$7,0,10*ROW('Hygiene Data'!H73)),NA())</f>
        <v>#N/A</v>
      </c>
      <c r="BN79" s="521" t="e">
        <f ca="1">+IF(AND(ISNUMBER(OFFSET('Hygiene Data'!$H$9,0,10*ROW('Hygiene Data'!H73))),'Data Summary'!EC79="Yes"),OFFSET('Hygiene Data'!$H$9,0,10*ROW('Hygiene Data'!H73)),NA())</f>
        <v>#N/A</v>
      </c>
      <c r="BO79" s="521" t="e">
        <f ca="1">+IF(AND(ISNUMBER(OFFSET('Hygiene Data'!$I$5,0,10*ROW('Hygiene Data'!I73))),'Data Summary'!ED79="Yes"),OFFSET('Hygiene Data'!$I$5,0,10*ROW('Hygiene Data'!I73)),NA())</f>
        <v>#N/A</v>
      </c>
      <c r="BP79" s="521" t="e">
        <f ca="1">+IF(AND(ISNUMBER(OFFSET('Hygiene Data'!$I$7,0,10*ROW('Hygiene Data'!I73))),'Data Summary'!EE79="Yes"),OFFSET('Hygiene Data'!$I$7,0,10*ROW('Hygiene Data'!I73)),NA())</f>
        <v>#N/A</v>
      </c>
      <c r="BQ79" s="521" t="e">
        <f ca="1">+IF(AND(ISNUMBER(OFFSET('Hygiene Data'!$I$9,0,10*ROW('Hygiene Data'!I73))),'Data Summary'!EF79="Yes"),OFFSET('Hygiene Data'!$I$9,0,10*ROW('Hygiene Data'!I73)),NA())</f>
        <v>#N/A</v>
      </c>
    </row>
    <row r="80" spans="1:69" x14ac:dyDescent="0.25">
      <c r="A80" s="517" t="e">
        <f ca="1">+RIGHT('Data Summary'!A80,LEN('Data Summary'!A80)-9)</f>
        <v>#VALUE!</v>
      </c>
      <c r="B80" s="491" t="str">
        <f ca="1">+IF(ISTEXT('Data Summary'!B80),'Data Summary'!B80,"")</f>
        <v/>
      </c>
      <c r="C80" s="518" t="e">
        <f ca="1">+VALUE('Data Summary'!C80)</f>
        <v>#VALUE!</v>
      </c>
      <c r="D80" s="519" t="e">
        <f ca="1">+IF(AND(ISNUMBER(OFFSET('Water Data'!$D$4,0,10*ROW('Water Data'!D74))),'Data Summary'!BS80="Yes"),100-OFFSET('Water Data'!$D$4,0,10*ROW('Water Data'!D74)),NA())</f>
        <v>#N/A</v>
      </c>
      <c r="E80" s="519" t="e">
        <f ca="1">+IF(AND(ISNUMBER(OFFSET('Water Data'!$D$6,0,10*ROW('Water Data'!D74))),'Data Summary'!BT80="Yes"),OFFSET('Water Data'!$D$6,0,10*ROW('Water Data'!D74)),NA())</f>
        <v>#N/A</v>
      </c>
      <c r="F80" s="519" t="e">
        <f ca="1">+IF(AND(ISNUMBER(OFFSET('Water Data'!$D$9,0,10*ROW('Water Data'!D74))),'Data Summary'!BU80="Yes"),OFFSET('Water Data'!$D$9,0,10*ROW('Water Data'!D74)),NA())</f>
        <v>#N/A</v>
      </c>
      <c r="G80" s="519" t="e">
        <f ca="1">+IF(AND(ISNUMBER(OFFSET('Water Data'!$E$4,0,10*ROW('Water Data'!E74))),'Data Summary'!BV80="Yes"),100-OFFSET('Water Data'!$E$4,0,10*ROW('Water Data'!E74)),NA())</f>
        <v>#N/A</v>
      </c>
      <c r="H80" s="519" t="e">
        <f ca="1">+IF(AND(ISNUMBER(OFFSET('Water Data'!$E$6,0,10*ROW('Water Data'!E74))),'Data Summary'!BW80="Yes"),OFFSET('Water Data'!$E$6,0,10*ROW('Water Data'!E74)),NA())</f>
        <v>#N/A</v>
      </c>
      <c r="I80" s="519" t="e">
        <f ca="1">+IF(AND(ISNUMBER(OFFSET('Water Data'!$E$9,0,10*ROW('Water Data'!E74))),'Data Summary'!BX80="Yes"),OFFSET('Water Data'!$E$9,0,10*ROW('Water Data'!E74)),NA())</f>
        <v>#N/A</v>
      </c>
      <c r="J80" s="519" t="e">
        <f ca="1">+IF(AND(ISNUMBER(OFFSET('Water Data'!$F$4,0,10*ROW('Water Data'!F74))),'Data Summary'!BY80="Yes"),100-OFFSET('Water Data'!$F$4,0,10*ROW('Water Data'!F74)),NA())</f>
        <v>#N/A</v>
      </c>
      <c r="K80" s="519" t="e">
        <f ca="1">+IF(AND(ISNUMBER(OFFSET('Water Data'!$F$6,0,10*ROW('Water Data'!F74))),'Data Summary'!BZ80="Yes"),OFFSET('Water Data'!$F$6,0,10*ROW('Water Data'!F74)),NA())</f>
        <v>#N/A</v>
      </c>
      <c r="L80" s="519" t="e">
        <f ca="1">+IF(AND(ISNUMBER(OFFSET('Water Data'!$F$9,0,10*ROW('Water Data'!F74))),'Data Summary'!CA80="Yes"),OFFSET('Water Data'!$F$9,0,10*ROW('Water Data'!F74)),NA())</f>
        <v>#N/A</v>
      </c>
      <c r="M80" s="519" t="e">
        <f ca="1">+IF(AND(ISNUMBER(OFFSET('Water Data'!$G$4,0,10*ROW('Water Data'!G74))),'Data Summary'!CB80="Yes"),100-OFFSET('Water Data'!$G$4,0,10*ROW('Water Data'!G74)),NA())</f>
        <v>#N/A</v>
      </c>
      <c r="N80" s="519" t="e">
        <f ca="1">+IF(AND(ISNUMBER(OFFSET('Water Data'!$G$6,0,10*ROW('Water Data'!G74))),'Data Summary'!CC80="Yes"),OFFSET('Water Data'!$G$6,0,10*ROW('Water Data'!G74)),NA())</f>
        <v>#N/A</v>
      </c>
      <c r="O80" s="519" t="e">
        <f ca="1">+IF(AND(ISNUMBER(OFFSET('Water Data'!$G$9,0,10*ROW('Water Data'!G74))),'Data Summary'!CD80="Yes"),OFFSET('Water Data'!$G$9,0,10*ROW('Water Data'!G74)),NA())</f>
        <v>#N/A</v>
      </c>
      <c r="P80" s="519" t="e">
        <f ca="1">+IF(AND(ISNUMBER(OFFSET('Water Data'!$H$4,0,10*ROW('Water Data'!H74))),'Data Summary'!CE80="Yes"),100-OFFSET('Water Data'!$H$4,0,10*ROW('Water Data'!H74)),NA())</f>
        <v>#N/A</v>
      </c>
      <c r="Q80" s="519" t="e">
        <f ca="1">+IF(AND(ISNUMBER(OFFSET('Water Data'!$H$6,0,10*ROW('Water Data'!H74))),'Data Summary'!CF80="Yes"),OFFSET('Water Data'!$H$6,0,10*ROW('Water Data'!H74)),NA())</f>
        <v>#N/A</v>
      </c>
      <c r="R80" s="519" t="e">
        <f ca="1">+IF(AND(ISNUMBER(OFFSET('Water Data'!$H$9,0,10*ROW('Water Data'!H74))),'Data Summary'!CG80="Yes"),OFFSET('Water Data'!$H$9,0,10*ROW('Water Data'!H74)),NA())</f>
        <v>#N/A</v>
      </c>
      <c r="S80" s="519" t="e">
        <f ca="1">+IF(AND(ISNUMBER(OFFSET('Water Data'!$I$4,0,10*ROW('Water Data'!I74))),'Data Summary'!CH80="Yes"),100-OFFSET('Water Data'!$I$4,0,10*ROW('Water Data'!I74)),NA())</f>
        <v>#N/A</v>
      </c>
      <c r="T80" s="519" t="e">
        <f ca="1">+IF(AND(ISNUMBER(OFFSET('Water Data'!$I$6,0,10*ROW('Water Data'!I74))),'Data Summary'!CI80="Yes"),OFFSET('Water Data'!$I$6,0,10*ROW('Water Data'!I74)),NA())</f>
        <v>#N/A</v>
      </c>
      <c r="U80" s="519" t="e">
        <f ca="1">+IF(AND(ISNUMBER(OFFSET('Water Data'!$I$9,0,10*ROW('Water Data'!I74))),'Data Summary'!CJ80="Yes"),OFFSET('Water Data'!$I$9,0,10*ROW('Water Data'!I74)),NA())</f>
        <v>#N/A</v>
      </c>
      <c r="V80" s="520" t="e">
        <f ca="1">+IF(AND(ISNUMBER(OFFSET('Sanitation Data'!$D$4,0,10*ROW('Sanitation Data'!D74))),'Data Summary'!CK80="Yes"),100-OFFSET('Sanitation Data'!$D$4,0,10*ROW('Sanitation Data'!D74)),NA())</f>
        <v>#N/A</v>
      </c>
      <c r="W80" s="520" t="e">
        <f ca="1">+IF(AND(ISNUMBER(OFFSET('Sanitation Data'!$D$6,0,10*ROW('Sanitation Data'!D74))),'Data Summary'!CL80="Yes"),OFFSET('Sanitation Data'!$D$6,0,10*ROW('Sanitation Data'!D74)),NA())</f>
        <v>#N/A</v>
      </c>
      <c r="X80" s="520" t="e">
        <f ca="1">+IF(AND(ISNUMBER(OFFSET('Sanitation Data'!$D$10,0,10*ROW('Sanitation Data'!D74))),'Data Summary'!CM80="Yes"),OFFSET('Sanitation Data'!$D$10,0,10*ROW('Sanitation Data'!D74)),NA())</f>
        <v>#N/A</v>
      </c>
      <c r="Y80" s="520" t="e">
        <f ca="1">+IF(AND(ISNUMBER(OFFSET('Sanitation Data'!$D$11,0,10*ROW('Sanitation Data'!D74))),'Data Summary'!CN80="Yes"),OFFSET('Sanitation Data'!$D$11,0,10*ROW('Sanitation Data'!D74)),NA())</f>
        <v>#N/A</v>
      </c>
      <c r="Z80" s="520" t="e">
        <f ca="1">+IF(AND(ISNUMBER(OFFSET('Sanitation Data'!$D$12,0,10*ROW('Sanitation Data'!D74))),'Data Summary'!CO80="Yes"),OFFSET('Sanitation Data'!$D$12,0,10*ROW('Sanitation Data'!D74)),NA())</f>
        <v>#N/A</v>
      </c>
      <c r="AA80" s="520" t="e">
        <f ca="1">+IF(AND(ISNUMBER(OFFSET('Sanitation Data'!$E$4,0,10*ROW('Sanitation Data'!E74))),'Data Summary'!CP80="Yes"),100-OFFSET('Sanitation Data'!$E$4,0,10*ROW('Sanitation Data'!E74)),NA())</f>
        <v>#N/A</v>
      </c>
      <c r="AB80" s="520" t="e">
        <f ca="1">+IF(AND(ISNUMBER(OFFSET('Sanitation Data'!$E$6,0,10*ROW('Sanitation Data'!E74))),'Data Summary'!CQ80="Yes"),OFFSET('Sanitation Data'!$E$6,0,10*ROW('Sanitation Data'!E74)),NA())</f>
        <v>#N/A</v>
      </c>
      <c r="AC80" s="520" t="e">
        <f ca="1">+IF(AND(ISNUMBER(OFFSET('Sanitation Data'!$E$10,0,10*ROW('Sanitation Data'!E74))),'Data Summary'!CR80="Yes"),OFFSET('Sanitation Data'!$E$10,0,10*ROW('Sanitation Data'!E74)),NA())</f>
        <v>#N/A</v>
      </c>
      <c r="AD80" s="520" t="e">
        <f ca="1">+IF(AND(ISNUMBER(OFFSET('Sanitation Data'!$E$11,0,10*ROW('Sanitation Data'!E74))),'Data Summary'!CS80="Yes"),OFFSET('Sanitation Data'!$E$11,0,10*ROW('Sanitation Data'!E74)),NA())</f>
        <v>#N/A</v>
      </c>
      <c r="AE80" s="520" t="e">
        <f ca="1">+IF(AND(ISNUMBER(OFFSET('Sanitation Data'!$E$12,0,10*ROW('Sanitation Data'!E74))),'Data Summary'!CT80="Yes"),OFFSET('Sanitation Data'!$E$12,0,10*ROW('Sanitation Data'!E74)),NA())</f>
        <v>#N/A</v>
      </c>
      <c r="AF80" s="520" t="e">
        <f ca="1">+IF(AND(ISNUMBER(OFFSET('Sanitation Data'!$F$4,0,10*ROW('Sanitation Data'!F74))),'Data Summary'!CU80="Yes"),100-OFFSET('Sanitation Data'!$F$4,0,10*ROW('Sanitation Data'!F74)),NA())</f>
        <v>#N/A</v>
      </c>
      <c r="AG80" s="520" t="e">
        <f ca="1">+IF(AND(ISNUMBER(OFFSET('Sanitation Data'!$F$6,0,10*ROW('Sanitation Data'!F74))),'Data Summary'!CV80="Yes"),OFFSET('Sanitation Data'!$F$6,0,10*ROW('Sanitation Data'!F74)),NA())</f>
        <v>#N/A</v>
      </c>
      <c r="AH80" s="520" t="e">
        <f ca="1">+IF(AND(ISNUMBER(OFFSET('Sanitation Data'!$F$10,0,10*ROW('Sanitation Data'!F74))),'Data Summary'!CW80="Yes"),OFFSET('Sanitation Data'!$F$10,0,10*ROW('Sanitation Data'!F74)),NA())</f>
        <v>#N/A</v>
      </c>
      <c r="AI80" s="520" t="e">
        <f ca="1">+IF(AND(ISNUMBER(OFFSET('Sanitation Data'!$F$11,0,10*ROW('Sanitation Data'!F74))),'Data Summary'!CX80="Yes"),OFFSET('Sanitation Data'!$F$11,0,10*ROW('Sanitation Data'!F74)),NA())</f>
        <v>#N/A</v>
      </c>
      <c r="AJ80" s="520" t="e">
        <f ca="1">+IF(AND(ISNUMBER(OFFSET('Sanitation Data'!$F$12,0,10*ROW('Sanitation Data'!F74))),'Data Summary'!CY80="Yes"),OFFSET('Sanitation Data'!$F$12,0,10*ROW('Sanitation Data'!F74)),NA())</f>
        <v>#N/A</v>
      </c>
      <c r="AK80" s="520" t="e">
        <f ca="1">+IF(AND(ISNUMBER(OFFSET('Sanitation Data'!$G$4,0,10*ROW('Sanitation Data'!G74))),'Data Summary'!CZ80="Yes"),100-OFFSET('Sanitation Data'!$G$4,0,10*ROW('Sanitation Data'!G74)),NA())</f>
        <v>#N/A</v>
      </c>
      <c r="AL80" s="520" t="e">
        <f ca="1">+IF(AND(ISNUMBER(OFFSET('Sanitation Data'!$G$6,0,10*ROW('Sanitation Data'!G74))),'Data Summary'!DA80="Yes"),OFFSET('Sanitation Data'!$G$6,0,10*ROW('Sanitation Data'!G74)),NA())</f>
        <v>#N/A</v>
      </c>
      <c r="AM80" s="520" t="e">
        <f ca="1">+IF(AND(ISNUMBER(OFFSET('Sanitation Data'!$G$10,0,10*ROW('Sanitation Data'!G74))),'Data Summary'!DB80="Yes"),OFFSET('Sanitation Data'!$G$10,0,10*ROW('Sanitation Data'!G74)),NA())</f>
        <v>#N/A</v>
      </c>
      <c r="AN80" s="520" t="e">
        <f ca="1">+IF(AND(ISNUMBER(OFFSET('Sanitation Data'!$G$11,0,10*ROW('Sanitation Data'!G74))),'Data Summary'!DC80="Yes"),OFFSET('Sanitation Data'!$G$11,0,10*ROW('Sanitation Data'!G74)),NA())</f>
        <v>#N/A</v>
      </c>
      <c r="AO80" s="520" t="e">
        <f ca="1">+IF(AND(ISNUMBER(OFFSET('Sanitation Data'!$G$12,0,10*ROW('Sanitation Data'!G74))),'Data Summary'!DD80="Yes"),OFFSET('Sanitation Data'!$G$12,0,10*ROW('Sanitation Data'!G74)),NA())</f>
        <v>#N/A</v>
      </c>
      <c r="AP80" s="520" t="e">
        <f ca="1">+IF(AND(ISNUMBER(OFFSET('Sanitation Data'!$H$4,0,10*ROW('Sanitation Data'!H74))),'Data Summary'!DE80="Yes"),100-OFFSET('Sanitation Data'!$H$4,0,10*ROW('Sanitation Data'!H74)),NA())</f>
        <v>#N/A</v>
      </c>
      <c r="AQ80" s="520" t="e">
        <f ca="1">+IF(AND(ISNUMBER(OFFSET('Sanitation Data'!$H$6,0,10*ROW('Sanitation Data'!H74))),'Data Summary'!DF80="Yes"),OFFSET('Sanitation Data'!$H$6,0,10*ROW('Sanitation Data'!H74)),NA())</f>
        <v>#N/A</v>
      </c>
      <c r="AR80" s="520" t="e">
        <f ca="1">+IF(AND(ISNUMBER(OFFSET('Sanitation Data'!$H$10,0,10*ROW('Sanitation Data'!H74))),'Data Summary'!DG80="Yes"),OFFSET('Sanitation Data'!$H$10,0,10*ROW('Sanitation Data'!H74)),NA())</f>
        <v>#N/A</v>
      </c>
      <c r="AS80" s="520" t="e">
        <f ca="1">+IF(AND(ISNUMBER(OFFSET('Sanitation Data'!$H$11,0,10*ROW('Sanitation Data'!H74))),'Data Summary'!DH80="Yes"),OFFSET('Sanitation Data'!$H$11,0,10*ROW('Sanitation Data'!H74)),NA())</f>
        <v>#N/A</v>
      </c>
      <c r="AT80" s="520" t="e">
        <f ca="1">+IF(AND(ISNUMBER(OFFSET('Sanitation Data'!$H$12,0,10*ROW('Sanitation Data'!H74))),'Data Summary'!DI80="Yes"),OFFSET('Sanitation Data'!$H$12,0,10*ROW('Sanitation Data'!H74)),NA())</f>
        <v>#N/A</v>
      </c>
      <c r="AU80" s="520" t="e">
        <f ca="1">+IF(AND(ISNUMBER(OFFSET('Sanitation Data'!$I$4,0,10*ROW('Sanitation Data'!I74))),'Data Summary'!DJ80="Yes"),100-OFFSET('Sanitation Data'!$I$4,0,10*ROW('Sanitation Data'!I74)),NA())</f>
        <v>#N/A</v>
      </c>
      <c r="AV80" s="520" t="e">
        <f ca="1">+IF(AND(ISNUMBER(OFFSET('Sanitation Data'!$I$6,0,10*ROW('Sanitation Data'!I74))),'Data Summary'!DK80="Yes"),OFFSET('Sanitation Data'!$I$6,0,10*ROW('Sanitation Data'!I74)),NA())</f>
        <v>#N/A</v>
      </c>
      <c r="AW80" s="520" t="e">
        <f ca="1">+IF(AND(ISNUMBER(OFFSET('Sanitation Data'!$I$10,0,10*ROW('Sanitation Data'!I74))),'Data Summary'!DL80="Yes"),OFFSET('Sanitation Data'!$I$10,0,10*ROW('Sanitation Data'!I74)),NA())</f>
        <v>#N/A</v>
      </c>
      <c r="AX80" s="520" t="e">
        <f ca="1">+IF(AND(ISNUMBER(OFFSET('Sanitation Data'!$I$11,0,10*ROW('Sanitation Data'!I74))),'Data Summary'!DM80="Yes"),OFFSET('Sanitation Data'!$I$11,0,10*ROW('Sanitation Data'!I74)),NA())</f>
        <v>#N/A</v>
      </c>
      <c r="AY80" s="520" t="e">
        <f ca="1">+IF(AND(ISNUMBER(OFFSET('Sanitation Data'!$I$12,0,10*ROW('Sanitation Data'!I74))),'Data Summary'!DN80="Yes"),OFFSET('Sanitation Data'!$I$12,0,10*ROW('Sanitation Data'!I74)),NA())</f>
        <v>#N/A</v>
      </c>
      <c r="AZ80" s="521" t="e">
        <f ca="1">+IF(AND(ISNUMBER(OFFSET('Hygiene Data'!$D$5,0,10*ROW('Hygiene Data'!D74))),'Data Summary'!DO80="Yes"),OFFSET('Hygiene Data'!$D$5,0,10*ROW('Hygiene Data'!D74)),NA())</f>
        <v>#N/A</v>
      </c>
      <c r="BA80" s="521" t="e">
        <f ca="1">+IF(AND(ISNUMBER(OFFSET('Hygiene Data'!$D$7,0,10*ROW('Hygiene Data'!D74))),'Data Summary'!DP80="Yes"),OFFSET('Hygiene Data'!$D$7,0,10*ROW('Hygiene Data'!D74)),NA())</f>
        <v>#N/A</v>
      </c>
      <c r="BB80" s="521" t="e">
        <f ca="1">+IF(AND(ISNUMBER(OFFSET('Hygiene Data'!$D$9,0,10*ROW('Hygiene Data'!D74))),'Data Summary'!DQ80="Yes"),OFFSET('Hygiene Data'!$D$9,0,10*ROW('Hygiene Data'!D74)),NA())</f>
        <v>#N/A</v>
      </c>
      <c r="BC80" s="521" t="e">
        <f ca="1">+IF(AND(ISNUMBER(OFFSET('Hygiene Data'!$E$5,0,10*ROW('Hygiene Data'!E74))),'Data Summary'!DR80="Yes"),OFFSET('Hygiene Data'!$E$5,0,10*ROW('Hygiene Data'!E74)),NA())</f>
        <v>#N/A</v>
      </c>
      <c r="BD80" s="521" t="e">
        <f ca="1">+IF(AND(ISNUMBER(OFFSET('Hygiene Data'!$E$7,0,10*ROW('Hygiene Data'!E74))),'Data Summary'!DS80="Yes"),OFFSET('Hygiene Data'!$E$7,0,10*ROW('Hygiene Data'!E74)),NA())</f>
        <v>#N/A</v>
      </c>
      <c r="BE80" s="521" t="e">
        <f ca="1">+IF(AND(ISNUMBER(OFFSET('Hygiene Data'!$E$9,0,10*ROW('Hygiene Data'!E74))),'Data Summary'!DT80="Yes"),OFFSET('Hygiene Data'!$E$9,0,10*ROW('Hygiene Data'!E74)),NA())</f>
        <v>#N/A</v>
      </c>
      <c r="BF80" s="521" t="e">
        <f ca="1">+IF(AND(ISNUMBER(OFFSET('Hygiene Data'!$F$5,0,10*ROW('Hygiene Data'!F74))),'Data Summary'!DU80="Yes"),OFFSET('Hygiene Data'!$F$5,0,10*ROW('Hygiene Data'!F74)),NA())</f>
        <v>#N/A</v>
      </c>
      <c r="BG80" s="521" t="e">
        <f ca="1">+IF(AND(ISNUMBER(OFFSET('Hygiene Data'!$F$7,0,10*ROW('Hygiene Data'!F74))),'Data Summary'!DV80="Yes"),OFFSET('Hygiene Data'!$F$7,0,10*ROW('Hygiene Data'!F74)),NA())</f>
        <v>#N/A</v>
      </c>
      <c r="BH80" s="521" t="e">
        <f ca="1">+IF(AND(ISNUMBER(OFFSET('Hygiene Data'!$F$9,0,10*ROW('Hygiene Data'!F74))),'Data Summary'!DW80="Yes"),OFFSET('Hygiene Data'!$F$9,0,10*ROW('Hygiene Data'!F74)),NA())</f>
        <v>#N/A</v>
      </c>
      <c r="BI80" s="521" t="e">
        <f ca="1">+IF(AND(ISNUMBER(OFFSET('Hygiene Data'!$G$5,0,10*ROW('Hygiene Data'!G74))),'Data Summary'!DX80="Yes"),OFFSET('Hygiene Data'!$G$5,0,10*ROW('Hygiene Data'!G74)),NA())</f>
        <v>#N/A</v>
      </c>
      <c r="BJ80" s="521" t="e">
        <f ca="1">+IF(AND(ISNUMBER(OFFSET('Hygiene Data'!$G$7,0,10*ROW('Hygiene Data'!G74))),'Data Summary'!DY80="Yes"),OFFSET('Hygiene Data'!$G$7,0,10*ROW('Hygiene Data'!G74)),NA())</f>
        <v>#N/A</v>
      </c>
      <c r="BK80" s="521" t="e">
        <f ca="1">+IF(AND(ISNUMBER(OFFSET('Hygiene Data'!$G$9,0,10*ROW('Hygiene Data'!G74))),'Data Summary'!DZ80="Yes"),OFFSET('Hygiene Data'!$G$9,0,10*ROW('Hygiene Data'!G74)),NA())</f>
        <v>#N/A</v>
      </c>
      <c r="BL80" s="521" t="e">
        <f ca="1">+IF(AND(ISNUMBER(OFFSET('Hygiene Data'!$H$5,0,10*ROW('Hygiene Data'!H74))),'Data Summary'!EA80="Yes"),OFFSET('Hygiene Data'!$H$5,0,10*ROW('Hygiene Data'!H74)),NA())</f>
        <v>#N/A</v>
      </c>
      <c r="BM80" s="521" t="e">
        <f ca="1">+IF(AND(ISNUMBER(OFFSET('Hygiene Data'!$H$7,0,10*ROW('Hygiene Data'!H74))),'Data Summary'!EB80="Yes"),OFFSET('Hygiene Data'!$H$7,0,10*ROW('Hygiene Data'!H74)),NA())</f>
        <v>#N/A</v>
      </c>
      <c r="BN80" s="521" t="e">
        <f ca="1">+IF(AND(ISNUMBER(OFFSET('Hygiene Data'!$H$9,0,10*ROW('Hygiene Data'!H74))),'Data Summary'!EC80="Yes"),OFFSET('Hygiene Data'!$H$9,0,10*ROW('Hygiene Data'!H74)),NA())</f>
        <v>#N/A</v>
      </c>
      <c r="BO80" s="521" t="e">
        <f ca="1">+IF(AND(ISNUMBER(OFFSET('Hygiene Data'!$I$5,0,10*ROW('Hygiene Data'!I74))),'Data Summary'!ED80="Yes"),OFFSET('Hygiene Data'!$I$5,0,10*ROW('Hygiene Data'!I74)),NA())</f>
        <v>#N/A</v>
      </c>
      <c r="BP80" s="521" t="e">
        <f ca="1">+IF(AND(ISNUMBER(OFFSET('Hygiene Data'!$I$7,0,10*ROW('Hygiene Data'!I74))),'Data Summary'!EE80="Yes"),OFFSET('Hygiene Data'!$I$7,0,10*ROW('Hygiene Data'!I74)),NA())</f>
        <v>#N/A</v>
      </c>
      <c r="BQ80" s="521" t="e">
        <f ca="1">+IF(AND(ISNUMBER(OFFSET('Hygiene Data'!$I$9,0,10*ROW('Hygiene Data'!I74))),'Data Summary'!EF80="Yes"),OFFSET('Hygiene Data'!$I$9,0,10*ROW('Hygiene Data'!I74)),NA())</f>
        <v>#N/A</v>
      </c>
    </row>
    <row r="81" spans="1:69" x14ac:dyDescent="0.25">
      <c r="A81" s="517" t="e">
        <f ca="1">+RIGHT('Data Summary'!A81,LEN('Data Summary'!A81)-9)</f>
        <v>#VALUE!</v>
      </c>
      <c r="B81" s="491" t="str">
        <f ca="1">+IF(ISTEXT('Data Summary'!B81),'Data Summary'!B81,"")</f>
        <v/>
      </c>
      <c r="C81" s="518" t="e">
        <f ca="1">+VALUE('Data Summary'!C81)</f>
        <v>#VALUE!</v>
      </c>
      <c r="D81" s="519" t="e">
        <f ca="1">+IF(AND(ISNUMBER(OFFSET('Water Data'!$D$4,0,10*ROW('Water Data'!D75))),'Data Summary'!BS81="Yes"),100-OFFSET('Water Data'!$D$4,0,10*ROW('Water Data'!D75)),NA())</f>
        <v>#N/A</v>
      </c>
      <c r="E81" s="519" t="e">
        <f ca="1">+IF(AND(ISNUMBER(OFFSET('Water Data'!$D$6,0,10*ROW('Water Data'!D75))),'Data Summary'!BT81="Yes"),OFFSET('Water Data'!$D$6,0,10*ROW('Water Data'!D75)),NA())</f>
        <v>#N/A</v>
      </c>
      <c r="F81" s="519" t="e">
        <f ca="1">+IF(AND(ISNUMBER(OFFSET('Water Data'!$D$9,0,10*ROW('Water Data'!D75))),'Data Summary'!BU81="Yes"),OFFSET('Water Data'!$D$9,0,10*ROW('Water Data'!D75)),NA())</f>
        <v>#N/A</v>
      </c>
      <c r="G81" s="519" t="e">
        <f ca="1">+IF(AND(ISNUMBER(OFFSET('Water Data'!$E$4,0,10*ROW('Water Data'!E75))),'Data Summary'!BV81="Yes"),100-OFFSET('Water Data'!$E$4,0,10*ROW('Water Data'!E75)),NA())</f>
        <v>#N/A</v>
      </c>
      <c r="H81" s="519" t="e">
        <f ca="1">+IF(AND(ISNUMBER(OFFSET('Water Data'!$E$6,0,10*ROW('Water Data'!E75))),'Data Summary'!BW81="Yes"),OFFSET('Water Data'!$E$6,0,10*ROW('Water Data'!E75)),NA())</f>
        <v>#N/A</v>
      </c>
      <c r="I81" s="519" t="e">
        <f ca="1">+IF(AND(ISNUMBER(OFFSET('Water Data'!$E$9,0,10*ROW('Water Data'!E75))),'Data Summary'!BX81="Yes"),OFFSET('Water Data'!$E$9,0,10*ROW('Water Data'!E75)),NA())</f>
        <v>#N/A</v>
      </c>
      <c r="J81" s="519" t="e">
        <f ca="1">+IF(AND(ISNUMBER(OFFSET('Water Data'!$F$4,0,10*ROW('Water Data'!F75))),'Data Summary'!BY81="Yes"),100-OFFSET('Water Data'!$F$4,0,10*ROW('Water Data'!F75)),NA())</f>
        <v>#N/A</v>
      </c>
      <c r="K81" s="519" t="e">
        <f ca="1">+IF(AND(ISNUMBER(OFFSET('Water Data'!$F$6,0,10*ROW('Water Data'!F75))),'Data Summary'!BZ81="Yes"),OFFSET('Water Data'!$F$6,0,10*ROW('Water Data'!F75)),NA())</f>
        <v>#N/A</v>
      </c>
      <c r="L81" s="519" t="e">
        <f ca="1">+IF(AND(ISNUMBER(OFFSET('Water Data'!$F$9,0,10*ROW('Water Data'!F75))),'Data Summary'!CA81="Yes"),OFFSET('Water Data'!$F$9,0,10*ROW('Water Data'!F75)),NA())</f>
        <v>#N/A</v>
      </c>
      <c r="M81" s="519" t="e">
        <f ca="1">+IF(AND(ISNUMBER(OFFSET('Water Data'!$G$4,0,10*ROW('Water Data'!G75))),'Data Summary'!CB81="Yes"),100-OFFSET('Water Data'!$G$4,0,10*ROW('Water Data'!G75)),NA())</f>
        <v>#N/A</v>
      </c>
      <c r="N81" s="519" t="e">
        <f ca="1">+IF(AND(ISNUMBER(OFFSET('Water Data'!$G$6,0,10*ROW('Water Data'!G75))),'Data Summary'!CC81="Yes"),OFFSET('Water Data'!$G$6,0,10*ROW('Water Data'!G75)),NA())</f>
        <v>#N/A</v>
      </c>
      <c r="O81" s="519" t="e">
        <f ca="1">+IF(AND(ISNUMBER(OFFSET('Water Data'!$G$9,0,10*ROW('Water Data'!G75))),'Data Summary'!CD81="Yes"),OFFSET('Water Data'!$G$9,0,10*ROW('Water Data'!G75)),NA())</f>
        <v>#N/A</v>
      </c>
      <c r="P81" s="519" t="e">
        <f ca="1">+IF(AND(ISNUMBER(OFFSET('Water Data'!$H$4,0,10*ROW('Water Data'!H75))),'Data Summary'!CE81="Yes"),100-OFFSET('Water Data'!$H$4,0,10*ROW('Water Data'!H75)),NA())</f>
        <v>#N/A</v>
      </c>
      <c r="Q81" s="519" t="e">
        <f ca="1">+IF(AND(ISNUMBER(OFFSET('Water Data'!$H$6,0,10*ROW('Water Data'!H75))),'Data Summary'!CF81="Yes"),OFFSET('Water Data'!$H$6,0,10*ROW('Water Data'!H75)),NA())</f>
        <v>#N/A</v>
      </c>
      <c r="R81" s="519" t="e">
        <f ca="1">+IF(AND(ISNUMBER(OFFSET('Water Data'!$H$9,0,10*ROW('Water Data'!H75))),'Data Summary'!CG81="Yes"),OFFSET('Water Data'!$H$9,0,10*ROW('Water Data'!H75)),NA())</f>
        <v>#N/A</v>
      </c>
      <c r="S81" s="519" t="e">
        <f ca="1">+IF(AND(ISNUMBER(OFFSET('Water Data'!$I$4,0,10*ROW('Water Data'!I75))),'Data Summary'!CH81="Yes"),100-OFFSET('Water Data'!$I$4,0,10*ROW('Water Data'!I75)),NA())</f>
        <v>#N/A</v>
      </c>
      <c r="T81" s="519" t="e">
        <f ca="1">+IF(AND(ISNUMBER(OFFSET('Water Data'!$I$6,0,10*ROW('Water Data'!I75))),'Data Summary'!CI81="Yes"),OFFSET('Water Data'!$I$6,0,10*ROW('Water Data'!I75)),NA())</f>
        <v>#N/A</v>
      </c>
      <c r="U81" s="519" t="e">
        <f ca="1">+IF(AND(ISNUMBER(OFFSET('Water Data'!$I$9,0,10*ROW('Water Data'!I75))),'Data Summary'!CJ81="Yes"),OFFSET('Water Data'!$I$9,0,10*ROW('Water Data'!I75)),NA())</f>
        <v>#N/A</v>
      </c>
      <c r="V81" s="520" t="e">
        <f ca="1">+IF(AND(ISNUMBER(OFFSET('Sanitation Data'!$D$4,0,10*ROW('Sanitation Data'!D75))),'Data Summary'!CK81="Yes"),100-OFFSET('Sanitation Data'!$D$4,0,10*ROW('Sanitation Data'!D75)),NA())</f>
        <v>#N/A</v>
      </c>
      <c r="W81" s="520" t="e">
        <f ca="1">+IF(AND(ISNUMBER(OFFSET('Sanitation Data'!$D$6,0,10*ROW('Sanitation Data'!D75))),'Data Summary'!CL81="Yes"),OFFSET('Sanitation Data'!$D$6,0,10*ROW('Sanitation Data'!D75)),NA())</f>
        <v>#N/A</v>
      </c>
      <c r="X81" s="520" t="e">
        <f ca="1">+IF(AND(ISNUMBER(OFFSET('Sanitation Data'!$D$10,0,10*ROW('Sanitation Data'!D75))),'Data Summary'!CM81="Yes"),OFFSET('Sanitation Data'!$D$10,0,10*ROW('Sanitation Data'!D75)),NA())</f>
        <v>#N/A</v>
      </c>
      <c r="Y81" s="520" t="e">
        <f ca="1">+IF(AND(ISNUMBER(OFFSET('Sanitation Data'!$D$11,0,10*ROW('Sanitation Data'!D75))),'Data Summary'!CN81="Yes"),OFFSET('Sanitation Data'!$D$11,0,10*ROW('Sanitation Data'!D75)),NA())</f>
        <v>#N/A</v>
      </c>
      <c r="Z81" s="520" t="e">
        <f ca="1">+IF(AND(ISNUMBER(OFFSET('Sanitation Data'!$D$12,0,10*ROW('Sanitation Data'!D75))),'Data Summary'!CO81="Yes"),OFFSET('Sanitation Data'!$D$12,0,10*ROW('Sanitation Data'!D75)),NA())</f>
        <v>#N/A</v>
      </c>
      <c r="AA81" s="520" t="e">
        <f ca="1">+IF(AND(ISNUMBER(OFFSET('Sanitation Data'!$E$4,0,10*ROW('Sanitation Data'!E75))),'Data Summary'!CP81="Yes"),100-OFFSET('Sanitation Data'!$E$4,0,10*ROW('Sanitation Data'!E75)),NA())</f>
        <v>#N/A</v>
      </c>
      <c r="AB81" s="520" t="e">
        <f ca="1">+IF(AND(ISNUMBER(OFFSET('Sanitation Data'!$E$6,0,10*ROW('Sanitation Data'!E75))),'Data Summary'!CQ81="Yes"),OFFSET('Sanitation Data'!$E$6,0,10*ROW('Sanitation Data'!E75)),NA())</f>
        <v>#N/A</v>
      </c>
      <c r="AC81" s="520" t="e">
        <f ca="1">+IF(AND(ISNUMBER(OFFSET('Sanitation Data'!$E$10,0,10*ROW('Sanitation Data'!E75))),'Data Summary'!CR81="Yes"),OFFSET('Sanitation Data'!$E$10,0,10*ROW('Sanitation Data'!E75)),NA())</f>
        <v>#N/A</v>
      </c>
      <c r="AD81" s="520" t="e">
        <f ca="1">+IF(AND(ISNUMBER(OFFSET('Sanitation Data'!$E$11,0,10*ROW('Sanitation Data'!E75))),'Data Summary'!CS81="Yes"),OFFSET('Sanitation Data'!$E$11,0,10*ROW('Sanitation Data'!E75)),NA())</f>
        <v>#N/A</v>
      </c>
      <c r="AE81" s="520" t="e">
        <f ca="1">+IF(AND(ISNUMBER(OFFSET('Sanitation Data'!$E$12,0,10*ROW('Sanitation Data'!E75))),'Data Summary'!CT81="Yes"),OFFSET('Sanitation Data'!$E$12,0,10*ROW('Sanitation Data'!E75)),NA())</f>
        <v>#N/A</v>
      </c>
      <c r="AF81" s="520" t="e">
        <f ca="1">+IF(AND(ISNUMBER(OFFSET('Sanitation Data'!$F$4,0,10*ROW('Sanitation Data'!F75))),'Data Summary'!CU81="Yes"),100-OFFSET('Sanitation Data'!$F$4,0,10*ROW('Sanitation Data'!F75)),NA())</f>
        <v>#N/A</v>
      </c>
      <c r="AG81" s="520" t="e">
        <f ca="1">+IF(AND(ISNUMBER(OFFSET('Sanitation Data'!$F$6,0,10*ROW('Sanitation Data'!F75))),'Data Summary'!CV81="Yes"),OFFSET('Sanitation Data'!$F$6,0,10*ROW('Sanitation Data'!F75)),NA())</f>
        <v>#N/A</v>
      </c>
      <c r="AH81" s="520" t="e">
        <f ca="1">+IF(AND(ISNUMBER(OFFSET('Sanitation Data'!$F$10,0,10*ROW('Sanitation Data'!F75))),'Data Summary'!CW81="Yes"),OFFSET('Sanitation Data'!$F$10,0,10*ROW('Sanitation Data'!F75)),NA())</f>
        <v>#N/A</v>
      </c>
      <c r="AI81" s="520" t="e">
        <f ca="1">+IF(AND(ISNUMBER(OFFSET('Sanitation Data'!$F$11,0,10*ROW('Sanitation Data'!F75))),'Data Summary'!CX81="Yes"),OFFSET('Sanitation Data'!$F$11,0,10*ROW('Sanitation Data'!F75)),NA())</f>
        <v>#N/A</v>
      </c>
      <c r="AJ81" s="520" t="e">
        <f ca="1">+IF(AND(ISNUMBER(OFFSET('Sanitation Data'!$F$12,0,10*ROW('Sanitation Data'!F75))),'Data Summary'!CY81="Yes"),OFFSET('Sanitation Data'!$F$12,0,10*ROW('Sanitation Data'!F75)),NA())</f>
        <v>#N/A</v>
      </c>
      <c r="AK81" s="520" t="e">
        <f ca="1">+IF(AND(ISNUMBER(OFFSET('Sanitation Data'!$G$4,0,10*ROW('Sanitation Data'!G75))),'Data Summary'!CZ81="Yes"),100-OFFSET('Sanitation Data'!$G$4,0,10*ROW('Sanitation Data'!G75)),NA())</f>
        <v>#N/A</v>
      </c>
      <c r="AL81" s="520" t="e">
        <f ca="1">+IF(AND(ISNUMBER(OFFSET('Sanitation Data'!$G$6,0,10*ROW('Sanitation Data'!G75))),'Data Summary'!DA81="Yes"),OFFSET('Sanitation Data'!$G$6,0,10*ROW('Sanitation Data'!G75)),NA())</f>
        <v>#N/A</v>
      </c>
      <c r="AM81" s="520" t="e">
        <f ca="1">+IF(AND(ISNUMBER(OFFSET('Sanitation Data'!$G$10,0,10*ROW('Sanitation Data'!G75))),'Data Summary'!DB81="Yes"),OFFSET('Sanitation Data'!$G$10,0,10*ROW('Sanitation Data'!G75)),NA())</f>
        <v>#N/A</v>
      </c>
      <c r="AN81" s="520" t="e">
        <f ca="1">+IF(AND(ISNUMBER(OFFSET('Sanitation Data'!$G$11,0,10*ROW('Sanitation Data'!G75))),'Data Summary'!DC81="Yes"),OFFSET('Sanitation Data'!$G$11,0,10*ROW('Sanitation Data'!G75)),NA())</f>
        <v>#N/A</v>
      </c>
      <c r="AO81" s="520" t="e">
        <f ca="1">+IF(AND(ISNUMBER(OFFSET('Sanitation Data'!$G$12,0,10*ROW('Sanitation Data'!G75))),'Data Summary'!DD81="Yes"),OFFSET('Sanitation Data'!$G$12,0,10*ROW('Sanitation Data'!G75)),NA())</f>
        <v>#N/A</v>
      </c>
      <c r="AP81" s="520" t="e">
        <f ca="1">+IF(AND(ISNUMBER(OFFSET('Sanitation Data'!$H$4,0,10*ROW('Sanitation Data'!H75))),'Data Summary'!DE81="Yes"),100-OFFSET('Sanitation Data'!$H$4,0,10*ROW('Sanitation Data'!H75)),NA())</f>
        <v>#N/A</v>
      </c>
      <c r="AQ81" s="520" t="e">
        <f ca="1">+IF(AND(ISNUMBER(OFFSET('Sanitation Data'!$H$6,0,10*ROW('Sanitation Data'!H75))),'Data Summary'!DF81="Yes"),OFFSET('Sanitation Data'!$H$6,0,10*ROW('Sanitation Data'!H75)),NA())</f>
        <v>#N/A</v>
      </c>
      <c r="AR81" s="520" t="e">
        <f ca="1">+IF(AND(ISNUMBER(OFFSET('Sanitation Data'!$H$10,0,10*ROW('Sanitation Data'!H75))),'Data Summary'!DG81="Yes"),OFFSET('Sanitation Data'!$H$10,0,10*ROW('Sanitation Data'!H75)),NA())</f>
        <v>#N/A</v>
      </c>
      <c r="AS81" s="520" t="e">
        <f ca="1">+IF(AND(ISNUMBER(OFFSET('Sanitation Data'!$H$11,0,10*ROW('Sanitation Data'!H75))),'Data Summary'!DH81="Yes"),OFFSET('Sanitation Data'!$H$11,0,10*ROW('Sanitation Data'!H75)),NA())</f>
        <v>#N/A</v>
      </c>
      <c r="AT81" s="520" t="e">
        <f ca="1">+IF(AND(ISNUMBER(OFFSET('Sanitation Data'!$H$12,0,10*ROW('Sanitation Data'!H75))),'Data Summary'!DI81="Yes"),OFFSET('Sanitation Data'!$H$12,0,10*ROW('Sanitation Data'!H75)),NA())</f>
        <v>#N/A</v>
      </c>
      <c r="AU81" s="520" t="e">
        <f ca="1">+IF(AND(ISNUMBER(OFFSET('Sanitation Data'!$I$4,0,10*ROW('Sanitation Data'!I75))),'Data Summary'!DJ81="Yes"),100-OFFSET('Sanitation Data'!$I$4,0,10*ROW('Sanitation Data'!I75)),NA())</f>
        <v>#N/A</v>
      </c>
      <c r="AV81" s="520" t="e">
        <f ca="1">+IF(AND(ISNUMBER(OFFSET('Sanitation Data'!$I$6,0,10*ROW('Sanitation Data'!I75))),'Data Summary'!DK81="Yes"),OFFSET('Sanitation Data'!$I$6,0,10*ROW('Sanitation Data'!I75)),NA())</f>
        <v>#N/A</v>
      </c>
      <c r="AW81" s="520" t="e">
        <f ca="1">+IF(AND(ISNUMBER(OFFSET('Sanitation Data'!$I$10,0,10*ROW('Sanitation Data'!I75))),'Data Summary'!DL81="Yes"),OFFSET('Sanitation Data'!$I$10,0,10*ROW('Sanitation Data'!I75)),NA())</f>
        <v>#N/A</v>
      </c>
      <c r="AX81" s="520" t="e">
        <f ca="1">+IF(AND(ISNUMBER(OFFSET('Sanitation Data'!$I$11,0,10*ROW('Sanitation Data'!I75))),'Data Summary'!DM81="Yes"),OFFSET('Sanitation Data'!$I$11,0,10*ROW('Sanitation Data'!I75)),NA())</f>
        <v>#N/A</v>
      </c>
      <c r="AY81" s="520" t="e">
        <f ca="1">+IF(AND(ISNUMBER(OFFSET('Sanitation Data'!$I$12,0,10*ROW('Sanitation Data'!I75))),'Data Summary'!DN81="Yes"),OFFSET('Sanitation Data'!$I$12,0,10*ROW('Sanitation Data'!I75)),NA())</f>
        <v>#N/A</v>
      </c>
      <c r="AZ81" s="521" t="e">
        <f ca="1">+IF(AND(ISNUMBER(OFFSET('Hygiene Data'!$D$5,0,10*ROW('Hygiene Data'!D75))),'Data Summary'!DO81="Yes"),OFFSET('Hygiene Data'!$D$5,0,10*ROW('Hygiene Data'!D75)),NA())</f>
        <v>#N/A</v>
      </c>
      <c r="BA81" s="521" t="e">
        <f ca="1">+IF(AND(ISNUMBER(OFFSET('Hygiene Data'!$D$7,0,10*ROW('Hygiene Data'!D75))),'Data Summary'!DP81="Yes"),OFFSET('Hygiene Data'!$D$7,0,10*ROW('Hygiene Data'!D75)),NA())</f>
        <v>#N/A</v>
      </c>
      <c r="BB81" s="521" t="e">
        <f ca="1">+IF(AND(ISNUMBER(OFFSET('Hygiene Data'!$D$9,0,10*ROW('Hygiene Data'!D75))),'Data Summary'!DQ81="Yes"),OFFSET('Hygiene Data'!$D$9,0,10*ROW('Hygiene Data'!D75)),NA())</f>
        <v>#N/A</v>
      </c>
      <c r="BC81" s="521" t="e">
        <f ca="1">+IF(AND(ISNUMBER(OFFSET('Hygiene Data'!$E$5,0,10*ROW('Hygiene Data'!E75))),'Data Summary'!DR81="Yes"),OFFSET('Hygiene Data'!$E$5,0,10*ROW('Hygiene Data'!E75)),NA())</f>
        <v>#N/A</v>
      </c>
      <c r="BD81" s="521" t="e">
        <f ca="1">+IF(AND(ISNUMBER(OFFSET('Hygiene Data'!$E$7,0,10*ROW('Hygiene Data'!E75))),'Data Summary'!DS81="Yes"),OFFSET('Hygiene Data'!$E$7,0,10*ROW('Hygiene Data'!E75)),NA())</f>
        <v>#N/A</v>
      </c>
      <c r="BE81" s="521" t="e">
        <f ca="1">+IF(AND(ISNUMBER(OFFSET('Hygiene Data'!$E$9,0,10*ROW('Hygiene Data'!E75))),'Data Summary'!DT81="Yes"),OFFSET('Hygiene Data'!$E$9,0,10*ROW('Hygiene Data'!E75)),NA())</f>
        <v>#N/A</v>
      </c>
      <c r="BF81" s="521" t="e">
        <f ca="1">+IF(AND(ISNUMBER(OFFSET('Hygiene Data'!$F$5,0,10*ROW('Hygiene Data'!F75))),'Data Summary'!DU81="Yes"),OFFSET('Hygiene Data'!$F$5,0,10*ROW('Hygiene Data'!F75)),NA())</f>
        <v>#N/A</v>
      </c>
      <c r="BG81" s="521" t="e">
        <f ca="1">+IF(AND(ISNUMBER(OFFSET('Hygiene Data'!$F$7,0,10*ROW('Hygiene Data'!F75))),'Data Summary'!DV81="Yes"),OFFSET('Hygiene Data'!$F$7,0,10*ROW('Hygiene Data'!F75)),NA())</f>
        <v>#N/A</v>
      </c>
      <c r="BH81" s="521" t="e">
        <f ca="1">+IF(AND(ISNUMBER(OFFSET('Hygiene Data'!$F$9,0,10*ROW('Hygiene Data'!F75))),'Data Summary'!DW81="Yes"),OFFSET('Hygiene Data'!$F$9,0,10*ROW('Hygiene Data'!F75)),NA())</f>
        <v>#N/A</v>
      </c>
      <c r="BI81" s="521" t="e">
        <f ca="1">+IF(AND(ISNUMBER(OFFSET('Hygiene Data'!$G$5,0,10*ROW('Hygiene Data'!G75))),'Data Summary'!DX81="Yes"),OFFSET('Hygiene Data'!$G$5,0,10*ROW('Hygiene Data'!G75)),NA())</f>
        <v>#N/A</v>
      </c>
      <c r="BJ81" s="521" t="e">
        <f ca="1">+IF(AND(ISNUMBER(OFFSET('Hygiene Data'!$G$7,0,10*ROW('Hygiene Data'!G75))),'Data Summary'!DY81="Yes"),OFFSET('Hygiene Data'!$G$7,0,10*ROW('Hygiene Data'!G75)),NA())</f>
        <v>#N/A</v>
      </c>
      <c r="BK81" s="521" t="e">
        <f ca="1">+IF(AND(ISNUMBER(OFFSET('Hygiene Data'!$G$9,0,10*ROW('Hygiene Data'!G75))),'Data Summary'!DZ81="Yes"),OFFSET('Hygiene Data'!$G$9,0,10*ROW('Hygiene Data'!G75)),NA())</f>
        <v>#N/A</v>
      </c>
      <c r="BL81" s="521" t="e">
        <f ca="1">+IF(AND(ISNUMBER(OFFSET('Hygiene Data'!$H$5,0,10*ROW('Hygiene Data'!H75))),'Data Summary'!EA81="Yes"),OFFSET('Hygiene Data'!$H$5,0,10*ROW('Hygiene Data'!H75)),NA())</f>
        <v>#N/A</v>
      </c>
      <c r="BM81" s="521" t="e">
        <f ca="1">+IF(AND(ISNUMBER(OFFSET('Hygiene Data'!$H$7,0,10*ROW('Hygiene Data'!H75))),'Data Summary'!EB81="Yes"),OFFSET('Hygiene Data'!$H$7,0,10*ROW('Hygiene Data'!H75)),NA())</f>
        <v>#N/A</v>
      </c>
      <c r="BN81" s="521" t="e">
        <f ca="1">+IF(AND(ISNUMBER(OFFSET('Hygiene Data'!$H$9,0,10*ROW('Hygiene Data'!H75))),'Data Summary'!EC81="Yes"),OFFSET('Hygiene Data'!$H$9,0,10*ROW('Hygiene Data'!H75)),NA())</f>
        <v>#N/A</v>
      </c>
      <c r="BO81" s="521" t="e">
        <f ca="1">+IF(AND(ISNUMBER(OFFSET('Hygiene Data'!$I$5,0,10*ROW('Hygiene Data'!I75))),'Data Summary'!ED81="Yes"),OFFSET('Hygiene Data'!$I$5,0,10*ROW('Hygiene Data'!I75)),NA())</f>
        <v>#N/A</v>
      </c>
      <c r="BP81" s="521" t="e">
        <f ca="1">+IF(AND(ISNUMBER(OFFSET('Hygiene Data'!$I$7,0,10*ROW('Hygiene Data'!I75))),'Data Summary'!EE81="Yes"),OFFSET('Hygiene Data'!$I$7,0,10*ROW('Hygiene Data'!I75)),NA())</f>
        <v>#N/A</v>
      </c>
      <c r="BQ81" s="521" t="e">
        <f ca="1">+IF(AND(ISNUMBER(OFFSET('Hygiene Data'!$I$9,0,10*ROW('Hygiene Data'!I75))),'Data Summary'!EF81="Yes"),OFFSET('Hygiene Data'!$I$9,0,10*ROW('Hygiene Data'!I75)),NA())</f>
        <v>#N/A</v>
      </c>
    </row>
    <row r="82" spans="1:69" x14ac:dyDescent="0.25">
      <c r="A82" s="517" t="e">
        <f ca="1">+RIGHT('Data Summary'!A82,LEN('Data Summary'!A82)-9)</f>
        <v>#VALUE!</v>
      </c>
      <c r="B82" s="491" t="str">
        <f ca="1">+IF(ISTEXT('Data Summary'!B82),'Data Summary'!B82,"")</f>
        <v/>
      </c>
      <c r="C82" s="518" t="e">
        <f ca="1">+VALUE('Data Summary'!C82)</f>
        <v>#VALUE!</v>
      </c>
      <c r="D82" s="519" t="e">
        <f ca="1">+IF(AND(ISNUMBER(OFFSET('Water Data'!$D$4,0,10*ROW('Water Data'!D76))),'Data Summary'!BS82="Yes"),100-OFFSET('Water Data'!$D$4,0,10*ROW('Water Data'!D76)),NA())</f>
        <v>#N/A</v>
      </c>
      <c r="E82" s="519" t="e">
        <f ca="1">+IF(AND(ISNUMBER(OFFSET('Water Data'!$D$6,0,10*ROW('Water Data'!D76))),'Data Summary'!BT82="Yes"),OFFSET('Water Data'!$D$6,0,10*ROW('Water Data'!D76)),NA())</f>
        <v>#N/A</v>
      </c>
      <c r="F82" s="519" t="e">
        <f ca="1">+IF(AND(ISNUMBER(OFFSET('Water Data'!$D$9,0,10*ROW('Water Data'!D76))),'Data Summary'!BU82="Yes"),OFFSET('Water Data'!$D$9,0,10*ROW('Water Data'!D76)),NA())</f>
        <v>#N/A</v>
      </c>
      <c r="G82" s="519" t="e">
        <f ca="1">+IF(AND(ISNUMBER(OFFSET('Water Data'!$E$4,0,10*ROW('Water Data'!E76))),'Data Summary'!BV82="Yes"),100-OFFSET('Water Data'!$E$4,0,10*ROW('Water Data'!E76)),NA())</f>
        <v>#N/A</v>
      </c>
      <c r="H82" s="519" t="e">
        <f ca="1">+IF(AND(ISNUMBER(OFFSET('Water Data'!$E$6,0,10*ROW('Water Data'!E76))),'Data Summary'!BW82="Yes"),OFFSET('Water Data'!$E$6,0,10*ROW('Water Data'!E76)),NA())</f>
        <v>#N/A</v>
      </c>
      <c r="I82" s="519" t="e">
        <f ca="1">+IF(AND(ISNUMBER(OFFSET('Water Data'!$E$9,0,10*ROW('Water Data'!E76))),'Data Summary'!BX82="Yes"),OFFSET('Water Data'!$E$9,0,10*ROW('Water Data'!E76)),NA())</f>
        <v>#N/A</v>
      </c>
      <c r="J82" s="519" t="e">
        <f ca="1">+IF(AND(ISNUMBER(OFFSET('Water Data'!$F$4,0,10*ROW('Water Data'!F76))),'Data Summary'!BY82="Yes"),100-OFFSET('Water Data'!$F$4,0,10*ROW('Water Data'!F76)),NA())</f>
        <v>#N/A</v>
      </c>
      <c r="K82" s="519" t="e">
        <f ca="1">+IF(AND(ISNUMBER(OFFSET('Water Data'!$F$6,0,10*ROW('Water Data'!F76))),'Data Summary'!BZ82="Yes"),OFFSET('Water Data'!$F$6,0,10*ROW('Water Data'!F76)),NA())</f>
        <v>#N/A</v>
      </c>
      <c r="L82" s="519" t="e">
        <f ca="1">+IF(AND(ISNUMBER(OFFSET('Water Data'!$F$9,0,10*ROW('Water Data'!F76))),'Data Summary'!CA82="Yes"),OFFSET('Water Data'!$F$9,0,10*ROW('Water Data'!F76)),NA())</f>
        <v>#N/A</v>
      </c>
      <c r="M82" s="519" t="e">
        <f ca="1">+IF(AND(ISNUMBER(OFFSET('Water Data'!$G$4,0,10*ROW('Water Data'!G76))),'Data Summary'!CB82="Yes"),100-OFFSET('Water Data'!$G$4,0,10*ROW('Water Data'!G76)),NA())</f>
        <v>#N/A</v>
      </c>
      <c r="N82" s="519" t="e">
        <f ca="1">+IF(AND(ISNUMBER(OFFSET('Water Data'!$G$6,0,10*ROW('Water Data'!G76))),'Data Summary'!CC82="Yes"),OFFSET('Water Data'!$G$6,0,10*ROW('Water Data'!G76)),NA())</f>
        <v>#N/A</v>
      </c>
      <c r="O82" s="519" t="e">
        <f ca="1">+IF(AND(ISNUMBER(OFFSET('Water Data'!$G$9,0,10*ROW('Water Data'!G76))),'Data Summary'!CD82="Yes"),OFFSET('Water Data'!$G$9,0,10*ROW('Water Data'!G76)),NA())</f>
        <v>#N/A</v>
      </c>
      <c r="P82" s="519" t="e">
        <f ca="1">+IF(AND(ISNUMBER(OFFSET('Water Data'!$H$4,0,10*ROW('Water Data'!H76))),'Data Summary'!CE82="Yes"),100-OFFSET('Water Data'!$H$4,0,10*ROW('Water Data'!H76)),NA())</f>
        <v>#N/A</v>
      </c>
      <c r="Q82" s="519" t="e">
        <f ca="1">+IF(AND(ISNUMBER(OFFSET('Water Data'!$H$6,0,10*ROW('Water Data'!H76))),'Data Summary'!CF82="Yes"),OFFSET('Water Data'!$H$6,0,10*ROW('Water Data'!H76)),NA())</f>
        <v>#N/A</v>
      </c>
      <c r="R82" s="519" t="e">
        <f ca="1">+IF(AND(ISNUMBER(OFFSET('Water Data'!$H$9,0,10*ROW('Water Data'!H76))),'Data Summary'!CG82="Yes"),OFFSET('Water Data'!$H$9,0,10*ROW('Water Data'!H76)),NA())</f>
        <v>#N/A</v>
      </c>
      <c r="S82" s="519" t="e">
        <f ca="1">+IF(AND(ISNUMBER(OFFSET('Water Data'!$I$4,0,10*ROW('Water Data'!I76))),'Data Summary'!CH82="Yes"),100-OFFSET('Water Data'!$I$4,0,10*ROW('Water Data'!I76)),NA())</f>
        <v>#N/A</v>
      </c>
      <c r="T82" s="519" t="e">
        <f ca="1">+IF(AND(ISNUMBER(OFFSET('Water Data'!$I$6,0,10*ROW('Water Data'!I76))),'Data Summary'!CI82="Yes"),OFFSET('Water Data'!$I$6,0,10*ROW('Water Data'!I76)),NA())</f>
        <v>#N/A</v>
      </c>
      <c r="U82" s="519" t="e">
        <f ca="1">+IF(AND(ISNUMBER(OFFSET('Water Data'!$I$9,0,10*ROW('Water Data'!I76))),'Data Summary'!CJ82="Yes"),OFFSET('Water Data'!$I$9,0,10*ROW('Water Data'!I76)),NA())</f>
        <v>#N/A</v>
      </c>
      <c r="V82" s="520" t="e">
        <f ca="1">+IF(AND(ISNUMBER(OFFSET('Sanitation Data'!$D$4,0,10*ROW('Sanitation Data'!D76))),'Data Summary'!CK82="Yes"),100-OFFSET('Sanitation Data'!$D$4,0,10*ROW('Sanitation Data'!D76)),NA())</f>
        <v>#N/A</v>
      </c>
      <c r="W82" s="520" t="e">
        <f ca="1">+IF(AND(ISNUMBER(OFFSET('Sanitation Data'!$D$6,0,10*ROW('Sanitation Data'!D76))),'Data Summary'!CL82="Yes"),OFFSET('Sanitation Data'!$D$6,0,10*ROW('Sanitation Data'!D76)),NA())</f>
        <v>#N/A</v>
      </c>
      <c r="X82" s="520" t="e">
        <f ca="1">+IF(AND(ISNUMBER(OFFSET('Sanitation Data'!$D$10,0,10*ROW('Sanitation Data'!D76))),'Data Summary'!CM82="Yes"),OFFSET('Sanitation Data'!$D$10,0,10*ROW('Sanitation Data'!D76)),NA())</f>
        <v>#N/A</v>
      </c>
      <c r="Y82" s="520" t="e">
        <f ca="1">+IF(AND(ISNUMBER(OFFSET('Sanitation Data'!$D$11,0,10*ROW('Sanitation Data'!D76))),'Data Summary'!CN82="Yes"),OFFSET('Sanitation Data'!$D$11,0,10*ROW('Sanitation Data'!D76)),NA())</f>
        <v>#N/A</v>
      </c>
      <c r="Z82" s="520" t="e">
        <f ca="1">+IF(AND(ISNUMBER(OFFSET('Sanitation Data'!$D$12,0,10*ROW('Sanitation Data'!D76))),'Data Summary'!CO82="Yes"),OFFSET('Sanitation Data'!$D$12,0,10*ROW('Sanitation Data'!D76)),NA())</f>
        <v>#N/A</v>
      </c>
      <c r="AA82" s="520" t="e">
        <f ca="1">+IF(AND(ISNUMBER(OFFSET('Sanitation Data'!$E$4,0,10*ROW('Sanitation Data'!E76))),'Data Summary'!CP82="Yes"),100-OFFSET('Sanitation Data'!$E$4,0,10*ROW('Sanitation Data'!E76)),NA())</f>
        <v>#N/A</v>
      </c>
      <c r="AB82" s="520" t="e">
        <f ca="1">+IF(AND(ISNUMBER(OFFSET('Sanitation Data'!$E$6,0,10*ROW('Sanitation Data'!E76))),'Data Summary'!CQ82="Yes"),OFFSET('Sanitation Data'!$E$6,0,10*ROW('Sanitation Data'!E76)),NA())</f>
        <v>#N/A</v>
      </c>
      <c r="AC82" s="520" t="e">
        <f ca="1">+IF(AND(ISNUMBER(OFFSET('Sanitation Data'!$E$10,0,10*ROW('Sanitation Data'!E76))),'Data Summary'!CR82="Yes"),OFFSET('Sanitation Data'!$E$10,0,10*ROW('Sanitation Data'!E76)),NA())</f>
        <v>#N/A</v>
      </c>
      <c r="AD82" s="520" t="e">
        <f ca="1">+IF(AND(ISNUMBER(OFFSET('Sanitation Data'!$E$11,0,10*ROW('Sanitation Data'!E76))),'Data Summary'!CS82="Yes"),OFFSET('Sanitation Data'!$E$11,0,10*ROW('Sanitation Data'!E76)),NA())</f>
        <v>#N/A</v>
      </c>
      <c r="AE82" s="520" t="e">
        <f ca="1">+IF(AND(ISNUMBER(OFFSET('Sanitation Data'!$E$12,0,10*ROW('Sanitation Data'!E76))),'Data Summary'!CT82="Yes"),OFFSET('Sanitation Data'!$E$12,0,10*ROW('Sanitation Data'!E76)),NA())</f>
        <v>#N/A</v>
      </c>
      <c r="AF82" s="520" t="e">
        <f ca="1">+IF(AND(ISNUMBER(OFFSET('Sanitation Data'!$F$4,0,10*ROW('Sanitation Data'!F76))),'Data Summary'!CU82="Yes"),100-OFFSET('Sanitation Data'!$F$4,0,10*ROW('Sanitation Data'!F76)),NA())</f>
        <v>#N/A</v>
      </c>
      <c r="AG82" s="520" t="e">
        <f ca="1">+IF(AND(ISNUMBER(OFFSET('Sanitation Data'!$F$6,0,10*ROW('Sanitation Data'!F76))),'Data Summary'!CV82="Yes"),OFFSET('Sanitation Data'!$F$6,0,10*ROW('Sanitation Data'!F76)),NA())</f>
        <v>#N/A</v>
      </c>
      <c r="AH82" s="520" t="e">
        <f ca="1">+IF(AND(ISNUMBER(OFFSET('Sanitation Data'!$F$10,0,10*ROW('Sanitation Data'!F76))),'Data Summary'!CW82="Yes"),OFFSET('Sanitation Data'!$F$10,0,10*ROW('Sanitation Data'!F76)),NA())</f>
        <v>#N/A</v>
      </c>
      <c r="AI82" s="520" t="e">
        <f ca="1">+IF(AND(ISNUMBER(OFFSET('Sanitation Data'!$F$11,0,10*ROW('Sanitation Data'!F76))),'Data Summary'!CX82="Yes"),OFFSET('Sanitation Data'!$F$11,0,10*ROW('Sanitation Data'!F76)),NA())</f>
        <v>#N/A</v>
      </c>
      <c r="AJ82" s="520" t="e">
        <f ca="1">+IF(AND(ISNUMBER(OFFSET('Sanitation Data'!$F$12,0,10*ROW('Sanitation Data'!F76))),'Data Summary'!CY82="Yes"),OFFSET('Sanitation Data'!$F$12,0,10*ROW('Sanitation Data'!F76)),NA())</f>
        <v>#N/A</v>
      </c>
      <c r="AK82" s="520" t="e">
        <f ca="1">+IF(AND(ISNUMBER(OFFSET('Sanitation Data'!$G$4,0,10*ROW('Sanitation Data'!G76))),'Data Summary'!CZ82="Yes"),100-OFFSET('Sanitation Data'!$G$4,0,10*ROW('Sanitation Data'!G76)),NA())</f>
        <v>#N/A</v>
      </c>
      <c r="AL82" s="520" t="e">
        <f ca="1">+IF(AND(ISNUMBER(OFFSET('Sanitation Data'!$G$6,0,10*ROW('Sanitation Data'!G76))),'Data Summary'!DA82="Yes"),OFFSET('Sanitation Data'!$G$6,0,10*ROW('Sanitation Data'!G76)),NA())</f>
        <v>#N/A</v>
      </c>
      <c r="AM82" s="520" t="e">
        <f ca="1">+IF(AND(ISNUMBER(OFFSET('Sanitation Data'!$G$10,0,10*ROW('Sanitation Data'!G76))),'Data Summary'!DB82="Yes"),OFFSET('Sanitation Data'!$G$10,0,10*ROW('Sanitation Data'!G76)),NA())</f>
        <v>#N/A</v>
      </c>
      <c r="AN82" s="520" t="e">
        <f ca="1">+IF(AND(ISNUMBER(OFFSET('Sanitation Data'!$G$11,0,10*ROW('Sanitation Data'!G76))),'Data Summary'!DC82="Yes"),OFFSET('Sanitation Data'!$G$11,0,10*ROW('Sanitation Data'!G76)),NA())</f>
        <v>#N/A</v>
      </c>
      <c r="AO82" s="520" t="e">
        <f ca="1">+IF(AND(ISNUMBER(OFFSET('Sanitation Data'!$G$12,0,10*ROW('Sanitation Data'!G76))),'Data Summary'!DD82="Yes"),OFFSET('Sanitation Data'!$G$12,0,10*ROW('Sanitation Data'!G76)),NA())</f>
        <v>#N/A</v>
      </c>
      <c r="AP82" s="520" t="e">
        <f ca="1">+IF(AND(ISNUMBER(OFFSET('Sanitation Data'!$H$4,0,10*ROW('Sanitation Data'!H76))),'Data Summary'!DE82="Yes"),100-OFFSET('Sanitation Data'!$H$4,0,10*ROW('Sanitation Data'!H76)),NA())</f>
        <v>#N/A</v>
      </c>
      <c r="AQ82" s="520" t="e">
        <f ca="1">+IF(AND(ISNUMBER(OFFSET('Sanitation Data'!$H$6,0,10*ROW('Sanitation Data'!H76))),'Data Summary'!DF82="Yes"),OFFSET('Sanitation Data'!$H$6,0,10*ROW('Sanitation Data'!H76)),NA())</f>
        <v>#N/A</v>
      </c>
      <c r="AR82" s="520" t="e">
        <f ca="1">+IF(AND(ISNUMBER(OFFSET('Sanitation Data'!$H$10,0,10*ROW('Sanitation Data'!H76))),'Data Summary'!DG82="Yes"),OFFSET('Sanitation Data'!$H$10,0,10*ROW('Sanitation Data'!H76)),NA())</f>
        <v>#N/A</v>
      </c>
      <c r="AS82" s="520" t="e">
        <f ca="1">+IF(AND(ISNUMBER(OFFSET('Sanitation Data'!$H$11,0,10*ROW('Sanitation Data'!H76))),'Data Summary'!DH82="Yes"),OFFSET('Sanitation Data'!$H$11,0,10*ROW('Sanitation Data'!H76)),NA())</f>
        <v>#N/A</v>
      </c>
      <c r="AT82" s="520" t="e">
        <f ca="1">+IF(AND(ISNUMBER(OFFSET('Sanitation Data'!$H$12,0,10*ROW('Sanitation Data'!H76))),'Data Summary'!DI82="Yes"),OFFSET('Sanitation Data'!$H$12,0,10*ROW('Sanitation Data'!H76)),NA())</f>
        <v>#N/A</v>
      </c>
      <c r="AU82" s="520" t="e">
        <f ca="1">+IF(AND(ISNUMBER(OFFSET('Sanitation Data'!$I$4,0,10*ROW('Sanitation Data'!I76))),'Data Summary'!DJ82="Yes"),100-OFFSET('Sanitation Data'!$I$4,0,10*ROW('Sanitation Data'!I76)),NA())</f>
        <v>#N/A</v>
      </c>
      <c r="AV82" s="520" t="e">
        <f ca="1">+IF(AND(ISNUMBER(OFFSET('Sanitation Data'!$I$6,0,10*ROW('Sanitation Data'!I76))),'Data Summary'!DK82="Yes"),OFFSET('Sanitation Data'!$I$6,0,10*ROW('Sanitation Data'!I76)),NA())</f>
        <v>#N/A</v>
      </c>
      <c r="AW82" s="520" t="e">
        <f ca="1">+IF(AND(ISNUMBER(OFFSET('Sanitation Data'!$I$10,0,10*ROW('Sanitation Data'!I76))),'Data Summary'!DL82="Yes"),OFFSET('Sanitation Data'!$I$10,0,10*ROW('Sanitation Data'!I76)),NA())</f>
        <v>#N/A</v>
      </c>
      <c r="AX82" s="520" t="e">
        <f ca="1">+IF(AND(ISNUMBER(OFFSET('Sanitation Data'!$I$11,0,10*ROW('Sanitation Data'!I76))),'Data Summary'!DM82="Yes"),OFFSET('Sanitation Data'!$I$11,0,10*ROW('Sanitation Data'!I76)),NA())</f>
        <v>#N/A</v>
      </c>
      <c r="AY82" s="520" t="e">
        <f ca="1">+IF(AND(ISNUMBER(OFFSET('Sanitation Data'!$I$12,0,10*ROW('Sanitation Data'!I76))),'Data Summary'!DN82="Yes"),OFFSET('Sanitation Data'!$I$12,0,10*ROW('Sanitation Data'!I76)),NA())</f>
        <v>#N/A</v>
      </c>
      <c r="AZ82" s="521" t="e">
        <f ca="1">+IF(AND(ISNUMBER(OFFSET('Hygiene Data'!$D$5,0,10*ROW('Hygiene Data'!D76))),'Data Summary'!DO82="Yes"),OFFSET('Hygiene Data'!$D$5,0,10*ROW('Hygiene Data'!D76)),NA())</f>
        <v>#N/A</v>
      </c>
      <c r="BA82" s="521" t="e">
        <f ca="1">+IF(AND(ISNUMBER(OFFSET('Hygiene Data'!$D$7,0,10*ROW('Hygiene Data'!D76))),'Data Summary'!DP82="Yes"),OFFSET('Hygiene Data'!$D$7,0,10*ROW('Hygiene Data'!D76)),NA())</f>
        <v>#N/A</v>
      </c>
      <c r="BB82" s="521" t="e">
        <f ca="1">+IF(AND(ISNUMBER(OFFSET('Hygiene Data'!$D$9,0,10*ROW('Hygiene Data'!D76))),'Data Summary'!DQ82="Yes"),OFFSET('Hygiene Data'!$D$9,0,10*ROW('Hygiene Data'!D76)),NA())</f>
        <v>#N/A</v>
      </c>
      <c r="BC82" s="521" t="e">
        <f ca="1">+IF(AND(ISNUMBER(OFFSET('Hygiene Data'!$E$5,0,10*ROW('Hygiene Data'!E76))),'Data Summary'!DR82="Yes"),OFFSET('Hygiene Data'!$E$5,0,10*ROW('Hygiene Data'!E76)),NA())</f>
        <v>#N/A</v>
      </c>
      <c r="BD82" s="521" t="e">
        <f ca="1">+IF(AND(ISNUMBER(OFFSET('Hygiene Data'!$E$7,0,10*ROW('Hygiene Data'!E76))),'Data Summary'!DS82="Yes"),OFFSET('Hygiene Data'!$E$7,0,10*ROW('Hygiene Data'!E76)),NA())</f>
        <v>#N/A</v>
      </c>
      <c r="BE82" s="521" t="e">
        <f ca="1">+IF(AND(ISNUMBER(OFFSET('Hygiene Data'!$E$9,0,10*ROW('Hygiene Data'!E76))),'Data Summary'!DT82="Yes"),OFFSET('Hygiene Data'!$E$9,0,10*ROW('Hygiene Data'!E76)),NA())</f>
        <v>#N/A</v>
      </c>
      <c r="BF82" s="521" t="e">
        <f ca="1">+IF(AND(ISNUMBER(OFFSET('Hygiene Data'!$F$5,0,10*ROW('Hygiene Data'!F76))),'Data Summary'!DU82="Yes"),OFFSET('Hygiene Data'!$F$5,0,10*ROW('Hygiene Data'!F76)),NA())</f>
        <v>#N/A</v>
      </c>
      <c r="BG82" s="521" t="e">
        <f ca="1">+IF(AND(ISNUMBER(OFFSET('Hygiene Data'!$F$7,0,10*ROW('Hygiene Data'!F76))),'Data Summary'!DV82="Yes"),OFFSET('Hygiene Data'!$F$7,0,10*ROW('Hygiene Data'!F76)),NA())</f>
        <v>#N/A</v>
      </c>
      <c r="BH82" s="521" t="e">
        <f ca="1">+IF(AND(ISNUMBER(OFFSET('Hygiene Data'!$F$9,0,10*ROW('Hygiene Data'!F76))),'Data Summary'!DW82="Yes"),OFFSET('Hygiene Data'!$F$9,0,10*ROW('Hygiene Data'!F76)),NA())</f>
        <v>#N/A</v>
      </c>
      <c r="BI82" s="521" t="e">
        <f ca="1">+IF(AND(ISNUMBER(OFFSET('Hygiene Data'!$G$5,0,10*ROW('Hygiene Data'!G76))),'Data Summary'!DX82="Yes"),OFFSET('Hygiene Data'!$G$5,0,10*ROW('Hygiene Data'!G76)),NA())</f>
        <v>#N/A</v>
      </c>
      <c r="BJ82" s="521" t="e">
        <f ca="1">+IF(AND(ISNUMBER(OFFSET('Hygiene Data'!$G$7,0,10*ROW('Hygiene Data'!G76))),'Data Summary'!DY82="Yes"),OFFSET('Hygiene Data'!$G$7,0,10*ROW('Hygiene Data'!G76)),NA())</f>
        <v>#N/A</v>
      </c>
      <c r="BK82" s="521" t="e">
        <f ca="1">+IF(AND(ISNUMBER(OFFSET('Hygiene Data'!$G$9,0,10*ROW('Hygiene Data'!G76))),'Data Summary'!DZ82="Yes"),OFFSET('Hygiene Data'!$G$9,0,10*ROW('Hygiene Data'!G76)),NA())</f>
        <v>#N/A</v>
      </c>
      <c r="BL82" s="521" t="e">
        <f ca="1">+IF(AND(ISNUMBER(OFFSET('Hygiene Data'!$H$5,0,10*ROW('Hygiene Data'!H76))),'Data Summary'!EA82="Yes"),OFFSET('Hygiene Data'!$H$5,0,10*ROW('Hygiene Data'!H76)),NA())</f>
        <v>#N/A</v>
      </c>
      <c r="BM82" s="521" t="e">
        <f ca="1">+IF(AND(ISNUMBER(OFFSET('Hygiene Data'!$H$7,0,10*ROW('Hygiene Data'!H76))),'Data Summary'!EB82="Yes"),OFFSET('Hygiene Data'!$H$7,0,10*ROW('Hygiene Data'!H76)),NA())</f>
        <v>#N/A</v>
      </c>
      <c r="BN82" s="521" t="e">
        <f ca="1">+IF(AND(ISNUMBER(OFFSET('Hygiene Data'!$H$9,0,10*ROW('Hygiene Data'!H76))),'Data Summary'!EC82="Yes"),OFFSET('Hygiene Data'!$H$9,0,10*ROW('Hygiene Data'!H76)),NA())</f>
        <v>#N/A</v>
      </c>
      <c r="BO82" s="521" t="e">
        <f ca="1">+IF(AND(ISNUMBER(OFFSET('Hygiene Data'!$I$5,0,10*ROW('Hygiene Data'!I76))),'Data Summary'!ED82="Yes"),OFFSET('Hygiene Data'!$I$5,0,10*ROW('Hygiene Data'!I76)),NA())</f>
        <v>#N/A</v>
      </c>
      <c r="BP82" s="521" t="e">
        <f ca="1">+IF(AND(ISNUMBER(OFFSET('Hygiene Data'!$I$7,0,10*ROW('Hygiene Data'!I76))),'Data Summary'!EE82="Yes"),OFFSET('Hygiene Data'!$I$7,0,10*ROW('Hygiene Data'!I76)),NA())</f>
        <v>#N/A</v>
      </c>
      <c r="BQ82" s="521" t="e">
        <f ca="1">+IF(AND(ISNUMBER(OFFSET('Hygiene Data'!$I$9,0,10*ROW('Hygiene Data'!I76))),'Data Summary'!EF82="Yes"),OFFSET('Hygiene Data'!$I$9,0,10*ROW('Hygiene Data'!I76)),NA())</f>
        <v>#N/A</v>
      </c>
    </row>
    <row r="83" spans="1:69" x14ac:dyDescent="0.25">
      <c r="A83" s="517" t="e">
        <f ca="1">+RIGHT('Data Summary'!A83,LEN('Data Summary'!A83)-9)</f>
        <v>#VALUE!</v>
      </c>
      <c r="B83" s="491" t="str">
        <f ca="1">+IF(ISTEXT('Data Summary'!B83),'Data Summary'!B83,"")</f>
        <v/>
      </c>
      <c r="C83" s="518" t="e">
        <f ca="1">+VALUE('Data Summary'!C83)</f>
        <v>#VALUE!</v>
      </c>
      <c r="D83" s="519" t="e">
        <f ca="1">+IF(AND(ISNUMBER(OFFSET('Water Data'!$D$4,0,10*ROW('Water Data'!D77))),'Data Summary'!BS83="Yes"),100-OFFSET('Water Data'!$D$4,0,10*ROW('Water Data'!D77)),NA())</f>
        <v>#N/A</v>
      </c>
      <c r="E83" s="519" t="e">
        <f ca="1">+IF(AND(ISNUMBER(OFFSET('Water Data'!$D$6,0,10*ROW('Water Data'!D77))),'Data Summary'!BT83="Yes"),OFFSET('Water Data'!$D$6,0,10*ROW('Water Data'!D77)),NA())</f>
        <v>#N/A</v>
      </c>
      <c r="F83" s="519" t="e">
        <f ca="1">+IF(AND(ISNUMBER(OFFSET('Water Data'!$D$9,0,10*ROW('Water Data'!D77))),'Data Summary'!BU83="Yes"),OFFSET('Water Data'!$D$9,0,10*ROW('Water Data'!D77)),NA())</f>
        <v>#N/A</v>
      </c>
      <c r="G83" s="519" t="e">
        <f ca="1">+IF(AND(ISNUMBER(OFFSET('Water Data'!$E$4,0,10*ROW('Water Data'!E77))),'Data Summary'!BV83="Yes"),100-OFFSET('Water Data'!$E$4,0,10*ROW('Water Data'!E77)),NA())</f>
        <v>#N/A</v>
      </c>
      <c r="H83" s="519" t="e">
        <f ca="1">+IF(AND(ISNUMBER(OFFSET('Water Data'!$E$6,0,10*ROW('Water Data'!E77))),'Data Summary'!BW83="Yes"),OFFSET('Water Data'!$E$6,0,10*ROW('Water Data'!E77)),NA())</f>
        <v>#N/A</v>
      </c>
      <c r="I83" s="519" t="e">
        <f ca="1">+IF(AND(ISNUMBER(OFFSET('Water Data'!$E$9,0,10*ROW('Water Data'!E77))),'Data Summary'!BX83="Yes"),OFFSET('Water Data'!$E$9,0,10*ROW('Water Data'!E77)),NA())</f>
        <v>#N/A</v>
      </c>
      <c r="J83" s="519" t="e">
        <f ca="1">+IF(AND(ISNUMBER(OFFSET('Water Data'!$F$4,0,10*ROW('Water Data'!F77))),'Data Summary'!BY83="Yes"),100-OFFSET('Water Data'!$F$4,0,10*ROW('Water Data'!F77)),NA())</f>
        <v>#N/A</v>
      </c>
      <c r="K83" s="519" t="e">
        <f ca="1">+IF(AND(ISNUMBER(OFFSET('Water Data'!$F$6,0,10*ROW('Water Data'!F77))),'Data Summary'!BZ83="Yes"),OFFSET('Water Data'!$F$6,0,10*ROW('Water Data'!F77)),NA())</f>
        <v>#N/A</v>
      </c>
      <c r="L83" s="519" t="e">
        <f ca="1">+IF(AND(ISNUMBER(OFFSET('Water Data'!$F$9,0,10*ROW('Water Data'!F77))),'Data Summary'!CA83="Yes"),OFFSET('Water Data'!$F$9,0,10*ROW('Water Data'!F77)),NA())</f>
        <v>#N/A</v>
      </c>
      <c r="M83" s="519" t="e">
        <f ca="1">+IF(AND(ISNUMBER(OFFSET('Water Data'!$G$4,0,10*ROW('Water Data'!G77))),'Data Summary'!CB83="Yes"),100-OFFSET('Water Data'!$G$4,0,10*ROW('Water Data'!G77)),NA())</f>
        <v>#N/A</v>
      </c>
      <c r="N83" s="519" t="e">
        <f ca="1">+IF(AND(ISNUMBER(OFFSET('Water Data'!$G$6,0,10*ROW('Water Data'!G77))),'Data Summary'!CC83="Yes"),OFFSET('Water Data'!$G$6,0,10*ROW('Water Data'!G77)),NA())</f>
        <v>#N/A</v>
      </c>
      <c r="O83" s="519" t="e">
        <f ca="1">+IF(AND(ISNUMBER(OFFSET('Water Data'!$G$9,0,10*ROW('Water Data'!G77))),'Data Summary'!CD83="Yes"),OFFSET('Water Data'!$G$9,0,10*ROW('Water Data'!G77)),NA())</f>
        <v>#N/A</v>
      </c>
      <c r="P83" s="519" t="e">
        <f ca="1">+IF(AND(ISNUMBER(OFFSET('Water Data'!$H$4,0,10*ROW('Water Data'!H77))),'Data Summary'!CE83="Yes"),100-OFFSET('Water Data'!$H$4,0,10*ROW('Water Data'!H77)),NA())</f>
        <v>#N/A</v>
      </c>
      <c r="Q83" s="519" t="e">
        <f ca="1">+IF(AND(ISNUMBER(OFFSET('Water Data'!$H$6,0,10*ROW('Water Data'!H77))),'Data Summary'!CF83="Yes"),OFFSET('Water Data'!$H$6,0,10*ROW('Water Data'!H77)),NA())</f>
        <v>#N/A</v>
      </c>
      <c r="R83" s="519" t="e">
        <f ca="1">+IF(AND(ISNUMBER(OFFSET('Water Data'!$H$9,0,10*ROW('Water Data'!H77))),'Data Summary'!CG83="Yes"),OFFSET('Water Data'!$H$9,0,10*ROW('Water Data'!H77)),NA())</f>
        <v>#N/A</v>
      </c>
      <c r="S83" s="519" t="e">
        <f ca="1">+IF(AND(ISNUMBER(OFFSET('Water Data'!$I$4,0,10*ROW('Water Data'!I77))),'Data Summary'!CH83="Yes"),100-OFFSET('Water Data'!$I$4,0,10*ROW('Water Data'!I77)),NA())</f>
        <v>#N/A</v>
      </c>
      <c r="T83" s="519" t="e">
        <f ca="1">+IF(AND(ISNUMBER(OFFSET('Water Data'!$I$6,0,10*ROW('Water Data'!I77))),'Data Summary'!CI83="Yes"),OFFSET('Water Data'!$I$6,0,10*ROW('Water Data'!I77)),NA())</f>
        <v>#N/A</v>
      </c>
      <c r="U83" s="519" t="e">
        <f ca="1">+IF(AND(ISNUMBER(OFFSET('Water Data'!$I$9,0,10*ROW('Water Data'!I77))),'Data Summary'!CJ83="Yes"),OFFSET('Water Data'!$I$9,0,10*ROW('Water Data'!I77)),NA())</f>
        <v>#N/A</v>
      </c>
      <c r="V83" s="520" t="e">
        <f ca="1">+IF(AND(ISNUMBER(OFFSET('Sanitation Data'!$D$4,0,10*ROW('Sanitation Data'!D77))),'Data Summary'!CK83="Yes"),100-OFFSET('Sanitation Data'!$D$4,0,10*ROW('Sanitation Data'!D77)),NA())</f>
        <v>#N/A</v>
      </c>
      <c r="W83" s="520" t="e">
        <f ca="1">+IF(AND(ISNUMBER(OFFSET('Sanitation Data'!$D$6,0,10*ROW('Sanitation Data'!D77))),'Data Summary'!CL83="Yes"),OFFSET('Sanitation Data'!$D$6,0,10*ROW('Sanitation Data'!D77)),NA())</f>
        <v>#N/A</v>
      </c>
      <c r="X83" s="520" t="e">
        <f ca="1">+IF(AND(ISNUMBER(OFFSET('Sanitation Data'!$D$10,0,10*ROW('Sanitation Data'!D77))),'Data Summary'!CM83="Yes"),OFFSET('Sanitation Data'!$D$10,0,10*ROW('Sanitation Data'!D77)),NA())</f>
        <v>#N/A</v>
      </c>
      <c r="Y83" s="520" t="e">
        <f ca="1">+IF(AND(ISNUMBER(OFFSET('Sanitation Data'!$D$11,0,10*ROW('Sanitation Data'!D77))),'Data Summary'!CN83="Yes"),OFFSET('Sanitation Data'!$D$11,0,10*ROW('Sanitation Data'!D77)),NA())</f>
        <v>#N/A</v>
      </c>
      <c r="Z83" s="520" t="e">
        <f ca="1">+IF(AND(ISNUMBER(OFFSET('Sanitation Data'!$D$12,0,10*ROW('Sanitation Data'!D77))),'Data Summary'!CO83="Yes"),OFFSET('Sanitation Data'!$D$12,0,10*ROW('Sanitation Data'!D77)),NA())</f>
        <v>#N/A</v>
      </c>
      <c r="AA83" s="520" t="e">
        <f ca="1">+IF(AND(ISNUMBER(OFFSET('Sanitation Data'!$E$4,0,10*ROW('Sanitation Data'!E77))),'Data Summary'!CP83="Yes"),100-OFFSET('Sanitation Data'!$E$4,0,10*ROW('Sanitation Data'!E77)),NA())</f>
        <v>#N/A</v>
      </c>
      <c r="AB83" s="520" t="e">
        <f ca="1">+IF(AND(ISNUMBER(OFFSET('Sanitation Data'!$E$6,0,10*ROW('Sanitation Data'!E77))),'Data Summary'!CQ83="Yes"),OFFSET('Sanitation Data'!$E$6,0,10*ROW('Sanitation Data'!E77)),NA())</f>
        <v>#N/A</v>
      </c>
      <c r="AC83" s="520" t="e">
        <f ca="1">+IF(AND(ISNUMBER(OFFSET('Sanitation Data'!$E$10,0,10*ROW('Sanitation Data'!E77))),'Data Summary'!CR83="Yes"),OFFSET('Sanitation Data'!$E$10,0,10*ROW('Sanitation Data'!E77)),NA())</f>
        <v>#N/A</v>
      </c>
      <c r="AD83" s="520" t="e">
        <f ca="1">+IF(AND(ISNUMBER(OFFSET('Sanitation Data'!$E$11,0,10*ROW('Sanitation Data'!E77))),'Data Summary'!CS83="Yes"),OFFSET('Sanitation Data'!$E$11,0,10*ROW('Sanitation Data'!E77)),NA())</f>
        <v>#N/A</v>
      </c>
      <c r="AE83" s="520" t="e">
        <f ca="1">+IF(AND(ISNUMBER(OFFSET('Sanitation Data'!$E$12,0,10*ROW('Sanitation Data'!E77))),'Data Summary'!CT83="Yes"),OFFSET('Sanitation Data'!$E$12,0,10*ROW('Sanitation Data'!E77)),NA())</f>
        <v>#N/A</v>
      </c>
      <c r="AF83" s="520" t="e">
        <f ca="1">+IF(AND(ISNUMBER(OFFSET('Sanitation Data'!$F$4,0,10*ROW('Sanitation Data'!F77))),'Data Summary'!CU83="Yes"),100-OFFSET('Sanitation Data'!$F$4,0,10*ROW('Sanitation Data'!F77)),NA())</f>
        <v>#N/A</v>
      </c>
      <c r="AG83" s="520" t="e">
        <f ca="1">+IF(AND(ISNUMBER(OFFSET('Sanitation Data'!$F$6,0,10*ROW('Sanitation Data'!F77))),'Data Summary'!CV83="Yes"),OFFSET('Sanitation Data'!$F$6,0,10*ROW('Sanitation Data'!F77)),NA())</f>
        <v>#N/A</v>
      </c>
      <c r="AH83" s="520" t="e">
        <f ca="1">+IF(AND(ISNUMBER(OFFSET('Sanitation Data'!$F$10,0,10*ROW('Sanitation Data'!F77))),'Data Summary'!CW83="Yes"),OFFSET('Sanitation Data'!$F$10,0,10*ROW('Sanitation Data'!F77)),NA())</f>
        <v>#N/A</v>
      </c>
      <c r="AI83" s="520" t="e">
        <f ca="1">+IF(AND(ISNUMBER(OFFSET('Sanitation Data'!$F$11,0,10*ROW('Sanitation Data'!F77))),'Data Summary'!CX83="Yes"),OFFSET('Sanitation Data'!$F$11,0,10*ROW('Sanitation Data'!F77)),NA())</f>
        <v>#N/A</v>
      </c>
      <c r="AJ83" s="520" t="e">
        <f ca="1">+IF(AND(ISNUMBER(OFFSET('Sanitation Data'!$F$12,0,10*ROW('Sanitation Data'!F77))),'Data Summary'!CY83="Yes"),OFFSET('Sanitation Data'!$F$12,0,10*ROW('Sanitation Data'!F77)),NA())</f>
        <v>#N/A</v>
      </c>
      <c r="AK83" s="520" t="e">
        <f ca="1">+IF(AND(ISNUMBER(OFFSET('Sanitation Data'!$G$4,0,10*ROW('Sanitation Data'!G77))),'Data Summary'!CZ83="Yes"),100-OFFSET('Sanitation Data'!$G$4,0,10*ROW('Sanitation Data'!G77)),NA())</f>
        <v>#N/A</v>
      </c>
      <c r="AL83" s="520" t="e">
        <f ca="1">+IF(AND(ISNUMBER(OFFSET('Sanitation Data'!$G$6,0,10*ROW('Sanitation Data'!G77))),'Data Summary'!DA83="Yes"),OFFSET('Sanitation Data'!$G$6,0,10*ROW('Sanitation Data'!G77)),NA())</f>
        <v>#N/A</v>
      </c>
      <c r="AM83" s="520" t="e">
        <f ca="1">+IF(AND(ISNUMBER(OFFSET('Sanitation Data'!$G$10,0,10*ROW('Sanitation Data'!G77))),'Data Summary'!DB83="Yes"),OFFSET('Sanitation Data'!$G$10,0,10*ROW('Sanitation Data'!G77)),NA())</f>
        <v>#N/A</v>
      </c>
      <c r="AN83" s="520" t="e">
        <f ca="1">+IF(AND(ISNUMBER(OFFSET('Sanitation Data'!$G$11,0,10*ROW('Sanitation Data'!G77))),'Data Summary'!DC83="Yes"),OFFSET('Sanitation Data'!$G$11,0,10*ROW('Sanitation Data'!G77)),NA())</f>
        <v>#N/A</v>
      </c>
      <c r="AO83" s="520" t="e">
        <f ca="1">+IF(AND(ISNUMBER(OFFSET('Sanitation Data'!$G$12,0,10*ROW('Sanitation Data'!G77))),'Data Summary'!DD83="Yes"),OFFSET('Sanitation Data'!$G$12,0,10*ROW('Sanitation Data'!G77)),NA())</f>
        <v>#N/A</v>
      </c>
      <c r="AP83" s="520" t="e">
        <f ca="1">+IF(AND(ISNUMBER(OFFSET('Sanitation Data'!$H$4,0,10*ROW('Sanitation Data'!H77))),'Data Summary'!DE83="Yes"),100-OFFSET('Sanitation Data'!$H$4,0,10*ROW('Sanitation Data'!H77)),NA())</f>
        <v>#N/A</v>
      </c>
      <c r="AQ83" s="520" t="e">
        <f ca="1">+IF(AND(ISNUMBER(OFFSET('Sanitation Data'!$H$6,0,10*ROW('Sanitation Data'!H77))),'Data Summary'!DF83="Yes"),OFFSET('Sanitation Data'!$H$6,0,10*ROW('Sanitation Data'!H77)),NA())</f>
        <v>#N/A</v>
      </c>
      <c r="AR83" s="520" t="e">
        <f ca="1">+IF(AND(ISNUMBER(OFFSET('Sanitation Data'!$H$10,0,10*ROW('Sanitation Data'!H77))),'Data Summary'!DG83="Yes"),OFFSET('Sanitation Data'!$H$10,0,10*ROW('Sanitation Data'!H77)),NA())</f>
        <v>#N/A</v>
      </c>
      <c r="AS83" s="520" t="e">
        <f ca="1">+IF(AND(ISNUMBER(OFFSET('Sanitation Data'!$H$11,0,10*ROW('Sanitation Data'!H77))),'Data Summary'!DH83="Yes"),OFFSET('Sanitation Data'!$H$11,0,10*ROW('Sanitation Data'!H77)),NA())</f>
        <v>#N/A</v>
      </c>
      <c r="AT83" s="520" t="e">
        <f ca="1">+IF(AND(ISNUMBER(OFFSET('Sanitation Data'!$H$12,0,10*ROW('Sanitation Data'!H77))),'Data Summary'!DI83="Yes"),OFFSET('Sanitation Data'!$H$12,0,10*ROW('Sanitation Data'!H77)),NA())</f>
        <v>#N/A</v>
      </c>
      <c r="AU83" s="520" t="e">
        <f ca="1">+IF(AND(ISNUMBER(OFFSET('Sanitation Data'!$I$4,0,10*ROW('Sanitation Data'!I77))),'Data Summary'!DJ83="Yes"),100-OFFSET('Sanitation Data'!$I$4,0,10*ROW('Sanitation Data'!I77)),NA())</f>
        <v>#N/A</v>
      </c>
      <c r="AV83" s="520" t="e">
        <f ca="1">+IF(AND(ISNUMBER(OFFSET('Sanitation Data'!$I$6,0,10*ROW('Sanitation Data'!I77))),'Data Summary'!DK83="Yes"),OFFSET('Sanitation Data'!$I$6,0,10*ROW('Sanitation Data'!I77)),NA())</f>
        <v>#N/A</v>
      </c>
      <c r="AW83" s="520" t="e">
        <f ca="1">+IF(AND(ISNUMBER(OFFSET('Sanitation Data'!$I$10,0,10*ROW('Sanitation Data'!I77))),'Data Summary'!DL83="Yes"),OFFSET('Sanitation Data'!$I$10,0,10*ROW('Sanitation Data'!I77)),NA())</f>
        <v>#N/A</v>
      </c>
      <c r="AX83" s="520" t="e">
        <f ca="1">+IF(AND(ISNUMBER(OFFSET('Sanitation Data'!$I$11,0,10*ROW('Sanitation Data'!I77))),'Data Summary'!DM83="Yes"),OFFSET('Sanitation Data'!$I$11,0,10*ROW('Sanitation Data'!I77)),NA())</f>
        <v>#N/A</v>
      </c>
      <c r="AY83" s="520" t="e">
        <f ca="1">+IF(AND(ISNUMBER(OFFSET('Sanitation Data'!$I$12,0,10*ROW('Sanitation Data'!I77))),'Data Summary'!DN83="Yes"),OFFSET('Sanitation Data'!$I$12,0,10*ROW('Sanitation Data'!I77)),NA())</f>
        <v>#N/A</v>
      </c>
      <c r="AZ83" s="521" t="e">
        <f ca="1">+IF(AND(ISNUMBER(OFFSET('Hygiene Data'!$D$5,0,10*ROW('Hygiene Data'!D77))),'Data Summary'!DO83="Yes"),OFFSET('Hygiene Data'!$D$5,0,10*ROW('Hygiene Data'!D77)),NA())</f>
        <v>#N/A</v>
      </c>
      <c r="BA83" s="521" t="e">
        <f ca="1">+IF(AND(ISNUMBER(OFFSET('Hygiene Data'!$D$7,0,10*ROW('Hygiene Data'!D77))),'Data Summary'!DP83="Yes"),OFFSET('Hygiene Data'!$D$7,0,10*ROW('Hygiene Data'!D77)),NA())</f>
        <v>#N/A</v>
      </c>
      <c r="BB83" s="521" t="e">
        <f ca="1">+IF(AND(ISNUMBER(OFFSET('Hygiene Data'!$D$9,0,10*ROW('Hygiene Data'!D77))),'Data Summary'!DQ83="Yes"),OFFSET('Hygiene Data'!$D$9,0,10*ROW('Hygiene Data'!D77)),NA())</f>
        <v>#N/A</v>
      </c>
      <c r="BC83" s="521" t="e">
        <f ca="1">+IF(AND(ISNUMBER(OFFSET('Hygiene Data'!$E$5,0,10*ROW('Hygiene Data'!E77))),'Data Summary'!DR83="Yes"),OFFSET('Hygiene Data'!$E$5,0,10*ROW('Hygiene Data'!E77)),NA())</f>
        <v>#N/A</v>
      </c>
      <c r="BD83" s="521" t="e">
        <f ca="1">+IF(AND(ISNUMBER(OFFSET('Hygiene Data'!$E$7,0,10*ROW('Hygiene Data'!E77))),'Data Summary'!DS83="Yes"),OFFSET('Hygiene Data'!$E$7,0,10*ROW('Hygiene Data'!E77)),NA())</f>
        <v>#N/A</v>
      </c>
      <c r="BE83" s="521" t="e">
        <f ca="1">+IF(AND(ISNUMBER(OFFSET('Hygiene Data'!$E$9,0,10*ROW('Hygiene Data'!E77))),'Data Summary'!DT83="Yes"),OFFSET('Hygiene Data'!$E$9,0,10*ROW('Hygiene Data'!E77)),NA())</f>
        <v>#N/A</v>
      </c>
      <c r="BF83" s="521" t="e">
        <f ca="1">+IF(AND(ISNUMBER(OFFSET('Hygiene Data'!$F$5,0,10*ROW('Hygiene Data'!F77))),'Data Summary'!DU83="Yes"),OFFSET('Hygiene Data'!$F$5,0,10*ROW('Hygiene Data'!F77)),NA())</f>
        <v>#N/A</v>
      </c>
      <c r="BG83" s="521" t="e">
        <f ca="1">+IF(AND(ISNUMBER(OFFSET('Hygiene Data'!$F$7,0,10*ROW('Hygiene Data'!F77))),'Data Summary'!DV83="Yes"),OFFSET('Hygiene Data'!$F$7,0,10*ROW('Hygiene Data'!F77)),NA())</f>
        <v>#N/A</v>
      </c>
      <c r="BH83" s="521" t="e">
        <f ca="1">+IF(AND(ISNUMBER(OFFSET('Hygiene Data'!$F$9,0,10*ROW('Hygiene Data'!F77))),'Data Summary'!DW83="Yes"),OFFSET('Hygiene Data'!$F$9,0,10*ROW('Hygiene Data'!F77)),NA())</f>
        <v>#N/A</v>
      </c>
      <c r="BI83" s="521" t="e">
        <f ca="1">+IF(AND(ISNUMBER(OFFSET('Hygiene Data'!$G$5,0,10*ROW('Hygiene Data'!G77))),'Data Summary'!DX83="Yes"),OFFSET('Hygiene Data'!$G$5,0,10*ROW('Hygiene Data'!G77)),NA())</f>
        <v>#N/A</v>
      </c>
      <c r="BJ83" s="521" t="e">
        <f ca="1">+IF(AND(ISNUMBER(OFFSET('Hygiene Data'!$G$7,0,10*ROW('Hygiene Data'!G77))),'Data Summary'!DY83="Yes"),OFFSET('Hygiene Data'!$G$7,0,10*ROW('Hygiene Data'!G77)),NA())</f>
        <v>#N/A</v>
      </c>
      <c r="BK83" s="521" t="e">
        <f ca="1">+IF(AND(ISNUMBER(OFFSET('Hygiene Data'!$G$9,0,10*ROW('Hygiene Data'!G77))),'Data Summary'!DZ83="Yes"),OFFSET('Hygiene Data'!$G$9,0,10*ROW('Hygiene Data'!G77)),NA())</f>
        <v>#N/A</v>
      </c>
      <c r="BL83" s="521" t="e">
        <f ca="1">+IF(AND(ISNUMBER(OFFSET('Hygiene Data'!$H$5,0,10*ROW('Hygiene Data'!H77))),'Data Summary'!EA83="Yes"),OFFSET('Hygiene Data'!$H$5,0,10*ROW('Hygiene Data'!H77)),NA())</f>
        <v>#N/A</v>
      </c>
      <c r="BM83" s="521" t="e">
        <f ca="1">+IF(AND(ISNUMBER(OFFSET('Hygiene Data'!$H$7,0,10*ROW('Hygiene Data'!H77))),'Data Summary'!EB83="Yes"),OFFSET('Hygiene Data'!$H$7,0,10*ROW('Hygiene Data'!H77)),NA())</f>
        <v>#N/A</v>
      </c>
      <c r="BN83" s="521" t="e">
        <f ca="1">+IF(AND(ISNUMBER(OFFSET('Hygiene Data'!$H$9,0,10*ROW('Hygiene Data'!H77))),'Data Summary'!EC83="Yes"),OFFSET('Hygiene Data'!$H$9,0,10*ROW('Hygiene Data'!H77)),NA())</f>
        <v>#N/A</v>
      </c>
      <c r="BO83" s="521" t="e">
        <f ca="1">+IF(AND(ISNUMBER(OFFSET('Hygiene Data'!$I$5,0,10*ROW('Hygiene Data'!I77))),'Data Summary'!ED83="Yes"),OFFSET('Hygiene Data'!$I$5,0,10*ROW('Hygiene Data'!I77)),NA())</f>
        <v>#N/A</v>
      </c>
      <c r="BP83" s="521" t="e">
        <f ca="1">+IF(AND(ISNUMBER(OFFSET('Hygiene Data'!$I$7,0,10*ROW('Hygiene Data'!I77))),'Data Summary'!EE83="Yes"),OFFSET('Hygiene Data'!$I$7,0,10*ROW('Hygiene Data'!I77)),NA())</f>
        <v>#N/A</v>
      </c>
      <c r="BQ83" s="521" t="e">
        <f ca="1">+IF(AND(ISNUMBER(OFFSET('Hygiene Data'!$I$9,0,10*ROW('Hygiene Data'!I77))),'Data Summary'!EF83="Yes"),OFFSET('Hygiene Data'!$I$9,0,10*ROW('Hygiene Data'!I77)),NA())</f>
        <v>#N/A</v>
      </c>
    </row>
    <row r="84" spans="1:69" x14ac:dyDescent="0.25">
      <c r="A84" s="517" t="e">
        <f ca="1">+RIGHT('Data Summary'!A84,LEN('Data Summary'!A84)-9)</f>
        <v>#VALUE!</v>
      </c>
      <c r="B84" s="491" t="str">
        <f ca="1">+IF(ISTEXT('Data Summary'!B84),'Data Summary'!B84,"")</f>
        <v/>
      </c>
      <c r="C84" s="518" t="e">
        <f ca="1">+VALUE('Data Summary'!C84)</f>
        <v>#VALUE!</v>
      </c>
      <c r="D84" s="519" t="e">
        <f ca="1">+IF(AND(ISNUMBER(OFFSET('Water Data'!$D$4,0,10*ROW('Water Data'!D78))),'Data Summary'!BS84="Yes"),100-OFFSET('Water Data'!$D$4,0,10*ROW('Water Data'!D78)),NA())</f>
        <v>#N/A</v>
      </c>
      <c r="E84" s="519" t="e">
        <f ca="1">+IF(AND(ISNUMBER(OFFSET('Water Data'!$D$6,0,10*ROW('Water Data'!D78))),'Data Summary'!BT84="Yes"),OFFSET('Water Data'!$D$6,0,10*ROW('Water Data'!D78)),NA())</f>
        <v>#N/A</v>
      </c>
      <c r="F84" s="519" t="e">
        <f ca="1">+IF(AND(ISNUMBER(OFFSET('Water Data'!$D$9,0,10*ROW('Water Data'!D78))),'Data Summary'!BU84="Yes"),OFFSET('Water Data'!$D$9,0,10*ROW('Water Data'!D78)),NA())</f>
        <v>#N/A</v>
      </c>
      <c r="G84" s="519" t="e">
        <f ca="1">+IF(AND(ISNUMBER(OFFSET('Water Data'!$E$4,0,10*ROW('Water Data'!E78))),'Data Summary'!BV84="Yes"),100-OFFSET('Water Data'!$E$4,0,10*ROW('Water Data'!E78)),NA())</f>
        <v>#N/A</v>
      </c>
      <c r="H84" s="519" t="e">
        <f ca="1">+IF(AND(ISNUMBER(OFFSET('Water Data'!$E$6,0,10*ROW('Water Data'!E78))),'Data Summary'!BW84="Yes"),OFFSET('Water Data'!$E$6,0,10*ROW('Water Data'!E78)),NA())</f>
        <v>#N/A</v>
      </c>
      <c r="I84" s="519" t="e">
        <f ca="1">+IF(AND(ISNUMBER(OFFSET('Water Data'!$E$9,0,10*ROW('Water Data'!E78))),'Data Summary'!BX84="Yes"),OFFSET('Water Data'!$E$9,0,10*ROW('Water Data'!E78)),NA())</f>
        <v>#N/A</v>
      </c>
      <c r="J84" s="519" t="e">
        <f ca="1">+IF(AND(ISNUMBER(OFFSET('Water Data'!$F$4,0,10*ROW('Water Data'!F78))),'Data Summary'!BY84="Yes"),100-OFFSET('Water Data'!$F$4,0,10*ROW('Water Data'!F78)),NA())</f>
        <v>#N/A</v>
      </c>
      <c r="K84" s="519" t="e">
        <f ca="1">+IF(AND(ISNUMBER(OFFSET('Water Data'!$F$6,0,10*ROW('Water Data'!F78))),'Data Summary'!BZ84="Yes"),OFFSET('Water Data'!$F$6,0,10*ROW('Water Data'!F78)),NA())</f>
        <v>#N/A</v>
      </c>
      <c r="L84" s="519" t="e">
        <f ca="1">+IF(AND(ISNUMBER(OFFSET('Water Data'!$F$9,0,10*ROW('Water Data'!F78))),'Data Summary'!CA84="Yes"),OFFSET('Water Data'!$F$9,0,10*ROW('Water Data'!F78)),NA())</f>
        <v>#N/A</v>
      </c>
      <c r="M84" s="519" t="e">
        <f ca="1">+IF(AND(ISNUMBER(OFFSET('Water Data'!$G$4,0,10*ROW('Water Data'!G78))),'Data Summary'!CB84="Yes"),100-OFFSET('Water Data'!$G$4,0,10*ROW('Water Data'!G78)),NA())</f>
        <v>#N/A</v>
      </c>
      <c r="N84" s="519" t="e">
        <f ca="1">+IF(AND(ISNUMBER(OFFSET('Water Data'!$G$6,0,10*ROW('Water Data'!G78))),'Data Summary'!CC84="Yes"),OFFSET('Water Data'!$G$6,0,10*ROW('Water Data'!G78)),NA())</f>
        <v>#N/A</v>
      </c>
      <c r="O84" s="519" t="e">
        <f ca="1">+IF(AND(ISNUMBER(OFFSET('Water Data'!$G$9,0,10*ROW('Water Data'!G78))),'Data Summary'!CD84="Yes"),OFFSET('Water Data'!$G$9,0,10*ROW('Water Data'!G78)),NA())</f>
        <v>#N/A</v>
      </c>
      <c r="P84" s="519" t="e">
        <f ca="1">+IF(AND(ISNUMBER(OFFSET('Water Data'!$H$4,0,10*ROW('Water Data'!H78))),'Data Summary'!CE84="Yes"),100-OFFSET('Water Data'!$H$4,0,10*ROW('Water Data'!H78)),NA())</f>
        <v>#N/A</v>
      </c>
      <c r="Q84" s="519" t="e">
        <f ca="1">+IF(AND(ISNUMBER(OFFSET('Water Data'!$H$6,0,10*ROW('Water Data'!H78))),'Data Summary'!CF84="Yes"),OFFSET('Water Data'!$H$6,0,10*ROW('Water Data'!H78)),NA())</f>
        <v>#N/A</v>
      </c>
      <c r="R84" s="519" t="e">
        <f ca="1">+IF(AND(ISNUMBER(OFFSET('Water Data'!$H$9,0,10*ROW('Water Data'!H78))),'Data Summary'!CG84="Yes"),OFFSET('Water Data'!$H$9,0,10*ROW('Water Data'!H78)),NA())</f>
        <v>#N/A</v>
      </c>
      <c r="S84" s="519" t="e">
        <f ca="1">+IF(AND(ISNUMBER(OFFSET('Water Data'!$I$4,0,10*ROW('Water Data'!I78))),'Data Summary'!CH84="Yes"),100-OFFSET('Water Data'!$I$4,0,10*ROW('Water Data'!I78)),NA())</f>
        <v>#N/A</v>
      </c>
      <c r="T84" s="519" t="e">
        <f ca="1">+IF(AND(ISNUMBER(OFFSET('Water Data'!$I$6,0,10*ROW('Water Data'!I78))),'Data Summary'!CI84="Yes"),OFFSET('Water Data'!$I$6,0,10*ROW('Water Data'!I78)),NA())</f>
        <v>#N/A</v>
      </c>
      <c r="U84" s="519" t="e">
        <f ca="1">+IF(AND(ISNUMBER(OFFSET('Water Data'!$I$9,0,10*ROW('Water Data'!I78))),'Data Summary'!CJ84="Yes"),OFFSET('Water Data'!$I$9,0,10*ROW('Water Data'!I78)),NA())</f>
        <v>#N/A</v>
      </c>
      <c r="V84" s="520" t="e">
        <f ca="1">+IF(AND(ISNUMBER(OFFSET('Sanitation Data'!$D$4,0,10*ROW('Sanitation Data'!D78))),'Data Summary'!CK84="Yes"),100-OFFSET('Sanitation Data'!$D$4,0,10*ROW('Sanitation Data'!D78)),NA())</f>
        <v>#N/A</v>
      </c>
      <c r="W84" s="520" t="e">
        <f ca="1">+IF(AND(ISNUMBER(OFFSET('Sanitation Data'!$D$6,0,10*ROW('Sanitation Data'!D78))),'Data Summary'!CL84="Yes"),OFFSET('Sanitation Data'!$D$6,0,10*ROW('Sanitation Data'!D78)),NA())</f>
        <v>#N/A</v>
      </c>
      <c r="X84" s="520" t="e">
        <f ca="1">+IF(AND(ISNUMBER(OFFSET('Sanitation Data'!$D$10,0,10*ROW('Sanitation Data'!D78))),'Data Summary'!CM84="Yes"),OFFSET('Sanitation Data'!$D$10,0,10*ROW('Sanitation Data'!D78)),NA())</f>
        <v>#N/A</v>
      </c>
      <c r="Y84" s="520" t="e">
        <f ca="1">+IF(AND(ISNUMBER(OFFSET('Sanitation Data'!$D$11,0,10*ROW('Sanitation Data'!D78))),'Data Summary'!CN84="Yes"),OFFSET('Sanitation Data'!$D$11,0,10*ROW('Sanitation Data'!D78)),NA())</f>
        <v>#N/A</v>
      </c>
      <c r="Z84" s="520" t="e">
        <f ca="1">+IF(AND(ISNUMBER(OFFSET('Sanitation Data'!$D$12,0,10*ROW('Sanitation Data'!D78))),'Data Summary'!CO84="Yes"),OFFSET('Sanitation Data'!$D$12,0,10*ROW('Sanitation Data'!D78)),NA())</f>
        <v>#N/A</v>
      </c>
      <c r="AA84" s="520" t="e">
        <f ca="1">+IF(AND(ISNUMBER(OFFSET('Sanitation Data'!$E$4,0,10*ROW('Sanitation Data'!E78))),'Data Summary'!CP84="Yes"),100-OFFSET('Sanitation Data'!$E$4,0,10*ROW('Sanitation Data'!E78)),NA())</f>
        <v>#N/A</v>
      </c>
      <c r="AB84" s="520" t="e">
        <f ca="1">+IF(AND(ISNUMBER(OFFSET('Sanitation Data'!$E$6,0,10*ROW('Sanitation Data'!E78))),'Data Summary'!CQ84="Yes"),OFFSET('Sanitation Data'!$E$6,0,10*ROW('Sanitation Data'!E78)),NA())</f>
        <v>#N/A</v>
      </c>
      <c r="AC84" s="520" t="e">
        <f ca="1">+IF(AND(ISNUMBER(OFFSET('Sanitation Data'!$E$10,0,10*ROW('Sanitation Data'!E78))),'Data Summary'!CR84="Yes"),OFFSET('Sanitation Data'!$E$10,0,10*ROW('Sanitation Data'!E78)),NA())</f>
        <v>#N/A</v>
      </c>
      <c r="AD84" s="520" t="e">
        <f ca="1">+IF(AND(ISNUMBER(OFFSET('Sanitation Data'!$E$11,0,10*ROW('Sanitation Data'!E78))),'Data Summary'!CS84="Yes"),OFFSET('Sanitation Data'!$E$11,0,10*ROW('Sanitation Data'!E78)),NA())</f>
        <v>#N/A</v>
      </c>
      <c r="AE84" s="520" t="e">
        <f ca="1">+IF(AND(ISNUMBER(OFFSET('Sanitation Data'!$E$12,0,10*ROW('Sanitation Data'!E78))),'Data Summary'!CT84="Yes"),OFFSET('Sanitation Data'!$E$12,0,10*ROW('Sanitation Data'!E78)),NA())</f>
        <v>#N/A</v>
      </c>
      <c r="AF84" s="520" t="e">
        <f ca="1">+IF(AND(ISNUMBER(OFFSET('Sanitation Data'!$F$4,0,10*ROW('Sanitation Data'!F78))),'Data Summary'!CU84="Yes"),100-OFFSET('Sanitation Data'!$F$4,0,10*ROW('Sanitation Data'!F78)),NA())</f>
        <v>#N/A</v>
      </c>
      <c r="AG84" s="520" t="e">
        <f ca="1">+IF(AND(ISNUMBER(OFFSET('Sanitation Data'!$F$6,0,10*ROW('Sanitation Data'!F78))),'Data Summary'!CV84="Yes"),OFFSET('Sanitation Data'!$F$6,0,10*ROW('Sanitation Data'!F78)),NA())</f>
        <v>#N/A</v>
      </c>
      <c r="AH84" s="520" t="e">
        <f ca="1">+IF(AND(ISNUMBER(OFFSET('Sanitation Data'!$F$10,0,10*ROW('Sanitation Data'!F78))),'Data Summary'!CW84="Yes"),OFFSET('Sanitation Data'!$F$10,0,10*ROW('Sanitation Data'!F78)),NA())</f>
        <v>#N/A</v>
      </c>
      <c r="AI84" s="520" t="e">
        <f ca="1">+IF(AND(ISNUMBER(OFFSET('Sanitation Data'!$F$11,0,10*ROW('Sanitation Data'!F78))),'Data Summary'!CX84="Yes"),OFFSET('Sanitation Data'!$F$11,0,10*ROW('Sanitation Data'!F78)),NA())</f>
        <v>#N/A</v>
      </c>
      <c r="AJ84" s="520" t="e">
        <f ca="1">+IF(AND(ISNUMBER(OFFSET('Sanitation Data'!$F$12,0,10*ROW('Sanitation Data'!F78))),'Data Summary'!CY84="Yes"),OFFSET('Sanitation Data'!$F$12,0,10*ROW('Sanitation Data'!F78)),NA())</f>
        <v>#N/A</v>
      </c>
      <c r="AK84" s="520" t="e">
        <f ca="1">+IF(AND(ISNUMBER(OFFSET('Sanitation Data'!$G$4,0,10*ROW('Sanitation Data'!G78))),'Data Summary'!CZ84="Yes"),100-OFFSET('Sanitation Data'!$G$4,0,10*ROW('Sanitation Data'!G78)),NA())</f>
        <v>#N/A</v>
      </c>
      <c r="AL84" s="520" t="e">
        <f ca="1">+IF(AND(ISNUMBER(OFFSET('Sanitation Data'!$G$6,0,10*ROW('Sanitation Data'!G78))),'Data Summary'!DA84="Yes"),OFFSET('Sanitation Data'!$G$6,0,10*ROW('Sanitation Data'!G78)),NA())</f>
        <v>#N/A</v>
      </c>
      <c r="AM84" s="520" t="e">
        <f ca="1">+IF(AND(ISNUMBER(OFFSET('Sanitation Data'!$G$10,0,10*ROW('Sanitation Data'!G78))),'Data Summary'!DB84="Yes"),OFFSET('Sanitation Data'!$G$10,0,10*ROW('Sanitation Data'!G78)),NA())</f>
        <v>#N/A</v>
      </c>
      <c r="AN84" s="520" t="e">
        <f ca="1">+IF(AND(ISNUMBER(OFFSET('Sanitation Data'!$G$11,0,10*ROW('Sanitation Data'!G78))),'Data Summary'!DC84="Yes"),OFFSET('Sanitation Data'!$G$11,0,10*ROW('Sanitation Data'!G78)),NA())</f>
        <v>#N/A</v>
      </c>
      <c r="AO84" s="520" t="e">
        <f ca="1">+IF(AND(ISNUMBER(OFFSET('Sanitation Data'!$G$12,0,10*ROW('Sanitation Data'!G78))),'Data Summary'!DD84="Yes"),OFFSET('Sanitation Data'!$G$12,0,10*ROW('Sanitation Data'!G78)),NA())</f>
        <v>#N/A</v>
      </c>
      <c r="AP84" s="520" t="e">
        <f ca="1">+IF(AND(ISNUMBER(OFFSET('Sanitation Data'!$H$4,0,10*ROW('Sanitation Data'!H78))),'Data Summary'!DE84="Yes"),100-OFFSET('Sanitation Data'!$H$4,0,10*ROW('Sanitation Data'!H78)),NA())</f>
        <v>#N/A</v>
      </c>
      <c r="AQ84" s="520" t="e">
        <f ca="1">+IF(AND(ISNUMBER(OFFSET('Sanitation Data'!$H$6,0,10*ROW('Sanitation Data'!H78))),'Data Summary'!DF84="Yes"),OFFSET('Sanitation Data'!$H$6,0,10*ROW('Sanitation Data'!H78)),NA())</f>
        <v>#N/A</v>
      </c>
      <c r="AR84" s="520" t="e">
        <f ca="1">+IF(AND(ISNUMBER(OFFSET('Sanitation Data'!$H$10,0,10*ROW('Sanitation Data'!H78))),'Data Summary'!DG84="Yes"),OFFSET('Sanitation Data'!$H$10,0,10*ROW('Sanitation Data'!H78)),NA())</f>
        <v>#N/A</v>
      </c>
      <c r="AS84" s="520" t="e">
        <f ca="1">+IF(AND(ISNUMBER(OFFSET('Sanitation Data'!$H$11,0,10*ROW('Sanitation Data'!H78))),'Data Summary'!DH84="Yes"),OFFSET('Sanitation Data'!$H$11,0,10*ROW('Sanitation Data'!H78)),NA())</f>
        <v>#N/A</v>
      </c>
      <c r="AT84" s="520" t="e">
        <f ca="1">+IF(AND(ISNUMBER(OFFSET('Sanitation Data'!$H$12,0,10*ROW('Sanitation Data'!H78))),'Data Summary'!DI84="Yes"),OFFSET('Sanitation Data'!$H$12,0,10*ROW('Sanitation Data'!H78)),NA())</f>
        <v>#N/A</v>
      </c>
      <c r="AU84" s="520" t="e">
        <f ca="1">+IF(AND(ISNUMBER(OFFSET('Sanitation Data'!$I$4,0,10*ROW('Sanitation Data'!I78))),'Data Summary'!DJ84="Yes"),100-OFFSET('Sanitation Data'!$I$4,0,10*ROW('Sanitation Data'!I78)),NA())</f>
        <v>#N/A</v>
      </c>
      <c r="AV84" s="520" t="e">
        <f ca="1">+IF(AND(ISNUMBER(OFFSET('Sanitation Data'!$I$6,0,10*ROW('Sanitation Data'!I78))),'Data Summary'!DK84="Yes"),OFFSET('Sanitation Data'!$I$6,0,10*ROW('Sanitation Data'!I78)),NA())</f>
        <v>#N/A</v>
      </c>
      <c r="AW84" s="520" t="e">
        <f ca="1">+IF(AND(ISNUMBER(OFFSET('Sanitation Data'!$I$10,0,10*ROW('Sanitation Data'!I78))),'Data Summary'!DL84="Yes"),OFFSET('Sanitation Data'!$I$10,0,10*ROW('Sanitation Data'!I78)),NA())</f>
        <v>#N/A</v>
      </c>
      <c r="AX84" s="520" t="e">
        <f ca="1">+IF(AND(ISNUMBER(OFFSET('Sanitation Data'!$I$11,0,10*ROW('Sanitation Data'!I78))),'Data Summary'!DM84="Yes"),OFFSET('Sanitation Data'!$I$11,0,10*ROW('Sanitation Data'!I78)),NA())</f>
        <v>#N/A</v>
      </c>
      <c r="AY84" s="520" t="e">
        <f ca="1">+IF(AND(ISNUMBER(OFFSET('Sanitation Data'!$I$12,0,10*ROW('Sanitation Data'!I78))),'Data Summary'!DN84="Yes"),OFFSET('Sanitation Data'!$I$12,0,10*ROW('Sanitation Data'!I78)),NA())</f>
        <v>#N/A</v>
      </c>
      <c r="AZ84" s="521" t="e">
        <f ca="1">+IF(AND(ISNUMBER(OFFSET('Hygiene Data'!$D$5,0,10*ROW('Hygiene Data'!D78))),'Data Summary'!DO84="Yes"),OFFSET('Hygiene Data'!$D$5,0,10*ROW('Hygiene Data'!D78)),NA())</f>
        <v>#N/A</v>
      </c>
      <c r="BA84" s="521" t="e">
        <f ca="1">+IF(AND(ISNUMBER(OFFSET('Hygiene Data'!$D$7,0,10*ROW('Hygiene Data'!D78))),'Data Summary'!DP84="Yes"),OFFSET('Hygiene Data'!$D$7,0,10*ROW('Hygiene Data'!D78)),NA())</f>
        <v>#N/A</v>
      </c>
      <c r="BB84" s="521" t="e">
        <f ca="1">+IF(AND(ISNUMBER(OFFSET('Hygiene Data'!$D$9,0,10*ROW('Hygiene Data'!D78))),'Data Summary'!DQ84="Yes"),OFFSET('Hygiene Data'!$D$9,0,10*ROW('Hygiene Data'!D78)),NA())</f>
        <v>#N/A</v>
      </c>
      <c r="BC84" s="521" t="e">
        <f ca="1">+IF(AND(ISNUMBER(OFFSET('Hygiene Data'!$E$5,0,10*ROW('Hygiene Data'!E78))),'Data Summary'!DR84="Yes"),OFFSET('Hygiene Data'!$E$5,0,10*ROW('Hygiene Data'!E78)),NA())</f>
        <v>#N/A</v>
      </c>
      <c r="BD84" s="521" t="e">
        <f ca="1">+IF(AND(ISNUMBER(OFFSET('Hygiene Data'!$E$7,0,10*ROW('Hygiene Data'!E78))),'Data Summary'!DS84="Yes"),OFFSET('Hygiene Data'!$E$7,0,10*ROW('Hygiene Data'!E78)),NA())</f>
        <v>#N/A</v>
      </c>
      <c r="BE84" s="521" t="e">
        <f ca="1">+IF(AND(ISNUMBER(OFFSET('Hygiene Data'!$E$9,0,10*ROW('Hygiene Data'!E78))),'Data Summary'!DT84="Yes"),OFFSET('Hygiene Data'!$E$9,0,10*ROW('Hygiene Data'!E78)),NA())</f>
        <v>#N/A</v>
      </c>
      <c r="BF84" s="521" t="e">
        <f ca="1">+IF(AND(ISNUMBER(OFFSET('Hygiene Data'!$F$5,0,10*ROW('Hygiene Data'!F78))),'Data Summary'!DU84="Yes"),OFFSET('Hygiene Data'!$F$5,0,10*ROW('Hygiene Data'!F78)),NA())</f>
        <v>#N/A</v>
      </c>
      <c r="BG84" s="521" t="e">
        <f ca="1">+IF(AND(ISNUMBER(OFFSET('Hygiene Data'!$F$7,0,10*ROW('Hygiene Data'!F78))),'Data Summary'!DV84="Yes"),OFFSET('Hygiene Data'!$F$7,0,10*ROW('Hygiene Data'!F78)),NA())</f>
        <v>#N/A</v>
      </c>
      <c r="BH84" s="521" t="e">
        <f ca="1">+IF(AND(ISNUMBER(OFFSET('Hygiene Data'!$F$9,0,10*ROW('Hygiene Data'!F78))),'Data Summary'!DW84="Yes"),OFFSET('Hygiene Data'!$F$9,0,10*ROW('Hygiene Data'!F78)),NA())</f>
        <v>#N/A</v>
      </c>
      <c r="BI84" s="521" t="e">
        <f ca="1">+IF(AND(ISNUMBER(OFFSET('Hygiene Data'!$G$5,0,10*ROW('Hygiene Data'!G78))),'Data Summary'!DX84="Yes"),OFFSET('Hygiene Data'!$G$5,0,10*ROW('Hygiene Data'!G78)),NA())</f>
        <v>#N/A</v>
      </c>
      <c r="BJ84" s="521" t="e">
        <f ca="1">+IF(AND(ISNUMBER(OFFSET('Hygiene Data'!$G$7,0,10*ROW('Hygiene Data'!G78))),'Data Summary'!DY84="Yes"),OFFSET('Hygiene Data'!$G$7,0,10*ROW('Hygiene Data'!G78)),NA())</f>
        <v>#N/A</v>
      </c>
      <c r="BK84" s="521" t="e">
        <f ca="1">+IF(AND(ISNUMBER(OFFSET('Hygiene Data'!$G$9,0,10*ROW('Hygiene Data'!G78))),'Data Summary'!DZ84="Yes"),OFFSET('Hygiene Data'!$G$9,0,10*ROW('Hygiene Data'!G78)),NA())</f>
        <v>#N/A</v>
      </c>
      <c r="BL84" s="521" t="e">
        <f ca="1">+IF(AND(ISNUMBER(OFFSET('Hygiene Data'!$H$5,0,10*ROW('Hygiene Data'!H78))),'Data Summary'!EA84="Yes"),OFFSET('Hygiene Data'!$H$5,0,10*ROW('Hygiene Data'!H78)),NA())</f>
        <v>#N/A</v>
      </c>
      <c r="BM84" s="521" t="e">
        <f ca="1">+IF(AND(ISNUMBER(OFFSET('Hygiene Data'!$H$7,0,10*ROW('Hygiene Data'!H78))),'Data Summary'!EB84="Yes"),OFFSET('Hygiene Data'!$H$7,0,10*ROW('Hygiene Data'!H78)),NA())</f>
        <v>#N/A</v>
      </c>
      <c r="BN84" s="521" t="e">
        <f ca="1">+IF(AND(ISNUMBER(OFFSET('Hygiene Data'!$H$9,0,10*ROW('Hygiene Data'!H78))),'Data Summary'!EC84="Yes"),OFFSET('Hygiene Data'!$H$9,0,10*ROW('Hygiene Data'!H78)),NA())</f>
        <v>#N/A</v>
      </c>
      <c r="BO84" s="521" t="e">
        <f ca="1">+IF(AND(ISNUMBER(OFFSET('Hygiene Data'!$I$5,0,10*ROW('Hygiene Data'!I78))),'Data Summary'!ED84="Yes"),OFFSET('Hygiene Data'!$I$5,0,10*ROW('Hygiene Data'!I78)),NA())</f>
        <v>#N/A</v>
      </c>
      <c r="BP84" s="521" t="e">
        <f ca="1">+IF(AND(ISNUMBER(OFFSET('Hygiene Data'!$I$7,0,10*ROW('Hygiene Data'!I78))),'Data Summary'!EE84="Yes"),OFFSET('Hygiene Data'!$I$7,0,10*ROW('Hygiene Data'!I78)),NA())</f>
        <v>#N/A</v>
      </c>
      <c r="BQ84" s="521" t="e">
        <f ca="1">+IF(AND(ISNUMBER(OFFSET('Hygiene Data'!$I$9,0,10*ROW('Hygiene Data'!I78))),'Data Summary'!EF84="Yes"),OFFSET('Hygiene Data'!$I$9,0,10*ROW('Hygiene Data'!I78)),NA())</f>
        <v>#N/A</v>
      </c>
    </row>
    <row r="85" spans="1:69" x14ac:dyDescent="0.25">
      <c r="A85" s="517" t="e">
        <f ca="1">+RIGHT('Data Summary'!A85,LEN('Data Summary'!A85)-9)</f>
        <v>#VALUE!</v>
      </c>
      <c r="B85" s="491" t="str">
        <f ca="1">+IF(ISTEXT('Data Summary'!B85),'Data Summary'!B85,"")</f>
        <v/>
      </c>
      <c r="C85" s="518" t="e">
        <f ca="1">+VALUE('Data Summary'!C85)</f>
        <v>#VALUE!</v>
      </c>
      <c r="D85" s="519" t="e">
        <f ca="1">+IF(AND(ISNUMBER(OFFSET('Water Data'!$D$4,0,10*ROW('Water Data'!D79))),'Data Summary'!BS85="Yes"),100-OFFSET('Water Data'!$D$4,0,10*ROW('Water Data'!D79)),NA())</f>
        <v>#N/A</v>
      </c>
      <c r="E85" s="519" t="e">
        <f ca="1">+IF(AND(ISNUMBER(OFFSET('Water Data'!$D$6,0,10*ROW('Water Data'!D79))),'Data Summary'!BT85="Yes"),OFFSET('Water Data'!$D$6,0,10*ROW('Water Data'!D79)),NA())</f>
        <v>#N/A</v>
      </c>
      <c r="F85" s="519" t="e">
        <f ca="1">+IF(AND(ISNUMBER(OFFSET('Water Data'!$D$9,0,10*ROW('Water Data'!D79))),'Data Summary'!BU85="Yes"),OFFSET('Water Data'!$D$9,0,10*ROW('Water Data'!D79)),NA())</f>
        <v>#N/A</v>
      </c>
      <c r="G85" s="519" t="e">
        <f ca="1">+IF(AND(ISNUMBER(OFFSET('Water Data'!$E$4,0,10*ROW('Water Data'!E79))),'Data Summary'!BV85="Yes"),100-OFFSET('Water Data'!$E$4,0,10*ROW('Water Data'!E79)),NA())</f>
        <v>#N/A</v>
      </c>
      <c r="H85" s="519" t="e">
        <f ca="1">+IF(AND(ISNUMBER(OFFSET('Water Data'!$E$6,0,10*ROW('Water Data'!E79))),'Data Summary'!BW85="Yes"),OFFSET('Water Data'!$E$6,0,10*ROW('Water Data'!E79)),NA())</f>
        <v>#N/A</v>
      </c>
      <c r="I85" s="519" t="e">
        <f ca="1">+IF(AND(ISNUMBER(OFFSET('Water Data'!$E$9,0,10*ROW('Water Data'!E79))),'Data Summary'!BX85="Yes"),OFFSET('Water Data'!$E$9,0,10*ROW('Water Data'!E79)),NA())</f>
        <v>#N/A</v>
      </c>
      <c r="J85" s="519" t="e">
        <f ca="1">+IF(AND(ISNUMBER(OFFSET('Water Data'!$F$4,0,10*ROW('Water Data'!F79))),'Data Summary'!BY85="Yes"),100-OFFSET('Water Data'!$F$4,0,10*ROW('Water Data'!F79)),NA())</f>
        <v>#N/A</v>
      </c>
      <c r="K85" s="519" t="e">
        <f ca="1">+IF(AND(ISNUMBER(OFFSET('Water Data'!$F$6,0,10*ROW('Water Data'!F79))),'Data Summary'!BZ85="Yes"),OFFSET('Water Data'!$F$6,0,10*ROW('Water Data'!F79)),NA())</f>
        <v>#N/A</v>
      </c>
      <c r="L85" s="519" t="e">
        <f ca="1">+IF(AND(ISNUMBER(OFFSET('Water Data'!$F$9,0,10*ROW('Water Data'!F79))),'Data Summary'!CA85="Yes"),OFFSET('Water Data'!$F$9,0,10*ROW('Water Data'!F79)),NA())</f>
        <v>#N/A</v>
      </c>
      <c r="M85" s="519" t="e">
        <f ca="1">+IF(AND(ISNUMBER(OFFSET('Water Data'!$G$4,0,10*ROW('Water Data'!G79))),'Data Summary'!CB85="Yes"),100-OFFSET('Water Data'!$G$4,0,10*ROW('Water Data'!G79)),NA())</f>
        <v>#N/A</v>
      </c>
      <c r="N85" s="519" t="e">
        <f ca="1">+IF(AND(ISNUMBER(OFFSET('Water Data'!$G$6,0,10*ROW('Water Data'!G79))),'Data Summary'!CC85="Yes"),OFFSET('Water Data'!$G$6,0,10*ROW('Water Data'!G79)),NA())</f>
        <v>#N/A</v>
      </c>
      <c r="O85" s="519" t="e">
        <f ca="1">+IF(AND(ISNUMBER(OFFSET('Water Data'!$G$9,0,10*ROW('Water Data'!G79))),'Data Summary'!CD85="Yes"),OFFSET('Water Data'!$G$9,0,10*ROW('Water Data'!G79)),NA())</f>
        <v>#N/A</v>
      </c>
      <c r="P85" s="519" t="e">
        <f ca="1">+IF(AND(ISNUMBER(OFFSET('Water Data'!$H$4,0,10*ROW('Water Data'!H79))),'Data Summary'!CE85="Yes"),100-OFFSET('Water Data'!$H$4,0,10*ROW('Water Data'!H79)),NA())</f>
        <v>#N/A</v>
      </c>
      <c r="Q85" s="519" t="e">
        <f ca="1">+IF(AND(ISNUMBER(OFFSET('Water Data'!$H$6,0,10*ROW('Water Data'!H79))),'Data Summary'!CF85="Yes"),OFFSET('Water Data'!$H$6,0,10*ROW('Water Data'!H79)),NA())</f>
        <v>#N/A</v>
      </c>
      <c r="R85" s="519" t="e">
        <f ca="1">+IF(AND(ISNUMBER(OFFSET('Water Data'!$H$9,0,10*ROW('Water Data'!H79))),'Data Summary'!CG85="Yes"),OFFSET('Water Data'!$H$9,0,10*ROW('Water Data'!H79)),NA())</f>
        <v>#N/A</v>
      </c>
      <c r="S85" s="519" t="e">
        <f ca="1">+IF(AND(ISNUMBER(OFFSET('Water Data'!$I$4,0,10*ROW('Water Data'!I79))),'Data Summary'!CH85="Yes"),100-OFFSET('Water Data'!$I$4,0,10*ROW('Water Data'!I79)),NA())</f>
        <v>#N/A</v>
      </c>
      <c r="T85" s="519" t="e">
        <f ca="1">+IF(AND(ISNUMBER(OFFSET('Water Data'!$I$6,0,10*ROW('Water Data'!I79))),'Data Summary'!CI85="Yes"),OFFSET('Water Data'!$I$6,0,10*ROW('Water Data'!I79)),NA())</f>
        <v>#N/A</v>
      </c>
      <c r="U85" s="519" t="e">
        <f ca="1">+IF(AND(ISNUMBER(OFFSET('Water Data'!$I$9,0,10*ROW('Water Data'!I79))),'Data Summary'!CJ85="Yes"),OFFSET('Water Data'!$I$9,0,10*ROW('Water Data'!I79)),NA())</f>
        <v>#N/A</v>
      </c>
      <c r="V85" s="520" t="e">
        <f ca="1">+IF(AND(ISNUMBER(OFFSET('Sanitation Data'!$D$4,0,10*ROW('Sanitation Data'!D79))),'Data Summary'!CK85="Yes"),100-OFFSET('Sanitation Data'!$D$4,0,10*ROW('Sanitation Data'!D79)),NA())</f>
        <v>#N/A</v>
      </c>
      <c r="W85" s="520" t="e">
        <f ca="1">+IF(AND(ISNUMBER(OFFSET('Sanitation Data'!$D$6,0,10*ROW('Sanitation Data'!D79))),'Data Summary'!CL85="Yes"),OFFSET('Sanitation Data'!$D$6,0,10*ROW('Sanitation Data'!D79)),NA())</f>
        <v>#N/A</v>
      </c>
      <c r="X85" s="520" t="e">
        <f ca="1">+IF(AND(ISNUMBER(OFFSET('Sanitation Data'!$D$10,0,10*ROW('Sanitation Data'!D79))),'Data Summary'!CM85="Yes"),OFFSET('Sanitation Data'!$D$10,0,10*ROW('Sanitation Data'!D79)),NA())</f>
        <v>#N/A</v>
      </c>
      <c r="Y85" s="520" t="e">
        <f ca="1">+IF(AND(ISNUMBER(OFFSET('Sanitation Data'!$D$11,0,10*ROW('Sanitation Data'!D79))),'Data Summary'!CN85="Yes"),OFFSET('Sanitation Data'!$D$11,0,10*ROW('Sanitation Data'!D79)),NA())</f>
        <v>#N/A</v>
      </c>
      <c r="Z85" s="520" t="e">
        <f ca="1">+IF(AND(ISNUMBER(OFFSET('Sanitation Data'!$D$12,0,10*ROW('Sanitation Data'!D79))),'Data Summary'!CO85="Yes"),OFFSET('Sanitation Data'!$D$12,0,10*ROW('Sanitation Data'!D79)),NA())</f>
        <v>#N/A</v>
      </c>
      <c r="AA85" s="520" t="e">
        <f ca="1">+IF(AND(ISNUMBER(OFFSET('Sanitation Data'!$E$4,0,10*ROW('Sanitation Data'!E79))),'Data Summary'!CP85="Yes"),100-OFFSET('Sanitation Data'!$E$4,0,10*ROW('Sanitation Data'!E79)),NA())</f>
        <v>#N/A</v>
      </c>
      <c r="AB85" s="520" t="e">
        <f ca="1">+IF(AND(ISNUMBER(OFFSET('Sanitation Data'!$E$6,0,10*ROW('Sanitation Data'!E79))),'Data Summary'!CQ85="Yes"),OFFSET('Sanitation Data'!$E$6,0,10*ROW('Sanitation Data'!E79)),NA())</f>
        <v>#N/A</v>
      </c>
      <c r="AC85" s="520" t="e">
        <f ca="1">+IF(AND(ISNUMBER(OFFSET('Sanitation Data'!$E$10,0,10*ROW('Sanitation Data'!E79))),'Data Summary'!CR85="Yes"),OFFSET('Sanitation Data'!$E$10,0,10*ROW('Sanitation Data'!E79)),NA())</f>
        <v>#N/A</v>
      </c>
      <c r="AD85" s="520" t="e">
        <f ca="1">+IF(AND(ISNUMBER(OFFSET('Sanitation Data'!$E$11,0,10*ROW('Sanitation Data'!E79))),'Data Summary'!CS85="Yes"),OFFSET('Sanitation Data'!$E$11,0,10*ROW('Sanitation Data'!E79)),NA())</f>
        <v>#N/A</v>
      </c>
      <c r="AE85" s="520" t="e">
        <f ca="1">+IF(AND(ISNUMBER(OFFSET('Sanitation Data'!$E$12,0,10*ROW('Sanitation Data'!E79))),'Data Summary'!CT85="Yes"),OFFSET('Sanitation Data'!$E$12,0,10*ROW('Sanitation Data'!E79)),NA())</f>
        <v>#N/A</v>
      </c>
      <c r="AF85" s="520" t="e">
        <f ca="1">+IF(AND(ISNUMBER(OFFSET('Sanitation Data'!$F$4,0,10*ROW('Sanitation Data'!F79))),'Data Summary'!CU85="Yes"),100-OFFSET('Sanitation Data'!$F$4,0,10*ROW('Sanitation Data'!F79)),NA())</f>
        <v>#N/A</v>
      </c>
      <c r="AG85" s="520" t="e">
        <f ca="1">+IF(AND(ISNUMBER(OFFSET('Sanitation Data'!$F$6,0,10*ROW('Sanitation Data'!F79))),'Data Summary'!CV85="Yes"),OFFSET('Sanitation Data'!$F$6,0,10*ROW('Sanitation Data'!F79)),NA())</f>
        <v>#N/A</v>
      </c>
      <c r="AH85" s="520" t="e">
        <f ca="1">+IF(AND(ISNUMBER(OFFSET('Sanitation Data'!$F$10,0,10*ROW('Sanitation Data'!F79))),'Data Summary'!CW85="Yes"),OFFSET('Sanitation Data'!$F$10,0,10*ROW('Sanitation Data'!F79)),NA())</f>
        <v>#N/A</v>
      </c>
      <c r="AI85" s="520" t="e">
        <f ca="1">+IF(AND(ISNUMBER(OFFSET('Sanitation Data'!$F$11,0,10*ROW('Sanitation Data'!F79))),'Data Summary'!CX85="Yes"),OFFSET('Sanitation Data'!$F$11,0,10*ROW('Sanitation Data'!F79)),NA())</f>
        <v>#N/A</v>
      </c>
      <c r="AJ85" s="520" t="e">
        <f ca="1">+IF(AND(ISNUMBER(OFFSET('Sanitation Data'!$F$12,0,10*ROW('Sanitation Data'!F79))),'Data Summary'!CY85="Yes"),OFFSET('Sanitation Data'!$F$12,0,10*ROW('Sanitation Data'!F79)),NA())</f>
        <v>#N/A</v>
      </c>
      <c r="AK85" s="520" t="e">
        <f ca="1">+IF(AND(ISNUMBER(OFFSET('Sanitation Data'!$G$4,0,10*ROW('Sanitation Data'!G79))),'Data Summary'!CZ85="Yes"),100-OFFSET('Sanitation Data'!$G$4,0,10*ROW('Sanitation Data'!G79)),NA())</f>
        <v>#N/A</v>
      </c>
      <c r="AL85" s="520" t="e">
        <f ca="1">+IF(AND(ISNUMBER(OFFSET('Sanitation Data'!$G$6,0,10*ROW('Sanitation Data'!G79))),'Data Summary'!DA85="Yes"),OFFSET('Sanitation Data'!$G$6,0,10*ROW('Sanitation Data'!G79)),NA())</f>
        <v>#N/A</v>
      </c>
      <c r="AM85" s="520" t="e">
        <f ca="1">+IF(AND(ISNUMBER(OFFSET('Sanitation Data'!$G$10,0,10*ROW('Sanitation Data'!G79))),'Data Summary'!DB85="Yes"),OFFSET('Sanitation Data'!$G$10,0,10*ROW('Sanitation Data'!G79)),NA())</f>
        <v>#N/A</v>
      </c>
      <c r="AN85" s="520" t="e">
        <f ca="1">+IF(AND(ISNUMBER(OFFSET('Sanitation Data'!$G$11,0,10*ROW('Sanitation Data'!G79))),'Data Summary'!DC85="Yes"),OFFSET('Sanitation Data'!$G$11,0,10*ROW('Sanitation Data'!G79)),NA())</f>
        <v>#N/A</v>
      </c>
      <c r="AO85" s="520" t="e">
        <f ca="1">+IF(AND(ISNUMBER(OFFSET('Sanitation Data'!$G$12,0,10*ROW('Sanitation Data'!G79))),'Data Summary'!DD85="Yes"),OFFSET('Sanitation Data'!$G$12,0,10*ROW('Sanitation Data'!G79)),NA())</f>
        <v>#N/A</v>
      </c>
      <c r="AP85" s="520" t="e">
        <f ca="1">+IF(AND(ISNUMBER(OFFSET('Sanitation Data'!$H$4,0,10*ROW('Sanitation Data'!H79))),'Data Summary'!DE85="Yes"),100-OFFSET('Sanitation Data'!$H$4,0,10*ROW('Sanitation Data'!H79)),NA())</f>
        <v>#N/A</v>
      </c>
      <c r="AQ85" s="520" t="e">
        <f ca="1">+IF(AND(ISNUMBER(OFFSET('Sanitation Data'!$H$6,0,10*ROW('Sanitation Data'!H79))),'Data Summary'!DF85="Yes"),OFFSET('Sanitation Data'!$H$6,0,10*ROW('Sanitation Data'!H79)),NA())</f>
        <v>#N/A</v>
      </c>
      <c r="AR85" s="520" t="e">
        <f ca="1">+IF(AND(ISNUMBER(OFFSET('Sanitation Data'!$H$10,0,10*ROW('Sanitation Data'!H79))),'Data Summary'!DG85="Yes"),OFFSET('Sanitation Data'!$H$10,0,10*ROW('Sanitation Data'!H79)),NA())</f>
        <v>#N/A</v>
      </c>
      <c r="AS85" s="520" t="e">
        <f ca="1">+IF(AND(ISNUMBER(OFFSET('Sanitation Data'!$H$11,0,10*ROW('Sanitation Data'!H79))),'Data Summary'!DH85="Yes"),OFFSET('Sanitation Data'!$H$11,0,10*ROW('Sanitation Data'!H79)),NA())</f>
        <v>#N/A</v>
      </c>
      <c r="AT85" s="520" t="e">
        <f ca="1">+IF(AND(ISNUMBER(OFFSET('Sanitation Data'!$H$12,0,10*ROW('Sanitation Data'!H79))),'Data Summary'!DI85="Yes"),OFFSET('Sanitation Data'!$H$12,0,10*ROW('Sanitation Data'!H79)),NA())</f>
        <v>#N/A</v>
      </c>
      <c r="AU85" s="520" t="e">
        <f ca="1">+IF(AND(ISNUMBER(OFFSET('Sanitation Data'!$I$4,0,10*ROW('Sanitation Data'!I79))),'Data Summary'!DJ85="Yes"),100-OFFSET('Sanitation Data'!$I$4,0,10*ROW('Sanitation Data'!I79)),NA())</f>
        <v>#N/A</v>
      </c>
      <c r="AV85" s="520" t="e">
        <f ca="1">+IF(AND(ISNUMBER(OFFSET('Sanitation Data'!$I$6,0,10*ROW('Sanitation Data'!I79))),'Data Summary'!DK85="Yes"),OFFSET('Sanitation Data'!$I$6,0,10*ROW('Sanitation Data'!I79)),NA())</f>
        <v>#N/A</v>
      </c>
      <c r="AW85" s="520" t="e">
        <f ca="1">+IF(AND(ISNUMBER(OFFSET('Sanitation Data'!$I$10,0,10*ROW('Sanitation Data'!I79))),'Data Summary'!DL85="Yes"),OFFSET('Sanitation Data'!$I$10,0,10*ROW('Sanitation Data'!I79)),NA())</f>
        <v>#N/A</v>
      </c>
      <c r="AX85" s="520" t="e">
        <f ca="1">+IF(AND(ISNUMBER(OFFSET('Sanitation Data'!$I$11,0,10*ROW('Sanitation Data'!I79))),'Data Summary'!DM85="Yes"),OFFSET('Sanitation Data'!$I$11,0,10*ROW('Sanitation Data'!I79)),NA())</f>
        <v>#N/A</v>
      </c>
      <c r="AY85" s="520" t="e">
        <f ca="1">+IF(AND(ISNUMBER(OFFSET('Sanitation Data'!$I$12,0,10*ROW('Sanitation Data'!I79))),'Data Summary'!DN85="Yes"),OFFSET('Sanitation Data'!$I$12,0,10*ROW('Sanitation Data'!I79)),NA())</f>
        <v>#N/A</v>
      </c>
      <c r="AZ85" s="521" t="e">
        <f ca="1">+IF(AND(ISNUMBER(OFFSET('Hygiene Data'!$D$5,0,10*ROW('Hygiene Data'!D79))),'Data Summary'!DO85="Yes"),OFFSET('Hygiene Data'!$D$5,0,10*ROW('Hygiene Data'!D79)),NA())</f>
        <v>#N/A</v>
      </c>
      <c r="BA85" s="521" t="e">
        <f ca="1">+IF(AND(ISNUMBER(OFFSET('Hygiene Data'!$D$7,0,10*ROW('Hygiene Data'!D79))),'Data Summary'!DP85="Yes"),OFFSET('Hygiene Data'!$D$7,0,10*ROW('Hygiene Data'!D79)),NA())</f>
        <v>#N/A</v>
      </c>
      <c r="BB85" s="521" t="e">
        <f ca="1">+IF(AND(ISNUMBER(OFFSET('Hygiene Data'!$D$9,0,10*ROW('Hygiene Data'!D79))),'Data Summary'!DQ85="Yes"),OFFSET('Hygiene Data'!$D$9,0,10*ROW('Hygiene Data'!D79)),NA())</f>
        <v>#N/A</v>
      </c>
      <c r="BC85" s="521" t="e">
        <f ca="1">+IF(AND(ISNUMBER(OFFSET('Hygiene Data'!$E$5,0,10*ROW('Hygiene Data'!E79))),'Data Summary'!DR85="Yes"),OFFSET('Hygiene Data'!$E$5,0,10*ROW('Hygiene Data'!E79)),NA())</f>
        <v>#N/A</v>
      </c>
      <c r="BD85" s="521" t="e">
        <f ca="1">+IF(AND(ISNUMBER(OFFSET('Hygiene Data'!$E$7,0,10*ROW('Hygiene Data'!E79))),'Data Summary'!DS85="Yes"),OFFSET('Hygiene Data'!$E$7,0,10*ROW('Hygiene Data'!E79)),NA())</f>
        <v>#N/A</v>
      </c>
      <c r="BE85" s="521" t="e">
        <f ca="1">+IF(AND(ISNUMBER(OFFSET('Hygiene Data'!$E$9,0,10*ROW('Hygiene Data'!E79))),'Data Summary'!DT85="Yes"),OFFSET('Hygiene Data'!$E$9,0,10*ROW('Hygiene Data'!E79)),NA())</f>
        <v>#N/A</v>
      </c>
      <c r="BF85" s="521" t="e">
        <f ca="1">+IF(AND(ISNUMBER(OFFSET('Hygiene Data'!$F$5,0,10*ROW('Hygiene Data'!F79))),'Data Summary'!DU85="Yes"),OFFSET('Hygiene Data'!$F$5,0,10*ROW('Hygiene Data'!F79)),NA())</f>
        <v>#N/A</v>
      </c>
      <c r="BG85" s="521" t="e">
        <f ca="1">+IF(AND(ISNUMBER(OFFSET('Hygiene Data'!$F$7,0,10*ROW('Hygiene Data'!F79))),'Data Summary'!DV85="Yes"),OFFSET('Hygiene Data'!$F$7,0,10*ROW('Hygiene Data'!F79)),NA())</f>
        <v>#N/A</v>
      </c>
      <c r="BH85" s="521" t="e">
        <f ca="1">+IF(AND(ISNUMBER(OFFSET('Hygiene Data'!$F$9,0,10*ROW('Hygiene Data'!F79))),'Data Summary'!DW85="Yes"),OFFSET('Hygiene Data'!$F$9,0,10*ROW('Hygiene Data'!F79)),NA())</f>
        <v>#N/A</v>
      </c>
      <c r="BI85" s="521" t="e">
        <f ca="1">+IF(AND(ISNUMBER(OFFSET('Hygiene Data'!$G$5,0,10*ROW('Hygiene Data'!G79))),'Data Summary'!DX85="Yes"),OFFSET('Hygiene Data'!$G$5,0,10*ROW('Hygiene Data'!G79)),NA())</f>
        <v>#N/A</v>
      </c>
      <c r="BJ85" s="521" t="e">
        <f ca="1">+IF(AND(ISNUMBER(OFFSET('Hygiene Data'!$G$7,0,10*ROW('Hygiene Data'!G79))),'Data Summary'!DY85="Yes"),OFFSET('Hygiene Data'!$G$7,0,10*ROW('Hygiene Data'!G79)),NA())</f>
        <v>#N/A</v>
      </c>
      <c r="BK85" s="521" t="e">
        <f ca="1">+IF(AND(ISNUMBER(OFFSET('Hygiene Data'!$G$9,0,10*ROW('Hygiene Data'!G79))),'Data Summary'!DZ85="Yes"),OFFSET('Hygiene Data'!$G$9,0,10*ROW('Hygiene Data'!G79)),NA())</f>
        <v>#N/A</v>
      </c>
      <c r="BL85" s="521" t="e">
        <f ca="1">+IF(AND(ISNUMBER(OFFSET('Hygiene Data'!$H$5,0,10*ROW('Hygiene Data'!H79))),'Data Summary'!EA85="Yes"),OFFSET('Hygiene Data'!$H$5,0,10*ROW('Hygiene Data'!H79)),NA())</f>
        <v>#N/A</v>
      </c>
      <c r="BM85" s="521" t="e">
        <f ca="1">+IF(AND(ISNUMBER(OFFSET('Hygiene Data'!$H$7,0,10*ROW('Hygiene Data'!H79))),'Data Summary'!EB85="Yes"),OFFSET('Hygiene Data'!$H$7,0,10*ROW('Hygiene Data'!H79)),NA())</f>
        <v>#N/A</v>
      </c>
      <c r="BN85" s="521" t="e">
        <f ca="1">+IF(AND(ISNUMBER(OFFSET('Hygiene Data'!$H$9,0,10*ROW('Hygiene Data'!H79))),'Data Summary'!EC85="Yes"),OFFSET('Hygiene Data'!$H$9,0,10*ROW('Hygiene Data'!H79)),NA())</f>
        <v>#N/A</v>
      </c>
      <c r="BO85" s="521" t="e">
        <f ca="1">+IF(AND(ISNUMBER(OFFSET('Hygiene Data'!$I$5,0,10*ROW('Hygiene Data'!I79))),'Data Summary'!ED85="Yes"),OFFSET('Hygiene Data'!$I$5,0,10*ROW('Hygiene Data'!I79)),NA())</f>
        <v>#N/A</v>
      </c>
      <c r="BP85" s="521" t="e">
        <f ca="1">+IF(AND(ISNUMBER(OFFSET('Hygiene Data'!$I$7,0,10*ROW('Hygiene Data'!I79))),'Data Summary'!EE85="Yes"),OFFSET('Hygiene Data'!$I$7,0,10*ROW('Hygiene Data'!I79)),NA())</f>
        <v>#N/A</v>
      </c>
      <c r="BQ85" s="521" t="e">
        <f ca="1">+IF(AND(ISNUMBER(OFFSET('Hygiene Data'!$I$9,0,10*ROW('Hygiene Data'!I79))),'Data Summary'!EF85="Yes"),OFFSET('Hygiene Data'!$I$9,0,10*ROW('Hygiene Data'!I79)),NA())</f>
        <v>#N/A</v>
      </c>
    </row>
    <row r="86" spans="1:69" x14ac:dyDescent="0.25">
      <c r="A86" s="517" t="e">
        <f ca="1">+RIGHT('Data Summary'!A86,LEN('Data Summary'!A86)-9)</f>
        <v>#VALUE!</v>
      </c>
      <c r="B86" s="491" t="str">
        <f ca="1">+IF(ISTEXT('Data Summary'!B86),'Data Summary'!B86,"")</f>
        <v/>
      </c>
      <c r="C86" s="518" t="e">
        <f ca="1">+VALUE('Data Summary'!C86)</f>
        <v>#VALUE!</v>
      </c>
      <c r="D86" s="519" t="e">
        <f ca="1">+IF(AND(ISNUMBER(OFFSET('Water Data'!$D$4,0,10*ROW('Water Data'!D80))),'Data Summary'!BS86="Yes"),100-OFFSET('Water Data'!$D$4,0,10*ROW('Water Data'!D80)),NA())</f>
        <v>#N/A</v>
      </c>
      <c r="E86" s="519" t="e">
        <f ca="1">+IF(AND(ISNUMBER(OFFSET('Water Data'!$D$6,0,10*ROW('Water Data'!D80))),'Data Summary'!BT86="Yes"),OFFSET('Water Data'!$D$6,0,10*ROW('Water Data'!D80)),NA())</f>
        <v>#N/A</v>
      </c>
      <c r="F86" s="519" t="e">
        <f ca="1">+IF(AND(ISNUMBER(OFFSET('Water Data'!$D$9,0,10*ROW('Water Data'!D80))),'Data Summary'!BU86="Yes"),OFFSET('Water Data'!$D$9,0,10*ROW('Water Data'!D80)),NA())</f>
        <v>#N/A</v>
      </c>
      <c r="G86" s="519" t="e">
        <f ca="1">+IF(AND(ISNUMBER(OFFSET('Water Data'!$E$4,0,10*ROW('Water Data'!E80))),'Data Summary'!BV86="Yes"),100-OFFSET('Water Data'!$E$4,0,10*ROW('Water Data'!E80)),NA())</f>
        <v>#N/A</v>
      </c>
      <c r="H86" s="519" t="e">
        <f ca="1">+IF(AND(ISNUMBER(OFFSET('Water Data'!$E$6,0,10*ROW('Water Data'!E80))),'Data Summary'!BW86="Yes"),OFFSET('Water Data'!$E$6,0,10*ROW('Water Data'!E80)),NA())</f>
        <v>#N/A</v>
      </c>
      <c r="I86" s="519" t="e">
        <f ca="1">+IF(AND(ISNUMBER(OFFSET('Water Data'!$E$9,0,10*ROW('Water Data'!E80))),'Data Summary'!BX86="Yes"),OFFSET('Water Data'!$E$9,0,10*ROW('Water Data'!E80)),NA())</f>
        <v>#N/A</v>
      </c>
      <c r="J86" s="519" t="e">
        <f ca="1">+IF(AND(ISNUMBER(OFFSET('Water Data'!$F$4,0,10*ROW('Water Data'!F80))),'Data Summary'!BY86="Yes"),100-OFFSET('Water Data'!$F$4,0,10*ROW('Water Data'!F80)),NA())</f>
        <v>#N/A</v>
      </c>
      <c r="K86" s="519" t="e">
        <f ca="1">+IF(AND(ISNUMBER(OFFSET('Water Data'!$F$6,0,10*ROW('Water Data'!F80))),'Data Summary'!BZ86="Yes"),OFFSET('Water Data'!$F$6,0,10*ROW('Water Data'!F80)),NA())</f>
        <v>#N/A</v>
      </c>
      <c r="L86" s="519" t="e">
        <f ca="1">+IF(AND(ISNUMBER(OFFSET('Water Data'!$F$9,0,10*ROW('Water Data'!F80))),'Data Summary'!CA86="Yes"),OFFSET('Water Data'!$F$9,0,10*ROW('Water Data'!F80)),NA())</f>
        <v>#N/A</v>
      </c>
      <c r="M86" s="519" t="e">
        <f ca="1">+IF(AND(ISNUMBER(OFFSET('Water Data'!$G$4,0,10*ROW('Water Data'!G80))),'Data Summary'!CB86="Yes"),100-OFFSET('Water Data'!$G$4,0,10*ROW('Water Data'!G80)),NA())</f>
        <v>#N/A</v>
      </c>
      <c r="N86" s="519" t="e">
        <f ca="1">+IF(AND(ISNUMBER(OFFSET('Water Data'!$G$6,0,10*ROW('Water Data'!G80))),'Data Summary'!CC86="Yes"),OFFSET('Water Data'!$G$6,0,10*ROW('Water Data'!G80)),NA())</f>
        <v>#N/A</v>
      </c>
      <c r="O86" s="519" t="e">
        <f ca="1">+IF(AND(ISNUMBER(OFFSET('Water Data'!$G$9,0,10*ROW('Water Data'!G80))),'Data Summary'!CD86="Yes"),OFFSET('Water Data'!$G$9,0,10*ROW('Water Data'!G80)),NA())</f>
        <v>#N/A</v>
      </c>
      <c r="P86" s="519" t="e">
        <f ca="1">+IF(AND(ISNUMBER(OFFSET('Water Data'!$H$4,0,10*ROW('Water Data'!H80))),'Data Summary'!CE86="Yes"),100-OFFSET('Water Data'!$H$4,0,10*ROW('Water Data'!H80)),NA())</f>
        <v>#N/A</v>
      </c>
      <c r="Q86" s="519" t="e">
        <f ca="1">+IF(AND(ISNUMBER(OFFSET('Water Data'!$H$6,0,10*ROW('Water Data'!H80))),'Data Summary'!CF86="Yes"),OFFSET('Water Data'!$H$6,0,10*ROW('Water Data'!H80)),NA())</f>
        <v>#N/A</v>
      </c>
      <c r="R86" s="519" t="e">
        <f ca="1">+IF(AND(ISNUMBER(OFFSET('Water Data'!$H$9,0,10*ROW('Water Data'!H80))),'Data Summary'!CG86="Yes"),OFFSET('Water Data'!$H$9,0,10*ROW('Water Data'!H80)),NA())</f>
        <v>#N/A</v>
      </c>
      <c r="S86" s="519" t="e">
        <f ca="1">+IF(AND(ISNUMBER(OFFSET('Water Data'!$I$4,0,10*ROW('Water Data'!I80))),'Data Summary'!CH86="Yes"),100-OFFSET('Water Data'!$I$4,0,10*ROW('Water Data'!I80)),NA())</f>
        <v>#N/A</v>
      </c>
      <c r="T86" s="519" t="e">
        <f ca="1">+IF(AND(ISNUMBER(OFFSET('Water Data'!$I$6,0,10*ROW('Water Data'!I80))),'Data Summary'!CI86="Yes"),OFFSET('Water Data'!$I$6,0,10*ROW('Water Data'!I80)),NA())</f>
        <v>#N/A</v>
      </c>
      <c r="U86" s="519" t="e">
        <f ca="1">+IF(AND(ISNUMBER(OFFSET('Water Data'!$I$9,0,10*ROW('Water Data'!I80))),'Data Summary'!CJ86="Yes"),OFFSET('Water Data'!$I$9,0,10*ROW('Water Data'!I80)),NA())</f>
        <v>#N/A</v>
      </c>
      <c r="V86" s="520" t="e">
        <f ca="1">+IF(AND(ISNUMBER(OFFSET('Sanitation Data'!$D$4,0,10*ROW('Sanitation Data'!D80))),'Data Summary'!CK86="Yes"),100-OFFSET('Sanitation Data'!$D$4,0,10*ROW('Sanitation Data'!D80)),NA())</f>
        <v>#N/A</v>
      </c>
      <c r="W86" s="520" t="e">
        <f ca="1">+IF(AND(ISNUMBER(OFFSET('Sanitation Data'!$D$6,0,10*ROW('Sanitation Data'!D80))),'Data Summary'!CL86="Yes"),OFFSET('Sanitation Data'!$D$6,0,10*ROW('Sanitation Data'!D80)),NA())</f>
        <v>#N/A</v>
      </c>
      <c r="X86" s="520" t="e">
        <f ca="1">+IF(AND(ISNUMBER(OFFSET('Sanitation Data'!$D$10,0,10*ROW('Sanitation Data'!D80))),'Data Summary'!CM86="Yes"),OFFSET('Sanitation Data'!$D$10,0,10*ROW('Sanitation Data'!D80)),NA())</f>
        <v>#N/A</v>
      </c>
      <c r="Y86" s="520" t="e">
        <f ca="1">+IF(AND(ISNUMBER(OFFSET('Sanitation Data'!$D$11,0,10*ROW('Sanitation Data'!D80))),'Data Summary'!CN86="Yes"),OFFSET('Sanitation Data'!$D$11,0,10*ROW('Sanitation Data'!D80)),NA())</f>
        <v>#N/A</v>
      </c>
      <c r="Z86" s="520" t="e">
        <f ca="1">+IF(AND(ISNUMBER(OFFSET('Sanitation Data'!$D$12,0,10*ROW('Sanitation Data'!D80))),'Data Summary'!CO86="Yes"),OFFSET('Sanitation Data'!$D$12,0,10*ROW('Sanitation Data'!D80)),NA())</f>
        <v>#N/A</v>
      </c>
      <c r="AA86" s="520" t="e">
        <f ca="1">+IF(AND(ISNUMBER(OFFSET('Sanitation Data'!$E$4,0,10*ROW('Sanitation Data'!E80))),'Data Summary'!CP86="Yes"),100-OFFSET('Sanitation Data'!$E$4,0,10*ROW('Sanitation Data'!E80)),NA())</f>
        <v>#N/A</v>
      </c>
      <c r="AB86" s="520" t="e">
        <f ca="1">+IF(AND(ISNUMBER(OFFSET('Sanitation Data'!$E$6,0,10*ROW('Sanitation Data'!E80))),'Data Summary'!CQ86="Yes"),OFFSET('Sanitation Data'!$E$6,0,10*ROW('Sanitation Data'!E80)),NA())</f>
        <v>#N/A</v>
      </c>
      <c r="AC86" s="520" t="e">
        <f ca="1">+IF(AND(ISNUMBER(OFFSET('Sanitation Data'!$E$10,0,10*ROW('Sanitation Data'!E80))),'Data Summary'!CR86="Yes"),OFFSET('Sanitation Data'!$E$10,0,10*ROW('Sanitation Data'!E80)),NA())</f>
        <v>#N/A</v>
      </c>
      <c r="AD86" s="520" t="e">
        <f ca="1">+IF(AND(ISNUMBER(OFFSET('Sanitation Data'!$E$11,0,10*ROW('Sanitation Data'!E80))),'Data Summary'!CS86="Yes"),OFFSET('Sanitation Data'!$E$11,0,10*ROW('Sanitation Data'!E80)),NA())</f>
        <v>#N/A</v>
      </c>
      <c r="AE86" s="520" t="e">
        <f ca="1">+IF(AND(ISNUMBER(OFFSET('Sanitation Data'!$E$12,0,10*ROW('Sanitation Data'!E80))),'Data Summary'!CT86="Yes"),OFFSET('Sanitation Data'!$E$12,0,10*ROW('Sanitation Data'!E80)),NA())</f>
        <v>#N/A</v>
      </c>
      <c r="AF86" s="520" t="e">
        <f ca="1">+IF(AND(ISNUMBER(OFFSET('Sanitation Data'!$F$4,0,10*ROW('Sanitation Data'!F80))),'Data Summary'!CU86="Yes"),100-OFFSET('Sanitation Data'!$F$4,0,10*ROW('Sanitation Data'!F80)),NA())</f>
        <v>#N/A</v>
      </c>
      <c r="AG86" s="520" t="e">
        <f ca="1">+IF(AND(ISNUMBER(OFFSET('Sanitation Data'!$F$6,0,10*ROW('Sanitation Data'!F80))),'Data Summary'!CV86="Yes"),OFFSET('Sanitation Data'!$F$6,0,10*ROW('Sanitation Data'!F80)),NA())</f>
        <v>#N/A</v>
      </c>
      <c r="AH86" s="520" t="e">
        <f ca="1">+IF(AND(ISNUMBER(OFFSET('Sanitation Data'!$F$10,0,10*ROW('Sanitation Data'!F80))),'Data Summary'!CW86="Yes"),OFFSET('Sanitation Data'!$F$10,0,10*ROW('Sanitation Data'!F80)),NA())</f>
        <v>#N/A</v>
      </c>
      <c r="AI86" s="520" t="e">
        <f ca="1">+IF(AND(ISNUMBER(OFFSET('Sanitation Data'!$F$11,0,10*ROW('Sanitation Data'!F80))),'Data Summary'!CX86="Yes"),OFFSET('Sanitation Data'!$F$11,0,10*ROW('Sanitation Data'!F80)),NA())</f>
        <v>#N/A</v>
      </c>
      <c r="AJ86" s="520" t="e">
        <f ca="1">+IF(AND(ISNUMBER(OFFSET('Sanitation Data'!$F$12,0,10*ROW('Sanitation Data'!F80))),'Data Summary'!CY86="Yes"),OFFSET('Sanitation Data'!$F$12,0,10*ROW('Sanitation Data'!F80)),NA())</f>
        <v>#N/A</v>
      </c>
      <c r="AK86" s="520" t="e">
        <f ca="1">+IF(AND(ISNUMBER(OFFSET('Sanitation Data'!$G$4,0,10*ROW('Sanitation Data'!G80))),'Data Summary'!CZ86="Yes"),100-OFFSET('Sanitation Data'!$G$4,0,10*ROW('Sanitation Data'!G80)),NA())</f>
        <v>#N/A</v>
      </c>
      <c r="AL86" s="520" t="e">
        <f ca="1">+IF(AND(ISNUMBER(OFFSET('Sanitation Data'!$G$6,0,10*ROW('Sanitation Data'!G80))),'Data Summary'!DA86="Yes"),OFFSET('Sanitation Data'!$G$6,0,10*ROW('Sanitation Data'!G80)),NA())</f>
        <v>#N/A</v>
      </c>
      <c r="AM86" s="520" t="e">
        <f ca="1">+IF(AND(ISNUMBER(OFFSET('Sanitation Data'!$G$10,0,10*ROW('Sanitation Data'!G80))),'Data Summary'!DB86="Yes"),OFFSET('Sanitation Data'!$G$10,0,10*ROW('Sanitation Data'!G80)),NA())</f>
        <v>#N/A</v>
      </c>
      <c r="AN86" s="520" t="e">
        <f ca="1">+IF(AND(ISNUMBER(OFFSET('Sanitation Data'!$G$11,0,10*ROW('Sanitation Data'!G80))),'Data Summary'!DC86="Yes"),OFFSET('Sanitation Data'!$G$11,0,10*ROW('Sanitation Data'!G80)),NA())</f>
        <v>#N/A</v>
      </c>
      <c r="AO86" s="520" t="e">
        <f ca="1">+IF(AND(ISNUMBER(OFFSET('Sanitation Data'!$G$12,0,10*ROW('Sanitation Data'!G80))),'Data Summary'!DD86="Yes"),OFFSET('Sanitation Data'!$G$12,0,10*ROW('Sanitation Data'!G80)),NA())</f>
        <v>#N/A</v>
      </c>
      <c r="AP86" s="520" t="e">
        <f ca="1">+IF(AND(ISNUMBER(OFFSET('Sanitation Data'!$H$4,0,10*ROW('Sanitation Data'!H80))),'Data Summary'!DE86="Yes"),100-OFFSET('Sanitation Data'!$H$4,0,10*ROW('Sanitation Data'!H80)),NA())</f>
        <v>#N/A</v>
      </c>
      <c r="AQ86" s="520" t="e">
        <f ca="1">+IF(AND(ISNUMBER(OFFSET('Sanitation Data'!$H$6,0,10*ROW('Sanitation Data'!H80))),'Data Summary'!DF86="Yes"),OFFSET('Sanitation Data'!$H$6,0,10*ROW('Sanitation Data'!H80)),NA())</f>
        <v>#N/A</v>
      </c>
      <c r="AR86" s="520" t="e">
        <f ca="1">+IF(AND(ISNUMBER(OFFSET('Sanitation Data'!$H$10,0,10*ROW('Sanitation Data'!H80))),'Data Summary'!DG86="Yes"),OFFSET('Sanitation Data'!$H$10,0,10*ROW('Sanitation Data'!H80)),NA())</f>
        <v>#N/A</v>
      </c>
      <c r="AS86" s="520" t="e">
        <f ca="1">+IF(AND(ISNUMBER(OFFSET('Sanitation Data'!$H$11,0,10*ROW('Sanitation Data'!H80))),'Data Summary'!DH86="Yes"),OFFSET('Sanitation Data'!$H$11,0,10*ROW('Sanitation Data'!H80)),NA())</f>
        <v>#N/A</v>
      </c>
      <c r="AT86" s="520" t="e">
        <f ca="1">+IF(AND(ISNUMBER(OFFSET('Sanitation Data'!$H$12,0,10*ROW('Sanitation Data'!H80))),'Data Summary'!DI86="Yes"),OFFSET('Sanitation Data'!$H$12,0,10*ROW('Sanitation Data'!H80)),NA())</f>
        <v>#N/A</v>
      </c>
      <c r="AU86" s="520" t="e">
        <f ca="1">+IF(AND(ISNUMBER(OFFSET('Sanitation Data'!$I$4,0,10*ROW('Sanitation Data'!I80))),'Data Summary'!DJ86="Yes"),100-OFFSET('Sanitation Data'!$I$4,0,10*ROW('Sanitation Data'!I80)),NA())</f>
        <v>#N/A</v>
      </c>
      <c r="AV86" s="520" t="e">
        <f ca="1">+IF(AND(ISNUMBER(OFFSET('Sanitation Data'!$I$6,0,10*ROW('Sanitation Data'!I80))),'Data Summary'!DK86="Yes"),OFFSET('Sanitation Data'!$I$6,0,10*ROW('Sanitation Data'!I80)),NA())</f>
        <v>#N/A</v>
      </c>
      <c r="AW86" s="520" t="e">
        <f ca="1">+IF(AND(ISNUMBER(OFFSET('Sanitation Data'!$I$10,0,10*ROW('Sanitation Data'!I80))),'Data Summary'!DL86="Yes"),OFFSET('Sanitation Data'!$I$10,0,10*ROW('Sanitation Data'!I80)),NA())</f>
        <v>#N/A</v>
      </c>
      <c r="AX86" s="520" t="e">
        <f ca="1">+IF(AND(ISNUMBER(OFFSET('Sanitation Data'!$I$11,0,10*ROW('Sanitation Data'!I80))),'Data Summary'!DM86="Yes"),OFFSET('Sanitation Data'!$I$11,0,10*ROW('Sanitation Data'!I80)),NA())</f>
        <v>#N/A</v>
      </c>
      <c r="AY86" s="520" t="e">
        <f ca="1">+IF(AND(ISNUMBER(OFFSET('Sanitation Data'!$I$12,0,10*ROW('Sanitation Data'!I80))),'Data Summary'!DN86="Yes"),OFFSET('Sanitation Data'!$I$12,0,10*ROW('Sanitation Data'!I80)),NA())</f>
        <v>#N/A</v>
      </c>
      <c r="AZ86" s="521" t="e">
        <f ca="1">+IF(AND(ISNUMBER(OFFSET('Hygiene Data'!$D$5,0,10*ROW('Hygiene Data'!D80))),'Data Summary'!DO86="Yes"),OFFSET('Hygiene Data'!$D$5,0,10*ROW('Hygiene Data'!D80)),NA())</f>
        <v>#N/A</v>
      </c>
      <c r="BA86" s="521" t="e">
        <f ca="1">+IF(AND(ISNUMBER(OFFSET('Hygiene Data'!$D$7,0,10*ROW('Hygiene Data'!D80))),'Data Summary'!DP86="Yes"),OFFSET('Hygiene Data'!$D$7,0,10*ROW('Hygiene Data'!D80)),NA())</f>
        <v>#N/A</v>
      </c>
      <c r="BB86" s="521" t="e">
        <f ca="1">+IF(AND(ISNUMBER(OFFSET('Hygiene Data'!$D$9,0,10*ROW('Hygiene Data'!D80))),'Data Summary'!DQ86="Yes"),OFFSET('Hygiene Data'!$D$9,0,10*ROW('Hygiene Data'!D80)),NA())</f>
        <v>#N/A</v>
      </c>
      <c r="BC86" s="521" t="e">
        <f ca="1">+IF(AND(ISNUMBER(OFFSET('Hygiene Data'!$E$5,0,10*ROW('Hygiene Data'!E80))),'Data Summary'!DR86="Yes"),OFFSET('Hygiene Data'!$E$5,0,10*ROW('Hygiene Data'!E80)),NA())</f>
        <v>#N/A</v>
      </c>
      <c r="BD86" s="521" t="e">
        <f ca="1">+IF(AND(ISNUMBER(OFFSET('Hygiene Data'!$E$7,0,10*ROW('Hygiene Data'!E80))),'Data Summary'!DS86="Yes"),OFFSET('Hygiene Data'!$E$7,0,10*ROW('Hygiene Data'!E80)),NA())</f>
        <v>#N/A</v>
      </c>
      <c r="BE86" s="521" t="e">
        <f ca="1">+IF(AND(ISNUMBER(OFFSET('Hygiene Data'!$E$9,0,10*ROW('Hygiene Data'!E80))),'Data Summary'!DT86="Yes"),OFFSET('Hygiene Data'!$E$9,0,10*ROW('Hygiene Data'!E80)),NA())</f>
        <v>#N/A</v>
      </c>
      <c r="BF86" s="521" t="e">
        <f ca="1">+IF(AND(ISNUMBER(OFFSET('Hygiene Data'!$F$5,0,10*ROW('Hygiene Data'!F80))),'Data Summary'!DU86="Yes"),OFFSET('Hygiene Data'!$F$5,0,10*ROW('Hygiene Data'!F80)),NA())</f>
        <v>#N/A</v>
      </c>
      <c r="BG86" s="521" t="e">
        <f ca="1">+IF(AND(ISNUMBER(OFFSET('Hygiene Data'!$F$7,0,10*ROW('Hygiene Data'!F80))),'Data Summary'!DV86="Yes"),OFFSET('Hygiene Data'!$F$7,0,10*ROW('Hygiene Data'!F80)),NA())</f>
        <v>#N/A</v>
      </c>
      <c r="BH86" s="521" t="e">
        <f ca="1">+IF(AND(ISNUMBER(OFFSET('Hygiene Data'!$F$9,0,10*ROW('Hygiene Data'!F80))),'Data Summary'!DW86="Yes"),OFFSET('Hygiene Data'!$F$9,0,10*ROW('Hygiene Data'!F80)),NA())</f>
        <v>#N/A</v>
      </c>
      <c r="BI86" s="521" t="e">
        <f ca="1">+IF(AND(ISNUMBER(OFFSET('Hygiene Data'!$G$5,0,10*ROW('Hygiene Data'!G80))),'Data Summary'!DX86="Yes"),OFFSET('Hygiene Data'!$G$5,0,10*ROW('Hygiene Data'!G80)),NA())</f>
        <v>#N/A</v>
      </c>
      <c r="BJ86" s="521" t="e">
        <f ca="1">+IF(AND(ISNUMBER(OFFSET('Hygiene Data'!$G$7,0,10*ROW('Hygiene Data'!G80))),'Data Summary'!DY86="Yes"),OFFSET('Hygiene Data'!$G$7,0,10*ROW('Hygiene Data'!G80)),NA())</f>
        <v>#N/A</v>
      </c>
      <c r="BK86" s="521" t="e">
        <f ca="1">+IF(AND(ISNUMBER(OFFSET('Hygiene Data'!$G$9,0,10*ROW('Hygiene Data'!G80))),'Data Summary'!DZ86="Yes"),OFFSET('Hygiene Data'!$G$9,0,10*ROW('Hygiene Data'!G80)),NA())</f>
        <v>#N/A</v>
      </c>
      <c r="BL86" s="521" t="e">
        <f ca="1">+IF(AND(ISNUMBER(OFFSET('Hygiene Data'!$H$5,0,10*ROW('Hygiene Data'!H80))),'Data Summary'!EA86="Yes"),OFFSET('Hygiene Data'!$H$5,0,10*ROW('Hygiene Data'!H80)),NA())</f>
        <v>#N/A</v>
      </c>
      <c r="BM86" s="521" t="e">
        <f ca="1">+IF(AND(ISNUMBER(OFFSET('Hygiene Data'!$H$7,0,10*ROW('Hygiene Data'!H80))),'Data Summary'!EB86="Yes"),OFFSET('Hygiene Data'!$H$7,0,10*ROW('Hygiene Data'!H80)),NA())</f>
        <v>#N/A</v>
      </c>
      <c r="BN86" s="521" t="e">
        <f ca="1">+IF(AND(ISNUMBER(OFFSET('Hygiene Data'!$H$9,0,10*ROW('Hygiene Data'!H80))),'Data Summary'!EC86="Yes"),OFFSET('Hygiene Data'!$H$9,0,10*ROW('Hygiene Data'!H80)),NA())</f>
        <v>#N/A</v>
      </c>
      <c r="BO86" s="521" t="e">
        <f ca="1">+IF(AND(ISNUMBER(OFFSET('Hygiene Data'!$I$5,0,10*ROW('Hygiene Data'!I80))),'Data Summary'!ED86="Yes"),OFFSET('Hygiene Data'!$I$5,0,10*ROW('Hygiene Data'!I80)),NA())</f>
        <v>#N/A</v>
      </c>
      <c r="BP86" s="521" t="e">
        <f ca="1">+IF(AND(ISNUMBER(OFFSET('Hygiene Data'!$I$7,0,10*ROW('Hygiene Data'!I80))),'Data Summary'!EE86="Yes"),OFFSET('Hygiene Data'!$I$7,0,10*ROW('Hygiene Data'!I80)),NA())</f>
        <v>#N/A</v>
      </c>
      <c r="BQ86" s="521" t="e">
        <f ca="1">+IF(AND(ISNUMBER(OFFSET('Hygiene Data'!$I$9,0,10*ROW('Hygiene Data'!I80))),'Data Summary'!EF86="Yes"),OFFSET('Hygiene Data'!$I$9,0,10*ROW('Hygiene Data'!I80)),NA())</f>
        <v>#N/A</v>
      </c>
    </row>
    <row r="87" spans="1:69" x14ac:dyDescent="0.25">
      <c r="A87" s="517" t="e">
        <f ca="1">+RIGHT('Data Summary'!A87,LEN('Data Summary'!A87)-9)</f>
        <v>#VALUE!</v>
      </c>
      <c r="B87" s="491" t="str">
        <f ca="1">+IF(ISTEXT('Data Summary'!B87),'Data Summary'!B87,"")</f>
        <v/>
      </c>
      <c r="C87" s="518" t="e">
        <f ca="1">+VALUE('Data Summary'!C87)</f>
        <v>#VALUE!</v>
      </c>
      <c r="D87" s="519" t="e">
        <f ca="1">+IF(AND(ISNUMBER(OFFSET('Water Data'!$D$4,0,10*ROW('Water Data'!D81))),'Data Summary'!BS87="Yes"),100-OFFSET('Water Data'!$D$4,0,10*ROW('Water Data'!D81)),NA())</f>
        <v>#N/A</v>
      </c>
      <c r="E87" s="519" t="e">
        <f ca="1">+IF(AND(ISNUMBER(OFFSET('Water Data'!$D$6,0,10*ROW('Water Data'!D81))),'Data Summary'!BT87="Yes"),OFFSET('Water Data'!$D$6,0,10*ROW('Water Data'!D81)),NA())</f>
        <v>#N/A</v>
      </c>
      <c r="F87" s="519" t="e">
        <f ca="1">+IF(AND(ISNUMBER(OFFSET('Water Data'!$D$9,0,10*ROW('Water Data'!D81))),'Data Summary'!BU87="Yes"),OFFSET('Water Data'!$D$9,0,10*ROW('Water Data'!D81)),NA())</f>
        <v>#N/A</v>
      </c>
      <c r="G87" s="519" t="e">
        <f ca="1">+IF(AND(ISNUMBER(OFFSET('Water Data'!$E$4,0,10*ROW('Water Data'!E81))),'Data Summary'!BV87="Yes"),100-OFFSET('Water Data'!$E$4,0,10*ROW('Water Data'!E81)),NA())</f>
        <v>#N/A</v>
      </c>
      <c r="H87" s="519" t="e">
        <f ca="1">+IF(AND(ISNUMBER(OFFSET('Water Data'!$E$6,0,10*ROW('Water Data'!E81))),'Data Summary'!BW87="Yes"),OFFSET('Water Data'!$E$6,0,10*ROW('Water Data'!E81)),NA())</f>
        <v>#N/A</v>
      </c>
      <c r="I87" s="519" t="e">
        <f ca="1">+IF(AND(ISNUMBER(OFFSET('Water Data'!$E$9,0,10*ROW('Water Data'!E81))),'Data Summary'!BX87="Yes"),OFFSET('Water Data'!$E$9,0,10*ROW('Water Data'!E81)),NA())</f>
        <v>#N/A</v>
      </c>
      <c r="J87" s="519" t="e">
        <f ca="1">+IF(AND(ISNUMBER(OFFSET('Water Data'!$F$4,0,10*ROW('Water Data'!F81))),'Data Summary'!BY87="Yes"),100-OFFSET('Water Data'!$F$4,0,10*ROW('Water Data'!F81)),NA())</f>
        <v>#N/A</v>
      </c>
      <c r="K87" s="519" t="e">
        <f ca="1">+IF(AND(ISNUMBER(OFFSET('Water Data'!$F$6,0,10*ROW('Water Data'!F81))),'Data Summary'!BZ87="Yes"),OFFSET('Water Data'!$F$6,0,10*ROW('Water Data'!F81)),NA())</f>
        <v>#N/A</v>
      </c>
      <c r="L87" s="519" t="e">
        <f ca="1">+IF(AND(ISNUMBER(OFFSET('Water Data'!$F$9,0,10*ROW('Water Data'!F81))),'Data Summary'!CA87="Yes"),OFFSET('Water Data'!$F$9,0,10*ROW('Water Data'!F81)),NA())</f>
        <v>#N/A</v>
      </c>
      <c r="M87" s="519" t="e">
        <f ca="1">+IF(AND(ISNUMBER(OFFSET('Water Data'!$G$4,0,10*ROW('Water Data'!G81))),'Data Summary'!CB87="Yes"),100-OFFSET('Water Data'!$G$4,0,10*ROW('Water Data'!G81)),NA())</f>
        <v>#N/A</v>
      </c>
      <c r="N87" s="519" t="e">
        <f ca="1">+IF(AND(ISNUMBER(OFFSET('Water Data'!$G$6,0,10*ROW('Water Data'!G81))),'Data Summary'!CC87="Yes"),OFFSET('Water Data'!$G$6,0,10*ROW('Water Data'!G81)),NA())</f>
        <v>#N/A</v>
      </c>
      <c r="O87" s="519" t="e">
        <f ca="1">+IF(AND(ISNUMBER(OFFSET('Water Data'!$G$9,0,10*ROW('Water Data'!G81))),'Data Summary'!CD87="Yes"),OFFSET('Water Data'!$G$9,0,10*ROW('Water Data'!G81)),NA())</f>
        <v>#N/A</v>
      </c>
      <c r="P87" s="519" t="e">
        <f ca="1">+IF(AND(ISNUMBER(OFFSET('Water Data'!$H$4,0,10*ROW('Water Data'!H81))),'Data Summary'!CE87="Yes"),100-OFFSET('Water Data'!$H$4,0,10*ROW('Water Data'!H81)),NA())</f>
        <v>#N/A</v>
      </c>
      <c r="Q87" s="519" t="e">
        <f ca="1">+IF(AND(ISNUMBER(OFFSET('Water Data'!$H$6,0,10*ROW('Water Data'!H81))),'Data Summary'!CF87="Yes"),OFFSET('Water Data'!$H$6,0,10*ROW('Water Data'!H81)),NA())</f>
        <v>#N/A</v>
      </c>
      <c r="R87" s="519" t="e">
        <f ca="1">+IF(AND(ISNUMBER(OFFSET('Water Data'!$H$9,0,10*ROW('Water Data'!H81))),'Data Summary'!CG87="Yes"),OFFSET('Water Data'!$H$9,0,10*ROW('Water Data'!H81)),NA())</f>
        <v>#N/A</v>
      </c>
      <c r="S87" s="519" t="e">
        <f ca="1">+IF(AND(ISNUMBER(OFFSET('Water Data'!$I$4,0,10*ROW('Water Data'!I81))),'Data Summary'!CH87="Yes"),100-OFFSET('Water Data'!$I$4,0,10*ROW('Water Data'!I81)),NA())</f>
        <v>#N/A</v>
      </c>
      <c r="T87" s="519" t="e">
        <f ca="1">+IF(AND(ISNUMBER(OFFSET('Water Data'!$I$6,0,10*ROW('Water Data'!I81))),'Data Summary'!CI87="Yes"),OFFSET('Water Data'!$I$6,0,10*ROW('Water Data'!I81)),NA())</f>
        <v>#N/A</v>
      </c>
      <c r="U87" s="519" t="e">
        <f ca="1">+IF(AND(ISNUMBER(OFFSET('Water Data'!$I$9,0,10*ROW('Water Data'!I81))),'Data Summary'!CJ87="Yes"),OFFSET('Water Data'!$I$9,0,10*ROW('Water Data'!I81)),NA())</f>
        <v>#N/A</v>
      </c>
      <c r="V87" s="520" t="e">
        <f ca="1">+IF(AND(ISNUMBER(OFFSET('Sanitation Data'!$D$4,0,10*ROW('Sanitation Data'!D81))),'Data Summary'!CK87="Yes"),100-OFFSET('Sanitation Data'!$D$4,0,10*ROW('Sanitation Data'!D81)),NA())</f>
        <v>#N/A</v>
      </c>
      <c r="W87" s="520" t="e">
        <f ca="1">+IF(AND(ISNUMBER(OFFSET('Sanitation Data'!$D$6,0,10*ROW('Sanitation Data'!D81))),'Data Summary'!CL87="Yes"),OFFSET('Sanitation Data'!$D$6,0,10*ROW('Sanitation Data'!D81)),NA())</f>
        <v>#N/A</v>
      </c>
      <c r="X87" s="520" t="e">
        <f ca="1">+IF(AND(ISNUMBER(OFFSET('Sanitation Data'!$D$10,0,10*ROW('Sanitation Data'!D81))),'Data Summary'!CM87="Yes"),OFFSET('Sanitation Data'!$D$10,0,10*ROW('Sanitation Data'!D81)),NA())</f>
        <v>#N/A</v>
      </c>
      <c r="Y87" s="520" t="e">
        <f ca="1">+IF(AND(ISNUMBER(OFFSET('Sanitation Data'!$D$11,0,10*ROW('Sanitation Data'!D81))),'Data Summary'!CN87="Yes"),OFFSET('Sanitation Data'!$D$11,0,10*ROW('Sanitation Data'!D81)),NA())</f>
        <v>#N/A</v>
      </c>
      <c r="Z87" s="520" t="e">
        <f ca="1">+IF(AND(ISNUMBER(OFFSET('Sanitation Data'!$D$12,0,10*ROW('Sanitation Data'!D81))),'Data Summary'!CO87="Yes"),OFFSET('Sanitation Data'!$D$12,0,10*ROW('Sanitation Data'!D81)),NA())</f>
        <v>#N/A</v>
      </c>
      <c r="AA87" s="520" t="e">
        <f ca="1">+IF(AND(ISNUMBER(OFFSET('Sanitation Data'!$E$4,0,10*ROW('Sanitation Data'!E81))),'Data Summary'!CP87="Yes"),100-OFFSET('Sanitation Data'!$E$4,0,10*ROW('Sanitation Data'!E81)),NA())</f>
        <v>#N/A</v>
      </c>
      <c r="AB87" s="520" t="e">
        <f ca="1">+IF(AND(ISNUMBER(OFFSET('Sanitation Data'!$E$6,0,10*ROW('Sanitation Data'!E81))),'Data Summary'!CQ87="Yes"),OFFSET('Sanitation Data'!$E$6,0,10*ROW('Sanitation Data'!E81)),NA())</f>
        <v>#N/A</v>
      </c>
      <c r="AC87" s="520" t="e">
        <f ca="1">+IF(AND(ISNUMBER(OFFSET('Sanitation Data'!$E$10,0,10*ROW('Sanitation Data'!E81))),'Data Summary'!CR87="Yes"),OFFSET('Sanitation Data'!$E$10,0,10*ROW('Sanitation Data'!E81)),NA())</f>
        <v>#N/A</v>
      </c>
      <c r="AD87" s="520" t="e">
        <f ca="1">+IF(AND(ISNUMBER(OFFSET('Sanitation Data'!$E$11,0,10*ROW('Sanitation Data'!E81))),'Data Summary'!CS87="Yes"),OFFSET('Sanitation Data'!$E$11,0,10*ROW('Sanitation Data'!E81)),NA())</f>
        <v>#N/A</v>
      </c>
      <c r="AE87" s="520" t="e">
        <f ca="1">+IF(AND(ISNUMBER(OFFSET('Sanitation Data'!$E$12,0,10*ROW('Sanitation Data'!E81))),'Data Summary'!CT87="Yes"),OFFSET('Sanitation Data'!$E$12,0,10*ROW('Sanitation Data'!E81)),NA())</f>
        <v>#N/A</v>
      </c>
      <c r="AF87" s="520" t="e">
        <f ca="1">+IF(AND(ISNUMBER(OFFSET('Sanitation Data'!$F$4,0,10*ROW('Sanitation Data'!F81))),'Data Summary'!CU87="Yes"),100-OFFSET('Sanitation Data'!$F$4,0,10*ROW('Sanitation Data'!F81)),NA())</f>
        <v>#N/A</v>
      </c>
      <c r="AG87" s="520" t="e">
        <f ca="1">+IF(AND(ISNUMBER(OFFSET('Sanitation Data'!$F$6,0,10*ROW('Sanitation Data'!F81))),'Data Summary'!CV87="Yes"),OFFSET('Sanitation Data'!$F$6,0,10*ROW('Sanitation Data'!F81)),NA())</f>
        <v>#N/A</v>
      </c>
      <c r="AH87" s="520" t="e">
        <f ca="1">+IF(AND(ISNUMBER(OFFSET('Sanitation Data'!$F$10,0,10*ROW('Sanitation Data'!F81))),'Data Summary'!CW87="Yes"),OFFSET('Sanitation Data'!$F$10,0,10*ROW('Sanitation Data'!F81)),NA())</f>
        <v>#N/A</v>
      </c>
      <c r="AI87" s="520" t="e">
        <f ca="1">+IF(AND(ISNUMBER(OFFSET('Sanitation Data'!$F$11,0,10*ROW('Sanitation Data'!F81))),'Data Summary'!CX87="Yes"),OFFSET('Sanitation Data'!$F$11,0,10*ROW('Sanitation Data'!F81)),NA())</f>
        <v>#N/A</v>
      </c>
      <c r="AJ87" s="520" t="e">
        <f ca="1">+IF(AND(ISNUMBER(OFFSET('Sanitation Data'!$F$12,0,10*ROW('Sanitation Data'!F81))),'Data Summary'!CY87="Yes"),OFFSET('Sanitation Data'!$F$12,0,10*ROW('Sanitation Data'!F81)),NA())</f>
        <v>#N/A</v>
      </c>
      <c r="AK87" s="520" t="e">
        <f ca="1">+IF(AND(ISNUMBER(OFFSET('Sanitation Data'!$G$4,0,10*ROW('Sanitation Data'!G81))),'Data Summary'!CZ87="Yes"),100-OFFSET('Sanitation Data'!$G$4,0,10*ROW('Sanitation Data'!G81)),NA())</f>
        <v>#N/A</v>
      </c>
      <c r="AL87" s="520" t="e">
        <f ca="1">+IF(AND(ISNUMBER(OFFSET('Sanitation Data'!$G$6,0,10*ROW('Sanitation Data'!G81))),'Data Summary'!DA87="Yes"),OFFSET('Sanitation Data'!$G$6,0,10*ROW('Sanitation Data'!G81)),NA())</f>
        <v>#N/A</v>
      </c>
      <c r="AM87" s="520" t="e">
        <f ca="1">+IF(AND(ISNUMBER(OFFSET('Sanitation Data'!$G$10,0,10*ROW('Sanitation Data'!G81))),'Data Summary'!DB87="Yes"),OFFSET('Sanitation Data'!$G$10,0,10*ROW('Sanitation Data'!G81)),NA())</f>
        <v>#N/A</v>
      </c>
      <c r="AN87" s="520" t="e">
        <f ca="1">+IF(AND(ISNUMBER(OFFSET('Sanitation Data'!$G$11,0,10*ROW('Sanitation Data'!G81))),'Data Summary'!DC87="Yes"),OFFSET('Sanitation Data'!$G$11,0,10*ROW('Sanitation Data'!G81)),NA())</f>
        <v>#N/A</v>
      </c>
      <c r="AO87" s="520" t="e">
        <f ca="1">+IF(AND(ISNUMBER(OFFSET('Sanitation Data'!$G$12,0,10*ROW('Sanitation Data'!G81))),'Data Summary'!DD87="Yes"),OFFSET('Sanitation Data'!$G$12,0,10*ROW('Sanitation Data'!G81)),NA())</f>
        <v>#N/A</v>
      </c>
      <c r="AP87" s="520" t="e">
        <f ca="1">+IF(AND(ISNUMBER(OFFSET('Sanitation Data'!$H$4,0,10*ROW('Sanitation Data'!H81))),'Data Summary'!DE87="Yes"),100-OFFSET('Sanitation Data'!$H$4,0,10*ROW('Sanitation Data'!H81)),NA())</f>
        <v>#N/A</v>
      </c>
      <c r="AQ87" s="520" t="e">
        <f ca="1">+IF(AND(ISNUMBER(OFFSET('Sanitation Data'!$H$6,0,10*ROW('Sanitation Data'!H81))),'Data Summary'!DF87="Yes"),OFFSET('Sanitation Data'!$H$6,0,10*ROW('Sanitation Data'!H81)),NA())</f>
        <v>#N/A</v>
      </c>
      <c r="AR87" s="520" t="e">
        <f ca="1">+IF(AND(ISNUMBER(OFFSET('Sanitation Data'!$H$10,0,10*ROW('Sanitation Data'!H81))),'Data Summary'!DG87="Yes"),OFFSET('Sanitation Data'!$H$10,0,10*ROW('Sanitation Data'!H81)),NA())</f>
        <v>#N/A</v>
      </c>
      <c r="AS87" s="520" t="e">
        <f ca="1">+IF(AND(ISNUMBER(OFFSET('Sanitation Data'!$H$11,0,10*ROW('Sanitation Data'!H81))),'Data Summary'!DH87="Yes"),OFFSET('Sanitation Data'!$H$11,0,10*ROW('Sanitation Data'!H81)),NA())</f>
        <v>#N/A</v>
      </c>
      <c r="AT87" s="520" t="e">
        <f ca="1">+IF(AND(ISNUMBER(OFFSET('Sanitation Data'!$H$12,0,10*ROW('Sanitation Data'!H81))),'Data Summary'!DI87="Yes"),OFFSET('Sanitation Data'!$H$12,0,10*ROW('Sanitation Data'!H81)),NA())</f>
        <v>#N/A</v>
      </c>
      <c r="AU87" s="520" t="e">
        <f ca="1">+IF(AND(ISNUMBER(OFFSET('Sanitation Data'!$I$4,0,10*ROW('Sanitation Data'!I81))),'Data Summary'!DJ87="Yes"),100-OFFSET('Sanitation Data'!$I$4,0,10*ROW('Sanitation Data'!I81)),NA())</f>
        <v>#N/A</v>
      </c>
      <c r="AV87" s="520" t="e">
        <f ca="1">+IF(AND(ISNUMBER(OFFSET('Sanitation Data'!$I$6,0,10*ROW('Sanitation Data'!I81))),'Data Summary'!DK87="Yes"),OFFSET('Sanitation Data'!$I$6,0,10*ROW('Sanitation Data'!I81)),NA())</f>
        <v>#N/A</v>
      </c>
      <c r="AW87" s="520" t="e">
        <f ca="1">+IF(AND(ISNUMBER(OFFSET('Sanitation Data'!$I$10,0,10*ROW('Sanitation Data'!I81))),'Data Summary'!DL87="Yes"),OFFSET('Sanitation Data'!$I$10,0,10*ROW('Sanitation Data'!I81)),NA())</f>
        <v>#N/A</v>
      </c>
      <c r="AX87" s="520" t="e">
        <f ca="1">+IF(AND(ISNUMBER(OFFSET('Sanitation Data'!$I$11,0,10*ROW('Sanitation Data'!I81))),'Data Summary'!DM87="Yes"),OFFSET('Sanitation Data'!$I$11,0,10*ROW('Sanitation Data'!I81)),NA())</f>
        <v>#N/A</v>
      </c>
      <c r="AY87" s="520" t="e">
        <f ca="1">+IF(AND(ISNUMBER(OFFSET('Sanitation Data'!$I$12,0,10*ROW('Sanitation Data'!I81))),'Data Summary'!DN87="Yes"),OFFSET('Sanitation Data'!$I$12,0,10*ROW('Sanitation Data'!I81)),NA())</f>
        <v>#N/A</v>
      </c>
      <c r="AZ87" s="521" t="e">
        <f ca="1">+IF(AND(ISNUMBER(OFFSET('Hygiene Data'!$D$5,0,10*ROW('Hygiene Data'!D81))),'Data Summary'!DO87="Yes"),OFFSET('Hygiene Data'!$D$5,0,10*ROW('Hygiene Data'!D81)),NA())</f>
        <v>#N/A</v>
      </c>
      <c r="BA87" s="521" t="e">
        <f ca="1">+IF(AND(ISNUMBER(OFFSET('Hygiene Data'!$D$7,0,10*ROW('Hygiene Data'!D81))),'Data Summary'!DP87="Yes"),OFFSET('Hygiene Data'!$D$7,0,10*ROW('Hygiene Data'!D81)),NA())</f>
        <v>#N/A</v>
      </c>
      <c r="BB87" s="521" t="e">
        <f ca="1">+IF(AND(ISNUMBER(OFFSET('Hygiene Data'!$D$9,0,10*ROW('Hygiene Data'!D81))),'Data Summary'!DQ87="Yes"),OFFSET('Hygiene Data'!$D$9,0,10*ROW('Hygiene Data'!D81)),NA())</f>
        <v>#N/A</v>
      </c>
      <c r="BC87" s="521" t="e">
        <f ca="1">+IF(AND(ISNUMBER(OFFSET('Hygiene Data'!$E$5,0,10*ROW('Hygiene Data'!E81))),'Data Summary'!DR87="Yes"),OFFSET('Hygiene Data'!$E$5,0,10*ROW('Hygiene Data'!E81)),NA())</f>
        <v>#N/A</v>
      </c>
      <c r="BD87" s="521" t="e">
        <f ca="1">+IF(AND(ISNUMBER(OFFSET('Hygiene Data'!$E$7,0,10*ROW('Hygiene Data'!E81))),'Data Summary'!DS87="Yes"),OFFSET('Hygiene Data'!$E$7,0,10*ROW('Hygiene Data'!E81)),NA())</f>
        <v>#N/A</v>
      </c>
      <c r="BE87" s="521" t="e">
        <f ca="1">+IF(AND(ISNUMBER(OFFSET('Hygiene Data'!$E$9,0,10*ROW('Hygiene Data'!E81))),'Data Summary'!DT87="Yes"),OFFSET('Hygiene Data'!$E$9,0,10*ROW('Hygiene Data'!E81)),NA())</f>
        <v>#N/A</v>
      </c>
      <c r="BF87" s="521" t="e">
        <f ca="1">+IF(AND(ISNUMBER(OFFSET('Hygiene Data'!$F$5,0,10*ROW('Hygiene Data'!F81))),'Data Summary'!DU87="Yes"),OFFSET('Hygiene Data'!$F$5,0,10*ROW('Hygiene Data'!F81)),NA())</f>
        <v>#N/A</v>
      </c>
      <c r="BG87" s="521" t="e">
        <f ca="1">+IF(AND(ISNUMBER(OFFSET('Hygiene Data'!$F$7,0,10*ROW('Hygiene Data'!F81))),'Data Summary'!DV87="Yes"),OFFSET('Hygiene Data'!$F$7,0,10*ROW('Hygiene Data'!F81)),NA())</f>
        <v>#N/A</v>
      </c>
      <c r="BH87" s="521" t="e">
        <f ca="1">+IF(AND(ISNUMBER(OFFSET('Hygiene Data'!$F$9,0,10*ROW('Hygiene Data'!F81))),'Data Summary'!DW87="Yes"),OFFSET('Hygiene Data'!$F$9,0,10*ROW('Hygiene Data'!F81)),NA())</f>
        <v>#N/A</v>
      </c>
      <c r="BI87" s="521" t="e">
        <f ca="1">+IF(AND(ISNUMBER(OFFSET('Hygiene Data'!$G$5,0,10*ROW('Hygiene Data'!G81))),'Data Summary'!DX87="Yes"),OFFSET('Hygiene Data'!$G$5,0,10*ROW('Hygiene Data'!G81)),NA())</f>
        <v>#N/A</v>
      </c>
      <c r="BJ87" s="521" t="e">
        <f ca="1">+IF(AND(ISNUMBER(OFFSET('Hygiene Data'!$G$7,0,10*ROW('Hygiene Data'!G81))),'Data Summary'!DY87="Yes"),OFFSET('Hygiene Data'!$G$7,0,10*ROW('Hygiene Data'!G81)),NA())</f>
        <v>#N/A</v>
      </c>
      <c r="BK87" s="521" t="e">
        <f ca="1">+IF(AND(ISNUMBER(OFFSET('Hygiene Data'!$G$9,0,10*ROW('Hygiene Data'!G81))),'Data Summary'!DZ87="Yes"),OFFSET('Hygiene Data'!$G$9,0,10*ROW('Hygiene Data'!G81)),NA())</f>
        <v>#N/A</v>
      </c>
      <c r="BL87" s="521" t="e">
        <f ca="1">+IF(AND(ISNUMBER(OFFSET('Hygiene Data'!$H$5,0,10*ROW('Hygiene Data'!H81))),'Data Summary'!EA87="Yes"),OFFSET('Hygiene Data'!$H$5,0,10*ROW('Hygiene Data'!H81)),NA())</f>
        <v>#N/A</v>
      </c>
      <c r="BM87" s="521" t="e">
        <f ca="1">+IF(AND(ISNUMBER(OFFSET('Hygiene Data'!$H$7,0,10*ROW('Hygiene Data'!H81))),'Data Summary'!EB87="Yes"),OFFSET('Hygiene Data'!$H$7,0,10*ROW('Hygiene Data'!H81)),NA())</f>
        <v>#N/A</v>
      </c>
      <c r="BN87" s="521" t="e">
        <f ca="1">+IF(AND(ISNUMBER(OFFSET('Hygiene Data'!$H$9,0,10*ROW('Hygiene Data'!H81))),'Data Summary'!EC87="Yes"),OFFSET('Hygiene Data'!$H$9,0,10*ROW('Hygiene Data'!H81)),NA())</f>
        <v>#N/A</v>
      </c>
      <c r="BO87" s="521" t="e">
        <f ca="1">+IF(AND(ISNUMBER(OFFSET('Hygiene Data'!$I$5,0,10*ROW('Hygiene Data'!I81))),'Data Summary'!ED87="Yes"),OFFSET('Hygiene Data'!$I$5,0,10*ROW('Hygiene Data'!I81)),NA())</f>
        <v>#N/A</v>
      </c>
      <c r="BP87" s="521" t="e">
        <f ca="1">+IF(AND(ISNUMBER(OFFSET('Hygiene Data'!$I$7,0,10*ROW('Hygiene Data'!I81))),'Data Summary'!EE87="Yes"),OFFSET('Hygiene Data'!$I$7,0,10*ROW('Hygiene Data'!I81)),NA())</f>
        <v>#N/A</v>
      </c>
      <c r="BQ87" s="521" t="e">
        <f ca="1">+IF(AND(ISNUMBER(OFFSET('Hygiene Data'!$I$9,0,10*ROW('Hygiene Data'!I81))),'Data Summary'!EF87="Yes"),OFFSET('Hygiene Data'!$I$9,0,10*ROW('Hygiene Data'!I81)),NA())</f>
        <v>#N/A</v>
      </c>
    </row>
    <row r="88" spans="1:69" x14ac:dyDescent="0.25">
      <c r="A88" s="517" t="e">
        <f ca="1">+RIGHT('Data Summary'!A88,LEN('Data Summary'!A88)-9)</f>
        <v>#VALUE!</v>
      </c>
      <c r="B88" s="491" t="str">
        <f ca="1">+IF(ISTEXT('Data Summary'!B88),'Data Summary'!B88,"")</f>
        <v/>
      </c>
      <c r="C88" s="518" t="e">
        <f ca="1">+VALUE('Data Summary'!C88)</f>
        <v>#VALUE!</v>
      </c>
      <c r="D88" s="519" t="e">
        <f ca="1">+IF(AND(ISNUMBER(OFFSET('Water Data'!$D$4,0,10*ROW('Water Data'!D82))),'Data Summary'!BS88="Yes"),100-OFFSET('Water Data'!$D$4,0,10*ROW('Water Data'!D82)),NA())</f>
        <v>#N/A</v>
      </c>
      <c r="E88" s="519" t="e">
        <f ca="1">+IF(AND(ISNUMBER(OFFSET('Water Data'!$D$6,0,10*ROW('Water Data'!D82))),'Data Summary'!BT88="Yes"),OFFSET('Water Data'!$D$6,0,10*ROW('Water Data'!D82)),NA())</f>
        <v>#N/A</v>
      </c>
      <c r="F88" s="519" t="e">
        <f ca="1">+IF(AND(ISNUMBER(OFFSET('Water Data'!$D$9,0,10*ROW('Water Data'!D82))),'Data Summary'!BU88="Yes"),OFFSET('Water Data'!$D$9,0,10*ROW('Water Data'!D82)),NA())</f>
        <v>#N/A</v>
      </c>
      <c r="G88" s="519" t="e">
        <f ca="1">+IF(AND(ISNUMBER(OFFSET('Water Data'!$E$4,0,10*ROW('Water Data'!E82))),'Data Summary'!BV88="Yes"),100-OFFSET('Water Data'!$E$4,0,10*ROW('Water Data'!E82)),NA())</f>
        <v>#N/A</v>
      </c>
      <c r="H88" s="519" t="e">
        <f ca="1">+IF(AND(ISNUMBER(OFFSET('Water Data'!$E$6,0,10*ROW('Water Data'!E82))),'Data Summary'!BW88="Yes"),OFFSET('Water Data'!$E$6,0,10*ROW('Water Data'!E82)),NA())</f>
        <v>#N/A</v>
      </c>
      <c r="I88" s="519" t="e">
        <f ca="1">+IF(AND(ISNUMBER(OFFSET('Water Data'!$E$9,0,10*ROW('Water Data'!E82))),'Data Summary'!BX88="Yes"),OFFSET('Water Data'!$E$9,0,10*ROW('Water Data'!E82)),NA())</f>
        <v>#N/A</v>
      </c>
      <c r="J88" s="519" t="e">
        <f ca="1">+IF(AND(ISNUMBER(OFFSET('Water Data'!$F$4,0,10*ROW('Water Data'!F82))),'Data Summary'!BY88="Yes"),100-OFFSET('Water Data'!$F$4,0,10*ROW('Water Data'!F82)),NA())</f>
        <v>#N/A</v>
      </c>
      <c r="K88" s="519" t="e">
        <f ca="1">+IF(AND(ISNUMBER(OFFSET('Water Data'!$F$6,0,10*ROW('Water Data'!F82))),'Data Summary'!BZ88="Yes"),OFFSET('Water Data'!$F$6,0,10*ROW('Water Data'!F82)),NA())</f>
        <v>#N/A</v>
      </c>
      <c r="L88" s="519" t="e">
        <f ca="1">+IF(AND(ISNUMBER(OFFSET('Water Data'!$F$9,0,10*ROW('Water Data'!F82))),'Data Summary'!CA88="Yes"),OFFSET('Water Data'!$F$9,0,10*ROW('Water Data'!F82)),NA())</f>
        <v>#N/A</v>
      </c>
      <c r="M88" s="519" t="e">
        <f ca="1">+IF(AND(ISNUMBER(OFFSET('Water Data'!$G$4,0,10*ROW('Water Data'!G82))),'Data Summary'!CB88="Yes"),100-OFFSET('Water Data'!$G$4,0,10*ROW('Water Data'!G82)),NA())</f>
        <v>#N/A</v>
      </c>
      <c r="N88" s="519" t="e">
        <f ca="1">+IF(AND(ISNUMBER(OFFSET('Water Data'!$G$6,0,10*ROW('Water Data'!G82))),'Data Summary'!CC88="Yes"),OFFSET('Water Data'!$G$6,0,10*ROW('Water Data'!G82)),NA())</f>
        <v>#N/A</v>
      </c>
      <c r="O88" s="519" t="e">
        <f ca="1">+IF(AND(ISNUMBER(OFFSET('Water Data'!$G$9,0,10*ROW('Water Data'!G82))),'Data Summary'!CD88="Yes"),OFFSET('Water Data'!$G$9,0,10*ROW('Water Data'!G82)),NA())</f>
        <v>#N/A</v>
      </c>
      <c r="P88" s="519" t="e">
        <f ca="1">+IF(AND(ISNUMBER(OFFSET('Water Data'!$H$4,0,10*ROW('Water Data'!H82))),'Data Summary'!CE88="Yes"),100-OFFSET('Water Data'!$H$4,0,10*ROW('Water Data'!H82)),NA())</f>
        <v>#N/A</v>
      </c>
      <c r="Q88" s="519" t="e">
        <f ca="1">+IF(AND(ISNUMBER(OFFSET('Water Data'!$H$6,0,10*ROW('Water Data'!H82))),'Data Summary'!CF88="Yes"),OFFSET('Water Data'!$H$6,0,10*ROW('Water Data'!H82)),NA())</f>
        <v>#N/A</v>
      </c>
      <c r="R88" s="519" t="e">
        <f ca="1">+IF(AND(ISNUMBER(OFFSET('Water Data'!$H$9,0,10*ROW('Water Data'!H82))),'Data Summary'!CG88="Yes"),OFFSET('Water Data'!$H$9,0,10*ROW('Water Data'!H82)),NA())</f>
        <v>#N/A</v>
      </c>
      <c r="S88" s="519" t="e">
        <f ca="1">+IF(AND(ISNUMBER(OFFSET('Water Data'!$I$4,0,10*ROW('Water Data'!I82))),'Data Summary'!CH88="Yes"),100-OFFSET('Water Data'!$I$4,0,10*ROW('Water Data'!I82)),NA())</f>
        <v>#N/A</v>
      </c>
      <c r="T88" s="519" t="e">
        <f ca="1">+IF(AND(ISNUMBER(OFFSET('Water Data'!$I$6,0,10*ROW('Water Data'!I82))),'Data Summary'!CI88="Yes"),OFFSET('Water Data'!$I$6,0,10*ROW('Water Data'!I82)),NA())</f>
        <v>#N/A</v>
      </c>
      <c r="U88" s="519" t="e">
        <f ca="1">+IF(AND(ISNUMBER(OFFSET('Water Data'!$I$9,0,10*ROW('Water Data'!I82))),'Data Summary'!CJ88="Yes"),OFFSET('Water Data'!$I$9,0,10*ROW('Water Data'!I82)),NA())</f>
        <v>#N/A</v>
      </c>
      <c r="V88" s="520" t="e">
        <f ca="1">+IF(AND(ISNUMBER(OFFSET('Sanitation Data'!$D$4,0,10*ROW('Sanitation Data'!D82))),'Data Summary'!CK88="Yes"),100-OFFSET('Sanitation Data'!$D$4,0,10*ROW('Sanitation Data'!D82)),NA())</f>
        <v>#N/A</v>
      </c>
      <c r="W88" s="520" t="e">
        <f ca="1">+IF(AND(ISNUMBER(OFFSET('Sanitation Data'!$D$6,0,10*ROW('Sanitation Data'!D82))),'Data Summary'!CL88="Yes"),OFFSET('Sanitation Data'!$D$6,0,10*ROW('Sanitation Data'!D82)),NA())</f>
        <v>#N/A</v>
      </c>
      <c r="X88" s="520" t="e">
        <f ca="1">+IF(AND(ISNUMBER(OFFSET('Sanitation Data'!$D$10,0,10*ROW('Sanitation Data'!D82))),'Data Summary'!CM88="Yes"),OFFSET('Sanitation Data'!$D$10,0,10*ROW('Sanitation Data'!D82)),NA())</f>
        <v>#N/A</v>
      </c>
      <c r="Y88" s="520" t="e">
        <f ca="1">+IF(AND(ISNUMBER(OFFSET('Sanitation Data'!$D$11,0,10*ROW('Sanitation Data'!D82))),'Data Summary'!CN88="Yes"),OFFSET('Sanitation Data'!$D$11,0,10*ROW('Sanitation Data'!D82)),NA())</f>
        <v>#N/A</v>
      </c>
      <c r="Z88" s="520" t="e">
        <f ca="1">+IF(AND(ISNUMBER(OFFSET('Sanitation Data'!$D$12,0,10*ROW('Sanitation Data'!D82))),'Data Summary'!CO88="Yes"),OFFSET('Sanitation Data'!$D$12,0,10*ROW('Sanitation Data'!D82)),NA())</f>
        <v>#N/A</v>
      </c>
      <c r="AA88" s="520" t="e">
        <f ca="1">+IF(AND(ISNUMBER(OFFSET('Sanitation Data'!$E$4,0,10*ROW('Sanitation Data'!E82))),'Data Summary'!CP88="Yes"),100-OFFSET('Sanitation Data'!$E$4,0,10*ROW('Sanitation Data'!E82)),NA())</f>
        <v>#N/A</v>
      </c>
      <c r="AB88" s="520" t="e">
        <f ca="1">+IF(AND(ISNUMBER(OFFSET('Sanitation Data'!$E$6,0,10*ROW('Sanitation Data'!E82))),'Data Summary'!CQ88="Yes"),OFFSET('Sanitation Data'!$E$6,0,10*ROW('Sanitation Data'!E82)),NA())</f>
        <v>#N/A</v>
      </c>
      <c r="AC88" s="520" t="e">
        <f ca="1">+IF(AND(ISNUMBER(OFFSET('Sanitation Data'!$E$10,0,10*ROW('Sanitation Data'!E82))),'Data Summary'!CR88="Yes"),OFFSET('Sanitation Data'!$E$10,0,10*ROW('Sanitation Data'!E82)),NA())</f>
        <v>#N/A</v>
      </c>
      <c r="AD88" s="520" t="e">
        <f ca="1">+IF(AND(ISNUMBER(OFFSET('Sanitation Data'!$E$11,0,10*ROW('Sanitation Data'!E82))),'Data Summary'!CS88="Yes"),OFFSET('Sanitation Data'!$E$11,0,10*ROW('Sanitation Data'!E82)),NA())</f>
        <v>#N/A</v>
      </c>
      <c r="AE88" s="520" t="e">
        <f ca="1">+IF(AND(ISNUMBER(OFFSET('Sanitation Data'!$E$12,0,10*ROW('Sanitation Data'!E82))),'Data Summary'!CT88="Yes"),OFFSET('Sanitation Data'!$E$12,0,10*ROW('Sanitation Data'!E82)),NA())</f>
        <v>#N/A</v>
      </c>
      <c r="AF88" s="520" t="e">
        <f ca="1">+IF(AND(ISNUMBER(OFFSET('Sanitation Data'!$F$4,0,10*ROW('Sanitation Data'!F82))),'Data Summary'!CU88="Yes"),100-OFFSET('Sanitation Data'!$F$4,0,10*ROW('Sanitation Data'!F82)),NA())</f>
        <v>#N/A</v>
      </c>
      <c r="AG88" s="520" t="e">
        <f ca="1">+IF(AND(ISNUMBER(OFFSET('Sanitation Data'!$F$6,0,10*ROW('Sanitation Data'!F82))),'Data Summary'!CV88="Yes"),OFFSET('Sanitation Data'!$F$6,0,10*ROW('Sanitation Data'!F82)),NA())</f>
        <v>#N/A</v>
      </c>
      <c r="AH88" s="520" t="e">
        <f ca="1">+IF(AND(ISNUMBER(OFFSET('Sanitation Data'!$F$10,0,10*ROW('Sanitation Data'!F82))),'Data Summary'!CW88="Yes"),OFFSET('Sanitation Data'!$F$10,0,10*ROW('Sanitation Data'!F82)),NA())</f>
        <v>#N/A</v>
      </c>
      <c r="AI88" s="520" t="e">
        <f ca="1">+IF(AND(ISNUMBER(OFFSET('Sanitation Data'!$F$11,0,10*ROW('Sanitation Data'!F82))),'Data Summary'!CX88="Yes"),OFFSET('Sanitation Data'!$F$11,0,10*ROW('Sanitation Data'!F82)),NA())</f>
        <v>#N/A</v>
      </c>
      <c r="AJ88" s="520" t="e">
        <f ca="1">+IF(AND(ISNUMBER(OFFSET('Sanitation Data'!$F$12,0,10*ROW('Sanitation Data'!F82))),'Data Summary'!CY88="Yes"),OFFSET('Sanitation Data'!$F$12,0,10*ROW('Sanitation Data'!F82)),NA())</f>
        <v>#N/A</v>
      </c>
      <c r="AK88" s="520" t="e">
        <f ca="1">+IF(AND(ISNUMBER(OFFSET('Sanitation Data'!$G$4,0,10*ROW('Sanitation Data'!G82))),'Data Summary'!CZ88="Yes"),100-OFFSET('Sanitation Data'!$G$4,0,10*ROW('Sanitation Data'!G82)),NA())</f>
        <v>#N/A</v>
      </c>
      <c r="AL88" s="520" t="e">
        <f ca="1">+IF(AND(ISNUMBER(OFFSET('Sanitation Data'!$G$6,0,10*ROW('Sanitation Data'!G82))),'Data Summary'!DA88="Yes"),OFFSET('Sanitation Data'!$G$6,0,10*ROW('Sanitation Data'!G82)),NA())</f>
        <v>#N/A</v>
      </c>
      <c r="AM88" s="520" t="e">
        <f ca="1">+IF(AND(ISNUMBER(OFFSET('Sanitation Data'!$G$10,0,10*ROW('Sanitation Data'!G82))),'Data Summary'!DB88="Yes"),OFFSET('Sanitation Data'!$G$10,0,10*ROW('Sanitation Data'!G82)),NA())</f>
        <v>#N/A</v>
      </c>
      <c r="AN88" s="520" t="e">
        <f ca="1">+IF(AND(ISNUMBER(OFFSET('Sanitation Data'!$G$11,0,10*ROW('Sanitation Data'!G82))),'Data Summary'!DC88="Yes"),OFFSET('Sanitation Data'!$G$11,0,10*ROW('Sanitation Data'!G82)),NA())</f>
        <v>#N/A</v>
      </c>
      <c r="AO88" s="520" t="e">
        <f ca="1">+IF(AND(ISNUMBER(OFFSET('Sanitation Data'!$G$12,0,10*ROW('Sanitation Data'!G82))),'Data Summary'!DD88="Yes"),OFFSET('Sanitation Data'!$G$12,0,10*ROW('Sanitation Data'!G82)),NA())</f>
        <v>#N/A</v>
      </c>
      <c r="AP88" s="520" t="e">
        <f ca="1">+IF(AND(ISNUMBER(OFFSET('Sanitation Data'!$H$4,0,10*ROW('Sanitation Data'!H82))),'Data Summary'!DE88="Yes"),100-OFFSET('Sanitation Data'!$H$4,0,10*ROW('Sanitation Data'!H82)),NA())</f>
        <v>#N/A</v>
      </c>
      <c r="AQ88" s="520" t="e">
        <f ca="1">+IF(AND(ISNUMBER(OFFSET('Sanitation Data'!$H$6,0,10*ROW('Sanitation Data'!H82))),'Data Summary'!DF88="Yes"),OFFSET('Sanitation Data'!$H$6,0,10*ROW('Sanitation Data'!H82)),NA())</f>
        <v>#N/A</v>
      </c>
      <c r="AR88" s="520" t="e">
        <f ca="1">+IF(AND(ISNUMBER(OFFSET('Sanitation Data'!$H$10,0,10*ROW('Sanitation Data'!H82))),'Data Summary'!DG88="Yes"),OFFSET('Sanitation Data'!$H$10,0,10*ROW('Sanitation Data'!H82)),NA())</f>
        <v>#N/A</v>
      </c>
      <c r="AS88" s="520" t="e">
        <f ca="1">+IF(AND(ISNUMBER(OFFSET('Sanitation Data'!$H$11,0,10*ROW('Sanitation Data'!H82))),'Data Summary'!DH88="Yes"),OFFSET('Sanitation Data'!$H$11,0,10*ROW('Sanitation Data'!H82)),NA())</f>
        <v>#N/A</v>
      </c>
      <c r="AT88" s="520" t="e">
        <f ca="1">+IF(AND(ISNUMBER(OFFSET('Sanitation Data'!$H$12,0,10*ROW('Sanitation Data'!H82))),'Data Summary'!DI88="Yes"),OFFSET('Sanitation Data'!$H$12,0,10*ROW('Sanitation Data'!H82)),NA())</f>
        <v>#N/A</v>
      </c>
      <c r="AU88" s="520" t="e">
        <f ca="1">+IF(AND(ISNUMBER(OFFSET('Sanitation Data'!$I$4,0,10*ROW('Sanitation Data'!I82))),'Data Summary'!DJ88="Yes"),100-OFFSET('Sanitation Data'!$I$4,0,10*ROW('Sanitation Data'!I82)),NA())</f>
        <v>#N/A</v>
      </c>
      <c r="AV88" s="520" t="e">
        <f ca="1">+IF(AND(ISNUMBER(OFFSET('Sanitation Data'!$I$6,0,10*ROW('Sanitation Data'!I82))),'Data Summary'!DK88="Yes"),OFFSET('Sanitation Data'!$I$6,0,10*ROW('Sanitation Data'!I82)),NA())</f>
        <v>#N/A</v>
      </c>
      <c r="AW88" s="520" t="e">
        <f ca="1">+IF(AND(ISNUMBER(OFFSET('Sanitation Data'!$I$10,0,10*ROW('Sanitation Data'!I82))),'Data Summary'!DL88="Yes"),OFFSET('Sanitation Data'!$I$10,0,10*ROW('Sanitation Data'!I82)),NA())</f>
        <v>#N/A</v>
      </c>
      <c r="AX88" s="520" t="e">
        <f ca="1">+IF(AND(ISNUMBER(OFFSET('Sanitation Data'!$I$11,0,10*ROW('Sanitation Data'!I82))),'Data Summary'!DM88="Yes"),OFFSET('Sanitation Data'!$I$11,0,10*ROW('Sanitation Data'!I82)),NA())</f>
        <v>#N/A</v>
      </c>
      <c r="AY88" s="520" t="e">
        <f ca="1">+IF(AND(ISNUMBER(OFFSET('Sanitation Data'!$I$12,0,10*ROW('Sanitation Data'!I82))),'Data Summary'!DN88="Yes"),OFFSET('Sanitation Data'!$I$12,0,10*ROW('Sanitation Data'!I82)),NA())</f>
        <v>#N/A</v>
      </c>
      <c r="AZ88" s="521" t="e">
        <f ca="1">+IF(AND(ISNUMBER(OFFSET('Hygiene Data'!$D$5,0,10*ROW('Hygiene Data'!D82))),'Data Summary'!DO88="Yes"),OFFSET('Hygiene Data'!$D$5,0,10*ROW('Hygiene Data'!D82)),NA())</f>
        <v>#N/A</v>
      </c>
      <c r="BA88" s="521" t="e">
        <f ca="1">+IF(AND(ISNUMBER(OFFSET('Hygiene Data'!$D$7,0,10*ROW('Hygiene Data'!D82))),'Data Summary'!DP88="Yes"),OFFSET('Hygiene Data'!$D$7,0,10*ROW('Hygiene Data'!D82)),NA())</f>
        <v>#N/A</v>
      </c>
      <c r="BB88" s="521" t="e">
        <f ca="1">+IF(AND(ISNUMBER(OFFSET('Hygiene Data'!$D$9,0,10*ROW('Hygiene Data'!D82))),'Data Summary'!DQ88="Yes"),OFFSET('Hygiene Data'!$D$9,0,10*ROW('Hygiene Data'!D82)),NA())</f>
        <v>#N/A</v>
      </c>
      <c r="BC88" s="521" t="e">
        <f ca="1">+IF(AND(ISNUMBER(OFFSET('Hygiene Data'!$E$5,0,10*ROW('Hygiene Data'!E82))),'Data Summary'!DR88="Yes"),OFFSET('Hygiene Data'!$E$5,0,10*ROW('Hygiene Data'!E82)),NA())</f>
        <v>#N/A</v>
      </c>
      <c r="BD88" s="521" t="e">
        <f ca="1">+IF(AND(ISNUMBER(OFFSET('Hygiene Data'!$E$7,0,10*ROW('Hygiene Data'!E82))),'Data Summary'!DS88="Yes"),OFFSET('Hygiene Data'!$E$7,0,10*ROW('Hygiene Data'!E82)),NA())</f>
        <v>#N/A</v>
      </c>
      <c r="BE88" s="521" t="e">
        <f ca="1">+IF(AND(ISNUMBER(OFFSET('Hygiene Data'!$E$9,0,10*ROW('Hygiene Data'!E82))),'Data Summary'!DT88="Yes"),OFFSET('Hygiene Data'!$E$9,0,10*ROW('Hygiene Data'!E82)),NA())</f>
        <v>#N/A</v>
      </c>
      <c r="BF88" s="521" t="e">
        <f ca="1">+IF(AND(ISNUMBER(OFFSET('Hygiene Data'!$F$5,0,10*ROW('Hygiene Data'!F82))),'Data Summary'!DU88="Yes"),OFFSET('Hygiene Data'!$F$5,0,10*ROW('Hygiene Data'!F82)),NA())</f>
        <v>#N/A</v>
      </c>
      <c r="BG88" s="521" t="e">
        <f ca="1">+IF(AND(ISNUMBER(OFFSET('Hygiene Data'!$F$7,0,10*ROW('Hygiene Data'!F82))),'Data Summary'!DV88="Yes"),OFFSET('Hygiene Data'!$F$7,0,10*ROW('Hygiene Data'!F82)),NA())</f>
        <v>#N/A</v>
      </c>
      <c r="BH88" s="521" t="e">
        <f ca="1">+IF(AND(ISNUMBER(OFFSET('Hygiene Data'!$F$9,0,10*ROW('Hygiene Data'!F82))),'Data Summary'!DW88="Yes"),OFFSET('Hygiene Data'!$F$9,0,10*ROW('Hygiene Data'!F82)),NA())</f>
        <v>#N/A</v>
      </c>
      <c r="BI88" s="521" t="e">
        <f ca="1">+IF(AND(ISNUMBER(OFFSET('Hygiene Data'!$G$5,0,10*ROW('Hygiene Data'!G82))),'Data Summary'!DX88="Yes"),OFFSET('Hygiene Data'!$G$5,0,10*ROW('Hygiene Data'!G82)),NA())</f>
        <v>#N/A</v>
      </c>
      <c r="BJ88" s="521" t="e">
        <f ca="1">+IF(AND(ISNUMBER(OFFSET('Hygiene Data'!$G$7,0,10*ROW('Hygiene Data'!G82))),'Data Summary'!DY88="Yes"),OFFSET('Hygiene Data'!$G$7,0,10*ROW('Hygiene Data'!G82)),NA())</f>
        <v>#N/A</v>
      </c>
      <c r="BK88" s="521" t="e">
        <f ca="1">+IF(AND(ISNUMBER(OFFSET('Hygiene Data'!$G$9,0,10*ROW('Hygiene Data'!G82))),'Data Summary'!DZ88="Yes"),OFFSET('Hygiene Data'!$G$9,0,10*ROW('Hygiene Data'!G82)),NA())</f>
        <v>#N/A</v>
      </c>
      <c r="BL88" s="521" t="e">
        <f ca="1">+IF(AND(ISNUMBER(OFFSET('Hygiene Data'!$H$5,0,10*ROW('Hygiene Data'!H82))),'Data Summary'!EA88="Yes"),OFFSET('Hygiene Data'!$H$5,0,10*ROW('Hygiene Data'!H82)),NA())</f>
        <v>#N/A</v>
      </c>
      <c r="BM88" s="521" t="e">
        <f ca="1">+IF(AND(ISNUMBER(OFFSET('Hygiene Data'!$H$7,0,10*ROW('Hygiene Data'!H82))),'Data Summary'!EB88="Yes"),OFFSET('Hygiene Data'!$H$7,0,10*ROW('Hygiene Data'!H82)),NA())</f>
        <v>#N/A</v>
      </c>
      <c r="BN88" s="521" t="e">
        <f ca="1">+IF(AND(ISNUMBER(OFFSET('Hygiene Data'!$H$9,0,10*ROW('Hygiene Data'!H82))),'Data Summary'!EC88="Yes"),OFFSET('Hygiene Data'!$H$9,0,10*ROW('Hygiene Data'!H82)),NA())</f>
        <v>#N/A</v>
      </c>
      <c r="BO88" s="521" t="e">
        <f ca="1">+IF(AND(ISNUMBER(OFFSET('Hygiene Data'!$I$5,0,10*ROW('Hygiene Data'!I82))),'Data Summary'!ED88="Yes"),OFFSET('Hygiene Data'!$I$5,0,10*ROW('Hygiene Data'!I82)),NA())</f>
        <v>#N/A</v>
      </c>
      <c r="BP88" s="521" t="e">
        <f ca="1">+IF(AND(ISNUMBER(OFFSET('Hygiene Data'!$I$7,0,10*ROW('Hygiene Data'!I82))),'Data Summary'!EE88="Yes"),OFFSET('Hygiene Data'!$I$7,0,10*ROW('Hygiene Data'!I82)),NA())</f>
        <v>#N/A</v>
      </c>
      <c r="BQ88" s="521" t="e">
        <f ca="1">+IF(AND(ISNUMBER(OFFSET('Hygiene Data'!$I$9,0,10*ROW('Hygiene Data'!I82))),'Data Summary'!EF88="Yes"),OFFSET('Hygiene Data'!$I$9,0,10*ROW('Hygiene Data'!I82)),NA())</f>
        <v>#N/A</v>
      </c>
    </row>
    <row r="89" spans="1:69" x14ac:dyDescent="0.25">
      <c r="A89" s="517" t="e">
        <f ca="1">+RIGHT('Data Summary'!A89,LEN('Data Summary'!A89)-9)</f>
        <v>#VALUE!</v>
      </c>
      <c r="B89" s="491" t="str">
        <f ca="1">+IF(ISTEXT('Data Summary'!B89),'Data Summary'!B89,"")</f>
        <v/>
      </c>
      <c r="C89" s="518" t="e">
        <f ca="1">+VALUE('Data Summary'!C89)</f>
        <v>#VALUE!</v>
      </c>
      <c r="D89" s="519" t="e">
        <f ca="1">+IF(AND(ISNUMBER(OFFSET('Water Data'!$D$4,0,10*ROW('Water Data'!D83))),'Data Summary'!BS89="Yes"),100-OFFSET('Water Data'!$D$4,0,10*ROW('Water Data'!D83)),NA())</f>
        <v>#N/A</v>
      </c>
      <c r="E89" s="519" t="e">
        <f ca="1">+IF(AND(ISNUMBER(OFFSET('Water Data'!$D$6,0,10*ROW('Water Data'!D83))),'Data Summary'!BT89="Yes"),OFFSET('Water Data'!$D$6,0,10*ROW('Water Data'!D83)),NA())</f>
        <v>#N/A</v>
      </c>
      <c r="F89" s="519" t="e">
        <f ca="1">+IF(AND(ISNUMBER(OFFSET('Water Data'!$D$9,0,10*ROW('Water Data'!D83))),'Data Summary'!BU89="Yes"),OFFSET('Water Data'!$D$9,0,10*ROW('Water Data'!D83)),NA())</f>
        <v>#N/A</v>
      </c>
      <c r="G89" s="519" t="e">
        <f ca="1">+IF(AND(ISNUMBER(OFFSET('Water Data'!$E$4,0,10*ROW('Water Data'!E83))),'Data Summary'!BV89="Yes"),100-OFFSET('Water Data'!$E$4,0,10*ROW('Water Data'!E83)),NA())</f>
        <v>#N/A</v>
      </c>
      <c r="H89" s="519" t="e">
        <f ca="1">+IF(AND(ISNUMBER(OFFSET('Water Data'!$E$6,0,10*ROW('Water Data'!E83))),'Data Summary'!BW89="Yes"),OFFSET('Water Data'!$E$6,0,10*ROW('Water Data'!E83)),NA())</f>
        <v>#N/A</v>
      </c>
      <c r="I89" s="519" t="e">
        <f ca="1">+IF(AND(ISNUMBER(OFFSET('Water Data'!$E$9,0,10*ROW('Water Data'!E83))),'Data Summary'!BX89="Yes"),OFFSET('Water Data'!$E$9,0,10*ROW('Water Data'!E83)),NA())</f>
        <v>#N/A</v>
      </c>
      <c r="J89" s="519" t="e">
        <f ca="1">+IF(AND(ISNUMBER(OFFSET('Water Data'!$F$4,0,10*ROW('Water Data'!F83))),'Data Summary'!BY89="Yes"),100-OFFSET('Water Data'!$F$4,0,10*ROW('Water Data'!F83)),NA())</f>
        <v>#N/A</v>
      </c>
      <c r="K89" s="519" t="e">
        <f ca="1">+IF(AND(ISNUMBER(OFFSET('Water Data'!$F$6,0,10*ROW('Water Data'!F83))),'Data Summary'!BZ89="Yes"),OFFSET('Water Data'!$F$6,0,10*ROW('Water Data'!F83)),NA())</f>
        <v>#N/A</v>
      </c>
      <c r="L89" s="519" t="e">
        <f ca="1">+IF(AND(ISNUMBER(OFFSET('Water Data'!$F$9,0,10*ROW('Water Data'!F83))),'Data Summary'!CA89="Yes"),OFFSET('Water Data'!$F$9,0,10*ROW('Water Data'!F83)),NA())</f>
        <v>#N/A</v>
      </c>
      <c r="M89" s="519" t="e">
        <f ca="1">+IF(AND(ISNUMBER(OFFSET('Water Data'!$G$4,0,10*ROW('Water Data'!G83))),'Data Summary'!CB89="Yes"),100-OFFSET('Water Data'!$G$4,0,10*ROW('Water Data'!G83)),NA())</f>
        <v>#N/A</v>
      </c>
      <c r="N89" s="519" t="e">
        <f ca="1">+IF(AND(ISNUMBER(OFFSET('Water Data'!$G$6,0,10*ROW('Water Data'!G83))),'Data Summary'!CC89="Yes"),OFFSET('Water Data'!$G$6,0,10*ROW('Water Data'!G83)),NA())</f>
        <v>#N/A</v>
      </c>
      <c r="O89" s="519" t="e">
        <f ca="1">+IF(AND(ISNUMBER(OFFSET('Water Data'!$G$9,0,10*ROW('Water Data'!G83))),'Data Summary'!CD89="Yes"),OFFSET('Water Data'!$G$9,0,10*ROW('Water Data'!G83)),NA())</f>
        <v>#N/A</v>
      </c>
      <c r="P89" s="519" t="e">
        <f ca="1">+IF(AND(ISNUMBER(OFFSET('Water Data'!$H$4,0,10*ROW('Water Data'!H83))),'Data Summary'!CE89="Yes"),100-OFFSET('Water Data'!$H$4,0,10*ROW('Water Data'!H83)),NA())</f>
        <v>#N/A</v>
      </c>
      <c r="Q89" s="519" t="e">
        <f ca="1">+IF(AND(ISNUMBER(OFFSET('Water Data'!$H$6,0,10*ROW('Water Data'!H83))),'Data Summary'!CF89="Yes"),OFFSET('Water Data'!$H$6,0,10*ROW('Water Data'!H83)),NA())</f>
        <v>#N/A</v>
      </c>
      <c r="R89" s="519" t="e">
        <f ca="1">+IF(AND(ISNUMBER(OFFSET('Water Data'!$H$9,0,10*ROW('Water Data'!H83))),'Data Summary'!CG89="Yes"),OFFSET('Water Data'!$H$9,0,10*ROW('Water Data'!H83)),NA())</f>
        <v>#N/A</v>
      </c>
      <c r="S89" s="519" t="e">
        <f ca="1">+IF(AND(ISNUMBER(OFFSET('Water Data'!$I$4,0,10*ROW('Water Data'!I83))),'Data Summary'!CH89="Yes"),100-OFFSET('Water Data'!$I$4,0,10*ROW('Water Data'!I83)),NA())</f>
        <v>#N/A</v>
      </c>
      <c r="T89" s="519" t="e">
        <f ca="1">+IF(AND(ISNUMBER(OFFSET('Water Data'!$I$6,0,10*ROW('Water Data'!I83))),'Data Summary'!CI89="Yes"),OFFSET('Water Data'!$I$6,0,10*ROW('Water Data'!I83)),NA())</f>
        <v>#N/A</v>
      </c>
      <c r="U89" s="519" t="e">
        <f ca="1">+IF(AND(ISNUMBER(OFFSET('Water Data'!$I$9,0,10*ROW('Water Data'!I83))),'Data Summary'!CJ89="Yes"),OFFSET('Water Data'!$I$9,0,10*ROW('Water Data'!I83)),NA())</f>
        <v>#N/A</v>
      </c>
      <c r="V89" s="520" t="e">
        <f ca="1">+IF(AND(ISNUMBER(OFFSET('Sanitation Data'!$D$4,0,10*ROW('Sanitation Data'!D83))),'Data Summary'!CK89="Yes"),100-OFFSET('Sanitation Data'!$D$4,0,10*ROW('Sanitation Data'!D83)),NA())</f>
        <v>#N/A</v>
      </c>
      <c r="W89" s="520" t="e">
        <f ca="1">+IF(AND(ISNUMBER(OFFSET('Sanitation Data'!$D$6,0,10*ROW('Sanitation Data'!D83))),'Data Summary'!CL89="Yes"),OFFSET('Sanitation Data'!$D$6,0,10*ROW('Sanitation Data'!D83)),NA())</f>
        <v>#N/A</v>
      </c>
      <c r="X89" s="520" t="e">
        <f ca="1">+IF(AND(ISNUMBER(OFFSET('Sanitation Data'!$D$10,0,10*ROW('Sanitation Data'!D83))),'Data Summary'!CM89="Yes"),OFFSET('Sanitation Data'!$D$10,0,10*ROW('Sanitation Data'!D83)),NA())</f>
        <v>#N/A</v>
      </c>
      <c r="Y89" s="520" t="e">
        <f ca="1">+IF(AND(ISNUMBER(OFFSET('Sanitation Data'!$D$11,0,10*ROW('Sanitation Data'!D83))),'Data Summary'!CN89="Yes"),OFFSET('Sanitation Data'!$D$11,0,10*ROW('Sanitation Data'!D83)),NA())</f>
        <v>#N/A</v>
      </c>
      <c r="Z89" s="520" t="e">
        <f ca="1">+IF(AND(ISNUMBER(OFFSET('Sanitation Data'!$D$12,0,10*ROW('Sanitation Data'!D83))),'Data Summary'!CO89="Yes"),OFFSET('Sanitation Data'!$D$12,0,10*ROW('Sanitation Data'!D83)),NA())</f>
        <v>#N/A</v>
      </c>
      <c r="AA89" s="520" t="e">
        <f ca="1">+IF(AND(ISNUMBER(OFFSET('Sanitation Data'!$E$4,0,10*ROW('Sanitation Data'!E83))),'Data Summary'!CP89="Yes"),100-OFFSET('Sanitation Data'!$E$4,0,10*ROW('Sanitation Data'!E83)),NA())</f>
        <v>#N/A</v>
      </c>
      <c r="AB89" s="520" t="e">
        <f ca="1">+IF(AND(ISNUMBER(OFFSET('Sanitation Data'!$E$6,0,10*ROW('Sanitation Data'!E83))),'Data Summary'!CQ89="Yes"),OFFSET('Sanitation Data'!$E$6,0,10*ROW('Sanitation Data'!E83)),NA())</f>
        <v>#N/A</v>
      </c>
      <c r="AC89" s="520" t="e">
        <f ca="1">+IF(AND(ISNUMBER(OFFSET('Sanitation Data'!$E$10,0,10*ROW('Sanitation Data'!E83))),'Data Summary'!CR89="Yes"),OFFSET('Sanitation Data'!$E$10,0,10*ROW('Sanitation Data'!E83)),NA())</f>
        <v>#N/A</v>
      </c>
      <c r="AD89" s="520" t="e">
        <f ca="1">+IF(AND(ISNUMBER(OFFSET('Sanitation Data'!$E$11,0,10*ROW('Sanitation Data'!E83))),'Data Summary'!CS89="Yes"),OFFSET('Sanitation Data'!$E$11,0,10*ROW('Sanitation Data'!E83)),NA())</f>
        <v>#N/A</v>
      </c>
      <c r="AE89" s="520" t="e">
        <f ca="1">+IF(AND(ISNUMBER(OFFSET('Sanitation Data'!$E$12,0,10*ROW('Sanitation Data'!E83))),'Data Summary'!CT89="Yes"),OFFSET('Sanitation Data'!$E$12,0,10*ROW('Sanitation Data'!E83)),NA())</f>
        <v>#N/A</v>
      </c>
      <c r="AF89" s="520" t="e">
        <f ca="1">+IF(AND(ISNUMBER(OFFSET('Sanitation Data'!$F$4,0,10*ROW('Sanitation Data'!F83))),'Data Summary'!CU89="Yes"),100-OFFSET('Sanitation Data'!$F$4,0,10*ROW('Sanitation Data'!F83)),NA())</f>
        <v>#N/A</v>
      </c>
      <c r="AG89" s="520" t="e">
        <f ca="1">+IF(AND(ISNUMBER(OFFSET('Sanitation Data'!$F$6,0,10*ROW('Sanitation Data'!F83))),'Data Summary'!CV89="Yes"),OFFSET('Sanitation Data'!$F$6,0,10*ROW('Sanitation Data'!F83)),NA())</f>
        <v>#N/A</v>
      </c>
      <c r="AH89" s="520" t="e">
        <f ca="1">+IF(AND(ISNUMBER(OFFSET('Sanitation Data'!$F$10,0,10*ROW('Sanitation Data'!F83))),'Data Summary'!CW89="Yes"),OFFSET('Sanitation Data'!$F$10,0,10*ROW('Sanitation Data'!F83)),NA())</f>
        <v>#N/A</v>
      </c>
      <c r="AI89" s="520" t="e">
        <f ca="1">+IF(AND(ISNUMBER(OFFSET('Sanitation Data'!$F$11,0,10*ROW('Sanitation Data'!F83))),'Data Summary'!CX89="Yes"),OFFSET('Sanitation Data'!$F$11,0,10*ROW('Sanitation Data'!F83)),NA())</f>
        <v>#N/A</v>
      </c>
      <c r="AJ89" s="520" t="e">
        <f ca="1">+IF(AND(ISNUMBER(OFFSET('Sanitation Data'!$F$12,0,10*ROW('Sanitation Data'!F83))),'Data Summary'!CY89="Yes"),OFFSET('Sanitation Data'!$F$12,0,10*ROW('Sanitation Data'!F83)),NA())</f>
        <v>#N/A</v>
      </c>
      <c r="AK89" s="520" t="e">
        <f ca="1">+IF(AND(ISNUMBER(OFFSET('Sanitation Data'!$G$4,0,10*ROW('Sanitation Data'!G83))),'Data Summary'!CZ89="Yes"),100-OFFSET('Sanitation Data'!$G$4,0,10*ROW('Sanitation Data'!G83)),NA())</f>
        <v>#N/A</v>
      </c>
      <c r="AL89" s="520" t="e">
        <f ca="1">+IF(AND(ISNUMBER(OFFSET('Sanitation Data'!$G$6,0,10*ROW('Sanitation Data'!G83))),'Data Summary'!DA89="Yes"),OFFSET('Sanitation Data'!$G$6,0,10*ROW('Sanitation Data'!G83)),NA())</f>
        <v>#N/A</v>
      </c>
      <c r="AM89" s="520" t="e">
        <f ca="1">+IF(AND(ISNUMBER(OFFSET('Sanitation Data'!$G$10,0,10*ROW('Sanitation Data'!G83))),'Data Summary'!DB89="Yes"),OFFSET('Sanitation Data'!$G$10,0,10*ROW('Sanitation Data'!G83)),NA())</f>
        <v>#N/A</v>
      </c>
      <c r="AN89" s="520" t="e">
        <f ca="1">+IF(AND(ISNUMBER(OFFSET('Sanitation Data'!$G$11,0,10*ROW('Sanitation Data'!G83))),'Data Summary'!DC89="Yes"),OFFSET('Sanitation Data'!$G$11,0,10*ROW('Sanitation Data'!G83)),NA())</f>
        <v>#N/A</v>
      </c>
      <c r="AO89" s="520" t="e">
        <f ca="1">+IF(AND(ISNUMBER(OFFSET('Sanitation Data'!$G$12,0,10*ROW('Sanitation Data'!G83))),'Data Summary'!DD89="Yes"),OFFSET('Sanitation Data'!$G$12,0,10*ROW('Sanitation Data'!G83)),NA())</f>
        <v>#N/A</v>
      </c>
      <c r="AP89" s="520" t="e">
        <f ca="1">+IF(AND(ISNUMBER(OFFSET('Sanitation Data'!$H$4,0,10*ROW('Sanitation Data'!H83))),'Data Summary'!DE89="Yes"),100-OFFSET('Sanitation Data'!$H$4,0,10*ROW('Sanitation Data'!H83)),NA())</f>
        <v>#N/A</v>
      </c>
      <c r="AQ89" s="520" t="e">
        <f ca="1">+IF(AND(ISNUMBER(OFFSET('Sanitation Data'!$H$6,0,10*ROW('Sanitation Data'!H83))),'Data Summary'!DF89="Yes"),OFFSET('Sanitation Data'!$H$6,0,10*ROW('Sanitation Data'!H83)),NA())</f>
        <v>#N/A</v>
      </c>
      <c r="AR89" s="520" t="e">
        <f ca="1">+IF(AND(ISNUMBER(OFFSET('Sanitation Data'!$H$10,0,10*ROW('Sanitation Data'!H83))),'Data Summary'!DG89="Yes"),OFFSET('Sanitation Data'!$H$10,0,10*ROW('Sanitation Data'!H83)),NA())</f>
        <v>#N/A</v>
      </c>
      <c r="AS89" s="520" t="e">
        <f ca="1">+IF(AND(ISNUMBER(OFFSET('Sanitation Data'!$H$11,0,10*ROW('Sanitation Data'!H83))),'Data Summary'!DH89="Yes"),OFFSET('Sanitation Data'!$H$11,0,10*ROW('Sanitation Data'!H83)),NA())</f>
        <v>#N/A</v>
      </c>
      <c r="AT89" s="520" t="e">
        <f ca="1">+IF(AND(ISNUMBER(OFFSET('Sanitation Data'!$H$12,0,10*ROW('Sanitation Data'!H83))),'Data Summary'!DI89="Yes"),OFFSET('Sanitation Data'!$H$12,0,10*ROW('Sanitation Data'!H83)),NA())</f>
        <v>#N/A</v>
      </c>
      <c r="AU89" s="520" t="e">
        <f ca="1">+IF(AND(ISNUMBER(OFFSET('Sanitation Data'!$I$4,0,10*ROW('Sanitation Data'!I83))),'Data Summary'!DJ89="Yes"),100-OFFSET('Sanitation Data'!$I$4,0,10*ROW('Sanitation Data'!I83)),NA())</f>
        <v>#N/A</v>
      </c>
      <c r="AV89" s="520" t="e">
        <f ca="1">+IF(AND(ISNUMBER(OFFSET('Sanitation Data'!$I$6,0,10*ROW('Sanitation Data'!I83))),'Data Summary'!DK89="Yes"),OFFSET('Sanitation Data'!$I$6,0,10*ROW('Sanitation Data'!I83)),NA())</f>
        <v>#N/A</v>
      </c>
      <c r="AW89" s="520" t="e">
        <f ca="1">+IF(AND(ISNUMBER(OFFSET('Sanitation Data'!$I$10,0,10*ROW('Sanitation Data'!I83))),'Data Summary'!DL89="Yes"),OFFSET('Sanitation Data'!$I$10,0,10*ROW('Sanitation Data'!I83)),NA())</f>
        <v>#N/A</v>
      </c>
      <c r="AX89" s="520" t="e">
        <f ca="1">+IF(AND(ISNUMBER(OFFSET('Sanitation Data'!$I$11,0,10*ROW('Sanitation Data'!I83))),'Data Summary'!DM89="Yes"),OFFSET('Sanitation Data'!$I$11,0,10*ROW('Sanitation Data'!I83)),NA())</f>
        <v>#N/A</v>
      </c>
      <c r="AY89" s="520" t="e">
        <f ca="1">+IF(AND(ISNUMBER(OFFSET('Sanitation Data'!$I$12,0,10*ROW('Sanitation Data'!I83))),'Data Summary'!DN89="Yes"),OFFSET('Sanitation Data'!$I$12,0,10*ROW('Sanitation Data'!I83)),NA())</f>
        <v>#N/A</v>
      </c>
      <c r="AZ89" s="521" t="e">
        <f ca="1">+IF(AND(ISNUMBER(OFFSET('Hygiene Data'!$D$5,0,10*ROW('Hygiene Data'!D83))),'Data Summary'!DO89="Yes"),OFFSET('Hygiene Data'!$D$5,0,10*ROW('Hygiene Data'!D83)),NA())</f>
        <v>#N/A</v>
      </c>
      <c r="BA89" s="521" t="e">
        <f ca="1">+IF(AND(ISNUMBER(OFFSET('Hygiene Data'!$D$7,0,10*ROW('Hygiene Data'!D83))),'Data Summary'!DP89="Yes"),OFFSET('Hygiene Data'!$D$7,0,10*ROW('Hygiene Data'!D83)),NA())</f>
        <v>#N/A</v>
      </c>
      <c r="BB89" s="521" t="e">
        <f ca="1">+IF(AND(ISNUMBER(OFFSET('Hygiene Data'!$D$9,0,10*ROW('Hygiene Data'!D83))),'Data Summary'!DQ89="Yes"),OFFSET('Hygiene Data'!$D$9,0,10*ROW('Hygiene Data'!D83)),NA())</f>
        <v>#N/A</v>
      </c>
      <c r="BC89" s="521" t="e">
        <f ca="1">+IF(AND(ISNUMBER(OFFSET('Hygiene Data'!$E$5,0,10*ROW('Hygiene Data'!E83))),'Data Summary'!DR89="Yes"),OFFSET('Hygiene Data'!$E$5,0,10*ROW('Hygiene Data'!E83)),NA())</f>
        <v>#N/A</v>
      </c>
      <c r="BD89" s="521" t="e">
        <f ca="1">+IF(AND(ISNUMBER(OFFSET('Hygiene Data'!$E$7,0,10*ROW('Hygiene Data'!E83))),'Data Summary'!DS89="Yes"),OFFSET('Hygiene Data'!$E$7,0,10*ROW('Hygiene Data'!E83)),NA())</f>
        <v>#N/A</v>
      </c>
      <c r="BE89" s="521" t="e">
        <f ca="1">+IF(AND(ISNUMBER(OFFSET('Hygiene Data'!$E$9,0,10*ROW('Hygiene Data'!E83))),'Data Summary'!DT89="Yes"),OFFSET('Hygiene Data'!$E$9,0,10*ROW('Hygiene Data'!E83)),NA())</f>
        <v>#N/A</v>
      </c>
      <c r="BF89" s="521" t="e">
        <f ca="1">+IF(AND(ISNUMBER(OFFSET('Hygiene Data'!$F$5,0,10*ROW('Hygiene Data'!F83))),'Data Summary'!DU89="Yes"),OFFSET('Hygiene Data'!$F$5,0,10*ROW('Hygiene Data'!F83)),NA())</f>
        <v>#N/A</v>
      </c>
      <c r="BG89" s="521" t="e">
        <f ca="1">+IF(AND(ISNUMBER(OFFSET('Hygiene Data'!$F$7,0,10*ROW('Hygiene Data'!F83))),'Data Summary'!DV89="Yes"),OFFSET('Hygiene Data'!$F$7,0,10*ROW('Hygiene Data'!F83)),NA())</f>
        <v>#N/A</v>
      </c>
      <c r="BH89" s="521" t="e">
        <f ca="1">+IF(AND(ISNUMBER(OFFSET('Hygiene Data'!$F$9,0,10*ROW('Hygiene Data'!F83))),'Data Summary'!DW89="Yes"),OFFSET('Hygiene Data'!$F$9,0,10*ROW('Hygiene Data'!F83)),NA())</f>
        <v>#N/A</v>
      </c>
      <c r="BI89" s="521" t="e">
        <f ca="1">+IF(AND(ISNUMBER(OFFSET('Hygiene Data'!$G$5,0,10*ROW('Hygiene Data'!G83))),'Data Summary'!DX89="Yes"),OFFSET('Hygiene Data'!$G$5,0,10*ROW('Hygiene Data'!G83)),NA())</f>
        <v>#N/A</v>
      </c>
      <c r="BJ89" s="521" t="e">
        <f ca="1">+IF(AND(ISNUMBER(OFFSET('Hygiene Data'!$G$7,0,10*ROW('Hygiene Data'!G83))),'Data Summary'!DY89="Yes"),OFFSET('Hygiene Data'!$G$7,0,10*ROW('Hygiene Data'!G83)),NA())</f>
        <v>#N/A</v>
      </c>
      <c r="BK89" s="521" t="e">
        <f ca="1">+IF(AND(ISNUMBER(OFFSET('Hygiene Data'!$G$9,0,10*ROW('Hygiene Data'!G83))),'Data Summary'!DZ89="Yes"),OFFSET('Hygiene Data'!$G$9,0,10*ROW('Hygiene Data'!G83)),NA())</f>
        <v>#N/A</v>
      </c>
      <c r="BL89" s="521" t="e">
        <f ca="1">+IF(AND(ISNUMBER(OFFSET('Hygiene Data'!$H$5,0,10*ROW('Hygiene Data'!H83))),'Data Summary'!EA89="Yes"),OFFSET('Hygiene Data'!$H$5,0,10*ROW('Hygiene Data'!H83)),NA())</f>
        <v>#N/A</v>
      </c>
      <c r="BM89" s="521" t="e">
        <f ca="1">+IF(AND(ISNUMBER(OFFSET('Hygiene Data'!$H$7,0,10*ROW('Hygiene Data'!H83))),'Data Summary'!EB89="Yes"),OFFSET('Hygiene Data'!$H$7,0,10*ROW('Hygiene Data'!H83)),NA())</f>
        <v>#N/A</v>
      </c>
      <c r="BN89" s="521" t="e">
        <f ca="1">+IF(AND(ISNUMBER(OFFSET('Hygiene Data'!$H$9,0,10*ROW('Hygiene Data'!H83))),'Data Summary'!EC89="Yes"),OFFSET('Hygiene Data'!$H$9,0,10*ROW('Hygiene Data'!H83)),NA())</f>
        <v>#N/A</v>
      </c>
      <c r="BO89" s="521" t="e">
        <f ca="1">+IF(AND(ISNUMBER(OFFSET('Hygiene Data'!$I$5,0,10*ROW('Hygiene Data'!I83))),'Data Summary'!ED89="Yes"),OFFSET('Hygiene Data'!$I$5,0,10*ROW('Hygiene Data'!I83)),NA())</f>
        <v>#N/A</v>
      </c>
      <c r="BP89" s="521" t="e">
        <f ca="1">+IF(AND(ISNUMBER(OFFSET('Hygiene Data'!$I$7,0,10*ROW('Hygiene Data'!I83))),'Data Summary'!EE89="Yes"),OFFSET('Hygiene Data'!$I$7,0,10*ROW('Hygiene Data'!I83)),NA())</f>
        <v>#N/A</v>
      </c>
      <c r="BQ89" s="521" t="e">
        <f ca="1">+IF(AND(ISNUMBER(OFFSET('Hygiene Data'!$I$9,0,10*ROW('Hygiene Data'!I83))),'Data Summary'!EF89="Yes"),OFFSET('Hygiene Data'!$I$9,0,10*ROW('Hygiene Data'!I83)),NA())</f>
        <v>#N/A</v>
      </c>
    </row>
    <row r="90" spans="1:69" x14ac:dyDescent="0.25">
      <c r="A90" s="517" t="e">
        <f ca="1">+RIGHT('Data Summary'!A90,LEN('Data Summary'!A90)-9)</f>
        <v>#VALUE!</v>
      </c>
      <c r="B90" s="491" t="str">
        <f ca="1">+IF(ISTEXT('Data Summary'!B90),'Data Summary'!B90,"")</f>
        <v/>
      </c>
      <c r="C90" s="518" t="e">
        <f ca="1">+VALUE('Data Summary'!C90)</f>
        <v>#VALUE!</v>
      </c>
      <c r="D90" s="519" t="e">
        <f ca="1">+IF(AND(ISNUMBER(OFFSET('Water Data'!$D$4,0,10*ROW('Water Data'!D84))),'Data Summary'!BS90="Yes"),100-OFFSET('Water Data'!$D$4,0,10*ROW('Water Data'!D84)),NA())</f>
        <v>#N/A</v>
      </c>
      <c r="E90" s="519" t="e">
        <f ca="1">+IF(AND(ISNUMBER(OFFSET('Water Data'!$D$6,0,10*ROW('Water Data'!D84))),'Data Summary'!BT90="Yes"),OFFSET('Water Data'!$D$6,0,10*ROW('Water Data'!D84)),NA())</f>
        <v>#N/A</v>
      </c>
      <c r="F90" s="519" t="e">
        <f ca="1">+IF(AND(ISNUMBER(OFFSET('Water Data'!$D$9,0,10*ROW('Water Data'!D84))),'Data Summary'!BU90="Yes"),OFFSET('Water Data'!$D$9,0,10*ROW('Water Data'!D84)),NA())</f>
        <v>#N/A</v>
      </c>
      <c r="G90" s="519" t="e">
        <f ca="1">+IF(AND(ISNUMBER(OFFSET('Water Data'!$E$4,0,10*ROW('Water Data'!E84))),'Data Summary'!BV90="Yes"),100-OFFSET('Water Data'!$E$4,0,10*ROW('Water Data'!E84)),NA())</f>
        <v>#N/A</v>
      </c>
      <c r="H90" s="519" t="e">
        <f ca="1">+IF(AND(ISNUMBER(OFFSET('Water Data'!$E$6,0,10*ROW('Water Data'!E84))),'Data Summary'!BW90="Yes"),OFFSET('Water Data'!$E$6,0,10*ROW('Water Data'!E84)),NA())</f>
        <v>#N/A</v>
      </c>
      <c r="I90" s="519" t="e">
        <f ca="1">+IF(AND(ISNUMBER(OFFSET('Water Data'!$E$9,0,10*ROW('Water Data'!E84))),'Data Summary'!BX90="Yes"),OFFSET('Water Data'!$E$9,0,10*ROW('Water Data'!E84)),NA())</f>
        <v>#N/A</v>
      </c>
      <c r="J90" s="519" t="e">
        <f ca="1">+IF(AND(ISNUMBER(OFFSET('Water Data'!$F$4,0,10*ROW('Water Data'!F84))),'Data Summary'!BY90="Yes"),100-OFFSET('Water Data'!$F$4,0,10*ROW('Water Data'!F84)),NA())</f>
        <v>#N/A</v>
      </c>
      <c r="K90" s="519" t="e">
        <f ca="1">+IF(AND(ISNUMBER(OFFSET('Water Data'!$F$6,0,10*ROW('Water Data'!F84))),'Data Summary'!BZ90="Yes"),OFFSET('Water Data'!$F$6,0,10*ROW('Water Data'!F84)),NA())</f>
        <v>#N/A</v>
      </c>
      <c r="L90" s="519" t="e">
        <f ca="1">+IF(AND(ISNUMBER(OFFSET('Water Data'!$F$9,0,10*ROW('Water Data'!F84))),'Data Summary'!CA90="Yes"),OFFSET('Water Data'!$F$9,0,10*ROW('Water Data'!F84)),NA())</f>
        <v>#N/A</v>
      </c>
      <c r="M90" s="519" t="e">
        <f ca="1">+IF(AND(ISNUMBER(OFFSET('Water Data'!$G$4,0,10*ROW('Water Data'!G84))),'Data Summary'!CB90="Yes"),100-OFFSET('Water Data'!$G$4,0,10*ROW('Water Data'!G84)),NA())</f>
        <v>#N/A</v>
      </c>
      <c r="N90" s="519" t="e">
        <f ca="1">+IF(AND(ISNUMBER(OFFSET('Water Data'!$G$6,0,10*ROW('Water Data'!G84))),'Data Summary'!CC90="Yes"),OFFSET('Water Data'!$G$6,0,10*ROW('Water Data'!G84)),NA())</f>
        <v>#N/A</v>
      </c>
      <c r="O90" s="519" t="e">
        <f ca="1">+IF(AND(ISNUMBER(OFFSET('Water Data'!$G$9,0,10*ROW('Water Data'!G84))),'Data Summary'!CD90="Yes"),OFFSET('Water Data'!$G$9,0,10*ROW('Water Data'!G84)),NA())</f>
        <v>#N/A</v>
      </c>
      <c r="P90" s="519" t="e">
        <f ca="1">+IF(AND(ISNUMBER(OFFSET('Water Data'!$H$4,0,10*ROW('Water Data'!H84))),'Data Summary'!CE90="Yes"),100-OFFSET('Water Data'!$H$4,0,10*ROW('Water Data'!H84)),NA())</f>
        <v>#N/A</v>
      </c>
      <c r="Q90" s="519" t="e">
        <f ca="1">+IF(AND(ISNUMBER(OFFSET('Water Data'!$H$6,0,10*ROW('Water Data'!H84))),'Data Summary'!CF90="Yes"),OFFSET('Water Data'!$H$6,0,10*ROW('Water Data'!H84)),NA())</f>
        <v>#N/A</v>
      </c>
      <c r="R90" s="519" t="e">
        <f ca="1">+IF(AND(ISNUMBER(OFFSET('Water Data'!$H$9,0,10*ROW('Water Data'!H84))),'Data Summary'!CG90="Yes"),OFFSET('Water Data'!$H$9,0,10*ROW('Water Data'!H84)),NA())</f>
        <v>#N/A</v>
      </c>
      <c r="S90" s="519" t="e">
        <f ca="1">+IF(AND(ISNUMBER(OFFSET('Water Data'!$I$4,0,10*ROW('Water Data'!I84))),'Data Summary'!CH90="Yes"),100-OFFSET('Water Data'!$I$4,0,10*ROW('Water Data'!I84)),NA())</f>
        <v>#N/A</v>
      </c>
      <c r="T90" s="519" t="e">
        <f ca="1">+IF(AND(ISNUMBER(OFFSET('Water Data'!$I$6,0,10*ROW('Water Data'!I84))),'Data Summary'!CI90="Yes"),OFFSET('Water Data'!$I$6,0,10*ROW('Water Data'!I84)),NA())</f>
        <v>#N/A</v>
      </c>
      <c r="U90" s="519" t="e">
        <f ca="1">+IF(AND(ISNUMBER(OFFSET('Water Data'!$I$9,0,10*ROW('Water Data'!I84))),'Data Summary'!CJ90="Yes"),OFFSET('Water Data'!$I$9,0,10*ROW('Water Data'!I84)),NA())</f>
        <v>#N/A</v>
      </c>
      <c r="V90" s="520" t="e">
        <f ca="1">+IF(AND(ISNUMBER(OFFSET('Sanitation Data'!$D$4,0,10*ROW('Sanitation Data'!D84))),'Data Summary'!CK90="Yes"),100-OFFSET('Sanitation Data'!$D$4,0,10*ROW('Sanitation Data'!D84)),NA())</f>
        <v>#N/A</v>
      </c>
      <c r="W90" s="520" t="e">
        <f ca="1">+IF(AND(ISNUMBER(OFFSET('Sanitation Data'!$D$6,0,10*ROW('Sanitation Data'!D84))),'Data Summary'!CL90="Yes"),OFFSET('Sanitation Data'!$D$6,0,10*ROW('Sanitation Data'!D84)),NA())</f>
        <v>#N/A</v>
      </c>
      <c r="X90" s="520" t="e">
        <f ca="1">+IF(AND(ISNUMBER(OFFSET('Sanitation Data'!$D$10,0,10*ROW('Sanitation Data'!D84))),'Data Summary'!CM90="Yes"),OFFSET('Sanitation Data'!$D$10,0,10*ROW('Sanitation Data'!D84)),NA())</f>
        <v>#N/A</v>
      </c>
      <c r="Y90" s="520" t="e">
        <f ca="1">+IF(AND(ISNUMBER(OFFSET('Sanitation Data'!$D$11,0,10*ROW('Sanitation Data'!D84))),'Data Summary'!CN90="Yes"),OFFSET('Sanitation Data'!$D$11,0,10*ROW('Sanitation Data'!D84)),NA())</f>
        <v>#N/A</v>
      </c>
      <c r="Z90" s="520" t="e">
        <f ca="1">+IF(AND(ISNUMBER(OFFSET('Sanitation Data'!$D$12,0,10*ROW('Sanitation Data'!D84))),'Data Summary'!CO90="Yes"),OFFSET('Sanitation Data'!$D$12,0,10*ROW('Sanitation Data'!D84)),NA())</f>
        <v>#N/A</v>
      </c>
      <c r="AA90" s="520" t="e">
        <f ca="1">+IF(AND(ISNUMBER(OFFSET('Sanitation Data'!$E$4,0,10*ROW('Sanitation Data'!E84))),'Data Summary'!CP90="Yes"),100-OFFSET('Sanitation Data'!$E$4,0,10*ROW('Sanitation Data'!E84)),NA())</f>
        <v>#N/A</v>
      </c>
      <c r="AB90" s="520" t="e">
        <f ca="1">+IF(AND(ISNUMBER(OFFSET('Sanitation Data'!$E$6,0,10*ROW('Sanitation Data'!E84))),'Data Summary'!CQ90="Yes"),OFFSET('Sanitation Data'!$E$6,0,10*ROW('Sanitation Data'!E84)),NA())</f>
        <v>#N/A</v>
      </c>
      <c r="AC90" s="520" t="e">
        <f ca="1">+IF(AND(ISNUMBER(OFFSET('Sanitation Data'!$E$10,0,10*ROW('Sanitation Data'!E84))),'Data Summary'!CR90="Yes"),OFFSET('Sanitation Data'!$E$10,0,10*ROW('Sanitation Data'!E84)),NA())</f>
        <v>#N/A</v>
      </c>
      <c r="AD90" s="520" t="e">
        <f ca="1">+IF(AND(ISNUMBER(OFFSET('Sanitation Data'!$E$11,0,10*ROW('Sanitation Data'!E84))),'Data Summary'!CS90="Yes"),OFFSET('Sanitation Data'!$E$11,0,10*ROW('Sanitation Data'!E84)),NA())</f>
        <v>#N/A</v>
      </c>
      <c r="AE90" s="520" t="e">
        <f ca="1">+IF(AND(ISNUMBER(OFFSET('Sanitation Data'!$E$12,0,10*ROW('Sanitation Data'!E84))),'Data Summary'!CT90="Yes"),OFFSET('Sanitation Data'!$E$12,0,10*ROW('Sanitation Data'!E84)),NA())</f>
        <v>#N/A</v>
      </c>
      <c r="AF90" s="520" t="e">
        <f ca="1">+IF(AND(ISNUMBER(OFFSET('Sanitation Data'!$F$4,0,10*ROW('Sanitation Data'!F84))),'Data Summary'!CU90="Yes"),100-OFFSET('Sanitation Data'!$F$4,0,10*ROW('Sanitation Data'!F84)),NA())</f>
        <v>#N/A</v>
      </c>
      <c r="AG90" s="520" t="e">
        <f ca="1">+IF(AND(ISNUMBER(OFFSET('Sanitation Data'!$F$6,0,10*ROW('Sanitation Data'!F84))),'Data Summary'!CV90="Yes"),OFFSET('Sanitation Data'!$F$6,0,10*ROW('Sanitation Data'!F84)),NA())</f>
        <v>#N/A</v>
      </c>
      <c r="AH90" s="520" t="e">
        <f ca="1">+IF(AND(ISNUMBER(OFFSET('Sanitation Data'!$F$10,0,10*ROW('Sanitation Data'!F84))),'Data Summary'!CW90="Yes"),OFFSET('Sanitation Data'!$F$10,0,10*ROW('Sanitation Data'!F84)),NA())</f>
        <v>#N/A</v>
      </c>
      <c r="AI90" s="520" t="e">
        <f ca="1">+IF(AND(ISNUMBER(OFFSET('Sanitation Data'!$F$11,0,10*ROW('Sanitation Data'!F84))),'Data Summary'!CX90="Yes"),OFFSET('Sanitation Data'!$F$11,0,10*ROW('Sanitation Data'!F84)),NA())</f>
        <v>#N/A</v>
      </c>
      <c r="AJ90" s="520" t="e">
        <f ca="1">+IF(AND(ISNUMBER(OFFSET('Sanitation Data'!$F$12,0,10*ROW('Sanitation Data'!F84))),'Data Summary'!CY90="Yes"),OFFSET('Sanitation Data'!$F$12,0,10*ROW('Sanitation Data'!F84)),NA())</f>
        <v>#N/A</v>
      </c>
      <c r="AK90" s="520" t="e">
        <f ca="1">+IF(AND(ISNUMBER(OFFSET('Sanitation Data'!$G$4,0,10*ROW('Sanitation Data'!G84))),'Data Summary'!CZ90="Yes"),100-OFFSET('Sanitation Data'!$G$4,0,10*ROW('Sanitation Data'!G84)),NA())</f>
        <v>#N/A</v>
      </c>
      <c r="AL90" s="520" t="e">
        <f ca="1">+IF(AND(ISNUMBER(OFFSET('Sanitation Data'!$G$6,0,10*ROW('Sanitation Data'!G84))),'Data Summary'!DA90="Yes"),OFFSET('Sanitation Data'!$G$6,0,10*ROW('Sanitation Data'!G84)),NA())</f>
        <v>#N/A</v>
      </c>
      <c r="AM90" s="520" t="e">
        <f ca="1">+IF(AND(ISNUMBER(OFFSET('Sanitation Data'!$G$10,0,10*ROW('Sanitation Data'!G84))),'Data Summary'!DB90="Yes"),OFFSET('Sanitation Data'!$G$10,0,10*ROW('Sanitation Data'!G84)),NA())</f>
        <v>#N/A</v>
      </c>
      <c r="AN90" s="520" t="e">
        <f ca="1">+IF(AND(ISNUMBER(OFFSET('Sanitation Data'!$G$11,0,10*ROW('Sanitation Data'!G84))),'Data Summary'!DC90="Yes"),OFFSET('Sanitation Data'!$G$11,0,10*ROW('Sanitation Data'!G84)),NA())</f>
        <v>#N/A</v>
      </c>
      <c r="AO90" s="520" t="e">
        <f ca="1">+IF(AND(ISNUMBER(OFFSET('Sanitation Data'!$G$12,0,10*ROW('Sanitation Data'!G84))),'Data Summary'!DD90="Yes"),OFFSET('Sanitation Data'!$G$12,0,10*ROW('Sanitation Data'!G84)),NA())</f>
        <v>#N/A</v>
      </c>
      <c r="AP90" s="520" t="e">
        <f ca="1">+IF(AND(ISNUMBER(OFFSET('Sanitation Data'!$H$4,0,10*ROW('Sanitation Data'!H84))),'Data Summary'!DE90="Yes"),100-OFFSET('Sanitation Data'!$H$4,0,10*ROW('Sanitation Data'!H84)),NA())</f>
        <v>#N/A</v>
      </c>
      <c r="AQ90" s="520" t="e">
        <f ca="1">+IF(AND(ISNUMBER(OFFSET('Sanitation Data'!$H$6,0,10*ROW('Sanitation Data'!H84))),'Data Summary'!DF90="Yes"),OFFSET('Sanitation Data'!$H$6,0,10*ROW('Sanitation Data'!H84)),NA())</f>
        <v>#N/A</v>
      </c>
      <c r="AR90" s="520" t="e">
        <f ca="1">+IF(AND(ISNUMBER(OFFSET('Sanitation Data'!$H$10,0,10*ROW('Sanitation Data'!H84))),'Data Summary'!DG90="Yes"),OFFSET('Sanitation Data'!$H$10,0,10*ROW('Sanitation Data'!H84)),NA())</f>
        <v>#N/A</v>
      </c>
      <c r="AS90" s="520" t="e">
        <f ca="1">+IF(AND(ISNUMBER(OFFSET('Sanitation Data'!$H$11,0,10*ROW('Sanitation Data'!H84))),'Data Summary'!DH90="Yes"),OFFSET('Sanitation Data'!$H$11,0,10*ROW('Sanitation Data'!H84)),NA())</f>
        <v>#N/A</v>
      </c>
      <c r="AT90" s="520" t="e">
        <f ca="1">+IF(AND(ISNUMBER(OFFSET('Sanitation Data'!$H$12,0,10*ROW('Sanitation Data'!H84))),'Data Summary'!DI90="Yes"),OFFSET('Sanitation Data'!$H$12,0,10*ROW('Sanitation Data'!H84)),NA())</f>
        <v>#N/A</v>
      </c>
      <c r="AU90" s="520" t="e">
        <f ca="1">+IF(AND(ISNUMBER(OFFSET('Sanitation Data'!$I$4,0,10*ROW('Sanitation Data'!I84))),'Data Summary'!DJ90="Yes"),100-OFFSET('Sanitation Data'!$I$4,0,10*ROW('Sanitation Data'!I84)),NA())</f>
        <v>#N/A</v>
      </c>
      <c r="AV90" s="520" t="e">
        <f ca="1">+IF(AND(ISNUMBER(OFFSET('Sanitation Data'!$I$6,0,10*ROW('Sanitation Data'!I84))),'Data Summary'!DK90="Yes"),OFFSET('Sanitation Data'!$I$6,0,10*ROW('Sanitation Data'!I84)),NA())</f>
        <v>#N/A</v>
      </c>
      <c r="AW90" s="520" t="e">
        <f ca="1">+IF(AND(ISNUMBER(OFFSET('Sanitation Data'!$I$10,0,10*ROW('Sanitation Data'!I84))),'Data Summary'!DL90="Yes"),OFFSET('Sanitation Data'!$I$10,0,10*ROW('Sanitation Data'!I84)),NA())</f>
        <v>#N/A</v>
      </c>
      <c r="AX90" s="520" t="e">
        <f ca="1">+IF(AND(ISNUMBER(OFFSET('Sanitation Data'!$I$11,0,10*ROW('Sanitation Data'!I84))),'Data Summary'!DM90="Yes"),OFFSET('Sanitation Data'!$I$11,0,10*ROW('Sanitation Data'!I84)),NA())</f>
        <v>#N/A</v>
      </c>
      <c r="AY90" s="520" t="e">
        <f ca="1">+IF(AND(ISNUMBER(OFFSET('Sanitation Data'!$I$12,0,10*ROW('Sanitation Data'!I84))),'Data Summary'!DN90="Yes"),OFFSET('Sanitation Data'!$I$12,0,10*ROW('Sanitation Data'!I84)),NA())</f>
        <v>#N/A</v>
      </c>
      <c r="AZ90" s="521" t="e">
        <f ca="1">+IF(AND(ISNUMBER(OFFSET('Hygiene Data'!$D$5,0,10*ROW('Hygiene Data'!D84))),'Data Summary'!DO90="Yes"),OFFSET('Hygiene Data'!$D$5,0,10*ROW('Hygiene Data'!D84)),NA())</f>
        <v>#N/A</v>
      </c>
      <c r="BA90" s="521" t="e">
        <f ca="1">+IF(AND(ISNUMBER(OFFSET('Hygiene Data'!$D$7,0,10*ROW('Hygiene Data'!D84))),'Data Summary'!DP90="Yes"),OFFSET('Hygiene Data'!$D$7,0,10*ROW('Hygiene Data'!D84)),NA())</f>
        <v>#N/A</v>
      </c>
      <c r="BB90" s="521" t="e">
        <f ca="1">+IF(AND(ISNUMBER(OFFSET('Hygiene Data'!$D$9,0,10*ROW('Hygiene Data'!D84))),'Data Summary'!DQ90="Yes"),OFFSET('Hygiene Data'!$D$9,0,10*ROW('Hygiene Data'!D84)),NA())</f>
        <v>#N/A</v>
      </c>
      <c r="BC90" s="521" t="e">
        <f ca="1">+IF(AND(ISNUMBER(OFFSET('Hygiene Data'!$E$5,0,10*ROW('Hygiene Data'!E84))),'Data Summary'!DR90="Yes"),OFFSET('Hygiene Data'!$E$5,0,10*ROW('Hygiene Data'!E84)),NA())</f>
        <v>#N/A</v>
      </c>
      <c r="BD90" s="521" t="e">
        <f ca="1">+IF(AND(ISNUMBER(OFFSET('Hygiene Data'!$E$7,0,10*ROW('Hygiene Data'!E84))),'Data Summary'!DS90="Yes"),OFFSET('Hygiene Data'!$E$7,0,10*ROW('Hygiene Data'!E84)),NA())</f>
        <v>#N/A</v>
      </c>
      <c r="BE90" s="521" t="e">
        <f ca="1">+IF(AND(ISNUMBER(OFFSET('Hygiene Data'!$E$9,0,10*ROW('Hygiene Data'!E84))),'Data Summary'!DT90="Yes"),OFFSET('Hygiene Data'!$E$9,0,10*ROW('Hygiene Data'!E84)),NA())</f>
        <v>#N/A</v>
      </c>
      <c r="BF90" s="521" t="e">
        <f ca="1">+IF(AND(ISNUMBER(OFFSET('Hygiene Data'!$F$5,0,10*ROW('Hygiene Data'!F84))),'Data Summary'!DU90="Yes"),OFFSET('Hygiene Data'!$F$5,0,10*ROW('Hygiene Data'!F84)),NA())</f>
        <v>#N/A</v>
      </c>
      <c r="BG90" s="521" t="e">
        <f ca="1">+IF(AND(ISNUMBER(OFFSET('Hygiene Data'!$F$7,0,10*ROW('Hygiene Data'!F84))),'Data Summary'!DV90="Yes"),OFFSET('Hygiene Data'!$F$7,0,10*ROW('Hygiene Data'!F84)),NA())</f>
        <v>#N/A</v>
      </c>
      <c r="BH90" s="521" t="e">
        <f ca="1">+IF(AND(ISNUMBER(OFFSET('Hygiene Data'!$F$9,0,10*ROW('Hygiene Data'!F84))),'Data Summary'!DW90="Yes"),OFFSET('Hygiene Data'!$F$9,0,10*ROW('Hygiene Data'!F84)),NA())</f>
        <v>#N/A</v>
      </c>
      <c r="BI90" s="521" t="e">
        <f ca="1">+IF(AND(ISNUMBER(OFFSET('Hygiene Data'!$G$5,0,10*ROW('Hygiene Data'!G84))),'Data Summary'!DX90="Yes"),OFFSET('Hygiene Data'!$G$5,0,10*ROW('Hygiene Data'!G84)),NA())</f>
        <v>#N/A</v>
      </c>
      <c r="BJ90" s="521" t="e">
        <f ca="1">+IF(AND(ISNUMBER(OFFSET('Hygiene Data'!$G$7,0,10*ROW('Hygiene Data'!G84))),'Data Summary'!DY90="Yes"),OFFSET('Hygiene Data'!$G$7,0,10*ROW('Hygiene Data'!G84)),NA())</f>
        <v>#N/A</v>
      </c>
      <c r="BK90" s="521" t="e">
        <f ca="1">+IF(AND(ISNUMBER(OFFSET('Hygiene Data'!$G$9,0,10*ROW('Hygiene Data'!G84))),'Data Summary'!DZ90="Yes"),OFFSET('Hygiene Data'!$G$9,0,10*ROW('Hygiene Data'!G84)),NA())</f>
        <v>#N/A</v>
      </c>
      <c r="BL90" s="521" t="e">
        <f ca="1">+IF(AND(ISNUMBER(OFFSET('Hygiene Data'!$H$5,0,10*ROW('Hygiene Data'!H84))),'Data Summary'!EA90="Yes"),OFFSET('Hygiene Data'!$H$5,0,10*ROW('Hygiene Data'!H84)),NA())</f>
        <v>#N/A</v>
      </c>
      <c r="BM90" s="521" t="e">
        <f ca="1">+IF(AND(ISNUMBER(OFFSET('Hygiene Data'!$H$7,0,10*ROW('Hygiene Data'!H84))),'Data Summary'!EB90="Yes"),OFFSET('Hygiene Data'!$H$7,0,10*ROW('Hygiene Data'!H84)),NA())</f>
        <v>#N/A</v>
      </c>
      <c r="BN90" s="521" t="e">
        <f ca="1">+IF(AND(ISNUMBER(OFFSET('Hygiene Data'!$H$9,0,10*ROW('Hygiene Data'!H84))),'Data Summary'!EC90="Yes"),OFFSET('Hygiene Data'!$H$9,0,10*ROW('Hygiene Data'!H84)),NA())</f>
        <v>#N/A</v>
      </c>
      <c r="BO90" s="521" t="e">
        <f ca="1">+IF(AND(ISNUMBER(OFFSET('Hygiene Data'!$I$5,0,10*ROW('Hygiene Data'!I84))),'Data Summary'!ED90="Yes"),OFFSET('Hygiene Data'!$I$5,0,10*ROW('Hygiene Data'!I84)),NA())</f>
        <v>#N/A</v>
      </c>
      <c r="BP90" s="521" t="e">
        <f ca="1">+IF(AND(ISNUMBER(OFFSET('Hygiene Data'!$I$7,0,10*ROW('Hygiene Data'!I84))),'Data Summary'!EE90="Yes"),OFFSET('Hygiene Data'!$I$7,0,10*ROW('Hygiene Data'!I84)),NA())</f>
        <v>#N/A</v>
      </c>
      <c r="BQ90" s="521" t="e">
        <f ca="1">+IF(AND(ISNUMBER(OFFSET('Hygiene Data'!$I$9,0,10*ROW('Hygiene Data'!I84))),'Data Summary'!EF90="Yes"),OFFSET('Hygiene Data'!$I$9,0,10*ROW('Hygiene Data'!I84)),NA())</f>
        <v>#N/A</v>
      </c>
    </row>
    <row r="91" spans="1:69" x14ac:dyDescent="0.25">
      <c r="A91" s="517" t="e">
        <f ca="1">+RIGHT('Data Summary'!A91,LEN('Data Summary'!A91)-9)</f>
        <v>#VALUE!</v>
      </c>
      <c r="B91" s="491" t="str">
        <f ca="1">+IF(ISTEXT('Data Summary'!B91),'Data Summary'!B91,"")</f>
        <v/>
      </c>
      <c r="C91" s="518" t="e">
        <f ca="1">+VALUE('Data Summary'!C91)</f>
        <v>#VALUE!</v>
      </c>
      <c r="D91" s="519" t="e">
        <f ca="1">+IF(AND(ISNUMBER(OFFSET('Water Data'!$D$4,0,10*ROW('Water Data'!D85))),'Data Summary'!BS91="Yes"),100-OFFSET('Water Data'!$D$4,0,10*ROW('Water Data'!D85)),NA())</f>
        <v>#N/A</v>
      </c>
      <c r="E91" s="519" t="e">
        <f ca="1">+IF(AND(ISNUMBER(OFFSET('Water Data'!$D$6,0,10*ROW('Water Data'!D85))),'Data Summary'!BT91="Yes"),OFFSET('Water Data'!$D$6,0,10*ROW('Water Data'!D85)),NA())</f>
        <v>#N/A</v>
      </c>
      <c r="F91" s="519" t="e">
        <f ca="1">+IF(AND(ISNUMBER(OFFSET('Water Data'!$D$9,0,10*ROW('Water Data'!D85))),'Data Summary'!BU91="Yes"),OFFSET('Water Data'!$D$9,0,10*ROW('Water Data'!D85)),NA())</f>
        <v>#N/A</v>
      </c>
      <c r="G91" s="519" t="e">
        <f ca="1">+IF(AND(ISNUMBER(OFFSET('Water Data'!$E$4,0,10*ROW('Water Data'!E85))),'Data Summary'!BV91="Yes"),100-OFFSET('Water Data'!$E$4,0,10*ROW('Water Data'!E85)),NA())</f>
        <v>#N/A</v>
      </c>
      <c r="H91" s="519" t="e">
        <f ca="1">+IF(AND(ISNUMBER(OFFSET('Water Data'!$E$6,0,10*ROW('Water Data'!E85))),'Data Summary'!BW91="Yes"),OFFSET('Water Data'!$E$6,0,10*ROW('Water Data'!E85)),NA())</f>
        <v>#N/A</v>
      </c>
      <c r="I91" s="519" t="e">
        <f ca="1">+IF(AND(ISNUMBER(OFFSET('Water Data'!$E$9,0,10*ROW('Water Data'!E85))),'Data Summary'!BX91="Yes"),OFFSET('Water Data'!$E$9,0,10*ROW('Water Data'!E85)),NA())</f>
        <v>#N/A</v>
      </c>
      <c r="J91" s="519" t="e">
        <f ca="1">+IF(AND(ISNUMBER(OFFSET('Water Data'!$F$4,0,10*ROW('Water Data'!F85))),'Data Summary'!BY91="Yes"),100-OFFSET('Water Data'!$F$4,0,10*ROW('Water Data'!F85)),NA())</f>
        <v>#N/A</v>
      </c>
      <c r="K91" s="519" t="e">
        <f ca="1">+IF(AND(ISNUMBER(OFFSET('Water Data'!$F$6,0,10*ROW('Water Data'!F85))),'Data Summary'!BZ91="Yes"),OFFSET('Water Data'!$F$6,0,10*ROW('Water Data'!F85)),NA())</f>
        <v>#N/A</v>
      </c>
      <c r="L91" s="519" t="e">
        <f ca="1">+IF(AND(ISNUMBER(OFFSET('Water Data'!$F$9,0,10*ROW('Water Data'!F85))),'Data Summary'!CA91="Yes"),OFFSET('Water Data'!$F$9,0,10*ROW('Water Data'!F85)),NA())</f>
        <v>#N/A</v>
      </c>
      <c r="M91" s="519" t="e">
        <f ca="1">+IF(AND(ISNUMBER(OFFSET('Water Data'!$G$4,0,10*ROW('Water Data'!G85))),'Data Summary'!CB91="Yes"),100-OFFSET('Water Data'!$G$4,0,10*ROW('Water Data'!G85)),NA())</f>
        <v>#N/A</v>
      </c>
      <c r="N91" s="519" t="e">
        <f ca="1">+IF(AND(ISNUMBER(OFFSET('Water Data'!$G$6,0,10*ROW('Water Data'!G85))),'Data Summary'!CC91="Yes"),OFFSET('Water Data'!$G$6,0,10*ROW('Water Data'!G85)),NA())</f>
        <v>#N/A</v>
      </c>
      <c r="O91" s="519" t="e">
        <f ca="1">+IF(AND(ISNUMBER(OFFSET('Water Data'!$G$9,0,10*ROW('Water Data'!G85))),'Data Summary'!CD91="Yes"),OFFSET('Water Data'!$G$9,0,10*ROW('Water Data'!G85)),NA())</f>
        <v>#N/A</v>
      </c>
      <c r="P91" s="519" t="e">
        <f ca="1">+IF(AND(ISNUMBER(OFFSET('Water Data'!$H$4,0,10*ROW('Water Data'!H85))),'Data Summary'!CE91="Yes"),100-OFFSET('Water Data'!$H$4,0,10*ROW('Water Data'!H85)),NA())</f>
        <v>#N/A</v>
      </c>
      <c r="Q91" s="519" t="e">
        <f ca="1">+IF(AND(ISNUMBER(OFFSET('Water Data'!$H$6,0,10*ROW('Water Data'!H85))),'Data Summary'!CF91="Yes"),OFFSET('Water Data'!$H$6,0,10*ROW('Water Data'!H85)),NA())</f>
        <v>#N/A</v>
      </c>
      <c r="R91" s="519" t="e">
        <f ca="1">+IF(AND(ISNUMBER(OFFSET('Water Data'!$H$9,0,10*ROW('Water Data'!H85))),'Data Summary'!CG91="Yes"),OFFSET('Water Data'!$H$9,0,10*ROW('Water Data'!H85)),NA())</f>
        <v>#N/A</v>
      </c>
      <c r="S91" s="519" t="e">
        <f ca="1">+IF(AND(ISNUMBER(OFFSET('Water Data'!$I$4,0,10*ROW('Water Data'!I85))),'Data Summary'!CH91="Yes"),100-OFFSET('Water Data'!$I$4,0,10*ROW('Water Data'!I85)),NA())</f>
        <v>#N/A</v>
      </c>
      <c r="T91" s="519" t="e">
        <f ca="1">+IF(AND(ISNUMBER(OFFSET('Water Data'!$I$6,0,10*ROW('Water Data'!I85))),'Data Summary'!CI91="Yes"),OFFSET('Water Data'!$I$6,0,10*ROW('Water Data'!I85)),NA())</f>
        <v>#N/A</v>
      </c>
      <c r="U91" s="519" t="e">
        <f ca="1">+IF(AND(ISNUMBER(OFFSET('Water Data'!$I$9,0,10*ROW('Water Data'!I85))),'Data Summary'!CJ91="Yes"),OFFSET('Water Data'!$I$9,0,10*ROW('Water Data'!I85)),NA())</f>
        <v>#N/A</v>
      </c>
      <c r="V91" s="520" t="e">
        <f ca="1">+IF(AND(ISNUMBER(OFFSET('Sanitation Data'!$D$4,0,10*ROW('Sanitation Data'!D85))),'Data Summary'!CK91="Yes"),100-OFFSET('Sanitation Data'!$D$4,0,10*ROW('Sanitation Data'!D85)),NA())</f>
        <v>#N/A</v>
      </c>
      <c r="W91" s="520" t="e">
        <f ca="1">+IF(AND(ISNUMBER(OFFSET('Sanitation Data'!$D$6,0,10*ROW('Sanitation Data'!D85))),'Data Summary'!CL91="Yes"),OFFSET('Sanitation Data'!$D$6,0,10*ROW('Sanitation Data'!D85)),NA())</f>
        <v>#N/A</v>
      </c>
      <c r="X91" s="520" t="e">
        <f ca="1">+IF(AND(ISNUMBER(OFFSET('Sanitation Data'!$D$10,0,10*ROW('Sanitation Data'!D85))),'Data Summary'!CM91="Yes"),OFFSET('Sanitation Data'!$D$10,0,10*ROW('Sanitation Data'!D85)),NA())</f>
        <v>#N/A</v>
      </c>
      <c r="Y91" s="520" t="e">
        <f ca="1">+IF(AND(ISNUMBER(OFFSET('Sanitation Data'!$D$11,0,10*ROW('Sanitation Data'!D85))),'Data Summary'!CN91="Yes"),OFFSET('Sanitation Data'!$D$11,0,10*ROW('Sanitation Data'!D85)),NA())</f>
        <v>#N/A</v>
      </c>
      <c r="Z91" s="520" t="e">
        <f ca="1">+IF(AND(ISNUMBER(OFFSET('Sanitation Data'!$D$12,0,10*ROW('Sanitation Data'!D85))),'Data Summary'!CO91="Yes"),OFFSET('Sanitation Data'!$D$12,0,10*ROW('Sanitation Data'!D85)),NA())</f>
        <v>#N/A</v>
      </c>
      <c r="AA91" s="520" t="e">
        <f ca="1">+IF(AND(ISNUMBER(OFFSET('Sanitation Data'!$E$4,0,10*ROW('Sanitation Data'!E85))),'Data Summary'!CP91="Yes"),100-OFFSET('Sanitation Data'!$E$4,0,10*ROW('Sanitation Data'!E85)),NA())</f>
        <v>#N/A</v>
      </c>
      <c r="AB91" s="520" t="e">
        <f ca="1">+IF(AND(ISNUMBER(OFFSET('Sanitation Data'!$E$6,0,10*ROW('Sanitation Data'!E85))),'Data Summary'!CQ91="Yes"),OFFSET('Sanitation Data'!$E$6,0,10*ROW('Sanitation Data'!E85)),NA())</f>
        <v>#N/A</v>
      </c>
      <c r="AC91" s="520" t="e">
        <f ca="1">+IF(AND(ISNUMBER(OFFSET('Sanitation Data'!$E$10,0,10*ROW('Sanitation Data'!E85))),'Data Summary'!CR91="Yes"),OFFSET('Sanitation Data'!$E$10,0,10*ROW('Sanitation Data'!E85)),NA())</f>
        <v>#N/A</v>
      </c>
      <c r="AD91" s="520" t="e">
        <f ca="1">+IF(AND(ISNUMBER(OFFSET('Sanitation Data'!$E$11,0,10*ROW('Sanitation Data'!E85))),'Data Summary'!CS91="Yes"),OFFSET('Sanitation Data'!$E$11,0,10*ROW('Sanitation Data'!E85)),NA())</f>
        <v>#N/A</v>
      </c>
      <c r="AE91" s="520" t="e">
        <f ca="1">+IF(AND(ISNUMBER(OFFSET('Sanitation Data'!$E$12,0,10*ROW('Sanitation Data'!E85))),'Data Summary'!CT91="Yes"),OFFSET('Sanitation Data'!$E$12,0,10*ROW('Sanitation Data'!E85)),NA())</f>
        <v>#N/A</v>
      </c>
      <c r="AF91" s="520" t="e">
        <f ca="1">+IF(AND(ISNUMBER(OFFSET('Sanitation Data'!$F$4,0,10*ROW('Sanitation Data'!F85))),'Data Summary'!CU91="Yes"),100-OFFSET('Sanitation Data'!$F$4,0,10*ROW('Sanitation Data'!F85)),NA())</f>
        <v>#N/A</v>
      </c>
      <c r="AG91" s="520" t="e">
        <f ca="1">+IF(AND(ISNUMBER(OFFSET('Sanitation Data'!$F$6,0,10*ROW('Sanitation Data'!F85))),'Data Summary'!CV91="Yes"),OFFSET('Sanitation Data'!$F$6,0,10*ROW('Sanitation Data'!F85)),NA())</f>
        <v>#N/A</v>
      </c>
      <c r="AH91" s="520" t="e">
        <f ca="1">+IF(AND(ISNUMBER(OFFSET('Sanitation Data'!$F$10,0,10*ROW('Sanitation Data'!F85))),'Data Summary'!CW91="Yes"),OFFSET('Sanitation Data'!$F$10,0,10*ROW('Sanitation Data'!F85)),NA())</f>
        <v>#N/A</v>
      </c>
      <c r="AI91" s="520" t="e">
        <f ca="1">+IF(AND(ISNUMBER(OFFSET('Sanitation Data'!$F$11,0,10*ROW('Sanitation Data'!F85))),'Data Summary'!CX91="Yes"),OFFSET('Sanitation Data'!$F$11,0,10*ROW('Sanitation Data'!F85)),NA())</f>
        <v>#N/A</v>
      </c>
      <c r="AJ91" s="520" t="e">
        <f ca="1">+IF(AND(ISNUMBER(OFFSET('Sanitation Data'!$F$12,0,10*ROW('Sanitation Data'!F85))),'Data Summary'!CY91="Yes"),OFFSET('Sanitation Data'!$F$12,0,10*ROW('Sanitation Data'!F85)),NA())</f>
        <v>#N/A</v>
      </c>
      <c r="AK91" s="520" t="e">
        <f ca="1">+IF(AND(ISNUMBER(OFFSET('Sanitation Data'!$G$4,0,10*ROW('Sanitation Data'!G85))),'Data Summary'!CZ91="Yes"),100-OFFSET('Sanitation Data'!$G$4,0,10*ROW('Sanitation Data'!G85)),NA())</f>
        <v>#N/A</v>
      </c>
      <c r="AL91" s="520" t="e">
        <f ca="1">+IF(AND(ISNUMBER(OFFSET('Sanitation Data'!$G$6,0,10*ROW('Sanitation Data'!G85))),'Data Summary'!DA91="Yes"),OFFSET('Sanitation Data'!$G$6,0,10*ROW('Sanitation Data'!G85)),NA())</f>
        <v>#N/A</v>
      </c>
      <c r="AM91" s="520" t="e">
        <f ca="1">+IF(AND(ISNUMBER(OFFSET('Sanitation Data'!$G$10,0,10*ROW('Sanitation Data'!G85))),'Data Summary'!DB91="Yes"),OFFSET('Sanitation Data'!$G$10,0,10*ROW('Sanitation Data'!G85)),NA())</f>
        <v>#N/A</v>
      </c>
      <c r="AN91" s="520" t="e">
        <f ca="1">+IF(AND(ISNUMBER(OFFSET('Sanitation Data'!$G$11,0,10*ROW('Sanitation Data'!G85))),'Data Summary'!DC91="Yes"),OFFSET('Sanitation Data'!$G$11,0,10*ROW('Sanitation Data'!G85)),NA())</f>
        <v>#N/A</v>
      </c>
      <c r="AO91" s="520" t="e">
        <f ca="1">+IF(AND(ISNUMBER(OFFSET('Sanitation Data'!$G$12,0,10*ROW('Sanitation Data'!G85))),'Data Summary'!DD91="Yes"),OFFSET('Sanitation Data'!$G$12,0,10*ROW('Sanitation Data'!G85)),NA())</f>
        <v>#N/A</v>
      </c>
      <c r="AP91" s="520" t="e">
        <f ca="1">+IF(AND(ISNUMBER(OFFSET('Sanitation Data'!$H$4,0,10*ROW('Sanitation Data'!H85))),'Data Summary'!DE91="Yes"),100-OFFSET('Sanitation Data'!$H$4,0,10*ROW('Sanitation Data'!H85)),NA())</f>
        <v>#N/A</v>
      </c>
      <c r="AQ91" s="520" t="e">
        <f ca="1">+IF(AND(ISNUMBER(OFFSET('Sanitation Data'!$H$6,0,10*ROW('Sanitation Data'!H85))),'Data Summary'!DF91="Yes"),OFFSET('Sanitation Data'!$H$6,0,10*ROW('Sanitation Data'!H85)),NA())</f>
        <v>#N/A</v>
      </c>
      <c r="AR91" s="520" t="e">
        <f ca="1">+IF(AND(ISNUMBER(OFFSET('Sanitation Data'!$H$10,0,10*ROW('Sanitation Data'!H85))),'Data Summary'!DG91="Yes"),OFFSET('Sanitation Data'!$H$10,0,10*ROW('Sanitation Data'!H85)),NA())</f>
        <v>#N/A</v>
      </c>
      <c r="AS91" s="520" t="e">
        <f ca="1">+IF(AND(ISNUMBER(OFFSET('Sanitation Data'!$H$11,0,10*ROW('Sanitation Data'!H85))),'Data Summary'!DH91="Yes"),OFFSET('Sanitation Data'!$H$11,0,10*ROW('Sanitation Data'!H85)),NA())</f>
        <v>#N/A</v>
      </c>
      <c r="AT91" s="520" t="e">
        <f ca="1">+IF(AND(ISNUMBER(OFFSET('Sanitation Data'!$H$12,0,10*ROW('Sanitation Data'!H85))),'Data Summary'!DI91="Yes"),OFFSET('Sanitation Data'!$H$12,0,10*ROW('Sanitation Data'!H85)),NA())</f>
        <v>#N/A</v>
      </c>
      <c r="AU91" s="520" t="e">
        <f ca="1">+IF(AND(ISNUMBER(OFFSET('Sanitation Data'!$I$4,0,10*ROW('Sanitation Data'!I85))),'Data Summary'!DJ91="Yes"),100-OFFSET('Sanitation Data'!$I$4,0,10*ROW('Sanitation Data'!I85)),NA())</f>
        <v>#N/A</v>
      </c>
      <c r="AV91" s="520" t="e">
        <f ca="1">+IF(AND(ISNUMBER(OFFSET('Sanitation Data'!$I$6,0,10*ROW('Sanitation Data'!I85))),'Data Summary'!DK91="Yes"),OFFSET('Sanitation Data'!$I$6,0,10*ROW('Sanitation Data'!I85)),NA())</f>
        <v>#N/A</v>
      </c>
      <c r="AW91" s="520" t="e">
        <f ca="1">+IF(AND(ISNUMBER(OFFSET('Sanitation Data'!$I$10,0,10*ROW('Sanitation Data'!I85))),'Data Summary'!DL91="Yes"),OFFSET('Sanitation Data'!$I$10,0,10*ROW('Sanitation Data'!I85)),NA())</f>
        <v>#N/A</v>
      </c>
      <c r="AX91" s="520" t="e">
        <f ca="1">+IF(AND(ISNUMBER(OFFSET('Sanitation Data'!$I$11,0,10*ROW('Sanitation Data'!I85))),'Data Summary'!DM91="Yes"),OFFSET('Sanitation Data'!$I$11,0,10*ROW('Sanitation Data'!I85)),NA())</f>
        <v>#N/A</v>
      </c>
      <c r="AY91" s="520" t="e">
        <f ca="1">+IF(AND(ISNUMBER(OFFSET('Sanitation Data'!$I$12,0,10*ROW('Sanitation Data'!I85))),'Data Summary'!DN91="Yes"),OFFSET('Sanitation Data'!$I$12,0,10*ROW('Sanitation Data'!I85)),NA())</f>
        <v>#N/A</v>
      </c>
      <c r="AZ91" s="521" t="e">
        <f ca="1">+IF(AND(ISNUMBER(OFFSET('Hygiene Data'!$D$5,0,10*ROW('Hygiene Data'!D85))),'Data Summary'!DO91="Yes"),OFFSET('Hygiene Data'!$D$5,0,10*ROW('Hygiene Data'!D85)),NA())</f>
        <v>#N/A</v>
      </c>
      <c r="BA91" s="521" t="e">
        <f ca="1">+IF(AND(ISNUMBER(OFFSET('Hygiene Data'!$D$7,0,10*ROW('Hygiene Data'!D85))),'Data Summary'!DP91="Yes"),OFFSET('Hygiene Data'!$D$7,0,10*ROW('Hygiene Data'!D85)),NA())</f>
        <v>#N/A</v>
      </c>
      <c r="BB91" s="521" t="e">
        <f ca="1">+IF(AND(ISNUMBER(OFFSET('Hygiene Data'!$D$9,0,10*ROW('Hygiene Data'!D85))),'Data Summary'!DQ91="Yes"),OFFSET('Hygiene Data'!$D$9,0,10*ROW('Hygiene Data'!D85)),NA())</f>
        <v>#N/A</v>
      </c>
      <c r="BC91" s="521" t="e">
        <f ca="1">+IF(AND(ISNUMBER(OFFSET('Hygiene Data'!$E$5,0,10*ROW('Hygiene Data'!E85))),'Data Summary'!DR91="Yes"),OFFSET('Hygiene Data'!$E$5,0,10*ROW('Hygiene Data'!E85)),NA())</f>
        <v>#N/A</v>
      </c>
      <c r="BD91" s="521" t="e">
        <f ca="1">+IF(AND(ISNUMBER(OFFSET('Hygiene Data'!$E$7,0,10*ROW('Hygiene Data'!E85))),'Data Summary'!DS91="Yes"),OFFSET('Hygiene Data'!$E$7,0,10*ROW('Hygiene Data'!E85)),NA())</f>
        <v>#N/A</v>
      </c>
      <c r="BE91" s="521" t="e">
        <f ca="1">+IF(AND(ISNUMBER(OFFSET('Hygiene Data'!$E$9,0,10*ROW('Hygiene Data'!E85))),'Data Summary'!DT91="Yes"),OFFSET('Hygiene Data'!$E$9,0,10*ROW('Hygiene Data'!E85)),NA())</f>
        <v>#N/A</v>
      </c>
      <c r="BF91" s="521" t="e">
        <f ca="1">+IF(AND(ISNUMBER(OFFSET('Hygiene Data'!$F$5,0,10*ROW('Hygiene Data'!F85))),'Data Summary'!DU91="Yes"),OFFSET('Hygiene Data'!$F$5,0,10*ROW('Hygiene Data'!F85)),NA())</f>
        <v>#N/A</v>
      </c>
      <c r="BG91" s="521" t="e">
        <f ca="1">+IF(AND(ISNUMBER(OFFSET('Hygiene Data'!$F$7,0,10*ROW('Hygiene Data'!F85))),'Data Summary'!DV91="Yes"),OFFSET('Hygiene Data'!$F$7,0,10*ROW('Hygiene Data'!F85)),NA())</f>
        <v>#N/A</v>
      </c>
      <c r="BH91" s="521" t="e">
        <f ca="1">+IF(AND(ISNUMBER(OFFSET('Hygiene Data'!$F$9,0,10*ROW('Hygiene Data'!F85))),'Data Summary'!DW91="Yes"),OFFSET('Hygiene Data'!$F$9,0,10*ROW('Hygiene Data'!F85)),NA())</f>
        <v>#N/A</v>
      </c>
      <c r="BI91" s="521" t="e">
        <f ca="1">+IF(AND(ISNUMBER(OFFSET('Hygiene Data'!$G$5,0,10*ROW('Hygiene Data'!G85))),'Data Summary'!DX91="Yes"),OFFSET('Hygiene Data'!$G$5,0,10*ROW('Hygiene Data'!G85)),NA())</f>
        <v>#N/A</v>
      </c>
      <c r="BJ91" s="521" t="e">
        <f ca="1">+IF(AND(ISNUMBER(OFFSET('Hygiene Data'!$G$7,0,10*ROW('Hygiene Data'!G85))),'Data Summary'!DY91="Yes"),OFFSET('Hygiene Data'!$G$7,0,10*ROW('Hygiene Data'!G85)),NA())</f>
        <v>#N/A</v>
      </c>
      <c r="BK91" s="521" t="e">
        <f ca="1">+IF(AND(ISNUMBER(OFFSET('Hygiene Data'!$G$9,0,10*ROW('Hygiene Data'!G85))),'Data Summary'!DZ91="Yes"),OFFSET('Hygiene Data'!$G$9,0,10*ROW('Hygiene Data'!G85)),NA())</f>
        <v>#N/A</v>
      </c>
      <c r="BL91" s="521" t="e">
        <f ca="1">+IF(AND(ISNUMBER(OFFSET('Hygiene Data'!$H$5,0,10*ROW('Hygiene Data'!H85))),'Data Summary'!EA91="Yes"),OFFSET('Hygiene Data'!$H$5,0,10*ROW('Hygiene Data'!H85)),NA())</f>
        <v>#N/A</v>
      </c>
      <c r="BM91" s="521" t="e">
        <f ca="1">+IF(AND(ISNUMBER(OFFSET('Hygiene Data'!$H$7,0,10*ROW('Hygiene Data'!H85))),'Data Summary'!EB91="Yes"),OFFSET('Hygiene Data'!$H$7,0,10*ROW('Hygiene Data'!H85)),NA())</f>
        <v>#N/A</v>
      </c>
      <c r="BN91" s="521" t="e">
        <f ca="1">+IF(AND(ISNUMBER(OFFSET('Hygiene Data'!$H$9,0,10*ROW('Hygiene Data'!H85))),'Data Summary'!EC91="Yes"),OFFSET('Hygiene Data'!$H$9,0,10*ROW('Hygiene Data'!H85)),NA())</f>
        <v>#N/A</v>
      </c>
      <c r="BO91" s="521" t="e">
        <f ca="1">+IF(AND(ISNUMBER(OFFSET('Hygiene Data'!$I$5,0,10*ROW('Hygiene Data'!I85))),'Data Summary'!ED91="Yes"),OFFSET('Hygiene Data'!$I$5,0,10*ROW('Hygiene Data'!I85)),NA())</f>
        <v>#N/A</v>
      </c>
      <c r="BP91" s="521" t="e">
        <f ca="1">+IF(AND(ISNUMBER(OFFSET('Hygiene Data'!$I$7,0,10*ROW('Hygiene Data'!I85))),'Data Summary'!EE91="Yes"),OFFSET('Hygiene Data'!$I$7,0,10*ROW('Hygiene Data'!I85)),NA())</f>
        <v>#N/A</v>
      </c>
      <c r="BQ91" s="521" t="e">
        <f ca="1">+IF(AND(ISNUMBER(OFFSET('Hygiene Data'!$I$9,0,10*ROW('Hygiene Data'!I85))),'Data Summary'!EF91="Yes"),OFFSET('Hygiene Data'!$I$9,0,10*ROW('Hygiene Data'!I85)),NA())</f>
        <v>#N/A</v>
      </c>
    </row>
    <row r="92" spans="1:69" x14ac:dyDescent="0.25">
      <c r="A92" s="517" t="e">
        <f ca="1">+RIGHT('Data Summary'!A92,LEN('Data Summary'!A92)-9)</f>
        <v>#VALUE!</v>
      </c>
      <c r="B92" s="491" t="str">
        <f ca="1">+IF(ISTEXT('Data Summary'!B92),'Data Summary'!B92,"")</f>
        <v/>
      </c>
      <c r="C92" s="518" t="e">
        <f ca="1">+VALUE('Data Summary'!C92)</f>
        <v>#VALUE!</v>
      </c>
      <c r="D92" s="519" t="e">
        <f ca="1">+IF(AND(ISNUMBER(OFFSET('Water Data'!$D$4,0,10*ROW('Water Data'!D86))),'Data Summary'!BS92="Yes"),100-OFFSET('Water Data'!$D$4,0,10*ROW('Water Data'!D86)),NA())</f>
        <v>#N/A</v>
      </c>
      <c r="E92" s="519" t="e">
        <f ca="1">+IF(AND(ISNUMBER(OFFSET('Water Data'!$D$6,0,10*ROW('Water Data'!D86))),'Data Summary'!BT92="Yes"),OFFSET('Water Data'!$D$6,0,10*ROW('Water Data'!D86)),NA())</f>
        <v>#N/A</v>
      </c>
      <c r="F92" s="519" t="e">
        <f ca="1">+IF(AND(ISNUMBER(OFFSET('Water Data'!$D$9,0,10*ROW('Water Data'!D86))),'Data Summary'!BU92="Yes"),OFFSET('Water Data'!$D$9,0,10*ROW('Water Data'!D86)),NA())</f>
        <v>#N/A</v>
      </c>
      <c r="G92" s="519" t="e">
        <f ca="1">+IF(AND(ISNUMBER(OFFSET('Water Data'!$E$4,0,10*ROW('Water Data'!E86))),'Data Summary'!BV92="Yes"),100-OFFSET('Water Data'!$E$4,0,10*ROW('Water Data'!E86)),NA())</f>
        <v>#N/A</v>
      </c>
      <c r="H92" s="519" t="e">
        <f ca="1">+IF(AND(ISNUMBER(OFFSET('Water Data'!$E$6,0,10*ROW('Water Data'!E86))),'Data Summary'!BW92="Yes"),OFFSET('Water Data'!$E$6,0,10*ROW('Water Data'!E86)),NA())</f>
        <v>#N/A</v>
      </c>
      <c r="I92" s="519" t="e">
        <f ca="1">+IF(AND(ISNUMBER(OFFSET('Water Data'!$E$9,0,10*ROW('Water Data'!E86))),'Data Summary'!BX92="Yes"),OFFSET('Water Data'!$E$9,0,10*ROW('Water Data'!E86)),NA())</f>
        <v>#N/A</v>
      </c>
      <c r="J92" s="519" t="e">
        <f ca="1">+IF(AND(ISNUMBER(OFFSET('Water Data'!$F$4,0,10*ROW('Water Data'!F86))),'Data Summary'!BY92="Yes"),100-OFFSET('Water Data'!$F$4,0,10*ROW('Water Data'!F86)),NA())</f>
        <v>#N/A</v>
      </c>
      <c r="K92" s="519" t="e">
        <f ca="1">+IF(AND(ISNUMBER(OFFSET('Water Data'!$F$6,0,10*ROW('Water Data'!F86))),'Data Summary'!BZ92="Yes"),OFFSET('Water Data'!$F$6,0,10*ROW('Water Data'!F86)),NA())</f>
        <v>#N/A</v>
      </c>
      <c r="L92" s="519" t="e">
        <f ca="1">+IF(AND(ISNUMBER(OFFSET('Water Data'!$F$9,0,10*ROW('Water Data'!F86))),'Data Summary'!CA92="Yes"),OFFSET('Water Data'!$F$9,0,10*ROW('Water Data'!F86)),NA())</f>
        <v>#N/A</v>
      </c>
      <c r="M92" s="519" t="e">
        <f ca="1">+IF(AND(ISNUMBER(OFFSET('Water Data'!$G$4,0,10*ROW('Water Data'!G86))),'Data Summary'!CB92="Yes"),100-OFFSET('Water Data'!$G$4,0,10*ROW('Water Data'!G86)),NA())</f>
        <v>#N/A</v>
      </c>
      <c r="N92" s="519" t="e">
        <f ca="1">+IF(AND(ISNUMBER(OFFSET('Water Data'!$G$6,0,10*ROW('Water Data'!G86))),'Data Summary'!CC92="Yes"),OFFSET('Water Data'!$G$6,0,10*ROW('Water Data'!G86)),NA())</f>
        <v>#N/A</v>
      </c>
      <c r="O92" s="519" t="e">
        <f ca="1">+IF(AND(ISNUMBER(OFFSET('Water Data'!$G$9,0,10*ROW('Water Data'!G86))),'Data Summary'!CD92="Yes"),OFFSET('Water Data'!$G$9,0,10*ROW('Water Data'!G86)),NA())</f>
        <v>#N/A</v>
      </c>
      <c r="P92" s="519" t="e">
        <f ca="1">+IF(AND(ISNUMBER(OFFSET('Water Data'!$H$4,0,10*ROW('Water Data'!H86))),'Data Summary'!CE92="Yes"),100-OFFSET('Water Data'!$H$4,0,10*ROW('Water Data'!H86)),NA())</f>
        <v>#N/A</v>
      </c>
      <c r="Q92" s="519" t="e">
        <f ca="1">+IF(AND(ISNUMBER(OFFSET('Water Data'!$H$6,0,10*ROW('Water Data'!H86))),'Data Summary'!CF92="Yes"),OFFSET('Water Data'!$H$6,0,10*ROW('Water Data'!H86)),NA())</f>
        <v>#N/A</v>
      </c>
      <c r="R92" s="519" t="e">
        <f ca="1">+IF(AND(ISNUMBER(OFFSET('Water Data'!$H$9,0,10*ROW('Water Data'!H86))),'Data Summary'!CG92="Yes"),OFFSET('Water Data'!$H$9,0,10*ROW('Water Data'!H86)),NA())</f>
        <v>#N/A</v>
      </c>
      <c r="S92" s="519" t="e">
        <f ca="1">+IF(AND(ISNUMBER(OFFSET('Water Data'!$I$4,0,10*ROW('Water Data'!I86))),'Data Summary'!CH92="Yes"),100-OFFSET('Water Data'!$I$4,0,10*ROW('Water Data'!I86)),NA())</f>
        <v>#N/A</v>
      </c>
      <c r="T92" s="519" t="e">
        <f ca="1">+IF(AND(ISNUMBER(OFFSET('Water Data'!$I$6,0,10*ROW('Water Data'!I86))),'Data Summary'!CI92="Yes"),OFFSET('Water Data'!$I$6,0,10*ROW('Water Data'!I86)),NA())</f>
        <v>#N/A</v>
      </c>
      <c r="U92" s="519" t="e">
        <f ca="1">+IF(AND(ISNUMBER(OFFSET('Water Data'!$I$9,0,10*ROW('Water Data'!I86))),'Data Summary'!CJ92="Yes"),OFFSET('Water Data'!$I$9,0,10*ROW('Water Data'!I86)),NA())</f>
        <v>#N/A</v>
      </c>
      <c r="V92" s="520" t="e">
        <f ca="1">+IF(AND(ISNUMBER(OFFSET('Sanitation Data'!$D$4,0,10*ROW('Sanitation Data'!D86))),'Data Summary'!CK92="Yes"),100-OFFSET('Sanitation Data'!$D$4,0,10*ROW('Sanitation Data'!D86)),NA())</f>
        <v>#N/A</v>
      </c>
      <c r="W92" s="520" t="e">
        <f ca="1">+IF(AND(ISNUMBER(OFFSET('Sanitation Data'!$D$6,0,10*ROW('Sanitation Data'!D86))),'Data Summary'!CL92="Yes"),OFFSET('Sanitation Data'!$D$6,0,10*ROW('Sanitation Data'!D86)),NA())</f>
        <v>#N/A</v>
      </c>
      <c r="X92" s="520" t="e">
        <f ca="1">+IF(AND(ISNUMBER(OFFSET('Sanitation Data'!$D$10,0,10*ROW('Sanitation Data'!D86))),'Data Summary'!CM92="Yes"),OFFSET('Sanitation Data'!$D$10,0,10*ROW('Sanitation Data'!D86)),NA())</f>
        <v>#N/A</v>
      </c>
      <c r="Y92" s="520" t="e">
        <f ca="1">+IF(AND(ISNUMBER(OFFSET('Sanitation Data'!$D$11,0,10*ROW('Sanitation Data'!D86))),'Data Summary'!CN92="Yes"),OFFSET('Sanitation Data'!$D$11,0,10*ROW('Sanitation Data'!D86)),NA())</f>
        <v>#N/A</v>
      </c>
      <c r="Z92" s="520" t="e">
        <f ca="1">+IF(AND(ISNUMBER(OFFSET('Sanitation Data'!$D$12,0,10*ROW('Sanitation Data'!D86))),'Data Summary'!CO92="Yes"),OFFSET('Sanitation Data'!$D$12,0,10*ROW('Sanitation Data'!D86)),NA())</f>
        <v>#N/A</v>
      </c>
      <c r="AA92" s="520" t="e">
        <f ca="1">+IF(AND(ISNUMBER(OFFSET('Sanitation Data'!$E$4,0,10*ROW('Sanitation Data'!E86))),'Data Summary'!CP92="Yes"),100-OFFSET('Sanitation Data'!$E$4,0,10*ROW('Sanitation Data'!E86)),NA())</f>
        <v>#N/A</v>
      </c>
      <c r="AB92" s="520" t="e">
        <f ca="1">+IF(AND(ISNUMBER(OFFSET('Sanitation Data'!$E$6,0,10*ROW('Sanitation Data'!E86))),'Data Summary'!CQ92="Yes"),OFFSET('Sanitation Data'!$E$6,0,10*ROW('Sanitation Data'!E86)),NA())</f>
        <v>#N/A</v>
      </c>
      <c r="AC92" s="520" t="e">
        <f ca="1">+IF(AND(ISNUMBER(OFFSET('Sanitation Data'!$E$10,0,10*ROW('Sanitation Data'!E86))),'Data Summary'!CR92="Yes"),OFFSET('Sanitation Data'!$E$10,0,10*ROW('Sanitation Data'!E86)),NA())</f>
        <v>#N/A</v>
      </c>
      <c r="AD92" s="520" t="e">
        <f ca="1">+IF(AND(ISNUMBER(OFFSET('Sanitation Data'!$E$11,0,10*ROW('Sanitation Data'!E86))),'Data Summary'!CS92="Yes"),OFFSET('Sanitation Data'!$E$11,0,10*ROW('Sanitation Data'!E86)),NA())</f>
        <v>#N/A</v>
      </c>
      <c r="AE92" s="520" t="e">
        <f ca="1">+IF(AND(ISNUMBER(OFFSET('Sanitation Data'!$E$12,0,10*ROW('Sanitation Data'!E86))),'Data Summary'!CT92="Yes"),OFFSET('Sanitation Data'!$E$12,0,10*ROW('Sanitation Data'!E86)),NA())</f>
        <v>#N/A</v>
      </c>
      <c r="AF92" s="520" t="e">
        <f ca="1">+IF(AND(ISNUMBER(OFFSET('Sanitation Data'!$F$4,0,10*ROW('Sanitation Data'!F86))),'Data Summary'!CU92="Yes"),100-OFFSET('Sanitation Data'!$F$4,0,10*ROW('Sanitation Data'!F86)),NA())</f>
        <v>#N/A</v>
      </c>
      <c r="AG92" s="520" t="e">
        <f ca="1">+IF(AND(ISNUMBER(OFFSET('Sanitation Data'!$F$6,0,10*ROW('Sanitation Data'!F86))),'Data Summary'!CV92="Yes"),OFFSET('Sanitation Data'!$F$6,0,10*ROW('Sanitation Data'!F86)),NA())</f>
        <v>#N/A</v>
      </c>
      <c r="AH92" s="520" t="e">
        <f ca="1">+IF(AND(ISNUMBER(OFFSET('Sanitation Data'!$F$10,0,10*ROW('Sanitation Data'!F86))),'Data Summary'!CW92="Yes"),OFFSET('Sanitation Data'!$F$10,0,10*ROW('Sanitation Data'!F86)),NA())</f>
        <v>#N/A</v>
      </c>
      <c r="AI92" s="520" t="e">
        <f ca="1">+IF(AND(ISNUMBER(OFFSET('Sanitation Data'!$F$11,0,10*ROW('Sanitation Data'!F86))),'Data Summary'!CX92="Yes"),OFFSET('Sanitation Data'!$F$11,0,10*ROW('Sanitation Data'!F86)),NA())</f>
        <v>#N/A</v>
      </c>
      <c r="AJ92" s="520" t="e">
        <f ca="1">+IF(AND(ISNUMBER(OFFSET('Sanitation Data'!$F$12,0,10*ROW('Sanitation Data'!F86))),'Data Summary'!CY92="Yes"),OFFSET('Sanitation Data'!$F$12,0,10*ROW('Sanitation Data'!F86)),NA())</f>
        <v>#N/A</v>
      </c>
      <c r="AK92" s="520" t="e">
        <f ca="1">+IF(AND(ISNUMBER(OFFSET('Sanitation Data'!$G$4,0,10*ROW('Sanitation Data'!G86))),'Data Summary'!CZ92="Yes"),100-OFFSET('Sanitation Data'!$G$4,0,10*ROW('Sanitation Data'!G86)),NA())</f>
        <v>#N/A</v>
      </c>
      <c r="AL92" s="520" t="e">
        <f ca="1">+IF(AND(ISNUMBER(OFFSET('Sanitation Data'!$G$6,0,10*ROW('Sanitation Data'!G86))),'Data Summary'!DA92="Yes"),OFFSET('Sanitation Data'!$G$6,0,10*ROW('Sanitation Data'!G86)),NA())</f>
        <v>#N/A</v>
      </c>
      <c r="AM92" s="520" t="e">
        <f ca="1">+IF(AND(ISNUMBER(OFFSET('Sanitation Data'!$G$10,0,10*ROW('Sanitation Data'!G86))),'Data Summary'!DB92="Yes"),OFFSET('Sanitation Data'!$G$10,0,10*ROW('Sanitation Data'!G86)),NA())</f>
        <v>#N/A</v>
      </c>
      <c r="AN92" s="520" t="e">
        <f ca="1">+IF(AND(ISNUMBER(OFFSET('Sanitation Data'!$G$11,0,10*ROW('Sanitation Data'!G86))),'Data Summary'!DC92="Yes"),OFFSET('Sanitation Data'!$G$11,0,10*ROW('Sanitation Data'!G86)),NA())</f>
        <v>#N/A</v>
      </c>
      <c r="AO92" s="520" t="e">
        <f ca="1">+IF(AND(ISNUMBER(OFFSET('Sanitation Data'!$G$12,0,10*ROW('Sanitation Data'!G86))),'Data Summary'!DD92="Yes"),OFFSET('Sanitation Data'!$G$12,0,10*ROW('Sanitation Data'!G86)),NA())</f>
        <v>#N/A</v>
      </c>
      <c r="AP92" s="520" t="e">
        <f ca="1">+IF(AND(ISNUMBER(OFFSET('Sanitation Data'!$H$4,0,10*ROW('Sanitation Data'!H86))),'Data Summary'!DE92="Yes"),100-OFFSET('Sanitation Data'!$H$4,0,10*ROW('Sanitation Data'!H86)),NA())</f>
        <v>#N/A</v>
      </c>
      <c r="AQ92" s="520" t="e">
        <f ca="1">+IF(AND(ISNUMBER(OFFSET('Sanitation Data'!$H$6,0,10*ROW('Sanitation Data'!H86))),'Data Summary'!DF92="Yes"),OFFSET('Sanitation Data'!$H$6,0,10*ROW('Sanitation Data'!H86)),NA())</f>
        <v>#N/A</v>
      </c>
      <c r="AR92" s="520" t="e">
        <f ca="1">+IF(AND(ISNUMBER(OFFSET('Sanitation Data'!$H$10,0,10*ROW('Sanitation Data'!H86))),'Data Summary'!DG92="Yes"),OFFSET('Sanitation Data'!$H$10,0,10*ROW('Sanitation Data'!H86)),NA())</f>
        <v>#N/A</v>
      </c>
      <c r="AS92" s="520" t="e">
        <f ca="1">+IF(AND(ISNUMBER(OFFSET('Sanitation Data'!$H$11,0,10*ROW('Sanitation Data'!H86))),'Data Summary'!DH92="Yes"),OFFSET('Sanitation Data'!$H$11,0,10*ROW('Sanitation Data'!H86)),NA())</f>
        <v>#N/A</v>
      </c>
      <c r="AT92" s="520" t="e">
        <f ca="1">+IF(AND(ISNUMBER(OFFSET('Sanitation Data'!$H$12,0,10*ROW('Sanitation Data'!H86))),'Data Summary'!DI92="Yes"),OFFSET('Sanitation Data'!$H$12,0,10*ROW('Sanitation Data'!H86)),NA())</f>
        <v>#N/A</v>
      </c>
      <c r="AU92" s="520" t="e">
        <f ca="1">+IF(AND(ISNUMBER(OFFSET('Sanitation Data'!$I$4,0,10*ROW('Sanitation Data'!I86))),'Data Summary'!DJ92="Yes"),100-OFFSET('Sanitation Data'!$I$4,0,10*ROW('Sanitation Data'!I86)),NA())</f>
        <v>#N/A</v>
      </c>
      <c r="AV92" s="520" t="e">
        <f ca="1">+IF(AND(ISNUMBER(OFFSET('Sanitation Data'!$I$6,0,10*ROW('Sanitation Data'!I86))),'Data Summary'!DK92="Yes"),OFFSET('Sanitation Data'!$I$6,0,10*ROW('Sanitation Data'!I86)),NA())</f>
        <v>#N/A</v>
      </c>
      <c r="AW92" s="520" t="e">
        <f ca="1">+IF(AND(ISNUMBER(OFFSET('Sanitation Data'!$I$10,0,10*ROW('Sanitation Data'!I86))),'Data Summary'!DL92="Yes"),OFFSET('Sanitation Data'!$I$10,0,10*ROW('Sanitation Data'!I86)),NA())</f>
        <v>#N/A</v>
      </c>
      <c r="AX92" s="520" t="e">
        <f ca="1">+IF(AND(ISNUMBER(OFFSET('Sanitation Data'!$I$11,0,10*ROW('Sanitation Data'!I86))),'Data Summary'!DM92="Yes"),OFFSET('Sanitation Data'!$I$11,0,10*ROW('Sanitation Data'!I86)),NA())</f>
        <v>#N/A</v>
      </c>
      <c r="AY92" s="520" t="e">
        <f ca="1">+IF(AND(ISNUMBER(OFFSET('Sanitation Data'!$I$12,0,10*ROW('Sanitation Data'!I86))),'Data Summary'!DN92="Yes"),OFFSET('Sanitation Data'!$I$12,0,10*ROW('Sanitation Data'!I86)),NA())</f>
        <v>#N/A</v>
      </c>
      <c r="AZ92" s="521" t="e">
        <f ca="1">+IF(AND(ISNUMBER(OFFSET('Hygiene Data'!$D$5,0,10*ROW('Hygiene Data'!D86))),'Data Summary'!DO92="Yes"),OFFSET('Hygiene Data'!$D$5,0,10*ROW('Hygiene Data'!D86)),NA())</f>
        <v>#N/A</v>
      </c>
      <c r="BA92" s="521" t="e">
        <f ca="1">+IF(AND(ISNUMBER(OFFSET('Hygiene Data'!$D$7,0,10*ROW('Hygiene Data'!D86))),'Data Summary'!DP92="Yes"),OFFSET('Hygiene Data'!$D$7,0,10*ROW('Hygiene Data'!D86)),NA())</f>
        <v>#N/A</v>
      </c>
      <c r="BB92" s="521" t="e">
        <f ca="1">+IF(AND(ISNUMBER(OFFSET('Hygiene Data'!$D$9,0,10*ROW('Hygiene Data'!D86))),'Data Summary'!DQ92="Yes"),OFFSET('Hygiene Data'!$D$9,0,10*ROW('Hygiene Data'!D86)),NA())</f>
        <v>#N/A</v>
      </c>
      <c r="BC92" s="521" t="e">
        <f ca="1">+IF(AND(ISNUMBER(OFFSET('Hygiene Data'!$E$5,0,10*ROW('Hygiene Data'!E86))),'Data Summary'!DR92="Yes"),OFFSET('Hygiene Data'!$E$5,0,10*ROW('Hygiene Data'!E86)),NA())</f>
        <v>#N/A</v>
      </c>
      <c r="BD92" s="521" t="e">
        <f ca="1">+IF(AND(ISNUMBER(OFFSET('Hygiene Data'!$E$7,0,10*ROW('Hygiene Data'!E86))),'Data Summary'!DS92="Yes"),OFFSET('Hygiene Data'!$E$7,0,10*ROW('Hygiene Data'!E86)),NA())</f>
        <v>#N/A</v>
      </c>
      <c r="BE92" s="521" t="e">
        <f ca="1">+IF(AND(ISNUMBER(OFFSET('Hygiene Data'!$E$9,0,10*ROW('Hygiene Data'!E86))),'Data Summary'!DT92="Yes"),OFFSET('Hygiene Data'!$E$9,0,10*ROW('Hygiene Data'!E86)),NA())</f>
        <v>#N/A</v>
      </c>
      <c r="BF92" s="521" t="e">
        <f ca="1">+IF(AND(ISNUMBER(OFFSET('Hygiene Data'!$F$5,0,10*ROW('Hygiene Data'!F86))),'Data Summary'!DU92="Yes"),OFFSET('Hygiene Data'!$F$5,0,10*ROW('Hygiene Data'!F86)),NA())</f>
        <v>#N/A</v>
      </c>
      <c r="BG92" s="521" t="e">
        <f ca="1">+IF(AND(ISNUMBER(OFFSET('Hygiene Data'!$F$7,0,10*ROW('Hygiene Data'!F86))),'Data Summary'!DV92="Yes"),OFFSET('Hygiene Data'!$F$7,0,10*ROW('Hygiene Data'!F86)),NA())</f>
        <v>#N/A</v>
      </c>
      <c r="BH92" s="521" t="e">
        <f ca="1">+IF(AND(ISNUMBER(OFFSET('Hygiene Data'!$F$9,0,10*ROW('Hygiene Data'!F86))),'Data Summary'!DW92="Yes"),OFFSET('Hygiene Data'!$F$9,0,10*ROW('Hygiene Data'!F86)),NA())</f>
        <v>#N/A</v>
      </c>
      <c r="BI92" s="521" t="e">
        <f ca="1">+IF(AND(ISNUMBER(OFFSET('Hygiene Data'!$G$5,0,10*ROW('Hygiene Data'!G86))),'Data Summary'!DX92="Yes"),OFFSET('Hygiene Data'!$G$5,0,10*ROW('Hygiene Data'!G86)),NA())</f>
        <v>#N/A</v>
      </c>
      <c r="BJ92" s="521" t="e">
        <f ca="1">+IF(AND(ISNUMBER(OFFSET('Hygiene Data'!$G$7,0,10*ROW('Hygiene Data'!G86))),'Data Summary'!DY92="Yes"),OFFSET('Hygiene Data'!$G$7,0,10*ROW('Hygiene Data'!G86)),NA())</f>
        <v>#N/A</v>
      </c>
      <c r="BK92" s="521" t="e">
        <f ca="1">+IF(AND(ISNUMBER(OFFSET('Hygiene Data'!$G$9,0,10*ROW('Hygiene Data'!G86))),'Data Summary'!DZ92="Yes"),OFFSET('Hygiene Data'!$G$9,0,10*ROW('Hygiene Data'!G86)),NA())</f>
        <v>#N/A</v>
      </c>
      <c r="BL92" s="521" t="e">
        <f ca="1">+IF(AND(ISNUMBER(OFFSET('Hygiene Data'!$H$5,0,10*ROW('Hygiene Data'!H86))),'Data Summary'!EA92="Yes"),OFFSET('Hygiene Data'!$H$5,0,10*ROW('Hygiene Data'!H86)),NA())</f>
        <v>#N/A</v>
      </c>
      <c r="BM92" s="521" t="e">
        <f ca="1">+IF(AND(ISNUMBER(OFFSET('Hygiene Data'!$H$7,0,10*ROW('Hygiene Data'!H86))),'Data Summary'!EB92="Yes"),OFFSET('Hygiene Data'!$H$7,0,10*ROW('Hygiene Data'!H86)),NA())</f>
        <v>#N/A</v>
      </c>
      <c r="BN92" s="521" t="e">
        <f ca="1">+IF(AND(ISNUMBER(OFFSET('Hygiene Data'!$H$9,0,10*ROW('Hygiene Data'!H86))),'Data Summary'!EC92="Yes"),OFFSET('Hygiene Data'!$H$9,0,10*ROW('Hygiene Data'!H86)),NA())</f>
        <v>#N/A</v>
      </c>
      <c r="BO92" s="521" t="e">
        <f ca="1">+IF(AND(ISNUMBER(OFFSET('Hygiene Data'!$I$5,0,10*ROW('Hygiene Data'!I86))),'Data Summary'!ED92="Yes"),OFFSET('Hygiene Data'!$I$5,0,10*ROW('Hygiene Data'!I86)),NA())</f>
        <v>#N/A</v>
      </c>
      <c r="BP92" s="521" t="e">
        <f ca="1">+IF(AND(ISNUMBER(OFFSET('Hygiene Data'!$I$7,0,10*ROW('Hygiene Data'!I86))),'Data Summary'!EE92="Yes"),OFFSET('Hygiene Data'!$I$7,0,10*ROW('Hygiene Data'!I86)),NA())</f>
        <v>#N/A</v>
      </c>
      <c r="BQ92" s="521" t="e">
        <f ca="1">+IF(AND(ISNUMBER(OFFSET('Hygiene Data'!$I$9,0,10*ROW('Hygiene Data'!I86))),'Data Summary'!EF92="Yes"),OFFSET('Hygiene Data'!$I$9,0,10*ROW('Hygiene Data'!I86)),NA())</f>
        <v>#N/A</v>
      </c>
    </row>
    <row r="93" spans="1:69" x14ac:dyDescent="0.25">
      <c r="A93" s="517" t="e">
        <f ca="1">+RIGHT('Data Summary'!A93,LEN('Data Summary'!A93)-9)</f>
        <v>#VALUE!</v>
      </c>
      <c r="B93" s="491" t="str">
        <f ca="1">+IF(ISTEXT('Data Summary'!B93),'Data Summary'!B93,"")</f>
        <v/>
      </c>
      <c r="C93" s="518" t="e">
        <f ca="1">+VALUE('Data Summary'!C93)</f>
        <v>#VALUE!</v>
      </c>
      <c r="D93" s="519" t="e">
        <f ca="1">+IF(AND(ISNUMBER(OFFSET('Water Data'!$D$4,0,10*ROW('Water Data'!D87))),'Data Summary'!BS93="Yes"),100-OFFSET('Water Data'!$D$4,0,10*ROW('Water Data'!D87)),NA())</f>
        <v>#N/A</v>
      </c>
      <c r="E93" s="519" t="e">
        <f ca="1">+IF(AND(ISNUMBER(OFFSET('Water Data'!$D$6,0,10*ROW('Water Data'!D87))),'Data Summary'!BT93="Yes"),OFFSET('Water Data'!$D$6,0,10*ROW('Water Data'!D87)),NA())</f>
        <v>#N/A</v>
      </c>
      <c r="F93" s="519" t="e">
        <f ca="1">+IF(AND(ISNUMBER(OFFSET('Water Data'!$D$9,0,10*ROW('Water Data'!D87))),'Data Summary'!BU93="Yes"),OFFSET('Water Data'!$D$9,0,10*ROW('Water Data'!D87)),NA())</f>
        <v>#N/A</v>
      </c>
      <c r="G93" s="519" t="e">
        <f ca="1">+IF(AND(ISNUMBER(OFFSET('Water Data'!$E$4,0,10*ROW('Water Data'!E87))),'Data Summary'!BV93="Yes"),100-OFFSET('Water Data'!$E$4,0,10*ROW('Water Data'!E87)),NA())</f>
        <v>#N/A</v>
      </c>
      <c r="H93" s="519" t="e">
        <f ca="1">+IF(AND(ISNUMBER(OFFSET('Water Data'!$E$6,0,10*ROW('Water Data'!E87))),'Data Summary'!BW93="Yes"),OFFSET('Water Data'!$E$6,0,10*ROW('Water Data'!E87)),NA())</f>
        <v>#N/A</v>
      </c>
      <c r="I93" s="519" t="e">
        <f ca="1">+IF(AND(ISNUMBER(OFFSET('Water Data'!$E$9,0,10*ROW('Water Data'!E87))),'Data Summary'!BX93="Yes"),OFFSET('Water Data'!$E$9,0,10*ROW('Water Data'!E87)),NA())</f>
        <v>#N/A</v>
      </c>
      <c r="J93" s="519" t="e">
        <f ca="1">+IF(AND(ISNUMBER(OFFSET('Water Data'!$F$4,0,10*ROW('Water Data'!F87))),'Data Summary'!BY93="Yes"),100-OFFSET('Water Data'!$F$4,0,10*ROW('Water Data'!F87)),NA())</f>
        <v>#N/A</v>
      </c>
      <c r="K93" s="519" t="e">
        <f ca="1">+IF(AND(ISNUMBER(OFFSET('Water Data'!$F$6,0,10*ROW('Water Data'!F87))),'Data Summary'!BZ93="Yes"),OFFSET('Water Data'!$F$6,0,10*ROW('Water Data'!F87)),NA())</f>
        <v>#N/A</v>
      </c>
      <c r="L93" s="519" t="e">
        <f ca="1">+IF(AND(ISNUMBER(OFFSET('Water Data'!$F$9,0,10*ROW('Water Data'!F87))),'Data Summary'!CA93="Yes"),OFFSET('Water Data'!$F$9,0,10*ROW('Water Data'!F87)),NA())</f>
        <v>#N/A</v>
      </c>
      <c r="M93" s="519" t="e">
        <f ca="1">+IF(AND(ISNUMBER(OFFSET('Water Data'!$G$4,0,10*ROW('Water Data'!G87))),'Data Summary'!CB93="Yes"),100-OFFSET('Water Data'!$G$4,0,10*ROW('Water Data'!G87)),NA())</f>
        <v>#N/A</v>
      </c>
      <c r="N93" s="519" t="e">
        <f ca="1">+IF(AND(ISNUMBER(OFFSET('Water Data'!$G$6,0,10*ROW('Water Data'!G87))),'Data Summary'!CC93="Yes"),OFFSET('Water Data'!$G$6,0,10*ROW('Water Data'!G87)),NA())</f>
        <v>#N/A</v>
      </c>
      <c r="O93" s="519" t="e">
        <f ca="1">+IF(AND(ISNUMBER(OFFSET('Water Data'!$G$9,0,10*ROW('Water Data'!G87))),'Data Summary'!CD93="Yes"),OFFSET('Water Data'!$G$9,0,10*ROW('Water Data'!G87)),NA())</f>
        <v>#N/A</v>
      </c>
      <c r="P93" s="519" t="e">
        <f ca="1">+IF(AND(ISNUMBER(OFFSET('Water Data'!$H$4,0,10*ROW('Water Data'!H87))),'Data Summary'!CE93="Yes"),100-OFFSET('Water Data'!$H$4,0,10*ROW('Water Data'!H87)),NA())</f>
        <v>#N/A</v>
      </c>
      <c r="Q93" s="519" t="e">
        <f ca="1">+IF(AND(ISNUMBER(OFFSET('Water Data'!$H$6,0,10*ROW('Water Data'!H87))),'Data Summary'!CF93="Yes"),OFFSET('Water Data'!$H$6,0,10*ROW('Water Data'!H87)),NA())</f>
        <v>#N/A</v>
      </c>
      <c r="R93" s="519" t="e">
        <f ca="1">+IF(AND(ISNUMBER(OFFSET('Water Data'!$H$9,0,10*ROW('Water Data'!H87))),'Data Summary'!CG93="Yes"),OFFSET('Water Data'!$H$9,0,10*ROW('Water Data'!H87)),NA())</f>
        <v>#N/A</v>
      </c>
      <c r="S93" s="519" t="e">
        <f ca="1">+IF(AND(ISNUMBER(OFFSET('Water Data'!$I$4,0,10*ROW('Water Data'!I87))),'Data Summary'!CH93="Yes"),100-OFFSET('Water Data'!$I$4,0,10*ROW('Water Data'!I87)),NA())</f>
        <v>#N/A</v>
      </c>
      <c r="T93" s="519" t="e">
        <f ca="1">+IF(AND(ISNUMBER(OFFSET('Water Data'!$I$6,0,10*ROW('Water Data'!I87))),'Data Summary'!CI93="Yes"),OFFSET('Water Data'!$I$6,0,10*ROW('Water Data'!I87)),NA())</f>
        <v>#N/A</v>
      </c>
      <c r="U93" s="519" t="e">
        <f ca="1">+IF(AND(ISNUMBER(OFFSET('Water Data'!$I$9,0,10*ROW('Water Data'!I87))),'Data Summary'!CJ93="Yes"),OFFSET('Water Data'!$I$9,0,10*ROW('Water Data'!I87)),NA())</f>
        <v>#N/A</v>
      </c>
      <c r="V93" s="520" t="e">
        <f ca="1">+IF(AND(ISNUMBER(OFFSET('Sanitation Data'!$D$4,0,10*ROW('Sanitation Data'!D87))),'Data Summary'!CK93="Yes"),100-OFFSET('Sanitation Data'!$D$4,0,10*ROW('Sanitation Data'!D87)),NA())</f>
        <v>#N/A</v>
      </c>
      <c r="W93" s="520" t="e">
        <f ca="1">+IF(AND(ISNUMBER(OFFSET('Sanitation Data'!$D$6,0,10*ROW('Sanitation Data'!D87))),'Data Summary'!CL93="Yes"),OFFSET('Sanitation Data'!$D$6,0,10*ROW('Sanitation Data'!D87)),NA())</f>
        <v>#N/A</v>
      </c>
      <c r="X93" s="520" t="e">
        <f ca="1">+IF(AND(ISNUMBER(OFFSET('Sanitation Data'!$D$10,0,10*ROW('Sanitation Data'!D87))),'Data Summary'!CM93="Yes"),OFFSET('Sanitation Data'!$D$10,0,10*ROW('Sanitation Data'!D87)),NA())</f>
        <v>#N/A</v>
      </c>
      <c r="Y93" s="520" t="e">
        <f ca="1">+IF(AND(ISNUMBER(OFFSET('Sanitation Data'!$D$11,0,10*ROW('Sanitation Data'!D87))),'Data Summary'!CN93="Yes"),OFFSET('Sanitation Data'!$D$11,0,10*ROW('Sanitation Data'!D87)),NA())</f>
        <v>#N/A</v>
      </c>
      <c r="Z93" s="520" t="e">
        <f ca="1">+IF(AND(ISNUMBER(OFFSET('Sanitation Data'!$D$12,0,10*ROW('Sanitation Data'!D87))),'Data Summary'!CO93="Yes"),OFFSET('Sanitation Data'!$D$12,0,10*ROW('Sanitation Data'!D87)),NA())</f>
        <v>#N/A</v>
      </c>
      <c r="AA93" s="520" t="e">
        <f ca="1">+IF(AND(ISNUMBER(OFFSET('Sanitation Data'!$E$4,0,10*ROW('Sanitation Data'!E87))),'Data Summary'!CP93="Yes"),100-OFFSET('Sanitation Data'!$E$4,0,10*ROW('Sanitation Data'!E87)),NA())</f>
        <v>#N/A</v>
      </c>
      <c r="AB93" s="520" t="e">
        <f ca="1">+IF(AND(ISNUMBER(OFFSET('Sanitation Data'!$E$6,0,10*ROW('Sanitation Data'!E87))),'Data Summary'!CQ93="Yes"),OFFSET('Sanitation Data'!$E$6,0,10*ROW('Sanitation Data'!E87)),NA())</f>
        <v>#N/A</v>
      </c>
      <c r="AC93" s="520" t="e">
        <f ca="1">+IF(AND(ISNUMBER(OFFSET('Sanitation Data'!$E$10,0,10*ROW('Sanitation Data'!E87))),'Data Summary'!CR93="Yes"),OFFSET('Sanitation Data'!$E$10,0,10*ROW('Sanitation Data'!E87)),NA())</f>
        <v>#N/A</v>
      </c>
      <c r="AD93" s="520" t="e">
        <f ca="1">+IF(AND(ISNUMBER(OFFSET('Sanitation Data'!$E$11,0,10*ROW('Sanitation Data'!E87))),'Data Summary'!CS93="Yes"),OFFSET('Sanitation Data'!$E$11,0,10*ROW('Sanitation Data'!E87)),NA())</f>
        <v>#N/A</v>
      </c>
      <c r="AE93" s="520" t="e">
        <f ca="1">+IF(AND(ISNUMBER(OFFSET('Sanitation Data'!$E$12,0,10*ROW('Sanitation Data'!E87))),'Data Summary'!CT93="Yes"),OFFSET('Sanitation Data'!$E$12,0,10*ROW('Sanitation Data'!E87)),NA())</f>
        <v>#N/A</v>
      </c>
      <c r="AF93" s="520" t="e">
        <f ca="1">+IF(AND(ISNUMBER(OFFSET('Sanitation Data'!$F$4,0,10*ROW('Sanitation Data'!F87))),'Data Summary'!CU93="Yes"),100-OFFSET('Sanitation Data'!$F$4,0,10*ROW('Sanitation Data'!F87)),NA())</f>
        <v>#N/A</v>
      </c>
      <c r="AG93" s="520" t="e">
        <f ca="1">+IF(AND(ISNUMBER(OFFSET('Sanitation Data'!$F$6,0,10*ROW('Sanitation Data'!F87))),'Data Summary'!CV93="Yes"),OFFSET('Sanitation Data'!$F$6,0,10*ROW('Sanitation Data'!F87)),NA())</f>
        <v>#N/A</v>
      </c>
      <c r="AH93" s="520" t="e">
        <f ca="1">+IF(AND(ISNUMBER(OFFSET('Sanitation Data'!$F$10,0,10*ROW('Sanitation Data'!F87))),'Data Summary'!CW93="Yes"),OFFSET('Sanitation Data'!$F$10,0,10*ROW('Sanitation Data'!F87)),NA())</f>
        <v>#N/A</v>
      </c>
      <c r="AI93" s="520" t="e">
        <f ca="1">+IF(AND(ISNUMBER(OFFSET('Sanitation Data'!$F$11,0,10*ROW('Sanitation Data'!F87))),'Data Summary'!CX93="Yes"),OFFSET('Sanitation Data'!$F$11,0,10*ROW('Sanitation Data'!F87)),NA())</f>
        <v>#N/A</v>
      </c>
      <c r="AJ93" s="520" t="e">
        <f ca="1">+IF(AND(ISNUMBER(OFFSET('Sanitation Data'!$F$12,0,10*ROW('Sanitation Data'!F87))),'Data Summary'!CY93="Yes"),OFFSET('Sanitation Data'!$F$12,0,10*ROW('Sanitation Data'!F87)),NA())</f>
        <v>#N/A</v>
      </c>
      <c r="AK93" s="520" t="e">
        <f ca="1">+IF(AND(ISNUMBER(OFFSET('Sanitation Data'!$G$4,0,10*ROW('Sanitation Data'!G87))),'Data Summary'!CZ93="Yes"),100-OFFSET('Sanitation Data'!$G$4,0,10*ROW('Sanitation Data'!G87)),NA())</f>
        <v>#N/A</v>
      </c>
      <c r="AL93" s="520" t="e">
        <f ca="1">+IF(AND(ISNUMBER(OFFSET('Sanitation Data'!$G$6,0,10*ROW('Sanitation Data'!G87))),'Data Summary'!DA93="Yes"),OFFSET('Sanitation Data'!$G$6,0,10*ROW('Sanitation Data'!G87)),NA())</f>
        <v>#N/A</v>
      </c>
      <c r="AM93" s="520" t="e">
        <f ca="1">+IF(AND(ISNUMBER(OFFSET('Sanitation Data'!$G$10,0,10*ROW('Sanitation Data'!G87))),'Data Summary'!DB93="Yes"),OFFSET('Sanitation Data'!$G$10,0,10*ROW('Sanitation Data'!G87)),NA())</f>
        <v>#N/A</v>
      </c>
      <c r="AN93" s="520" t="e">
        <f ca="1">+IF(AND(ISNUMBER(OFFSET('Sanitation Data'!$G$11,0,10*ROW('Sanitation Data'!G87))),'Data Summary'!DC93="Yes"),OFFSET('Sanitation Data'!$G$11,0,10*ROW('Sanitation Data'!G87)),NA())</f>
        <v>#N/A</v>
      </c>
      <c r="AO93" s="520" t="e">
        <f ca="1">+IF(AND(ISNUMBER(OFFSET('Sanitation Data'!$G$12,0,10*ROW('Sanitation Data'!G87))),'Data Summary'!DD93="Yes"),OFFSET('Sanitation Data'!$G$12,0,10*ROW('Sanitation Data'!G87)),NA())</f>
        <v>#N/A</v>
      </c>
      <c r="AP93" s="520" t="e">
        <f ca="1">+IF(AND(ISNUMBER(OFFSET('Sanitation Data'!$H$4,0,10*ROW('Sanitation Data'!H87))),'Data Summary'!DE93="Yes"),100-OFFSET('Sanitation Data'!$H$4,0,10*ROW('Sanitation Data'!H87)),NA())</f>
        <v>#N/A</v>
      </c>
      <c r="AQ93" s="520" t="e">
        <f ca="1">+IF(AND(ISNUMBER(OFFSET('Sanitation Data'!$H$6,0,10*ROW('Sanitation Data'!H87))),'Data Summary'!DF93="Yes"),OFFSET('Sanitation Data'!$H$6,0,10*ROW('Sanitation Data'!H87)),NA())</f>
        <v>#N/A</v>
      </c>
      <c r="AR93" s="520" t="e">
        <f ca="1">+IF(AND(ISNUMBER(OFFSET('Sanitation Data'!$H$10,0,10*ROW('Sanitation Data'!H87))),'Data Summary'!DG93="Yes"),OFFSET('Sanitation Data'!$H$10,0,10*ROW('Sanitation Data'!H87)),NA())</f>
        <v>#N/A</v>
      </c>
      <c r="AS93" s="520" t="e">
        <f ca="1">+IF(AND(ISNUMBER(OFFSET('Sanitation Data'!$H$11,0,10*ROW('Sanitation Data'!H87))),'Data Summary'!DH93="Yes"),OFFSET('Sanitation Data'!$H$11,0,10*ROW('Sanitation Data'!H87)),NA())</f>
        <v>#N/A</v>
      </c>
      <c r="AT93" s="520" t="e">
        <f ca="1">+IF(AND(ISNUMBER(OFFSET('Sanitation Data'!$H$12,0,10*ROW('Sanitation Data'!H87))),'Data Summary'!DI93="Yes"),OFFSET('Sanitation Data'!$H$12,0,10*ROW('Sanitation Data'!H87)),NA())</f>
        <v>#N/A</v>
      </c>
      <c r="AU93" s="520" t="e">
        <f ca="1">+IF(AND(ISNUMBER(OFFSET('Sanitation Data'!$I$4,0,10*ROW('Sanitation Data'!I87))),'Data Summary'!DJ93="Yes"),100-OFFSET('Sanitation Data'!$I$4,0,10*ROW('Sanitation Data'!I87)),NA())</f>
        <v>#N/A</v>
      </c>
      <c r="AV93" s="520" t="e">
        <f ca="1">+IF(AND(ISNUMBER(OFFSET('Sanitation Data'!$I$6,0,10*ROW('Sanitation Data'!I87))),'Data Summary'!DK93="Yes"),OFFSET('Sanitation Data'!$I$6,0,10*ROW('Sanitation Data'!I87)),NA())</f>
        <v>#N/A</v>
      </c>
      <c r="AW93" s="520" t="e">
        <f ca="1">+IF(AND(ISNUMBER(OFFSET('Sanitation Data'!$I$10,0,10*ROW('Sanitation Data'!I87))),'Data Summary'!DL93="Yes"),OFFSET('Sanitation Data'!$I$10,0,10*ROW('Sanitation Data'!I87)),NA())</f>
        <v>#N/A</v>
      </c>
      <c r="AX93" s="520" t="e">
        <f ca="1">+IF(AND(ISNUMBER(OFFSET('Sanitation Data'!$I$11,0,10*ROW('Sanitation Data'!I87))),'Data Summary'!DM93="Yes"),OFFSET('Sanitation Data'!$I$11,0,10*ROW('Sanitation Data'!I87)),NA())</f>
        <v>#N/A</v>
      </c>
      <c r="AY93" s="520" t="e">
        <f ca="1">+IF(AND(ISNUMBER(OFFSET('Sanitation Data'!$I$12,0,10*ROW('Sanitation Data'!I87))),'Data Summary'!DN93="Yes"),OFFSET('Sanitation Data'!$I$12,0,10*ROW('Sanitation Data'!I87)),NA())</f>
        <v>#N/A</v>
      </c>
      <c r="AZ93" s="521" t="e">
        <f ca="1">+IF(AND(ISNUMBER(OFFSET('Hygiene Data'!$D$5,0,10*ROW('Hygiene Data'!D87))),'Data Summary'!DO93="Yes"),OFFSET('Hygiene Data'!$D$5,0,10*ROW('Hygiene Data'!D87)),NA())</f>
        <v>#N/A</v>
      </c>
      <c r="BA93" s="521" t="e">
        <f ca="1">+IF(AND(ISNUMBER(OFFSET('Hygiene Data'!$D$7,0,10*ROW('Hygiene Data'!D87))),'Data Summary'!DP93="Yes"),OFFSET('Hygiene Data'!$D$7,0,10*ROW('Hygiene Data'!D87)),NA())</f>
        <v>#N/A</v>
      </c>
      <c r="BB93" s="521" t="e">
        <f ca="1">+IF(AND(ISNUMBER(OFFSET('Hygiene Data'!$D$9,0,10*ROW('Hygiene Data'!D87))),'Data Summary'!DQ93="Yes"),OFFSET('Hygiene Data'!$D$9,0,10*ROW('Hygiene Data'!D87)),NA())</f>
        <v>#N/A</v>
      </c>
      <c r="BC93" s="521" t="e">
        <f ca="1">+IF(AND(ISNUMBER(OFFSET('Hygiene Data'!$E$5,0,10*ROW('Hygiene Data'!E87))),'Data Summary'!DR93="Yes"),OFFSET('Hygiene Data'!$E$5,0,10*ROW('Hygiene Data'!E87)),NA())</f>
        <v>#N/A</v>
      </c>
      <c r="BD93" s="521" t="e">
        <f ca="1">+IF(AND(ISNUMBER(OFFSET('Hygiene Data'!$E$7,0,10*ROW('Hygiene Data'!E87))),'Data Summary'!DS93="Yes"),OFFSET('Hygiene Data'!$E$7,0,10*ROW('Hygiene Data'!E87)),NA())</f>
        <v>#N/A</v>
      </c>
      <c r="BE93" s="521" t="e">
        <f ca="1">+IF(AND(ISNUMBER(OFFSET('Hygiene Data'!$E$9,0,10*ROW('Hygiene Data'!E87))),'Data Summary'!DT93="Yes"),OFFSET('Hygiene Data'!$E$9,0,10*ROW('Hygiene Data'!E87)),NA())</f>
        <v>#N/A</v>
      </c>
      <c r="BF93" s="521" t="e">
        <f ca="1">+IF(AND(ISNUMBER(OFFSET('Hygiene Data'!$F$5,0,10*ROW('Hygiene Data'!F87))),'Data Summary'!DU93="Yes"),OFFSET('Hygiene Data'!$F$5,0,10*ROW('Hygiene Data'!F87)),NA())</f>
        <v>#N/A</v>
      </c>
      <c r="BG93" s="521" t="e">
        <f ca="1">+IF(AND(ISNUMBER(OFFSET('Hygiene Data'!$F$7,0,10*ROW('Hygiene Data'!F87))),'Data Summary'!DV93="Yes"),OFFSET('Hygiene Data'!$F$7,0,10*ROW('Hygiene Data'!F87)),NA())</f>
        <v>#N/A</v>
      </c>
      <c r="BH93" s="521" t="e">
        <f ca="1">+IF(AND(ISNUMBER(OFFSET('Hygiene Data'!$F$9,0,10*ROW('Hygiene Data'!F87))),'Data Summary'!DW93="Yes"),OFFSET('Hygiene Data'!$F$9,0,10*ROW('Hygiene Data'!F87)),NA())</f>
        <v>#N/A</v>
      </c>
      <c r="BI93" s="521" t="e">
        <f ca="1">+IF(AND(ISNUMBER(OFFSET('Hygiene Data'!$G$5,0,10*ROW('Hygiene Data'!G87))),'Data Summary'!DX93="Yes"),OFFSET('Hygiene Data'!$G$5,0,10*ROW('Hygiene Data'!G87)),NA())</f>
        <v>#N/A</v>
      </c>
      <c r="BJ93" s="521" t="e">
        <f ca="1">+IF(AND(ISNUMBER(OFFSET('Hygiene Data'!$G$7,0,10*ROW('Hygiene Data'!G87))),'Data Summary'!DY93="Yes"),OFFSET('Hygiene Data'!$G$7,0,10*ROW('Hygiene Data'!G87)),NA())</f>
        <v>#N/A</v>
      </c>
      <c r="BK93" s="521" t="e">
        <f ca="1">+IF(AND(ISNUMBER(OFFSET('Hygiene Data'!$G$9,0,10*ROW('Hygiene Data'!G87))),'Data Summary'!DZ93="Yes"),OFFSET('Hygiene Data'!$G$9,0,10*ROW('Hygiene Data'!G87)),NA())</f>
        <v>#N/A</v>
      </c>
      <c r="BL93" s="521" t="e">
        <f ca="1">+IF(AND(ISNUMBER(OFFSET('Hygiene Data'!$H$5,0,10*ROW('Hygiene Data'!H87))),'Data Summary'!EA93="Yes"),OFFSET('Hygiene Data'!$H$5,0,10*ROW('Hygiene Data'!H87)),NA())</f>
        <v>#N/A</v>
      </c>
      <c r="BM93" s="521" t="e">
        <f ca="1">+IF(AND(ISNUMBER(OFFSET('Hygiene Data'!$H$7,0,10*ROW('Hygiene Data'!H87))),'Data Summary'!EB93="Yes"),OFFSET('Hygiene Data'!$H$7,0,10*ROW('Hygiene Data'!H87)),NA())</f>
        <v>#N/A</v>
      </c>
      <c r="BN93" s="521" t="e">
        <f ca="1">+IF(AND(ISNUMBER(OFFSET('Hygiene Data'!$H$9,0,10*ROW('Hygiene Data'!H87))),'Data Summary'!EC93="Yes"),OFFSET('Hygiene Data'!$H$9,0,10*ROW('Hygiene Data'!H87)),NA())</f>
        <v>#N/A</v>
      </c>
      <c r="BO93" s="521" t="e">
        <f ca="1">+IF(AND(ISNUMBER(OFFSET('Hygiene Data'!$I$5,0,10*ROW('Hygiene Data'!I87))),'Data Summary'!ED93="Yes"),OFFSET('Hygiene Data'!$I$5,0,10*ROW('Hygiene Data'!I87)),NA())</f>
        <v>#N/A</v>
      </c>
      <c r="BP93" s="521" t="e">
        <f ca="1">+IF(AND(ISNUMBER(OFFSET('Hygiene Data'!$I$7,0,10*ROW('Hygiene Data'!I87))),'Data Summary'!EE93="Yes"),OFFSET('Hygiene Data'!$I$7,0,10*ROW('Hygiene Data'!I87)),NA())</f>
        <v>#N/A</v>
      </c>
      <c r="BQ93" s="521" t="e">
        <f ca="1">+IF(AND(ISNUMBER(OFFSET('Hygiene Data'!$I$9,0,10*ROW('Hygiene Data'!I87))),'Data Summary'!EF93="Yes"),OFFSET('Hygiene Data'!$I$9,0,10*ROW('Hygiene Data'!I87)),NA())</f>
        <v>#N/A</v>
      </c>
    </row>
    <row r="94" spans="1:69" x14ac:dyDescent="0.25">
      <c r="A94" s="517" t="e">
        <f ca="1">+RIGHT('Data Summary'!A94,LEN('Data Summary'!A94)-9)</f>
        <v>#VALUE!</v>
      </c>
      <c r="B94" s="491" t="str">
        <f ca="1">+IF(ISTEXT('Data Summary'!B94),'Data Summary'!B94,"")</f>
        <v/>
      </c>
      <c r="C94" s="518" t="e">
        <f ca="1">+VALUE('Data Summary'!C94)</f>
        <v>#VALUE!</v>
      </c>
      <c r="D94" s="519" t="e">
        <f ca="1">+IF(AND(ISNUMBER(OFFSET('Water Data'!$D$4,0,10*ROW('Water Data'!D88))),'Data Summary'!BS94="Yes"),100-OFFSET('Water Data'!$D$4,0,10*ROW('Water Data'!D88)),NA())</f>
        <v>#N/A</v>
      </c>
      <c r="E94" s="519" t="e">
        <f ca="1">+IF(AND(ISNUMBER(OFFSET('Water Data'!$D$6,0,10*ROW('Water Data'!D88))),'Data Summary'!BT94="Yes"),OFFSET('Water Data'!$D$6,0,10*ROW('Water Data'!D88)),NA())</f>
        <v>#N/A</v>
      </c>
      <c r="F94" s="519" t="e">
        <f ca="1">+IF(AND(ISNUMBER(OFFSET('Water Data'!$D$9,0,10*ROW('Water Data'!D88))),'Data Summary'!BU94="Yes"),OFFSET('Water Data'!$D$9,0,10*ROW('Water Data'!D88)),NA())</f>
        <v>#N/A</v>
      </c>
      <c r="G94" s="519" t="e">
        <f ca="1">+IF(AND(ISNUMBER(OFFSET('Water Data'!$E$4,0,10*ROW('Water Data'!E88))),'Data Summary'!BV94="Yes"),100-OFFSET('Water Data'!$E$4,0,10*ROW('Water Data'!E88)),NA())</f>
        <v>#N/A</v>
      </c>
      <c r="H94" s="519" t="e">
        <f ca="1">+IF(AND(ISNUMBER(OFFSET('Water Data'!$E$6,0,10*ROW('Water Data'!E88))),'Data Summary'!BW94="Yes"),OFFSET('Water Data'!$E$6,0,10*ROW('Water Data'!E88)),NA())</f>
        <v>#N/A</v>
      </c>
      <c r="I94" s="519" t="e">
        <f ca="1">+IF(AND(ISNUMBER(OFFSET('Water Data'!$E$9,0,10*ROW('Water Data'!E88))),'Data Summary'!BX94="Yes"),OFFSET('Water Data'!$E$9,0,10*ROW('Water Data'!E88)),NA())</f>
        <v>#N/A</v>
      </c>
      <c r="J94" s="519" t="e">
        <f ca="1">+IF(AND(ISNUMBER(OFFSET('Water Data'!$F$4,0,10*ROW('Water Data'!F88))),'Data Summary'!BY94="Yes"),100-OFFSET('Water Data'!$F$4,0,10*ROW('Water Data'!F88)),NA())</f>
        <v>#N/A</v>
      </c>
      <c r="K94" s="519" t="e">
        <f ca="1">+IF(AND(ISNUMBER(OFFSET('Water Data'!$F$6,0,10*ROW('Water Data'!F88))),'Data Summary'!BZ94="Yes"),OFFSET('Water Data'!$F$6,0,10*ROW('Water Data'!F88)),NA())</f>
        <v>#N/A</v>
      </c>
      <c r="L94" s="519" t="e">
        <f ca="1">+IF(AND(ISNUMBER(OFFSET('Water Data'!$F$9,0,10*ROW('Water Data'!F88))),'Data Summary'!CA94="Yes"),OFFSET('Water Data'!$F$9,0,10*ROW('Water Data'!F88)),NA())</f>
        <v>#N/A</v>
      </c>
      <c r="M94" s="519" t="e">
        <f ca="1">+IF(AND(ISNUMBER(OFFSET('Water Data'!$G$4,0,10*ROW('Water Data'!G88))),'Data Summary'!CB94="Yes"),100-OFFSET('Water Data'!$G$4,0,10*ROW('Water Data'!G88)),NA())</f>
        <v>#N/A</v>
      </c>
      <c r="N94" s="519" t="e">
        <f ca="1">+IF(AND(ISNUMBER(OFFSET('Water Data'!$G$6,0,10*ROW('Water Data'!G88))),'Data Summary'!CC94="Yes"),OFFSET('Water Data'!$G$6,0,10*ROW('Water Data'!G88)),NA())</f>
        <v>#N/A</v>
      </c>
      <c r="O94" s="519" t="e">
        <f ca="1">+IF(AND(ISNUMBER(OFFSET('Water Data'!$G$9,0,10*ROW('Water Data'!G88))),'Data Summary'!CD94="Yes"),OFFSET('Water Data'!$G$9,0,10*ROW('Water Data'!G88)),NA())</f>
        <v>#N/A</v>
      </c>
      <c r="P94" s="519" t="e">
        <f ca="1">+IF(AND(ISNUMBER(OFFSET('Water Data'!$H$4,0,10*ROW('Water Data'!H88))),'Data Summary'!CE94="Yes"),100-OFFSET('Water Data'!$H$4,0,10*ROW('Water Data'!H88)),NA())</f>
        <v>#N/A</v>
      </c>
      <c r="Q94" s="519" t="e">
        <f ca="1">+IF(AND(ISNUMBER(OFFSET('Water Data'!$H$6,0,10*ROW('Water Data'!H88))),'Data Summary'!CF94="Yes"),OFFSET('Water Data'!$H$6,0,10*ROW('Water Data'!H88)),NA())</f>
        <v>#N/A</v>
      </c>
      <c r="R94" s="519" t="e">
        <f ca="1">+IF(AND(ISNUMBER(OFFSET('Water Data'!$H$9,0,10*ROW('Water Data'!H88))),'Data Summary'!CG94="Yes"),OFFSET('Water Data'!$H$9,0,10*ROW('Water Data'!H88)),NA())</f>
        <v>#N/A</v>
      </c>
      <c r="S94" s="519" t="e">
        <f ca="1">+IF(AND(ISNUMBER(OFFSET('Water Data'!$I$4,0,10*ROW('Water Data'!I88))),'Data Summary'!CH94="Yes"),100-OFFSET('Water Data'!$I$4,0,10*ROW('Water Data'!I88)),NA())</f>
        <v>#N/A</v>
      </c>
      <c r="T94" s="519" t="e">
        <f ca="1">+IF(AND(ISNUMBER(OFFSET('Water Data'!$I$6,0,10*ROW('Water Data'!I88))),'Data Summary'!CI94="Yes"),OFFSET('Water Data'!$I$6,0,10*ROW('Water Data'!I88)),NA())</f>
        <v>#N/A</v>
      </c>
      <c r="U94" s="519" t="e">
        <f ca="1">+IF(AND(ISNUMBER(OFFSET('Water Data'!$I$9,0,10*ROW('Water Data'!I88))),'Data Summary'!CJ94="Yes"),OFFSET('Water Data'!$I$9,0,10*ROW('Water Data'!I88)),NA())</f>
        <v>#N/A</v>
      </c>
      <c r="V94" s="520" t="e">
        <f ca="1">+IF(AND(ISNUMBER(OFFSET('Sanitation Data'!$D$4,0,10*ROW('Sanitation Data'!D88))),'Data Summary'!CK94="Yes"),100-OFFSET('Sanitation Data'!$D$4,0,10*ROW('Sanitation Data'!D88)),NA())</f>
        <v>#N/A</v>
      </c>
      <c r="W94" s="520" t="e">
        <f ca="1">+IF(AND(ISNUMBER(OFFSET('Sanitation Data'!$D$6,0,10*ROW('Sanitation Data'!D88))),'Data Summary'!CL94="Yes"),OFFSET('Sanitation Data'!$D$6,0,10*ROW('Sanitation Data'!D88)),NA())</f>
        <v>#N/A</v>
      </c>
      <c r="X94" s="520" t="e">
        <f ca="1">+IF(AND(ISNUMBER(OFFSET('Sanitation Data'!$D$10,0,10*ROW('Sanitation Data'!D88))),'Data Summary'!CM94="Yes"),OFFSET('Sanitation Data'!$D$10,0,10*ROW('Sanitation Data'!D88)),NA())</f>
        <v>#N/A</v>
      </c>
      <c r="Y94" s="520" t="e">
        <f ca="1">+IF(AND(ISNUMBER(OFFSET('Sanitation Data'!$D$11,0,10*ROW('Sanitation Data'!D88))),'Data Summary'!CN94="Yes"),OFFSET('Sanitation Data'!$D$11,0,10*ROW('Sanitation Data'!D88)),NA())</f>
        <v>#N/A</v>
      </c>
      <c r="Z94" s="520" t="e">
        <f ca="1">+IF(AND(ISNUMBER(OFFSET('Sanitation Data'!$D$12,0,10*ROW('Sanitation Data'!D88))),'Data Summary'!CO94="Yes"),OFFSET('Sanitation Data'!$D$12,0,10*ROW('Sanitation Data'!D88)),NA())</f>
        <v>#N/A</v>
      </c>
      <c r="AA94" s="520" t="e">
        <f ca="1">+IF(AND(ISNUMBER(OFFSET('Sanitation Data'!$E$4,0,10*ROW('Sanitation Data'!E88))),'Data Summary'!CP94="Yes"),100-OFFSET('Sanitation Data'!$E$4,0,10*ROW('Sanitation Data'!E88)),NA())</f>
        <v>#N/A</v>
      </c>
      <c r="AB94" s="520" t="e">
        <f ca="1">+IF(AND(ISNUMBER(OFFSET('Sanitation Data'!$E$6,0,10*ROW('Sanitation Data'!E88))),'Data Summary'!CQ94="Yes"),OFFSET('Sanitation Data'!$E$6,0,10*ROW('Sanitation Data'!E88)),NA())</f>
        <v>#N/A</v>
      </c>
      <c r="AC94" s="520" t="e">
        <f ca="1">+IF(AND(ISNUMBER(OFFSET('Sanitation Data'!$E$10,0,10*ROW('Sanitation Data'!E88))),'Data Summary'!CR94="Yes"),OFFSET('Sanitation Data'!$E$10,0,10*ROW('Sanitation Data'!E88)),NA())</f>
        <v>#N/A</v>
      </c>
      <c r="AD94" s="520" t="e">
        <f ca="1">+IF(AND(ISNUMBER(OFFSET('Sanitation Data'!$E$11,0,10*ROW('Sanitation Data'!E88))),'Data Summary'!CS94="Yes"),OFFSET('Sanitation Data'!$E$11,0,10*ROW('Sanitation Data'!E88)),NA())</f>
        <v>#N/A</v>
      </c>
      <c r="AE94" s="520" t="e">
        <f ca="1">+IF(AND(ISNUMBER(OFFSET('Sanitation Data'!$E$12,0,10*ROW('Sanitation Data'!E88))),'Data Summary'!CT94="Yes"),OFFSET('Sanitation Data'!$E$12,0,10*ROW('Sanitation Data'!E88)),NA())</f>
        <v>#N/A</v>
      </c>
      <c r="AF94" s="520" t="e">
        <f ca="1">+IF(AND(ISNUMBER(OFFSET('Sanitation Data'!$F$4,0,10*ROW('Sanitation Data'!F88))),'Data Summary'!CU94="Yes"),100-OFFSET('Sanitation Data'!$F$4,0,10*ROW('Sanitation Data'!F88)),NA())</f>
        <v>#N/A</v>
      </c>
      <c r="AG94" s="520" t="e">
        <f ca="1">+IF(AND(ISNUMBER(OFFSET('Sanitation Data'!$F$6,0,10*ROW('Sanitation Data'!F88))),'Data Summary'!CV94="Yes"),OFFSET('Sanitation Data'!$F$6,0,10*ROW('Sanitation Data'!F88)),NA())</f>
        <v>#N/A</v>
      </c>
      <c r="AH94" s="520" t="e">
        <f ca="1">+IF(AND(ISNUMBER(OFFSET('Sanitation Data'!$F$10,0,10*ROW('Sanitation Data'!F88))),'Data Summary'!CW94="Yes"),OFFSET('Sanitation Data'!$F$10,0,10*ROW('Sanitation Data'!F88)),NA())</f>
        <v>#N/A</v>
      </c>
      <c r="AI94" s="520" t="e">
        <f ca="1">+IF(AND(ISNUMBER(OFFSET('Sanitation Data'!$F$11,0,10*ROW('Sanitation Data'!F88))),'Data Summary'!CX94="Yes"),OFFSET('Sanitation Data'!$F$11,0,10*ROW('Sanitation Data'!F88)),NA())</f>
        <v>#N/A</v>
      </c>
      <c r="AJ94" s="520" t="e">
        <f ca="1">+IF(AND(ISNUMBER(OFFSET('Sanitation Data'!$F$12,0,10*ROW('Sanitation Data'!F88))),'Data Summary'!CY94="Yes"),OFFSET('Sanitation Data'!$F$12,0,10*ROW('Sanitation Data'!F88)),NA())</f>
        <v>#N/A</v>
      </c>
      <c r="AK94" s="520" t="e">
        <f ca="1">+IF(AND(ISNUMBER(OFFSET('Sanitation Data'!$G$4,0,10*ROW('Sanitation Data'!G88))),'Data Summary'!CZ94="Yes"),100-OFFSET('Sanitation Data'!$G$4,0,10*ROW('Sanitation Data'!G88)),NA())</f>
        <v>#N/A</v>
      </c>
      <c r="AL94" s="520" t="e">
        <f ca="1">+IF(AND(ISNUMBER(OFFSET('Sanitation Data'!$G$6,0,10*ROW('Sanitation Data'!G88))),'Data Summary'!DA94="Yes"),OFFSET('Sanitation Data'!$G$6,0,10*ROW('Sanitation Data'!G88)),NA())</f>
        <v>#N/A</v>
      </c>
      <c r="AM94" s="520" t="e">
        <f ca="1">+IF(AND(ISNUMBER(OFFSET('Sanitation Data'!$G$10,0,10*ROW('Sanitation Data'!G88))),'Data Summary'!DB94="Yes"),OFFSET('Sanitation Data'!$G$10,0,10*ROW('Sanitation Data'!G88)),NA())</f>
        <v>#N/A</v>
      </c>
      <c r="AN94" s="520" t="e">
        <f ca="1">+IF(AND(ISNUMBER(OFFSET('Sanitation Data'!$G$11,0,10*ROW('Sanitation Data'!G88))),'Data Summary'!DC94="Yes"),OFFSET('Sanitation Data'!$G$11,0,10*ROW('Sanitation Data'!G88)),NA())</f>
        <v>#N/A</v>
      </c>
      <c r="AO94" s="520" t="e">
        <f ca="1">+IF(AND(ISNUMBER(OFFSET('Sanitation Data'!$G$12,0,10*ROW('Sanitation Data'!G88))),'Data Summary'!DD94="Yes"),OFFSET('Sanitation Data'!$G$12,0,10*ROW('Sanitation Data'!G88)),NA())</f>
        <v>#N/A</v>
      </c>
      <c r="AP94" s="520" t="e">
        <f ca="1">+IF(AND(ISNUMBER(OFFSET('Sanitation Data'!$H$4,0,10*ROW('Sanitation Data'!H88))),'Data Summary'!DE94="Yes"),100-OFFSET('Sanitation Data'!$H$4,0,10*ROW('Sanitation Data'!H88)),NA())</f>
        <v>#N/A</v>
      </c>
      <c r="AQ94" s="520" t="e">
        <f ca="1">+IF(AND(ISNUMBER(OFFSET('Sanitation Data'!$H$6,0,10*ROW('Sanitation Data'!H88))),'Data Summary'!DF94="Yes"),OFFSET('Sanitation Data'!$H$6,0,10*ROW('Sanitation Data'!H88)),NA())</f>
        <v>#N/A</v>
      </c>
      <c r="AR94" s="520" t="e">
        <f ca="1">+IF(AND(ISNUMBER(OFFSET('Sanitation Data'!$H$10,0,10*ROW('Sanitation Data'!H88))),'Data Summary'!DG94="Yes"),OFFSET('Sanitation Data'!$H$10,0,10*ROW('Sanitation Data'!H88)),NA())</f>
        <v>#N/A</v>
      </c>
      <c r="AS94" s="520" t="e">
        <f ca="1">+IF(AND(ISNUMBER(OFFSET('Sanitation Data'!$H$11,0,10*ROW('Sanitation Data'!H88))),'Data Summary'!DH94="Yes"),OFFSET('Sanitation Data'!$H$11,0,10*ROW('Sanitation Data'!H88)),NA())</f>
        <v>#N/A</v>
      </c>
      <c r="AT94" s="520" t="e">
        <f ca="1">+IF(AND(ISNUMBER(OFFSET('Sanitation Data'!$H$12,0,10*ROW('Sanitation Data'!H88))),'Data Summary'!DI94="Yes"),OFFSET('Sanitation Data'!$H$12,0,10*ROW('Sanitation Data'!H88)),NA())</f>
        <v>#N/A</v>
      </c>
      <c r="AU94" s="520" t="e">
        <f ca="1">+IF(AND(ISNUMBER(OFFSET('Sanitation Data'!$I$4,0,10*ROW('Sanitation Data'!I88))),'Data Summary'!DJ94="Yes"),100-OFFSET('Sanitation Data'!$I$4,0,10*ROW('Sanitation Data'!I88)),NA())</f>
        <v>#N/A</v>
      </c>
      <c r="AV94" s="520" t="e">
        <f ca="1">+IF(AND(ISNUMBER(OFFSET('Sanitation Data'!$I$6,0,10*ROW('Sanitation Data'!I88))),'Data Summary'!DK94="Yes"),OFFSET('Sanitation Data'!$I$6,0,10*ROW('Sanitation Data'!I88)),NA())</f>
        <v>#N/A</v>
      </c>
      <c r="AW94" s="520" t="e">
        <f ca="1">+IF(AND(ISNUMBER(OFFSET('Sanitation Data'!$I$10,0,10*ROW('Sanitation Data'!I88))),'Data Summary'!DL94="Yes"),OFFSET('Sanitation Data'!$I$10,0,10*ROW('Sanitation Data'!I88)),NA())</f>
        <v>#N/A</v>
      </c>
      <c r="AX94" s="520" t="e">
        <f ca="1">+IF(AND(ISNUMBER(OFFSET('Sanitation Data'!$I$11,0,10*ROW('Sanitation Data'!I88))),'Data Summary'!DM94="Yes"),OFFSET('Sanitation Data'!$I$11,0,10*ROW('Sanitation Data'!I88)),NA())</f>
        <v>#N/A</v>
      </c>
      <c r="AY94" s="520" t="e">
        <f ca="1">+IF(AND(ISNUMBER(OFFSET('Sanitation Data'!$I$12,0,10*ROW('Sanitation Data'!I88))),'Data Summary'!DN94="Yes"),OFFSET('Sanitation Data'!$I$12,0,10*ROW('Sanitation Data'!I88)),NA())</f>
        <v>#N/A</v>
      </c>
      <c r="AZ94" s="521" t="e">
        <f ca="1">+IF(AND(ISNUMBER(OFFSET('Hygiene Data'!$D$5,0,10*ROW('Hygiene Data'!D88))),'Data Summary'!DO94="Yes"),OFFSET('Hygiene Data'!$D$5,0,10*ROW('Hygiene Data'!D88)),NA())</f>
        <v>#N/A</v>
      </c>
      <c r="BA94" s="521" t="e">
        <f ca="1">+IF(AND(ISNUMBER(OFFSET('Hygiene Data'!$D$7,0,10*ROW('Hygiene Data'!D88))),'Data Summary'!DP94="Yes"),OFFSET('Hygiene Data'!$D$7,0,10*ROW('Hygiene Data'!D88)),NA())</f>
        <v>#N/A</v>
      </c>
      <c r="BB94" s="521" t="e">
        <f ca="1">+IF(AND(ISNUMBER(OFFSET('Hygiene Data'!$D$9,0,10*ROW('Hygiene Data'!D88))),'Data Summary'!DQ94="Yes"),OFFSET('Hygiene Data'!$D$9,0,10*ROW('Hygiene Data'!D88)),NA())</f>
        <v>#N/A</v>
      </c>
      <c r="BC94" s="521" t="e">
        <f ca="1">+IF(AND(ISNUMBER(OFFSET('Hygiene Data'!$E$5,0,10*ROW('Hygiene Data'!E88))),'Data Summary'!DR94="Yes"),OFFSET('Hygiene Data'!$E$5,0,10*ROW('Hygiene Data'!E88)),NA())</f>
        <v>#N/A</v>
      </c>
      <c r="BD94" s="521" t="e">
        <f ca="1">+IF(AND(ISNUMBER(OFFSET('Hygiene Data'!$E$7,0,10*ROW('Hygiene Data'!E88))),'Data Summary'!DS94="Yes"),OFFSET('Hygiene Data'!$E$7,0,10*ROW('Hygiene Data'!E88)),NA())</f>
        <v>#N/A</v>
      </c>
      <c r="BE94" s="521" t="e">
        <f ca="1">+IF(AND(ISNUMBER(OFFSET('Hygiene Data'!$E$9,0,10*ROW('Hygiene Data'!E88))),'Data Summary'!DT94="Yes"),OFFSET('Hygiene Data'!$E$9,0,10*ROW('Hygiene Data'!E88)),NA())</f>
        <v>#N/A</v>
      </c>
      <c r="BF94" s="521" t="e">
        <f ca="1">+IF(AND(ISNUMBER(OFFSET('Hygiene Data'!$F$5,0,10*ROW('Hygiene Data'!F88))),'Data Summary'!DU94="Yes"),OFFSET('Hygiene Data'!$F$5,0,10*ROW('Hygiene Data'!F88)),NA())</f>
        <v>#N/A</v>
      </c>
      <c r="BG94" s="521" t="e">
        <f ca="1">+IF(AND(ISNUMBER(OFFSET('Hygiene Data'!$F$7,0,10*ROW('Hygiene Data'!F88))),'Data Summary'!DV94="Yes"),OFFSET('Hygiene Data'!$F$7,0,10*ROW('Hygiene Data'!F88)),NA())</f>
        <v>#N/A</v>
      </c>
      <c r="BH94" s="521" t="e">
        <f ca="1">+IF(AND(ISNUMBER(OFFSET('Hygiene Data'!$F$9,0,10*ROW('Hygiene Data'!F88))),'Data Summary'!DW94="Yes"),OFFSET('Hygiene Data'!$F$9,0,10*ROW('Hygiene Data'!F88)),NA())</f>
        <v>#N/A</v>
      </c>
      <c r="BI94" s="521" t="e">
        <f ca="1">+IF(AND(ISNUMBER(OFFSET('Hygiene Data'!$G$5,0,10*ROW('Hygiene Data'!G88))),'Data Summary'!DX94="Yes"),OFFSET('Hygiene Data'!$G$5,0,10*ROW('Hygiene Data'!G88)),NA())</f>
        <v>#N/A</v>
      </c>
      <c r="BJ94" s="521" t="e">
        <f ca="1">+IF(AND(ISNUMBER(OFFSET('Hygiene Data'!$G$7,0,10*ROW('Hygiene Data'!G88))),'Data Summary'!DY94="Yes"),OFFSET('Hygiene Data'!$G$7,0,10*ROW('Hygiene Data'!G88)),NA())</f>
        <v>#N/A</v>
      </c>
      <c r="BK94" s="521" t="e">
        <f ca="1">+IF(AND(ISNUMBER(OFFSET('Hygiene Data'!$G$9,0,10*ROW('Hygiene Data'!G88))),'Data Summary'!DZ94="Yes"),OFFSET('Hygiene Data'!$G$9,0,10*ROW('Hygiene Data'!G88)),NA())</f>
        <v>#N/A</v>
      </c>
      <c r="BL94" s="521" t="e">
        <f ca="1">+IF(AND(ISNUMBER(OFFSET('Hygiene Data'!$H$5,0,10*ROW('Hygiene Data'!H88))),'Data Summary'!EA94="Yes"),OFFSET('Hygiene Data'!$H$5,0,10*ROW('Hygiene Data'!H88)),NA())</f>
        <v>#N/A</v>
      </c>
      <c r="BM94" s="521" t="e">
        <f ca="1">+IF(AND(ISNUMBER(OFFSET('Hygiene Data'!$H$7,0,10*ROW('Hygiene Data'!H88))),'Data Summary'!EB94="Yes"),OFFSET('Hygiene Data'!$H$7,0,10*ROW('Hygiene Data'!H88)),NA())</f>
        <v>#N/A</v>
      </c>
      <c r="BN94" s="521" t="e">
        <f ca="1">+IF(AND(ISNUMBER(OFFSET('Hygiene Data'!$H$9,0,10*ROW('Hygiene Data'!H88))),'Data Summary'!EC94="Yes"),OFFSET('Hygiene Data'!$H$9,0,10*ROW('Hygiene Data'!H88)),NA())</f>
        <v>#N/A</v>
      </c>
      <c r="BO94" s="521" t="e">
        <f ca="1">+IF(AND(ISNUMBER(OFFSET('Hygiene Data'!$I$5,0,10*ROW('Hygiene Data'!I88))),'Data Summary'!ED94="Yes"),OFFSET('Hygiene Data'!$I$5,0,10*ROW('Hygiene Data'!I88)),NA())</f>
        <v>#N/A</v>
      </c>
      <c r="BP94" s="521" t="e">
        <f ca="1">+IF(AND(ISNUMBER(OFFSET('Hygiene Data'!$I$7,0,10*ROW('Hygiene Data'!I88))),'Data Summary'!EE94="Yes"),OFFSET('Hygiene Data'!$I$7,0,10*ROW('Hygiene Data'!I88)),NA())</f>
        <v>#N/A</v>
      </c>
      <c r="BQ94" s="521" t="e">
        <f ca="1">+IF(AND(ISNUMBER(OFFSET('Hygiene Data'!$I$9,0,10*ROW('Hygiene Data'!I88))),'Data Summary'!EF94="Yes"),OFFSET('Hygiene Data'!$I$9,0,10*ROW('Hygiene Data'!I88)),NA())</f>
        <v>#N/A</v>
      </c>
    </row>
    <row r="95" spans="1:69" x14ac:dyDescent="0.25">
      <c r="A95" s="517" t="e">
        <f ca="1">+RIGHT('Data Summary'!A95,LEN('Data Summary'!A95)-9)</f>
        <v>#VALUE!</v>
      </c>
      <c r="B95" s="491" t="str">
        <f ca="1">+IF(ISTEXT('Data Summary'!B95),'Data Summary'!B95,"")</f>
        <v/>
      </c>
      <c r="C95" s="518" t="e">
        <f ca="1">+VALUE('Data Summary'!C95)</f>
        <v>#VALUE!</v>
      </c>
      <c r="D95" s="519" t="e">
        <f ca="1">+IF(AND(ISNUMBER(OFFSET('Water Data'!$D$4,0,10*ROW('Water Data'!D89))),'Data Summary'!BS95="Yes"),100-OFFSET('Water Data'!$D$4,0,10*ROW('Water Data'!D89)),NA())</f>
        <v>#N/A</v>
      </c>
      <c r="E95" s="519" t="e">
        <f ca="1">+IF(AND(ISNUMBER(OFFSET('Water Data'!$D$6,0,10*ROW('Water Data'!D89))),'Data Summary'!BT95="Yes"),OFFSET('Water Data'!$D$6,0,10*ROW('Water Data'!D89)),NA())</f>
        <v>#N/A</v>
      </c>
      <c r="F95" s="519" t="e">
        <f ca="1">+IF(AND(ISNUMBER(OFFSET('Water Data'!$D$9,0,10*ROW('Water Data'!D89))),'Data Summary'!BU95="Yes"),OFFSET('Water Data'!$D$9,0,10*ROW('Water Data'!D89)),NA())</f>
        <v>#N/A</v>
      </c>
      <c r="G95" s="519" t="e">
        <f ca="1">+IF(AND(ISNUMBER(OFFSET('Water Data'!$E$4,0,10*ROW('Water Data'!E89))),'Data Summary'!BV95="Yes"),100-OFFSET('Water Data'!$E$4,0,10*ROW('Water Data'!E89)),NA())</f>
        <v>#N/A</v>
      </c>
      <c r="H95" s="519" t="e">
        <f ca="1">+IF(AND(ISNUMBER(OFFSET('Water Data'!$E$6,0,10*ROW('Water Data'!E89))),'Data Summary'!BW95="Yes"),OFFSET('Water Data'!$E$6,0,10*ROW('Water Data'!E89)),NA())</f>
        <v>#N/A</v>
      </c>
      <c r="I95" s="519" t="e">
        <f ca="1">+IF(AND(ISNUMBER(OFFSET('Water Data'!$E$9,0,10*ROW('Water Data'!E89))),'Data Summary'!BX95="Yes"),OFFSET('Water Data'!$E$9,0,10*ROW('Water Data'!E89)),NA())</f>
        <v>#N/A</v>
      </c>
      <c r="J95" s="519" t="e">
        <f ca="1">+IF(AND(ISNUMBER(OFFSET('Water Data'!$F$4,0,10*ROW('Water Data'!F89))),'Data Summary'!BY95="Yes"),100-OFFSET('Water Data'!$F$4,0,10*ROW('Water Data'!F89)),NA())</f>
        <v>#N/A</v>
      </c>
      <c r="K95" s="519" t="e">
        <f ca="1">+IF(AND(ISNUMBER(OFFSET('Water Data'!$F$6,0,10*ROW('Water Data'!F89))),'Data Summary'!BZ95="Yes"),OFFSET('Water Data'!$F$6,0,10*ROW('Water Data'!F89)),NA())</f>
        <v>#N/A</v>
      </c>
      <c r="L95" s="519" t="e">
        <f ca="1">+IF(AND(ISNUMBER(OFFSET('Water Data'!$F$9,0,10*ROW('Water Data'!F89))),'Data Summary'!CA95="Yes"),OFFSET('Water Data'!$F$9,0,10*ROW('Water Data'!F89)),NA())</f>
        <v>#N/A</v>
      </c>
      <c r="M95" s="519" t="e">
        <f ca="1">+IF(AND(ISNUMBER(OFFSET('Water Data'!$G$4,0,10*ROW('Water Data'!G89))),'Data Summary'!CB95="Yes"),100-OFFSET('Water Data'!$G$4,0,10*ROW('Water Data'!G89)),NA())</f>
        <v>#N/A</v>
      </c>
      <c r="N95" s="519" t="e">
        <f ca="1">+IF(AND(ISNUMBER(OFFSET('Water Data'!$G$6,0,10*ROW('Water Data'!G89))),'Data Summary'!CC95="Yes"),OFFSET('Water Data'!$G$6,0,10*ROW('Water Data'!G89)),NA())</f>
        <v>#N/A</v>
      </c>
      <c r="O95" s="519" t="e">
        <f ca="1">+IF(AND(ISNUMBER(OFFSET('Water Data'!$G$9,0,10*ROW('Water Data'!G89))),'Data Summary'!CD95="Yes"),OFFSET('Water Data'!$G$9,0,10*ROW('Water Data'!G89)),NA())</f>
        <v>#N/A</v>
      </c>
      <c r="P95" s="519" t="e">
        <f ca="1">+IF(AND(ISNUMBER(OFFSET('Water Data'!$H$4,0,10*ROW('Water Data'!H89))),'Data Summary'!CE95="Yes"),100-OFFSET('Water Data'!$H$4,0,10*ROW('Water Data'!H89)),NA())</f>
        <v>#N/A</v>
      </c>
      <c r="Q95" s="519" t="e">
        <f ca="1">+IF(AND(ISNUMBER(OFFSET('Water Data'!$H$6,0,10*ROW('Water Data'!H89))),'Data Summary'!CF95="Yes"),OFFSET('Water Data'!$H$6,0,10*ROW('Water Data'!H89)),NA())</f>
        <v>#N/A</v>
      </c>
      <c r="R95" s="519" t="e">
        <f ca="1">+IF(AND(ISNUMBER(OFFSET('Water Data'!$H$9,0,10*ROW('Water Data'!H89))),'Data Summary'!CG95="Yes"),OFFSET('Water Data'!$H$9,0,10*ROW('Water Data'!H89)),NA())</f>
        <v>#N/A</v>
      </c>
      <c r="S95" s="519" t="e">
        <f ca="1">+IF(AND(ISNUMBER(OFFSET('Water Data'!$I$4,0,10*ROW('Water Data'!I89))),'Data Summary'!CH95="Yes"),100-OFFSET('Water Data'!$I$4,0,10*ROW('Water Data'!I89)),NA())</f>
        <v>#N/A</v>
      </c>
      <c r="T95" s="519" t="e">
        <f ca="1">+IF(AND(ISNUMBER(OFFSET('Water Data'!$I$6,0,10*ROW('Water Data'!I89))),'Data Summary'!CI95="Yes"),OFFSET('Water Data'!$I$6,0,10*ROW('Water Data'!I89)),NA())</f>
        <v>#N/A</v>
      </c>
      <c r="U95" s="519" t="e">
        <f ca="1">+IF(AND(ISNUMBER(OFFSET('Water Data'!$I$9,0,10*ROW('Water Data'!I89))),'Data Summary'!CJ95="Yes"),OFFSET('Water Data'!$I$9,0,10*ROW('Water Data'!I89)),NA())</f>
        <v>#N/A</v>
      </c>
      <c r="V95" s="520" t="e">
        <f ca="1">+IF(AND(ISNUMBER(OFFSET('Sanitation Data'!$D$4,0,10*ROW('Sanitation Data'!D89))),'Data Summary'!CK95="Yes"),100-OFFSET('Sanitation Data'!$D$4,0,10*ROW('Sanitation Data'!D89)),NA())</f>
        <v>#N/A</v>
      </c>
      <c r="W95" s="520" t="e">
        <f ca="1">+IF(AND(ISNUMBER(OFFSET('Sanitation Data'!$D$6,0,10*ROW('Sanitation Data'!D89))),'Data Summary'!CL95="Yes"),OFFSET('Sanitation Data'!$D$6,0,10*ROW('Sanitation Data'!D89)),NA())</f>
        <v>#N/A</v>
      </c>
      <c r="X95" s="520" t="e">
        <f ca="1">+IF(AND(ISNUMBER(OFFSET('Sanitation Data'!$D$10,0,10*ROW('Sanitation Data'!D89))),'Data Summary'!CM95="Yes"),OFFSET('Sanitation Data'!$D$10,0,10*ROW('Sanitation Data'!D89)),NA())</f>
        <v>#N/A</v>
      </c>
      <c r="Y95" s="520" t="e">
        <f ca="1">+IF(AND(ISNUMBER(OFFSET('Sanitation Data'!$D$11,0,10*ROW('Sanitation Data'!D89))),'Data Summary'!CN95="Yes"),OFFSET('Sanitation Data'!$D$11,0,10*ROW('Sanitation Data'!D89)),NA())</f>
        <v>#N/A</v>
      </c>
      <c r="Z95" s="520" t="e">
        <f ca="1">+IF(AND(ISNUMBER(OFFSET('Sanitation Data'!$D$12,0,10*ROW('Sanitation Data'!D89))),'Data Summary'!CO95="Yes"),OFFSET('Sanitation Data'!$D$12,0,10*ROW('Sanitation Data'!D89)),NA())</f>
        <v>#N/A</v>
      </c>
      <c r="AA95" s="520" t="e">
        <f ca="1">+IF(AND(ISNUMBER(OFFSET('Sanitation Data'!$E$4,0,10*ROW('Sanitation Data'!E89))),'Data Summary'!CP95="Yes"),100-OFFSET('Sanitation Data'!$E$4,0,10*ROW('Sanitation Data'!E89)),NA())</f>
        <v>#N/A</v>
      </c>
      <c r="AB95" s="520" t="e">
        <f ca="1">+IF(AND(ISNUMBER(OFFSET('Sanitation Data'!$E$6,0,10*ROW('Sanitation Data'!E89))),'Data Summary'!CQ95="Yes"),OFFSET('Sanitation Data'!$E$6,0,10*ROW('Sanitation Data'!E89)),NA())</f>
        <v>#N/A</v>
      </c>
      <c r="AC95" s="520" t="e">
        <f ca="1">+IF(AND(ISNUMBER(OFFSET('Sanitation Data'!$E$10,0,10*ROW('Sanitation Data'!E89))),'Data Summary'!CR95="Yes"),OFFSET('Sanitation Data'!$E$10,0,10*ROW('Sanitation Data'!E89)),NA())</f>
        <v>#N/A</v>
      </c>
      <c r="AD95" s="520" t="e">
        <f ca="1">+IF(AND(ISNUMBER(OFFSET('Sanitation Data'!$E$11,0,10*ROW('Sanitation Data'!E89))),'Data Summary'!CS95="Yes"),OFFSET('Sanitation Data'!$E$11,0,10*ROW('Sanitation Data'!E89)),NA())</f>
        <v>#N/A</v>
      </c>
      <c r="AE95" s="520" t="e">
        <f ca="1">+IF(AND(ISNUMBER(OFFSET('Sanitation Data'!$E$12,0,10*ROW('Sanitation Data'!E89))),'Data Summary'!CT95="Yes"),OFFSET('Sanitation Data'!$E$12,0,10*ROW('Sanitation Data'!E89)),NA())</f>
        <v>#N/A</v>
      </c>
      <c r="AF95" s="520" t="e">
        <f ca="1">+IF(AND(ISNUMBER(OFFSET('Sanitation Data'!$F$4,0,10*ROW('Sanitation Data'!F89))),'Data Summary'!CU95="Yes"),100-OFFSET('Sanitation Data'!$F$4,0,10*ROW('Sanitation Data'!F89)),NA())</f>
        <v>#N/A</v>
      </c>
      <c r="AG95" s="520" t="e">
        <f ca="1">+IF(AND(ISNUMBER(OFFSET('Sanitation Data'!$F$6,0,10*ROW('Sanitation Data'!F89))),'Data Summary'!CV95="Yes"),OFFSET('Sanitation Data'!$F$6,0,10*ROW('Sanitation Data'!F89)),NA())</f>
        <v>#N/A</v>
      </c>
      <c r="AH95" s="520" t="e">
        <f ca="1">+IF(AND(ISNUMBER(OFFSET('Sanitation Data'!$F$10,0,10*ROW('Sanitation Data'!F89))),'Data Summary'!CW95="Yes"),OFFSET('Sanitation Data'!$F$10,0,10*ROW('Sanitation Data'!F89)),NA())</f>
        <v>#N/A</v>
      </c>
      <c r="AI95" s="520" t="e">
        <f ca="1">+IF(AND(ISNUMBER(OFFSET('Sanitation Data'!$F$11,0,10*ROW('Sanitation Data'!F89))),'Data Summary'!CX95="Yes"),OFFSET('Sanitation Data'!$F$11,0,10*ROW('Sanitation Data'!F89)),NA())</f>
        <v>#N/A</v>
      </c>
      <c r="AJ95" s="520" t="e">
        <f ca="1">+IF(AND(ISNUMBER(OFFSET('Sanitation Data'!$F$12,0,10*ROW('Sanitation Data'!F89))),'Data Summary'!CY95="Yes"),OFFSET('Sanitation Data'!$F$12,0,10*ROW('Sanitation Data'!F89)),NA())</f>
        <v>#N/A</v>
      </c>
      <c r="AK95" s="520" t="e">
        <f ca="1">+IF(AND(ISNUMBER(OFFSET('Sanitation Data'!$G$4,0,10*ROW('Sanitation Data'!G89))),'Data Summary'!CZ95="Yes"),100-OFFSET('Sanitation Data'!$G$4,0,10*ROW('Sanitation Data'!G89)),NA())</f>
        <v>#N/A</v>
      </c>
      <c r="AL95" s="520" t="e">
        <f ca="1">+IF(AND(ISNUMBER(OFFSET('Sanitation Data'!$G$6,0,10*ROW('Sanitation Data'!G89))),'Data Summary'!DA95="Yes"),OFFSET('Sanitation Data'!$G$6,0,10*ROW('Sanitation Data'!G89)),NA())</f>
        <v>#N/A</v>
      </c>
      <c r="AM95" s="520" t="e">
        <f ca="1">+IF(AND(ISNUMBER(OFFSET('Sanitation Data'!$G$10,0,10*ROW('Sanitation Data'!G89))),'Data Summary'!DB95="Yes"),OFFSET('Sanitation Data'!$G$10,0,10*ROW('Sanitation Data'!G89)),NA())</f>
        <v>#N/A</v>
      </c>
      <c r="AN95" s="520" t="e">
        <f ca="1">+IF(AND(ISNUMBER(OFFSET('Sanitation Data'!$G$11,0,10*ROW('Sanitation Data'!G89))),'Data Summary'!DC95="Yes"),OFFSET('Sanitation Data'!$G$11,0,10*ROW('Sanitation Data'!G89)),NA())</f>
        <v>#N/A</v>
      </c>
      <c r="AO95" s="520" t="e">
        <f ca="1">+IF(AND(ISNUMBER(OFFSET('Sanitation Data'!$G$12,0,10*ROW('Sanitation Data'!G89))),'Data Summary'!DD95="Yes"),OFFSET('Sanitation Data'!$G$12,0,10*ROW('Sanitation Data'!G89)),NA())</f>
        <v>#N/A</v>
      </c>
      <c r="AP95" s="520" t="e">
        <f ca="1">+IF(AND(ISNUMBER(OFFSET('Sanitation Data'!$H$4,0,10*ROW('Sanitation Data'!H89))),'Data Summary'!DE95="Yes"),100-OFFSET('Sanitation Data'!$H$4,0,10*ROW('Sanitation Data'!H89)),NA())</f>
        <v>#N/A</v>
      </c>
      <c r="AQ95" s="520" t="e">
        <f ca="1">+IF(AND(ISNUMBER(OFFSET('Sanitation Data'!$H$6,0,10*ROW('Sanitation Data'!H89))),'Data Summary'!DF95="Yes"),OFFSET('Sanitation Data'!$H$6,0,10*ROW('Sanitation Data'!H89)),NA())</f>
        <v>#N/A</v>
      </c>
      <c r="AR95" s="520" t="e">
        <f ca="1">+IF(AND(ISNUMBER(OFFSET('Sanitation Data'!$H$10,0,10*ROW('Sanitation Data'!H89))),'Data Summary'!DG95="Yes"),OFFSET('Sanitation Data'!$H$10,0,10*ROW('Sanitation Data'!H89)),NA())</f>
        <v>#N/A</v>
      </c>
      <c r="AS95" s="520" t="e">
        <f ca="1">+IF(AND(ISNUMBER(OFFSET('Sanitation Data'!$H$11,0,10*ROW('Sanitation Data'!H89))),'Data Summary'!DH95="Yes"),OFFSET('Sanitation Data'!$H$11,0,10*ROW('Sanitation Data'!H89)),NA())</f>
        <v>#N/A</v>
      </c>
      <c r="AT95" s="520" t="e">
        <f ca="1">+IF(AND(ISNUMBER(OFFSET('Sanitation Data'!$H$12,0,10*ROW('Sanitation Data'!H89))),'Data Summary'!DI95="Yes"),OFFSET('Sanitation Data'!$H$12,0,10*ROW('Sanitation Data'!H89)),NA())</f>
        <v>#N/A</v>
      </c>
      <c r="AU95" s="520" t="e">
        <f ca="1">+IF(AND(ISNUMBER(OFFSET('Sanitation Data'!$I$4,0,10*ROW('Sanitation Data'!I89))),'Data Summary'!DJ95="Yes"),100-OFFSET('Sanitation Data'!$I$4,0,10*ROW('Sanitation Data'!I89)),NA())</f>
        <v>#N/A</v>
      </c>
      <c r="AV95" s="520" t="e">
        <f ca="1">+IF(AND(ISNUMBER(OFFSET('Sanitation Data'!$I$6,0,10*ROW('Sanitation Data'!I89))),'Data Summary'!DK95="Yes"),OFFSET('Sanitation Data'!$I$6,0,10*ROW('Sanitation Data'!I89)),NA())</f>
        <v>#N/A</v>
      </c>
      <c r="AW95" s="520" t="e">
        <f ca="1">+IF(AND(ISNUMBER(OFFSET('Sanitation Data'!$I$10,0,10*ROW('Sanitation Data'!I89))),'Data Summary'!DL95="Yes"),OFFSET('Sanitation Data'!$I$10,0,10*ROW('Sanitation Data'!I89)),NA())</f>
        <v>#N/A</v>
      </c>
      <c r="AX95" s="520" t="e">
        <f ca="1">+IF(AND(ISNUMBER(OFFSET('Sanitation Data'!$I$11,0,10*ROW('Sanitation Data'!I89))),'Data Summary'!DM95="Yes"),OFFSET('Sanitation Data'!$I$11,0,10*ROW('Sanitation Data'!I89)),NA())</f>
        <v>#N/A</v>
      </c>
      <c r="AY95" s="520" t="e">
        <f ca="1">+IF(AND(ISNUMBER(OFFSET('Sanitation Data'!$I$12,0,10*ROW('Sanitation Data'!I89))),'Data Summary'!DN95="Yes"),OFFSET('Sanitation Data'!$I$12,0,10*ROW('Sanitation Data'!I89)),NA())</f>
        <v>#N/A</v>
      </c>
      <c r="AZ95" s="521" t="e">
        <f ca="1">+IF(AND(ISNUMBER(OFFSET('Hygiene Data'!$D$5,0,10*ROW('Hygiene Data'!D89))),'Data Summary'!DO95="Yes"),OFFSET('Hygiene Data'!$D$5,0,10*ROW('Hygiene Data'!D89)),NA())</f>
        <v>#N/A</v>
      </c>
      <c r="BA95" s="521" t="e">
        <f ca="1">+IF(AND(ISNUMBER(OFFSET('Hygiene Data'!$D$7,0,10*ROW('Hygiene Data'!D89))),'Data Summary'!DP95="Yes"),OFFSET('Hygiene Data'!$D$7,0,10*ROW('Hygiene Data'!D89)),NA())</f>
        <v>#N/A</v>
      </c>
      <c r="BB95" s="521" t="e">
        <f ca="1">+IF(AND(ISNUMBER(OFFSET('Hygiene Data'!$D$9,0,10*ROW('Hygiene Data'!D89))),'Data Summary'!DQ95="Yes"),OFFSET('Hygiene Data'!$D$9,0,10*ROW('Hygiene Data'!D89)),NA())</f>
        <v>#N/A</v>
      </c>
      <c r="BC95" s="521" t="e">
        <f ca="1">+IF(AND(ISNUMBER(OFFSET('Hygiene Data'!$E$5,0,10*ROW('Hygiene Data'!E89))),'Data Summary'!DR95="Yes"),OFFSET('Hygiene Data'!$E$5,0,10*ROW('Hygiene Data'!E89)),NA())</f>
        <v>#N/A</v>
      </c>
      <c r="BD95" s="521" t="e">
        <f ca="1">+IF(AND(ISNUMBER(OFFSET('Hygiene Data'!$E$7,0,10*ROW('Hygiene Data'!E89))),'Data Summary'!DS95="Yes"),OFFSET('Hygiene Data'!$E$7,0,10*ROW('Hygiene Data'!E89)),NA())</f>
        <v>#N/A</v>
      </c>
      <c r="BE95" s="521" t="e">
        <f ca="1">+IF(AND(ISNUMBER(OFFSET('Hygiene Data'!$E$9,0,10*ROW('Hygiene Data'!E89))),'Data Summary'!DT95="Yes"),OFFSET('Hygiene Data'!$E$9,0,10*ROW('Hygiene Data'!E89)),NA())</f>
        <v>#N/A</v>
      </c>
      <c r="BF95" s="521" t="e">
        <f ca="1">+IF(AND(ISNUMBER(OFFSET('Hygiene Data'!$F$5,0,10*ROW('Hygiene Data'!F89))),'Data Summary'!DU95="Yes"),OFFSET('Hygiene Data'!$F$5,0,10*ROW('Hygiene Data'!F89)),NA())</f>
        <v>#N/A</v>
      </c>
      <c r="BG95" s="521" t="e">
        <f ca="1">+IF(AND(ISNUMBER(OFFSET('Hygiene Data'!$F$7,0,10*ROW('Hygiene Data'!F89))),'Data Summary'!DV95="Yes"),OFFSET('Hygiene Data'!$F$7,0,10*ROW('Hygiene Data'!F89)),NA())</f>
        <v>#N/A</v>
      </c>
      <c r="BH95" s="521" t="e">
        <f ca="1">+IF(AND(ISNUMBER(OFFSET('Hygiene Data'!$F$9,0,10*ROW('Hygiene Data'!F89))),'Data Summary'!DW95="Yes"),OFFSET('Hygiene Data'!$F$9,0,10*ROW('Hygiene Data'!F89)),NA())</f>
        <v>#N/A</v>
      </c>
      <c r="BI95" s="521" t="e">
        <f ca="1">+IF(AND(ISNUMBER(OFFSET('Hygiene Data'!$G$5,0,10*ROW('Hygiene Data'!G89))),'Data Summary'!DX95="Yes"),OFFSET('Hygiene Data'!$G$5,0,10*ROW('Hygiene Data'!G89)),NA())</f>
        <v>#N/A</v>
      </c>
      <c r="BJ95" s="521" t="e">
        <f ca="1">+IF(AND(ISNUMBER(OFFSET('Hygiene Data'!$G$7,0,10*ROW('Hygiene Data'!G89))),'Data Summary'!DY95="Yes"),OFFSET('Hygiene Data'!$G$7,0,10*ROW('Hygiene Data'!G89)),NA())</f>
        <v>#N/A</v>
      </c>
      <c r="BK95" s="521" t="e">
        <f ca="1">+IF(AND(ISNUMBER(OFFSET('Hygiene Data'!$G$9,0,10*ROW('Hygiene Data'!G89))),'Data Summary'!DZ95="Yes"),OFFSET('Hygiene Data'!$G$9,0,10*ROW('Hygiene Data'!G89)),NA())</f>
        <v>#N/A</v>
      </c>
      <c r="BL95" s="521" t="e">
        <f ca="1">+IF(AND(ISNUMBER(OFFSET('Hygiene Data'!$H$5,0,10*ROW('Hygiene Data'!H89))),'Data Summary'!EA95="Yes"),OFFSET('Hygiene Data'!$H$5,0,10*ROW('Hygiene Data'!H89)),NA())</f>
        <v>#N/A</v>
      </c>
      <c r="BM95" s="521" t="e">
        <f ca="1">+IF(AND(ISNUMBER(OFFSET('Hygiene Data'!$H$7,0,10*ROW('Hygiene Data'!H89))),'Data Summary'!EB95="Yes"),OFFSET('Hygiene Data'!$H$7,0,10*ROW('Hygiene Data'!H89)),NA())</f>
        <v>#N/A</v>
      </c>
      <c r="BN95" s="521" t="e">
        <f ca="1">+IF(AND(ISNUMBER(OFFSET('Hygiene Data'!$H$9,0,10*ROW('Hygiene Data'!H89))),'Data Summary'!EC95="Yes"),OFFSET('Hygiene Data'!$H$9,0,10*ROW('Hygiene Data'!H89)),NA())</f>
        <v>#N/A</v>
      </c>
      <c r="BO95" s="521" t="e">
        <f ca="1">+IF(AND(ISNUMBER(OFFSET('Hygiene Data'!$I$5,0,10*ROW('Hygiene Data'!I89))),'Data Summary'!ED95="Yes"),OFFSET('Hygiene Data'!$I$5,0,10*ROW('Hygiene Data'!I89)),NA())</f>
        <v>#N/A</v>
      </c>
      <c r="BP95" s="521" t="e">
        <f ca="1">+IF(AND(ISNUMBER(OFFSET('Hygiene Data'!$I$7,0,10*ROW('Hygiene Data'!I89))),'Data Summary'!EE95="Yes"),OFFSET('Hygiene Data'!$I$7,0,10*ROW('Hygiene Data'!I89)),NA())</f>
        <v>#N/A</v>
      </c>
      <c r="BQ95" s="521" t="e">
        <f ca="1">+IF(AND(ISNUMBER(OFFSET('Hygiene Data'!$I$9,0,10*ROW('Hygiene Data'!I89))),'Data Summary'!EF95="Yes"),OFFSET('Hygiene Data'!$I$9,0,10*ROW('Hygiene Data'!I89)),NA())</f>
        <v>#N/A</v>
      </c>
    </row>
    <row r="96" spans="1:69" x14ac:dyDescent="0.25">
      <c r="A96" s="517" t="e">
        <f ca="1">+RIGHT('Data Summary'!A96,LEN('Data Summary'!A96)-9)</f>
        <v>#VALUE!</v>
      </c>
      <c r="B96" s="491" t="str">
        <f ca="1">+IF(ISTEXT('Data Summary'!B96),'Data Summary'!B96,"")</f>
        <v/>
      </c>
      <c r="C96" s="518" t="e">
        <f ca="1">+VALUE('Data Summary'!C96)</f>
        <v>#VALUE!</v>
      </c>
      <c r="D96" s="519" t="e">
        <f ca="1">+IF(AND(ISNUMBER(OFFSET('Water Data'!$D$4,0,10*ROW('Water Data'!D90))),'Data Summary'!BS96="Yes"),100-OFFSET('Water Data'!$D$4,0,10*ROW('Water Data'!D90)),NA())</f>
        <v>#N/A</v>
      </c>
      <c r="E96" s="519" t="e">
        <f ca="1">+IF(AND(ISNUMBER(OFFSET('Water Data'!$D$6,0,10*ROW('Water Data'!D90))),'Data Summary'!BT96="Yes"),OFFSET('Water Data'!$D$6,0,10*ROW('Water Data'!D90)),NA())</f>
        <v>#N/A</v>
      </c>
      <c r="F96" s="519" t="e">
        <f ca="1">+IF(AND(ISNUMBER(OFFSET('Water Data'!$D$9,0,10*ROW('Water Data'!D90))),'Data Summary'!BU96="Yes"),OFFSET('Water Data'!$D$9,0,10*ROW('Water Data'!D90)),NA())</f>
        <v>#N/A</v>
      </c>
      <c r="G96" s="519" t="e">
        <f ca="1">+IF(AND(ISNUMBER(OFFSET('Water Data'!$E$4,0,10*ROW('Water Data'!E90))),'Data Summary'!BV96="Yes"),100-OFFSET('Water Data'!$E$4,0,10*ROW('Water Data'!E90)),NA())</f>
        <v>#N/A</v>
      </c>
      <c r="H96" s="519" t="e">
        <f ca="1">+IF(AND(ISNUMBER(OFFSET('Water Data'!$E$6,0,10*ROW('Water Data'!E90))),'Data Summary'!BW96="Yes"),OFFSET('Water Data'!$E$6,0,10*ROW('Water Data'!E90)),NA())</f>
        <v>#N/A</v>
      </c>
      <c r="I96" s="519" t="e">
        <f ca="1">+IF(AND(ISNUMBER(OFFSET('Water Data'!$E$9,0,10*ROW('Water Data'!E90))),'Data Summary'!BX96="Yes"),OFFSET('Water Data'!$E$9,0,10*ROW('Water Data'!E90)),NA())</f>
        <v>#N/A</v>
      </c>
      <c r="J96" s="519" t="e">
        <f ca="1">+IF(AND(ISNUMBER(OFFSET('Water Data'!$F$4,0,10*ROW('Water Data'!F90))),'Data Summary'!BY96="Yes"),100-OFFSET('Water Data'!$F$4,0,10*ROW('Water Data'!F90)),NA())</f>
        <v>#N/A</v>
      </c>
      <c r="K96" s="519" t="e">
        <f ca="1">+IF(AND(ISNUMBER(OFFSET('Water Data'!$F$6,0,10*ROW('Water Data'!F90))),'Data Summary'!BZ96="Yes"),OFFSET('Water Data'!$F$6,0,10*ROW('Water Data'!F90)),NA())</f>
        <v>#N/A</v>
      </c>
      <c r="L96" s="519" t="e">
        <f ca="1">+IF(AND(ISNUMBER(OFFSET('Water Data'!$F$9,0,10*ROW('Water Data'!F90))),'Data Summary'!CA96="Yes"),OFFSET('Water Data'!$F$9,0,10*ROW('Water Data'!F90)),NA())</f>
        <v>#N/A</v>
      </c>
      <c r="M96" s="519" t="e">
        <f ca="1">+IF(AND(ISNUMBER(OFFSET('Water Data'!$G$4,0,10*ROW('Water Data'!G90))),'Data Summary'!CB96="Yes"),100-OFFSET('Water Data'!$G$4,0,10*ROW('Water Data'!G90)),NA())</f>
        <v>#N/A</v>
      </c>
      <c r="N96" s="519" t="e">
        <f ca="1">+IF(AND(ISNUMBER(OFFSET('Water Data'!$G$6,0,10*ROW('Water Data'!G90))),'Data Summary'!CC96="Yes"),OFFSET('Water Data'!$G$6,0,10*ROW('Water Data'!G90)),NA())</f>
        <v>#N/A</v>
      </c>
      <c r="O96" s="519" t="e">
        <f ca="1">+IF(AND(ISNUMBER(OFFSET('Water Data'!$G$9,0,10*ROW('Water Data'!G90))),'Data Summary'!CD96="Yes"),OFFSET('Water Data'!$G$9,0,10*ROW('Water Data'!G90)),NA())</f>
        <v>#N/A</v>
      </c>
      <c r="P96" s="519" t="e">
        <f ca="1">+IF(AND(ISNUMBER(OFFSET('Water Data'!$H$4,0,10*ROW('Water Data'!H90))),'Data Summary'!CE96="Yes"),100-OFFSET('Water Data'!$H$4,0,10*ROW('Water Data'!H90)),NA())</f>
        <v>#N/A</v>
      </c>
      <c r="Q96" s="519" t="e">
        <f ca="1">+IF(AND(ISNUMBER(OFFSET('Water Data'!$H$6,0,10*ROW('Water Data'!H90))),'Data Summary'!CF96="Yes"),OFFSET('Water Data'!$H$6,0,10*ROW('Water Data'!H90)),NA())</f>
        <v>#N/A</v>
      </c>
      <c r="R96" s="519" t="e">
        <f ca="1">+IF(AND(ISNUMBER(OFFSET('Water Data'!$H$9,0,10*ROW('Water Data'!H90))),'Data Summary'!CG96="Yes"),OFFSET('Water Data'!$H$9,0,10*ROW('Water Data'!H90)),NA())</f>
        <v>#N/A</v>
      </c>
      <c r="S96" s="519" t="e">
        <f ca="1">+IF(AND(ISNUMBER(OFFSET('Water Data'!$I$4,0,10*ROW('Water Data'!I90))),'Data Summary'!CH96="Yes"),100-OFFSET('Water Data'!$I$4,0,10*ROW('Water Data'!I90)),NA())</f>
        <v>#N/A</v>
      </c>
      <c r="T96" s="519" t="e">
        <f ca="1">+IF(AND(ISNUMBER(OFFSET('Water Data'!$I$6,0,10*ROW('Water Data'!I90))),'Data Summary'!CI96="Yes"),OFFSET('Water Data'!$I$6,0,10*ROW('Water Data'!I90)),NA())</f>
        <v>#N/A</v>
      </c>
      <c r="U96" s="519" t="e">
        <f ca="1">+IF(AND(ISNUMBER(OFFSET('Water Data'!$I$9,0,10*ROW('Water Data'!I90))),'Data Summary'!CJ96="Yes"),OFFSET('Water Data'!$I$9,0,10*ROW('Water Data'!I90)),NA())</f>
        <v>#N/A</v>
      </c>
      <c r="V96" s="520" t="e">
        <f ca="1">+IF(AND(ISNUMBER(OFFSET('Sanitation Data'!$D$4,0,10*ROW('Sanitation Data'!D90))),'Data Summary'!CK96="Yes"),100-OFFSET('Sanitation Data'!$D$4,0,10*ROW('Sanitation Data'!D90)),NA())</f>
        <v>#N/A</v>
      </c>
      <c r="W96" s="520" t="e">
        <f ca="1">+IF(AND(ISNUMBER(OFFSET('Sanitation Data'!$D$6,0,10*ROW('Sanitation Data'!D90))),'Data Summary'!CL96="Yes"),OFFSET('Sanitation Data'!$D$6,0,10*ROW('Sanitation Data'!D90)),NA())</f>
        <v>#N/A</v>
      </c>
      <c r="X96" s="520" t="e">
        <f ca="1">+IF(AND(ISNUMBER(OFFSET('Sanitation Data'!$D$10,0,10*ROW('Sanitation Data'!D90))),'Data Summary'!CM96="Yes"),OFFSET('Sanitation Data'!$D$10,0,10*ROW('Sanitation Data'!D90)),NA())</f>
        <v>#N/A</v>
      </c>
      <c r="Y96" s="520" t="e">
        <f ca="1">+IF(AND(ISNUMBER(OFFSET('Sanitation Data'!$D$11,0,10*ROW('Sanitation Data'!D90))),'Data Summary'!CN96="Yes"),OFFSET('Sanitation Data'!$D$11,0,10*ROW('Sanitation Data'!D90)),NA())</f>
        <v>#N/A</v>
      </c>
      <c r="Z96" s="520" t="e">
        <f ca="1">+IF(AND(ISNUMBER(OFFSET('Sanitation Data'!$D$12,0,10*ROW('Sanitation Data'!D90))),'Data Summary'!CO96="Yes"),OFFSET('Sanitation Data'!$D$12,0,10*ROW('Sanitation Data'!D90)),NA())</f>
        <v>#N/A</v>
      </c>
      <c r="AA96" s="520" t="e">
        <f ca="1">+IF(AND(ISNUMBER(OFFSET('Sanitation Data'!$E$4,0,10*ROW('Sanitation Data'!E90))),'Data Summary'!CP96="Yes"),100-OFFSET('Sanitation Data'!$E$4,0,10*ROW('Sanitation Data'!E90)),NA())</f>
        <v>#N/A</v>
      </c>
      <c r="AB96" s="520" t="e">
        <f ca="1">+IF(AND(ISNUMBER(OFFSET('Sanitation Data'!$E$6,0,10*ROW('Sanitation Data'!E90))),'Data Summary'!CQ96="Yes"),OFFSET('Sanitation Data'!$E$6,0,10*ROW('Sanitation Data'!E90)),NA())</f>
        <v>#N/A</v>
      </c>
      <c r="AC96" s="520" t="e">
        <f ca="1">+IF(AND(ISNUMBER(OFFSET('Sanitation Data'!$E$10,0,10*ROW('Sanitation Data'!E90))),'Data Summary'!CR96="Yes"),OFFSET('Sanitation Data'!$E$10,0,10*ROW('Sanitation Data'!E90)),NA())</f>
        <v>#N/A</v>
      </c>
      <c r="AD96" s="520" t="e">
        <f ca="1">+IF(AND(ISNUMBER(OFFSET('Sanitation Data'!$E$11,0,10*ROW('Sanitation Data'!E90))),'Data Summary'!CS96="Yes"),OFFSET('Sanitation Data'!$E$11,0,10*ROW('Sanitation Data'!E90)),NA())</f>
        <v>#N/A</v>
      </c>
      <c r="AE96" s="520" t="e">
        <f ca="1">+IF(AND(ISNUMBER(OFFSET('Sanitation Data'!$E$12,0,10*ROW('Sanitation Data'!E90))),'Data Summary'!CT96="Yes"),OFFSET('Sanitation Data'!$E$12,0,10*ROW('Sanitation Data'!E90)),NA())</f>
        <v>#N/A</v>
      </c>
      <c r="AF96" s="520" t="e">
        <f ca="1">+IF(AND(ISNUMBER(OFFSET('Sanitation Data'!$F$4,0,10*ROW('Sanitation Data'!F90))),'Data Summary'!CU96="Yes"),100-OFFSET('Sanitation Data'!$F$4,0,10*ROW('Sanitation Data'!F90)),NA())</f>
        <v>#N/A</v>
      </c>
      <c r="AG96" s="520" t="e">
        <f ca="1">+IF(AND(ISNUMBER(OFFSET('Sanitation Data'!$F$6,0,10*ROW('Sanitation Data'!F90))),'Data Summary'!CV96="Yes"),OFFSET('Sanitation Data'!$F$6,0,10*ROW('Sanitation Data'!F90)),NA())</f>
        <v>#N/A</v>
      </c>
      <c r="AH96" s="520" t="e">
        <f ca="1">+IF(AND(ISNUMBER(OFFSET('Sanitation Data'!$F$10,0,10*ROW('Sanitation Data'!F90))),'Data Summary'!CW96="Yes"),OFFSET('Sanitation Data'!$F$10,0,10*ROW('Sanitation Data'!F90)),NA())</f>
        <v>#N/A</v>
      </c>
      <c r="AI96" s="520" t="e">
        <f ca="1">+IF(AND(ISNUMBER(OFFSET('Sanitation Data'!$F$11,0,10*ROW('Sanitation Data'!F90))),'Data Summary'!CX96="Yes"),OFFSET('Sanitation Data'!$F$11,0,10*ROW('Sanitation Data'!F90)),NA())</f>
        <v>#N/A</v>
      </c>
      <c r="AJ96" s="520" t="e">
        <f ca="1">+IF(AND(ISNUMBER(OFFSET('Sanitation Data'!$F$12,0,10*ROW('Sanitation Data'!F90))),'Data Summary'!CY96="Yes"),OFFSET('Sanitation Data'!$F$12,0,10*ROW('Sanitation Data'!F90)),NA())</f>
        <v>#N/A</v>
      </c>
      <c r="AK96" s="520" t="e">
        <f ca="1">+IF(AND(ISNUMBER(OFFSET('Sanitation Data'!$G$4,0,10*ROW('Sanitation Data'!G90))),'Data Summary'!CZ96="Yes"),100-OFFSET('Sanitation Data'!$G$4,0,10*ROW('Sanitation Data'!G90)),NA())</f>
        <v>#N/A</v>
      </c>
      <c r="AL96" s="520" t="e">
        <f ca="1">+IF(AND(ISNUMBER(OFFSET('Sanitation Data'!$G$6,0,10*ROW('Sanitation Data'!G90))),'Data Summary'!DA96="Yes"),OFFSET('Sanitation Data'!$G$6,0,10*ROW('Sanitation Data'!G90)),NA())</f>
        <v>#N/A</v>
      </c>
      <c r="AM96" s="520" t="e">
        <f ca="1">+IF(AND(ISNUMBER(OFFSET('Sanitation Data'!$G$10,0,10*ROW('Sanitation Data'!G90))),'Data Summary'!DB96="Yes"),OFFSET('Sanitation Data'!$G$10,0,10*ROW('Sanitation Data'!G90)),NA())</f>
        <v>#N/A</v>
      </c>
      <c r="AN96" s="520" t="e">
        <f ca="1">+IF(AND(ISNUMBER(OFFSET('Sanitation Data'!$G$11,0,10*ROW('Sanitation Data'!G90))),'Data Summary'!DC96="Yes"),OFFSET('Sanitation Data'!$G$11,0,10*ROW('Sanitation Data'!G90)),NA())</f>
        <v>#N/A</v>
      </c>
      <c r="AO96" s="520" t="e">
        <f ca="1">+IF(AND(ISNUMBER(OFFSET('Sanitation Data'!$G$12,0,10*ROW('Sanitation Data'!G90))),'Data Summary'!DD96="Yes"),OFFSET('Sanitation Data'!$G$12,0,10*ROW('Sanitation Data'!G90)),NA())</f>
        <v>#N/A</v>
      </c>
      <c r="AP96" s="520" t="e">
        <f ca="1">+IF(AND(ISNUMBER(OFFSET('Sanitation Data'!$H$4,0,10*ROW('Sanitation Data'!H90))),'Data Summary'!DE96="Yes"),100-OFFSET('Sanitation Data'!$H$4,0,10*ROW('Sanitation Data'!H90)),NA())</f>
        <v>#N/A</v>
      </c>
      <c r="AQ96" s="520" t="e">
        <f ca="1">+IF(AND(ISNUMBER(OFFSET('Sanitation Data'!$H$6,0,10*ROW('Sanitation Data'!H90))),'Data Summary'!DF96="Yes"),OFFSET('Sanitation Data'!$H$6,0,10*ROW('Sanitation Data'!H90)),NA())</f>
        <v>#N/A</v>
      </c>
      <c r="AR96" s="520" t="e">
        <f ca="1">+IF(AND(ISNUMBER(OFFSET('Sanitation Data'!$H$10,0,10*ROW('Sanitation Data'!H90))),'Data Summary'!DG96="Yes"),OFFSET('Sanitation Data'!$H$10,0,10*ROW('Sanitation Data'!H90)),NA())</f>
        <v>#N/A</v>
      </c>
      <c r="AS96" s="520" t="e">
        <f ca="1">+IF(AND(ISNUMBER(OFFSET('Sanitation Data'!$H$11,0,10*ROW('Sanitation Data'!H90))),'Data Summary'!DH96="Yes"),OFFSET('Sanitation Data'!$H$11,0,10*ROW('Sanitation Data'!H90)),NA())</f>
        <v>#N/A</v>
      </c>
      <c r="AT96" s="520" t="e">
        <f ca="1">+IF(AND(ISNUMBER(OFFSET('Sanitation Data'!$H$12,0,10*ROW('Sanitation Data'!H90))),'Data Summary'!DI96="Yes"),OFFSET('Sanitation Data'!$H$12,0,10*ROW('Sanitation Data'!H90)),NA())</f>
        <v>#N/A</v>
      </c>
      <c r="AU96" s="520" t="e">
        <f ca="1">+IF(AND(ISNUMBER(OFFSET('Sanitation Data'!$I$4,0,10*ROW('Sanitation Data'!I90))),'Data Summary'!DJ96="Yes"),100-OFFSET('Sanitation Data'!$I$4,0,10*ROW('Sanitation Data'!I90)),NA())</f>
        <v>#N/A</v>
      </c>
      <c r="AV96" s="520" t="e">
        <f ca="1">+IF(AND(ISNUMBER(OFFSET('Sanitation Data'!$I$6,0,10*ROW('Sanitation Data'!I90))),'Data Summary'!DK96="Yes"),OFFSET('Sanitation Data'!$I$6,0,10*ROW('Sanitation Data'!I90)),NA())</f>
        <v>#N/A</v>
      </c>
      <c r="AW96" s="520" t="e">
        <f ca="1">+IF(AND(ISNUMBER(OFFSET('Sanitation Data'!$I$10,0,10*ROW('Sanitation Data'!I90))),'Data Summary'!DL96="Yes"),OFFSET('Sanitation Data'!$I$10,0,10*ROW('Sanitation Data'!I90)),NA())</f>
        <v>#N/A</v>
      </c>
      <c r="AX96" s="520" t="e">
        <f ca="1">+IF(AND(ISNUMBER(OFFSET('Sanitation Data'!$I$11,0,10*ROW('Sanitation Data'!I90))),'Data Summary'!DM96="Yes"),OFFSET('Sanitation Data'!$I$11,0,10*ROW('Sanitation Data'!I90)),NA())</f>
        <v>#N/A</v>
      </c>
      <c r="AY96" s="520" t="e">
        <f ca="1">+IF(AND(ISNUMBER(OFFSET('Sanitation Data'!$I$12,0,10*ROW('Sanitation Data'!I90))),'Data Summary'!DN96="Yes"),OFFSET('Sanitation Data'!$I$12,0,10*ROW('Sanitation Data'!I90)),NA())</f>
        <v>#N/A</v>
      </c>
      <c r="AZ96" s="521" t="e">
        <f ca="1">+IF(AND(ISNUMBER(OFFSET('Hygiene Data'!$D$5,0,10*ROW('Hygiene Data'!D90))),'Data Summary'!DO96="Yes"),OFFSET('Hygiene Data'!$D$5,0,10*ROW('Hygiene Data'!D90)),NA())</f>
        <v>#N/A</v>
      </c>
      <c r="BA96" s="521" t="e">
        <f ca="1">+IF(AND(ISNUMBER(OFFSET('Hygiene Data'!$D$7,0,10*ROW('Hygiene Data'!D90))),'Data Summary'!DP96="Yes"),OFFSET('Hygiene Data'!$D$7,0,10*ROW('Hygiene Data'!D90)),NA())</f>
        <v>#N/A</v>
      </c>
      <c r="BB96" s="521" t="e">
        <f ca="1">+IF(AND(ISNUMBER(OFFSET('Hygiene Data'!$D$9,0,10*ROW('Hygiene Data'!D90))),'Data Summary'!DQ96="Yes"),OFFSET('Hygiene Data'!$D$9,0,10*ROW('Hygiene Data'!D90)),NA())</f>
        <v>#N/A</v>
      </c>
      <c r="BC96" s="521" t="e">
        <f ca="1">+IF(AND(ISNUMBER(OFFSET('Hygiene Data'!$E$5,0,10*ROW('Hygiene Data'!E90))),'Data Summary'!DR96="Yes"),OFFSET('Hygiene Data'!$E$5,0,10*ROW('Hygiene Data'!E90)),NA())</f>
        <v>#N/A</v>
      </c>
      <c r="BD96" s="521" t="e">
        <f ca="1">+IF(AND(ISNUMBER(OFFSET('Hygiene Data'!$E$7,0,10*ROW('Hygiene Data'!E90))),'Data Summary'!DS96="Yes"),OFFSET('Hygiene Data'!$E$7,0,10*ROW('Hygiene Data'!E90)),NA())</f>
        <v>#N/A</v>
      </c>
      <c r="BE96" s="521" t="e">
        <f ca="1">+IF(AND(ISNUMBER(OFFSET('Hygiene Data'!$E$9,0,10*ROW('Hygiene Data'!E90))),'Data Summary'!DT96="Yes"),OFFSET('Hygiene Data'!$E$9,0,10*ROW('Hygiene Data'!E90)),NA())</f>
        <v>#N/A</v>
      </c>
      <c r="BF96" s="521" t="e">
        <f ca="1">+IF(AND(ISNUMBER(OFFSET('Hygiene Data'!$F$5,0,10*ROW('Hygiene Data'!F90))),'Data Summary'!DU96="Yes"),OFFSET('Hygiene Data'!$F$5,0,10*ROW('Hygiene Data'!F90)),NA())</f>
        <v>#N/A</v>
      </c>
      <c r="BG96" s="521" t="e">
        <f ca="1">+IF(AND(ISNUMBER(OFFSET('Hygiene Data'!$F$7,0,10*ROW('Hygiene Data'!F90))),'Data Summary'!DV96="Yes"),OFFSET('Hygiene Data'!$F$7,0,10*ROW('Hygiene Data'!F90)),NA())</f>
        <v>#N/A</v>
      </c>
      <c r="BH96" s="521" t="e">
        <f ca="1">+IF(AND(ISNUMBER(OFFSET('Hygiene Data'!$F$9,0,10*ROW('Hygiene Data'!F90))),'Data Summary'!DW96="Yes"),OFFSET('Hygiene Data'!$F$9,0,10*ROW('Hygiene Data'!F90)),NA())</f>
        <v>#N/A</v>
      </c>
      <c r="BI96" s="521" t="e">
        <f ca="1">+IF(AND(ISNUMBER(OFFSET('Hygiene Data'!$G$5,0,10*ROW('Hygiene Data'!G90))),'Data Summary'!DX96="Yes"),OFFSET('Hygiene Data'!$G$5,0,10*ROW('Hygiene Data'!G90)),NA())</f>
        <v>#N/A</v>
      </c>
      <c r="BJ96" s="521" t="e">
        <f ca="1">+IF(AND(ISNUMBER(OFFSET('Hygiene Data'!$G$7,0,10*ROW('Hygiene Data'!G90))),'Data Summary'!DY96="Yes"),OFFSET('Hygiene Data'!$G$7,0,10*ROW('Hygiene Data'!G90)),NA())</f>
        <v>#N/A</v>
      </c>
      <c r="BK96" s="521" t="e">
        <f ca="1">+IF(AND(ISNUMBER(OFFSET('Hygiene Data'!$G$9,0,10*ROW('Hygiene Data'!G90))),'Data Summary'!DZ96="Yes"),OFFSET('Hygiene Data'!$G$9,0,10*ROW('Hygiene Data'!G90)),NA())</f>
        <v>#N/A</v>
      </c>
      <c r="BL96" s="521" t="e">
        <f ca="1">+IF(AND(ISNUMBER(OFFSET('Hygiene Data'!$H$5,0,10*ROW('Hygiene Data'!H90))),'Data Summary'!EA96="Yes"),OFFSET('Hygiene Data'!$H$5,0,10*ROW('Hygiene Data'!H90)),NA())</f>
        <v>#N/A</v>
      </c>
      <c r="BM96" s="521" t="e">
        <f ca="1">+IF(AND(ISNUMBER(OFFSET('Hygiene Data'!$H$7,0,10*ROW('Hygiene Data'!H90))),'Data Summary'!EB96="Yes"),OFFSET('Hygiene Data'!$H$7,0,10*ROW('Hygiene Data'!H90)),NA())</f>
        <v>#N/A</v>
      </c>
      <c r="BN96" s="521" t="e">
        <f ca="1">+IF(AND(ISNUMBER(OFFSET('Hygiene Data'!$H$9,0,10*ROW('Hygiene Data'!H90))),'Data Summary'!EC96="Yes"),OFFSET('Hygiene Data'!$H$9,0,10*ROW('Hygiene Data'!H90)),NA())</f>
        <v>#N/A</v>
      </c>
      <c r="BO96" s="521" t="e">
        <f ca="1">+IF(AND(ISNUMBER(OFFSET('Hygiene Data'!$I$5,0,10*ROW('Hygiene Data'!I90))),'Data Summary'!ED96="Yes"),OFFSET('Hygiene Data'!$I$5,0,10*ROW('Hygiene Data'!I90)),NA())</f>
        <v>#N/A</v>
      </c>
      <c r="BP96" s="521" t="e">
        <f ca="1">+IF(AND(ISNUMBER(OFFSET('Hygiene Data'!$I$7,0,10*ROW('Hygiene Data'!I90))),'Data Summary'!EE96="Yes"),OFFSET('Hygiene Data'!$I$7,0,10*ROW('Hygiene Data'!I90)),NA())</f>
        <v>#N/A</v>
      </c>
      <c r="BQ96" s="521" t="e">
        <f ca="1">+IF(AND(ISNUMBER(OFFSET('Hygiene Data'!$I$9,0,10*ROW('Hygiene Data'!I90))),'Data Summary'!EF96="Yes"),OFFSET('Hygiene Data'!$I$9,0,10*ROW('Hygiene Data'!I90)),NA())</f>
        <v>#N/A</v>
      </c>
    </row>
    <row r="97" spans="1:69" x14ac:dyDescent="0.25">
      <c r="A97" s="517" t="e">
        <f ca="1">+RIGHT('Data Summary'!A97,LEN('Data Summary'!A97)-9)</f>
        <v>#VALUE!</v>
      </c>
      <c r="B97" s="491" t="str">
        <f ca="1">+IF(ISTEXT('Data Summary'!B97),'Data Summary'!B97,"")</f>
        <v/>
      </c>
      <c r="C97" s="518" t="e">
        <f ca="1">+VALUE('Data Summary'!C97)</f>
        <v>#VALUE!</v>
      </c>
      <c r="D97" s="519" t="e">
        <f ca="1">+IF(AND(ISNUMBER(OFFSET('Water Data'!$D$4,0,10*ROW('Water Data'!D91))),'Data Summary'!BS97="Yes"),100-OFFSET('Water Data'!$D$4,0,10*ROW('Water Data'!D91)),NA())</f>
        <v>#N/A</v>
      </c>
      <c r="E97" s="519" t="e">
        <f ca="1">+IF(AND(ISNUMBER(OFFSET('Water Data'!$D$6,0,10*ROW('Water Data'!D91))),'Data Summary'!BT97="Yes"),OFFSET('Water Data'!$D$6,0,10*ROW('Water Data'!D91)),NA())</f>
        <v>#N/A</v>
      </c>
      <c r="F97" s="519" t="e">
        <f ca="1">+IF(AND(ISNUMBER(OFFSET('Water Data'!$D$9,0,10*ROW('Water Data'!D91))),'Data Summary'!BU97="Yes"),OFFSET('Water Data'!$D$9,0,10*ROW('Water Data'!D91)),NA())</f>
        <v>#N/A</v>
      </c>
      <c r="G97" s="519" t="e">
        <f ca="1">+IF(AND(ISNUMBER(OFFSET('Water Data'!$E$4,0,10*ROW('Water Data'!E91))),'Data Summary'!BV97="Yes"),100-OFFSET('Water Data'!$E$4,0,10*ROW('Water Data'!E91)),NA())</f>
        <v>#N/A</v>
      </c>
      <c r="H97" s="519" t="e">
        <f ca="1">+IF(AND(ISNUMBER(OFFSET('Water Data'!$E$6,0,10*ROW('Water Data'!E91))),'Data Summary'!BW97="Yes"),OFFSET('Water Data'!$E$6,0,10*ROW('Water Data'!E91)),NA())</f>
        <v>#N/A</v>
      </c>
      <c r="I97" s="519" t="e">
        <f ca="1">+IF(AND(ISNUMBER(OFFSET('Water Data'!$E$9,0,10*ROW('Water Data'!E91))),'Data Summary'!BX97="Yes"),OFFSET('Water Data'!$E$9,0,10*ROW('Water Data'!E91)),NA())</f>
        <v>#N/A</v>
      </c>
      <c r="J97" s="519" t="e">
        <f ca="1">+IF(AND(ISNUMBER(OFFSET('Water Data'!$F$4,0,10*ROW('Water Data'!F91))),'Data Summary'!BY97="Yes"),100-OFFSET('Water Data'!$F$4,0,10*ROW('Water Data'!F91)),NA())</f>
        <v>#N/A</v>
      </c>
      <c r="K97" s="519" t="e">
        <f ca="1">+IF(AND(ISNUMBER(OFFSET('Water Data'!$F$6,0,10*ROW('Water Data'!F91))),'Data Summary'!BZ97="Yes"),OFFSET('Water Data'!$F$6,0,10*ROW('Water Data'!F91)),NA())</f>
        <v>#N/A</v>
      </c>
      <c r="L97" s="519" t="e">
        <f ca="1">+IF(AND(ISNUMBER(OFFSET('Water Data'!$F$9,0,10*ROW('Water Data'!F91))),'Data Summary'!CA97="Yes"),OFFSET('Water Data'!$F$9,0,10*ROW('Water Data'!F91)),NA())</f>
        <v>#N/A</v>
      </c>
      <c r="M97" s="519" t="e">
        <f ca="1">+IF(AND(ISNUMBER(OFFSET('Water Data'!$G$4,0,10*ROW('Water Data'!G91))),'Data Summary'!CB97="Yes"),100-OFFSET('Water Data'!$G$4,0,10*ROW('Water Data'!G91)),NA())</f>
        <v>#N/A</v>
      </c>
      <c r="N97" s="519" t="e">
        <f ca="1">+IF(AND(ISNUMBER(OFFSET('Water Data'!$G$6,0,10*ROW('Water Data'!G91))),'Data Summary'!CC97="Yes"),OFFSET('Water Data'!$G$6,0,10*ROW('Water Data'!G91)),NA())</f>
        <v>#N/A</v>
      </c>
      <c r="O97" s="519" t="e">
        <f ca="1">+IF(AND(ISNUMBER(OFFSET('Water Data'!$G$9,0,10*ROW('Water Data'!G91))),'Data Summary'!CD97="Yes"),OFFSET('Water Data'!$G$9,0,10*ROW('Water Data'!G91)),NA())</f>
        <v>#N/A</v>
      </c>
      <c r="P97" s="519" t="e">
        <f ca="1">+IF(AND(ISNUMBER(OFFSET('Water Data'!$H$4,0,10*ROW('Water Data'!H91))),'Data Summary'!CE97="Yes"),100-OFFSET('Water Data'!$H$4,0,10*ROW('Water Data'!H91)),NA())</f>
        <v>#N/A</v>
      </c>
      <c r="Q97" s="519" t="e">
        <f ca="1">+IF(AND(ISNUMBER(OFFSET('Water Data'!$H$6,0,10*ROW('Water Data'!H91))),'Data Summary'!CF97="Yes"),OFFSET('Water Data'!$H$6,0,10*ROW('Water Data'!H91)),NA())</f>
        <v>#N/A</v>
      </c>
      <c r="R97" s="519" t="e">
        <f ca="1">+IF(AND(ISNUMBER(OFFSET('Water Data'!$H$9,0,10*ROW('Water Data'!H91))),'Data Summary'!CG97="Yes"),OFFSET('Water Data'!$H$9,0,10*ROW('Water Data'!H91)),NA())</f>
        <v>#N/A</v>
      </c>
      <c r="S97" s="519" t="e">
        <f ca="1">+IF(AND(ISNUMBER(OFFSET('Water Data'!$I$4,0,10*ROW('Water Data'!I91))),'Data Summary'!CH97="Yes"),100-OFFSET('Water Data'!$I$4,0,10*ROW('Water Data'!I91)),NA())</f>
        <v>#N/A</v>
      </c>
      <c r="T97" s="519" t="e">
        <f ca="1">+IF(AND(ISNUMBER(OFFSET('Water Data'!$I$6,0,10*ROW('Water Data'!I91))),'Data Summary'!CI97="Yes"),OFFSET('Water Data'!$I$6,0,10*ROW('Water Data'!I91)),NA())</f>
        <v>#N/A</v>
      </c>
      <c r="U97" s="519" t="e">
        <f ca="1">+IF(AND(ISNUMBER(OFFSET('Water Data'!$I$9,0,10*ROW('Water Data'!I91))),'Data Summary'!CJ97="Yes"),OFFSET('Water Data'!$I$9,0,10*ROW('Water Data'!I91)),NA())</f>
        <v>#N/A</v>
      </c>
      <c r="V97" s="520" t="e">
        <f ca="1">+IF(AND(ISNUMBER(OFFSET('Sanitation Data'!$D$4,0,10*ROW('Sanitation Data'!D91))),'Data Summary'!CK97="Yes"),100-OFFSET('Sanitation Data'!$D$4,0,10*ROW('Sanitation Data'!D91)),NA())</f>
        <v>#N/A</v>
      </c>
      <c r="W97" s="520" t="e">
        <f ca="1">+IF(AND(ISNUMBER(OFFSET('Sanitation Data'!$D$6,0,10*ROW('Sanitation Data'!D91))),'Data Summary'!CL97="Yes"),OFFSET('Sanitation Data'!$D$6,0,10*ROW('Sanitation Data'!D91)),NA())</f>
        <v>#N/A</v>
      </c>
      <c r="X97" s="520" t="e">
        <f ca="1">+IF(AND(ISNUMBER(OFFSET('Sanitation Data'!$D$10,0,10*ROW('Sanitation Data'!D91))),'Data Summary'!CM97="Yes"),OFFSET('Sanitation Data'!$D$10,0,10*ROW('Sanitation Data'!D91)),NA())</f>
        <v>#N/A</v>
      </c>
      <c r="Y97" s="520" t="e">
        <f ca="1">+IF(AND(ISNUMBER(OFFSET('Sanitation Data'!$D$11,0,10*ROW('Sanitation Data'!D91))),'Data Summary'!CN97="Yes"),OFFSET('Sanitation Data'!$D$11,0,10*ROW('Sanitation Data'!D91)),NA())</f>
        <v>#N/A</v>
      </c>
      <c r="Z97" s="520" t="e">
        <f ca="1">+IF(AND(ISNUMBER(OFFSET('Sanitation Data'!$D$12,0,10*ROW('Sanitation Data'!D91))),'Data Summary'!CO97="Yes"),OFFSET('Sanitation Data'!$D$12,0,10*ROW('Sanitation Data'!D91)),NA())</f>
        <v>#N/A</v>
      </c>
      <c r="AA97" s="520" t="e">
        <f ca="1">+IF(AND(ISNUMBER(OFFSET('Sanitation Data'!$E$4,0,10*ROW('Sanitation Data'!E91))),'Data Summary'!CP97="Yes"),100-OFFSET('Sanitation Data'!$E$4,0,10*ROW('Sanitation Data'!E91)),NA())</f>
        <v>#N/A</v>
      </c>
      <c r="AB97" s="520" t="e">
        <f ca="1">+IF(AND(ISNUMBER(OFFSET('Sanitation Data'!$E$6,0,10*ROW('Sanitation Data'!E91))),'Data Summary'!CQ97="Yes"),OFFSET('Sanitation Data'!$E$6,0,10*ROW('Sanitation Data'!E91)),NA())</f>
        <v>#N/A</v>
      </c>
      <c r="AC97" s="520" t="e">
        <f ca="1">+IF(AND(ISNUMBER(OFFSET('Sanitation Data'!$E$10,0,10*ROW('Sanitation Data'!E91))),'Data Summary'!CR97="Yes"),OFFSET('Sanitation Data'!$E$10,0,10*ROW('Sanitation Data'!E91)),NA())</f>
        <v>#N/A</v>
      </c>
      <c r="AD97" s="520" t="e">
        <f ca="1">+IF(AND(ISNUMBER(OFFSET('Sanitation Data'!$E$11,0,10*ROW('Sanitation Data'!E91))),'Data Summary'!CS97="Yes"),OFFSET('Sanitation Data'!$E$11,0,10*ROW('Sanitation Data'!E91)),NA())</f>
        <v>#N/A</v>
      </c>
      <c r="AE97" s="520" t="e">
        <f ca="1">+IF(AND(ISNUMBER(OFFSET('Sanitation Data'!$E$12,0,10*ROW('Sanitation Data'!E91))),'Data Summary'!CT97="Yes"),OFFSET('Sanitation Data'!$E$12,0,10*ROW('Sanitation Data'!E91)),NA())</f>
        <v>#N/A</v>
      </c>
      <c r="AF97" s="520" t="e">
        <f ca="1">+IF(AND(ISNUMBER(OFFSET('Sanitation Data'!$F$4,0,10*ROW('Sanitation Data'!F91))),'Data Summary'!CU97="Yes"),100-OFFSET('Sanitation Data'!$F$4,0,10*ROW('Sanitation Data'!F91)),NA())</f>
        <v>#N/A</v>
      </c>
      <c r="AG97" s="520" t="e">
        <f ca="1">+IF(AND(ISNUMBER(OFFSET('Sanitation Data'!$F$6,0,10*ROW('Sanitation Data'!F91))),'Data Summary'!CV97="Yes"),OFFSET('Sanitation Data'!$F$6,0,10*ROW('Sanitation Data'!F91)),NA())</f>
        <v>#N/A</v>
      </c>
      <c r="AH97" s="520" t="e">
        <f ca="1">+IF(AND(ISNUMBER(OFFSET('Sanitation Data'!$F$10,0,10*ROW('Sanitation Data'!F91))),'Data Summary'!CW97="Yes"),OFFSET('Sanitation Data'!$F$10,0,10*ROW('Sanitation Data'!F91)),NA())</f>
        <v>#N/A</v>
      </c>
      <c r="AI97" s="520" t="e">
        <f ca="1">+IF(AND(ISNUMBER(OFFSET('Sanitation Data'!$F$11,0,10*ROW('Sanitation Data'!F91))),'Data Summary'!CX97="Yes"),OFFSET('Sanitation Data'!$F$11,0,10*ROW('Sanitation Data'!F91)),NA())</f>
        <v>#N/A</v>
      </c>
      <c r="AJ97" s="520" t="e">
        <f ca="1">+IF(AND(ISNUMBER(OFFSET('Sanitation Data'!$F$12,0,10*ROW('Sanitation Data'!F91))),'Data Summary'!CY97="Yes"),OFFSET('Sanitation Data'!$F$12,0,10*ROW('Sanitation Data'!F91)),NA())</f>
        <v>#N/A</v>
      </c>
      <c r="AK97" s="520" t="e">
        <f ca="1">+IF(AND(ISNUMBER(OFFSET('Sanitation Data'!$G$4,0,10*ROW('Sanitation Data'!G91))),'Data Summary'!CZ97="Yes"),100-OFFSET('Sanitation Data'!$G$4,0,10*ROW('Sanitation Data'!G91)),NA())</f>
        <v>#N/A</v>
      </c>
      <c r="AL97" s="520" t="e">
        <f ca="1">+IF(AND(ISNUMBER(OFFSET('Sanitation Data'!$G$6,0,10*ROW('Sanitation Data'!G91))),'Data Summary'!DA97="Yes"),OFFSET('Sanitation Data'!$G$6,0,10*ROW('Sanitation Data'!G91)),NA())</f>
        <v>#N/A</v>
      </c>
      <c r="AM97" s="520" t="e">
        <f ca="1">+IF(AND(ISNUMBER(OFFSET('Sanitation Data'!$G$10,0,10*ROW('Sanitation Data'!G91))),'Data Summary'!DB97="Yes"),OFFSET('Sanitation Data'!$G$10,0,10*ROW('Sanitation Data'!G91)),NA())</f>
        <v>#N/A</v>
      </c>
      <c r="AN97" s="520" t="e">
        <f ca="1">+IF(AND(ISNUMBER(OFFSET('Sanitation Data'!$G$11,0,10*ROW('Sanitation Data'!G91))),'Data Summary'!DC97="Yes"),OFFSET('Sanitation Data'!$G$11,0,10*ROW('Sanitation Data'!G91)),NA())</f>
        <v>#N/A</v>
      </c>
      <c r="AO97" s="520" t="e">
        <f ca="1">+IF(AND(ISNUMBER(OFFSET('Sanitation Data'!$G$12,0,10*ROW('Sanitation Data'!G91))),'Data Summary'!DD97="Yes"),OFFSET('Sanitation Data'!$G$12,0,10*ROW('Sanitation Data'!G91)),NA())</f>
        <v>#N/A</v>
      </c>
      <c r="AP97" s="520" t="e">
        <f ca="1">+IF(AND(ISNUMBER(OFFSET('Sanitation Data'!$H$4,0,10*ROW('Sanitation Data'!H91))),'Data Summary'!DE97="Yes"),100-OFFSET('Sanitation Data'!$H$4,0,10*ROW('Sanitation Data'!H91)),NA())</f>
        <v>#N/A</v>
      </c>
      <c r="AQ97" s="520" t="e">
        <f ca="1">+IF(AND(ISNUMBER(OFFSET('Sanitation Data'!$H$6,0,10*ROW('Sanitation Data'!H91))),'Data Summary'!DF97="Yes"),OFFSET('Sanitation Data'!$H$6,0,10*ROW('Sanitation Data'!H91)),NA())</f>
        <v>#N/A</v>
      </c>
      <c r="AR97" s="520" t="e">
        <f ca="1">+IF(AND(ISNUMBER(OFFSET('Sanitation Data'!$H$10,0,10*ROW('Sanitation Data'!H91))),'Data Summary'!DG97="Yes"),OFFSET('Sanitation Data'!$H$10,0,10*ROW('Sanitation Data'!H91)),NA())</f>
        <v>#N/A</v>
      </c>
      <c r="AS97" s="520" t="e">
        <f ca="1">+IF(AND(ISNUMBER(OFFSET('Sanitation Data'!$H$11,0,10*ROW('Sanitation Data'!H91))),'Data Summary'!DH97="Yes"),OFFSET('Sanitation Data'!$H$11,0,10*ROW('Sanitation Data'!H91)),NA())</f>
        <v>#N/A</v>
      </c>
      <c r="AT97" s="520" t="e">
        <f ca="1">+IF(AND(ISNUMBER(OFFSET('Sanitation Data'!$H$12,0,10*ROW('Sanitation Data'!H91))),'Data Summary'!DI97="Yes"),OFFSET('Sanitation Data'!$H$12,0,10*ROW('Sanitation Data'!H91)),NA())</f>
        <v>#N/A</v>
      </c>
      <c r="AU97" s="520" t="e">
        <f ca="1">+IF(AND(ISNUMBER(OFFSET('Sanitation Data'!$I$4,0,10*ROW('Sanitation Data'!I91))),'Data Summary'!DJ97="Yes"),100-OFFSET('Sanitation Data'!$I$4,0,10*ROW('Sanitation Data'!I91)),NA())</f>
        <v>#N/A</v>
      </c>
      <c r="AV97" s="520" t="e">
        <f ca="1">+IF(AND(ISNUMBER(OFFSET('Sanitation Data'!$I$6,0,10*ROW('Sanitation Data'!I91))),'Data Summary'!DK97="Yes"),OFFSET('Sanitation Data'!$I$6,0,10*ROW('Sanitation Data'!I91)),NA())</f>
        <v>#N/A</v>
      </c>
      <c r="AW97" s="520" t="e">
        <f ca="1">+IF(AND(ISNUMBER(OFFSET('Sanitation Data'!$I$10,0,10*ROW('Sanitation Data'!I91))),'Data Summary'!DL97="Yes"),OFFSET('Sanitation Data'!$I$10,0,10*ROW('Sanitation Data'!I91)),NA())</f>
        <v>#N/A</v>
      </c>
      <c r="AX97" s="520" t="e">
        <f ca="1">+IF(AND(ISNUMBER(OFFSET('Sanitation Data'!$I$11,0,10*ROW('Sanitation Data'!I91))),'Data Summary'!DM97="Yes"),OFFSET('Sanitation Data'!$I$11,0,10*ROW('Sanitation Data'!I91)),NA())</f>
        <v>#N/A</v>
      </c>
      <c r="AY97" s="520" t="e">
        <f ca="1">+IF(AND(ISNUMBER(OFFSET('Sanitation Data'!$I$12,0,10*ROW('Sanitation Data'!I91))),'Data Summary'!DN97="Yes"),OFFSET('Sanitation Data'!$I$12,0,10*ROW('Sanitation Data'!I91)),NA())</f>
        <v>#N/A</v>
      </c>
      <c r="AZ97" s="521" t="e">
        <f ca="1">+IF(AND(ISNUMBER(OFFSET('Hygiene Data'!$D$5,0,10*ROW('Hygiene Data'!D91))),'Data Summary'!DO97="Yes"),OFFSET('Hygiene Data'!$D$5,0,10*ROW('Hygiene Data'!D91)),NA())</f>
        <v>#N/A</v>
      </c>
      <c r="BA97" s="521" t="e">
        <f ca="1">+IF(AND(ISNUMBER(OFFSET('Hygiene Data'!$D$7,0,10*ROW('Hygiene Data'!D91))),'Data Summary'!DP97="Yes"),OFFSET('Hygiene Data'!$D$7,0,10*ROW('Hygiene Data'!D91)),NA())</f>
        <v>#N/A</v>
      </c>
      <c r="BB97" s="521" t="e">
        <f ca="1">+IF(AND(ISNUMBER(OFFSET('Hygiene Data'!$D$9,0,10*ROW('Hygiene Data'!D91))),'Data Summary'!DQ97="Yes"),OFFSET('Hygiene Data'!$D$9,0,10*ROW('Hygiene Data'!D91)),NA())</f>
        <v>#N/A</v>
      </c>
      <c r="BC97" s="521" t="e">
        <f ca="1">+IF(AND(ISNUMBER(OFFSET('Hygiene Data'!$E$5,0,10*ROW('Hygiene Data'!E91))),'Data Summary'!DR97="Yes"),OFFSET('Hygiene Data'!$E$5,0,10*ROW('Hygiene Data'!E91)),NA())</f>
        <v>#N/A</v>
      </c>
      <c r="BD97" s="521" t="e">
        <f ca="1">+IF(AND(ISNUMBER(OFFSET('Hygiene Data'!$E$7,0,10*ROW('Hygiene Data'!E91))),'Data Summary'!DS97="Yes"),OFFSET('Hygiene Data'!$E$7,0,10*ROW('Hygiene Data'!E91)),NA())</f>
        <v>#N/A</v>
      </c>
      <c r="BE97" s="521" t="e">
        <f ca="1">+IF(AND(ISNUMBER(OFFSET('Hygiene Data'!$E$9,0,10*ROW('Hygiene Data'!E91))),'Data Summary'!DT97="Yes"),OFFSET('Hygiene Data'!$E$9,0,10*ROW('Hygiene Data'!E91)),NA())</f>
        <v>#N/A</v>
      </c>
      <c r="BF97" s="521" t="e">
        <f ca="1">+IF(AND(ISNUMBER(OFFSET('Hygiene Data'!$F$5,0,10*ROW('Hygiene Data'!F91))),'Data Summary'!DU97="Yes"),OFFSET('Hygiene Data'!$F$5,0,10*ROW('Hygiene Data'!F91)),NA())</f>
        <v>#N/A</v>
      </c>
      <c r="BG97" s="521" t="e">
        <f ca="1">+IF(AND(ISNUMBER(OFFSET('Hygiene Data'!$F$7,0,10*ROW('Hygiene Data'!F91))),'Data Summary'!DV97="Yes"),OFFSET('Hygiene Data'!$F$7,0,10*ROW('Hygiene Data'!F91)),NA())</f>
        <v>#N/A</v>
      </c>
      <c r="BH97" s="521" t="e">
        <f ca="1">+IF(AND(ISNUMBER(OFFSET('Hygiene Data'!$F$9,0,10*ROW('Hygiene Data'!F91))),'Data Summary'!DW97="Yes"),OFFSET('Hygiene Data'!$F$9,0,10*ROW('Hygiene Data'!F91)),NA())</f>
        <v>#N/A</v>
      </c>
      <c r="BI97" s="521" t="e">
        <f ca="1">+IF(AND(ISNUMBER(OFFSET('Hygiene Data'!$G$5,0,10*ROW('Hygiene Data'!G91))),'Data Summary'!DX97="Yes"),OFFSET('Hygiene Data'!$G$5,0,10*ROW('Hygiene Data'!G91)),NA())</f>
        <v>#N/A</v>
      </c>
      <c r="BJ97" s="521" t="e">
        <f ca="1">+IF(AND(ISNUMBER(OFFSET('Hygiene Data'!$G$7,0,10*ROW('Hygiene Data'!G91))),'Data Summary'!DY97="Yes"),OFFSET('Hygiene Data'!$G$7,0,10*ROW('Hygiene Data'!G91)),NA())</f>
        <v>#N/A</v>
      </c>
      <c r="BK97" s="521" t="e">
        <f ca="1">+IF(AND(ISNUMBER(OFFSET('Hygiene Data'!$G$9,0,10*ROW('Hygiene Data'!G91))),'Data Summary'!DZ97="Yes"),OFFSET('Hygiene Data'!$G$9,0,10*ROW('Hygiene Data'!G91)),NA())</f>
        <v>#N/A</v>
      </c>
      <c r="BL97" s="521" t="e">
        <f ca="1">+IF(AND(ISNUMBER(OFFSET('Hygiene Data'!$H$5,0,10*ROW('Hygiene Data'!H91))),'Data Summary'!EA97="Yes"),OFFSET('Hygiene Data'!$H$5,0,10*ROW('Hygiene Data'!H91)),NA())</f>
        <v>#N/A</v>
      </c>
      <c r="BM97" s="521" t="e">
        <f ca="1">+IF(AND(ISNUMBER(OFFSET('Hygiene Data'!$H$7,0,10*ROW('Hygiene Data'!H91))),'Data Summary'!EB97="Yes"),OFFSET('Hygiene Data'!$H$7,0,10*ROW('Hygiene Data'!H91)),NA())</f>
        <v>#N/A</v>
      </c>
      <c r="BN97" s="521" t="e">
        <f ca="1">+IF(AND(ISNUMBER(OFFSET('Hygiene Data'!$H$9,0,10*ROW('Hygiene Data'!H91))),'Data Summary'!EC97="Yes"),OFFSET('Hygiene Data'!$H$9,0,10*ROW('Hygiene Data'!H91)),NA())</f>
        <v>#N/A</v>
      </c>
      <c r="BO97" s="521" t="e">
        <f ca="1">+IF(AND(ISNUMBER(OFFSET('Hygiene Data'!$I$5,0,10*ROW('Hygiene Data'!I91))),'Data Summary'!ED97="Yes"),OFFSET('Hygiene Data'!$I$5,0,10*ROW('Hygiene Data'!I91)),NA())</f>
        <v>#N/A</v>
      </c>
      <c r="BP97" s="521" t="e">
        <f ca="1">+IF(AND(ISNUMBER(OFFSET('Hygiene Data'!$I$7,0,10*ROW('Hygiene Data'!I91))),'Data Summary'!EE97="Yes"),OFFSET('Hygiene Data'!$I$7,0,10*ROW('Hygiene Data'!I91)),NA())</f>
        <v>#N/A</v>
      </c>
      <c r="BQ97" s="521" t="e">
        <f ca="1">+IF(AND(ISNUMBER(OFFSET('Hygiene Data'!$I$9,0,10*ROW('Hygiene Data'!I91))),'Data Summary'!EF97="Yes"),OFFSET('Hygiene Data'!$I$9,0,10*ROW('Hygiene Data'!I91)),NA())</f>
        <v>#N/A</v>
      </c>
    </row>
    <row r="98" spans="1:69" x14ac:dyDescent="0.25">
      <c r="A98" s="517" t="e">
        <f ca="1">+RIGHT('Data Summary'!A98,LEN('Data Summary'!A98)-9)</f>
        <v>#VALUE!</v>
      </c>
      <c r="B98" s="491" t="str">
        <f ca="1">+IF(ISTEXT('Data Summary'!B98),'Data Summary'!B98,"")</f>
        <v/>
      </c>
      <c r="C98" s="518" t="e">
        <f ca="1">+VALUE('Data Summary'!C98)</f>
        <v>#VALUE!</v>
      </c>
      <c r="D98" s="519" t="e">
        <f ca="1">+IF(AND(ISNUMBER(OFFSET('Water Data'!$D$4,0,10*ROW('Water Data'!D92))),'Data Summary'!BS98="Yes"),100-OFFSET('Water Data'!$D$4,0,10*ROW('Water Data'!D92)),NA())</f>
        <v>#N/A</v>
      </c>
      <c r="E98" s="519" t="e">
        <f ca="1">+IF(AND(ISNUMBER(OFFSET('Water Data'!$D$6,0,10*ROW('Water Data'!D92))),'Data Summary'!BT98="Yes"),OFFSET('Water Data'!$D$6,0,10*ROW('Water Data'!D92)),NA())</f>
        <v>#N/A</v>
      </c>
      <c r="F98" s="519" t="e">
        <f ca="1">+IF(AND(ISNUMBER(OFFSET('Water Data'!$D$9,0,10*ROW('Water Data'!D92))),'Data Summary'!BU98="Yes"),OFFSET('Water Data'!$D$9,0,10*ROW('Water Data'!D92)),NA())</f>
        <v>#N/A</v>
      </c>
      <c r="G98" s="519" t="e">
        <f ca="1">+IF(AND(ISNUMBER(OFFSET('Water Data'!$E$4,0,10*ROW('Water Data'!E92))),'Data Summary'!BV98="Yes"),100-OFFSET('Water Data'!$E$4,0,10*ROW('Water Data'!E92)),NA())</f>
        <v>#N/A</v>
      </c>
      <c r="H98" s="519" t="e">
        <f ca="1">+IF(AND(ISNUMBER(OFFSET('Water Data'!$E$6,0,10*ROW('Water Data'!E92))),'Data Summary'!BW98="Yes"),OFFSET('Water Data'!$E$6,0,10*ROW('Water Data'!E92)),NA())</f>
        <v>#N/A</v>
      </c>
      <c r="I98" s="519" t="e">
        <f ca="1">+IF(AND(ISNUMBER(OFFSET('Water Data'!$E$9,0,10*ROW('Water Data'!E92))),'Data Summary'!BX98="Yes"),OFFSET('Water Data'!$E$9,0,10*ROW('Water Data'!E92)),NA())</f>
        <v>#N/A</v>
      </c>
      <c r="J98" s="519" t="e">
        <f ca="1">+IF(AND(ISNUMBER(OFFSET('Water Data'!$F$4,0,10*ROW('Water Data'!F92))),'Data Summary'!BY98="Yes"),100-OFFSET('Water Data'!$F$4,0,10*ROW('Water Data'!F92)),NA())</f>
        <v>#N/A</v>
      </c>
      <c r="K98" s="519" t="e">
        <f ca="1">+IF(AND(ISNUMBER(OFFSET('Water Data'!$F$6,0,10*ROW('Water Data'!F92))),'Data Summary'!BZ98="Yes"),OFFSET('Water Data'!$F$6,0,10*ROW('Water Data'!F92)),NA())</f>
        <v>#N/A</v>
      </c>
      <c r="L98" s="519" t="e">
        <f ca="1">+IF(AND(ISNUMBER(OFFSET('Water Data'!$F$9,0,10*ROW('Water Data'!F92))),'Data Summary'!CA98="Yes"),OFFSET('Water Data'!$F$9,0,10*ROW('Water Data'!F92)),NA())</f>
        <v>#N/A</v>
      </c>
      <c r="M98" s="519" t="e">
        <f ca="1">+IF(AND(ISNUMBER(OFFSET('Water Data'!$G$4,0,10*ROW('Water Data'!G92))),'Data Summary'!CB98="Yes"),100-OFFSET('Water Data'!$G$4,0,10*ROW('Water Data'!G92)),NA())</f>
        <v>#N/A</v>
      </c>
      <c r="N98" s="519" t="e">
        <f ca="1">+IF(AND(ISNUMBER(OFFSET('Water Data'!$G$6,0,10*ROW('Water Data'!G92))),'Data Summary'!CC98="Yes"),OFFSET('Water Data'!$G$6,0,10*ROW('Water Data'!G92)),NA())</f>
        <v>#N/A</v>
      </c>
      <c r="O98" s="519" t="e">
        <f ca="1">+IF(AND(ISNUMBER(OFFSET('Water Data'!$G$9,0,10*ROW('Water Data'!G92))),'Data Summary'!CD98="Yes"),OFFSET('Water Data'!$G$9,0,10*ROW('Water Data'!G92)),NA())</f>
        <v>#N/A</v>
      </c>
      <c r="P98" s="519" t="e">
        <f ca="1">+IF(AND(ISNUMBER(OFFSET('Water Data'!$H$4,0,10*ROW('Water Data'!H92))),'Data Summary'!CE98="Yes"),100-OFFSET('Water Data'!$H$4,0,10*ROW('Water Data'!H92)),NA())</f>
        <v>#N/A</v>
      </c>
      <c r="Q98" s="519" t="e">
        <f ca="1">+IF(AND(ISNUMBER(OFFSET('Water Data'!$H$6,0,10*ROW('Water Data'!H92))),'Data Summary'!CF98="Yes"),OFFSET('Water Data'!$H$6,0,10*ROW('Water Data'!H92)),NA())</f>
        <v>#N/A</v>
      </c>
      <c r="R98" s="519" t="e">
        <f ca="1">+IF(AND(ISNUMBER(OFFSET('Water Data'!$H$9,0,10*ROW('Water Data'!H92))),'Data Summary'!CG98="Yes"),OFFSET('Water Data'!$H$9,0,10*ROW('Water Data'!H92)),NA())</f>
        <v>#N/A</v>
      </c>
      <c r="S98" s="519" t="e">
        <f ca="1">+IF(AND(ISNUMBER(OFFSET('Water Data'!$I$4,0,10*ROW('Water Data'!I92))),'Data Summary'!CH98="Yes"),100-OFFSET('Water Data'!$I$4,0,10*ROW('Water Data'!I92)),NA())</f>
        <v>#N/A</v>
      </c>
      <c r="T98" s="519" t="e">
        <f ca="1">+IF(AND(ISNUMBER(OFFSET('Water Data'!$I$6,0,10*ROW('Water Data'!I92))),'Data Summary'!CI98="Yes"),OFFSET('Water Data'!$I$6,0,10*ROW('Water Data'!I92)),NA())</f>
        <v>#N/A</v>
      </c>
      <c r="U98" s="519" t="e">
        <f ca="1">+IF(AND(ISNUMBER(OFFSET('Water Data'!$I$9,0,10*ROW('Water Data'!I92))),'Data Summary'!CJ98="Yes"),OFFSET('Water Data'!$I$9,0,10*ROW('Water Data'!I92)),NA())</f>
        <v>#N/A</v>
      </c>
      <c r="V98" s="520" t="e">
        <f ca="1">+IF(AND(ISNUMBER(OFFSET('Sanitation Data'!$D$4,0,10*ROW('Sanitation Data'!D92))),'Data Summary'!CK98="Yes"),100-OFFSET('Sanitation Data'!$D$4,0,10*ROW('Sanitation Data'!D92)),NA())</f>
        <v>#N/A</v>
      </c>
      <c r="W98" s="520" t="e">
        <f ca="1">+IF(AND(ISNUMBER(OFFSET('Sanitation Data'!$D$6,0,10*ROW('Sanitation Data'!D92))),'Data Summary'!CL98="Yes"),OFFSET('Sanitation Data'!$D$6,0,10*ROW('Sanitation Data'!D92)),NA())</f>
        <v>#N/A</v>
      </c>
      <c r="X98" s="520" t="e">
        <f ca="1">+IF(AND(ISNUMBER(OFFSET('Sanitation Data'!$D$10,0,10*ROW('Sanitation Data'!D92))),'Data Summary'!CM98="Yes"),OFFSET('Sanitation Data'!$D$10,0,10*ROW('Sanitation Data'!D92)),NA())</f>
        <v>#N/A</v>
      </c>
      <c r="Y98" s="520" t="e">
        <f ca="1">+IF(AND(ISNUMBER(OFFSET('Sanitation Data'!$D$11,0,10*ROW('Sanitation Data'!D92))),'Data Summary'!CN98="Yes"),OFFSET('Sanitation Data'!$D$11,0,10*ROW('Sanitation Data'!D92)),NA())</f>
        <v>#N/A</v>
      </c>
      <c r="Z98" s="520" t="e">
        <f ca="1">+IF(AND(ISNUMBER(OFFSET('Sanitation Data'!$D$12,0,10*ROW('Sanitation Data'!D92))),'Data Summary'!CO98="Yes"),OFFSET('Sanitation Data'!$D$12,0,10*ROW('Sanitation Data'!D92)),NA())</f>
        <v>#N/A</v>
      </c>
      <c r="AA98" s="520" t="e">
        <f ca="1">+IF(AND(ISNUMBER(OFFSET('Sanitation Data'!$E$4,0,10*ROW('Sanitation Data'!E92))),'Data Summary'!CP98="Yes"),100-OFFSET('Sanitation Data'!$E$4,0,10*ROW('Sanitation Data'!E92)),NA())</f>
        <v>#N/A</v>
      </c>
      <c r="AB98" s="520" t="e">
        <f ca="1">+IF(AND(ISNUMBER(OFFSET('Sanitation Data'!$E$6,0,10*ROW('Sanitation Data'!E92))),'Data Summary'!CQ98="Yes"),OFFSET('Sanitation Data'!$E$6,0,10*ROW('Sanitation Data'!E92)),NA())</f>
        <v>#N/A</v>
      </c>
      <c r="AC98" s="520" t="e">
        <f ca="1">+IF(AND(ISNUMBER(OFFSET('Sanitation Data'!$E$10,0,10*ROW('Sanitation Data'!E92))),'Data Summary'!CR98="Yes"),OFFSET('Sanitation Data'!$E$10,0,10*ROW('Sanitation Data'!E92)),NA())</f>
        <v>#N/A</v>
      </c>
      <c r="AD98" s="520" t="e">
        <f ca="1">+IF(AND(ISNUMBER(OFFSET('Sanitation Data'!$E$11,0,10*ROW('Sanitation Data'!E92))),'Data Summary'!CS98="Yes"),OFFSET('Sanitation Data'!$E$11,0,10*ROW('Sanitation Data'!E92)),NA())</f>
        <v>#N/A</v>
      </c>
      <c r="AE98" s="520" t="e">
        <f ca="1">+IF(AND(ISNUMBER(OFFSET('Sanitation Data'!$E$12,0,10*ROW('Sanitation Data'!E92))),'Data Summary'!CT98="Yes"),OFFSET('Sanitation Data'!$E$12,0,10*ROW('Sanitation Data'!E92)),NA())</f>
        <v>#N/A</v>
      </c>
      <c r="AF98" s="520" t="e">
        <f ca="1">+IF(AND(ISNUMBER(OFFSET('Sanitation Data'!$F$4,0,10*ROW('Sanitation Data'!F92))),'Data Summary'!CU98="Yes"),100-OFFSET('Sanitation Data'!$F$4,0,10*ROW('Sanitation Data'!F92)),NA())</f>
        <v>#N/A</v>
      </c>
      <c r="AG98" s="520" t="e">
        <f ca="1">+IF(AND(ISNUMBER(OFFSET('Sanitation Data'!$F$6,0,10*ROW('Sanitation Data'!F92))),'Data Summary'!CV98="Yes"),OFFSET('Sanitation Data'!$F$6,0,10*ROW('Sanitation Data'!F92)),NA())</f>
        <v>#N/A</v>
      </c>
      <c r="AH98" s="520" t="e">
        <f ca="1">+IF(AND(ISNUMBER(OFFSET('Sanitation Data'!$F$10,0,10*ROW('Sanitation Data'!F92))),'Data Summary'!CW98="Yes"),OFFSET('Sanitation Data'!$F$10,0,10*ROW('Sanitation Data'!F92)),NA())</f>
        <v>#N/A</v>
      </c>
      <c r="AI98" s="520" t="e">
        <f ca="1">+IF(AND(ISNUMBER(OFFSET('Sanitation Data'!$F$11,0,10*ROW('Sanitation Data'!F92))),'Data Summary'!CX98="Yes"),OFFSET('Sanitation Data'!$F$11,0,10*ROW('Sanitation Data'!F92)),NA())</f>
        <v>#N/A</v>
      </c>
      <c r="AJ98" s="520" t="e">
        <f ca="1">+IF(AND(ISNUMBER(OFFSET('Sanitation Data'!$F$12,0,10*ROW('Sanitation Data'!F92))),'Data Summary'!CY98="Yes"),OFFSET('Sanitation Data'!$F$12,0,10*ROW('Sanitation Data'!F92)),NA())</f>
        <v>#N/A</v>
      </c>
      <c r="AK98" s="520" t="e">
        <f ca="1">+IF(AND(ISNUMBER(OFFSET('Sanitation Data'!$G$4,0,10*ROW('Sanitation Data'!G92))),'Data Summary'!CZ98="Yes"),100-OFFSET('Sanitation Data'!$G$4,0,10*ROW('Sanitation Data'!G92)),NA())</f>
        <v>#N/A</v>
      </c>
      <c r="AL98" s="520" t="e">
        <f ca="1">+IF(AND(ISNUMBER(OFFSET('Sanitation Data'!$G$6,0,10*ROW('Sanitation Data'!G92))),'Data Summary'!DA98="Yes"),OFFSET('Sanitation Data'!$G$6,0,10*ROW('Sanitation Data'!G92)),NA())</f>
        <v>#N/A</v>
      </c>
      <c r="AM98" s="520" t="e">
        <f ca="1">+IF(AND(ISNUMBER(OFFSET('Sanitation Data'!$G$10,0,10*ROW('Sanitation Data'!G92))),'Data Summary'!DB98="Yes"),OFFSET('Sanitation Data'!$G$10,0,10*ROW('Sanitation Data'!G92)),NA())</f>
        <v>#N/A</v>
      </c>
      <c r="AN98" s="520" t="e">
        <f ca="1">+IF(AND(ISNUMBER(OFFSET('Sanitation Data'!$G$11,0,10*ROW('Sanitation Data'!G92))),'Data Summary'!DC98="Yes"),OFFSET('Sanitation Data'!$G$11,0,10*ROW('Sanitation Data'!G92)),NA())</f>
        <v>#N/A</v>
      </c>
      <c r="AO98" s="520" t="e">
        <f ca="1">+IF(AND(ISNUMBER(OFFSET('Sanitation Data'!$G$12,0,10*ROW('Sanitation Data'!G92))),'Data Summary'!DD98="Yes"),OFFSET('Sanitation Data'!$G$12,0,10*ROW('Sanitation Data'!G92)),NA())</f>
        <v>#N/A</v>
      </c>
      <c r="AP98" s="520" t="e">
        <f ca="1">+IF(AND(ISNUMBER(OFFSET('Sanitation Data'!$H$4,0,10*ROW('Sanitation Data'!H92))),'Data Summary'!DE98="Yes"),100-OFFSET('Sanitation Data'!$H$4,0,10*ROW('Sanitation Data'!H92)),NA())</f>
        <v>#N/A</v>
      </c>
      <c r="AQ98" s="520" t="e">
        <f ca="1">+IF(AND(ISNUMBER(OFFSET('Sanitation Data'!$H$6,0,10*ROW('Sanitation Data'!H92))),'Data Summary'!DF98="Yes"),OFFSET('Sanitation Data'!$H$6,0,10*ROW('Sanitation Data'!H92)),NA())</f>
        <v>#N/A</v>
      </c>
      <c r="AR98" s="520" t="e">
        <f ca="1">+IF(AND(ISNUMBER(OFFSET('Sanitation Data'!$H$10,0,10*ROW('Sanitation Data'!H92))),'Data Summary'!DG98="Yes"),OFFSET('Sanitation Data'!$H$10,0,10*ROW('Sanitation Data'!H92)),NA())</f>
        <v>#N/A</v>
      </c>
      <c r="AS98" s="520" t="e">
        <f ca="1">+IF(AND(ISNUMBER(OFFSET('Sanitation Data'!$H$11,0,10*ROW('Sanitation Data'!H92))),'Data Summary'!DH98="Yes"),OFFSET('Sanitation Data'!$H$11,0,10*ROW('Sanitation Data'!H92)),NA())</f>
        <v>#N/A</v>
      </c>
      <c r="AT98" s="520" t="e">
        <f ca="1">+IF(AND(ISNUMBER(OFFSET('Sanitation Data'!$H$12,0,10*ROW('Sanitation Data'!H92))),'Data Summary'!DI98="Yes"),OFFSET('Sanitation Data'!$H$12,0,10*ROW('Sanitation Data'!H92)),NA())</f>
        <v>#N/A</v>
      </c>
      <c r="AU98" s="520" t="e">
        <f ca="1">+IF(AND(ISNUMBER(OFFSET('Sanitation Data'!$I$4,0,10*ROW('Sanitation Data'!I92))),'Data Summary'!DJ98="Yes"),100-OFFSET('Sanitation Data'!$I$4,0,10*ROW('Sanitation Data'!I92)),NA())</f>
        <v>#N/A</v>
      </c>
      <c r="AV98" s="520" t="e">
        <f ca="1">+IF(AND(ISNUMBER(OFFSET('Sanitation Data'!$I$6,0,10*ROW('Sanitation Data'!I92))),'Data Summary'!DK98="Yes"),OFFSET('Sanitation Data'!$I$6,0,10*ROW('Sanitation Data'!I92)),NA())</f>
        <v>#N/A</v>
      </c>
      <c r="AW98" s="520" t="e">
        <f ca="1">+IF(AND(ISNUMBER(OFFSET('Sanitation Data'!$I$10,0,10*ROW('Sanitation Data'!I92))),'Data Summary'!DL98="Yes"),OFFSET('Sanitation Data'!$I$10,0,10*ROW('Sanitation Data'!I92)),NA())</f>
        <v>#N/A</v>
      </c>
      <c r="AX98" s="520" t="e">
        <f ca="1">+IF(AND(ISNUMBER(OFFSET('Sanitation Data'!$I$11,0,10*ROW('Sanitation Data'!I92))),'Data Summary'!DM98="Yes"),OFFSET('Sanitation Data'!$I$11,0,10*ROW('Sanitation Data'!I92)),NA())</f>
        <v>#N/A</v>
      </c>
      <c r="AY98" s="520" t="e">
        <f ca="1">+IF(AND(ISNUMBER(OFFSET('Sanitation Data'!$I$12,0,10*ROW('Sanitation Data'!I92))),'Data Summary'!DN98="Yes"),OFFSET('Sanitation Data'!$I$12,0,10*ROW('Sanitation Data'!I92)),NA())</f>
        <v>#N/A</v>
      </c>
      <c r="AZ98" s="521" t="e">
        <f ca="1">+IF(AND(ISNUMBER(OFFSET('Hygiene Data'!$D$5,0,10*ROW('Hygiene Data'!D92))),'Data Summary'!DO98="Yes"),OFFSET('Hygiene Data'!$D$5,0,10*ROW('Hygiene Data'!D92)),NA())</f>
        <v>#N/A</v>
      </c>
      <c r="BA98" s="521" t="e">
        <f ca="1">+IF(AND(ISNUMBER(OFFSET('Hygiene Data'!$D$7,0,10*ROW('Hygiene Data'!D92))),'Data Summary'!DP98="Yes"),OFFSET('Hygiene Data'!$D$7,0,10*ROW('Hygiene Data'!D92)),NA())</f>
        <v>#N/A</v>
      </c>
      <c r="BB98" s="521" t="e">
        <f ca="1">+IF(AND(ISNUMBER(OFFSET('Hygiene Data'!$D$9,0,10*ROW('Hygiene Data'!D92))),'Data Summary'!DQ98="Yes"),OFFSET('Hygiene Data'!$D$9,0,10*ROW('Hygiene Data'!D92)),NA())</f>
        <v>#N/A</v>
      </c>
      <c r="BC98" s="521" t="e">
        <f ca="1">+IF(AND(ISNUMBER(OFFSET('Hygiene Data'!$E$5,0,10*ROW('Hygiene Data'!E92))),'Data Summary'!DR98="Yes"),OFFSET('Hygiene Data'!$E$5,0,10*ROW('Hygiene Data'!E92)),NA())</f>
        <v>#N/A</v>
      </c>
      <c r="BD98" s="521" t="e">
        <f ca="1">+IF(AND(ISNUMBER(OFFSET('Hygiene Data'!$E$7,0,10*ROW('Hygiene Data'!E92))),'Data Summary'!DS98="Yes"),OFFSET('Hygiene Data'!$E$7,0,10*ROW('Hygiene Data'!E92)),NA())</f>
        <v>#N/A</v>
      </c>
      <c r="BE98" s="521" t="e">
        <f ca="1">+IF(AND(ISNUMBER(OFFSET('Hygiene Data'!$E$9,0,10*ROW('Hygiene Data'!E92))),'Data Summary'!DT98="Yes"),OFFSET('Hygiene Data'!$E$9,0,10*ROW('Hygiene Data'!E92)),NA())</f>
        <v>#N/A</v>
      </c>
      <c r="BF98" s="521" t="e">
        <f ca="1">+IF(AND(ISNUMBER(OFFSET('Hygiene Data'!$F$5,0,10*ROW('Hygiene Data'!F92))),'Data Summary'!DU98="Yes"),OFFSET('Hygiene Data'!$F$5,0,10*ROW('Hygiene Data'!F92)),NA())</f>
        <v>#N/A</v>
      </c>
      <c r="BG98" s="521" t="e">
        <f ca="1">+IF(AND(ISNUMBER(OFFSET('Hygiene Data'!$F$7,0,10*ROW('Hygiene Data'!F92))),'Data Summary'!DV98="Yes"),OFFSET('Hygiene Data'!$F$7,0,10*ROW('Hygiene Data'!F92)),NA())</f>
        <v>#N/A</v>
      </c>
      <c r="BH98" s="521" t="e">
        <f ca="1">+IF(AND(ISNUMBER(OFFSET('Hygiene Data'!$F$9,0,10*ROW('Hygiene Data'!F92))),'Data Summary'!DW98="Yes"),OFFSET('Hygiene Data'!$F$9,0,10*ROW('Hygiene Data'!F92)),NA())</f>
        <v>#N/A</v>
      </c>
      <c r="BI98" s="521" t="e">
        <f ca="1">+IF(AND(ISNUMBER(OFFSET('Hygiene Data'!$G$5,0,10*ROW('Hygiene Data'!G92))),'Data Summary'!DX98="Yes"),OFFSET('Hygiene Data'!$G$5,0,10*ROW('Hygiene Data'!G92)),NA())</f>
        <v>#N/A</v>
      </c>
      <c r="BJ98" s="521" t="e">
        <f ca="1">+IF(AND(ISNUMBER(OFFSET('Hygiene Data'!$G$7,0,10*ROW('Hygiene Data'!G92))),'Data Summary'!DY98="Yes"),OFFSET('Hygiene Data'!$G$7,0,10*ROW('Hygiene Data'!G92)),NA())</f>
        <v>#N/A</v>
      </c>
      <c r="BK98" s="521" t="e">
        <f ca="1">+IF(AND(ISNUMBER(OFFSET('Hygiene Data'!$G$9,0,10*ROW('Hygiene Data'!G92))),'Data Summary'!DZ98="Yes"),OFFSET('Hygiene Data'!$G$9,0,10*ROW('Hygiene Data'!G92)),NA())</f>
        <v>#N/A</v>
      </c>
      <c r="BL98" s="521" t="e">
        <f ca="1">+IF(AND(ISNUMBER(OFFSET('Hygiene Data'!$H$5,0,10*ROW('Hygiene Data'!H92))),'Data Summary'!EA98="Yes"),OFFSET('Hygiene Data'!$H$5,0,10*ROW('Hygiene Data'!H92)),NA())</f>
        <v>#N/A</v>
      </c>
      <c r="BM98" s="521" t="e">
        <f ca="1">+IF(AND(ISNUMBER(OFFSET('Hygiene Data'!$H$7,0,10*ROW('Hygiene Data'!H92))),'Data Summary'!EB98="Yes"),OFFSET('Hygiene Data'!$H$7,0,10*ROW('Hygiene Data'!H92)),NA())</f>
        <v>#N/A</v>
      </c>
      <c r="BN98" s="521" t="e">
        <f ca="1">+IF(AND(ISNUMBER(OFFSET('Hygiene Data'!$H$9,0,10*ROW('Hygiene Data'!H92))),'Data Summary'!EC98="Yes"),OFFSET('Hygiene Data'!$H$9,0,10*ROW('Hygiene Data'!H92)),NA())</f>
        <v>#N/A</v>
      </c>
      <c r="BO98" s="521" t="e">
        <f ca="1">+IF(AND(ISNUMBER(OFFSET('Hygiene Data'!$I$5,0,10*ROW('Hygiene Data'!I92))),'Data Summary'!ED98="Yes"),OFFSET('Hygiene Data'!$I$5,0,10*ROW('Hygiene Data'!I92)),NA())</f>
        <v>#N/A</v>
      </c>
      <c r="BP98" s="521" t="e">
        <f ca="1">+IF(AND(ISNUMBER(OFFSET('Hygiene Data'!$I$7,0,10*ROW('Hygiene Data'!I92))),'Data Summary'!EE98="Yes"),OFFSET('Hygiene Data'!$I$7,0,10*ROW('Hygiene Data'!I92)),NA())</f>
        <v>#N/A</v>
      </c>
      <c r="BQ98" s="521" t="e">
        <f ca="1">+IF(AND(ISNUMBER(OFFSET('Hygiene Data'!$I$9,0,10*ROW('Hygiene Data'!I92))),'Data Summary'!EF98="Yes"),OFFSET('Hygiene Data'!$I$9,0,10*ROW('Hygiene Data'!I92)),NA())</f>
        <v>#N/A</v>
      </c>
    </row>
    <row r="99" spans="1:69" x14ac:dyDescent="0.25">
      <c r="A99" s="517" t="e">
        <f ca="1">+RIGHT('Data Summary'!A99,LEN('Data Summary'!A99)-9)</f>
        <v>#VALUE!</v>
      </c>
      <c r="B99" s="491" t="str">
        <f ca="1">+IF(ISTEXT('Data Summary'!B99),'Data Summary'!B99,"")</f>
        <v/>
      </c>
      <c r="C99" s="518" t="e">
        <f ca="1">+VALUE('Data Summary'!C99)</f>
        <v>#VALUE!</v>
      </c>
      <c r="D99" s="519" t="e">
        <f ca="1">+IF(AND(ISNUMBER(OFFSET('Water Data'!$D$4,0,10*ROW('Water Data'!D93))),'Data Summary'!BS99="Yes"),100-OFFSET('Water Data'!$D$4,0,10*ROW('Water Data'!D93)),NA())</f>
        <v>#N/A</v>
      </c>
      <c r="E99" s="519" t="e">
        <f ca="1">+IF(AND(ISNUMBER(OFFSET('Water Data'!$D$6,0,10*ROW('Water Data'!D93))),'Data Summary'!BT99="Yes"),OFFSET('Water Data'!$D$6,0,10*ROW('Water Data'!D93)),NA())</f>
        <v>#N/A</v>
      </c>
      <c r="F99" s="519" t="e">
        <f ca="1">+IF(AND(ISNUMBER(OFFSET('Water Data'!$D$9,0,10*ROW('Water Data'!D93))),'Data Summary'!BU99="Yes"),OFFSET('Water Data'!$D$9,0,10*ROW('Water Data'!D93)),NA())</f>
        <v>#N/A</v>
      </c>
      <c r="G99" s="519" t="e">
        <f ca="1">+IF(AND(ISNUMBER(OFFSET('Water Data'!$E$4,0,10*ROW('Water Data'!E93))),'Data Summary'!BV99="Yes"),100-OFFSET('Water Data'!$E$4,0,10*ROW('Water Data'!E93)),NA())</f>
        <v>#N/A</v>
      </c>
      <c r="H99" s="519" t="e">
        <f ca="1">+IF(AND(ISNUMBER(OFFSET('Water Data'!$E$6,0,10*ROW('Water Data'!E93))),'Data Summary'!BW99="Yes"),OFFSET('Water Data'!$E$6,0,10*ROW('Water Data'!E93)),NA())</f>
        <v>#N/A</v>
      </c>
      <c r="I99" s="519" t="e">
        <f ca="1">+IF(AND(ISNUMBER(OFFSET('Water Data'!$E$9,0,10*ROW('Water Data'!E93))),'Data Summary'!BX99="Yes"),OFFSET('Water Data'!$E$9,0,10*ROW('Water Data'!E93)),NA())</f>
        <v>#N/A</v>
      </c>
      <c r="J99" s="519" t="e">
        <f ca="1">+IF(AND(ISNUMBER(OFFSET('Water Data'!$F$4,0,10*ROW('Water Data'!F93))),'Data Summary'!BY99="Yes"),100-OFFSET('Water Data'!$F$4,0,10*ROW('Water Data'!F93)),NA())</f>
        <v>#N/A</v>
      </c>
      <c r="K99" s="519" t="e">
        <f ca="1">+IF(AND(ISNUMBER(OFFSET('Water Data'!$F$6,0,10*ROW('Water Data'!F93))),'Data Summary'!BZ99="Yes"),OFFSET('Water Data'!$F$6,0,10*ROW('Water Data'!F93)),NA())</f>
        <v>#N/A</v>
      </c>
      <c r="L99" s="519" t="e">
        <f ca="1">+IF(AND(ISNUMBER(OFFSET('Water Data'!$F$9,0,10*ROW('Water Data'!F93))),'Data Summary'!CA99="Yes"),OFFSET('Water Data'!$F$9,0,10*ROW('Water Data'!F93)),NA())</f>
        <v>#N/A</v>
      </c>
      <c r="M99" s="519" t="e">
        <f ca="1">+IF(AND(ISNUMBER(OFFSET('Water Data'!$G$4,0,10*ROW('Water Data'!G93))),'Data Summary'!CB99="Yes"),100-OFFSET('Water Data'!$G$4,0,10*ROW('Water Data'!G93)),NA())</f>
        <v>#N/A</v>
      </c>
      <c r="N99" s="519" t="e">
        <f ca="1">+IF(AND(ISNUMBER(OFFSET('Water Data'!$G$6,0,10*ROW('Water Data'!G93))),'Data Summary'!CC99="Yes"),OFFSET('Water Data'!$G$6,0,10*ROW('Water Data'!G93)),NA())</f>
        <v>#N/A</v>
      </c>
      <c r="O99" s="519" t="e">
        <f ca="1">+IF(AND(ISNUMBER(OFFSET('Water Data'!$G$9,0,10*ROW('Water Data'!G93))),'Data Summary'!CD99="Yes"),OFFSET('Water Data'!$G$9,0,10*ROW('Water Data'!G93)),NA())</f>
        <v>#N/A</v>
      </c>
      <c r="P99" s="519" t="e">
        <f ca="1">+IF(AND(ISNUMBER(OFFSET('Water Data'!$H$4,0,10*ROW('Water Data'!H93))),'Data Summary'!CE99="Yes"),100-OFFSET('Water Data'!$H$4,0,10*ROW('Water Data'!H93)),NA())</f>
        <v>#N/A</v>
      </c>
      <c r="Q99" s="519" t="e">
        <f ca="1">+IF(AND(ISNUMBER(OFFSET('Water Data'!$H$6,0,10*ROW('Water Data'!H93))),'Data Summary'!CF99="Yes"),OFFSET('Water Data'!$H$6,0,10*ROW('Water Data'!H93)),NA())</f>
        <v>#N/A</v>
      </c>
      <c r="R99" s="519" t="e">
        <f ca="1">+IF(AND(ISNUMBER(OFFSET('Water Data'!$H$9,0,10*ROW('Water Data'!H93))),'Data Summary'!CG99="Yes"),OFFSET('Water Data'!$H$9,0,10*ROW('Water Data'!H93)),NA())</f>
        <v>#N/A</v>
      </c>
      <c r="S99" s="519" t="e">
        <f ca="1">+IF(AND(ISNUMBER(OFFSET('Water Data'!$I$4,0,10*ROW('Water Data'!I93))),'Data Summary'!CH99="Yes"),100-OFFSET('Water Data'!$I$4,0,10*ROW('Water Data'!I93)),NA())</f>
        <v>#N/A</v>
      </c>
      <c r="T99" s="519" t="e">
        <f ca="1">+IF(AND(ISNUMBER(OFFSET('Water Data'!$I$6,0,10*ROW('Water Data'!I93))),'Data Summary'!CI99="Yes"),OFFSET('Water Data'!$I$6,0,10*ROW('Water Data'!I93)),NA())</f>
        <v>#N/A</v>
      </c>
      <c r="U99" s="519" t="e">
        <f ca="1">+IF(AND(ISNUMBER(OFFSET('Water Data'!$I$9,0,10*ROW('Water Data'!I93))),'Data Summary'!CJ99="Yes"),OFFSET('Water Data'!$I$9,0,10*ROW('Water Data'!I93)),NA())</f>
        <v>#N/A</v>
      </c>
      <c r="V99" s="520" t="e">
        <f ca="1">+IF(AND(ISNUMBER(OFFSET('Sanitation Data'!$D$4,0,10*ROW('Sanitation Data'!D93))),'Data Summary'!CK99="Yes"),100-OFFSET('Sanitation Data'!$D$4,0,10*ROW('Sanitation Data'!D93)),NA())</f>
        <v>#N/A</v>
      </c>
      <c r="W99" s="520" t="e">
        <f ca="1">+IF(AND(ISNUMBER(OFFSET('Sanitation Data'!$D$6,0,10*ROW('Sanitation Data'!D93))),'Data Summary'!CL99="Yes"),OFFSET('Sanitation Data'!$D$6,0,10*ROW('Sanitation Data'!D93)),NA())</f>
        <v>#N/A</v>
      </c>
      <c r="X99" s="520" t="e">
        <f ca="1">+IF(AND(ISNUMBER(OFFSET('Sanitation Data'!$D$10,0,10*ROW('Sanitation Data'!D93))),'Data Summary'!CM99="Yes"),OFFSET('Sanitation Data'!$D$10,0,10*ROW('Sanitation Data'!D93)),NA())</f>
        <v>#N/A</v>
      </c>
      <c r="Y99" s="520" t="e">
        <f ca="1">+IF(AND(ISNUMBER(OFFSET('Sanitation Data'!$D$11,0,10*ROW('Sanitation Data'!D93))),'Data Summary'!CN99="Yes"),OFFSET('Sanitation Data'!$D$11,0,10*ROW('Sanitation Data'!D93)),NA())</f>
        <v>#N/A</v>
      </c>
      <c r="Z99" s="520" t="e">
        <f ca="1">+IF(AND(ISNUMBER(OFFSET('Sanitation Data'!$D$12,0,10*ROW('Sanitation Data'!D93))),'Data Summary'!CO99="Yes"),OFFSET('Sanitation Data'!$D$12,0,10*ROW('Sanitation Data'!D93)),NA())</f>
        <v>#N/A</v>
      </c>
      <c r="AA99" s="520" t="e">
        <f ca="1">+IF(AND(ISNUMBER(OFFSET('Sanitation Data'!$E$4,0,10*ROW('Sanitation Data'!E93))),'Data Summary'!CP99="Yes"),100-OFFSET('Sanitation Data'!$E$4,0,10*ROW('Sanitation Data'!E93)),NA())</f>
        <v>#N/A</v>
      </c>
      <c r="AB99" s="520" t="e">
        <f ca="1">+IF(AND(ISNUMBER(OFFSET('Sanitation Data'!$E$6,0,10*ROW('Sanitation Data'!E93))),'Data Summary'!CQ99="Yes"),OFFSET('Sanitation Data'!$E$6,0,10*ROW('Sanitation Data'!E93)),NA())</f>
        <v>#N/A</v>
      </c>
      <c r="AC99" s="520" t="e">
        <f ca="1">+IF(AND(ISNUMBER(OFFSET('Sanitation Data'!$E$10,0,10*ROW('Sanitation Data'!E93))),'Data Summary'!CR99="Yes"),OFFSET('Sanitation Data'!$E$10,0,10*ROW('Sanitation Data'!E93)),NA())</f>
        <v>#N/A</v>
      </c>
      <c r="AD99" s="520" t="e">
        <f ca="1">+IF(AND(ISNUMBER(OFFSET('Sanitation Data'!$E$11,0,10*ROW('Sanitation Data'!E93))),'Data Summary'!CS99="Yes"),OFFSET('Sanitation Data'!$E$11,0,10*ROW('Sanitation Data'!E93)),NA())</f>
        <v>#N/A</v>
      </c>
      <c r="AE99" s="520" t="e">
        <f ca="1">+IF(AND(ISNUMBER(OFFSET('Sanitation Data'!$E$12,0,10*ROW('Sanitation Data'!E93))),'Data Summary'!CT99="Yes"),OFFSET('Sanitation Data'!$E$12,0,10*ROW('Sanitation Data'!E93)),NA())</f>
        <v>#N/A</v>
      </c>
      <c r="AF99" s="520" t="e">
        <f ca="1">+IF(AND(ISNUMBER(OFFSET('Sanitation Data'!$F$4,0,10*ROW('Sanitation Data'!F93))),'Data Summary'!CU99="Yes"),100-OFFSET('Sanitation Data'!$F$4,0,10*ROW('Sanitation Data'!F93)),NA())</f>
        <v>#N/A</v>
      </c>
      <c r="AG99" s="520" t="e">
        <f ca="1">+IF(AND(ISNUMBER(OFFSET('Sanitation Data'!$F$6,0,10*ROW('Sanitation Data'!F93))),'Data Summary'!CV99="Yes"),OFFSET('Sanitation Data'!$F$6,0,10*ROW('Sanitation Data'!F93)),NA())</f>
        <v>#N/A</v>
      </c>
      <c r="AH99" s="520" t="e">
        <f ca="1">+IF(AND(ISNUMBER(OFFSET('Sanitation Data'!$F$10,0,10*ROW('Sanitation Data'!F93))),'Data Summary'!CW99="Yes"),OFFSET('Sanitation Data'!$F$10,0,10*ROW('Sanitation Data'!F93)),NA())</f>
        <v>#N/A</v>
      </c>
      <c r="AI99" s="520" t="e">
        <f ca="1">+IF(AND(ISNUMBER(OFFSET('Sanitation Data'!$F$11,0,10*ROW('Sanitation Data'!F93))),'Data Summary'!CX99="Yes"),OFFSET('Sanitation Data'!$F$11,0,10*ROW('Sanitation Data'!F93)),NA())</f>
        <v>#N/A</v>
      </c>
      <c r="AJ99" s="520" t="e">
        <f ca="1">+IF(AND(ISNUMBER(OFFSET('Sanitation Data'!$F$12,0,10*ROW('Sanitation Data'!F93))),'Data Summary'!CY99="Yes"),OFFSET('Sanitation Data'!$F$12,0,10*ROW('Sanitation Data'!F93)),NA())</f>
        <v>#N/A</v>
      </c>
      <c r="AK99" s="520" t="e">
        <f ca="1">+IF(AND(ISNUMBER(OFFSET('Sanitation Data'!$G$4,0,10*ROW('Sanitation Data'!G93))),'Data Summary'!CZ99="Yes"),100-OFFSET('Sanitation Data'!$G$4,0,10*ROW('Sanitation Data'!G93)),NA())</f>
        <v>#N/A</v>
      </c>
      <c r="AL99" s="520" t="e">
        <f ca="1">+IF(AND(ISNUMBER(OFFSET('Sanitation Data'!$G$6,0,10*ROW('Sanitation Data'!G93))),'Data Summary'!DA99="Yes"),OFFSET('Sanitation Data'!$G$6,0,10*ROW('Sanitation Data'!G93)),NA())</f>
        <v>#N/A</v>
      </c>
      <c r="AM99" s="520" t="e">
        <f ca="1">+IF(AND(ISNUMBER(OFFSET('Sanitation Data'!$G$10,0,10*ROW('Sanitation Data'!G93))),'Data Summary'!DB99="Yes"),OFFSET('Sanitation Data'!$G$10,0,10*ROW('Sanitation Data'!G93)),NA())</f>
        <v>#N/A</v>
      </c>
      <c r="AN99" s="520" t="e">
        <f ca="1">+IF(AND(ISNUMBER(OFFSET('Sanitation Data'!$G$11,0,10*ROW('Sanitation Data'!G93))),'Data Summary'!DC99="Yes"),OFFSET('Sanitation Data'!$G$11,0,10*ROW('Sanitation Data'!G93)),NA())</f>
        <v>#N/A</v>
      </c>
      <c r="AO99" s="520" t="e">
        <f ca="1">+IF(AND(ISNUMBER(OFFSET('Sanitation Data'!$G$12,0,10*ROW('Sanitation Data'!G93))),'Data Summary'!DD99="Yes"),OFFSET('Sanitation Data'!$G$12,0,10*ROW('Sanitation Data'!G93)),NA())</f>
        <v>#N/A</v>
      </c>
      <c r="AP99" s="520" t="e">
        <f ca="1">+IF(AND(ISNUMBER(OFFSET('Sanitation Data'!$H$4,0,10*ROW('Sanitation Data'!H93))),'Data Summary'!DE99="Yes"),100-OFFSET('Sanitation Data'!$H$4,0,10*ROW('Sanitation Data'!H93)),NA())</f>
        <v>#N/A</v>
      </c>
      <c r="AQ99" s="520" t="e">
        <f ca="1">+IF(AND(ISNUMBER(OFFSET('Sanitation Data'!$H$6,0,10*ROW('Sanitation Data'!H93))),'Data Summary'!DF99="Yes"),OFFSET('Sanitation Data'!$H$6,0,10*ROW('Sanitation Data'!H93)),NA())</f>
        <v>#N/A</v>
      </c>
      <c r="AR99" s="520" t="e">
        <f ca="1">+IF(AND(ISNUMBER(OFFSET('Sanitation Data'!$H$10,0,10*ROW('Sanitation Data'!H93))),'Data Summary'!DG99="Yes"),OFFSET('Sanitation Data'!$H$10,0,10*ROW('Sanitation Data'!H93)),NA())</f>
        <v>#N/A</v>
      </c>
      <c r="AS99" s="520" t="e">
        <f ca="1">+IF(AND(ISNUMBER(OFFSET('Sanitation Data'!$H$11,0,10*ROW('Sanitation Data'!H93))),'Data Summary'!DH99="Yes"),OFFSET('Sanitation Data'!$H$11,0,10*ROW('Sanitation Data'!H93)),NA())</f>
        <v>#N/A</v>
      </c>
      <c r="AT99" s="520" t="e">
        <f ca="1">+IF(AND(ISNUMBER(OFFSET('Sanitation Data'!$H$12,0,10*ROW('Sanitation Data'!H93))),'Data Summary'!DI99="Yes"),OFFSET('Sanitation Data'!$H$12,0,10*ROW('Sanitation Data'!H93)),NA())</f>
        <v>#N/A</v>
      </c>
      <c r="AU99" s="520" t="e">
        <f ca="1">+IF(AND(ISNUMBER(OFFSET('Sanitation Data'!$I$4,0,10*ROW('Sanitation Data'!I93))),'Data Summary'!DJ99="Yes"),100-OFFSET('Sanitation Data'!$I$4,0,10*ROW('Sanitation Data'!I93)),NA())</f>
        <v>#N/A</v>
      </c>
      <c r="AV99" s="520" t="e">
        <f ca="1">+IF(AND(ISNUMBER(OFFSET('Sanitation Data'!$I$6,0,10*ROW('Sanitation Data'!I93))),'Data Summary'!DK99="Yes"),OFFSET('Sanitation Data'!$I$6,0,10*ROW('Sanitation Data'!I93)),NA())</f>
        <v>#N/A</v>
      </c>
      <c r="AW99" s="520" t="e">
        <f ca="1">+IF(AND(ISNUMBER(OFFSET('Sanitation Data'!$I$10,0,10*ROW('Sanitation Data'!I93))),'Data Summary'!DL99="Yes"),OFFSET('Sanitation Data'!$I$10,0,10*ROW('Sanitation Data'!I93)),NA())</f>
        <v>#N/A</v>
      </c>
      <c r="AX99" s="520" t="e">
        <f ca="1">+IF(AND(ISNUMBER(OFFSET('Sanitation Data'!$I$11,0,10*ROW('Sanitation Data'!I93))),'Data Summary'!DM99="Yes"),OFFSET('Sanitation Data'!$I$11,0,10*ROW('Sanitation Data'!I93)),NA())</f>
        <v>#N/A</v>
      </c>
      <c r="AY99" s="520" t="e">
        <f ca="1">+IF(AND(ISNUMBER(OFFSET('Sanitation Data'!$I$12,0,10*ROW('Sanitation Data'!I93))),'Data Summary'!DN99="Yes"),OFFSET('Sanitation Data'!$I$12,0,10*ROW('Sanitation Data'!I93)),NA())</f>
        <v>#N/A</v>
      </c>
      <c r="AZ99" s="521" t="e">
        <f ca="1">+IF(AND(ISNUMBER(OFFSET('Hygiene Data'!$D$5,0,10*ROW('Hygiene Data'!D93))),'Data Summary'!DO99="Yes"),OFFSET('Hygiene Data'!$D$5,0,10*ROW('Hygiene Data'!D93)),NA())</f>
        <v>#N/A</v>
      </c>
      <c r="BA99" s="521" t="e">
        <f ca="1">+IF(AND(ISNUMBER(OFFSET('Hygiene Data'!$D$7,0,10*ROW('Hygiene Data'!D93))),'Data Summary'!DP99="Yes"),OFFSET('Hygiene Data'!$D$7,0,10*ROW('Hygiene Data'!D93)),NA())</f>
        <v>#N/A</v>
      </c>
      <c r="BB99" s="521" t="e">
        <f ca="1">+IF(AND(ISNUMBER(OFFSET('Hygiene Data'!$D$9,0,10*ROW('Hygiene Data'!D93))),'Data Summary'!DQ99="Yes"),OFFSET('Hygiene Data'!$D$9,0,10*ROW('Hygiene Data'!D93)),NA())</f>
        <v>#N/A</v>
      </c>
      <c r="BC99" s="521" t="e">
        <f ca="1">+IF(AND(ISNUMBER(OFFSET('Hygiene Data'!$E$5,0,10*ROW('Hygiene Data'!E93))),'Data Summary'!DR99="Yes"),OFFSET('Hygiene Data'!$E$5,0,10*ROW('Hygiene Data'!E93)),NA())</f>
        <v>#N/A</v>
      </c>
      <c r="BD99" s="521" t="e">
        <f ca="1">+IF(AND(ISNUMBER(OFFSET('Hygiene Data'!$E$7,0,10*ROW('Hygiene Data'!E93))),'Data Summary'!DS99="Yes"),OFFSET('Hygiene Data'!$E$7,0,10*ROW('Hygiene Data'!E93)),NA())</f>
        <v>#N/A</v>
      </c>
      <c r="BE99" s="521" t="e">
        <f ca="1">+IF(AND(ISNUMBER(OFFSET('Hygiene Data'!$E$9,0,10*ROW('Hygiene Data'!E93))),'Data Summary'!DT99="Yes"),OFFSET('Hygiene Data'!$E$9,0,10*ROW('Hygiene Data'!E93)),NA())</f>
        <v>#N/A</v>
      </c>
      <c r="BF99" s="521" t="e">
        <f ca="1">+IF(AND(ISNUMBER(OFFSET('Hygiene Data'!$F$5,0,10*ROW('Hygiene Data'!F93))),'Data Summary'!DU99="Yes"),OFFSET('Hygiene Data'!$F$5,0,10*ROW('Hygiene Data'!F93)),NA())</f>
        <v>#N/A</v>
      </c>
      <c r="BG99" s="521" t="e">
        <f ca="1">+IF(AND(ISNUMBER(OFFSET('Hygiene Data'!$F$7,0,10*ROW('Hygiene Data'!F93))),'Data Summary'!DV99="Yes"),OFFSET('Hygiene Data'!$F$7,0,10*ROW('Hygiene Data'!F93)),NA())</f>
        <v>#N/A</v>
      </c>
      <c r="BH99" s="521" t="e">
        <f ca="1">+IF(AND(ISNUMBER(OFFSET('Hygiene Data'!$F$9,0,10*ROW('Hygiene Data'!F93))),'Data Summary'!DW99="Yes"),OFFSET('Hygiene Data'!$F$9,0,10*ROW('Hygiene Data'!F93)),NA())</f>
        <v>#N/A</v>
      </c>
      <c r="BI99" s="521" t="e">
        <f ca="1">+IF(AND(ISNUMBER(OFFSET('Hygiene Data'!$G$5,0,10*ROW('Hygiene Data'!G93))),'Data Summary'!DX99="Yes"),OFFSET('Hygiene Data'!$G$5,0,10*ROW('Hygiene Data'!G93)),NA())</f>
        <v>#N/A</v>
      </c>
      <c r="BJ99" s="521" t="e">
        <f ca="1">+IF(AND(ISNUMBER(OFFSET('Hygiene Data'!$G$7,0,10*ROW('Hygiene Data'!G93))),'Data Summary'!DY99="Yes"),OFFSET('Hygiene Data'!$G$7,0,10*ROW('Hygiene Data'!G93)),NA())</f>
        <v>#N/A</v>
      </c>
      <c r="BK99" s="521" t="e">
        <f ca="1">+IF(AND(ISNUMBER(OFFSET('Hygiene Data'!$G$9,0,10*ROW('Hygiene Data'!G93))),'Data Summary'!DZ99="Yes"),OFFSET('Hygiene Data'!$G$9,0,10*ROW('Hygiene Data'!G93)),NA())</f>
        <v>#N/A</v>
      </c>
      <c r="BL99" s="521" t="e">
        <f ca="1">+IF(AND(ISNUMBER(OFFSET('Hygiene Data'!$H$5,0,10*ROW('Hygiene Data'!H93))),'Data Summary'!EA99="Yes"),OFFSET('Hygiene Data'!$H$5,0,10*ROW('Hygiene Data'!H93)),NA())</f>
        <v>#N/A</v>
      </c>
      <c r="BM99" s="521" t="e">
        <f ca="1">+IF(AND(ISNUMBER(OFFSET('Hygiene Data'!$H$7,0,10*ROW('Hygiene Data'!H93))),'Data Summary'!EB99="Yes"),OFFSET('Hygiene Data'!$H$7,0,10*ROW('Hygiene Data'!H93)),NA())</f>
        <v>#N/A</v>
      </c>
      <c r="BN99" s="521" t="e">
        <f ca="1">+IF(AND(ISNUMBER(OFFSET('Hygiene Data'!$H$9,0,10*ROW('Hygiene Data'!H93))),'Data Summary'!EC99="Yes"),OFFSET('Hygiene Data'!$H$9,0,10*ROW('Hygiene Data'!H93)),NA())</f>
        <v>#N/A</v>
      </c>
      <c r="BO99" s="521" t="e">
        <f ca="1">+IF(AND(ISNUMBER(OFFSET('Hygiene Data'!$I$5,0,10*ROW('Hygiene Data'!I93))),'Data Summary'!ED99="Yes"),OFFSET('Hygiene Data'!$I$5,0,10*ROW('Hygiene Data'!I93)),NA())</f>
        <v>#N/A</v>
      </c>
      <c r="BP99" s="521" t="e">
        <f ca="1">+IF(AND(ISNUMBER(OFFSET('Hygiene Data'!$I$7,0,10*ROW('Hygiene Data'!I93))),'Data Summary'!EE99="Yes"),OFFSET('Hygiene Data'!$I$7,0,10*ROW('Hygiene Data'!I93)),NA())</f>
        <v>#N/A</v>
      </c>
      <c r="BQ99" s="521" t="e">
        <f ca="1">+IF(AND(ISNUMBER(OFFSET('Hygiene Data'!$I$9,0,10*ROW('Hygiene Data'!I93))),'Data Summary'!EF99="Yes"),OFFSET('Hygiene Data'!$I$9,0,10*ROW('Hygiene Data'!I93)),NA())</f>
        <v>#N/A</v>
      </c>
    </row>
    <row r="100" spans="1:69" x14ac:dyDescent="0.25">
      <c r="A100" s="517" t="e">
        <f ca="1">+RIGHT('Data Summary'!A100,LEN('Data Summary'!A100)-9)</f>
        <v>#VALUE!</v>
      </c>
      <c r="B100" s="491" t="str">
        <f ca="1">+IF(ISTEXT('Data Summary'!B100),'Data Summary'!B100,"")</f>
        <v/>
      </c>
      <c r="C100" s="518" t="e">
        <f ca="1">+VALUE('Data Summary'!C100)</f>
        <v>#VALUE!</v>
      </c>
      <c r="D100" s="519" t="e">
        <f ca="1">+IF(AND(ISNUMBER(OFFSET('Water Data'!$D$4,0,10*ROW('Water Data'!D94))),'Data Summary'!BS100="Yes"),100-OFFSET('Water Data'!$D$4,0,10*ROW('Water Data'!D94)),NA())</f>
        <v>#N/A</v>
      </c>
      <c r="E100" s="519" t="e">
        <f ca="1">+IF(AND(ISNUMBER(OFFSET('Water Data'!$D$6,0,10*ROW('Water Data'!D94))),'Data Summary'!BT100="Yes"),OFFSET('Water Data'!$D$6,0,10*ROW('Water Data'!D94)),NA())</f>
        <v>#N/A</v>
      </c>
      <c r="F100" s="519" t="e">
        <f ca="1">+IF(AND(ISNUMBER(OFFSET('Water Data'!$D$9,0,10*ROW('Water Data'!D94))),'Data Summary'!BU100="Yes"),OFFSET('Water Data'!$D$9,0,10*ROW('Water Data'!D94)),NA())</f>
        <v>#N/A</v>
      </c>
      <c r="G100" s="519" t="e">
        <f ca="1">+IF(AND(ISNUMBER(OFFSET('Water Data'!$E$4,0,10*ROW('Water Data'!E94))),'Data Summary'!BV100="Yes"),100-OFFSET('Water Data'!$E$4,0,10*ROW('Water Data'!E94)),NA())</f>
        <v>#N/A</v>
      </c>
      <c r="H100" s="519" t="e">
        <f ca="1">+IF(AND(ISNUMBER(OFFSET('Water Data'!$E$6,0,10*ROW('Water Data'!E94))),'Data Summary'!BW100="Yes"),OFFSET('Water Data'!$E$6,0,10*ROW('Water Data'!E94)),NA())</f>
        <v>#N/A</v>
      </c>
      <c r="I100" s="519" t="e">
        <f ca="1">+IF(AND(ISNUMBER(OFFSET('Water Data'!$E$9,0,10*ROW('Water Data'!E94))),'Data Summary'!BX100="Yes"),OFFSET('Water Data'!$E$9,0,10*ROW('Water Data'!E94)),NA())</f>
        <v>#N/A</v>
      </c>
      <c r="J100" s="519" t="e">
        <f ca="1">+IF(AND(ISNUMBER(OFFSET('Water Data'!$F$4,0,10*ROW('Water Data'!F94))),'Data Summary'!BY100="Yes"),100-OFFSET('Water Data'!$F$4,0,10*ROW('Water Data'!F94)),NA())</f>
        <v>#N/A</v>
      </c>
      <c r="K100" s="519" t="e">
        <f ca="1">+IF(AND(ISNUMBER(OFFSET('Water Data'!$F$6,0,10*ROW('Water Data'!F94))),'Data Summary'!BZ100="Yes"),OFFSET('Water Data'!$F$6,0,10*ROW('Water Data'!F94)),NA())</f>
        <v>#N/A</v>
      </c>
      <c r="L100" s="519" t="e">
        <f ca="1">+IF(AND(ISNUMBER(OFFSET('Water Data'!$F$9,0,10*ROW('Water Data'!F94))),'Data Summary'!CA100="Yes"),OFFSET('Water Data'!$F$9,0,10*ROW('Water Data'!F94)),NA())</f>
        <v>#N/A</v>
      </c>
      <c r="M100" s="519" t="e">
        <f ca="1">+IF(AND(ISNUMBER(OFFSET('Water Data'!$G$4,0,10*ROW('Water Data'!G94))),'Data Summary'!CB100="Yes"),100-OFFSET('Water Data'!$G$4,0,10*ROW('Water Data'!G94)),NA())</f>
        <v>#N/A</v>
      </c>
      <c r="N100" s="519" t="e">
        <f ca="1">+IF(AND(ISNUMBER(OFFSET('Water Data'!$G$6,0,10*ROW('Water Data'!G94))),'Data Summary'!CC100="Yes"),OFFSET('Water Data'!$G$6,0,10*ROW('Water Data'!G94)),NA())</f>
        <v>#N/A</v>
      </c>
      <c r="O100" s="519" t="e">
        <f ca="1">+IF(AND(ISNUMBER(OFFSET('Water Data'!$G$9,0,10*ROW('Water Data'!G94))),'Data Summary'!CD100="Yes"),OFFSET('Water Data'!$G$9,0,10*ROW('Water Data'!G94)),NA())</f>
        <v>#N/A</v>
      </c>
      <c r="P100" s="519" t="e">
        <f ca="1">+IF(AND(ISNUMBER(OFFSET('Water Data'!$H$4,0,10*ROW('Water Data'!H94))),'Data Summary'!CE100="Yes"),100-OFFSET('Water Data'!$H$4,0,10*ROW('Water Data'!H94)),NA())</f>
        <v>#N/A</v>
      </c>
      <c r="Q100" s="519" t="e">
        <f ca="1">+IF(AND(ISNUMBER(OFFSET('Water Data'!$H$6,0,10*ROW('Water Data'!H94))),'Data Summary'!CF100="Yes"),OFFSET('Water Data'!$H$6,0,10*ROW('Water Data'!H94)),NA())</f>
        <v>#N/A</v>
      </c>
      <c r="R100" s="519" t="e">
        <f ca="1">+IF(AND(ISNUMBER(OFFSET('Water Data'!$H$9,0,10*ROW('Water Data'!H94))),'Data Summary'!CG100="Yes"),OFFSET('Water Data'!$H$9,0,10*ROW('Water Data'!H94)),NA())</f>
        <v>#N/A</v>
      </c>
      <c r="S100" s="519" t="e">
        <f ca="1">+IF(AND(ISNUMBER(OFFSET('Water Data'!$I$4,0,10*ROW('Water Data'!I94))),'Data Summary'!CH100="Yes"),100-OFFSET('Water Data'!$I$4,0,10*ROW('Water Data'!I94)),NA())</f>
        <v>#N/A</v>
      </c>
      <c r="T100" s="519" t="e">
        <f ca="1">+IF(AND(ISNUMBER(OFFSET('Water Data'!$I$6,0,10*ROW('Water Data'!I94))),'Data Summary'!CI100="Yes"),OFFSET('Water Data'!$I$6,0,10*ROW('Water Data'!I94)),NA())</f>
        <v>#N/A</v>
      </c>
      <c r="U100" s="519" t="e">
        <f ca="1">+IF(AND(ISNUMBER(OFFSET('Water Data'!$I$9,0,10*ROW('Water Data'!I94))),'Data Summary'!CJ100="Yes"),OFFSET('Water Data'!$I$9,0,10*ROW('Water Data'!I94)),NA())</f>
        <v>#N/A</v>
      </c>
      <c r="V100" s="520" t="e">
        <f ca="1">+IF(AND(ISNUMBER(OFFSET('Sanitation Data'!$D$4,0,10*ROW('Sanitation Data'!D94))),'Data Summary'!CK100="Yes"),100-OFFSET('Sanitation Data'!$D$4,0,10*ROW('Sanitation Data'!D94)),NA())</f>
        <v>#N/A</v>
      </c>
      <c r="W100" s="520" t="e">
        <f ca="1">+IF(AND(ISNUMBER(OFFSET('Sanitation Data'!$D$6,0,10*ROW('Sanitation Data'!D94))),'Data Summary'!CL100="Yes"),OFFSET('Sanitation Data'!$D$6,0,10*ROW('Sanitation Data'!D94)),NA())</f>
        <v>#N/A</v>
      </c>
      <c r="X100" s="520" t="e">
        <f ca="1">+IF(AND(ISNUMBER(OFFSET('Sanitation Data'!$D$10,0,10*ROW('Sanitation Data'!D94))),'Data Summary'!CM100="Yes"),OFFSET('Sanitation Data'!$D$10,0,10*ROW('Sanitation Data'!D94)),NA())</f>
        <v>#N/A</v>
      </c>
      <c r="Y100" s="520" t="e">
        <f ca="1">+IF(AND(ISNUMBER(OFFSET('Sanitation Data'!$D$11,0,10*ROW('Sanitation Data'!D94))),'Data Summary'!CN100="Yes"),OFFSET('Sanitation Data'!$D$11,0,10*ROW('Sanitation Data'!D94)),NA())</f>
        <v>#N/A</v>
      </c>
      <c r="Z100" s="520" t="e">
        <f ca="1">+IF(AND(ISNUMBER(OFFSET('Sanitation Data'!$D$12,0,10*ROW('Sanitation Data'!D94))),'Data Summary'!CO100="Yes"),OFFSET('Sanitation Data'!$D$12,0,10*ROW('Sanitation Data'!D94)),NA())</f>
        <v>#N/A</v>
      </c>
      <c r="AA100" s="520" t="e">
        <f ca="1">+IF(AND(ISNUMBER(OFFSET('Sanitation Data'!$E$4,0,10*ROW('Sanitation Data'!E94))),'Data Summary'!CP100="Yes"),100-OFFSET('Sanitation Data'!$E$4,0,10*ROW('Sanitation Data'!E94)),NA())</f>
        <v>#N/A</v>
      </c>
      <c r="AB100" s="520" t="e">
        <f ca="1">+IF(AND(ISNUMBER(OFFSET('Sanitation Data'!$E$6,0,10*ROW('Sanitation Data'!E94))),'Data Summary'!CQ100="Yes"),OFFSET('Sanitation Data'!$E$6,0,10*ROW('Sanitation Data'!E94)),NA())</f>
        <v>#N/A</v>
      </c>
      <c r="AC100" s="520" t="e">
        <f ca="1">+IF(AND(ISNUMBER(OFFSET('Sanitation Data'!$E$10,0,10*ROW('Sanitation Data'!E94))),'Data Summary'!CR100="Yes"),OFFSET('Sanitation Data'!$E$10,0,10*ROW('Sanitation Data'!E94)),NA())</f>
        <v>#N/A</v>
      </c>
      <c r="AD100" s="520" t="e">
        <f ca="1">+IF(AND(ISNUMBER(OFFSET('Sanitation Data'!$E$11,0,10*ROW('Sanitation Data'!E94))),'Data Summary'!CS100="Yes"),OFFSET('Sanitation Data'!$E$11,0,10*ROW('Sanitation Data'!E94)),NA())</f>
        <v>#N/A</v>
      </c>
      <c r="AE100" s="520" t="e">
        <f ca="1">+IF(AND(ISNUMBER(OFFSET('Sanitation Data'!$E$12,0,10*ROW('Sanitation Data'!E94))),'Data Summary'!CT100="Yes"),OFFSET('Sanitation Data'!$E$12,0,10*ROW('Sanitation Data'!E94)),NA())</f>
        <v>#N/A</v>
      </c>
      <c r="AF100" s="520" t="e">
        <f ca="1">+IF(AND(ISNUMBER(OFFSET('Sanitation Data'!$F$4,0,10*ROW('Sanitation Data'!F94))),'Data Summary'!CU100="Yes"),100-OFFSET('Sanitation Data'!$F$4,0,10*ROW('Sanitation Data'!F94)),NA())</f>
        <v>#N/A</v>
      </c>
      <c r="AG100" s="520" t="e">
        <f ca="1">+IF(AND(ISNUMBER(OFFSET('Sanitation Data'!$F$6,0,10*ROW('Sanitation Data'!F94))),'Data Summary'!CV100="Yes"),OFFSET('Sanitation Data'!$F$6,0,10*ROW('Sanitation Data'!F94)),NA())</f>
        <v>#N/A</v>
      </c>
      <c r="AH100" s="520" t="e">
        <f ca="1">+IF(AND(ISNUMBER(OFFSET('Sanitation Data'!$F$10,0,10*ROW('Sanitation Data'!F94))),'Data Summary'!CW100="Yes"),OFFSET('Sanitation Data'!$F$10,0,10*ROW('Sanitation Data'!F94)),NA())</f>
        <v>#N/A</v>
      </c>
      <c r="AI100" s="520" t="e">
        <f ca="1">+IF(AND(ISNUMBER(OFFSET('Sanitation Data'!$F$11,0,10*ROW('Sanitation Data'!F94))),'Data Summary'!CX100="Yes"),OFFSET('Sanitation Data'!$F$11,0,10*ROW('Sanitation Data'!F94)),NA())</f>
        <v>#N/A</v>
      </c>
      <c r="AJ100" s="520" t="e">
        <f ca="1">+IF(AND(ISNUMBER(OFFSET('Sanitation Data'!$F$12,0,10*ROW('Sanitation Data'!F94))),'Data Summary'!CY100="Yes"),OFFSET('Sanitation Data'!$F$12,0,10*ROW('Sanitation Data'!F94)),NA())</f>
        <v>#N/A</v>
      </c>
      <c r="AK100" s="520" t="e">
        <f ca="1">+IF(AND(ISNUMBER(OFFSET('Sanitation Data'!$G$4,0,10*ROW('Sanitation Data'!G94))),'Data Summary'!CZ100="Yes"),100-OFFSET('Sanitation Data'!$G$4,0,10*ROW('Sanitation Data'!G94)),NA())</f>
        <v>#N/A</v>
      </c>
      <c r="AL100" s="520" t="e">
        <f ca="1">+IF(AND(ISNUMBER(OFFSET('Sanitation Data'!$G$6,0,10*ROW('Sanitation Data'!G94))),'Data Summary'!DA100="Yes"),OFFSET('Sanitation Data'!$G$6,0,10*ROW('Sanitation Data'!G94)),NA())</f>
        <v>#N/A</v>
      </c>
      <c r="AM100" s="520" t="e">
        <f ca="1">+IF(AND(ISNUMBER(OFFSET('Sanitation Data'!$G$10,0,10*ROW('Sanitation Data'!G94))),'Data Summary'!DB100="Yes"),OFFSET('Sanitation Data'!$G$10,0,10*ROW('Sanitation Data'!G94)),NA())</f>
        <v>#N/A</v>
      </c>
      <c r="AN100" s="520" t="e">
        <f ca="1">+IF(AND(ISNUMBER(OFFSET('Sanitation Data'!$G$11,0,10*ROW('Sanitation Data'!G94))),'Data Summary'!DC100="Yes"),OFFSET('Sanitation Data'!$G$11,0,10*ROW('Sanitation Data'!G94)),NA())</f>
        <v>#N/A</v>
      </c>
      <c r="AO100" s="520" t="e">
        <f ca="1">+IF(AND(ISNUMBER(OFFSET('Sanitation Data'!$G$12,0,10*ROW('Sanitation Data'!G94))),'Data Summary'!DD100="Yes"),OFFSET('Sanitation Data'!$G$12,0,10*ROW('Sanitation Data'!G94)),NA())</f>
        <v>#N/A</v>
      </c>
      <c r="AP100" s="520" t="e">
        <f ca="1">+IF(AND(ISNUMBER(OFFSET('Sanitation Data'!$H$4,0,10*ROW('Sanitation Data'!H94))),'Data Summary'!DE100="Yes"),100-OFFSET('Sanitation Data'!$H$4,0,10*ROW('Sanitation Data'!H94)),NA())</f>
        <v>#N/A</v>
      </c>
      <c r="AQ100" s="520" t="e">
        <f ca="1">+IF(AND(ISNUMBER(OFFSET('Sanitation Data'!$H$6,0,10*ROW('Sanitation Data'!H94))),'Data Summary'!DF100="Yes"),OFFSET('Sanitation Data'!$H$6,0,10*ROW('Sanitation Data'!H94)),NA())</f>
        <v>#N/A</v>
      </c>
      <c r="AR100" s="520" t="e">
        <f ca="1">+IF(AND(ISNUMBER(OFFSET('Sanitation Data'!$H$10,0,10*ROW('Sanitation Data'!H94))),'Data Summary'!DG100="Yes"),OFFSET('Sanitation Data'!$H$10,0,10*ROW('Sanitation Data'!H94)),NA())</f>
        <v>#N/A</v>
      </c>
      <c r="AS100" s="520" t="e">
        <f ca="1">+IF(AND(ISNUMBER(OFFSET('Sanitation Data'!$H$11,0,10*ROW('Sanitation Data'!H94))),'Data Summary'!DH100="Yes"),OFFSET('Sanitation Data'!$H$11,0,10*ROW('Sanitation Data'!H94)),NA())</f>
        <v>#N/A</v>
      </c>
      <c r="AT100" s="520" t="e">
        <f ca="1">+IF(AND(ISNUMBER(OFFSET('Sanitation Data'!$H$12,0,10*ROW('Sanitation Data'!H94))),'Data Summary'!DI100="Yes"),OFFSET('Sanitation Data'!$H$12,0,10*ROW('Sanitation Data'!H94)),NA())</f>
        <v>#N/A</v>
      </c>
      <c r="AU100" s="520" t="e">
        <f ca="1">+IF(AND(ISNUMBER(OFFSET('Sanitation Data'!$I$4,0,10*ROW('Sanitation Data'!I94))),'Data Summary'!DJ100="Yes"),100-OFFSET('Sanitation Data'!$I$4,0,10*ROW('Sanitation Data'!I94)),NA())</f>
        <v>#N/A</v>
      </c>
      <c r="AV100" s="520" t="e">
        <f ca="1">+IF(AND(ISNUMBER(OFFSET('Sanitation Data'!$I$6,0,10*ROW('Sanitation Data'!I94))),'Data Summary'!DK100="Yes"),OFFSET('Sanitation Data'!$I$6,0,10*ROW('Sanitation Data'!I94)),NA())</f>
        <v>#N/A</v>
      </c>
      <c r="AW100" s="520" t="e">
        <f ca="1">+IF(AND(ISNUMBER(OFFSET('Sanitation Data'!$I$10,0,10*ROW('Sanitation Data'!I94))),'Data Summary'!DL100="Yes"),OFFSET('Sanitation Data'!$I$10,0,10*ROW('Sanitation Data'!I94)),NA())</f>
        <v>#N/A</v>
      </c>
      <c r="AX100" s="520" t="e">
        <f ca="1">+IF(AND(ISNUMBER(OFFSET('Sanitation Data'!$I$11,0,10*ROW('Sanitation Data'!I94))),'Data Summary'!DM100="Yes"),OFFSET('Sanitation Data'!$I$11,0,10*ROW('Sanitation Data'!I94)),NA())</f>
        <v>#N/A</v>
      </c>
      <c r="AY100" s="520" t="e">
        <f ca="1">+IF(AND(ISNUMBER(OFFSET('Sanitation Data'!$I$12,0,10*ROW('Sanitation Data'!I94))),'Data Summary'!DN100="Yes"),OFFSET('Sanitation Data'!$I$12,0,10*ROW('Sanitation Data'!I94)),NA())</f>
        <v>#N/A</v>
      </c>
      <c r="AZ100" s="521" t="e">
        <f ca="1">+IF(AND(ISNUMBER(OFFSET('Hygiene Data'!$D$5,0,10*ROW('Hygiene Data'!D94))),'Data Summary'!DO100="Yes"),OFFSET('Hygiene Data'!$D$5,0,10*ROW('Hygiene Data'!D94)),NA())</f>
        <v>#N/A</v>
      </c>
      <c r="BA100" s="521" t="e">
        <f ca="1">+IF(AND(ISNUMBER(OFFSET('Hygiene Data'!$D$7,0,10*ROW('Hygiene Data'!D94))),'Data Summary'!DP100="Yes"),OFFSET('Hygiene Data'!$D$7,0,10*ROW('Hygiene Data'!D94)),NA())</f>
        <v>#N/A</v>
      </c>
      <c r="BB100" s="521" t="e">
        <f ca="1">+IF(AND(ISNUMBER(OFFSET('Hygiene Data'!$D$9,0,10*ROW('Hygiene Data'!D94))),'Data Summary'!DQ100="Yes"),OFFSET('Hygiene Data'!$D$9,0,10*ROW('Hygiene Data'!D94)),NA())</f>
        <v>#N/A</v>
      </c>
      <c r="BC100" s="521" t="e">
        <f ca="1">+IF(AND(ISNUMBER(OFFSET('Hygiene Data'!$E$5,0,10*ROW('Hygiene Data'!E94))),'Data Summary'!DR100="Yes"),OFFSET('Hygiene Data'!$E$5,0,10*ROW('Hygiene Data'!E94)),NA())</f>
        <v>#N/A</v>
      </c>
      <c r="BD100" s="521" t="e">
        <f ca="1">+IF(AND(ISNUMBER(OFFSET('Hygiene Data'!$E$7,0,10*ROW('Hygiene Data'!E94))),'Data Summary'!DS100="Yes"),OFFSET('Hygiene Data'!$E$7,0,10*ROW('Hygiene Data'!E94)),NA())</f>
        <v>#N/A</v>
      </c>
      <c r="BE100" s="521" t="e">
        <f ca="1">+IF(AND(ISNUMBER(OFFSET('Hygiene Data'!$E$9,0,10*ROW('Hygiene Data'!E94))),'Data Summary'!DT100="Yes"),OFFSET('Hygiene Data'!$E$9,0,10*ROW('Hygiene Data'!E94)),NA())</f>
        <v>#N/A</v>
      </c>
      <c r="BF100" s="521" t="e">
        <f ca="1">+IF(AND(ISNUMBER(OFFSET('Hygiene Data'!$F$5,0,10*ROW('Hygiene Data'!F94))),'Data Summary'!DU100="Yes"),OFFSET('Hygiene Data'!$F$5,0,10*ROW('Hygiene Data'!F94)),NA())</f>
        <v>#N/A</v>
      </c>
      <c r="BG100" s="521" t="e">
        <f ca="1">+IF(AND(ISNUMBER(OFFSET('Hygiene Data'!$F$7,0,10*ROW('Hygiene Data'!F94))),'Data Summary'!DV100="Yes"),OFFSET('Hygiene Data'!$F$7,0,10*ROW('Hygiene Data'!F94)),NA())</f>
        <v>#N/A</v>
      </c>
      <c r="BH100" s="521" t="e">
        <f ca="1">+IF(AND(ISNUMBER(OFFSET('Hygiene Data'!$F$9,0,10*ROW('Hygiene Data'!F94))),'Data Summary'!DW100="Yes"),OFFSET('Hygiene Data'!$F$9,0,10*ROW('Hygiene Data'!F94)),NA())</f>
        <v>#N/A</v>
      </c>
      <c r="BI100" s="521" t="e">
        <f ca="1">+IF(AND(ISNUMBER(OFFSET('Hygiene Data'!$G$5,0,10*ROW('Hygiene Data'!G94))),'Data Summary'!DX100="Yes"),OFFSET('Hygiene Data'!$G$5,0,10*ROW('Hygiene Data'!G94)),NA())</f>
        <v>#N/A</v>
      </c>
      <c r="BJ100" s="521" t="e">
        <f ca="1">+IF(AND(ISNUMBER(OFFSET('Hygiene Data'!$G$7,0,10*ROW('Hygiene Data'!G94))),'Data Summary'!DY100="Yes"),OFFSET('Hygiene Data'!$G$7,0,10*ROW('Hygiene Data'!G94)),NA())</f>
        <v>#N/A</v>
      </c>
      <c r="BK100" s="521" t="e">
        <f ca="1">+IF(AND(ISNUMBER(OFFSET('Hygiene Data'!$G$9,0,10*ROW('Hygiene Data'!G94))),'Data Summary'!DZ100="Yes"),OFFSET('Hygiene Data'!$G$9,0,10*ROW('Hygiene Data'!G94)),NA())</f>
        <v>#N/A</v>
      </c>
      <c r="BL100" s="521" t="e">
        <f ca="1">+IF(AND(ISNUMBER(OFFSET('Hygiene Data'!$H$5,0,10*ROW('Hygiene Data'!H94))),'Data Summary'!EA100="Yes"),OFFSET('Hygiene Data'!$H$5,0,10*ROW('Hygiene Data'!H94)),NA())</f>
        <v>#N/A</v>
      </c>
      <c r="BM100" s="521" t="e">
        <f ca="1">+IF(AND(ISNUMBER(OFFSET('Hygiene Data'!$H$7,0,10*ROW('Hygiene Data'!H94))),'Data Summary'!EB100="Yes"),OFFSET('Hygiene Data'!$H$7,0,10*ROW('Hygiene Data'!H94)),NA())</f>
        <v>#N/A</v>
      </c>
      <c r="BN100" s="521" t="e">
        <f ca="1">+IF(AND(ISNUMBER(OFFSET('Hygiene Data'!$H$9,0,10*ROW('Hygiene Data'!H94))),'Data Summary'!EC100="Yes"),OFFSET('Hygiene Data'!$H$9,0,10*ROW('Hygiene Data'!H94)),NA())</f>
        <v>#N/A</v>
      </c>
      <c r="BO100" s="521" t="e">
        <f ca="1">+IF(AND(ISNUMBER(OFFSET('Hygiene Data'!$I$5,0,10*ROW('Hygiene Data'!I94))),'Data Summary'!ED100="Yes"),OFFSET('Hygiene Data'!$I$5,0,10*ROW('Hygiene Data'!I94)),NA())</f>
        <v>#N/A</v>
      </c>
      <c r="BP100" s="521" t="e">
        <f ca="1">+IF(AND(ISNUMBER(OFFSET('Hygiene Data'!$I$7,0,10*ROW('Hygiene Data'!I94))),'Data Summary'!EE100="Yes"),OFFSET('Hygiene Data'!$I$7,0,10*ROW('Hygiene Data'!I94)),NA())</f>
        <v>#N/A</v>
      </c>
      <c r="BQ100" s="521" t="e">
        <f ca="1">+IF(AND(ISNUMBER(OFFSET('Hygiene Data'!$I$9,0,10*ROW('Hygiene Data'!I94))),'Data Summary'!EF100="Yes"),OFFSET('Hygiene Data'!$I$9,0,10*ROW('Hygiene Data'!I94)),NA())</f>
        <v>#N/A</v>
      </c>
    </row>
    <row r="101" spans="1:69" x14ac:dyDescent="0.25">
      <c r="A101" s="517" t="e">
        <f ca="1">+RIGHT('Data Summary'!A101,LEN('Data Summary'!A101)-9)</f>
        <v>#VALUE!</v>
      </c>
      <c r="B101" s="491" t="str">
        <f ca="1">+IF(ISTEXT('Data Summary'!B101),'Data Summary'!B101,"")</f>
        <v/>
      </c>
      <c r="C101" s="518" t="e">
        <f ca="1">+VALUE('Data Summary'!C101)</f>
        <v>#VALUE!</v>
      </c>
      <c r="D101" s="519" t="e">
        <f ca="1">+IF(AND(ISNUMBER(OFFSET('Water Data'!$D$4,0,10*ROW('Water Data'!D95))),'Data Summary'!BS101="Yes"),100-OFFSET('Water Data'!$D$4,0,10*ROW('Water Data'!D95)),NA())</f>
        <v>#N/A</v>
      </c>
      <c r="E101" s="519" t="e">
        <f ca="1">+IF(AND(ISNUMBER(OFFSET('Water Data'!$D$6,0,10*ROW('Water Data'!D95))),'Data Summary'!BT101="Yes"),OFFSET('Water Data'!$D$6,0,10*ROW('Water Data'!D95)),NA())</f>
        <v>#N/A</v>
      </c>
      <c r="F101" s="519" t="e">
        <f ca="1">+IF(AND(ISNUMBER(OFFSET('Water Data'!$D$9,0,10*ROW('Water Data'!D95))),'Data Summary'!BU101="Yes"),OFFSET('Water Data'!$D$9,0,10*ROW('Water Data'!D95)),NA())</f>
        <v>#N/A</v>
      </c>
      <c r="G101" s="519" t="e">
        <f ca="1">+IF(AND(ISNUMBER(OFFSET('Water Data'!$E$4,0,10*ROW('Water Data'!E95))),'Data Summary'!BV101="Yes"),100-OFFSET('Water Data'!$E$4,0,10*ROW('Water Data'!E95)),NA())</f>
        <v>#N/A</v>
      </c>
      <c r="H101" s="519" t="e">
        <f ca="1">+IF(AND(ISNUMBER(OFFSET('Water Data'!$E$6,0,10*ROW('Water Data'!E95))),'Data Summary'!BW101="Yes"),OFFSET('Water Data'!$E$6,0,10*ROW('Water Data'!E95)),NA())</f>
        <v>#N/A</v>
      </c>
      <c r="I101" s="519" t="e">
        <f ca="1">+IF(AND(ISNUMBER(OFFSET('Water Data'!$E$9,0,10*ROW('Water Data'!E95))),'Data Summary'!BX101="Yes"),OFFSET('Water Data'!$E$9,0,10*ROW('Water Data'!E95)),NA())</f>
        <v>#N/A</v>
      </c>
      <c r="J101" s="519" t="e">
        <f ca="1">+IF(AND(ISNUMBER(OFFSET('Water Data'!$F$4,0,10*ROW('Water Data'!F95))),'Data Summary'!BY101="Yes"),100-OFFSET('Water Data'!$F$4,0,10*ROW('Water Data'!F95)),NA())</f>
        <v>#N/A</v>
      </c>
      <c r="K101" s="519" t="e">
        <f ca="1">+IF(AND(ISNUMBER(OFFSET('Water Data'!$F$6,0,10*ROW('Water Data'!F95))),'Data Summary'!BZ101="Yes"),OFFSET('Water Data'!$F$6,0,10*ROW('Water Data'!F95)),NA())</f>
        <v>#N/A</v>
      </c>
      <c r="L101" s="519" t="e">
        <f ca="1">+IF(AND(ISNUMBER(OFFSET('Water Data'!$F$9,0,10*ROW('Water Data'!F95))),'Data Summary'!CA101="Yes"),OFFSET('Water Data'!$F$9,0,10*ROW('Water Data'!F95)),NA())</f>
        <v>#N/A</v>
      </c>
      <c r="M101" s="519" t="e">
        <f ca="1">+IF(AND(ISNUMBER(OFFSET('Water Data'!$G$4,0,10*ROW('Water Data'!G95))),'Data Summary'!CB101="Yes"),100-OFFSET('Water Data'!$G$4,0,10*ROW('Water Data'!G95)),NA())</f>
        <v>#N/A</v>
      </c>
      <c r="N101" s="519" t="e">
        <f ca="1">+IF(AND(ISNUMBER(OFFSET('Water Data'!$G$6,0,10*ROW('Water Data'!G95))),'Data Summary'!CC101="Yes"),OFFSET('Water Data'!$G$6,0,10*ROW('Water Data'!G95)),NA())</f>
        <v>#N/A</v>
      </c>
      <c r="O101" s="519" t="e">
        <f ca="1">+IF(AND(ISNUMBER(OFFSET('Water Data'!$G$9,0,10*ROW('Water Data'!G95))),'Data Summary'!CD101="Yes"),OFFSET('Water Data'!$G$9,0,10*ROW('Water Data'!G95)),NA())</f>
        <v>#N/A</v>
      </c>
      <c r="P101" s="519" t="e">
        <f ca="1">+IF(AND(ISNUMBER(OFFSET('Water Data'!$H$4,0,10*ROW('Water Data'!H95))),'Data Summary'!CE101="Yes"),100-OFFSET('Water Data'!$H$4,0,10*ROW('Water Data'!H95)),NA())</f>
        <v>#N/A</v>
      </c>
      <c r="Q101" s="519" t="e">
        <f ca="1">+IF(AND(ISNUMBER(OFFSET('Water Data'!$H$6,0,10*ROW('Water Data'!H95))),'Data Summary'!CF101="Yes"),OFFSET('Water Data'!$H$6,0,10*ROW('Water Data'!H95)),NA())</f>
        <v>#N/A</v>
      </c>
      <c r="R101" s="519" t="e">
        <f ca="1">+IF(AND(ISNUMBER(OFFSET('Water Data'!$H$9,0,10*ROW('Water Data'!H95))),'Data Summary'!CG101="Yes"),OFFSET('Water Data'!$H$9,0,10*ROW('Water Data'!H95)),NA())</f>
        <v>#N/A</v>
      </c>
      <c r="S101" s="519" t="e">
        <f ca="1">+IF(AND(ISNUMBER(OFFSET('Water Data'!$I$4,0,10*ROW('Water Data'!I95))),'Data Summary'!CH101="Yes"),100-OFFSET('Water Data'!$I$4,0,10*ROW('Water Data'!I95)),NA())</f>
        <v>#N/A</v>
      </c>
      <c r="T101" s="519" t="e">
        <f ca="1">+IF(AND(ISNUMBER(OFFSET('Water Data'!$I$6,0,10*ROW('Water Data'!I95))),'Data Summary'!CI101="Yes"),OFFSET('Water Data'!$I$6,0,10*ROW('Water Data'!I95)),NA())</f>
        <v>#N/A</v>
      </c>
      <c r="U101" s="519" t="e">
        <f ca="1">+IF(AND(ISNUMBER(OFFSET('Water Data'!$I$9,0,10*ROW('Water Data'!I95))),'Data Summary'!CJ101="Yes"),OFFSET('Water Data'!$I$9,0,10*ROW('Water Data'!I95)),NA())</f>
        <v>#N/A</v>
      </c>
      <c r="V101" s="520" t="e">
        <f ca="1">+IF(AND(ISNUMBER(OFFSET('Sanitation Data'!$D$4,0,10*ROW('Sanitation Data'!D95))),'Data Summary'!CK101="Yes"),100-OFFSET('Sanitation Data'!$D$4,0,10*ROW('Sanitation Data'!D95)),NA())</f>
        <v>#N/A</v>
      </c>
      <c r="W101" s="520" t="e">
        <f ca="1">+IF(AND(ISNUMBER(OFFSET('Sanitation Data'!$D$6,0,10*ROW('Sanitation Data'!D95))),'Data Summary'!CL101="Yes"),OFFSET('Sanitation Data'!$D$6,0,10*ROW('Sanitation Data'!D95)),NA())</f>
        <v>#N/A</v>
      </c>
      <c r="X101" s="520" t="e">
        <f ca="1">+IF(AND(ISNUMBER(OFFSET('Sanitation Data'!$D$10,0,10*ROW('Sanitation Data'!D95))),'Data Summary'!CM101="Yes"),OFFSET('Sanitation Data'!$D$10,0,10*ROW('Sanitation Data'!D95)),NA())</f>
        <v>#N/A</v>
      </c>
      <c r="Y101" s="520" t="e">
        <f ca="1">+IF(AND(ISNUMBER(OFFSET('Sanitation Data'!$D$11,0,10*ROW('Sanitation Data'!D95))),'Data Summary'!CN101="Yes"),OFFSET('Sanitation Data'!$D$11,0,10*ROW('Sanitation Data'!D95)),NA())</f>
        <v>#N/A</v>
      </c>
      <c r="Z101" s="520" t="e">
        <f ca="1">+IF(AND(ISNUMBER(OFFSET('Sanitation Data'!$D$12,0,10*ROW('Sanitation Data'!D95))),'Data Summary'!CO101="Yes"),OFFSET('Sanitation Data'!$D$12,0,10*ROW('Sanitation Data'!D95)),NA())</f>
        <v>#N/A</v>
      </c>
      <c r="AA101" s="520" t="e">
        <f ca="1">+IF(AND(ISNUMBER(OFFSET('Sanitation Data'!$E$4,0,10*ROW('Sanitation Data'!E95))),'Data Summary'!CP101="Yes"),100-OFFSET('Sanitation Data'!$E$4,0,10*ROW('Sanitation Data'!E95)),NA())</f>
        <v>#N/A</v>
      </c>
      <c r="AB101" s="520" t="e">
        <f ca="1">+IF(AND(ISNUMBER(OFFSET('Sanitation Data'!$E$6,0,10*ROW('Sanitation Data'!E95))),'Data Summary'!CQ101="Yes"),OFFSET('Sanitation Data'!$E$6,0,10*ROW('Sanitation Data'!E95)),NA())</f>
        <v>#N/A</v>
      </c>
      <c r="AC101" s="520" t="e">
        <f ca="1">+IF(AND(ISNUMBER(OFFSET('Sanitation Data'!$E$10,0,10*ROW('Sanitation Data'!E95))),'Data Summary'!CR101="Yes"),OFFSET('Sanitation Data'!$E$10,0,10*ROW('Sanitation Data'!E95)),NA())</f>
        <v>#N/A</v>
      </c>
      <c r="AD101" s="520" t="e">
        <f ca="1">+IF(AND(ISNUMBER(OFFSET('Sanitation Data'!$E$11,0,10*ROW('Sanitation Data'!E95))),'Data Summary'!CS101="Yes"),OFFSET('Sanitation Data'!$E$11,0,10*ROW('Sanitation Data'!E95)),NA())</f>
        <v>#N/A</v>
      </c>
      <c r="AE101" s="520" t="e">
        <f ca="1">+IF(AND(ISNUMBER(OFFSET('Sanitation Data'!$E$12,0,10*ROW('Sanitation Data'!E95))),'Data Summary'!CT101="Yes"),OFFSET('Sanitation Data'!$E$12,0,10*ROW('Sanitation Data'!E95)),NA())</f>
        <v>#N/A</v>
      </c>
      <c r="AF101" s="520" t="e">
        <f ca="1">+IF(AND(ISNUMBER(OFFSET('Sanitation Data'!$F$4,0,10*ROW('Sanitation Data'!F95))),'Data Summary'!CU101="Yes"),100-OFFSET('Sanitation Data'!$F$4,0,10*ROW('Sanitation Data'!F95)),NA())</f>
        <v>#N/A</v>
      </c>
      <c r="AG101" s="520" t="e">
        <f ca="1">+IF(AND(ISNUMBER(OFFSET('Sanitation Data'!$F$6,0,10*ROW('Sanitation Data'!F95))),'Data Summary'!CV101="Yes"),OFFSET('Sanitation Data'!$F$6,0,10*ROW('Sanitation Data'!F95)),NA())</f>
        <v>#N/A</v>
      </c>
      <c r="AH101" s="520" t="e">
        <f ca="1">+IF(AND(ISNUMBER(OFFSET('Sanitation Data'!$F$10,0,10*ROW('Sanitation Data'!F95))),'Data Summary'!CW101="Yes"),OFFSET('Sanitation Data'!$F$10,0,10*ROW('Sanitation Data'!F95)),NA())</f>
        <v>#N/A</v>
      </c>
      <c r="AI101" s="520" t="e">
        <f ca="1">+IF(AND(ISNUMBER(OFFSET('Sanitation Data'!$F$11,0,10*ROW('Sanitation Data'!F95))),'Data Summary'!CX101="Yes"),OFFSET('Sanitation Data'!$F$11,0,10*ROW('Sanitation Data'!F95)),NA())</f>
        <v>#N/A</v>
      </c>
      <c r="AJ101" s="520" t="e">
        <f ca="1">+IF(AND(ISNUMBER(OFFSET('Sanitation Data'!$F$12,0,10*ROW('Sanitation Data'!F95))),'Data Summary'!CY101="Yes"),OFFSET('Sanitation Data'!$F$12,0,10*ROW('Sanitation Data'!F95)),NA())</f>
        <v>#N/A</v>
      </c>
      <c r="AK101" s="520" t="e">
        <f ca="1">+IF(AND(ISNUMBER(OFFSET('Sanitation Data'!$G$4,0,10*ROW('Sanitation Data'!G95))),'Data Summary'!CZ101="Yes"),100-OFFSET('Sanitation Data'!$G$4,0,10*ROW('Sanitation Data'!G95)),NA())</f>
        <v>#N/A</v>
      </c>
      <c r="AL101" s="520" t="e">
        <f ca="1">+IF(AND(ISNUMBER(OFFSET('Sanitation Data'!$G$6,0,10*ROW('Sanitation Data'!G95))),'Data Summary'!DA101="Yes"),OFFSET('Sanitation Data'!$G$6,0,10*ROW('Sanitation Data'!G95)),NA())</f>
        <v>#N/A</v>
      </c>
      <c r="AM101" s="520" t="e">
        <f ca="1">+IF(AND(ISNUMBER(OFFSET('Sanitation Data'!$G$10,0,10*ROW('Sanitation Data'!G95))),'Data Summary'!DB101="Yes"),OFFSET('Sanitation Data'!$G$10,0,10*ROW('Sanitation Data'!G95)),NA())</f>
        <v>#N/A</v>
      </c>
      <c r="AN101" s="520" t="e">
        <f ca="1">+IF(AND(ISNUMBER(OFFSET('Sanitation Data'!$G$11,0,10*ROW('Sanitation Data'!G95))),'Data Summary'!DC101="Yes"),OFFSET('Sanitation Data'!$G$11,0,10*ROW('Sanitation Data'!G95)),NA())</f>
        <v>#N/A</v>
      </c>
      <c r="AO101" s="520" t="e">
        <f ca="1">+IF(AND(ISNUMBER(OFFSET('Sanitation Data'!$G$12,0,10*ROW('Sanitation Data'!G95))),'Data Summary'!DD101="Yes"),OFFSET('Sanitation Data'!$G$12,0,10*ROW('Sanitation Data'!G95)),NA())</f>
        <v>#N/A</v>
      </c>
      <c r="AP101" s="520" t="e">
        <f ca="1">+IF(AND(ISNUMBER(OFFSET('Sanitation Data'!$H$4,0,10*ROW('Sanitation Data'!H95))),'Data Summary'!DE101="Yes"),100-OFFSET('Sanitation Data'!$H$4,0,10*ROW('Sanitation Data'!H95)),NA())</f>
        <v>#N/A</v>
      </c>
      <c r="AQ101" s="520" t="e">
        <f ca="1">+IF(AND(ISNUMBER(OFFSET('Sanitation Data'!$H$6,0,10*ROW('Sanitation Data'!H95))),'Data Summary'!DF101="Yes"),OFFSET('Sanitation Data'!$H$6,0,10*ROW('Sanitation Data'!H95)),NA())</f>
        <v>#N/A</v>
      </c>
      <c r="AR101" s="520" t="e">
        <f ca="1">+IF(AND(ISNUMBER(OFFSET('Sanitation Data'!$H$10,0,10*ROW('Sanitation Data'!H95))),'Data Summary'!DG101="Yes"),OFFSET('Sanitation Data'!$H$10,0,10*ROW('Sanitation Data'!H95)),NA())</f>
        <v>#N/A</v>
      </c>
      <c r="AS101" s="520" t="e">
        <f ca="1">+IF(AND(ISNUMBER(OFFSET('Sanitation Data'!$H$11,0,10*ROW('Sanitation Data'!H95))),'Data Summary'!DH101="Yes"),OFFSET('Sanitation Data'!$H$11,0,10*ROW('Sanitation Data'!H95)),NA())</f>
        <v>#N/A</v>
      </c>
      <c r="AT101" s="520" t="e">
        <f ca="1">+IF(AND(ISNUMBER(OFFSET('Sanitation Data'!$H$12,0,10*ROW('Sanitation Data'!H95))),'Data Summary'!DI101="Yes"),OFFSET('Sanitation Data'!$H$12,0,10*ROW('Sanitation Data'!H95)),NA())</f>
        <v>#N/A</v>
      </c>
      <c r="AU101" s="520" t="e">
        <f ca="1">+IF(AND(ISNUMBER(OFFSET('Sanitation Data'!$I$4,0,10*ROW('Sanitation Data'!I95))),'Data Summary'!DJ101="Yes"),100-OFFSET('Sanitation Data'!$I$4,0,10*ROW('Sanitation Data'!I95)),NA())</f>
        <v>#N/A</v>
      </c>
      <c r="AV101" s="520" t="e">
        <f ca="1">+IF(AND(ISNUMBER(OFFSET('Sanitation Data'!$I$6,0,10*ROW('Sanitation Data'!I95))),'Data Summary'!DK101="Yes"),OFFSET('Sanitation Data'!$I$6,0,10*ROW('Sanitation Data'!I95)),NA())</f>
        <v>#N/A</v>
      </c>
      <c r="AW101" s="520" t="e">
        <f ca="1">+IF(AND(ISNUMBER(OFFSET('Sanitation Data'!$I$10,0,10*ROW('Sanitation Data'!I95))),'Data Summary'!DL101="Yes"),OFFSET('Sanitation Data'!$I$10,0,10*ROW('Sanitation Data'!I95)),NA())</f>
        <v>#N/A</v>
      </c>
      <c r="AX101" s="520" t="e">
        <f ca="1">+IF(AND(ISNUMBER(OFFSET('Sanitation Data'!$I$11,0,10*ROW('Sanitation Data'!I95))),'Data Summary'!DM101="Yes"),OFFSET('Sanitation Data'!$I$11,0,10*ROW('Sanitation Data'!I95)),NA())</f>
        <v>#N/A</v>
      </c>
      <c r="AY101" s="520" t="e">
        <f ca="1">+IF(AND(ISNUMBER(OFFSET('Sanitation Data'!$I$12,0,10*ROW('Sanitation Data'!I95))),'Data Summary'!DN101="Yes"),OFFSET('Sanitation Data'!$I$12,0,10*ROW('Sanitation Data'!I95)),NA())</f>
        <v>#N/A</v>
      </c>
      <c r="AZ101" s="521" t="e">
        <f ca="1">+IF(AND(ISNUMBER(OFFSET('Hygiene Data'!$D$5,0,10*ROW('Hygiene Data'!D95))),'Data Summary'!DO101="Yes"),OFFSET('Hygiene Data'!$D$5,0,10*ROW('Hygiene Data'!D95)),NA())</f>
        <v>#N/A</v>
      </c>
      <c r="BA101" s="521" t="e">
        <f ca="1">+IF(AND(ISNUMBER(OFFSET('Hygiene Data'!$D$7,0,10*ROW('Hygiene Data'!D95))),'Data Summary'!DP101="Yes"),OFFSET('Hygiene Data'!$D$7,0,10*ROW('Hygiene Data'!D95)),NA())</f>
        <v>#N/A</v>
      </c>
      <c r="BB101" s="521" t="e">
        <f ca="1">+IF(AND(ISNUMBER(OFFSET('Hygiene Data'!$D$9,0,10*ROW('Hygiene Data'!D95))),'Data Summary'!DQ101="Yes"),OFFSET('Hygiene Data'!$D$9,0,10*ROW('Hygiene Data'!D95)),NA())</f>
        <v>#N/A</v>
      </c>
      <c r="BC101" s="521" t="e">
        <f ca="1">+IF(AND(ISNUMBER(OFFSET('Hygiene Data'!$E$5,0,10*ROW('Hygiene Data'!E95))),'Data Summary'!DR101="Yes"),OFFSET('Hygiene Data'!$E$5,0,10*ROW('Hygiene Data'!E95)),NA())</f>
        <v>#N/A</v>
      </c>
      <c r="BD101" s="521" t="e">
        <f ca="1">+IF(AND(ISNUMBER(OFFSET('Hygiene Data'!$E$7,0,10*ROW('Hygiene Data'!E95))),'Data Summary'!DS101="Yes"),OFFSET('Hygiene Data'!$E$7,0,10*ROW('Hygiene Data'!E95)),NA())</f>
        <v>#N/A</v>
      </c>
      <c r="BE101" s="521" t="e">
        <f ca="1">+IF(AND(ISNUMBER(OFFSET('Hygiene Data'!$E$9,0,10*ROW('Hygiene Data'!E95))),'Data Summary'!DT101="Yes"),OFFSET('Hygiene Data'!$E$9,0,10*ROW('Hygiene Data'!E95)),NA())</f>
        <v>#N/A</v>
      </c>
      <c r="BF101" s="521" t="e">
        <f ca="1">+IF(AND(ISNUMBER(OFFSET('Hygiene Data'!$F$5,0,10*ROW('Hygiene Data'!F95))),'Data Summary'!DU101="Yes"),OFFSET('Hygiene Data'!$F$5,0,10*ROW('Hygiene Data'!F95)),NA())</f>
        <v>#N/A</v>
      </c>
      <c r="BG101" s="521" t="e">
        <f ca="1">+IF(AND(ISNUMBER(OFFSET('Hygiene Data'!$F$7,0,10*ROW('Hygiene Data'!F95))),'Data Summary'!DV101="Yes"),OFFSET('Hygiene Data'!$F$7,0,10*ROW('Hygiene Data'!F95)),NA())</f>
        <v>#N/A</v>
      </c>
      <c r="BH101" s="521" t="e">
        <f ca="1">+IF(AND(ISNUMBER(OFFSET('Hygiene Data'!$F$9,0,10*ROW('Hygiene Data'!F95))),'Data Summary'!DW101="Yes"),OFFSET('Hygiene Data'!$F$9,0,10*ROW('Hygiene Data'!F95)),NA())</f>
        <v>#N/A</v>
      </c>
      <c r="BI101" s="521" t="e">
        <f ca="1">+IF(AND(ISNUMBER(OFFSET('Hygiene Data'!$G$5,0,10*ROW('Hygiene Data'!G95))),'Data Summary'!DX101="Yes"),OFFSET('Hygiene Data'!$G$5,0,10*ROW('Hygiene Data'!G95)),NA())</f>
        <v>#N/A</v>
      </c>
      <c r="BJ101" s="521" t="e">
        <f ca="1">+IF(AND(ISNUMBER(OFFSET('Hygiene Data'!$G$7,0,10*ROW('Hygiene Data'!G95))),'Data Summary'!DY101="Yes"),OFFSET('Hygiene Data'!$G$7,0,10*ROW('Hygiene Data'!G95)),NA())</f>
        <v>#N/A</v>
      </c>
      <c r="BK101" s="521" t="e">
        <f ca="1">+IF(AND(ISNUMBER(OFFSET('Hygiene Data'!$G$9,0,10*ROW('Hygiene Data'!G95))),'Data Summary'!DZ101="Yes"),OFFSET('Hygiene Data'!$G$9,0,10*ROW('Hygiene Data'!G95)),NA())</f>
        <v>#N/A</v>
      </c>
      <c r="BL101" s="521" t="e">
        <f ca="1">+IF(AND(ISNUMBER(OFFSET('Hygiene Data'!$H$5,0,10*ROW('Hygiene Data'!H95))),'Data Summary'!EA101="Yes"),OFFSET('Hygiene Data'!$H$5,0,10*ROW('Hygiene Data'!H95)),NA())</f>
        <v>#N/A</v>
      </c>
      <c r="BM101" s="521" t="e">
        <f ca="1">+IF(AND(ISNUMBER(OFFSET('Hygiene Data'!$H$7,0,10*ROW('Hygiene Data'!H95))),'Data Summary'!EB101="Yes"),OFFSET('Hygiene Data'!$H$7,0,10*ROW('Hygiene Data'!H95)),NA())</f>
        <v>#N/A</v>
      </c>
      <c r="BN101" s="521" t="e">
        <f ca="1">+IF(AND(ISNUMBER(OFFSET('Hygiene Data'!$H$9,0,10*ROW('Hygiene Data'!H95))),'Data Summary'!EC101="Yes"),OFFSET('Hygiene Data'!$H$9,0,10*ROW('Hygiene Data'!H95)),NA())</f>
        <v>#N/A</v>
      </c>
      <c r="BO101" s="521" t="e">
        <f ca="1">+IF(AND(ISNUMBER(OFFSET('Hygiene Data'!$I$5,0,10*ROW('Hygiene Data'!I95))),'Data Summary'!ED101="Yes"),OFFSET('Hygiene Data'!$I$5,0,10*ROW('Hygiene Data'!I95)),NA())</f>
        <v>#N/A</v>
      </c>
      <c r="BP101" s="521" t="e">
        <f ca="1">+IF(AND(ISNUMBER(OFFSET('Hygiene Data'!$I$7,0,10*ROW('Hygiene Data'!I95))),'Data Summary'!EE101="Yes"),OFFSET('Hygiene Data'!$I$7,0,10*ROW('Hygiene Data'!I95)),NA())</f>
        <v>#N/A</v>
      </c>
      <c r="BQ101" s="521" t="e">
        <f ca="1">+IF(AND(ISNUMBER(OFFSET('Hygiene Data'!$I$9,0,10*ROW('Hygiene Data'!I95))),'Data Summary'!EF101="Yes"),OFFSET('Hygiene Data'!$I$9,0,10*ROW('Hygiene Data'!I95)),NA())</f>
        <v>#N/A</v>
      </c>
    </row>
    <row r="102" spans="1:69" x14ac:dyDescent="0.25">
      <c r="A102" s="517" t="e">
        <f ca="1">+RIGHT('Data Summary'!A102,LEN('Data Summary'!A102)-9)</f>
        <v>#VALUE!</v>
      </c>
      <c r="B102" s="491" t="str">
        <f ca="1">+IF(ISTEXT('Data Summary'!B102),'Data Summary'!B102,"")</f>
        <v/>
      </c>
      <c r="C102" s="518" t="e">
        <f ca="1">+VALUE('Data Summary'!C102)</f>
        <v>#VALUE!</v>
      </c>
      <c r="D102" s="519" t="e">
        <f ca="1">+IF(AND(ISNUMBER(OFFSET('Water Data'!$D$4,0,10*ROW('Water Data'!D96))),'Data Summary'!BS102="Yes"),100-OFFSET('Water Data'!$D$4,0,10*ROW('Water Data'!D96)),NA())</f>
        <v>#N/A</v>
      </c>
      <c r="E102" s="519" t="e">
        <f ca="1">+IF(AND(ISNUMBER(OFFSET('Water Data'!$D$6,0,10*ROW('Water Data'!D96))),'Data Summary'!BT102="Yes"),OFFSET('Water Data'!$D$6,0,10*ROW('Water Data'!D96)),NA())</f>
        <v>#N/A</v>
      </c>
      <c r="F102" s="519" t="e">
        <f ca="1">+IF(AND(ISNUMBER(OFFSET('Water Data'!$D$9,0,10*ROW('Water Data'!D96))),'Data Summary'!BU102="Yes"),OFFSET('Water Data'!$D$9,0,10*ROW('Water Data'!D96)),NA())</f>
        <v>#N/A</v>
      </c>
      <c r="G102" s="519" t="e">
        <f ca="1">+IF(AND(ISNUMBER(OFFSET('Water Data'!$E$4,0,10*ROW('Water Data'!E96))),'Data Summary'!BV102="Yes"),100-OFFSET('Water Data'!$E$4,0,10*ROW('Water Data'!E96)),NA())</f>
        <v>#N/A</v>
      </c>
      <c r="H102" s="519" t="e">
        <f ca="1">+IF(AND(ISNUMBER(OFFSET('Water Data'!$E$6,0,10*ROW('Water Data'!E96))),'Data Summary'!BW102="Yes"),OFFSET('Water Data'!$E$6,0,10*ROW('Water Data'!E96)),NA())</f>
        <v>#N/A</v>
      </c>
      <c r="I102" s="519" t="e">
        <f ca="1">+IF(AND(ISNUMBER(OFFSET('Water Data'!$E$9,0,10*ROW('Water Data'!E96))),'Data Summary'!BX102="Yes"),OFFSET('Water Data'!$E$9,0,10*ROW('Water Data'!E96)),NA())</f>
        <v>#N/A</v>
      </c>
      <c r="J102" s="519" t="e">
        <f ca="1">+IF(AND(ISNUMBER(OFFSET('Water Data'!$F$4,0,10*ROW('Water Data'!F96))),'Data Summary'!BY102="Yes"),100-OFFSET('Water Data'!$F$4,0,10*ROW('Water Data'!F96)),NA())</f>
        <v>#N/A</v>
      </c>
      <c r="K102" s="519" t="e">
        <f ca="1">+IF(AND(ISNUMBER(OFFSET('Water Data'!$F$6,0,10*ROW('Water Data'!F96))),'Data Summary'!BZ102="Yes"),OFFSET('Water Data'!$F$6,0,10*ROW('Water Data'!F96)),NA())</f>
        <v>#N/A</v>
      </c>
      <c r="L102" s="519" t="e">
        <f ca="1">+IF(AND(ISNUMBER(OFFSET('Water Data'!$F$9,0,10*ROW('Water Data'!F96))),'Data Summary'!CA102="Yes"),OFFSET('Water Data'!$F$9,0,10*ROW('Water Data'!F96)),NA())</f>
        <v>#N/A</v>
      </c>
      <c r="M102" s="519" t="e">
        <f ca="1">+IF(AND(ISNUMBER(OFFSET('Water Data'!$G$4,0,10*ROW('Water Data'!G96))),'Data Summary'!CB102="Yes"),100-OFFSET('Water Data'!$G$4,0,10*ROW('Water Data'!G96)),NA())</f>
        <v>#N/A</v>
      </c>
      <c r="N102" s="519" t="e">
        <f ca="1">+IF(AND(ISNUMBER(OFFSET('Water Data'!$G$6,0,10*ROW('Water Data'!G96))),'Data Summary'!CC102="Yes"),OFFSET('Water Data'!$G$6,0,10*ROW('Water Data'!G96)),NA())</f>
        <v>#N/A</v>
      </c>
      <c r="O102" s="519" t="e">
        <f ca="1">+IF(AND(ISNUMBER(OFFSET('Water Data'!$G$9,0,10*ROW('Water Data'!G96))),'Data Summary'!CD102="Yes"),OFFSET('Water Data'!$G$9,0,10*ROW('Water Data'!G96)),NA())</f>
        <v>#N/A</v>
      </c>
      <c r="P102" s="519" t="e">
        <f ca="1">+IF(AND(ISNUMBER(OFFSET('Water Data'!$H$4,0,10*ROW('Water Data'!H96))),'Data Summary'!CE102="Yes"),100-OFFSET('Water Data'!$H$4,0,10*ROW('Water Data'!H96)),NA())</f>
        <v>#N/A</v>
      </c>
      <c r="Q102" s="519" t="e">
        <f ca="1">+IF(AND(ISNUMBER(OFFSET('Water Data'!$H$6,0,10*ROW('Water Data'!H96))),'Data Summary'!CF102="Yes"),OFFSET('Water Data'!$H$6,0,10*ROW('Water Data'!H96)),NA())</f>
        <v>#N/A</v>
      </c>
      <c r="R102" s="519" t="e">
        <f ca="1">+IF(AND(ISNUMBER(OFFSET('Water Data'!$H$9,0,10*ROW('Water Data'!H96))),'Data Summary'!CG102="Yes"),OFFSET('Water Data'!$H$9,0,10*ROW('Water Data'!H96)),NA())</f>
        <v>#N/A</v>
      </c>
      <c r="S102" s="519" t="e">
        <f ca="1">+IF(AND(ISNUMBER(OFFSET('Water Data'!$I$4,0,10*ROW('Water Data'!I96))),'Data Summary'!CH102="Yes"),100-OFFSET('Water Data'!$I$4,0,10*ROW('Water Data'!I96)),NA())</f>
        <v>#N/A</v>
      </c>
      <c r="T102" s="519" t="e">
        <f ca="1">+IF(AND(ISNUMBER(OFFSET('Water Data'!$I$6,0,10*ROW('Water Data'!I96))),'Data Summary'!CI102="Yes"),OFFSET('Water Data'!$I$6,0,10*ROW('Water Data'!I96)),NA())</f>
        <v>#N/A</v>
      </c>
      <c r="U102" s="519" t="e">
        <f ca="1">+IF(AND(ISNUMBER(OFFSET('Water Data'!$I$9,0,10*ROW('Water Data'!I96))),'Data Summary'!CJ102="Yes"),OFFSET('Water Data'!$I$9,0,10*ROW('Water Data'!I96)),NA())</f>
        <v>#N/A</v>
      </c>
      <c r="V102" s="520" t="e">
        <f ca="1">+IF(AND(ISNUMBER(OFFSET('Sanitation Data'!$D$4,0,10*ROW('Sanitation Data'!D96))),'Data Summary'!CK102="Yes"),100-OFFSET('Sanitation Data'!$D$4,0,10*ROW('Sanitation Data'!D96)),NA())</f>
        <v>#N/A</v>
      </c>
      <c r="W102" s="520" t="e">
        <f ca="1">+IF(AND(ISNUMBER(OFFSET('Sanitation Data'!$D$6,0,10*ROW('Sanitation Data'!D96))),'Data Summary'!CL102="Yes"),OFFSET('Sanitation Data'!$D$6,0,10*ROW('Sanitation Data'!D96)),NA())</f>
        <v>#N/A</v>
      </c>
      <c r="X102" s="520" t="e">
        <f ca="1">+IF(AND(ISNUMBER(OFFSET('Sanitation Data'!$D$10,0,10*ROW('Sanitation Data'!D96))),'Data Summary'!CM102="Yes"),OFFSET('Sanitation Data'!$D$10,0,10*ROW('Sanitation Data'!D96)),NA())</f>
        <v>#N/A</v>
      </c>
      <c r="Y102" s="520" t="e">
        <f ca="1">+IF(AND(ISNUMBER(OFFSET('Sanitation Data'!$D$11,0,10*ROW('Sanitation Data'!D96))),'Data Summary'!CN102="Yes"),OFFSET('Sanitation Data'!$D$11,0,10*ROW('Sanitation Data'!D96)),NA())</f>
        <v>#N/A</v>
      </c>
      <c r="Z102" s="520" t="e">
        <f ca="1">+IF(AND(ISNUMBER(OFFSET('Sanitation Data'!$D$12,0,10*ROW('Sanitation Data'!D96))),'Data Summary'!CO102="Yes"),OFFSET('Sanitation Data'!$D$12,0,10*ROW('Sanitation Data'!D96)),NA())</f>
        <v>#N/A</v>
      </c>
      <c r="AA102" s="520" t="e">
        <f ca="1">+IF(AND(ISNUMBER(OFFSET('Sanitation Data'!$E$4,0,10*ROW('Sanitation Data'!E96))),'Data Summary'!CP102="Yes"),100-OFFSET('Sanitation Data'!$E$4,0,10*ROW('Sanitation Data'!E96)),NA())</f>
        <v>#N/A</v>
      </c>
      <c r="AB102" s="520" t="e">
        <f ca="1">+IF(AND(ISNUMBER(OFFSET('Sanitation Data'!$E$6,0,10*ROW('Sanitation Data'!E96))),'Data Summary'!CQ102="Yes"),OFFSET('Sanitation Data'!$E$6,0,10*ROW('Sanitation Data'!E96)),NA())</f>
        <v>#N/A</v>
      </c>
      <c r="AC102" s="520" t="e">
        <f ca="1">+IF(AND(ISNUMBER(OFFSET('Sanitation Data'!$E$10,0,10*ROW('Sanitation Data'!E96))),'Data Summary'!CR102="Yes"),OFFSET('Sanitation Data'!$E$10,0,10*ROW('Sanitation Data'!E96)),NA())</f>
        <v>#N/A</v>
      </c>
      <c r="AD102" s="520" t="e">
        <f ca="1">+IF(AND(ISNUMBER(OFFSET('Sanitation Data'!$E$11,0,10*ROW('Sanitation Data'!E96))),'Data Summary'!CS102="Yes"),OFFSET('Sanitation Data'!$E$11,0,10*ROW('Sanitation Data'!E96)),NA())</f>
        <v>#N/A</v>
      </c>
      <c r="AE102" s="520" t="e">
        <f ca="1">+IF(AND(ISNUMBER(OFFSET('Sanitation Data'!$E$12,0,10*ROW('Sanitation Data'!E96))),'Data Summary'!CT102="Yes"),OFFSET('Sanitation Data'!$E$12,0,10*ROW('Sanitation Data'!E96)),NA())</f>
        <v>#N/A</v>
      </c>
      <c r="AF102" s="520" t="e">
        <f ca="1">+IF(AND(ISNUMBER(OFFSET('Sanitation Data'!$F$4,0,10*ROW('Sanitation Data'!F96))),'Data Summary'!CU102="Yes"),100-OFFSET('Sanitation Data'!$F$4,0,10*ROW('Sanitation Data'!F96)),NA())</f>
        <v>#N/A</v>
      </c>
      <c r="AG102" s="520" t="e">
        <f ca="1">+IF(AND(ISNUMBER(OFFSET('Sanitation Data'!$F$6,0,10*ROW('Sanitation Data'!F96))),'Data Summary'!CV102="Yes"),OFFSET('Sanitation Data'!$F$6,0,10*ROW('Sanitation Data'!F96)),NA())</f>
        <v>#N/A</v>
      </c>
      <c r="AH102" s="520" t="e">
        <f ca="1">+IF(AND(ISNUMBER(OFFSET('Sanitation Data'!$F$10,0,10*ROW('Sanitation Data'!F96))),'Data Summary'!CW102="Yes"),OFFSET('Sanitation Data'!$F$10,0,10*ROW('Sanitation Data'!F96)),NA())</f>
        <v>#N/A</v>
      </c>
      <c r="AI102" s="520" t="e">
        <f ca="1">+IF(AND(ISNUMBER(OFFSET('Sanitation Data'!$F$11,0,10*ROW('Sanitation Data'!F96))),'Data Summary'!CX102="Yes"),OFFSET('Sanitation Data'!$F$11,0,10*ROW('Sanitation Data'!F96)),NA())</f>
        <v>#N/A</v>
      </c>
      <c r="AJ102" s="520" t="e">
        <f ca="1">+IF(AND(ISNUMBER(OFFSET('Sanitation Data'!$F$12,0,10*ROW('Sanitation Data'!F96))),'Data Summary'!CY102="Yes"),OFFSET('Sanitation Data'!$F$12,0,10*ROW('Sanitation Data'!F96)),NA())</f>
        <v>#N/A</v>
      </c>
      <c r="AK102" s="520" t="e">
        <f ca="1">+IF(AND(ISNUMBER(OFFSET('Sanitation Data'!$G$4,0,10*ROW('Sanitation Data'!G96))),'Data Summary'!CZ102="Yes"),100-OFFSET('Sanitation Data'!$G$4,0,10*ROW('Sanitation Data'!G96)),NA())</f>
        <v>#N/A</v>
      </c>
      <c r="AL102" s="520" t="e">
        <f ca="1">+IF(AND(ISNUMBER(OFFSET('Sanitation Data'!$G$6,0,10*ROW('Sanitation Data'!G96))),'Data Summary'!DA102="Yes"),OFFSET('Sanitation Data'!$G$6,0,10*ROW('Sanitation Data'!G96)),NA())</f>
        <v>#N/A</v>
      </c>
      <c r="AM102" s="520" t="e">
        <f ca="1">+IF(AND(ISNUMBER(OFFSET('Sanitation Data'!$G$10,0,10*ROW('Sanitation Data'!G96))),'Data Summary'!DB102="Yes"),OFFSET('Sanitation Data'!$G$10,0,10*ROW('Sanitation Data'!G96)),NA())</f>
        <v>#N/A</v>
      </c>
      <c r="AN102" s="520" t="e">
        <f ca="1">+IF(AND(ISNUMBER(OFFSET('Sanitation Data'!$G$11,0,10*ROW('Sanitation Data'!G96))),'Data Summary'!DC102="Yes"),OFFSET('Sanitation Data'!$G$11,0,10*ROW('Sanitation Data'!G96)),NA())</f>
        <v>#N/A</v>
      </c>
      <c r="AO102" s="520" t="e">
        <f ca="1">+IF(AND(ISNUMBER(OFFSET('Sanitation Data'!$G$12,0,10*ROW('Sanitation Data'!G96))),'Data Summary'!DD102="Yes"),OFFSET('Sanitation Data'!$G$12,0,10*ROW('Sanitation Data'!G96)),NA())</f>
        <v>#N/A</v>
      </c>
      <c r="AP102" s="520" t="e">
        <f ca="1">+IF(AND(ISNUMBER(OFFSET('Sanitation Data'!$H$4,0,10*ROW('Sanitation Data'!H96))),'Data Summary'!DE102="Yes"),100-OFFSET('Sanitation Data'!$H$4,0,10*ROW('Sanitation Data'!H96)),NA())</f>
        <v>#N/A</v>
      </c>
      <c r="AQ102" s="520" t="e">
        <f ca="1">+IF(AND(ISNUMBER(OFFSET('Sanitation Data'!$H$6,0,10*ROW('Sanitation Data'!H96))),'Data Summary'!DF102="Yes"),OFFSET('Sanitation Data'!$H$6,0,10*ROW('Sanitation Data'!H96)),NA())</f>
        <v>#N/A</v>
      </c>
      <c r="AR102" s="520" t="e">
        <f ca="1">+IF(AND(ISNUMBER(OFFSET('Sanitation Data'!$H$10,0,10*ROW('Sanitation Data'!H96))),'Data Summary'!DG102="Yes"),OFFSET('Sanitation Data'!$H$10,0,10*ROW('Sanitation Data'!H96)),NA())</f>
        <v>#N/A</v>
      </c>
      <c r="AS102" s="520" t="e">
        <f ca="1">+IF(AND(ISNUMBER(OFFSET('Sanitation Data'!$H$11,0,10*ROW('Sanitation Data'!H96))),'Data Summary'!DH102="Yes"),OFFSET('Sanitation Data'!$H$11,0,10*ROW('Sanitation Data'!H96)),NA())</f>
        <v>#N/A</v>
      </c>
      <c r="AT102" s="520" t="e">
        <f ca="1">+IF(AND(ISNUMBER(OFFSET('Sanitation Data'!$H$12,0,10*ROW('Sanitation Data'!H96))),'Data Summary'!DI102="Yes"),OFFSET('Sanitation Data'!$H$12,0,10*ROW('Sanitation Data'!H96)),NA())</f>
        <v>#N/A</v>
      </c>
      <c r="AU102" s="520" t="e">
        <f ca="1">+IF(AND(ISNUMBER(OFFSET('Sanitation Data'!$I$4,0,10*ROW('Sanitation Data'!I96))),'Data Summary'!DJ102="Yes"),100-OFFSET('Sanitation Data'!$I$4,0,10*ROW('Sanitation Data'!I96)),NA())</f>
        <v>#N/A</v>
      </c>
      <c r="AV102" s="520" t="e">
        <f ca="1">+IF(AND(ISNUMBER(OFFSET('Sanitation Data'!$I$6,0,10*ROW('Sanitation Data'!I96))),'Data Summary'!DK102="Yes"),OFFSET('Sanitation Data'!$I$6,0,10*ROW('Sanitation Data'!I96)),NA())</f>
        <v>#N/A</v>
      </c>
      <c r="AW102" s="520" t="e">
        <f ca="1">+IF(AND(ISNUMBER(OFFSET('Sanitation Data'!$I$10,0,10*ROW('Sanitation Data'!I96))),'Data Summary'!DL102="Yes"),OFFSET('Sanitation Data'!$I$10,0,10*ROW('Sanitation Data'!I96)),NA())</f>
        <v>#N/A</v>
      </c>
      <c r="AX102" s="520" t="e">
        <f ca="1">+IF(AND(ISNUMBER(OFFSET('Sanitation Data'!$I$11,0,10*ROW('Sanitation Data'!I96))),'Data Summary'!DM102="Yes"),OFFSET('Sanitation Data'!$I$11,0,10*ROW('Sanitation Data'!I96)),NA())</f>
        <v>#N/A</v>
      </c>
      <c r="AY102" s="520" t="e">
        <f ca="1">+IF(AND(ISNUMBER(OFFSET('Sanitation Data'!$I$12,0,10*ROW('Sanitation Data'!I96))),'Data Summary'!DN102="Yes"),OFFSET('Sanitation Data'!$I$12,0,10*ROW('Sanitation Data'!I96)),NA())</f>
        <v>#N/A</v>
      </c>
      <c r="AZ102" s="521" t="e">
        <f ca="1">+IF(AND(ISNUMBER(OFFSET('Hygiene Data'!$D$5,0,10*ROW('Hygiene Data'!D96))),'Data Summary'!DO102="Yes"),OFFSET('Hygiene Data'!$D$5,0,10*ROW('Hygiene Data'!D96)),NA())</f>
        <v>#N/A</v>
      </c>
      <c r="BA102" s="521" t="e">
        <f ca="1">+IF(AND(ISNUMBER(OFFSET('Hygiene Data'!$D$7,0,10*ROW('Hygiene Data'!D96))),'Data Summary'!DP102="Yes"),OFFSET('Hygiene Data'!$D$7,0,10*ROW('Hygiene Data'!D96)),NA())</f>
        <v>#N/A</v>
      </c>
      <c r="BB102" s="521" t="e">
        <f ca="1">+IF(AND(ISNUMBER(OFFSET('Hygiene Data'!$D$9,0,10*ROW('Hygiene Data'!D96))),'Data Summary'!DQ102="Yes"),OFFSET('Hygiene Data'!$D$9,0,10*ROW('Hygiene Data'!D96)),NA())</f>
        <v>#N/A</v>
      </c>
      <c r="BC102" s="521" t="e">
        <f ca="1">+IF(AND(ISNUMBER(OFFSET('Hygiene Data'!$E$5,0,10*ROW('Hygiene Data'!E96))),'Data Summary'!DR102="Yes"),OFFSET('Hygiene Data'!$E$5,0,10*ROW('Hygiene Data'!E96)),NA())</f>
        <v>#N/A</v>
      </c>
      <c r="BD102" s="521" t="e">
        <f ca="1">+IF(AND(ISNUMBER(OFFSET('Hygiene Data'!$E$7,0,10*ROW('Hygiene Data'!E96))),'Data Summary'!DS102="Yes"),OFFSET('Hygiene Data'!$E$7,0,10*ROW('Hygiene Data'!E96)),NA())</f>
        <v>#N/A</v>
      </c>
      <c r="BE102" s="521" t="e">
        <f ca="1">+IF(AND(ISNUMBER(OFFSET('Hygiene Data'!$E$9,0,10*ROW('Hygiene Data'!E96))),'Data Summary'!DT102="Yes"),OFFSET('Hygiene Data'!$E$9,0,10*ROW('Hygiene Data'!E96)),NA())</f>
        <v>#N/A</v>
      </c>
      <c r="BF102" s="521" t="e">
        <f ca="1">+IF(AND(ISNUMBER(OFFSET('Hygiene Data'!$F$5,0,10*ROW('Hygiene Data'!F96))),'Data Summary'!DU102="Yes"),OFFSET('Hygiene Data'!$F$5,0,10*ROW('Hygiene Data'!F96)),NA())</f>
        <v>#N/A</v>
      </c>
      <c r="BG102" s="521" t="e">
        <f ca="1">+IF(AND(ISNUMBER(OFFSET('Hygiene Data'!$F$7,0,10*ROW('Hygiene Data'!F96))),'Data Summary'!DV102="Yes"),OFFSET('Hygiene Data'!$F$7,0,10*ROW('Hygiene Data'!F96)),NA())</f>
        <v>#N/A</v>
      </c>
      <c r="BH102" s="521" t="e">
        <f ca="1">+IF(AND(ISNUMBER(OFFSET('Hygiene Data'!$F$9,0,10*ROW('Hygiene Data'!F96))),'Data Summary'!DW102="Yes"),OFFSET('Hygiene Data'!$F$9,0,10*ROW('Hygiene Data'!F96)),NA())</f>
        <v>#N/A</v>
      </c>
      <c r="BI102" s="521" t="e">
        <f ca="1">+IF(AND(ISNUMBER(OFFSET('Hygiene Data'!$G$5,0,10*ROW('Hygiene Data'!G96))),'Data Summary'!DX102="Yes"),OFFSET('Hygiene Data'!$G$5,0,10*ROW('Hygiene Data'!G96)),NA())</f>
        <v>#N/A</v>
      </c>
      <c r="BJ102" s="521" t="e">
        <f ca="1">+IF(AND(ISNUMBER(OFFSET('Hygiene Data'!$G$7,0,10*ROW('Hygiene Data'!G96))),'Data Summary'!DY102="Yes"),OFFSET('Hygiene Data'!$G$7,0,10*ROW('Hygiene Data'!G96)),NA())</f>
        <v>#N/A</v>
      </c>
      <c r="BK102" s="521" t="e">
        <f ca="1">+IF(AND(ISNUMBER(OFFSET('Hygiene Data'!$G$9,0,10*ROW('Hygiene Data'!G96))),'Data Summary'!DZ102="Yes"),OFFSET('Hygiene Data'!$G$9,0,10*ROW('Hygiene Data'!G96)),NA())</f>
        <v>#N/A</v>
      </c>
      <c r="BL102" s="521" t="e">
        <f ca="1">+IF(AND(ISNUMBER(OFFSET('Hygiene Data'!$H$5,0,10*ROW('Hygiene Data'!H96))),'Data Summary'!EA102="Yes"),OFFSET('Hygiene Data'!$H$5,0,10*ROW('Hygiene Data'!H96)),NA())</f>
        <v>#N/A</v>
      </c>
      <c r="BM102" s="521" t="e">
        <f ca="1">+IF(AND(ISNUMBER(OFFSET('Hygiene Data'!$H$7,0,10*ROW('Hygiene Data'!H96))),'Data Summary'!EB102="Yes"),OFFSET('Hygiene Data'!$H$7,0,10*ROW('Hygiene Data'!H96)),NA())</f>
        <v>#N/A</v>
      </c>
      <c r="BN102" s="521" t="e">
        <f ca="1">+IF(AND(ISNUMBER(OFFSET('Hygiene Data'!$H$9,0,10*ROW('Hygiene Data'!H96))),'Data Summary'!EC102="Yes"),OFFSET('Hygiene Data'!$H$9,0,10*ROW('Hygiene Data'!H96)),NA())</f>
        <v>#N/A</v>
      </c>
      <c r="BO102" s="521" t="e">
        <f ca="1">+IF(AND(ISNUMBER(OFFSET('Hygiene Data'!$I$5,0,10*ROW('Hygiene Data'!I96))),'Data Summary'!ED102="Yes"),OFFSET('Hygiene Data'!$I$5,0,10*ROW('Hygiene Data'!I96)),NA())</f>
        <v>#N/A</v>
      </c>
      <c r="BP102" s="521" t="e">
        <f ca="1">+IF(AND(ISNUMBER(OFFSET('Hygiene Data'!$I$7,0,10*ROW('Hygiene Data'!I96))),'Data Summary'!EE102="Yes"),OFFSET('Hygiene Data'!$I$7,0,10*ROW('Hygiene Data'!I96)),NA())</f>
        <v>#N/A</v>
      </c>
      <c r="BQ102" s="521" t="e">
        <f ca="1">+IF(AND(ISNUMBER(OFFSET('Hygiene Data'!$I$9,0,10*ROW('Hygiene Data'!I96))),'Data Summary'!EF102="Yes"),OFFSET('Hygiene Data'!$I$9,0,10*ROW('Hygiene Data'!I96)),NA())</f>
        <v>#N/A</v>
      </c>
    </row>
    <row r="103" spans="1:69" x14ac:dyDescent="0.25">
      <c r="A103" s="517" t="e">
        <f ca="1">+RIGHT('Data Summary'!A103,LEN('Data Summary'!A103)-9)</f>
        <v>#VALUE!</v>
      </c>
      <c r="B103" s="491" t="str">
        <f ca="1">+IF(ISTEXT('Data Summary'!B103),'Data Summary'!B103,"")</f>
        <v/>
      </c>
      <c r="C103" s="518" t="e">
        <f ca="1">+VALUE('Data Summary'!C103)</f>
        <v>#VALUE!</v>
      </c>
      <c r="D103" s="519" t="e">
        <f ca="1">+IF(AND(ISNUMBER(OFFSET('Water Data'!$D$4,0,10*ROW('Water Data'!D97))),'Data Summary'!BS103="Yes"),100-OFFSET('Water Data'!$D$4,0,10*ROW('Water Data'!D97)),NA())</f>
        <v>#N/A</v>
      </c>
      <c r="E103" s="519" t="e">
        <f ca="1">+IF(AND(ISNUMBER(OFFSET('Water Data'!$D$6,0,10*ROW('Water Data'!D97))),'Data Summary'!BT103="Yes"),OFFSET('Water Data'!$D$6,0,10*ROW('Water Data'!D97)),NA())</f>
        <v>#N/A</v>
      </c>
      <c r="F103" s="519" t="e">
        <f ca="1">+IF(AND(ISNUMBER(OFFSET('Water Data'!$D$9,0,10*ROW('Water Data'!D97))),'Data Summary'!BU103="Yes"),OFFSET('Water Data'!$D$9,0,10*ROW('Water Data'!D97)),NA())</f>
        <v>#N/A</v>
      </c>
      <c r="G103" s="519" t="e">
        <f ca="1">+IF(AND(ISNUMBER(OFFSET('Water Data'!$E$4,0,10*ROW('Water Data'!E97))),'Data Summary'!BV103="Yes"),100-OFFSET('Water Data'!$E$4,0,10*ROW('Water Data'!E97)),NA())</f>
        <v>#N/A</v>
      </c>
      <c r="H103" s="519" t="e">
        <f ca="1">+IF(AND(ISNUMBER(OFFSET('Water Data'!$E$6,0,10*ROW('Water Data'!E97))),'Data Summary'!BW103="Yes"),OFFSET('Water Data'!$E$6,0,10*ROW('Water Data'!E97)),NA())</f>
        <v>#N/A</v>
      </c>
      <c r="I103" s="519" t="e">
        <f ca="1">+IF(AND(ISNUMBER(OFFSET('Water Data'!$E$9,0,10*ROW('Water Data'!E97))),'Data Summary'!BX103="Yes"),OFFSET('Water Data'!$E$9,0,10*ROW('Water Data'!E97)),NA())</f>
        <v>#N/A</v>
      </c>
      <c r="J103" s="519" t="e">
        <f ca="1">+IF(AND(ISNUMBER(OFFSET('Water Data'!$F$4,0,10*ROW('Water Data'!F97))),'Data Summary'!BY103="Yes"),100-OFFSET('Water Data'!$F$4,0,10*ROW('Water Data'!F97)),NA())</f>
        <v>#N/A</v>
      </c>
      <c r="K103" s="519" t="e">
        <f ca="1">+IF(AND(ISNUMBER(OFFSET('Water Data'!$F$6,0,10*ROW('Water Data'!F97))),'Data Summary'!BZ103="Yes"),OFFSET('Water Data'!$F$6,0,10*ROW('Water Data'!F97)),NA())</f>
        <v>#N/A</v>
      </c>
      <c r="L103" s="519" t="e">
        <f ca="1">+IF(AND(ISNUMBER(OFFSET('Water Data'!$F$9,0,10*ROW('Water Data'!F97))),'Data Summary'!CA103="Yes"),OFFSET('Water Data'!$F$9,0,10*ROW('Water Data'!F97)),NA())</f>
        <v>#N/A</v>
      </c>
      <c r="M103" s="519" t="e">
        <f ca="1">+IF(AND(ISNUMBER(OFFSET('Water Data'!$G$4,0,10*ROW('Water Data'!G97))),'Data Summary'!CB103="Yes"),100-OFFSET('Water Data'!$G$4,0,10*ROW('Water Data'!G97)),NA())</f>
        <v>#N/A</v>
      </c>
      <c r="N103" s="519" t="e">
        <f ca="1">+IF(AND(ISNUMBER(OFFSET('Water Data'!$G$6,0,10*ROW('Water Data'!G97))),'Data Summary'!CC103="Yes"),OFFSET('Water Data'!$G$6,0,10*ROW('Water Data'!G97)),NA())</f>
        <v>#N/A</v>
      </c>
      <c r="O103" s="519" t="e">
        <f ca="1">+IF(AND(ISNUMBER(OFFSET('Water Data'!$G$9,0,10*ROW('Water Data'!G97))),'Data Summary'!CD103="Yes"),OFFSET('Water Data'!$G$9,0,10*ROW('Water Data'!G97)),NA())</f>
        <v>#N/A</v>
      </c>
      <c r="P103" s="519" t="e">
        <f ca="1">+IF(AND(ISNUMBER(OFFSET('Water Data'!$H$4,0,10*ROW('Water Data'!H97))),'Data Summary'!CE103="Yes"),100-OFFSET('Water Data'!$H$4,0,10*ROW('Water Data'!H97)),NA())</f>
        <v>#N/A</v>
      </c>
      <c r="Q103" s="519" t="e">
        <f ca="1">+IF(AND(ISNUMBER(OFFSET('Water Data'!$H$6,0,10*ROW('Water Data'!H97))),'Data Summary'!CF103="Yes"),OFFSET('Water Data'!$H$6,0,10*ROW('Water Data'!H97)),NA())</f>
        <v>#N/A</v>
      </c>
      <c r="R103" s="519" t="e">
        <f ca="1">+IF(AND(ISNUMBER(OFFSET('Water Data'!$H$9,0,10*ROW('Water Data'!H97))),'Data Summary'!CG103="Yes"),OFFSET('Water Data'!$H$9,0,10*ROW('Water Data'!H97)),NA())</f>
        <v>#N/A</v>
      </c>
      <c r="S103" s="519" t="e">
        <f ca="1">+IF(AND(ISNUMBER(OFFSET('Water Data'!$I$4,0,10*ROW('Water Data'!I97))),'Data Summary'!CH103="Yes"),100-OFFSET('Water Data'!$I$4,0,10*ROW('Water Data'!I97)),NA())</f>
        <v>#N/A</v>
      </c>
      <c r="T103" s="519" t="e">
        <f ca="1">+IF(AND(ISNUMBER(OFFSET('Water Data'!$I$6,0,10*ROW('Water Data'!I97))),'Data Summary'!CI103="Yes"),OFFSET('Water Data'!$I$6,0,10*ROW('Water Data'!I97)),NA())</f>
        <v>#N/A</v>
      </c>
      <c r="U103" s="519" t="e">
        <f ca="1">+IF(AND(ISNUMBER(OFFSET('Water Data'!$I$9,0,10*ROW('Water Data'!I97))),'Data Summary'!CJ103="Yes"),OFFSET('Water Data'!$I$9,0,10*ROW('Water Data'!I97)),NA())</f>
        <v>#N/A</v>
      </c>
      <c r="V103" s="520" t="e">
        <f ca="1">+IF(AND(ISNUMBER(OFFSET('Sanitation Data'!$D$4,0,10*ROW('Sanitation Data'!D97))),'Data Summary'!CK103="Yes"),100-OFFSET('Sanitation Data'!$D$4,0,10*ROW('Sanitation Data'!D97)),NA())</f>
        <v>#N/A</v>
      </c>
      <c r="W103" s="520" t="e">
        <f ca="1">+IF(AND(ISNUMBER(OFFSET('Sanitation Data'!$D$6,0,10*ROW('Sanitation Data'!D97))),'Data Summary'!CL103="Yes"),OFFSET('Sanitation Data'!$D$6,0,10*ROW('Sanitation Data'!D97)),NA())</f>
        <v>#N/A</v>
      </c>
      <c r="X103" s="520" t="e">
        <f ca="1">+IF(AND(ISNUMBER(OFFSET('Sanitation Data'!$D$10,0,10*ROW('Sanitation Data'!D97))),'Data Summary'!CM103="Yes"),OFFSET('Sanitation Data'!$D$10,0,10*ROW('Sanitation Data'!D97)),NA())</f>
        <v>#N/A</v>
      </c>
      <c r="Y103" s="520" t="e">
        <f ca="1">+IF(AND(ISNUMBER(OFFSET('Sanitation Data'!$D$11,0,10*ROW('Sanitation Data'!D97))),'Data Summary'!CN103="Yes"),OFFSET('Sanitation Data'!$D$11,0,10*ROW('Sanitation Data'!D97)),NA())</f>
        <v>#N/A</v>
      </c>
      <c r="Z103" s="520" t="e">
        <f ca="1">+IF(AND(ISNUMBER(OFFSET('Sanitation Data'!$D$12,0,10*ROW('Sanitation Data'!D97))),'Data Summary'!CO103="Yes"),OFFSET('Sanitation Data'!$D$12,0,10*ROW('Sanitation Data'!D97)),NA())</f>
        <v>#N/A</v>
      </c>
      <c r="AA103" s="520" t="e">
        <f ca="1">+IF(AND(ISNUMBER(OFFSET('Sanitation Data'!$E$4,0,10*ROW('Sanitation Data'!E97))),'Data Summary'!CP103="Yes"),100-OFFSET('Sanitation Data'!$E$4,0,10*ROW('Sanitation Data'!E97)),NA())</f>
        <v>#N/A</v>
      </c>
      <c r="AB103" s="520" t="e">
        <f ca="1">+IF(AND(ISNUMBER(OFFSET('Sanitation Data'!$E$6,0,10*ROW('Sanitation Data'!E97))),'Data Summary'!CQ103="Yes"),OFFSET('Sanitation Data'!$E$6,0,10*ROW('Sanitation Data'!E97)),NA())</f>
        <v>#N/A</v>
      </c>
      <c r="AC103" s="520" t="e">
        <f ca="1">+IF(AND(ISNUMBER(OFFSET('Sanitation Data'!$E$10,0,10*ROW('Sanitation Data'!E97))),'Data Summary'!CR103="Yes"),OFFSET('Sanitation Data'!$E$10,0,10*ROW('Sanitation Data'!E97)),NA())</f>
        <v>#N/A</v>
      </c>
      <c r="AD103" s="520" t="e">
        <f ca="1">+IF(AND(ISNUMBER(OFFSET('Sanitation Data'!$E$11,0,10*ROW('Sanitation Data'!E97))),'Data Summary'!CS103="Yes"),OFFSET('Sanitation Data'!$E$11,0,10*ROW('Sanitation Data'!E97)),NA())</f>
        <v>#N/A</v>
      </c>
      <c r="AE103" s="520" t="e">
        <f ca="1">+IF(AND(ISNUMBER(OFFSET('Sanitation Data'!$E$12,0,10*ROW('Sanitation Data'!E97))),'Data Summary'!CT103="Yes"),OFFSET('Sanitation Data'!$E$12,0,10*ROW('Sanitation Data'!E97)),NA())</f>
        <v>#N/A</v>
      </c>
      <c r="AF103" s="520" t="e">
        <f ca="1">+IF(AND(ISNUMBER(OFFSET('Sanitation Data'!$F$4,0,10*ROW('Sanitation Data'!F97))),'Data Summary'!CU103="Yes"),100-OFFSET('Sanitation Data'!$F$4,0,10*ROW('Sanitation Data'!F97)),NA())</f>
        <v>#N/A</v>
      </c>
      <c r="AG103" s="520" t="e">
        <f ca="1">+IF(AND(ISNUMBER(OFFSET('Sanitation Data'!$F$6,0,10*ROW('Sanitation Data'!F97))),'Data Summary'!CV103="Yes"),OFFSET('Sanitation Data'!$F$6,0,10*ROW('Sanitation Data'!F97)),NA())</f>
        <v>#N/A</v>
      </c>
      <c r="AH103" s="520" t="e">
        <f ca="1">+IF(AND(ISNUMBER(OFFSET('Sanitation Data'!$F$10,0,10*ROW('Sanitation Data'!F97))),'Data Summary'!CW103="Yes"),OFFSET('Sanitation Data'!$F$10,0,10*ROW('Sanitation Data'!F97)),NA())</f>
        <v>#N/A</v>
      </c>
      <c r="AI103" s="520" t="e">
        <f ca="1">+IF(AND(ISNUMBER(OFFSET('Sanitation Data'!$F$11,0,10*ROW('Sanitation Data'!F97))),'Data Summary'!CX103="Yes"),OFFSET('Sanitation Data'!$F$11,0,10*ROW('Sanitation Data'!F97)),NA())</f>
        <v>#N/A</v>
      </c>
      <c r="AJ103" s="520" t="e">
        <f ca="1">+IF(AND(ISNUMBER(OFFSET('Sanitation Data'!$F$12,0,10*ROW('Sanitation Data'!F97))),'Data Summary'!CY103="Yes"),OFFSET('Sanitation Data'!$F$12,0,10*ROW('Sanitation Data'!F97)),NA())</f>
        <v>#N/A</v>
      </c>
      <c r="AK103" s="520" t="e">
        <f ca="1">+IF(AND(ISNUMBER(OFFSET('Sanitation Data'!$G$4,0,10*ROW('Sanitation Data'!G97))),'Data Summary'!CZ103="Yes"),100-OFFSET('Sanitation Data'!$G$4,0,10*ROW('Sanitation Data'!G97)),NA())</f>
        <v>#N/A</v>
      </c>
      <c r="AL103" s="520" t="e">
        <f ca="1">+IF(AND(ISNUMBER(OFFSET('Sanitation Data'!$G$6,0,10*ROW('Sanitation Data'!G97))),'Data Summary'!DA103="Yes"),OFFSET('Sanitation Data'!$G$6,0,10*ROW('Sanitation Data'!G97)),NA())</f>
        <v>#N/A</v>
      </c>
      <c r="AM103" s="520" t="e">
        <f ca="1">+IF(AND(ISNUMBER(OFFSET('Sanitation Data'!$G$10,0,10*ROW('Sanitation Data'!G97))),'Data Summary'!DB103="Yes"),OFFSET('Sanitation Data'!$G$10,0,10*ROW('Sanitation Data'!G97)),NA())</f>
        <v>#N/A</v>
      </c>
      <c r="AN103" s="520" t="e">
        <f ca="1">+IF(AND(ISNUMBER(OFFSET('Sanitation Data'!$G$11,0,10*ROW('Sanitation Data'!G97))),'Data Summary'!DC103="Yes"),OFFSET('Sanitation Data'!$G$11,0,10*ROW('Sanitation Data'!G97)),NA())</f>
        <v>#N/A</v>
      </c>
      <c r="AO103" s="520" t="e">
        <f ca="1">+IF(AND(ISNUMBER(OFFSET('Sanitation Data'!$G$12,0,10*ROW('Sanitation Data'!G97))),'Data Summary'!DD103="Yes"),OFFSET('Sanitation Data'!$G$12,0,10*ROW('Sanitation Data'!G97)),NA())</f>
        <v>#N/A</v>
      </c>
      <c r="AP103" s="520" t="e">
        <f ca="1">+IF(AND(ISNUMBER(OFFSET('Sanitation Data'!$H$4,0,10*ROW('Sanitation Data'!H97))),'Data Summary'!DE103="Yes"),100-OFFSET('Sanitation Data'!$H$4,0,10*ROW('Sanitation Data'!H97)),NA())</f>
        <v>#N/A</v>
      </c>
      <c r="AQ103" s="520" t="e">
        <f ca="1">+IF(AND(ISNUMBER(OFFSET('Sanitation Data'!$H$6,0,10*ROW('Sanitation Data'!H97))),'Data Summary'!DF103="Yes"),OFFSET('Sanitation Data'!$H$6,0,10*ROW('Sanitation Data'!H97)),NA())</f>
        <v>#N/A</v>
      </c>
      <c r="AR103" s="520" t="e">
        <f ca="1">+IF(AND(ISNUMBER(OFFSET('Sanitation Data'!$H$10,0,10*ROW('Sanitation Data'!H97))),'Data Summary'!DG103="Yes"),OFFSET('Sanitation Data'!$H$10,0,10*ROW('Sanitation Data'!H97)),NA())</f>
        <v>#N/A</v>
      </c>
      <c r="AS103" s="520" t="e">
        <f ca="1">+IF(AND(ISNUMBER(OFFSET('Sanitation Data'!$H$11,0,10*ROW('Sanitation Data'!H97))),'Data Summary'!DH103="Yes"),OFFSET('Sanitation Data'!$H$11,0,10*ROW('Sanitation Data'!H97)),NA())</f>
        <v>#N/A</v>
      </c>
      <c r="AT103" s="520" t="e">
        <f ca="1">+IF(AND(ISNUMBER(OFFSET('Sanitation Data'!$H$12,0,10*ROW('Sanitation Data'!H97))),'Data Summary'!DI103="Yes"),OFFSET('Sanitation Data'!$H$12,0,10*ROW('Sanitation Data'!H97)),NA())</f>
        <v>#N/A</v>
      </c>
      <c r="AU103" s="520" t="e">
        <f ca="1">+IF(AND(ISNUMBER(OFFSET('Sanitation Data'!$I$4,0,10*ROW('Sanitation Data'!I97))),'Data Summary'!DJ103="Yes"),100-OFFSET('Sanitation Data'!$I$4,0,10*ROW('Sanitation Data'!I97)),NA())</f>
        <v>#N/A</v>
      </c>
      <c r="AV103" s="520" t="e">
        <f ca="1">+IF(AND(ISNUMBER(OFFSET('Sanitation Data'!$I$6,0,10*ROW('Sanitation Data'!I97))),'Data Summary'!DK103="Yes"),OFFSET('Sanitation Data'!$I$6,0,10*ROW('Sanitation Data'!I97)),NA())</f>
        <v>#N/A</v>
      </c>
      <c r="AW103" s="520" t="e">
        <f ca="1">+IF(AND(ISNUMBER(OFFSET('Sanitation Data'!$I$10,0,10*ROW('Sanitation Data'!I97))),'Data Summary'!DL103="Yes"),OFFSET('Sanitation Data'!$I$10,0,10*ROW('Sanitation Data'!I97)),NA())</f>
        <v>#N/A</v>
      </c>
      <c r="AX103" s="520" t="e">
        <f ca="1">+IF(AND(ISNUMBER(OFFSET('Sanitation Data'!$I$11,0,10*ROW('Sanitation Data'!I97))),'Data Summary'!DM103="Yes"),OFFSET('Sanitation Data'!$I$11,0,10*ROW('Sanitation Data'!I97)),NA())</f>
        <v>#N/A</v>
      </c>
      <c r="AY103" s="520" t="e">
        <f ca="1">+IF(AND(ISNUMBER(OFFSET('Sanitation Data'!$I$12,0,10*ROW('Sanitation Data'!I97))),'Data Summary'!DN103="Yes"),OFFSET('Sanitation Data'!$I$12,0,10*ROW('Sanitation Data'!I97)),NA())</f>
        <v>#N/A</v>
      </c>
      <c r="AZ103" s="521" t="e">
        <f ca="1">+IF(AND(ISNUMBER(OFFSET('Hygiene Data'!$D$5,0,10*ROW('Hygiene Data'!D97))),'Data Summary'!DO103="Yes"),OFFSET('Hygiene Data'!$D$5,0,10*ROW('Hygiene Data'!D97)),NA())</f>
        <v>#N/A</v>
      </c>
      <c r="BA103" s="521" t="e">
        <f ca="1">+IF(AND(ISNUMBER(OFFSET('Hygiene Data'!$D$7,0,10*ROW('Hygiene Data'!D97))),'Data Summary'!DP103="Yes"),OFFSET('Hygiene Data'!$D$7,0,10*ROW('Hygiene Data'!D97)),NA())</f>
        <v>#N/A</v>
      </c>
      <c r="BB103" s="521" t="e">
        <f ca="1">+IF(AND(ISNUMBER(OFFSET('Hygiene Data'!$D$9,0,10*ROW('Hygiene Data'!D97))),'Data Summary'!DQ103="Yes"),OFFSET('Hygiene Data'!$D$9,0,10*ROW('Hygiene Data'!D97)),NA())</f>
        <v>#N/A</v>
      </c>
      <c r="BC103" s="521" t="e">
        <f ca="1">+IF(AND(ISNUMBER(OFFSET('Hygiene Data'!$E$5,0,10*ROW('Hygiene Data'!E97))),'Data Summary'!DR103="Yes"),OFFSET('Hygiene Data'!$E$5,0,10*ROW('Hygiene Data'!E97)),NA())</f>
        <v>#N/A</v>
      </c>
      <c r="BD103" s="521" t="e">
        <f ca="1">+IF(AND(ISNUMBER(OFFSET('Hygiene Data'!$E$7,0,10*ROW('Hygiene Data'!E97))),'Data Summary'!DS103="Yes"),OFFSET('Hygiene Data'!$E$7,0,10*ROW('Hygiene Data'!E97)),NA())</f>
        <v>#N/A</v>
      </c>
      <c r="BE103" s="521" t="e">
        <f ca="1">+IF(AND(ISNUMBER(OFFSET('Hygiene Data'!$E$9,0,10*ROW('Hygiene Data'!E97))),'Data Summary'!DT103="Yes"),OFFSET('Hygiene Data'!$E$9,0,10*ROW('Hygiene Data'!E97)),NA())</f>
        <v>#N/A</v>
      </c>
      <c r="BF103" s="521" t="e">
        <f ca="1">+IF(AND(ISNUMBER(OFFSET('Hygiene Data'!$F$5,0,10*ROW('Hygiene Data'!F97))),'Data Summary'!DU103="Yes"),OFFSET('Hygiene Data'!$F$5,0,10*ROW('Hygiene Data'!F97)),NA())</f>
        <v>#N/A</v>
      </c>
      <c r="BG103" s="521" t="e">
        <f ca="1">+IF(AND(ISNUMBER(OFFSET('Hygiene Data'!$F$7,0,10*ROW('Hygiene Data'!F97))),'Data Summary'!DV103="Yes"),OFFSET('Hygiene Data'!$F$7,0,10*ROW('Hygiene Data'!F97)),NA())</f>
        <v>#N/A</v>
      </c>
      <c r="BH103" s="521" t="e">
        <f ca="1">+IF(AND(ISNUMBER(OFFSET('Hygiene Data'!$F$9,0,10*ROW('Hygiene Data'!F97))),'Data Summary'!DW103="Yes"),OFFSET('Hygiene Data'!$F$9,0,10*ROW('Hygiene Data'!F97)),NA())</f>
        <v>#N/A</v>
      </c>
      <c r="BI103" s="521" t="e">
        <f ca="1">+IF(AND(ISNUMBER(OFFSET('Hygiene Data'!$G$5,0,10*ROW('Hygiene Data'!G97))),'Data Summary'!DX103="Yes"),OFFSET('Hygiene Data'!$G$5,0,10*ROW('Hygiene Data'!G97)),NA())</f>
        <v>#N/A</v>
      </c>
      <c r="BJ103" s="521" t="e">
        <f ca="1">+IF(AND(ISNUMBER(OFFSET('Hygiene Data'!$G$7,0,10*ROW('Hygiene Data'!G97))),'Data Summary'!DY103="Yes"),OFFSET('Hygiene Data'!$G$7,0,10*ROW('Hygiene Data'!G97)),NA())</f>
        <v>#N/A</v>
      </c>
      <c r="BK103" s="521" t="e">
        <f ca="1">+IF(AND(ISNUMBER(OFFSET('Hygiene Data'!$G$9,0,10*ROW('Hygiene Data'!G97))),'Data Summary'!DZ103="Yes"),OFFSET('Hygiene Data'!$G$9,0,10*ROW('Hygiene Data'!G97)),NA())</f>
        <v>#N/A</v>
      </c>
      <c r="BL103" s="521" t="e">
        <f ca="1">+IF(AND(ISNUMBER(OFFSET('Hygiene Data'!$H$5,0,10*ROW('Hygiene Data'!H97))),'Data Summary'!EA103="Yes"),OFFSET('Hygiene Data'!$H$5,0,10*ROW('Hygiene Data'!H97)),NA())</f>
        <v>#N/A</v>
      </c>
      <c r="BM103" s="521" t="e">
        <f ca="1">+IF(AND(ISNUMBER(OFFSET('Hygiene Data'!$H$7,0,10*ROW('Hygiene Data'!H97))),'Data Summary'!EB103="Yes"),OFFSET('Hygiene Data'!$H$7,0,10*ROW('Hygiene Data'!H97)),NA())</f>
        <v>#N/A</v>
      </c>
      <c r="BN103" s="521" t="e">
        <f ca="1">+IF(AND(ISNUMBER(OFFSET('Hygiene Data'!$H$9,0,10*ROW('Hygiene Data'!H97))),'Data Summary'!EC103="Yes"),OFFSET('Hygiene Data'!$H$9,0,10*ROW('Hygiene Data'!H97)),NA())</f>
        <v>#N/A</v>
      </c>
      <c r="BO103" s="521" t="e">
        <f ca="1">+IF(AND(ISNUMBER(OFFSET('Hygiene Data'!$I$5,0,10*ROW('Hygiene Data'!I97))),'Data Summary'!ED103="Yes"),OFFSET('Hygiene Data'!$I$5,0,10*ROW('Hygiene Data'!I97)),NA())</f>
        <v>#N/A</v>
      </c>
      <c r="BP103" s="521" t="e">
        <f ca="1">+IF(AND(ISNUMBER(OFFSET('Hygiene Data'!$I$7,0,10*ROW('Hygiene Data'!I97))),'Data Summary'!EE103="Yes"),OFFSET('Hygiene Data'!$I$7,0,10*ROW('Hygiene Data'!I97)),NA())</f>
        <v>#N/A</v>
      </c>
      <c r="BQ103" s="521" t="e">
        <f ca="1">+IF(AND(ISNUMBER(OFFSET('Hygiene Data'!$I$9,0,10*ROW('Hygiene Data'!I97))),'Data Summary'!EF103="Yes"),OFFSET('Hygiene Data'!$I$9,0,10*ROW('Hygiene Data'!I97)),NA())</f>
        <v>#N/A</v>
      </c>
    </row>
    <row r="104" spans="1:69" x14ac:dyDescent="0.25">
      <c r="A104" s="517" t="e">
        <f ca="1">+RIGHT('Data Summary'!A104,LEN('Data Summary'!A104)-9)</f>
        <v>#VALUE!</v>
      </c>
      <c r="B104" s="491" t="str">
        <f ca="1">+IF(ISTEXT('Data Summary'!B104),'Data Summary'!B104,"")</f>
        <v/>
      </c>
      <c r="C104" s="518" t="e">
        <f ca="1">+VALUE('Data Summary'!C104)</f>
        <v>#VALUE!</v>
      </c>
      <c r="D104" s="519" t="e">
        <f ca="1">+IF(AND(ISNUMBER(OFFSET('Water Data'!$D$4,0,10*ROW('Water Data'!D98))),'Data Summary'!BS104="Yes"),100-OFFSET('Water Data'!$D$4,0,10*ROW('Water Data'!D98)),NA())</f>
        <v>#N/A</v>
      </c>
      <c r="E104" s="519" t="e">
        <f ca="1">+IF(AND(ISNUMBER(OFFSET('Water Data'!$D$6,0,10*ROW('Water Data'!D98))),'Data Summary'!BT104="Yes"),OFFSET('Water Data'!$D$6,0,10*ROW('Water Data'!D98)),NA())</f>
        <v>#N/A</v>
      </c>
      <c r="F104" s="519" t="e">
        <f ca="1">+IF(AND(ISNUMBER(OFFSET('Water Data'!$D$9,0,10*ROW('Water Data'!D98))),'Data Summary'!BU104="Yes"),OFFSET('Water Data'!$D$9,0,10*ROW('Water Data'!D98)),NA())</f>
        <v>#N/A</v>
      </c>
      <c r="G104" s="519" t="e">
        <f ca="1">+IF(AND(ISNUMBER(OFFSET('Water Data'!$E$4,0,10*ROW('Water Data'!E98))),'Data Summary'!BV104="Yes"),100-OFFSET('Water Data'!$E$4,0,10*ROW('Water Data'!E98)),NA())</f>
        <v>#N/A</v>
      </c>
      <c r="H104" s="519" t="e">
        <f ca="1">+IF(AND(ISNUMBER(OFFSET('Water Data'!$E$6,0,10*ROW('Water Data'!E98))),'Data Summary'!BW104="Yes"),OFFSET('Water Data'!$E$6,0,10*ROW('Water Data'!E98)),NA())</f>
        <v>#N/A</v>
      </c>
      <c r="I104" s="519" t="e">
        <f ca="1">+IF(AND(ISNUMBER(OFFSET('Water Data'!$E$9,0,10*ROW('Water Data'!E98))),'Data Summary'!BX104="Yes"),OFFSET('Water Data'!$E$9,0,10*ROW('Water Data'!E98)),NA())</f>
        <v>#N/A</v>
      </c>
      <c r="J104" s="519" t="e">
        <f ca="1">+IF(AND(ISNUMBER(OFFSET('Water Data'!$F$4,0,10*ROW('Water Data'!F98))),'Data Summary'!BY104="Yes"),100-OFFSET('Water Data'!$F$4,0,10*ROW('Water Data'!F98)),NA())</f>
        <v>#N/A</v>
      </c>
      <c r="K104" s="519" t="e">
        <f ca="1">+IF(AND(ISNUMBER(OFFSET('Water Data'!$F$6,0,10*ROW('Water Data'!F98))),'Data Summary'!BZ104="Yes"),OFFSET('Water Data'!$F$6,0,10*ROW('Water Data'!F98)),NA())</f>
        <v>#N/A</v>
      </c>
      <c r="L104" s="519" t="e">
        <f ca="1">+IF(AND(ISNUMBER(OFFSET('Water Data'!$F$9,0,10*ROW('Water Data'!F98))),'Data Summary'!CA104="Yes"),OFFSET('Water Data'!$F$9,0,10*ROW('Water Data'!F98)),NA())</f>
        <v>#N/A</v>
      </c>
      <c r="M104" s="519" t="e">
        <f ca="1">+IF(AND(ISNUMBER(OFFSET('Water Data'!$G$4,0,10*ROW('Water Data'!G98))),'Data Summary'!CB104="Yes"),100-OFFSET('Water Data'!$G$4,0,10*ROW('Water Data'!G98)),NA())</f>
        <v>#N/A</v>
      </c>
      <c r="N104" s="519" t="e">
        <f ca="1">+IF(AND(ISNUMBER(OFFSET('Water Data'!$G$6,0,10*ROW('Water Data'!G98))),'Data Summary'!CC104="Yes"),OFFSET('Water Data'!$G$6,0,10*ROW('Water Data'!G98)),NA())</f>
        <v>#N/A</v>
      </c>
      <c r="O104" s="519" t="e">
        <f ca="1">+IF(AND(ISNUMBER(OFFSET('Water Data'!$G$9,0,10*ROW('Water Data'!G98))),'Data Summary'!CD104="Yes"),OFFSET('Water Data'!$G$9,0,10*ROW('Water Data'!G98)),NA())</f>
        <v>#N/A</v>
      </c>
      <c r="P104" s="519" t="e">
        <f ca="1">+IF(AND(ISNUMBER(OFFSET('Water Data'!$H$4,0,10*ROW('Water Data'!H98))),'Data Summary'!CE104="Yes"),100-OFFSET('Water Data'!$H$4,0,10*ROW('Water Data'!H98)),NA())</f>
        <v>#N/A</v>
      </c>
      <c r="Q104" s="519" t="e">
        <f ca="1">+IF(AND(ISNUMBER(OFFSET('Water Data'!$H$6,0,10*ROW('Water Data'!H98))),'Data Summary'!CF104="Yes"),OFFSET('Water Data'!$H$6,0,10*ROW('Water Data'!H98)),NA())</f>
        <v>#N/A</v>
      </c>
      <c r="R104" s="519" t="e">
        <f ca="1">+IF(AND(ISNUMBER(OFFSET('Water Data'!$H$9,0,10*ROW('Water Data'!H98))),'Data Summary'!CG104="Yes"),OFFSET('Water Data'!$H$9,0,10*ROW('Water Data'!H98)),NA())</f>
        <v>#N/A</v>
      </c>
      <c r="S104" s="519" t="e">
        <f ca="1">+IF(AND(ISNUMBER(OFFSET('Water Data'!$I$4,0,10*ROW('Water Data'!I98))),'Data Summary'!CH104="Yes"),100-OFFSET('Water Data'!$I$4,0,10*ROW('Water Data'!I98)),NA())</f>
        <v>#N/A</v>
      </c>
      <c r="T104" s="519" t="e">
        <f ca="1">+IF(AND(ISNUMBER(OFFSET('Water Data'!$I$6,0,10*ROW('Water Data'!I98))),'Data Summary'!CI104="Yes"),OFFSET('Water Data'!$I$6,0,10*ROW('Water Data'!I98)),NA())</f>
        <v>#N/A</v>
      </c>
      <c r="U104" s="519" t="e">
        <f ca="1">+IF(AND(ISNUMBER(OFFSET('Water Data'!$I$9,0,10*ROW('Water Data'!I98))),'Data Summary'!CJ104="Yes"),OFFSET('Water Data'!$I$9,0,10*ROW('Water Data'!I98)),NA())</f>
        <v>#N/A</v>
      </c>
      <c r="V104" s="520" t="e">
        <f ca="1">+IF(AND(ISNUMBER(OFFSET('Sanitation Data'!$D$4,0,10*ROW('Sanitation Data'!D98))),'Data Summary'!CK104="Yes"),100-OFFSET('Sanitation Data'!$D$4,0,10*ROW('Sanitation Data'!D98)),NA())</f>
        <v>#N/A</v>
      </c>
      <c r="W104" s="520" t="e">
        <f ca="1">+IF(AND(ISNUMBER(OFFSET('Sanitation Data'!$D$6,0,10*ROW('Sanitation Data'!D98))),'Data Summary'!CL104="Yes"),OFFSET('Sanitation Data'!$D$6,0,10*ROW('Sanitation Data'!D98)),NA())</f>
        <v>#N/A</v>
      </c>
      <c r="X104" s="520" t="e">
        <f ca="1">+IF(AND(ISNUMBER(OFFSET('Sanitation Data'!$D$10,0,10*ROW('Sanitation Data'!D98))),'Data Summary'!CM104="Yes"),OFFSET('Sanitation Data'!$D$10,0,10*ROW('Sanitation Data'!D98)),NA())</f>
        <v>#N/A</v>
      </c>
      <c r="Y104" s="520" t="e">
        <f ca="1">+IF(AND(ISNUMBER(OFFSET('Sanitation Data'!$D$11,0,10*ROW('Sanitation Data'!D98))),'Data Summary'!CN104="Yes"),OFFSET('Sanitation Data'!$D$11,0,10*ROW('Sanitation Data'!D98)),NA())</f>
        <v>#N/A</v>
      </c>
      <c r="Z104" s="520" t="e">
        <f ca="1">+IF(AND(ISNUMBER(OFFSET('Sanitation Data'!$D$12,0,10*ROW('Sanitation Data'!D98))),'Data Summary'!CO104="Yes"),OFFSET('Sanitation Data'!$D$12,0,10*ROW('Sanitation Data'!D98)),NA())</f>
        <v>#N/A</v>
      </c>
      <c r="AA104" s="520" t="e">
        <f ca="1">+IF(AND(ISNUMBER(OFFSET('Sanitation Data'!$E$4,0,10*ROW('Sanitation Data'!E98))),'Data Summary'!CP104="Yes"),100-OFFSET('Sanitation Data'!$E$4,0,10*ROW('Sanitation Data'!E98)),NA())</f>
        <v>#N/A</v>
      </c>
      <c r="AB104" s="520" t="e">
        <f ca="1">+IF(AND(ISNUMBER(OFFSET('Sanitation Data'!$E$6,0,10*ROW('Sanitation Data'!E98))),'Data Summary'!CQ104="Yes"),OFFSET('Sanitation Data'!$E$6,0,10*ROW('Sanitation Data'!E98)),NA())</f>
        <v>#N/A</v>
      </c>
      <c r="AC104" s="520" t="e">
        <f ca="1">+IF(AND(ISNUMBER(OFFSET('Sanitation Data'!$E$10,0,10*ROW('Sanitation Data'!E98))),'Data Summary'!CR104="Yes"),OFFSET('Sanitation Data'!$E$10,0,10*ROW('Sanitation Data'!E98)),NA())</f>
        <v>#N/A</v>
      </c>
      <c r="AD104" s="520" t="e">
        <f ca="1">+IF(AND(ISNUMBER(OFFSET('Sanitation Data'!$E$11,0,10*ROW('Sanitation Data'!E98))),'Data Summary'!CS104="Yes"),OFFSET('Sanitation Data'!$E$11,0,10*ROW('Sanitation Data'!E98)),NA())</f>
        <v>#N/A</v>
      </c>
      <c r="AE104" s="520" t="e">
        <f ca="1">+IF(AND(ISNUMBER(OFFSET('Sanitation Data'!$E$12,0,10*ROW('Sanitation Data'!E98))),'Data Summary'!CT104="Yes"),OFFSET('Sanitation Data'!$E$12,0,10*ROW('Sanitation Data'!E98)),NA())</f>
        <v>#N/A</v>
      </c>
      <c r="AF104" s="520" t="e">
        <f ca="1">+IF(AND(ISNUMBER(OFFSET('Sanitation Data'!$F$4,0,10*ROW('Sanitation Data'!F98))),'Data Summary'!CU104="Yes"),100-OFFSET('Sanitation Data'!$F$4,0,10*ROW('Sanitation Data'!F98)),NA())</f>
        <v>#N/A</v>
      </c>
      <c r="AG104" s="520" t="e">
        <f ca="1">+IF(AND(ISNUMBER(OFFSET('Sanitation Data'!$F$6,0,10*ROW('Sanitation Data'!F98))),'Data Summary'!CV104="Yes"),OFFSET('Sanitation Data'!$F$6,0,10*ROW('Sanitation Data'!F98)),NA())</f>
        <v>#N/A</v>
      </c>
      <c r="AH104" s="520" t="e">
        <f ca="1">+IF(AND(ISNUMBER(OFFSET('Sanitation Data'!$F$10,0,10*ROW('Sanitation Data'!F98))),'Data Summary'!CW104="Yes"),OFFSET('Sanitation Data'!$F$10,0,10*ROW('Sanitation Data'!F98)),NA())</f>
        <v>#N/A</v>
      </c>
      <c r="AI104" s="520" t="e">
        <f ca="1">+IF(AND(ISNUMBER(OFFSET('Sanitation Data'!$F$11,0,10*ROW('Sanitation Data'!F98))),'Data Summary'!CX104="Yes"),OFFSET('Sanitation Data'!$F$11,0,10*ROW('Sanitation Data'!F98)),NA())</f>
        <v>#N/A</v>
      </c>
      <c r="AJ104" s="520" t="e">
        <f ca="1">+IF(AND(ISNUMBER(OFFSET('Sanitation Data'!$F$12,0,10*ROW('Sanitation Data'!F98))),'Data Summary'!CY104="Yes"),OFFSET('Sanitation Data'!$F$12,0,10*ROW('Sanitation Data'!F98)),NA())</f>
        <v>#N/A</v>
      </c>
      <c r="AK104" s="520" t="e">
        <f ca="1">+IF(AND(ISNUMBER(OFFSET('Sanitation Data'!$G$4,0,10*ROW('Sanitation Data'!G98))),'Data Summary'!CZ104="Yes"),100-OFFSET('Sanitation Data'!$G$4,0,10*ROW('Sanitation Data'!G98)),NA())</f>
        <v>#N/A</v>
      </c>
      <c r="AL104" s="520" t="e">
        <f ca="1">+IF(AND(ISNUMBER(OFFSET('Sanitation Data'!$G$6,0,10*ROW('Sanitation Data'!G98))),'Data Summary'!DA104="Yes"),OFFSET('Sanitation Data'!$G$6,0,10*ROW('Sanitation Data'!G98)),NA())</f>
        <v>#N/A</v>
      </c>
      <c r="AM104" s="520" t="e">
        <f ca="1">+IF(AND(ISNUMBER(OFFSET('Sanitation Data'!$G$10,0,10*ROW('Sanitation Data'!G98))),'Data Summary'!DB104="Yes"),OFFSET('Sanitation Data'!$G$10,0,10*ROW('Sanitation Data'!G98)),NA())</f>
        <v>#N/A</v>
      </c>
      <c r="AN104" s="520" t="e">
        <f ca="1">+IF(AND(ISNUMBER(OFFSET('Sanitation Data'!$G$11,0,10*ROW('Sanitation Data'!G98))),'Data Summary'!DC104="Yes"),OFFSET('Sanitation Data'!$G$11,0,10*ROW('Sanitation Data'!G98)),NA())</f>
        <v>#N/A</v>
      </c>
      <c r="AO104" s="520" t="e">
        <f ca="1">+IF(AND(ISNUMBER(OFFSET('Sanitation Data'!$G$12,0,10*ROW('Sanitation Data'!G98))),'Data Summary'!DD104="Yes"),OFFSET('Sanitation Data'!$G$12,0,10*ROW('Sanitation Data'!G98)),NA())</f>
        <v>#N/A</v>
      </c>
      <c r="AP104" s="520" t="e">
        <f ca="1">+IF(AND(ISNUMBER(OFFSET('Sanitation Data'!$H$4,0,10*ROW('Sanitation Data'!H98))),'Data Summary'!DE104="Yes"),100-OFFSET('Sanitation Data'!$H$4,0,10*ROW('Sanitation Data'!H98)),NA())</f>
        <v>#N/A</v>
      </c>
      <c r="AQ104" s="520" t="e">
        <f ca="1">+IF(AND(ISNUMBER(OFFSET('Sanitation Data'!$H$6,0,10*ROW('Sanitation Data'!H98))),'Data Summary'!DF104="Yes"),OFFSET('Sanitation Data'!$H$6,0,10*ROW('Sanitation Data'!H98)),NA())</f>
        <v>#N/A</v>
      </c>
      <c r="AR104" s="520" t="e">
        <f ca="1">+IF(AND(ISNUMBER(OFFSET('Sanitation Data'!$H$10,0,10*ROW('Sanitation Data'!H98))),'Data Summary'!DG104="Yes"),OFFSET('Sanitation Data'!$H$10,0,10*ROW('Sanitation Data'!H98)),NA())</f>
        <v>#N/A</v>
      </c>
      <c r="AS104" s="520" t="e">
        <f ca="1">+IF(AND(ISNUMBER(OFFSET('Sanitation Data'!$H$11,0,10*ROW('Sanitation Data'!H98))),'Data Summary'!DH104="Yes"),OFFSET('Sanitation Data'!$H$11,0,10*ROW('Sanitation Data'!H98)),NA())</f>
        <v>#N/A</v>
      </c>
      <c r="AT104" s="520" t="e">
        <f ca="1">+IF(AND(ISNUMBER(OFFSET('Sanitation Data'!$H$12,0,10*ROW('Sanitation Data'!H98))),'Data Summary'!DI104="Yes"),OFFSET('Sanitation Data'!$H$12,0,10*ROW('Sanitation Data'!H98)),NA())</f>
        <v>#N/A</v>
      </c>
      <c r="AU104" s="520" t="e">
        <f ca="1">+IF(AND(ISNUMBER(OFFSET('Sanitation Data'!$I$4,0,10*ROW('Sanitation Data'!I98))),'Data Summary'!DJ104="Yes"),100-OFFSET('Sanitation Data'!$I$4,0,10*ROW('Sanitation Data'!I98)),NA())</f>
        <v>#N/A</v>
      </c>
      <c r="AV104" s="520" t="e">
        <f ca="1">+IF(AND(ISNUMBER(OFFSET('Sanitation Data'!$I$6,0,10*ROW('Sanitation Data'!I98))),'Data Summary'!DK104="Yes"),OFFSET('Sanitation Data'!$I$6,0,10*ROW('Sanitation Data'!I98)),NA())</f>
        <v>#N/A</v>
      </c>
      <c r="AW104" s="520" t="e">
        <f ca="1">+IF(AND(ISNUMBER(OFFSET('Sanitation Data'!$I$10,0,10*ROW('Sanitation Data'!I98))),'Data Summary'!DL104="Yes"),OFFSET('Sanitation Data'!$I$10,0,10*ROW('Sanitation Data'!I98)),NA())</f>
        <v>#N/A</v>
      </c>
      <c r="AX104" s="520" t="e">
        <f ca="1">+IF(AND(ISNUMBER(OFFSET('Sanitation Data'!$I$11,0,10*ROW('Sanitation Data'!I98))),'Data Summary'!DM104="Yes"),OFFSET('Sanitation Data'!$I$11,0,10*ROW('Sanitation Data'!I98)),NA())</f>
        <v>#N/A</v>
      </c>
      <c r="AY104" s="520" t="e">
        <f ca="1">+IF(AND(ISNUMBER(OFFSET('Sanitation Data'!$I$12,0,10*ROW('Sanitation Data'!I98))),'Data Summary'!DN104="Yes"),OFFSET('Sanitation Data'!$I$12,0,10*ROW('Sanitation Data'!I98)),NA())</f>
        <v>#N/A</v>
      </c>
      <c r="AZ104" s="521" t="e">
        <f ca="1">+IF(AND(ISNUMBER(OFFSET('Hygiene Data'!$D$5,0,10*ROW('Hygiene Data'!D98))),'Data Summary'!DO104="Yes"),OFFSET('Hygiene Data'!$D$5,0,10*ROW('Hygiene Data'!D98)),NA())</f>
        <v>#N/A</v>
      </c>
      <c r="BA104" s="521" t="e">
        <f ca="1">+IF(AND(ISNUMBER(OFFSET('Hygiene Data'!$D$7,0,10*ROW('Hygiene Data'!D98))),'Data Summary'!DP104="Yes"),OFFSET('Hygiene Data'!$D$7,0,10*ROW('Hygiene Data'!D98)),NA())</f>
        <v>#N/A</v>
      </c>
      <c r="BB104" s="521" t="e">
        <f ca="1">+IF(AND(ISNUMBER(OFFSET('Hygiene Data'!$D$9,0,10*ROW('Hygiene Data'!D98))),'Data Summary'!DQ104="Yes"),OFFSET('Hygiene Data'!$D$9,0,10*ROW('Hygiene Data'!D98)),NA())</f>
        <v>#N/A</v>
      </c>
      <c r="BC104" s="521" t="e">
        <f ca="1">+IF(AND(ISNUMBER(OFFSET('Hygiene Data'!$E$5,0,10*ROW('Hygiene Data'!E98))),'Data Summary'!DR104="Yes"),OFFSET('Hygiene Data'!$E$5,0,10*ROW('Hygiene Data'!E98)),NA())</f>
        <v>#N/A</v>
      </c>
      <c r="BD104" s="521" t="e">
        <f ca="1">+IF(AND(ISNUMBER(OFFSET('Hygiene Data'!$E$7,0,10*ROW('Hygiene Data'!E98))),'Data Summary'!DS104="Yes"),OFFSET('Hygiene Data'!$E$7,0,10*ROW('Hygiene Data'!E98)),NA())</f>
        <v>#N/A</v>
      </c>
      <c r="BE104" s="521" t="e">
        <f ca="1">+IF(AND(ISNUMBER(OFFSET('Hygiene Data'!$E$9,0,10*ROW('Hygiene Data'!E98))),'Data Summary'!DT104="Yes"),OFFSET('Hygiene Data'!$E$9,0,10*ROW('Hygiene Data'!E98)),NA())</f>
        <v>#N/A</v>
      </c>
      <c r="BF104" s="521" t="e">
        <f ca="1">+IF(AND(ISNUMBER(OFFSET('Hygiene Data'!$F$5,0,10*ROW('Hygiene Data'!F98))),'Data Summary'!DU104="Yes"),OFFSET('Hygiene Data'!$F$5,0,10*ROW('Hygiene Data'!F98)),NA())</f>
        <v>#N/A</v>
      </c>
      <c r="BG104" s="521" t="e">
        <f ca="1">+IF(AND(ISNUMBER(OFFSET('Hygiene Data'!$F$7,0,10*ROW('Hygiene Data'!F98))),'Data Summary'!DV104="Yes"),OFFSET('Hygiene Data'!$F$7,0,10*ROW('Hygiene Data'!F98)),NA())</f>
        <v>#N/A</v>
      </c>
      <c r="BH104" s="521" t="e">
        <f ca="1">+IF(AND(ISNUMBER(OFFSET('Hygiene Data'!$F$9,0,10*ROW('Hygiene Data'!F98))),'Data Summary'!DW104="Yes"),OFFSET('Hygiene Data'!$F$9,0,10*ROW('Hygiene Data'!F98)),NA())</f>
        <v>#N/A</v>
      </c>
      <c r="BI104" s="521" t="e">
        <f ca="1">+IF(AND(ISNUMBER(OFFSET('Hygiene Data'!$G$5,0,10*ROW('Hygiene Data'!G98))),'Data Summary'!DX104="Yes"),OFFSET('Hygiene Data'!$G$5,0,10*ROW('Hygiene Data'!G98)),NA())</f>
        <v>#N/A</v>
      </c>
      <c r="BJ104" s="521" t="e">
        <f ca="1">+IF(AND(ISNUMBER(OFFSET('Hygiene Data'!$G$7,0,10*ROW('Hygiene Data'!G98))),'Data Summary'!DY104="Yes"),OFFSET('Hygiene Data'!$G$7,0,10*ROW('Hygiene Data'!G98)),NA())</f>
        <v>#N/A</v>
      </c>
      <c r="BK104" s="521" t="e">
        <f ca="1">+IF(AND(ISNUMBER(OFFSET('Hygiene Data'!$G$9,0,10*ROW('Hygiene Data'!G98))),'Data Summary'!DZ104="Yes"),OFFSET('Hygiene Data'!$G$9,0,10*ROW('Hygiene Data'!G98)),NA())</f>
        <v>#N/A</v>
      </c>
      <c r="BL104" s="521" t="e">
        <f ca="1">+IF(AND(ISNUMBER(OFFSET('Hygiene Data'!$H$5,0,10*ROW('Hygiene Data'!H98))),'Data Summary'!EA104="Yes"),OFFSET('Hygiene Data'!$H$5,0,10*ROW('Hygiene Data'!H98)),NA())</f>
        <v>#N/A</v>
      </c>
      <c r="BM104" s="521" t="e">
        <f ca="1">+IF(AND(ISNUMBER(OFFSET('Hygiene Data'!$H$7,0,10*ROW('Hygiene Data'!H98))),'Data Summary'!EB104="Yes"),OFFSET('Hygiene Data'!$H$7,0,10*ROW('Hygiene Data'!H98)),NA())</f>
        <v>#N/A</v>
      </c>
      <c r="BN104" s="521" t="e">
        <f ca="1">+IF(AND(ISNUMBER(OFFSET('Hygiene Data'!$H$9,0,10*ROW('Hygiene Data'!H98))),'Data Summary'!EC104="Yes"),OFFSET('Hygiene Data'!$H$9,0,10*ROW('Hygiene Data'!H98)),NA())</f>
        <v>#N/A</v>
      </c>
      <c r="BO104" s="521" t="e">
        <f ca="1">+IF(AND(ISNUMBER(OFFSET('Hygiene Data'!$I$5,0,10*ROW('Hygiene Data'!I98))),'Data Summary'!ED104="Yes"),OFFSET('Hygiene Data'!$I$5,0,10*ROW('Hygiene Data'!I98)),NA())</f>
        <v>#N/A</v>
      </c>
      <c r="BP104" s="521" t="e">
        <f ca="1">+IF(AND(ISNUMBER(OFFSET('Hygiene Data'!$I$7,0,10*ROW('Hygiene Data'!I98))),'Data Summary'!EE104="Yes"),OFFSET('Hygiene Data'!$I$7,0,10*ROW('Hygiene Data'!I98)),NA())</f>
        <v>#N/A</v>
      </c>
      <c r="BQ104" s="521" t="e">
        <f ca="1">+IF(AND(ISNUMBER(OFFSET('Hygiene Data'!$I$9,0,10*ROW('Hygiene Data'!I98))),'Data Summary'!EF104="Yes"),OFFSET('Hygiene Data'!$I$9,0,10*ROW('Hygiene Data'!I98)),NA())</f>
        <v>#N/A</v>
      </c>
    </row>
    <row r="105" spans="1:69" x14ac:dyDescent="0.25">
      <c r="A105" s="517" t="e">
        <f ca="1">+RIGHT('Data Summary'!A105,LEN('Data Summary'!A105)-9)</f>
        <v>#VALUE!</v>
      </c>
      <c r="B105" s="491" t="str">
        <f ca="1">+IF(ISTEXT('Data Summary'!B105),'Data Summary'!B105,"")</f>
        <v/>
      </c>
      <c r="C105" s="518" t="e">
        <f ca="1">+VALUE('Data Summary'!C105)</f>
        <v>#VALUE!</v>
      </c>
      <c r="D105" s="519" t="e">
        <f ca="1">+IF(AND(ISNUMBER(OFFSET('Water Data'!$D$4,0,10*ROW('Water Data'!D99))),'Data Summary'!BS105="Yes"),100-OFFSET('Water Data'!$D$4,0,10*ROW('Water Data'!D99)),NA())</f>
        <v>#N/A</v>
      </c>
      <c r="E105" s="519" t="e">
        <f ca="1">+IF(AND(ISNUMBER(OFFSET('Water Data'!$D$6,0,10*ROW('Water Data'!D99))),'Data Summary'!BT105="Yes"),OFFSET('Water Data'!$D$6,0,10*ROW('Water Data'!D99)),NA())</f>
        <v>#N/A</v>
      </c>
      <c r="F105" s="519" t="e">
        <f ca="1">+IF(AND(ISNUMBER(OFFSET('Water Data'!$D$9,0,10*ROW('Water Data'!D99))),'Data Summary'!BU105="Yes"),OFFSET('Water Data'!$D$9,0,10*ROW('Water Data'!D99)),NA())</f>
        <v>#N/A</v>
      </c>
      <c r="G105" s="519" t="e">
        <f ca="1">+IF(AND(ISNUMBER(OFFSET('Water Data'!$E$4,0,10*ROW('Water Data'!E99))),'Data Summary'!BV105="Yes"),100-OFFSET('Water Data'!$E$4,0,10*ROW('Water Data'!E99)),NA())</f>
        <v>#N/A</v>
      </c>
      <c r="H105" s="519" t="e">
        <f ca="1">+IF(AND(ISNUMBER(OFFSET('Water Data'!$E$6,0,10*ROW('Water Data'!E99))),'Data Summary'!BW105="Yes"),OFFSET('Water Data'!$E$6,0,10*ROW('Water Data'!E99)),NA())</f>
        <v>#N/A</v>
      </c>
      <c r="I105" s="519" t="e">
        <f ca="1">+IF(AND(ISNUMBER(OFFSET('Water Data'!$E$9,0,10*ROW('Water Data'!E99))),'Data Summary'!BX105="Yes"),OFFSET('Water Data'!$E$9,0,10*ROW('Water Data'!E99)),NA())</f>
        <v>#N/A</v>
      </c>
      <c r="J105" s="519" t="e">
        <f ca="1">+IF(AND(ISNUMBER(OFFSET('Water Data'!$F$4,0,10*ROW('Water Data'!F99))),'Data Summary'!BY105="Yes"),100-OFFSET('Water Data'!$F$4,0,10*ROW('Water Data'!F99)),NA())</f>
        <v>#N/A</v>
      </c>
      <c r="K105" s="519" t="e">
        <f ca="1">+IF(AND(ISNUMBER(OFFSET('Water Data'!$F$6,0,10*ROW('Water Data'!F99))),'Data Summary'!BZ105="Yes"),OFFSET('Water Data'!$F$6,0,10*ROW('Water Data'!F99)),NA())</f>
        <v>#N/A</v>
      </c>
      <c r="L105" s="519" t="e">
        <f ca="1">+IF(AND(ISNUMBER(OFFSET('Water Data'!$F$9,0,10*ROW('Water Data'!F99))),'Data Summary'!CA105="Yes"),OFFSET('Water Data'!$F$9,0,10*ROW('Water Data'!F99)),NA())</f>
        <v>#N/A</v>
      </c>
      <c r="M105" s="519" t="e">
        <f ca="1">+IF(AND(ISNUMBER(OFFSET('Water Data'!$G$4,0,10*ROW('Water Data'!G99))),'Data Summary'!CB105="Yes"),100-OFFSET('Water Data'!$G$4,0,10*ROW('Water Data'!G99)),NA())</f>
        <v>#N/A</v>
      </c>
      <c r="N105" s="519" t="e">
        <f ca="1">+IF(AND(ISNUMBER(OFFSET('Water Data'!$G$6,0,10*ROW('Water Data'!G99))),'Data Summary'!CC105="Yes"),OFFSET('Water Data'!$G$6,0,10*ROW('Water Data'!G99)),NA())</f>
        <v>#N/A</v>
      </c>
      <c r="O105" s="519" t="e">
        <f ca="1">+IF(AND(ISNUMBER(OFFSET('Water Data'!$G$9,0,10*ROW('Water Data'!G99))),'Data Summary'!CD105="Yes"),OFFSET('Water Data'!$G$9,0,10*ROW('Water Data'!G99)),NA())</f>
        <v>#N/A</v>
      </c>
      <c r="P105" s="519" t="e">
        <f ca="1">+IF(AND(ISNUMBER(OFFSET('Water Data'!$H$4,0,10*ROW('Water Data'!H99))),'Data Summary'!CE105="Yes"),100-OFFSET('Water Data'!$H$4,0,10*ROW('Water Data'!H99)),NA())</f>
        <v>#N/A</v>
      </c>
      <c r="Q105" s="519" t="e">
        <f ca="1">+IF(AND(ISNUMBER(OFFSET('Water Data'!$H$6,0,10*ROW('Water Data'!H99))),'Data Summary'!CF105="Yes"),OFFSET('Water Data'!$H$6,0,10*ROW('Water Data'!H99)),NA())</f>
        <v>#N/A</v>
      </c>
      <c r="R105" s="519" t="e">
        <f ca="1">+IF(AND(ISNUMBER(OFFSET('Water Data'!$H$9,0,10*ROW('Water Data'!H99))),'Data Summary'!CG105="Yes"),OFFSET('Water Data'!$H$9,0,10*ROW('Water Data'!H99)),NA())</f>
        <v>#N/A</v>
      </c>
      <c r="S105" s="519" t="e">
        <f ca="1">+IF(AND(ISNUMBER(OFFSET('Water Data'!$I$4,0,10*ROW('Water Data'!I99))),'Data Summary'!CH105="Yes"),100-OFFSET('Water Data'!$I$4,0,10*ROW('Water Data'!I99)),NA())</f>
        <v>#N/A</v>
      </c>
      <c r="T105" s="519" t="e">
        <f ca="1">+IF(AND(ISNUMBER(OFFSET('Water Data'!$I$6,0,10*ROW('Water Data'!I99))),'Data Summary'!CI105="Yes"),OFFSET('Water Data'!$I$6,0,10*ROW('Water Data'!I99)),NA())</f>
        <v>#N/A</v>
      </c>
      <c r="U105" s="519" t="e">
        <f ca="1">+IF(AND(ISNUMBER(OFFSET('Water Data'!$I$9,0,10*ROW('Water Data'!I99))),'Data Summary'!CJ105="Yes"),OFFSET('Water Data'!$I$9,0,10*ROW('Water Data'!I99)),NA())</f>
        <v>#N/A</v>
      </c>
      <c r="V105" s="520" t="e">
        <f ca="1">+IF(AND(ISNUMBER(OFFSET('Sanitation Data'!$D$4,0,10*ROW('Sanitation Data'!D99))),'Data Summary'!CK105="Yes"),100-OFFSET('Sanitation Data'!$D$4,0,10*ROW('Sanitation Data'!D99)),NA())</f>
        <v>#N/A</v>
      </c>
      <c r="W105" s="520" t="e">
        <f ca="1">+IF(AND(ISNUMBER(OFFSET('Sanitation Data'!$D$6,0,10*ROW('Sanitation Data'!D99))),'Data Summary'!CL105="Yes"),OFFSET('Sanitation Data'!$D$6,0,10*ROW('Sanitation Data'!D99)),NA())</f>
        <v>#N/A</v>
      </c>
      <c r="X105" s="520" t="e">
        <f ca="1">+IF(AND(ISNUMBER(OFFSET('Sanitation Data'!$D$10,0,10*ROW('Sanitation Data'!D99))),'Data Summary'!CM105="Yes"),OFFSET('Sanitation Data'!$D$10,0,10*ROW('Sanitation Data'!D99)),NA())</f>
        <v>#N/A</v>
      </c>
      <c r="Y105" s="520" t="e">
        <f ca="1">+IF(AND(ISNUMBER(OFFSET('Sanitation Data'!$D$11,0,10*ROW('Sanitation Data'!D99))),'Data Summary'!CN105="Yes"),OFFSET('Sanitation Data'!$D$11,0,10*ROW('Sanitation Data'!D99)),NA())</f>
        <v>#N/A</v>
      </c>
      <c r="Z105" s="520" t="e">
        <f ca="1">+IF(AND(ISNUMBER(OFFSET('Sanitation Data'!$D$12,0,10*ROW('Sanitation Data'!D99))),'Data Summary'!CO105="Yes"),OFFSET('Sanitation Data'!$D$12,0,10*ROW('Sanitation Data'!D99)),NA())</f>
        <v>#N/A</v>
      </c>
      <c r="AA105" s="520" t="e">
        <f ca="1">+IF(AND(ISNUMBER(OFFSET('Sanitation Data'!$E$4,0,10*ROW('Sanitation Data'!E99))),'Data Summary'!CP105="Yes"),100-OFFSET('Sanitation Data'!$E$4,0,10*ROW('Sanitation Data'!E99)),NA())</f>
        <v>#N/A</v>
      </c>
      <c r="AB105" s="520" t="e">
        <f ca="1">+IF(AND(ISNUMBER(OFFSET('Sanitation Data'!$E$6,0,10*ROW('Sanitation Data'!E99))),'Data Summary'!CQ105="Yes"),OFFSET('Sanitation Data'!$E$6,0,10*ROW('Sanitation Data'!E99)),NA())</f>
        <v>#N/A</v>
      </c>
      <c r="AC105" s="520" t="e">
        <f ca="1">+IF(AND(ISNUMBER(OFFSET('Sanitation Data'!$E$10,0,10*ROW('Sanitation Data'!E99))),'Data Summary'!CR105="Yes"),OFFSET('Sanitation Data'!$E$10,0,10*ROW('Sanitation Data'!E99)),NA())</f>
        <v>#N/A</v>
      </c>
      <c r="AD105" s="520" t="e">
        <f ca="1">+IF(AND(ISNUMBER(OFFSET('Sanitation Data'!$E$11,0,10*ROW('Sanitation Data'!E99))),'Data Summary'!CS105="Yes"),OFFSET('Sanitation Data'!$E$11,0,10*ROW('Sanitation Data'!E99)),NA())</f>
        <v>#N/A</v>
      </c>
      <c r="AE105" s="520" t="e">
        <f ca="1">+IF(AND(ISNUMBER(OFFSET('Sanitation Data'!$E$12,0,10*ROW('Sanitation Data'!E99))),'Data Summary'!CT105="Yes"),OFFSET('Sanitation Data'!$E$12,0,10*ROW('Sanitation Data'!E99)),NA())</f>
        <v>#N/A</v>
      </c>
      <c r="AF105" s="520" t="e">
        <f ca="1">+IF(AND(ISNUMBER(OFFSET('Sanitation Data'!$F$4,0,10*ROW('Sanitation Data'!F99))),'Data Summary'!CU105="Yes"),100-OFFSET('Sanitation Data'!$F$4,0,10*ROW('Sanitation Data'!F99)),NA())</f>
        <v>#N/A</v>
      </c>
      <c r="AG105" s="520" t="e">
        <f ca="1">+IF(AND(ISNUMBER(OFFSET('Sanitation Data'!$F$6,0,10*ROW('Sanitation Data'!F99))),'Data Summary'!CV105="Yes"),OFFSET('Sanitation Data'!$F$6,0,10*ROW('Sanitation Data'!F99)),NA())</f>
        <v>#N/A</v>
      </c>
      <c r="AH105" s="520" t="e">
        <f ca="1">+IF(AND(ISNUMBER(OFFSET('Sanitation Data'!$F$10,0,10*ROW('Sanitation Data'!F99))),'Data Summary'!CW105="Yes"),OFFSET('Sanitation Data'!$F$10,0,10*ROW('Sanitation Data'!F99)),NA())</f>
        <v>#N/A</v>
      </c>
      <c r="AI105" s="520" t="e">
        <f ca="1">+IF(AND(ISNUMBER(OFFSET('Sanitation Data'!$F$11,0,10*ROW('Sanitation Data'!F99))),'Data Summary'!CX105="Yes"),OFFSET('Sanitation Data'!$F$11,0,10*ROW('Sanitation Data'!F99)),NA())</f>
        <v>#N/A</v>
      </c>
      <c r="AJ105" s="520" t="e">
        <f ca="1">+IF(AND(ISNUMBER(OFFSET('Sanitation Data'!$F$12,0,10*ROW('Sanitation Data'!F99))),'Data Summary'!CY105="Yes"),OFFSET('Sanitation Data'!$F$12,0,10*ROW('Sanitation Data'!F99)),NA())</f>
        <v>#N/A</v>
      </c>
      <c r="AK105" s="520" t="e">
        <f ca="1">+IF(AND(ISNUMBER(OFFSET('Sanitation Data'!$G$4,0,10*ROW('Sanitation Data'!G99))),'Data Summary'!CZ105="Yes"),100-OFFSET('Sanitation Data'!$G$4,0,10*ROW('Sanitation Data'!G99)),NA())</f>
        <v>#N/A</v>
      </c>
      <c r="AL105" s="520" t="e">
        <f ca="1">+IF(AND(ISNUMBER(OFFSET('Sanitation Data'!$G$6,0,10*ROW('Sanitation Data'!G99))),'Data Summary'!DA105="Yes"),OFFSET('Sanitation Data'!$G$6,0,10*ROW('Sanitation Data'!G99)),NA())</f>
        <v>#N/A</v>
      </c>
      <c r="AM105" s="520" t="e">
        <f ca="1">+IF(AND(ISNUMBER(OFFSET('Sanitation Data'!$G$10,0,10*ROW('Sanitation Data'!G99))),'Data Summary'!DB105="Yes"),OFFSET('Sanitation Data'!$G$10,0,10*ROW('Sanitation Data'!G99)),NA())</f>
        <v>#N/A</v>
      </c>
      <c r="AN105" s="520" t="e">
        <f ca="1">+IF(AND(ISNUMBER(OFFSET('Sanitation Data'!$G$11,0,10*ROW('Sanitation Data'!G99))),'Data Summary'!DC105="Yes"),OFFSET('Sanitation Data'!$G$11,0,10*ROW('Sanitation Data'!G99)),NA())</f>
        <v>#N/A</v>
      </c>
      <c r="AO105" s="520" t="e">
        <f ca="1">+IF(AND(ISNUMBER(OFFSET('Sanitation Data'!$G$12,0,10*ROW('Sanitation Data'!G99))),'Data Summary'!DD105="Yes"),OFFSET('Sanitation Data'!$G$12,0,10*ROW('Sanitation Data'!G99)),NA())</f>
        <v>#N/A</v>
      </c>
      <c r="AP105" s="520" t="e">
        <f ca="1">+IF(AND(ISNUMBER(OFFSET('Sanitation Data'!$H$4,0,10*ROW('Sanitation Data'!H99))),'Data Summary'!DE105="Yes"),100-OFFSET('Sanitation Data'!$H$4,0,10*ROW('Sanitation Data'!H99)),NA())</f>
        <v>#N/A</v>
      </c>
      <c r="AQ105" s="520" t="e">
        <f ca="1">+IF(AND(ISNUMBER(OFFSET('Sanitation Data'!$H$6,0,10*ROW('Sanitation Data'!H99))),'Data Summary'!DF105="Yes"),OFFSET('Sanitation Data'!$H$6,0,10*ROW('Sanitation Data'!H99)),NA())</f>
        <v>#N/A</v>
      </c>
      <c r="AR105" s="520" t="e">
        <f ca="1">+IF(AND(ISNUMBER(OFFSET('Sanitation Data'!$H$10,0,10*ROW('Sanitation Data'!H99))),'Data Summary'!DG105="Yes"),OFFSET('Sanitation Data'!$H$10,0,10*ROW('Sanitation Data'!H99)),NA())</f>
        <v>#N/A</v>
      </c>
      <c r="AS105" s="520" t="e">
        <f ca="1">+IF(AND(ISNUMBER(OFFSET('Sanitation Data'!$H$11,0,10*ROW('Sanitation Data'!H99))),'Data Summary'!DH105="Yes"),OFFSET('Sanitation Data'!$H$11,0,10*ROW('Sanitation Data'!H99)),NA())</f>
        <v>#N/A</v>
      </c>
      <c r="AT105" s="520" t="e">
        <f ca="1">+IF(AND(ISNUMBER(OFFSET('Sanitation Data'!$H$12,0,10*ROW('Sanitation Data'!H99))),'Data Summary'!DI105="Yes"),OFFSET('Sanitation Data'!$H$12,0,10*ROW('Sanitation Data'!H99)),NA())</f>
        <v>#N/A</v>
      </c>
      <c r="AU105" s="520" t="e">
        <f ca="1">+IF(AND(ISNUMBER(OFFSET('Sanitation Data'!$I$4,0,10*ROW('Sanitation Data'!I99))),'Data Summary'!DJ105="Yes"),100-OFFSET('Sanitation Data'!$I$4,0,10*ROW('Sanitation Data'!I99)),NA())</f>
        <v>#N/A</v>
      </c>
      <c r="AV105" s="520" t="e">
        <f ca="1">+IF(AND(ISNUMBER(OFFSET('Sanitation Data'!$I$6,0,10*ROW('Sanitation Data'!I99))),'Data Summary'!DK105="Yes"),OFFSET('Sanitation Data'!$I$6,0,10*ROW('Sanitation Data'!I99)),NA())</f>
        <v>#N/A</v>
      </c>
      <c r="AW105" s="520" t="e">
        <f ca="1">+IF(AND(ISNUMBER(OFFSET('Sanitation Data'!$I$10,0,10*ROW('Sanitation Data'!I99))),'Data Summary'!DL105="Yes"),OFFSET('Sanitation Data'!$I$10,0,10*ROW('Sanitation Data'!I99)),NA())</f>
        <v>#N/A</v>
      </c>
      <c r="AX105" s="520" t="e">
        <f ca="1">+IF(AND(ISNUMBER(OFFSET('Sanitation Data'!$I$11,0,10*ROW('Sanitation Data'!I99))),'Data Summary'!DM105="Yes"),OFFSET('Sanitation Data'!$I$11,0,10*ROW('Sanitation Data'!I99)),NA())</f>
        <v>#N/A</v>
      </c>
      <c r="AY105" s="520" t="e">
        <f ca="1">+IF(AND(ISNUMBER(OFFSET('Sanitation Data'!$I$12,0,10*ROW('Sanitation Data'!I99))),'Data Summary'!DN105="Yes"),OFFSET('Sanitation Data'!$I$12,0,10*ROW('Sanitation Data'!I99)),NA())</f>
        <v>#N/A</v>
      </c>
      <c r="AZ105" s="521" t="e">
        <f ca="1">+IF(AND(ISNUMBER(OFFSET('Hygiene Data'!$D$5,0,10*ROW('Hygiene Data'!D99))),'Data Summary'!DO105="Yes"),OFFSET('Hygiene Data'!$D$5,0,10*ROW('Hygiene Data'!D99)),NA())</f>
        <v>#N/A</v>
      </c>
      <c r="BA105" s="521" t="e">
        <f ca="1">+IF(AND(ISNUMBER(OFFSET('Hygiene Data'!$D$7,0,10*ROW('Hygiene Data'!D99))),'Data Summary'!DP105="Yes"),OFFSET('Hygiene Data'!$D$7,0,10*ROW('Hygiene Data'!D99)),NA())</f>
        <v>#N/A</v>
      </c>
      <c r="BB105" s="521" t="e">
        <f ca="1">+IF(AND(ISNUMBER(OFFSET('Hygiene Data'!$D$9,0,10*ROW('Hygiene Data'!D99))),'Data Summary'!DQ105="Yes"),OFFSET('Hygiene Data'!$D$9,0,10*ROW('Hygiene Data'!D99)),NA())</f>
        <v>#N/A</v>
      </c>
      <c r="BC105" s="521" t="e">
        <f ca="1">+IF(AND(ISNUMBER(OFFSET('Hygiene Data'!$E$5,0,10*ROW('Hygiene Data'!E99))),'Data Summary'!DR105="Yes"),OFFSET('Hygiene Data'!$E$5,0,10*ROW('Hygiene Data'!E99)),NA())</f>
        <v>#N/A</v>
      </c>
      <c r="BD105" s="521" t="e">
        <f ca="1">+IF(AND(ISNUMBER(OFFSET('Hygiene Data'!$E$7,0,10*ROW('Hygiene Data'!E99))),'Data Summary'!DS105="Yes"),OFFSET('Hygiene Data'!$E$7,0,10*ROW('Hygiene Data'!E99)),NA())</f>
        <v>#N/A</v>
      </c>
      <c r="BE105" s="521" t="e">
        <f ca="1">+IF(AND(ISNUMBER(OFFSET('Hygiene Data'!$E$9,0,10*ROW('Hygiene Data'!E99))),'Data Summary'!DT105="Yes"),OFFSET('Hygiene Data'!$E$9,0,10*ROW('Hygiene Data'!E99)),NA())</f>
        <v>#N/A</v>
      </c>
      <c r="BF105" s="521" t="e">
        <f ca="1">+IF(AND(ISNUMBER(OFFSET('Hygiene Data'!$F$5,0,10*ROW('Hygiene Data'!F99))),'Data Summary'!DU105="Yes"),OFFSET('Hygiene Data'!$F$5,0,10*ROW('Hygiene Data'!F99)),NA())</f>
        <v>#N/A</v>
      </c>
      <c r="BG105" s="521" t="e">
        <f ca="1">+IF(AND(ISNUMBER(OFFSET('Hygiene Data'!$F$7,0,10*ROW('Hygiene Data'!F99))),'Data Summary'!DV105="Yes"),OFFSET('Hygiene Data'!$F$7,0,10*ROW('Hygiene Data'!F99)),NA())</f>
        <v>#N/A</v>
      </c>
      <c r="BH105" s="521" t="e">
        <f ca="1">+IF(AND(ISNUMBER(OFFSET('Hygiene Data'!$F$9,0,10*ROW('Hygiene Data'!F99))),'Data Summary'!DW105="Yes"),OFFSET('Hygiene Data'!$F$9,0,10*ROW('Hygiene Data'!F99)),NA())</f>
        <v>#N/A</v>
      </c>
      <c r="BI105" s="521" t="e">
        <f ca="1">+IF(AND(ISNUMBER(OFFSET('Hygiene Data'!$G$5,0,10*ROW('Hygiene Data'!G99))),'Data Summary'!DX105="Yes"),OFFSET('Hygiene Data'!$G$5,0,10*ROW('Hygiene Data'!G99)),NA())</f>
        <v>#N/A</v>
      </c>
      <c r="BJ105" s="521" t="e">
        <f ca="1">+IF(AND(ISNUMBER(OFFSET('Hygiene Data'!$G$7,0,10*ROW('Hygiene Data'!G99))),'Data Summary'!DY105="Yes"),OFFSET('Hygiene Data'!$G$7,0,10*ROW('Hygiene Data'!G99)),NA())</f>
        <v>#N/A</v>
      </c>
      <c r="BK105" s="521" t="e">
        <f ca="1">+IF(AND(ISNUMBER(OFFSET('Hygiene Data'!$G$9,0,10*ROW('Hygiene Data'!G99))),'Data Summary'!DZ105="Yes"),OFFSET('Hygiene Data'!$G$9,0,10*ROW('Hygiene Data'!G99)),NA())</f>
        <v>#N/A</v>
      </c>
      <c r="BL105" s="521" t="e">
        <f ca="1">+IF(AND(ISNUMBER(OFFSET('Hygiene Data'!$H$5,0,10*ROW('Hygiene Data'!H99))),'Data Summary'!EA105="Yes"),OFFSET('Hygiene Data'!$H$5,0,10*ROW('Hygiene Data'!H99)),NA())</f>
        <v>#N/A</v>
      </c>
      <c r="BM105" s="521" t="e">
        <f ca="1">+IF(AND(ISNUMBER(OFFSET('Hygiene Data'!$H$7,0,10*ROW('Hygiene Data'!H99))),'Data Summary'!EB105="Yes"),OFFSET('Hygiene Data'!$H$7,0,10*ROW('Hygiene Data'!H99)),NA())</f>
        <v>#N/A</v>
      </c>
      <c r="BN105" s="521" t="e">
        <f ca="1">+IF(AND(ISNUMBER(OFFSET('Hygiene Data'!$H$9,0,10*ROW('Hygiene Data'!H99))),'Data Summary'!EC105="Yes"),OFFSET('Hygiene Data'!$H$9,0,10*ROW('Hygiene Data'!H99)),NA())</f>
        <v>#N/A</v>
      </c>
      <c r="BO105" s="521" t="e">
        <f ca="1">+IF(AND(ISNUMBER(OFFSET('Hygiene Data'!$I$5,0,10*ROW('Hygiene Data'!I99))),'Data Summary'!ED105="Yes"),OFFSET('Hygiene Data'!$I$5,0,10*ROW('Hygiene Data'!I99)),NA())</f>
        <v>#N/A</v>
      </c>
      <c r="BP105" s="521" t="e">
        <f ca="1">+IF(AND(ISNUMBER(OFFSET('Hygiene Data'!$I$7,0,10*ROW('Hygiene Data'!I99))),'Data Summary'!EE105="Yes"),OFFSET('Hygiene Data'!$I$7,0,10*ROW('Hygiene Data'!I99)),NA())</f>
        <v>#N/A</v>
      </c>
      <c r="BQ105" s="521" t="e">
        <f ca="1">+IF(AND(ISNUMBER(OFFSET('Hygiene Data'!$I$9,0,10*ROW('Hygiene Data'!I99))),'Data Summary'!EF105="Yes"),OFFSET('Hygiene Data'!$I$9,0,10*ROW('Hygiene Data'!I99)),NA())</f>
        <v>#N/A</v>
      </c>
    </row>
    <row r="106" spans="1:69" x14ac:dyDescent="0.25">
      <c r="A106" s="517" t="e">
        <f ca="1">+RIGHT('Data Summary'!A106,LEN('Data Summary'!A106)-9)</f>
        <v>#VALUE!</v>
      </c>
      <c r="B106" s="491" t="str">
        <f ca="1">+IF(ISTEXT('Data Summary'!B106),'Data Summary'!B106,"")</f>
        <v/>
      </c>
      <c r="C106" s="518" t="e">
        <f ca="1">+VALUE('Data Summary'!C106)</f>
        <v>#VALUE!</v>
      </c>
      <c r="D106" s="519" t="e">
        <f ca="1">+IF(AND(ISNUMBER(OFFSET('Water Data'!$D$4,0,10*ROW('Water Data'!D100))),'Data Summary'!BS106="Yes"),100-OFFSET('Water Data'!$D$4,0,10*ROW('Water Data'!D100)),NA())</f>
        <v>#N/A</v>
      </c>
      <c r="E106" s="519" t="e">
        <f ca="1">+IF(AND(ISNUMBER(OFFSET('Water Data'!$D$6,0,10*ROW('Water Data'!D100))),'Data Summary'!BT106="Yes"),OFFSET('Water Data'!$D$6,0,10*ROW('Water Data'!D100)),NA())</f>
        <v>#N/A</v>
      </c>
      <c r="F106" s="519" t="e">
        <f ca="1">+IF(AND(ISNUMBER(OFFSET('Water Data'!$D$9,0,10*ROW('Water Data'!D100))),'Data Summary'!BU106="Yes"),OFFSET('Water Data'!$D$9,0,10*ROW('Water Data'!D100)),NA())</f>
        <v>#N/A</v>
      </c>
      <c r="G106" s="519" t="e">
        <f ca="1">+IF(AND(ISNUMBER(OFFSET('Water Data'!$E$4,0,10*ROW('Water Data'!E100))),'Data Summary'!BV106="Yes"),100-OFFSET('Water Data'!$E$4,0,10*ROW('Water Data'!E100)),NA())</f>
        <v>#N/A</v>
      </c>
      <c r="H106" s="519" t="e">
        <f ca="1">+IF(AND(ISNUMBER(OFFSET('Water Data'!$E$6,0,10*ROW('Water Data'!E100))),'Data Summary'!BW106="Yes"),OFFSET('Water Data'!$E$6,0,10*ROW('Water Data'!E100)),NA())</f>
        <v>#N/A</v>
      </c>
      <c r="I106" s="519" t="e">
        <f ca="1">+IF(AND(ISNUMBER(OFFSET('Water Data'!$E$9,0,10*ROW('Water Data'!E100))),'Data Summary'!BX106="Yes"),OFFSET('Water Data'!$E$9,0,10*ROW('Water Data'!E100)),NA())</f>
        <v>#N/A</v>
      </c>
      <c r="J106" s="519" t="e">
        <f ca="1">+IF(AND(ISNUMBER(OFFSET('Water Data'!$F$4,0,10*ROW('Water Data'!F100))),'Data Summary'!BY106="Yes"),100-OFFSET('Water Data'!$F$4,0,10*ROW('Water Data'!F100)),NA())</f>
        <v>#N/A</v>
      </c>
      <c r="K106" s="519" t="e">
        <f ca="1">+IF(AND(ISNUMBER(OFFSET('Water Data'!$F$6,0,10*ROW('Water Data'!F100))),'Data Summary'!BZ106="Yes"),OFFSET('Water Data'!$F$6,0,10*ROW('Water Data'!F100)),NA())</f>
        <v>#N/A</v>
      </c>
      <c r="L106" s="519" t="e">
        <f ca="1">+IF(AND(ISNUMBER(OFFSET('Water Data'!$F$9,0,10*ROW('Water Data'!F100))),'Data Summary'!CA106="Yes"),OFFSET('Water Data'!$F$9,0,10*ROW('Water Data'!F100)),NA())</f>
        <v>#N/A</v>
      </c>
      <c r="M106" s="519" t="e">
        <f ca="1">+IF(AND(ISNUMBER(OFFSET('Water Data'!$G$4,0,10*ROW('Water Data'!G100))),'Data Summary'!CB106="Yes"),100-OFFSET('Water Data'!$G$4,0,10*ROW('Water Data'!G100)),NA())</f>
        <v>#N/A</v>
      </c>
      <c r="N106" s="519" t="e">
        <f ca="1">+IF(AND(ISNUMBER(OFFSET('Water Data'!$G$6,0,10*ROW('Water Data'!G100))),'Data Summary'!CC106="Yes"),OFFSET('Water Data'!$G$6,0,10*ROW('Water Data'!G100)),NA())</f>
        <v>#N/A</v>
      </c>
      <c r="O106" s="519" t="e">
        <f ca="1">+IF(AND(ISNUMBER(OFFSET('Water Data'!$G$9,0,10*ROW('Water Data'!G100))),'Data Summary'!CD106="Yes"),OFFSET('Water Data'!$G$9,0,10*ROW('Water Data'!G100)),NA())</f>
        <v>#N/A</v>
      </c>
      <c r="P106" s="519" t="e">
        <f ca="1">+IF(AND(ISNUMBER(OFFSET('Water Data'!$H$4,0,10*ROW('Water Data'!H100))),'Data Summary'!CE106="Yes"),100-OFFSET('Water Data'!$H$4,0,10*ROW('Water Data'!H100)),NA())</f>
        <v>#N/A</v>
      </c>
      <c r="Q106" s="519" t="e">
        <f ca="1">+IF(AND(ISNUMBER(OFFSET('Water Data'!$H$6,0,10*ROW('Water Data'!H100))),'Data Summary'!CF106="Yes"),OFFSET('Water Data'!$H$6,0,10*ROW('Water Data'!H100)),NA())</f>
        <v>#N/A</v>
      </c>
      <c r="R106" s="519" t="e">
        <f ca="1">+IF(AND(ISNUMBER(OFFSET('Water Data'!$H$9,0,10*ROW('Water Data'!H100))),'Data Summary'!CG106="Yes"),OFFSET('Water Data'!$H$9,0,10*ROW('Water Data'!H100)),NA())</f>
        <v>#N/A</v>
      </c>
      <c r="S106" s="519" t="e">
        <f ca="1">+IF(AND(ISNUMBER(OFFSET('Water Data'!$I$4,0,10*ROW('Water Data'!I100))),'Data Summary'!CH106="Yes"),100-OFFSET('Water Data'!$I$4,0,10*ROW('Water Data'!I100)),NA())</f>
        <v>#N/A</v>
      </c>
      <c r="T106" s="519" t="e">
        <f ca="1">+IF(AND(ISNUMBER(OFFSET('Water Data'!$I$6,0,10*ROW('Water Data'!I100))),'Data Summary'!CI106="Yes"),OFFSET('Water Data'!$I$6,0,10*ROW('Water Data'!I100)),NA())</f>
        <v>#N/A</v>
      </c>
      <c r="U106" s="519" t="e">
        <f ca="1">+IF(AND(ISNUMBER(OFFSET('Water Data'!$I$9,0,10*ROW('Water Data'!I100))),'Data Summary'!CJ106="Yes"),OFFSET('Water Data'!$I$9,0,10*ROW('Water Data'!I100)),NA())</f>
        <v>#N/A</v>
      </c>
      <c r="V106" s="520" t="e">
        <f ca="1">+IF(AND(ISNUMBER(OFFSET('Sanitation Data'!$D$4,0,10*ROW('Sanitation Data'!D100))),'Data Summary'!CK106="Yes"),100-OFFSET('Sanitation Data'!$D$4,0,10*ROW('Sanitation Data'!D100)),NA())</f>
        <v>#N/A</v>
      </c>
      <c r="W106" s="520" t="e">
        <f ca="1">+IF(AND(ISNUMBER(OFFSET('Sanitation Data'!$D$6,0,10*ROW('Sanitation Data'!D100))),'Data Summary'!CL106="Yes"),OFFSET('Sanitation Data'!$D$6,0,10*ROW('Sanitation Data'!D100)),NA())</f>
        <v>#N/A</v>
      </c>
      <c r="X106" s="520" t="e">
        <f ca="1">+IF(AND(ISNUMBER(OFFSET('Sanitation Data'!$D$10,0,10*ROW('Sanitation Data'!D100))),'Data Summary'!CM106="Yes"),OFFSET('Sanitation Data'!$D$10,0,10*ROW('Sanitation Data'!D100)),NA())</f>
        <v>#N/A</v>
      </c>
      <c r="Y106" s="520" t="e">
        <f ca="1">+IF(AND(ISNUMBER(OFFSET('Sanitation Data'!$D$11,0,10*ROW('Sanitation Data'!D100))),'Data Summary'!CN106="Yes"),OFFSET('Sanitation Data'!$D$11,0,10*ROW('Sanitation Data'!D100)),NA())</f>
        <v>#N/A</v>
      </c>
      <c r="Z106" s="520" t="e">
        <f ca="1">+IF(AND(ISNUMBER(OFFSET('Sanitation Data'!$D$12,0,10*ROW('Sanitation Data'!D100))),'Data Summary'!CO106="Yes"),OFFSET('Sanitation Data'!$D$12,0,10*ROW('Sanitation Data'!D100)),NA())</f>
        <v>#N/A</v>
      </c>
      <c r="AA106" s="520" t="e">
        <f ca="1">+IF(AND(ISNUMBER(OFFSET('Sanitation Data'!$E$4,0,10*ROW('Sanitation Data'!E100))),'Data Summary'!CP106="Yes"),100-OFFSET('Sanitation Data'!$E$4,0,10*ROW('Sanitation Data'!E100)),NA())</f>
        <v>#N/A</v>
      </c>
      <c r="AB106" s="520" t="e">
        <f ca="1">+IF(AND(ISNUMBER(OFFSET('Sanitation Data'!$E$6,0,10*ROW('Sanitation Data'!E100))),'Data Summary'!CQ106="Yes"),OFFSET('Sanitation Data'!$E$6,0,10*ROW('Sanitation Data'!E100)),NA())</f>
        <v>#N/A</v>
      </c>
      <c r="AC106" s="520" t="e">
        <f ca="1">+IF(AND(ISNUMBER(OFFSET('Sanitation Data'!$E$10,0,10*ROW('Sanitation Data'!E100))),'Data Summary'!CR106="Yes"),OFFSET('Sanitation Data'!$E$10,0,10*ROW('Sanitation Data'!E100)),NA())</f>
        <v>#N/A</v>
      </c>
      <c r="AD106" s="520" t="e">
        <f ca="1">+IF(AND(ISNUMBER(OFFSET('Sanitation Data'!$E$11,0,10*ROW('Sanitation Data'!E100))),'Data Summary'!CS106="Yes"),OFFSET('Sanitation Data'!$E$11,0,10*ROW('Sanitation Data'!E100)),NA())</f>
        <v>#N/A</v>
      </c>
      <c r="AE106" s="520" t="e">
        <f ca="1">+IF(AND(ISNUMBER(OFFSET('Sanitation Data'!$E$12,0,10*ROW('Sanitation Data'!E100))),'Data Summary'!CT106="Yes"),OFFSET('Sanitation Data'!$E$12,0,10*ROW('Sanitation Data'!E100)),NA())</f>
        <v>#N/A</v>
      </c>
      <c r="AF106" s="520" t="e">
        <f ca="1">+IF(AND(ISNUMBER(OFFSET('Sanitation Data'!$F$4,0,10*ROW('Sanitation Data'!F100))),'Data Summary'!CU106="Yes"),100-OFFSET('Sanitation Data'!$F$4,0,10*ROW('Sanitation Data'!F100)),NA())</f>
        <v>#N/A</v>
      </c>
      <c r="AG106" s="520" t="e">
        <f ca="1">+IF(AND(ISNUMBER(OFFSET('Sanitation Data'!$F$6,0,10*ROW('Sanitation Data'!F100))),'Data Summary'!CV106="Yes"),OFFSET('Sanitation Data'!$F$6,0,10*ROW('Sanitation Data'!F100)),NA())</f>
        <v>#N/A</v>
      </c>
      <c r="AH106" s="520" t="e">
        <f ca="1">+IF(AND(ISNUMBER(OFFSET('Sanitation Data'!$F$10,0,10*ROW('Sanitation Data'!F100))),'Data Summary'!CW106="Yes"),OFFSET('Sanitation Data'!$F$10,0,10*ROW('Sanitation Data'!F100)),NA())</f>
        <v>#N/A</v>
      </c>
      <c r="AI106" s="520" t="e">
        <f ca="1">+IF(AND(ISNUMBER(OFFSET('Sanitation Data'!$F$11,0,10*ROW('Sanitation Data'!F100))),'Data Summary'!CX106="Yes"),OFFSET('Sanitation Data'!$F$11,0,10*ROW('Sanitation Data'!F100)),NA())</f>
        <v>#N/A</v>
      </c>
      <c r="AJ106" s="520" t="e">
        <f ca="1">+IF(AND(ISNUMBER(OFFSET('Sanitation Data'!$F$12,0,10*ROW('Sanitation Data'!F100))),'Data Summary'!CY106="Yes"),OFFSET('Sanitation Data'!$F$12,0,10*ROW('Sanitation Data'!F100)),NA())</f>
        <v>#N/A</v>
      </c>
      <c r="AK106" s="520" t="e">
        <f ca="1">+IF(AND(ISNUMBER(OFFSET('Sanitation Data'!$G$4,0,10*ROW('Sanitation Data'!G100))),'Data Summary'!CZ106="Yes"),100-OFFSET('Sanitation Data'!$G$4,0,10*ROW('Sanitation Data'!G100)),NA())</f>
        <v>#N/A</v>
      </c>
      <c r="AL106" s="520" t="e">
        <f ca="1">+IF(AND(ISNUMBER(OFFSET('Sanitation Data'!$G$6,0,10*ROW('Sanitation Data'!G100))),'Data Summary'!DA106="Yes"),OFFSET('Sanitation Data'!$G$6,0,10*ROW('Sanitation Data'!G100)),NA())</f>
        <v>#N/A</v>
      </c>
      <c r="AM106" s="520" t="e">
        <f ca="1">+IF(AND(ISNUMBER(OFFSET('Sanitation Data'!$G$10,0,10*ROW('Sanitation Data'!G100))),'Data Summary'!DB106="Yes"),OFFSET('Sanitation Data'!$G$10,0,10*ROW('Sanitation Data'!G100)),NA())</f>
        <v>#N/A</v>
      </c>
      <c r="AN106" s="520" t="e">
        <f ca="1">+IF(AND(ISNUMBER(OFFSET('Sanitation Data'!$G$11,0,10*ROW('Sanitation Data'!G100))),'Data Summary'!DC106="Yes"),OFFSET('Sanitation Data'!$G$11,0,10*ROW('Sanitation Data'!G100)),NA())</f>
        <v>#N/A</v>
      </c>
      <c r="AO106" s="520" t="e">
        <f ca="1">+IF(AND(ISNUMBER(OFFSET('Sanitation Data'!$G$12,0,10*ROW('Sanitation Data'!G100))),'Data Summary'!DD106="Yes"),OFFSET('Sanitation Data'!$G$12,0,10*ROW('Sanitation Data'!G100)),NA())</f>
        <v>#N/A</v>
      </c>
      <c r="AP106" s="520" t="e">
        <f ca="1">+IF(AND(ISNUMBER(OFFSET('Sanitation Data'!$H$4,0,10*ROW('Sanitation Data'!H100))),'Data Summary'!DE106="Yes"),100-OFFSET('Sanitation Data'!$H$4,0,10*ROW('Sanitation Data'!H100)),NA())</f>
        <v>#N/A</v>
      </c>
      <c r="AQ106" s="520" t="e">
        <f ca="1">+IF(AND(ISNUMBER(OFFSET('Sanitation Data'!$H$6,0,10*ROW('Sanitation Data'!H100))),'Data Summary'!DF106="Yes"),OFFSET('Sanitation Data'!$H$6,0,10*ROW('Sanitation Data'!H100)),NA())</f>
        <v>#N/A</v>
      </c>
      <c r="AR106" s="520" t="e">
        <f ca="1">+IF(AND(ISNUMBER(OFFSET('Sanitation Data'!$H$10,0,10*ROW('Sanitation Data'!H100))),'Data Summary'!DG106="Yes"),OFFSET('Sanitation Data'!$H$10,0,10*ROW('Sanitation Data'!H100)),NA())</f>
        <v>#N/A</v>
      </c>
      <c r="AS106" s="520" t="e">
        <f ca="1">+IF(AND(ISNUMBER(OFFSET('Sanitation Data'!$H$11,0,10*ROW('Sanitation Data'!H100))),'Data Summary'!DH106="Yes"),OFFSET('Sanitation Data'!$H$11,0,10*ROW('Sanitation Data'!H100)),NA())</f>
        <v>#N/A</v>
      </c>
      <c r="AT106" s="520" t="e">
        <f ca="1">+IF(AND(ISNUMBER(OFFSET('Sanitation Data'!$H$12,0,10*ROW('Sanitation Data'!H100))),'Data Summary'!DI106="Yes"),OFFSET('Sanitation Data'!$H$12,0,10*ROW('Sanitation Data'!H100)),NA())</f>
        <v>#N/A</v>
      </c>
      <c r="AU106" s="520" t="e">
        <f ca="1">+IF(AND(ISNUMBER(OFFSET('Sanitation Data'!$I$4,0,10*ROW('Sanitation Data'!I100))),'Data Summary'!DJ106="Yes"),100-OFFSET('Sanitation Data'!$I$4,0,10*ROW('Sanitation Data'!I100)),NA())</f>
        <v>#N/A</v>
      </c>
      <c r="AV106" s="520" t="e">
        <f ca="1">+IF(AND(ISNUMBER(OFFSET('Sanitation Data'!$I$6,0,10*ROW('Sanitation Data'!I100))),'Data Summary'!DK106="Yes"),OFFSET('Sanitation Data'!$I$6,0,10*ROW('Sanitation Data'!I100)),NA())</f>
        <v>#N/A</v>
      </c>
      <c r="AW106" s="520" t="e">
        <f ca="1">+IF(AND(ISNUMBER(OFFSET('Sanitation Data'!$I$10,0,10*ROW('Sanitation Data'!I100))),'Data Summary'!DL106="Yes"),OFFSET('Sanitation Data'!$I$10,0,10*ROW('Sanitation Data'!I100)),NA())</f>
        <v>#N/A</v>
      </c>
      <c r="AX106" s="520" t="e">
        <f ca="1">+IF(AND(ISNUMBER(OFFSET('Sanitation Data'!$I$11,0,10*ROW('Sanitation Data'!I100))),'Data Summary'!DM106="Yes"),OFFSET('Sanitation Data'!$I$11,0,10*ROW('Sanitation Data'!I100)),NA())</f>
        <v>#N/A</v>
      </c>
      <c r="AY106" s="520" t="e">
        <f ca="1">+IF(AND(ISNUMBER(OFFSET('Sanitation Data'!$I$12,0,10*ROW('Sanitation Data'!I100))),'Data Summary'!DN106="Yes"),OFFSET('Sanitation Data'!$I$12,0,10*ROW('Sanitation Data'!I100)),NA())</f>
        <v>#N/A</v>
      </c>
      <c r="AZ106" s="521" t="e">
        <f ca="1">+IF(AND(ISNUMBER(OFFSET('Hygiene Data'!$D$5,0,10*ROW('Hygiene Data'!D100))),'Data Summary'!DO106="Yes"),OFFSET('Hygiene Data'!$D$5,0,10*ROW('Hygiene Data'!D100)),NA())</f>
        <v>#N/A</v>
      </c>
      <c r="BA106" s="521" t="e">
        <f ca="1">+IF(AND(ISNUMBER(OFFSET('Hygiene Data'!$D$7,0,10*ROW('Hygiene Data'!D100))),'Data Summary'!DP106="Yes"),OFFSET('Hygiene Data'!$D$7,0,10*ROW('Hygiene Data'!D100)),NA())</f>
        <v>#N/A</v>
      </c>
      <c r="BB106" s="521" t="e">
        <f ca="1">+IF(AND(ISNUMBER(OFFSET('Hygiene Data'!$D$9,0,10*ROW('Hygiene Data'!D100))),'Data Summary'!DQ106="Yes"),OFFSET('Hygiene Data'!$D$9,0,10*ROW('Hygiene Data'!D100)),NA())</f>
        <v>#N/A</v>
      </c>
      <c r="BC106" s="521" t="e">
        <f ca="1">+IF(AND(ISNUMBER(OFFSET('Hygiene Data'!$E$5,0,10*ROW('Hygiene Data'!E100))),'Data Summary'!DR106="Yes"),OFFSET('Hygiene Data'!$E$5,0,10*ROW('Hygiene Data'!E100)),NA())</f>
        <v>#N/A</v>
      </c>
      <c r="BD106" s="521" t="e">
        <f ca="1">+IF(AND(ISNUMBER(OFFSET('Hygiene Data'!$E$7,0,10*ROW('Hygiene Data'!E100))),'Data Summary'!DS106="Yes"),OFFSET('Hygiene Data'!$E$7,0,10*ROW('Hygiene Data'!E100)),NA())</f>
        <v>#N/A</v>
      </c>
      <c r="BE106" s="521" t="e">
        <f ca="1">+IF(AND(ISNUMBER(OFFSET('Hygiene Data'!$E$9,0,10*ROW('Hygiene Data'!E100))),'Data Summary'!DT106="Yes"),OFFSET('Hygiene Data'!$E$9,0,10*ROW('Hygiene Data'!E100)),NA())</f>
        <v>#N/A</v>
      </c>
      <c r="BF106" s="521" t="e">
        <f ca="1">+IF(AND(ISNUMBER(OFFSET('Hygiene Data'!$F$5,0,10*ROW('Hygiene Data'!F100))),'Data Summary'!DU106="Yes"),OFFSET('Hygiene Data'!$F$5,0,10*ROW('Hygiene Data'!F100)),NA())</f>
        <v>#N/A</v>
      </c>
      <c r="BG106" s="521" t="e">
        <f ca="1">+IF(AND(ISNUMBER(OFFSET('Hygiene Data'!$F$7,0,10*ROW('Hygiene Data'!F100))),'Data Summary'!DV106="Yes"),OFFSET('Hygiene Data'!$F$7,0,10*ROW('Hygiene Data'!F100)),NA())</f>
        <v>#N/A</v>
      </c>
      <c r="BH106" s="521" t="e">
        <f ca="1">+IF(AND(ISNUMBER(OFFSET('Hygiene Data'!$F$9,0,10*ROW('Hygiene Data'!F100))),'Data Summary'!DW106="Yes"),OFFSET('Hygiene Data'!$F$9,0,10*ROW('Hygiene Data'!F100)),NA())</f>
        <v>#N/A</v>
      </c>
      <c r="BI106" s="521" t="e">
        <f ca="1">+IF(AND(ISNUMBER(OFFSET('Hygiene Data'!$G$5,0,10*ROW('Hygiene Data'!G100))),'Data Summary'!DX106="Yes"),OFFSET('Hygiene Data'!$G$5,0,10*ROW('Hygiene Data'!G100)),NA())</f>
        <v>#N/A</v>
      </c>
      <c r="BJ106" s="521" t="e">
        <f ca="1">+IF(AND(ISNUMBER(OFFSET('Hygiene Data'!$G$7,0,10*ROW('Hygiene Data'!G100))),'Data Summary'!DY106="Yes"),OFFSET('Hygiene Data'!$G$7,0,10*ROW('Hygiene Data'!G100)),NA())</f>
        <v>#N/A</v>
      </c>
      <c r="BK106" s="521" t="e">
        <f ca="1">+IF(AND(ISNUMBER(OFFSET('Hygiene Data'!$G$9,0,10*ROW('Hygiene Data'!G100))),'Data Summary'!DZ106="Yes"),OFFSET('Hygiene Data'!$G$9,0,10*ROW('Hygiene Data'!G100)),NA())</f>
        <v>#N/A</v>
      </c>
      <c r="BL106" s="521" t="e">
        <f ca="1">+IF(AND(ISNUMBER(OFFSET('Hygiene Data'!$H$5,0,10*ROW('Hygiene Data'!H100))),'Data Summary'!EA106="Yes"),OFFSET('Hygiene Data'!$H$5,0,10*ROW('Hygiene Data'!H100)),NA())</f>
        <v>#N/A</v>
      </c>
      <c r="BM106" s="521" t="e">
        <f ca="1">+IF(AND(ISNUMBER(OFFSET('Hygiene Data'!$H$7,0,10*ROW('Hygiene Data'!H100))),'Data Summary'!EB106="Yes"),OFFSET('Hygiene Data'!$H$7,0,10*ROW('Hygiene Data'!H100)),NA())</f>
        <v>#N/A</v>
      </c>
      <c r="BN106" s="521" t="e">
        <f ca="1">+IF(AND(ISNUMBER(OFFSET('Hygiene Data'!$H$9,0,10*ROW('Hygiene Data'!H100))),'Data Summary'!EC106="Yes"),OFFSET('Hygiene Data'!$H$9,0,10*ROW('Hygiene Data'!H100)),NA())</f>
        <v>#N/A</v>
      </c>
      <c r="BO106" s="521" t="e">
        <f ca="1">+IF(AND(ISNUMBER(OFFSET('Hygiene Data'!$I$5,0,10*ROW('Hygiene Data'!I100))),'Data Summary'!ED106="Yes"),OFFSET('Hygiene Data'!$I$5,0,10*ROW('Hygiene Data'!I100)),NA())</f>
        <v>#N/A</v>
      </c>
      <c r="BP106" s="521" t="e">
        <f ca="1">+IF(AND(ISNUMBER(OFFSET('Hygiene Data'!$I$7,0,10*ROW('Hygiene Data'!I100))),'Data Summary'!EE106="Yes"),OFFSET('Hygiene Data'!$I$7,0,10*ROW('Hygiene Data'!I100)),NA())</f>
        <v>#N/A</v>
      </c>
      <c r="BQ106" s="521" t="e">
        <f ca="1">+IF(AND(ISNUMBER(OFFSET('Hygiene Data'!$I$9,0,10*ROW('Hygiene Data'!I100))),'Data Summary'!EF106="Yes"),OFFSET('Hygiene Data'!$I$9,0,10*ROW('Hygiene Data'!I100)),NA())</f>
        <v>#N/A</v>
      </c>
    </row>
    <row r="107" spans="1:69" x14ac:dyDescent="0.25">
      <c r="A107" s="517" t="e">
        <f ca="1">+RIGHT('Data Summary'!A107,LEN('Data Summary'!A107)-9)</f>
        <v>#VALUE!</v>
      </c>
      <c r="B107" s="491" t="str">
        <f ca="1">+IF(ISTEXT('Data Summary'!B107),'Data Summary'!B107,"")</f>
        <v/>
      </c>
      <c r="C107" s="518" t="e">
        <f ca="1">+VALUE('Data Summary'!C107)</f>
        <v>#VALUE!</v>
      </c>
      <c r="D107" s="519" t="e">
        <f ca="1">+IF(AND(ISNUMBER(OFFSET('Water Data'!$D$4,0,10*ROW('Water Data'!D101))),'Data Summary'!BS107="Yes"),100-OFFSET('Water Data'!$D$4,0,10*ROW('Water Data'!D101)),NA())</f>
        <v>#N/A</v>
      </c>
      <c r="E107" s="519" t="e">
        <f ca="1">+IF(AND(ISNUMBER(OFFSET('Water Data'!$D$6,0,10*ROW('Water Data'!D101))),'Data Summary'!BT107="Yes"),OFFSET('Water Data'!$D$6,0,10*ROW('Water Data'!D101)),NA())</f>
        <v>#N/A</v>
      </c>
      <c r="F107" s="519" t="e">
        <f ca="1">+IF(AND(ISNUMBER(OFFSET('Water Data'!$D$9,0,10*ROW('Water Data'!D101))),'Data Summary'!BU107="Yes"),OFFSET('Water Data'!$D$9,0,10*ROW('Water Data'!D101)),NA())</f>
        <v>#N/A</v>
      </c>
      <c r="G107" s="519" t="e">
        <f ca="1">+IF(AND(ISNUMBER(OFFSET('Water Data'!$E$4,0,10*ROW('Water Data'!E101))),'Data Summary'!BV107="Yes"),100-OFFSET('Water Data'!$E$4,0,10*ROW('Water Data'!E101)),NA())</f>
        <v>#N/A</v>
      </c>
      <c r="H107" s="519" t="e">
        <f ca="1">+IF(AND(ISNUMBER(OFFSET('Water Data'!$E$6,0,10*ROW('Water Data'!E101))),'Data Summary'!BW107="Yes"),OFFSET('Water Data'!$E$6,0,10*ROW('Water Data'!E101)),NA())</f>
        <v>#N/A</v>
      </c>
      <c r="I107" s="519" t="e">
        <f ca="1">+IF(AND(ISNUMBER(OFFSET('Water Data'!$E$9,0,10*ROW('Water Data'!E101))),'Data Summary'!BX107="Yes"),OFFSET('Water Data'!$E$9,0,10*ROW('Water Data'!E101)),NA())</f>
        <v>#N/A</v>
      </c>
      <c r="J107" s="519" t="e">
        <f ca="1">+IF(AND(ISNUMBER(OFFSET('Water Data'!$F$4,0,10*ROW('Water Data'!F101))),'Data Summary'!BY107="Yes"),100-OFFSET('Water Data'!$F$4,0,10*ROW('Water Data'!F101)),NA())</f>
        <v>#N/A</v>
      </c>
      <c r="K107" s="519" t="e">
        <f ca="1">+IF(AND(ISNUMBER(OFFSET('Water Data'!$F$6,0,10*ROW('Water Data'!F101))),'Data Summary'!BZ107="Yes"),OFFSET('Water Data'!$F$6,0,10*ROW('Water Data'!F101)),NA())</f>
        <v>#N/A</v>
      </c>
      <c r="L107" s="519" t="e">
        <f ca="1">+IF(AND(ISNUMBER(OFFSET('Water Data'!$F$9,0,10*ROW('Water Data'!F101))),'Data Summary'!CA107="Yes"),OFFSET('Water Data'!$F$9,0,10*ROW('Water Data'!F101)),NA())</f>
        <v>#N/A</v>
      </c>
      <c r="M107" s="519" t="e">
        <f ca="1">+IF(AND(ISNUMBER(OFFSET('Water Data'!$G$4,0,10*ROW('Water Data'!G101))),'Data Summary'!CB107="Yes"),100-OFFSET('Water Data'!$G$4,0,10*ROW('Water Data'!G101)),NA())</f>
        <v>#N/A</v>
      </c>
      <c r="N107" s="519" t="e">
        <f ca="1">+IF(AND(ISNUMBER(OFFSET('Water Data'!$G$6,0,10*ROW('Water Data'!G101))),'Data Summary'!CC107="Yes"),OFFSET('Water Data'!$G$6,0,10*ROW('Water Data'!G101)),NA())</f>
        <v>#N/A</v>
      </c>
      <c r="O107" s="519" t="e">
        <f ca="1">+IF(AND(ISNUMBER(OFFSET('Water Data'!$G$9,0,10*ROW('Water Data'!G101))),'Data Summary'!CD107="Yes"),OFFSET('Water Data'!$G$9,0,10*ROW('Water Data'!G101)),NA())</f>
        <v>#N/A</v>
      </c>
      <c r="P107" s="519" t="e">
        <f ca="1">+IF(AND(ISNUMBER(OFFSET('Water Data'!$H$4,0,10*ROW('Water Data'!H101))),'Data Summary'!CE107="Yes"),100-OFFSET('Water Data'!$H$4,0,10*ROW('Water Data'!H101)),NA())</f>
        <v>#N/A</v>
      </c>
      <c r="Q107" s="519" t="e">
        <f ca="1">+IF(AND(ISNUMBER(OFFSET('Water Data'!$H$6,0,10*ROW('Water Data'!H101))),'Data Summary'!CF107="Yes"),OFFSET('Water Data'!$H$6,0,10*ROW('Water Data'!H101)),NA())</f>
        <v>#N/A</v>
      </c>
      <c r="R107" s="519" t="e">
        <f ca="1">+IF(AND(ISNUMBER(OFFSET('Water Data'!$H$9,0,10*ROW('Water Data'!H101))),'Data Summary'!CG107="Yes"),OFFSET('Water Data'!$H$9,0,10*ROW('Water Data'!H101)),NA())</f>
        <v>#N/A</v>
      </c>
      <c r="S107" s="519" t="e">
        <f ca="1">+IF(AND(ISNUMBER(OFFSET('Water Data'!$I$4,0,10*ROW('Water Data'!I101))),'Data Summary'!CH107="Yes"),100-OFFSET('Water Data'!$I$4,0,10*ROW('Water Data'!I101)),NA())</f>
        <v>#N/A</v>
      </c>
      <c r="T107" s="519" t="e">
        <f ca="1">+IF(AND(ISNUMBER(OFFSET('Water Data'!$I$6,0,10*ROW('Water Data'!I101))),'Data Summary'!CI107="Yes"),OFFSET('Water Data'!$I$6,0,10*ROW('Water Data'!I101)),NA())</f>
        <v>#N/A</v>
      </c>
      <c r="U107" s="519" t="e">
        <f ca="1">+IF(AND(ISNUMBER(OFFSET('Water Data'!$I$9,0,10*ROW('Water Data'!I101))),'Data Summary'!CJ107="Yes"),OFFSET('Water Data'!$I$9,0,10*ROW('Water Data'!I101)),NA())</f>
        <v>#N/A</v>
      </c>
      <c r="V107" s="520" t="e">
        <f ca="1">+IF(AND(ISNUMBER(OFFSET('Sanitation Data'!$D$4,0,10*ROW('Sanitation Data'!D101))),'Data Summary'!CK107="Yes"),100-OFFSET('Sanitation Data'!$D$4,0,10*ROW('Sanitation Data'!D101)),NA())</f>
        <v>#N/A</v>
      </c>
      <c r="W107" s="520" t="e">
        <f ca="1">+IF(AND(ISNUMBER(OFFSET('Sanitation Data'!$D$6,0,10*ROW('Sanitation Data'!D101))),'Data Summary'!CL107="Yes"),OFFSET('Sanitation Data'!$D$6,0,10*ROW('Sanitation Data'!D101)),NA())</f>
        <v>#N/A</v>
      </c>
      <c r="X107" s="520" t="e">
        <f ca="1">+IF(AND(ISNUMBER(OFFSET('Sanitation Data'!$D$10,0,10*ROW('Sanitation Data'!D101))),'Data Summary'!CM107="Yes"),OFFSET('Sanitation Data'!$D$10,0,10*ROW('Sanitation Data'!D101)),NA())</f>
        <v>#N/A</v>
      </c>
      <c r="Y107" s="520" t="e">
        <f ca="1">+IF(AND(ISNUMBER(OFFSET('Sanitation Data'!$D$11,0,10*ROW('Sanitation Data'!D101))),'Data Summary'!CN107="Yes"),OFFSET('Sanitation Data'!$D$11,0,10*ROW('Sanitation Data'!D101)),NA())</f>
        <v>#N/A</v>
      </c>
      <c r="Z107" s="520" t="e">
        <f ca="1">+IF(AND(ISNUMBER(OFFSET('Sanitation Data'!$D$12,0,10*ROW('Sanitation Data'!D101))),'Data Summary'!CO107="Yes"),OFFSET('Sanitation Data'!$D$12,0,10*ROW('Sanitation Data'!D101)),NA())</f>
        <v>#N/A</v>
      </c>
      <c r="AA107" s="520" t="e">
        <f ca="1">+IF(AND(ISNUMBER(OFFSET('Sanitation Data'!$E$4,0,10*ROW('Sanitation Data'!E101))),'Data Summary'!CP107="Yes"),100-OFFSET('Sanitation Data'!$E$4,0,10*ROW('Sanitation Data'!E101)),NA())</f>
        <v>#N/A</v>
      </c>
      <c r="AB107" s="520" t="e">
        <f ca="1">+IF(AND(ISNUMBER(OFFSET('Sanitation Data'!$E$6,0,10*ROW('Sanitation Data'!E101))),'Data Summary'!CQ107="Yes"),OFFSET('Sanitation Data'!$E$6,0,10*ROW('Sanitation Data'!E101)),NA())</f>
        <v>#N/A</v>
      </c>
      <c r="AC107" s="520" t="e">
        <f ca="1">+IF(AND(ISNUMBER(OFFSET('Sanitation Data'!$E$10,0,10*ROW('Sanitation Data'!E101))),'Data Summary'!CR107="Yes"),OFFSET('Sanitation Data'!$E$10,0,10*ROW('Sanitation Data'!E101)),NA())</f>
        <v>#N/A</v>
      </c>
      <c r="AD107" s="520" t="e">
        <f ca="1">+IF(AND(ISNUMBER(OFFSET('Sanitation Data'!$E$11,0,10*ROW('Sanitation Data'!E101))),'Data Summary'!CS107="Yes"),OFFSET('Sanitation Data'!$E$11,0,10*ROW('Sanitation Data'!E101)),NA())</f>
        <v>#N/A</v>
      </c>
      <c r="AE107" s="520" t="e">
        <f ca="1">+IF(AND(ISNUMBER(OFFSET('Sanitation Data'!$E$12,0,10*ROW('Sanitation Data'!E101))),'Data Summary'!CT107="Yes"),OFFSET('Sanitation Data'!$E$12,0,10*ROW('Sanitation Data'!E101)),NA())</f>
        <v>#N/A</v>
      </c>
      <c r="AF107" s="520" t="e">
        <f ca="1">+IF(AND(ISNUMBER(OFFSET('Sanitation Data'!$F$4,0,10*ROW('Sanitation Data'!F101))),'Data Summary'!CU107="Yes"),100-OFFSET('Sanitation Data'!$F$4,0,10*ROW('Sanitation Data'!F101)),NA())</f>
        <v>#N/A</v>
      </c>
      <c r="AG107" s="520" t="e">
        <f ca="1">+IF(AND(ISNUMBER(OFFSET('Sanitation Data'!$F$6,0,10*ROW('Sanitation Data'!F101))),'Data Summary'!CV107="Yes"),OFFSET('Sanitation Data'!$F$6,0,10*ROW('Sanitation Data'!F101)),NA())</f>
        <v>#N/A</v>
      </c>
      <c r="AH107" s="520" t="e">
        <f ca="1">+IF(AND(ISNUMBER(OFFSET('Sanitation Data'!$F$10,0,10*ROW('Sanitation Data'!F101))),'Data Summary'!CW107="Yes"),OFFSET('Sanitation Data'!$F$10,0,10*ROW('Sanitation Data'!F101)),NA())</f>
        <v>#N/A</v>
      </c>
      <c r="AI107" s="520" t="e">
        <f ca="1">+IF(AND(ISNUMBER(OFFSET('Sanitation Data'!$F$11,0,10*ROW('Sanitation Data'!F101))),'Data Summary'!CX107="Yes"),OFFSET('Sanitation Data'!$F$11,0,10*ROW('Sanitation Data'!F101)),NA())</f>
        <v>#N/A</v>
      </c>
      <c r="AJ107" s="520" t="e">
        <f ca="1">+IF(AND(ISNUMBER(OFFSET('Sanitation Data'!$F$12,0,10*ROW('Sanitation Data'!F101))),'Data Summary'!CY107="Yes"),OFFSET('Sanitation Data'!$F$12,0,10*ROW('Sanitation Data'!F101)),NA())</f>
        <v>#N/A</v>
      </c>
      <c r="AK107" s="520" t="e">
        <f ca="1">+IF(AND(ISNUMBER(OFFSET('Sanitation Data'!$G$4,0,10*ROW('Sanitation Data'!G101))),'Data Summary'!CZ107="Yes"),100-OFFSET('Sanitation Data'!$G$4,0,10*ROW('Sanitation Data'!G101)),NA())</f>
        <v>#N/A</v>
      </c>
      <c r="AL107" s="520" t="e">
        <f ca="1">+IF(AND(ISNUMBER(OFFSET('Sanitation Data'!$G$6,0,10*ROW('Sanitation Data'!G101))),'Data Summary'!DA107="Yes"),OFFSET('Sanitation Data'!$G$6,0,10*ROW('Sanitation Data'!G101)),NA())</f>
        <v>#N/A</v>
      </c>
      <c r="AM107" s="520" t="e">
        <f ca="1">+IF(AND(ISNUMBER(OFFSET('Sanitation Data'!$G$10,0,10*ROW('Sanitation Data'!G101))),'Data Summary'!DB107="Yes"),OFFSET('Sanitation Data'!$G$10,0,10*ROW('Sanitation Data'!G101)),NA())</f>
        <v>#N/A</v>
      </c>
      <c r="AN107" s="520" t="e">
        <f ca="1">+IF(AND(ISNUMBER(OFFSET('Sanitation Data'!$G$11,0,10*ROW('Sanitation Data'!G101))),'Data Summary'!DC107="Yes"),OFFSET('Sanitation Data'!$G$11,0,10*ROW('Sanitation Data'!G101)),NA())</f>
        <v>#N/A</v>
      </c>
      <c r="AO107" s="520" t="e">
        <f ca="1">+IF(AND(ISNUMBER(OFFSET('Sanitation Data'!$G$12,0,10*ROW('Sanitation Data'!G101))),'Data Summary'!DD107="Yes"),OFFSET('Sanitation Data'!$G$12,0,10*ROW('Sanitation Data'!G101)),NA())</f>
        <v>#N/A</v>
      </c>
      <c r="AP107" s="520" t="e">
        <f ca="1">+IF(AND(ISNUMBER(OFFSET('Sanitation Data'!$H$4,0,10*ROW('Sanitation Data'!H101))),'Data Summary'!DE107="Yes"),100-OFFSET('Sanitation Data'!$H$4,0,10*ROW('Sanitation Data'!H101)),NA())</f>
        <v>#N/A</v>
      </c>
      <c r="AQ107" s="520" t="e">
        <f ca="1">+IF(AND(ISNUMBER(OFFSET('Sanitation Data'!$H$6,0,10*ROW('Sanitation Data'!H101))),'Data Summary'!DF107="Yes"),OFFSET('Sanitation Data'!$H$6,0,10*ROW('Sanitation Data'!H101)),NA())</f>
        <v>#N/A</v>
      </c>
      <c r="AR107" s="520" t="e">
        <f ca="1">+IF(AND(ISNUMBER(OFFSET('Sanitation Data'!$H$10,0,10*ROW('Sanitation Data'!H101))),'Data Summary'!DG107="Yes"),OFFSET('Sanitation Data'!$H$10,0,10*ROW('Sanitation Data'!H101)),NA())</f>
        <v>#N/A</v>
      </c>
      <c r="AS107" s="520" t="e">
        <f ca="1">+IF(AND(ISNUMBER(OFFSET('Sanitation Data'!$H$11,0,10*ROW('Sanitation Data'!H101))),'Data Summary'!DH107="Yes"),OFFSET('Sanitation Data'!$H$11,0,10*ROW('Sanitation Data'!H101)),NA())</f>
        <v>#N/A</v>
      </c>
      <c r="AT107" s="520" t="e">
        <f ca="1">+IF(AND(ISNUMBER(OFFSET('Sanitation Data'!$H$12,0,10*ROW('Sanitation Data'!H101))),'Data Summary'!DI107="Yes"),OFFSET('Sanitation Data'!$H$12,0,10*ROW('Sanitation Data'!H101)),NA())</f>
        <v>#N/A</v>
      </c>
      <c r="AU107" s="520" t="e">
        <f ca="1">+IF(AND(ISNUMBER(OFFSET('Sanitation Data'!$I$4,0,10*ROW('Sanitation Data'!I101))),'Data Summary'!DJ107="Yes"),100-OFFSET('Sanitation Data'!$I$4,0,10*ROW('Sanitation Data'!I101)),NA())</f>
        <v>#N/A</v>
      </c>
      <c r="AV107" s="520" t="e">
        <f ca="1">+IF(AND(ISNUMBER(OFFSET('Sanitation Data'!$I$6,0,10*ROW('Sanitation Data'!I101))),'Data Summary'!DK107="Yes"),OFFSET('Sanitation Data'!$I$6,0,10*ROW('Sanitation Data'!I101)),NA())</f>
        <v>#N/A</v>
      </c>
      <c r="AW107" s="520" t="e">
        <f ca="1">+IF(AND(ISNUMBER(OFFSET('Sanitation Data'!$I$10,0,10*ROW('Sanitation Data'!I101))),'Data Summary'!DL107="Yes"),OFFSET('Sanitation Data'!$I$10,0,10*ROW('Sanitation Data'!I101)),NA())</f>
        <v>#N/A</v>
      </c>
      <c r="AX107" s="520" t="e">
        <f ca="1">+IF(AND(ISNUMBER(OFFSET('Sanitation Data'!$I$11,0,10*ROW('Sanitation Data'!I101))),'Data Summary'!DM107="Yes"),OFFSET('Sanitation Data'!$I$11,0,10*ROW('Sanitation Data'!I101)),NA())</f>
        <v>#N/A</v>
      </c>
      <c r="AY107" s="520" t="e">
        <f ca="1">+IF(AND(ISNUMBER(OFFSET('Sanitation Data'!$I$12,0,10*ROW('Sanitation Data'!I101))),'Data Summary'!DN107="Yes"),OFFSET('Sanitation Data'!$I$12,0,10*ROW('Sanitation Data'!I101)),NA())</f>
        <v>#N/A</v>
      </c>
      <c r="AZ107" s="521" t="e">
        <f ca="1">+IF(AND(ISNUMBER(OFFSET('Hygiene Data'!$D$5,0,10*ROW('Hygiene Data'!D101))),'Data Summary'!DO107="Yes"),OFFSET('Hygiene Data'!$D$5,0,10*ROW('Hygiene Data'!D101)),NA())</f>
        <v>#N/A</v>
      </c>
      <c r="BA107" s="521" t="e">
        <f ca="1">+IF(AND(ISNUMBER(OFFSET('Hygiene Data'!$D$7,0,10*ROW('Hygiene Data'!D101))),'Data Summary'!DP107="Yes"),OFFSET('Hygiene Data'!$D$7,0,10*ROW('Hygiene Data'!D101)),NA())</f>
        <v>#N/A</v>
      </c>
      <c r="BB107" s="521" t="e">
        <f ca="1">+IF(AND(ISNUMBER(OFFSET('Hygiene Data'!$D$9,0,10*ROW('Hygiene Data'!D101))),'Data Summary'!DQ107="Yes"),OFFSET('Hygiene Data'!$D$9,0,10*ROW('Hygiene Data'!D101)),NA())</f>
        <v>#N/A</v>
      </c>
      <c r="BC107" s="521" t="e">
        <f ca="1">+IF(AND(ISNUMBER(OFFSET('Hygiene Data'!$E$5,0,10*ROW('Hygiene Data'!E101))),'Data Summary'!DR107="Yes"),OFFSET('Hygiene Data'!$E$5,0,10*ROW('Hygiene Data'!E101)),NA())</f>
        <v>#N/A</v>
      </c>
      <c r="BD107" s="521" t="e">
        <f ca="1">+IF(AND(ISNUMBER(OFFSET('Hygiene Data'!$E$7,0,10*ROW('Hygiene Data'!E101))),'Data Summary'!DS107="Yes"),OFFSET('Hygiene Data'!$E$7,0,10*ROW('Hygiene Data'!E101)),NA())</f>
        <v>#N/A</v>
      </c>
      <c r="BE107" s="521" t="e">
        <f ca="1">+IF(AND(ISNUMBER(OFFSET('Hygiene Data'!$E$9,0,10*ROW('Hygiene Data'!E101))),'Data Summary'!DT107="Yes"),OFFSET('Hygiene Data'!$E$9,0,10*ROW('Hygiene Data'!E101)),NA())</f>
        <v>#N/A</v>
      </c>
      <c r="BF107" s="521" t="e">
        <f ca="1">+IF(AND(ISNUMBER(OFFSET('Hygiene Data'!$F$5,0,10*ROW('Hygiene Data'!F101))),'Data Summary'!DU107="Yes"),OFFSET('Hygiene Data'!$F$5,0,10*ROW('Hygiene Data'!F101)),NA())</f>
        <v>#N/A</v>
      </c>
      <c r="BG107" s="521" t="e">
        <f ca="1">+IF(AND(ISNUMBER(OFFSET('Hygiene Data'!$F$7,0,10*ROW('Hygiene Data'!F101))),'Data Summary'!DV107="Yes"),OFFSET('Hygiene Data'!$F$7,0,10*ROW('Hygiene Data'!F101)),NA())</f>
        <v>#N/A</v>
      </c>
      <c r="BH107" s="521" t="e">
        <f ca="1">+IF(AND(ISNUMBER(OFFSET('Hygiene Data'!$F$9,0,10*ROW('Hygiene Data'!F101))),'Data Summary'!DW107="Yes"),OFFSET('Hygiene Data'!$F$9,0,10*ROW('Hygiene Data'!F101)),NA())</f>
        <v>#N/A</v>
      </c>
      <c r="BI107" s="521" t="e">
        <f ca="1">+IF(AND(ISNUMBER(OFFSET('Hygiene Data'!$G$5,0,10*ROW('Hygiene Data'!G101))),'Data Summary'!DX107="Yes"),OFFSET('Hygiene Data'!$G$5,0,10*ROW('Hygiene Data'!G101)),NA())</f>
        <v>#N/A</v>
      </c>
      <c r="BJ107" s="521" t="e">
        <f ca="1">+IF(AND(ISNUMBER(OFFSET('Hygiene Data'!$G$7,0,10*ROW('Hygiene Data'!G101))),'Data Summary'!DY107="Yes"),OFFSET('Hygiene Data'!$G$7,0,10*ROW('Hygiene Data'!G101)),NA())</f>
        <v>#N/A</v>
      </c>
      <c r="BK107" s="521" t="e">
        <f ca="1">+IF(AND(ISNUMBER(OFFSET('Hygiene Data'!$G$9,0,10*ROW('Hygiene Data'!G101))),'Data Summary'!DZ107="Yes"),OFFSET('Hygiene Data'!$G$9,0,10*ROW('Hygiene Data'!G101)),NA())</f>
        <v>#N/A</v>
      </c>
      <c r="BL107" s="521" t="e">
        <f ca="1">+IF(AND(ISNUMBER(OFFSET('Hygiene Data'!$H$5,0,10*ROW('Hygiene Data'!H101))),'Data Summary'!EA107="Yes"),OFFSET('Hygiene Data'!$H$5,0,10*ROW('Hygiene Data'!H101)),NA())</f>
        <v>#N/A</v>
      </c>
      <c r="BM107" s="521" t="e">
        <f ca="1">+IF(AND(ISNUMBER(OFFSET('Hygiene Data'!$H$7,0,10*ROW('Hygiene Data'!H101))),'Data Summary'!EB107="Yes"),OFFSET('Hygiene Data'!$H$7,0,10*ROW('Hygiene Data'!H101)),NA())</f>
        <v>#N/A</v>
      </c>
      <c r="BN107" s="521" t="e">
        <f ca="1">+IF(AND(ISNUMBER(OFFSET('Hygiene Data'!$H$9,0,10*ROW('Hygiene Data'!H101))),'Data Summary'!EC107="Yes"),OFFSET('Hygiene Data'!$H$9,0,10*ROW('Hygiene Data'!H101)),NA())</f>
        <v>#N/A</v>
      </c>
      <c r="BO107" s="521" t="e">
        <f ca="1">+IF(AND(ISNUMBER(OFFSET('Hygiene Data'!$I$5,0,10*ROW('Hygiene Data'!I101))),'Data Summary'!ED107="Yes"),OFFSET('Hygiene Data'!$I$5,0,10*ROW('Hygiene Data'!I101)),NA())</f>
        <v>#N/A</v>
      </c>
      <c r="BP107" s="521" t="e">
        <f ca="1">+IF(AND(ISNUMBER(OFFSET('Hygiene Data'!$I$7,0,10*ROW('Hygiene Data'!I101))),'Data Summary'!EE107="Yes"),OFFSET('Hygiene Data'!$I$7,0,10*ROW('Hygiene Data'!I101)),NA())</f>
        <v>#N/A</v>
      </c>
      <c r="BQ107" s="521" t="e">
        <f ca="1">+IF(AND(ISNUMBER(OFFSET('Hygiene Data'!$I$9,0,10*ROW('Hygiene Data'!I101))),'Data Summary'!EF107="Yes"),OFFSET('Hygiene Data'!$I$9,0,10*ROW('Hygiene Data'!I101)),NA())</f>
        <v>#N/A</v>
      </c>
    </row>
    <row r="108" spans="1:69" x14ac:dyDescent="0.25">
      <c r="A108" s="517" t="e">
        <f ca="1">+RIGHT('Data Summary'!A108,LEN('Data Summary'!A108)-9)</f>
        <v>#VALUE!</v>
      </c>
      <c r="B108" s="491" t="str">
        <f ca="1">+IF(ISTEXT('Data Summary'!B108),'Data Summary'!B108,"")</f>
        <v/>
      </c>
      <c r="C108" s="518" t="e">
        <f ca="1">+VALUE('Data Summary'!C108)</f>
        <v>#VALUE!</v>
      </c>
      <c r="D108" s="519" t="e">
        <f ca="1">+IF(AND(ISNUMBER(OFFSET('Water Data'!$D$4,0,10*ROW('Water Data'!D102))),'Data Summary'!BS108="Yes"),100-OFFSET('Water Data'!$D$4,0,10*ROW('Water Data'!D102)),NA())</f>
        <v>#N/A</v>
      </c>
      <c r="E108" s="519" t="e">
        <f ca="1">+IF(AND(ISNUMBER(OFFSET('Water Data'!$D$6,0,10*ROW('Water Data'!D102))),'Data Summary'!BT108="Yes"),OFFSET('Water Data'!$D$6,0,10*ROW('Water Data'!D102)),NA())</f>
        <v>#N/A</v>
      </c>
      <c r="F108" s="519" t="e">
        <f ca="1">+IF(AND(ISNUMBER(OFFSET('Water Data'!$D$9,0,10*ROW('Water Data'!D102))),'Data Summary'!BU108="Yes"),OFFSET('Water Data'!$D$9,0,10*ROW('Water Data'!D102)),NA())</f>
        <v>#N/A</v>
      </c>
      <c r="G108" s="519" t="e">
        <f ca="1">+IF(AND(ISNUMBER(OFFSET('Water Data'!$E$4,0,10*ROW('Water Data'!E102))),'Data Summary'!BV108="Yes"),100-OFFSET('Water Data'!$E$4,0,10*ROW('Water Data'!E102)),NA())</f>
        <v>#N/A</v>
      </c>
      <c r="H108" s="519" t="e">
        <f ca="1">+IF(AND(ISNUMBER(OFFSET('Water Data'!$E$6,0,10*ROW('Water Data'!E102))),'Data Summary'!BW108="Yes"),OFFSET('Water Data'!$E$6,0,10*ROW('Water Data'!E102)),NA())</f>
        <v>#N/A</v>
      </c>
      <c r="I108" s="519" t="e">
        <f ca="1">+IF(AND(ISNUMBER(OFFSET('Water Data'!$E$9,0,10*ROW('Water Data'!E102))),'Data Summary'!BX108="Yes"),OFFSET('Water Data'!$E$9,0,10*ROW('Water Data'!E102)),NA())</f>
        <v>#N/A</v>
      </c>
      <c r="J108" s="519" t="e">
        <f ca="1">+IF(AND(ISNUMBER(OFFSET('Water Data'!$F$4,0,10*ROW('Water Data'!F102))),'Data Summary'!BY108="Yes"),100-OFFSET('Water Data'!$F$4,0,10*ROW('Water Data'!F102)),NA())</f>
        <v>#N/A</v>
      </c>
      <c r="K108" s="519" t="e">
        <f ca="1">+IF(AND(ISNUMBER(OFFSET('Water Data'!$F$6,0,10*ROW('Water Data'!F102))),'Data Summary'!BZ108="Yes"),OFFSET('Water Data'!$F$6,0,10*ROW('Water Data'!F102)),NA())</f>
        <v>#N/A</v>
      </c>
      <c r="L108" s="519" t="e">
        <f ca="1">+IF(AND(ISNUMBER(OFFSET('Water Data'!$F$9,0,10*ROW('Water Data'!F102))),'Data Summary'!CA108="Yes"),OFFSET('Water Data'!$F$9,0,10*ROW('Water Data'!F102)),NA())</f>
        <v>#N/A</v>
      </c>
      <c r="M108" s="519" t="e">
        <f ca="1">+IF(AND(ISNUMBER(OFFSET('Water Data'!$G$4,0,10*ROW('Water Data'!G102))),'Data Summary'!CB108="Yes"),100-OFFSET('Water Data'!$G$4,0,10*ROW('Water Data'!G102)),NA())</f>
        <v>#N/A</v>
      </c>
      <c r="N108" s="519" t="e">
        <f ca="1">+IF(AND(ISNUMBER(OFFSET('Water Data'!$G$6,0,10*ROW('Water Data'!G102))),'Data Summary'!CC108="Yes"),OFFSET('Water Data'!$G$6,0,10*ROW('Water Data'!G102)),NA())</f>
        <v>#N/A</v>
      </c>
      <c r="O108" s="519" t="e">
        <f ca="1">+IF(AND(ISNUMBER(OFFSET('Water Data'!$G$9,0,10*ROW('Water Data'!G102))),'Data Summary'!CD108="Yes"),OFFSET('Water Data'!$G$9,0,10*ROW('Water Data'!G102)),NA())</f>
        <v>#N/A</v>
      </c>
      <c r="P108" s="519" t="e">
        <f ca="1">+IF(AND(ISNUMBER(OFFSET('Water Data'!$H$4,0,10*ROW('Water Data'!H102))),'Data Summary'!CE108="Yes"),100-OFFSET('Water Data'!$H$4,0,10*ROW('Water Data'!H102)),NA())</f>
        <v>#N/A</v>
      </c>
      <c r="Q108" s="519" t="e">
        <f ca="1">+IF(AND(ISNUMBER(OFFSET('Water Data'!$H$6,0,10*ROW('Water Data'!H102))),'Data Summary'!CF108="Yes"),OFFSET('Water Data'!$H$6,0,10*ROW('Water Data'!H102)),NA())</f>
        <v>#N/A</v>
      </c>
      <c r="R108" s="519" t="e">
        <f ca="1">+IF(AND(ISNUMBER(OFFSET('Water Data'!$H$9,0,10*ROW('Water Data'!H102))),'Data Summary'!CG108="Yes"),OFFSET('Water Data'!$H$9,0,10*ROW('Water Data'!H102)),NA())</f>
        <v>#N/A</v>
      </c>
      <c r="S108" s="519" t="e">
        <f ca="1">+IF(AND(ISNUMBER(OFFSET('Water Data'!$I$4,0,10*ROW('Water Data'!I102))),'Data Summary'!CH108="Yes"),100-OFFSET('Water Data'!$I$4,0,10*ROW('Water Data'!I102)),NA())</f>
        <v>#N/A</v>
      </c>
      <c r="T108" s="519" t="e">
        <f ca="1">+IF(AND(ISNUMBER(OFFSET('Water Data'!$I$6,0,10*ROW('Water Data'!I102))),'Data Summary'!CI108="Yes"),OFFSET('Water Data'!$I$6,0,10*ROW('Water Data'!I102)),NA())</f>
        <v>#N/A</v>
      </c>
      <c r="U108" s="519" t="e">
        <f ca="1">+IF(AND(ISNUMBER(OFFSET('Water Data'!$I$9,0,10*ROW('Water Data'!I102))),'Data Summary'!CJ108="Yes"),OFFSET('Water Data'!$I$9,0,10*ROW('Water Data'!I102)),NA())</f>
        <v>#N/A</v>
      </c>
      <c r="V108" s="520" t="e">
        <f ca="1">+IF(AND(ISNUMBER(OFFSET('Sanitation Data'!$D$4,0,10*ROW('Sanitation Data'!D102))),'Data Summary'!CK108="Yes"),100-OFFSET('Sanitation Data'!$D$4,0,10*ROW('Sanitation Data'!D102)),NA())</f>
        <v>#N/A</v>
      </c>
      <c r="W108" s="520" t="e">
        <f ca="1">+IF(AND(ISNUMBER(OFFSET('Sanitation Data'!$D$6,0,10*ROW('Sanitation Data'!D102))),'Data Summary'!CL108="Yes"),OFFSET('Sanitation Data'!$D$6,0,10*ROW('Sanitation Data'!D102)),NA())</f>
        <v>#N/A</v>
      </c>
      <c r="X108" s="520" t="e">
        <f ca="1">+IF(AND(ISNUMBER(OFFSET('Sanitation Data'!$D$10,0,10*ROW('Sanitation Data'!D102))),'Data Summary'!CM108="Yes"),OFFSET('Sanitation Data'!$D$10,0,10*ROW('Sanitation Data'!D102)),NA())</f>
        <v>#N/A</v>
      </c>
      <c r="Y108" s="520" t="e">
        <f ca="1">+IF(AND(ISNUMBER(OFFSET('Sanitation Data'!$D$11,0,10*ROW('Sanitation Data'!D102))),'Data Summary'!CN108="Yes"),OFFSET('Sanitation Data'!$D$11,0,10*ROW('Sanitation Data'!D102)),NA())</f>
        <v>#N/A</v>
      </c>
      <c r="Z108" s="520" t="e">
        <f ca="1">+IF(AND(ISNUMBER(OFFSET('Sanitation Data'!$D$12,0,10*ROW('Sanitation Data'!D102))),'Data Summary'!CO108="Yes"),OFFSET('Sanitation Data'!$D$12,0,10*ROW('Sanitation Data'!D102)),NA())</f>
        <v>#N/A</v>
      </c>
      <c r="AA108" s="520" t="e">
        <f ca="1">+IF(AND(ISNUMBER(OFFSET('Sanitation Data'!$E$4,0,10*ROW('Sanitation Data'!E102))),'Data Summary'!CP108="Yes"),100-OFFSET('Sanitation Data'!$E$4,0,10*ROW('Sanitation Data'!E102)),NA())</f>
        <v>#N/A</v>
      </c>
      <c r="AB108" s="520" t="e">
        <f ca="1">+IF(AND(ISNUMBER(OFFSET('Sanitation Data'!$E$6,0,10*ROW('Sanitation Data'!E102))),'Data Summary'!CQ108="Yes"),OFFSET('Sanitation Data'!$E$6,0,10*ROW('Sanitation Data'!E102)),NA())</f>
        <v>#N/A</v>
      </c>
      <c r="AC108" s="520" t="e">
        <f ca="1">+IF(AND(ISNUMBER(OFFSET('Sanitation Data'!$E$10,0,10*ROW('Sanitation Data'!E102))),'Data Summary'!CR108="Yes"),OFFSET('Sanitation Data'!$E$10,0,10*ROW('Sanitation Data'!E102)),NA())</f>
        <v>#N/A</v>
      </c>
      <c r="AD108" s="520" t="e">
        <f ca="1">+IF(AND(ISNUMBER(OFFSET('Sanitation Data'!$E$11,0,10*ROW('Sanitation Data'!E102))),'Data Summary'!CS108="Yes"),OFFSET('Sanitation Data'!$E$11,0,10*ROW('Sanitation Data'!E102)),NA())</f>
        <v>#N/A</v>
      </c>
      <c r="AE108" s="520" t="e">
        <f ca="1">+IF(AND(ISNUMBER(OFFSET('Sanitation Data'!$E$12,0,10*ROW('Sanitation Data'!E102))),'Data Summary'!CT108="Yes"),OFFSET('Sanitation Data'!$E$12,0,10*ROW('Sanitation Data'!E102)),NA())</f>
        <v>#N/A</v>
      </c>
      <c r="AF108" s="520" t="e">
        <f ca="1">+IF(AND(ISNUMBER(OFFSET('Sanitation Data'!$F$4,0,10*ROW('Sanitation Data'!F102))),'Data Summary'!CU108="Yes"),100-OFFSET('Sanitation Data'!$F$4,0,10*ROW('Sanitation Data'!F102)),NA())</f>
        <v>#N/A</v>
      </c>
      <c r="AG108" s="520" t="e">
        <f ca="1">+IF(AND(ISNUMBER(OFFSET('Sanitation Data'!$F$6,0,10*ROW('Sanitation Data'!F102))),'Data Summary'!CV108="Yes"),OFFSET('Sanitation Data'!$F$6,0,10*ROW('Sanitation Data'!F102)),NA())</f>
        <v>#N/A</v>
      </c>
      <c r="AH108" s="520" t="e">
        <f ca="1">+IF(AND(ISNUMBER(OFFSET('Sanitation Data'!$F$10,0,10*ROW('Sanitation Data'!F102))),'Data Summary'!CW108="Yes"),OFFSET('Sanitation Data'!$F$10,0,10*ROW('Sanitation Data'!F102)),NA())</f>
        <v>#N/A</v>
      </c>
      <c r="AI108" s="520" t="e">
        <f ca="1">+IF(AND(ISNUMBER(OFFSET('Sanitation Data'!$F$11,0,10*ROW('Sanitation Data'!F102))),'Data Summary'!CX108="Yes"),OFFSET('Sanitation Data'!$F$11,0,10*ROW('Sanitation Data'!F102)),NA())</f>
        <v>#N/A</v>
      </c>
      <c r="AJ108" s="520" t="e">
        <f ca="1">+IF(AND(ISNUMBER(OFFSET('Sanitation Data'!$F$12,0,10*ROW('Sanitation Data'!F102))),'Data Summary'!CY108="Yes"),OFFSET('Sanitation Data'!$F$12,0,10*ROW('Sanitation Data'!F102)),NA())</f>
        <v>#N/A</v>
      </c>
      <c r="AK108" s="520" t="e">
        <f ca="1">+IF(AND(ISNUMBER(OFFSET('Sanitation Data'!$G$4,0,10*ROW('Sanitation Data'!G102))),'Data Summary'!CZ108="Yes"),100-OFFSET('Sanitation Data'!$G$4,0,10*ROW('Sanitation Data'!G102)),NA())</f>
        <v>#N/A</v>
      </c>
      <c r="AL108" s="520" t="e">
        <f ca="1">+IF(AND(ISNUMBER(OFFSET('Sanitation Data'!$G$6,0,10*ROW('Sanitation Data'!G102))),'Data Summary'!DA108="Yes"),OFFSET('Sanitation Data'!$G$6,0,10*ROW('Sanitation Data'!G102)),NA())</f>
        <v>#N/A</v>
      </c>
      <c r="AM108" s="520" t="e">
        <f ca="1">+IF(AND(ISNUMBER(OFFSET('Sanitation Data'!$G$10,0,10*ROW('Sanitation Data'!G102))),'Data Summary'!DB108="Yes"),OFFSET('Sanitation Data'!$G$10,0,10*ROW('Sanitation Data'!G102)),NA())</f>
        <v>#N/A</v>
      </c>
      <c r="AN108" s="520" t="e">
        <f ca="1">+IF(AND(ISNUMBER(OFFSET('Sanitation Data'!$G$11,0,10*ROW('Sanitation Data'!G102))),'Data Summary'!DC108="Yes"),OFFSET('Sanitation Data'!$G$11,0,10*ROW('Sanitation Data'!G102)),NA())</f>
        <v>#N/A</v>
      </c>
      <c r="AO108" s="520" t="e">
        <f ca="1">+IF(AND(ISNUMBER(OFFSET('Sanitation Data'!$G$12,0,10*ROW('Sanitation Data'!G102))),'Data Summary'!DD108="Yes"),OFFSET('Sanitation Data'!$G$12,0,10*ROW('Sanitation Data'!G102)),NA())</f>
        <v>#N/A</v>
      </c>
      <c r="AP108" s="520" t="e">
        <f ca="1">+IF(AND(ISNUMBER(OFFSET('Sanitation Data'!$H$4,0,10*ROW('Sanitation Data'!H102))),'Data Summary'!DE108="Yes"),100-OFFSET('Sanitation Data'!$H$4,0,10*ROW('Sanitation Data'!H102)),NA())</f>
        <v>#N/A</v>
      </c>
      <c r="AQ108" s="520" t="e">
        <f ca="1">+IF(AND(ISNUMBER(OFFSET('Sanitation Data'!$H$6,0,10*ROW('Sanitation Data'!H102))),'Data Summary'!DF108="Yes"),OFFSET('Sanitation Data'!$H$6,0,10*ROW('Sanitation Data'!H102)),NA())</f>
        <v>#N/A</v>
      </c>
      <c r="AR108" s="520" t="e">
        <f ca="1">+IF(AND(ISNUMBER(OFFSET('Sanitation Data'!$H$10,0,10*ROW('Sanitation Data'!H102))),'Data Summary'!DG108="Yes"),OFFSET('Sanitation Data'!$H$10,0,10*ROW('Sanitation Data'!H102)),NA())</f>
        <v>#N/A</v>
      </c>
      <c r="AS108" s="520" t="e">
        <f ca="1">+IF(AND(ISNUMBER(OFFSET('Sanitation Data'!$H$11,0,10*ROW('Sanitation Data'!H102))),'Data Summary'!DH108="Yes"),OFFSET('Sanitation Data'!$H$11,0,10*ROW('Sanitation Data'!H102)),NA())</f>
        <v>#N/A</v>
      </c>
      <c r="AT108" s="520" t="e">
        <f ca="1">+IF(AND(ISNUMBER(OFFSET('Sanitation Data'!$H$12,0,10*ROW('Sanitation Data'!H102))),'Data Summary'!DI108="Yes"),OFFSET('Sanitation Data'!$H$12,0,10*ROW('Sanitation Data'!H102)),NA())</f>
        <v>#N/A</v>
      </c>
      <c r="AU108" s="520" t="e">
        <f ca="1">+IF(AND(ISNUMBER(OFFSET('Sanitation Data'!$I$4,0,10*ROW('Sanitation Data'!I102))),'Data Summary'!DJ108="Yes"),100-OFFSET('Sanitation Data'!$I$4,0,10*ROW('Sanitation Data'!I102)),NA())</f>
        <v>#N/A</v>
      </c>
      <c r="AV108" s="520" t="e">
        <f ca="1">+IF(AND(ISNUMBER(OFFSET('Sanitation Data'!$I$6,0,10*ROW('Sanitation Data'!I102))),'Data Summary'!DK108="Yes"),OFFSET('Sanitation Data'!$I$6,0,10*ROW('Sanitation Data'!I102)),NA())</f>
        <v>#N/A</v>
      </c>
      <c r="AW108" s="520" t="e">
        <f ca="1">+IF(AND(ISNUMBER(OFFSET('Sanitation Data'!$I$10,0,10*ROW('Sanitation Data'!I102))),'Data Summary'!DL108="Yes"),OFFSET('Sanitation Data'!$I$10,0,10*ROW('Sanitation Data'!I102)),NA())</f>
        <v>#N/A</v>
      </c>
      <c r="AX108" s="520" t="e">
        <f ca="1">+IF(AND(ISNUMBER(OFFSET('Sanitation Data'!$I$11,0,10*ROW('Sanitation Data'!I102))),'Data Summary'!DM108="Yes"),OFFSET('Sanitation Data'!$I$11,0,10*ROW('Sanitation Data'!I102)),NA())</f>
        <v>#N/A</v>
      </c>
      <c r="AY108" s="520" t="e">
        <f ca="1">+IF(AND(ISNUMBER(OFFSET('Sanitation Data'!$I$12,0,10*ROW('Sanitation Data'!I102))),'Data Summary'!DN108="Yes"),OFFSET('Sanitation Data'!$I$12,0,10*ROW('Sanitation Data'!I102)),NA())</f>
        <v>#N/A</v>
      </c>
      <c r="AZ108" s="521" t="e">
        <f ca="1">+IF(AND(ISNUMBER(OFFSET('Hygiene Data'!$D$5,0,10*ROW('Hygiene Data'!D102))),'Data Summary'!DO108="Yes"),OFFSET('Hygiene Data'!$D$5,0,10*ROW('Hygiene Data'!D102)),NA())</f>
        <v>#N/A</v>
      </c>
      <c r="BA108" s="521" t="e">
        <f ca="1">+IF(AND(ISNUMBER(OFFSET('Hygiene Data'!$D$7,0,10*ROW('Hygiene Data'!D102))),'Data Summary'!DP108="Yes"),OFFSET('Hygiene Data'!$D$7,0,10*ROW('Hygiene Data'!D102)),NA())</f>
        <v>#N/A</v>
      </c>
      <c r="BB108" s="521" t="e">
        <f ca="1">+IF(AND(ISNUMBER(OFFSET('Hygiene Data'!$D$9,0,10*ROW('Hygiene Data'!D102))),'Data Summary'!DQ108="Yes"),OFFSET('Hygiene Data'!$D$9,0,10*ROW('Hygiene Data'!D102)),NA())</f>
        <v>#N/A</v>
      </c>
      <c r="BC108" s="521" t="e">
        <f ca="1">+IF(AND(ISNUMBER(OFFSET('Hygiene Data'!$E$5,0,10*ROW('Hygiene Data'!E102))),'Data Summary'!DR108="Yes"),OFFSET('Hygiene Data'!$E$5,0,10*ROW('Hygiene Data'!E102)),NA())</f>
        <v>#N/A</v>
      </c>
      <c r="BD108" s="521" t="e">
        <f ca="1">+IF(AND(ISNUMBER(OFFSET('Hygiene Data'!$E$7,0,10*ROW('Hygiene Data'!E102))),'Data Summary'!DS108="Yes"),OFFSET('Hygiene Data'!$E$7,0,10*ROW('Hygiene Data'!E102)),NA())</f>
        <v>#N/A</v>
      </c>
      <c r="BE108" s="521" t="e">
        <f ca="1">+IF(AND(ISNUMBER(OFFSET('Hygiene Data'!$E$9,0,10*ROW('Hygiene Data'!E102))),'Data Summary'!DT108="Yes"),OFFSET('Hygiene Data'!$E$9,0,10*ROW('Hygiene Data'!E102)),NA())</f>
        <v>#N/A</v>
      </c>
      <c r="BF108" s="521" t="e">
        <f ca="1">+IF(AND(ISNUMBER(OFFSET('Hygiene Data'!$F$5,0,10*ROW('Hygiene Data'!F102))),'Data Summary'!DU108="Yes"),OFFSET('Hygiene Data'!$F$5,0,10*ROW('Hygiene Data'!F102)),NA())</f>
        <v>#N/A</v>
      </c>
      <c r="BG108" s="521" t="e">
        <f ca="1">+IF(AND(ISNUMBER(OFFSET('Hygiene Data'!$F$7,0,10*ROW('Hygiene Data'!F102))),'Data Summary'!DV108="Yes"),OFFSET('Hygiene Data'!$F$7,0,10*ROW('Hygiene Data'!F102)),NA())</f>
        <v>#N/A</v>
      </c>
      <c r="BH108" s="521" t="e">
        <f ca="1">+IF(AND(ISNUMBER(OFFSET('Hygiene Data'!$F$9,0,10*ROW('Hygiene Data'!F102))),'Data Summary'!DW108="Yes"),OFFSET('Hygiene Data'!$F$9,0,10*ROW('Hygiene Data'!F102)),NA())</f>
        <v>#N/A</v>
      </c>
      <c r="BI108" s="521" t="e">
        <f ca="1">+IF(AND(ISNUMBER(OFFSET('Hygiene Data'!$G$5,0,10*ROW('Hygiene Data'!G102))),'Data Summary'!DX108="Yes"),OFFSET('Hygiene Data'!$G$5,0,10*ROW('Hygiene Data'!G102)),NA())</f>
        <v>#N/A</v>
      </c>
      <c r="BJ108" s="521" t="e">
        <f ca="1">+IF(AND(ISNUMBER(OFFSET('Hygiene Data'!$G$7,0,10*ROW('Hygiene Data'!G102))),'Data Summary'!DY108="Yes"),OFFSET('Hygiene Data'!$G$7,0,10*ROW('Hygiene Data'!G102)),NA())</f>
        <v>#N/A</v>
      </c>
      <c r="BK108" s="521" t="e">
        <f ca="1">+IF(AND(ISNUMBER(OFFSET('Hygiene Data'!$G$9,0,10*ROW('Hygiene Data'!G102))),'Data Summary'!DZ108="Yes"),OFFSET('Hygiene Data'!$G$9,0,10*ROW('Hygiene Data'!G102)),NA())</f>
        <v>#N/A</v>
      </c>
      <c r="BL108" s="521" t="e">
        <f ca="1">+IF(AND(ISNUMBER(OFFSET('Hygiene Data'!$H$5,0,10*ROW('Hygiene Data'!H102))),'Data Summary'!EA108="Yes"),OFFSET('Hygiene Data'!$H$5,0,10*ROW('Hygiene Data'!H102)),NA())</f>
        <v>#N/A</v>
      </c>
      <c r="BM108" s="521" t="e">
        <f ca="1">+IF(AND(ISNUMBER(OFFSET('Hygiene Data'!$H$7,0,10*ROW('Hygiene Data'!H102))),'Data Summary'!EB108="Yes"),OFFSET('Hygiene Data'!$H$7,0,10*ROW('Hygiene Data'!H102)),NA())</f>
        <v>#N/A</v>
      </c>
      <c r="BN108" s="521" t="e">
        <f ca="1">+IF(AND(ISNUMBER(OFFSET('Hygiene Data'!$H$9,0,10*ROW('Hygiene Data'!H102))),'Data Summary'!EC108="Yes"),OFFSET('Hygiene Data'!$H$9,0,10*ROW('Hygiene Data'!H102)),NA())</f>
        <v>#N/A</v>
      </c>
      <c r="BO108" s="521" t="e">
        <f ca="1">+IF(AND(ISNUMBER(OFFSET('Hygiene Data'!$I$5,0,10*ROW('Hygiene Data'!I102))),'Data Summary'!ED108="Yes"),OFFSET('Hygiene Data'!$I$5,0,10*ROW('Hygiene Data'!I102)),NA())</f>
        <v>#N/A</v>
      </c>
      <c r="BP108" s="521" t="e">
        <f ca="1">+IF(AND(ISNUMBER(OFFSET('Hygiene Data'!$I$7,0,10*ROW('Hygiene Data'!I102))),'Data Summary'!EE108="Yes"),OFFSET('Hygiene Data'!$I$7,0,10*ROW('Hygiene Data'!I102)),NA())</f>
        <v>#N/A</v>
      </c>
      <c r="BQ108" s="521" t="e">
        <f ca="1">+IF(AND(ISNUMBER(OFFSET('Hygiene Data'!$I$9,0,10*ROW('Hygiene Data'!I102))),'Data Summary'!EF108="Yes"),OFFSET('Hygiene Data'!$I$9,0,10*ROW('Hygiene Data'!I102)),NA())</f>
        <v>#N/A</v>
      </c>
    </row>
    <row r="109" spans="1:69" x14ac:dyDescent="0.25">
      <c r="A109" s="517" t="e">
        <f ca="1">+RIGHT('Data Summary'!A109,LEN('Data Summary'!A109)-9)</f>
        <v>#VALUE!</v>
      </c>
      <c r="B109" s="491" t="str">
        <f ca="1">+IF(ISTEXT('Data Summary'!B109),'Data Summary'!B109,"")</f>
        <v/>
      </c>
      <c r="C109" s="518" t="e">
        <f ca="1">+VALUE('Data Summary'!C109)</f>
        <v>#VALUE!</v>
      </c>
      <c r="D109" s="519" t="e">
        <f ca="1">+IF(AND(ISNUMBER(OFFSET('Water Data'!$D$4,0,10*ROW('Water Data'!D103))),'Data Summary'!BS109="Yes"),100-OFFSET('Water Data'!$D$4,0,10*ROW('Water Data'!D103)),NA())</f>
        <v>#N/A</v>
      </c>
      <c r="E109" s="519" t="e">
        <f ca="1">+IF(AND(ISNUMBER(OFFSET('Water Data'!$D$6,0,10*ROW('Water Data'!D103))),'Data Summary'!BT109="Yes"),OFFSET('Water Data'!$D$6,0,10*ROW('Water Data'!D103)),NA())</f>
        <v>#N/A</v>
      </c>
      <c r="F109" s="519" t="e">
        <f ca="1">+IF(AND(ISNUMBER(OFFSET('Water Data'!$D$9,0,10*ROW('Water Data'!D103))),'Data Summary'!BU109="Yes"),OFFSET('Water Data'!$D$9,0,10*ROW('Water Data'!D103)),NA())</f>
        <v>#N/A</v>
      </c>
      <c r="G109" s="519" t="e">
        <f ca="1">+IF(AND(ISNUMBER(OFFSET('Water Data'!$E$4,0,10*ROW('Water Data'!E103))),'Data Summary'!BV109="Yes"),100-OFFSET('Water Data'!$E$4,0,10*ROW('Water Data'!E103)),NA())</f>
        <v>#N/A</v>
      </c>
      <c r="H109" s="519" t="e">
        <f ca="1">+IF(AND(ISNUMBER(OFFSET('Water Data'!$E$6,0,10*ROW('Water Data'!E103))),'Data Summary'!BW109="Yes"),OFFSET('Water Data'!$E$6,0,10*ROW('Water Data'!E103)),NA())</f>
        <v>#N/A</v>
      </c>
      <c r="I109" s="519" t="e">
        <f ca="1">+IF(AND(ISNUMBER(OFFSET('Water Data'!$E$9,0,10*ROW('Water Data'!E103))),'Data Summary'!BX109="Yes"),OFFSET('Water Data'!$E$9,0,10*ROW('Water Data'!E103)),NA())</f>
        <v>#N/A</v>
      </c>
      <c r="J109" s="519" t="e">
        <f ca="1">+IF(AND(ISNUMBER(OFFSET('Water Data'!$F$4,0,10*ROW('Water Data'!F103))),'Data Summary'!BY109="Yes"),100-OFFSET('Water Data'!$F$4,0,10*ROW('Water Data'!F103)),NA())</f>
        <v>#N/A</v>
      </c>
      <c r="K109" s="519" t="e">
        <f ca="1">+IF(AND(ISNUMBER(OFFSET('Water Data'!$F$6,0,10*ROW('Water Data'!F103))),'Data Summary'!BZ109="Yes"),OFFSET('Water Data'!$F$6,0,10*ROW('Water Data'!F103)),NA())</f>
        <v>#N/A</v>
      </c>
      <c r="L109" s="519" t="e">
        <f ca="1">+IF(AND(ISNUMBER(OFFSET('Water Data'!$F$9,0,10*ROW('Water Data'!F103))),'Data Summary'!CA109="Yes"),OFFSET('Water Data'!$F$9,0,10*ROW('Water Data'!F103)),NA())</f>
        <v>#N/A</v>
      </c>
      <c r="M109" s="519" t="e">
        <f ca="1">+IF(AND(ISNUMBER(OFFSET('Water Data'!$G$4,0,10*ROW('Water Data'!G103))),'Data Summary'!CB109="Yes"),100-OFFSET('Water Data'!$G$4,0,10*ROW('Water Data'!G103)),NA())</f>
        <v>#N/A</v>
      </c>
      <c r="N109" s="519" t="e">
        <f ca="1">+IF(AND(ISNUMBER(OFFSET('Water Data'!$G$6,0,10*ROW('Water Data'!G103))),'Data Summary'!CC109="Yes"),OFFSET('Water Data'!$G$6,0,10*ROW('Water Data'!G103)),NA())</f>
        <v>#N/A</v>
      </c>
      <c r="O109" s="519" t="e">
        <f ca="1">+IF(AND(ISNUMBER(OFFSET('Water Data'!$G$9,0,10*ROW('Water Data'!G103))),'Data Summary'!CD109="Yes"),OFFSET('Water Data'!$G$9,0,10*ROW('Water Data'!G103)),NA())</f>
        <v>#N/A</v>
      </c>
      <c r="P109" s="519" t="e">
        <f ca="1">+IF(AND(ISNUMBER(OFFSET('Water Data'!$H$4,0,10*ROW('Water Data'!H103))),'Data Summary'!CE109="Yes"),100-OFFSET('Water Data'!$H$4,0,10*ROW('Water Data'!H103)),NA())</f>
        <v>#N/A</v>
      </c>
      <c r="Q109" s="519" t="e">
        <f ca="1">+IF(AND(ISNUMBER(OFFSET('Water Data'!$H$6,0,10*ROW('Water Data'!H103))),'Data Summary'!CF109="Yes"),OFFSET('Water Data'!$H$6,0,10*ROW('Water Data'!H103)),NA())</f>
        <v>#N/A</v>
      </c>
      <c r="R109" s="519" t="e">
        <f ca="1">+IF(AND(ISNUMBER(OFFSET('Water Data'!$H$9,0,10*ROW('Water Data'!H103))),'Data Summary'!CG109="Yes"),OFFSET('Water Data'!$H$9,0,10*ROW('Water Data'!H103)),NA())</f>
        <v>#N/A</v>
      </c>
      <c r="S109" s="519" t="e">
        <f ca="1">+IF(AND(ISNUMBER(OFFSET('Water Data'!$I$4,0,10*ROW('Water Data'!I103))),'Data Summary'!CH109="Yes"),100-OFFSET('Water Data'!$I$4,0,10*ROW('Water Data'!I103)),NA())</f>
        <v>#N/A</v>
      </c>
      <c r="T109" s="519" t="e">
        <f ca="1">+IF(AND(ISNUMBER(OFFSET('Water Data'!$I$6,0,10*ROW('Water Data'!I103))),'Data Summary'!CI109="Yes"),OFFSET('Water Data'!$I$6,0,10*ROW('Water Data'!I103)),NA())</f>
        <v>#N/A</v>
      </c>
      <c r="U109" s="519" t="e">
        <f ca="1">+IF(AND(ISNUMBER(OFFSET('Water Data'!$I$9,0,10*ROW('Water Data'!I103))),'Data Summary'!CJ109="Yes"),OFFSET('Water Data'!$I$9,0,10*ROW('Water Data'!I103)),NA())</f>
        <v>#N/A</v>
      </c>
      <c r="V109" s="520" t="e">
        <f ca="1">+IF(AND(ISNUMBER(OFFSET('Sanitation Data'!$D$4,0,10*ROW('Sanitation Data'!D103))),'Data Summary'!CK109="Yes"),100-OFFSET('Sanitation Data'!$D$4,0,10*ROW('Sanitation Data'!D103)),NA())</f>
        <v>#N/A</v>
      </c>
      <c r="W109" s="520" t="e">
        <f ca="1">+IF(AND(ISNUMBER(OFFSET('Sanitation Data'!$D$6,0,10*ROW('Sanitation Data'!D103))),'Data Summary'!CL109="Yes"),OFFSET('Sanitation Data'!$D$6,0,10*ROW('Sanitation Data'!D103)),NA())</f>
        <v>#N/A</v>
      </c>
      <c r="X109" s="520" t="e">
        <f ca="1">+IF(AND(ISNUMBER(OFFSET('Sanitation Data'!$D$10,0,10*ROW('Sanitation Data'!D103))),'Data Summary'!CM109="Yes"),OFFSET('Sanitation Data'!$D$10,0,10*ROW('Sanitation Data'!D103)),NA())</f>
        <v>#N/A</v>
      </c>
      <c r="Y109" s="520" t="e">
        <f ca="1">+IF(AND(ISNUMBER(OFFSET('Sanitation Data'!$D$11,0,10*ROW('Sanitation Data'!D103))),'Data Summary'!CN109="Yes"),OFFSET('Sanitation Data'!$D$11,0,10*ROW('Sanitation Data'!D103)),NA())</f>
        <v>#N/A</v>
      </c>
      <c r="Z109" s="520" t="e">
        <f ca="1">+IF(AND(ISNUMBER(OFFSET('Sanitation Data'!$D$12,0,10*ROW('Sanitation Data'!D103))),'Data Summary'!CO109="Yes"),OFFSET('Sanitation Data'!$D$12,0,10*ROW('Sanitation Data'!D103)),NA())</f>
        <v>#N/A</v>
      </c>
      <c r="AA109" s="520" t="e">
        <f ca="1">+IF(AND(ISNUMBER(OFFSET('Sanitation Data'!$E$4,0,10*ROW('Sanitation Data'!E103))),'Data Summary'!CP109="Yes"),100-OFFSET('Sanitation Data'!$E$4,0,10*ROW('Sanitation Data'!E103)),NA())</f>
        <v>#N/A</v>
      </c>
      <c r="AB109" s="520" t="e">
        <f ca="1">+IF(AND(ISNUMBER(OFFSET('Sanitation Data'!$E$6,0,10*ROW('Sanitation Data'!E103))),'Data Summary'!CQ109="Yes"),OFFSET('Sanitation Data'!$E$6,0,10*ROW('Sanitation Data'!E103)),NA())</f>
        <v>#N/A</v>
      </c>
      <c r="AC109" s="520" t="e">
        <f ca="1">+IF(AND(ISNUMBER(OFFSET('Sanitation Data'!$E$10,0,10*ROW('Sanitation Data'!E103))),'Data Summary'!CR109="Yes"),OFFSET('Sanitation Data'!$E$10,0,10*ROW('Sanitation Data'!E103)),NA())</f>
        <v>#N/A</v>
      </c>
      <c r="AD109" s="520" t="e">
        <f ca="1">+IF(AND(ISNUMBER(OFFSET('Sanitation Data'!$E$11,0,10*ROW('Sanitation Data'!E103))),'Data Summary'!CS109="Yes"),OFFSET('Sanitation Data'!$E$11,0,10*ROW('Sanitation Data'!E103)),NA())</f>
        <v>#N/A</v>
      </c>
      <c r="AE109" s="520" t="e">
        <f ca="1">+IF(AND(ISNUMBER(OFFSET('Sanitation Data'!$E$12,0,10*ROW('Sanitation Data'!E103))),'Data Summary'!CT109="Yes"),OFFSET('Sanitation Data'!$E$12,0,10*ROW('Sanitation Data'!E103)),NA())</f>
        <v>#N/A</v>
      </c>
      <c r="AF109" s="520" t="e">
        <f ca="1">+IF(AND(ISNUMBER(OFFSET('Sanitation Data'!$F$4,0,10*ROW('Sanitation Data'!F103))),'Data Summary'!CU109="Yes"),100-OFFSET('Sanitation Data'!$F$4,0,10*ROW('Sanitation Data'!F103)),NA())</f>
        <v>#N/A</v>
      </c>
      <c r="AG109" s="520" t="e">
        <f ca="1">+IF(AND(ISNUMBER(OFFSET('Sanitation Data'!$F$6,0,10*ROW('Sanitation Data'!F103))),'Data Summary'!CV109="Yes"),OFFSET('Sanitation Data'!$F$6,0,10*ROW('Sanitation Data'!F103)),NA())</f>
        <v>#N/A</v>
      </c>
      <c r="AH109" s="520" t="e">
        <f ca="1">+IF(AND(ISNUMBER(OFFSET('Sanitation Data'!$F$10,0,10*ROW('Sanitation Data'!F103))),'Data Summary'!CW109="Yes"),OFFSET('Sanitation Data'!$F$10,0,10*ROW('Sanitation Data'!F103)),NA())</f>
        <v>#N/A</v>
      </c>
      <c r="AI109" s="520" t="e">
        <f ca="1">+IF(AND(ISNUMBER(OFFSET('Sanitation Data'!$F$11,0,10*ROW('Sanitation Data'!F103))),'Data Summary'!CX109="Yes"),OFFSET('Sanitation Data'!$F$11,0,10*ROW('Sanitation Data'!F103)),NA())</f>
        <v>#N/A</v>
      </c>
      <c r="AJ109" s="520" t="e">
        <f ca="1">+IF(AND(ISNUMBER(OFFSET('Sanitation Data'!$F$12,0,10*ROW('Sanitation Data'!F103))),'Data Summary'!CY109="Yes"),OFFSET('Sanitation Data'!$F$12,0,10*ROW('Sanitation Data'!F103)),NA())</f>
        <v>#N/A</v>
      </c>
      <c r="AK109" s="520" t="e">
        <f ca="1">+IF(AND(ISNUMBER(OFFSET('Sanitation Data'!$G$4,0,10*ROW('Sanitation Data'!G103))),'Data Summary'!CZ109="Yes"),100-OFFSET('Sanitation Data'!$G$4,0,10*ROW('Sanitation Data'!G103)),NA())</f>
        <v>#N/A</v>
      </c>
      <c r="AL109" s="520" t="e">
        <f ca="1">+IF(AND(ISNUMBER(OFFSET('Sanitation Data'!$G$6,0,10*ROW('Sanitation Data'!G103))),'Data Summary'!DA109="Yes"),OFFSET('Sanitation Data'!$G$6,0,10*ROW('Sanitation Data'!G103)),NA())</f>
        <v>#N/A</v>
      </c>
      <c r="AM109" s="520" t="e">
        <f ca="1">+IF(AND(ISNUMBER(OFFSET('Sanitation Data'!$G$10,0,10*ROW('Sanitation Data'!G103))),'Data Summary'!DB109="Yes"),OFFSET('Sanitation Data'!$G$10,0,10*ROW('Sanitation Data'!G103)),NA())</f>
        <v>#N/A</v>
      </c>
      <c r="AN109" s="520" t="e">
        <f ca="1">+IF(AND(ISNUMBER(OFFSET('Sanitation Data'!$G$11,0,10*ROW('Sanitation Data'!G103))),'Data Summary'!DC109="Yes"),OFFSET('Sanitation Data'!$G$11,0,10*ROW('Sanitation Data'!G103)),NA())</f>
        <v>#N/A</v>
      </c>
      <c r="AO109" s="520" t="e">
        <f ca="1">+IF(AND(ISNUMBER(OFFSET('Sanitation Data'!$G$12,0,10*ROW('Sanitation Data'!G103))),'Data Summary'!DD109="Yes"),OFFSET('Sanitation Data'!$G$12,0,10*ROW('Sanitation Data'!G103)),NA())</f>
        <v>#N/A</v>
      </c>
      <c r="AP109" s="520" t="e">
        <f ca="1">+IF(AND(ISNUMBER(OFFSET('Sanitation Data'!$H$4,0,10*ROW('Sanitation Data'!H103))),'Data Summary'!DE109="Yes"),100-OFFSET('Sanitation Data'!$H$4,0,10*ROW('Sanitation Data'!H103)),NA())</f>
        <v>#N/A</v>
      </c>
      <c r="AQ109" s="520" t="e">
        <f ca="1">+IF(AND(ISNUMBER(OFFSET('Sanitation Data'!$H$6,0,10*ROW('Sanitation Data'!H103))),'Data Summary'!DF109="Yes"),OFFSET('Sanitation Data'!$H$6,0,10*ROW('Sanitation Data'!H103)),NA())</f>
        <v>#N/A</v>
      </c>
      <c r="AR109" s="520" t="e">
        <f ca="1">+IF(AND(ISNUMBER(OFFSET('Sanitation Data'!$H$10,0,10*ROW('Sanitation Data'!H103))),'Data Summary'!DG109="Yes"),OFFSET('Sanitation Data'!$H$10,0,10*ROW('Sanitation Data'!H103)),NA())</f>
        <v>#N/A</v>
      </c>
      <c r="AS109" s="520" t="e">
        <f ca="1">+IF(AND(ISNUMBER(OFFSET('Sanitation Data'!$H$11,0,10*ROW('Sanitation Data'!H103))),'Data Summary'!DH109="Yes"),OFFSET('Sanitation Data'!$H$11,0,10*ROW('Sanitation Data'!H103)),NA())</f>
        <v>#N/A</v>
      </c>
      <c r="AT109" s="520" t="e">
        <f ca="1">+IF(AND(ISNUMBER(OFFSET('Sanitation Data'!$H$12,0,10*ROW('Sanitation Data'!H103))),'Data Summary'!DI109="Yes"),OFFSET('Sanitation Data'!$H$12,0,10*ROW('Sanitation Data'!H103)),NA())</f>
        <v>#N/A</v>
      </c>
      <c r="AU109" s="520" t="e">
        <f ca="1">+IF(AND(ISNUMBER(OFFSET('Sanitation Data'!$I$4,0,10*ROW('Sanitation Data'!I103))),'Data Summary'!DJ109="Yes"),100-OFFSET('Sanitation Data'!$I$4,0,10*ROW('Sanitation Data'!I103)),NA())</f>
        <v>#N/A</v>
      </c>
      <c r="AV109" s="520" t="e">
        <f ca="1">+IF(AND(ISNUMBER(OFFSET('Sanitation Data'!$I$6,0,10*ROW('Sanitation Data'!I103))),'Data Summary'!DK109="Yes"),OFFSET('Sanitation Data'!$I$6,0,10*ROW('Sanitation Data'!I103)),NA())</f>
        <v>#N/A</v>
      </c>
      <c r="AW109" s="520" t="e">
        <f ca="1">+IF(AND(ISNUMBER(OFFSET('Sanitation Data'!$I$10,0,10*ROW('Sanitation Data'!I103))),'Data Summary'!DL109="Yes"),OFFSET('Sanitation Data'!$I$10,0,10*ROW('Sanitation Data'!I103)),NA())</f>
        <v>#N/A</v>
      </c>
      <c r="AX109" s="520" t="e">
        <f ca="1">+IF(AND(ISNUMBER(OFFSET('Sanitation Data'!$I$11,0,10*ROW('Sanitation Data'!I103))),'Data Summary'!DM109="Yes"),OFFSET('Sanitation Data'!$I$11,0,10*ROW('Sanitation Data'!I103)),NA())</f>
        <v>#N/A</v>
      </c>
      <c r="AY109" s="520" t="e">
        <f ca="1">+IF(AND(ISNUMBER(OFFSET('Sanitation Data'!$I$12,0,10*ROW('Sanitation Data'!I103))),'Data Summary'!DN109="Yes"),OFFSET('Sanitation Data'!$I$12,0,10*ROW('Sanitation Data'!I103)),NA())</f>
        <v>#N/A</v>
      </c>
      <c r="AZ109" s="521" t="e">
        <f ca="1">+IF(AND(ISNUMBER(OFFSET('Hygiene Data'!$D$5,0,10*ROW('Hygiene Data'!D103))),'Data Summary'!DO109="Yes"),OFFSET('Hygiene Data'!$D$5,0,10*ROW('Hygiene Data'!D103)),NA())</f>
        <v>#N/A</v>
      </c>
      <c r="BA109" s="521" t="e">
        <f ca="1">+IF(AND(ISNUMBER(OFFSET('Hygiene Data'!$D$7,0,10*ROW('Hygiene Data'!D103))),'Data Summary'!DP109="Yes"),OFFSET('Hygiene Data'!$D$7,0,10*ROW('Hygiene Data'!D103)),NA())</f>
        <v>#N/A</v>
      </c>
      <c r="BB109" s="521" t="e">
        <f ca="1">+IF(AND(ISNUMBER(OFFSET('Hygiene Data'!$D$9,0,10*ROW('Hygiene Data'!D103))),'Data Summary'!DQ109="Yes"),OFFSET('Hygiene Data'!$D$9,0,10*ROW('Hygiene Data'!D103)),NA())</f>
        <v>#N/A</v>
      </c>
      <c r="BC109" s="521" t="e">
        <f ca="1">+IF(AND(ISNUMBER(OFFSET('Hygiene Data'!$E$5,0,10*ROW('Hygiene Data'!E103))),'Data Summary'!DR109="Yes"),OFFSET('Hygiene Data'!$E$5,0,10*ROW('Hygiene Data'!E103)),NA())</f>
        <v>#N/A</v>
      </c>
      <c r="BD109" s="521" t="e">
        <f ca="1">+IF(AND(ISNUMBER(OFFSET('Hygiene Data'!$E$7,0,10*ROW('Hygiene Data'!E103))),'Data Summary'!DS109="Yes"),OFFSET('Hygiene Data'!$E$7,0,10*ROW('Hygiene Data'!E103)),NA())</f>
        <v>#N/A</v>
      </c>
      <c r="BE109" s="521" t="e">
        <f ca="1">+IF(AND(ISNUMBER(OFFSET('Hygiene Data'!$E$9,0,10*ROW('Hygiene Data'!E103))),'Data Summary'!DT109="Yes"),OFFSET('Hygiene Data'!$E$9,0,10*ROW('Hygiene Data'!E103)),NA())</f>
        <v>#N/A</v>
      </c>
      <c r="BF109" s="521" t="e">
        <f ca="1">+IF(AND(ISNUMBER(OFFSET('Hygiene Data'!$F$5,0,10*ROW('Hygiene Data'!F103))),'Data Summary'!DU109="Yes"),OFFSET('Hygiene Data'!$F$5,0,10*ROW('Hygiene Data'!F103)),NA())</f>
        <v>#N/A</v>
      </c>
      <c r="BG109" s="521" t="e">
        <f ca="1">+IF(AND(ISNUMBER(OFFSET('Hygiene Data'!$F$7,0,10*ROW('Hygiene Data'!F103))),'Data Summary'!DV109="Yes"),OFFSET('Hygiene Data'!$F$7,0,10*ROW('Hygiene Data'!F103)),NA())</f>
        <v>#N/A</v>
      </c>
      <c r="BH109" s="521" t="e">
        <f ca="1">+IF(AND(ISNUMBER(OFFSET('Hygiene Data'!$F$9,0,10*ROW('Hygiene Data'!F103))),'Data Summary'!DW109="Yes"),OFFSET('Hygiene Data'!$F$9,0,10*ROW('Hygiene Data'!F103)),NA())</f>
        <v>#N/A</v>
      </c>
      <c r="BI109" s="521" t="e">
        <f ca="1">+IF(AND(ISNUMBER(OFFSET('Hygiene Data'!$G$5,0,10*ROW('Hygiene Data'!G103))),'Data Summary'!DX109="Yes"),OFFSET('Hygiene Data'!$G$5,0,10*ROW('Hygiene Data'!G103)),NA())</f>
        <v>#N/A</v>
      </c>
      <c r="BJ109" s="521" t="e">
        <f ca="1">+IF(AND(ISNUMBER(OFFSET('Hygiene Data'!$G$7,0,10*ROW('Hygiene Data'!G103))),'Data Summary'!DY109="Yes"),OFFSET('Hygiene Data'!$G$7,0,10*ROW('Hygiene Data'!G103)),NA())</f>
        <v>#N/A</v>
      </c>
      <c r="BK109" s="521" t="e">
        <f ca="1">+IF(AND(ISNUMBER(OFFSET('Hygiene Data'!$G$9,0,10*ROW('Hygiene Data'!G103))),'Data Summary'!DZ109="Yes"),OFFSET('Hygiene Data'!$G$9,0,10*ROW('Hygiene Data'!G103)),NA())</f>
        <v>#N/A</v>
      </c>
      <c r="BL109" s="521" t="e">
        <f ca="1">+IF(AND(ISNUMBER(OFFSET('Hygiene Data'!$H$5,0,10*ROW('Hygiene Data'!H103))),'Data Summary'!EA109="Yes"),OFFSET('Hygiene Data'!$H$5,0,10*ROW('Hygiene Data'!H103)),NA())</f>
        <v>#N/A</v>
      </c>
      <c r="BM109" s="521" t="e">
        <f ca="1">+IF(AND(ISNUMBER(OFFSET('Hygiene Data'!$H$7,0,10*ROW('Hygiene Data'!H103))),'Data Summary'!EB109="Yes"),OFFSET('Hygiene Data'!$H$7,0,10*ROW('Hygiene Data'!H103)),NA())</f>
        <v>#N/A</v>
      </c>
      <c r="BN109" s="521" t="e">
        <f ca="1">+IF(AND(ISNUMBER(OFFSET('Hygiene Data'!$H$9,0,10*ROW('Hygiene Data'!H103))),'Data Summary'!EC109="Yes"),OFFSET('Hygiene Data'!$H$9,0,10*ROW('Hygiene Data'!H103)),NA())</f>
        <v>#N/A</v>
      </c>
      <c r="BO109" s="521" t="e">
        <f ca="1">+IF(AND(ISNUMBER(OFFSET('Hygiene Data'!$I$5,0,10*ROW('Hygiene Data'!I103))),'Data Summary'!ED109="Yes"),OFFSET('Hygiene Data'!$I$5,0,10*ROW('Hygiene Data'!I103)),NA())</f>
        <v>#N/A</v>
      </c>
      <c r="BP109" s="521" t="e">
        <f ca="1">+IF(AND(ISNUMBER(OFFSET('Hygiene Data'!$I$7,0,10*ROW('Hygiene Data'!I103))),'Data Summary'!EE109="Yes"),OFFSET('Hygiene Data'!$I$7,0,10*ROW('Hygiene Data'!I103)),NA())</f>
        <v>#N/A</v>
      </c>
      <c r="BQ109" s="521" t="e">
        <f ca="1">+IF(AND(ISNUMBER(OFFSET('Hygiene Data'!$I$9,0,10*ROW('Hygiene Data'!I103))),'Data Summary'!EF109="Yes"),OFFSET('Hygiene Data'!$I$9,0,10*ROW('Hygiene Data'!I103)),NA())</f>
        <v>#N/A</v>
      </c>
    </row>
    <row r="110" spans="1:69" x14ac:dyDescent="0.25">
      <c r="A110" s="517" t="e">
        <f ca="1">+RIGHT('Data Summary'!A110,LEN('Data Summary'!A110)-9)</f>
        <v>#VALUE!</v>
      </c>
      <c r="B110" s="491" t="str">
        <f ca="1">+IF(ISTEXT('Data Summary'!B110),'Data Summary'!B110,"")</f>
        <v/>
      </c>
      <c r="C110" s="518" t="e">
        <f ca="1">+VALUE('Data Summary'!C110)</f>
        <v>#VALUE!</v>
      </c>
      <c r="D110" s="519" t="e">
        <f ca="1">+IF(AND(ISNUMBER(OFFSET('Water Data'!$D$4,0,10*ROW('Water Data'!D104))),'Data Summary'!BS110="Yes"),100-OFFSET('Water Data'!$D$4,0,10*ROW('Water Data'!D104)),NA())</f>
        <v>#N/A</v>
      </c>
      <c r="E110" s="519" t="e">
        <f ca="1">+IF(AND(ISNUMBER(OFFSET('Water Data'!$D$6,0,10*ROW('Water Data'!D104))),'Data Summary'!BT110="Yes"),OFFSET('Water Data'!$D$6,0,10*ROW('Water Data'!D104)),NA())</f>
        <v>#N/A</v>
      </c>
      <c r="F110" s="519" t="e">
        <f ca="1">+IF(AND(ISNUMBER(OFFSET('Water Data'!$D$9,0,10*ROW('Water Data'!D104))),'Data Summary'!BU110="Yes"),OFFSET('Water Data'!$D$9,0,10*ROW('Water Data'!D104)),NA())</f>
        <v>#N/A</v>
      </c>
      <c r="G110" s="519" t="e">
        <f ca="1">+IF(AND(ISNUMBER(OFFSET('Water Data'!$E$4,0,10*ROW('Water Data'!E104))),'Data Summary'!BV110="Yes"),100-OFFSET('Water Data'!$E$4,0,10*ROW('Water Data'!E104)),NA())</f>
        <v>#N/A</v>
      </c>
      <c r="H110" s="519" t="e">
        <f ca="1">+IF(AND(ISNUMBER(OFFSET('Water Data'!$E$6,0,10*ROW('Water Data'!E104))),'Data Summary'!BW110="Yes"),OFFSET('Water Data'!$E$6,0,10*ROW('Water Data'!E104)),NA())</f>
        <v>#N/A</v>
      </c>
      <c r="I110" s="519" t="e">
        <f ca="1">+IF(AND(ISNUMBER(OFFSET('Water Data'!$E$9,0,10*ROW('Water Data'!E104))),'Data Summary'!BX110="Yes"),OFFSET('Water Data'!$E$9,0,10*ROW('Water Data'!E104)),NA())</f>
        <v>#N/A</v>
      </c>
      <c r="J110" s="519" t="e">
        <f ca="1">+IF(AND(ISNUMBER(OFFSET('Water Data'!$F$4,0,10*ROW('Water Data'!F104))),'Data Summary'!BY110="Yes"),100-OFFSET('Water Data'!$F$4,0,10*ROW('Water Data'!F104)),NA())</f>
        <v>#N/A</v>
      </c>
      <c r="K110" s="519" t="e">
        <f ca="1">+IF(AND(ISNUMBER(OFFSET('Water Data'!$F$6,0,10*ROW('Water Data'!F104))),'Data Summary'!BZ110="Yes"),OFFSET('Water Data'!$F$6,0,10*ROW('Water Data'!F104)),NA())</f>
        <v>#N/A</v>
      </c>
      <c r="L110" s="519" t="e">
        <f ca="1">+IF(AND(ISNUMBER(OFFSET('Water Data'!$F$9,0,10*ROW('Water Data'!F104))),'Data Summary'!CA110="Yes"),OFFSET('Water Data'!$F$9,0,10*ROW('Water Data'!F104)),NA())</f>
        <v>#N/A</v>
      </c>
      <c r="M110" s="519" t="e">
        <f ca="1">+IF(AND(ISNUMBER(OFFSET('Water Data'!$G$4,0,10*ROW('Water Data'!G104))),'Data Summary'!CB110="Yes"),100-OFFSET('Water Data'!$G$4,0,10*ROW('Water Data'!G104)),NA())</f>
        <v>#N/A</v>
      </c>
      <c r="N110" s="519" t="e">
        <f ca="1">+IF(AND(ISNUMBER(OFFSET('Water Data'!$G$6,0,10*ROW('Water Data'!G104))),'Data Summary'!CC110="Yes"),OFFSET('Water Data'!$G$6,0,10*ROW('Water Data'!G104)),NA())</f>
        <v>#N/A</v>
      </c>
      <c r="O110" s="519" t="e">
        <f ca="1">+IF(AND(ISNUMBER(OFFSET('Water Data'!$G$9,0,10*ROW('Water Data'!G104))),'Data Summary'!CD110="Yes"),OFFSET('Water Data'!$G$9,0,10*ROW('Water Data'!G104)),NA())</f>
        <v>#N/A</v>
      </c>
      <c r="P110" s="519" t="e">
        <f ca="1">+IF(AND(ISNUMBER(OFFSET('Water Data'!$H$4,0,10*ROW('Water Data'!H104))),'Data Summary'!CE110="Yes"),100-OFFSET('Water Data'!$H$4,0,10*ROW('Water Data'!H104)),NA())</f>
        <v>#N/A</v>
      </c>
      <c r="Q110" s="519" t="e">
        <f ca="1">+IF(AND(ISNUMBER(OFFSET('Water Data'!$H$6,0,10*ROW('Water Data'!H104))),'Data Summary'!CF110="Yes"),OFFSET('Water Data'!$H$6,0,10*ROW('Water Data'!H104)),NA())</f>
        <v>#N/A</v>
      </c>
      <c r="R110" s="519" t="e">
        <f ca="1">+IF(AND(ISNUMBER(OFFSET('Water Data'!$H$9,0,10*ROW('Water Data'!H104))),'Data Summary'!CG110="Yes"),OFFSET('Water Data'!$H$9,0,10*ROW('Water Data'!H104)),NA())</f>
        <v>#N/A</v>
      </c>
      <c r="S110" s="519" t="e">
        <f ca="1">+IF(AND(ISNUMBER(OFFSET('Water Data'!$I$4,0,10*ROW('Water Data'!I104))),'Data Summary'!CH110="Yes"),100-OFFSET('Water Data'!$I$4,0,10*ROW('Water Data'!I104)),NA())</f>
        <v>#N/A</v>
      </c>
      <c r="T110" s="519" t="e">
        <f ca="1">+IF(AND(ISNUMBER(OFFSET('Water Data'!$I$6,0,10*ROW('Water Data'!I104))),'Data Summary'!CI110="Yes"),OFFSET('Water Data'!$I$6,0,10*ROW('Water Data'!I104)),NA())</f>
        <v>#N/A</v>
      </c>
      <c r="U110" s="519" t="e">
        <f ca="1">+IF(AND(ISNUMBER(OFFSET('Water Data'!$I$9,0,10*ROW('Water Data'!I104))),'Data Summary'!CJ110="Yes"),OFFSET('Water Data'!$I$9,0,10*ROW('Water Data'!I104)),NA())</f>
        <v>#N/A</v>
      </c>
      <c r="V110" s="520" t="e">
        <f ca="1">+IF(AND(ISNUMBER(OFFSET('Sanitation Data'!$D$4,0,10*ROW('Sanitation Data'!D104))),'Data Summary'!CK110="Yes"),100-OFFSET('Sanitation Data'!$D$4,0,10*ROW('Sanitation Data'!D104)),NA())</f>
        <v>#N/A</v>
      </c>
      <c r="W110" s="520" t="e">
        <f ca="1">+IF(AND(ISNUMBER(OFFSET('Sanitation Data'!$D$6,0,10*ROW('Sanitation Data'!D104))),'Data Summary'!CL110="Yes"),OFFSET('Sanitation Data'!$D$6,0,10*ROW('Sanitation Data'!D104)),NA())</f>
        <v>#N/A</v>
      </c>
      <c r="X110" s="520" t="e">
        <f ca="1">+IF(AND(ISNUMBER(OFFSET('Sanitation Data'!$D$10,0,10*ROW('Sanitation Data'!D104))),'Data Summary'!CM110="Yes"),OFFSET('Sanitation Data'!$D$10,0,10*ROW('Sanitation Data'!D104)),NA())</f>
        <v>#N/A</v>
      </c>
      <c r="Y110" s="520" t="e">
        <f ca="1">+IF(AND(ISNUMBER(OFFSET('Sanitation Data'!$D$11,0,10*ROW('Sanitation Data'!D104))),'Data Summary'!CN110="Yes"),OFFSET('Sanitation Data'!$D$11,0,10*ROW('Sanitation Data'!D104)),NA())</f>
        <v>#N/A</v>
      </c>
      <c r="Z110" s="520" t="e">
        <f ca="1">+IF(AND(ISNUMBER(OFFSET('Sanitation Data'!$D$12,0,10*ROW('Sanitation Data'!D104))),'Data Summary'!CO110="Yes"),OFFSET('Sanitation Data'!$D$12,0,10*ROW('Sanitation Data'!D104)),NA())</f>
        <v>#N/A</v>
      </c>
      <c r="AA110" s="520" t="e">
        <f ca="1">+IF(AND(ISNUMBER(OFFSET('Sanitation Data'!$E$4,0,10*ROW('Sanitation Data'!E104))),'Data Summary'!CP110="Yes"),100-OFFSET('Sanitation Data'!$E$4,0,10*ROW('Sanitation Data'!E104)),NA())</f>
        <v>#N/A</v>
      </c>
      <c r="AB110" s="520" t="e">
        <f ca="1">+IF(AND(ISNUMBER(OFFSET('Sanitation Data'!$E$6,0,10*ROW('Sanitation Data'!E104))),'Data Summary'!CQ110="Yes"),OFFSET('Sanitation Data'!$E$6,0,10*ROW('Sanitation Data'!E104)),NA())</f>
        <v>#N/A</v>
      </c>
      <c r="AC110" s="520" t="e">
        <f ca="1">+IF(AND(ISNUMBER(OFFSET('Sanitation Data'!$E$10,0,10*ROW('Sanitation Data'!E104))),'Data Summary'!CR110="Yes"),OFFSET('Sanitation Data'!$E$10,0,10*ROW('Sanitation Data'!E104)),NA())</f>
        <v>#N/A</v>
      </c>
      <c r="AD110" s="520" t="e">
        <f ca="1">+IF(AND(ISNUMBER(OFFSET('Sanitation Data'!$E$11,0,10*ROW('Sanitation Data'!E104))),'Data Summary'!CS110="Yes"),OFFSET('Sanitation Data'!$E$11,0,10*ROW('Sanitation Data'!E104)),NA())</f>
        <v>#N/A</v>
      </c>
      <c r="AE110" s="520" t="e">
        <f ca="1">+IF(AND(ISNUMBER(OFFSET('Sanitation Data'!$E$12,0,10*ROW('Sanitation Data'!E104))),'Data Summary'!CT110="Yes"),OFFSET('Sanitation Data'!$E$12,0,10*ROW('Sanitation Data'!E104)),NA())</f>
        <v>#N/A</v>
      </c>
      <c r="AF110" s="520" t="e">
        <f ca="1">+IF(AND(ISNUMBER(OFFSET('Sanitation Data'!$F$4,0,10*ROW('Sanitation Data'!F104))),'Data Summary'!CU110="Yes"),100-OFFSET('Sanitation Data'!$F$4,0,10*ROW('Sanitation Data'!F104)),NA())</f>
        <v>#N/A</v>
      </c>
      <c r="AG110" s="520" t="e">
        <f ca="1">+IF(AND(ISNUMBER(OFFSET('Sanitation Data'!$F$6,0,10*ROW('Sanitation Data'!F104))),'Data Summary'!CV110="Yes"),OFFSET('Sanitation Data'!$F$6,0,10*ROW('Sanitation Data'!F104)),NA())</f>
        <v>#N/A</v>
      </c>
      <c r="AH110" s="520" t="e">
        <f ca="1">+IF(AND(ISNUMBER(OFFSET('Sanitation Data'!$F$10,0,10*ROW('Sanitation Data'!F104))),'Data Summary'!CW110="Yes"),OFFSET('Sanitation Data'!$F$10,0,10*ROW('Sanitation Data'!F104)),NA())</f>
        <v>#N/A</v>
      </c>
      <c r="AI110" s="520" t="e">
        <f ca="1">+IF(AND(ISNUMBER(OFFSET('Sanitation Data'!$F$11,0,10*ROW('Sanitation Data'!F104))),'Data Summary'!CX110="Yes"),OFFSET('Sanitation Data'!$F$11,0,10*ROW('Sanitation Data'!F104)),NA())</f>
        <v>#N/A</v>
      </c>
      <c r="AJ110" s="520" t="e">
        <f ca="1">+IF(AND(ISNUMBER(OFFSET('Sanitation Data'!$F$12,0,10*ROW('Sanitation Data'!F104))),'Data Summary'!CY110="Yes"),OFFSET('Sanitation Data'!$F$12,0,10*ROW('Sanitation Data'!F104)),NA())</f>
        <v>#N/A</v>
      </c>
      <c r="AK110" s="520" t="e">
        <f ca="1">+IF(AND(ISNUMBER(OFFSET('Sanitation Data'!$G$4,0,10*ROW('Sanitation Data'!G104))),'Data Summary'!CZ110="Yes"),100-OFFSET('Sanitation Data'!$G$4,0,10*ROW('Sanitation Data'!G104)),NA())</f>
        <v>#N/A</v>
      </c>
      <c r="AL110" s="520" t="e">
        <f ca="1">+IF(AND(ISNUMBER(OFFSET('Sanitation Data'!$G$6,0,10*ROW('Sanitation Data'!G104))),'Data Summary'!DA110="Yes"),OFFSET('Sanitation Data'!$G$6,0,10*ROW('Sanitation Data'!G104)),NA())</f>
        <v>#N/A</v>
      </c>
      <c r="AM110" s="520" t="e">
        <f ca="1">+IF(AND(ISNUMBER(OFFSET('Sanitation Data'!$G$10,0,10*ROW('Sanitation Data'!G104))),'Data Summary'!DB110="Yes"),OFFSET('Sanitation Data'!$G$10,0,10*ROW('Sanitation Data'!G104)),NA())</f>
        <v>#N/A</v>
      </c>
      <c r="AN110" s="520" t="e">
        <f ca="1">+IF(AND(ISNUMBER(OFFSET('Sanitation Data'!$G$11,0,10*ROW('Sanitation Data'!G104))),'Data Summary'!DC110="Yes"),OFFSET('Sanitation Data'!$G$11,0,10*ROW('Sanitation Data'!G104)),NA())</f>
        <v>#N/A</v>
      </c>
      <c r="AO110" s="520" t="e">
        <f ca="1">+IF(AND(ISNUMBER(OFFSET('Sanitation Data'!$G$12,0,10*ROW('Sanitation Data'!G104))),'Data Summary'!DD110="Yes"),OFFSET('Sanitation Data'!$G$12,0,10*ROW('Sanitation Data'!G104)),NA())</f>
        <v>#N/A</v>
      </c>
      <c r="AP110" s="520" t="e">
        <f ca="1">+IF(AND(ISNUMBER(OFFSET('Sanitation Data'!$H$4,0,10*ROW('Sanitation Data'!H104))),'Data Summary'!DE110="Yes"),100-OFFSET('Sanitation Data'!$H$4,0,10*ROW('Sanitation Data'!H104)),NA())</f>
        <v>#N/A</v>
      </c>
      <c r="AQ110" s="520" t="e">
        <f ca="1">+IF(AND(ISNUMBER(OFFSET('Sanitation Data'!$H$6,0,10*ROW('Sanitation Data'!H104))),'Data Summary'!DF110="Yes"),OFFSET('Sanitation Data'!$H$6,0,10*ROW('Sanitation Data'!H104)),NA())</f>
        <v>#N/A</v>
      </c>
      <c r="AR110" s="520" t="e">
        <f ca="1">+IF(AND(ISNUMBER(OFFSET('Sanitation Data'!$H$10,0,10*ROW('Sanitation Data'!H104))),'Data Summary'!DG110="Yes"),OFFSET('Sanitation Data'!$H$10,0,10*ROW('Sanitation Data'!H104)),NA())</f>
        <v>#N/A</v>
      </c>
      <c r="AS110" s="520" t="e">
        <f ca="1">+IF(AND(ISNUMBER(OFFSET('Sanitation Data'!$H$11,0,10*ROW('Sanitation Data'!H104))),'Data Summary'!DH110="Yes"),OFFSET('Sanitation Data'!$H$11,0,10*ROW('Sanitation Data'!H104)),NA())</f>
        <v>#N/A</v>
      </c>
      <c r="AT110" s="520" t="e">
        <f ca="1">+IF(AND(ISNUMBER(OFFSET('Sanitation Data'!$H$12,0,10*ROW('Sanitation Data'!H104))),'Data Summary'!DI110="Yes"),OFFSET('Sanitation Data'!$H$12,0,10*ROW('Sanitation Data'!H104)),NA())</f>
        <v>#N/A</v>
      </c>
      <c r="AU110" s="520" t="e">
        <f ca="1">+IF(AND(ISNUMBER(OFFSET('Sanitation Data'!$I$4,0,10*ROW('Sanitation Data'!I104))),'Data Summary'!DJ110="Yes"),100-OFFSET('Sanitation Data'!$I$4,0,10*ROW('Sanitation Data'!I104)),NA())</f>
        <v>#N/A</v>
      </c>
      <c r="AV110" s="520" t="e">
        <f ca="1">+IF(AND(ISNUMBER(OFFSET('Sanitation Data'!$I$6,0,10*ROW('Sanitation Data'!I104))),'Data Summary'!DK110="Yes"),OFFSET('Sanitation Data'!$I$6,0,10*ROW('Sanitation Data'!I104)),NA())</f>
        <v>#N/A</v>
      </c>
      <c r="AW110" s="520" t="e">
        <f ca="1">+IF(AND(ISNUMBER(OFFSET('Sanitation Data'!$I$10,0,10*ROW('Sanitation Data'!I104))),'Data Summary'!DL110="Yes"),OFFSET('Sanitation Data'!$I$10,0,10*ROW('Sanitation Data'!I104)),NA())</f>
        <v>#N/A</v>
      </c>
      <c r="AX110" s="520" t="e">
        <f ca="1">+IF(AND(ISNUMBER(OFFSET('Sanitation Data'!$I$11,0,10*ROW('Sanitation Data'!I104))),'Data Summary'!DM110="Yes"),OFFSET('Sanitation Data'!$I$11,0,10*ROW('Sanitation Data'!I104)),NA())</f>
        <v>#N/A</v>
      </c>
      <c r="AY110" s="520" t="e">
        <f ca="1">+IF(AND(ISNUMBER(OFFSET('Sanitation Data'!$I$12,0,10*ROW('Sanitation Data'!I104))),'Data Summary'!DN110="Yes"),OFFSET('Sanitation Data'!$I$12,0,10*ROW('Sanitation Data'!I104)),NA())</f>
        <v>#N/A</v>
      </c>
      <c r="AZ110" s="521" t="e">
        <f ca="1">+IF(AND(ISNUMBER(OFFSET('Hygiene Data'!$D$5,0,10*ROW('Hygiene Data'!D104))),'Data Summary'!DO110="Yes"),OFFSET('Hygiene Data'!$D$5,0,10*ROW('Hygiene Data'!D104)),NA())</f>
        <v>#N/A</v>
      </c>
      <c r="BA110" s="521" t="e">
        <f ca="1">+IF(AND(ISNUMBER(OFFSET('Hygiene Data'!$D$7,0,10*ROW('Hygiene Data'!D104))),'Data Summary'!DP110="Yes"),OFFSET('Hygiene Data'!$D$7,0,10*ROW('Hygiene Data'!D104)),NA())</f>
        <v>#N/A</v>
      </c>
      <c r="BB110" s="521" t="e">
        <f ca="1">+IF(AND(ISNUMBER(OFFSET('Hygiene Data'!$D$9,0,10*ROW('Hygiene Data'!D104))),'Data Summary'!DQ110="Yes"),OFFSET('Hygiene Data'!$D$9,0,10*ROW('Hygiene Data'!D104)),NA())</f>
        <v>#N/A</v>
      </c>
      <c r="BC110" s="521" t="e">
        <f ca="1">+IF(AND(ISNUMBER(OFFSET('Hygiene Data'!$E$5,0,10*ROW('Hygiene Data'!E104))),'Data Summary'!DR110="Yes"),OFFSET('Hygiene Data'!$E$5,0,10*ROW('Hygiene Data'!E104)),NA())</f>
        <v>#N/A</v>
      </c>
      <c r="BD110" s="521" t="e">
        <f ca="1">+IF(AND(ISNUMBER(OFFSET('Hygiene Data'!$E$7,0,10*ROW('Hygiene Data'!E104))),'Data Summary'!DS110="Yes"),OFFSET('Hygiene Data'!$E$7,0,10*ROW('Hygiene Data'!E104)),NA())</f>
        <v>#N/A</v>
      </c>
      <c r="BE110" s="521" t="e">
        <f ca="1">+IF(AND(ISNUMBER(OFFSET('Hygiene Data'!$E$9,0,10*ROW('Hygiene Data'!E104))),'Data Summary'!DT110="Yes"),OFFSET('Hygiene Data'!$E$9,0,10*ROW('Hygiene Data'!E104)),NA())</f>
        <v>#N/A</v>
      </c>
      <c r="BF110" s="521" t="e">
        <f ca="1">+IF(AND(ISNUMBER(OFFSET('Hygiene Data'!$F$5,0,10*ROW('Hygiene Data'!F104))),'Data Summary'!DU110="Yes"),OFFSET('Hygiene Data'!$F$5,0,10*ROW('Hygiene Data'!F104)),NA())</f>
        <v>#N/A</v>
      </c>
      <c r="BG110" s="521" t="e">
        <f ca="1">+IF(AND(ISNUMBER(OFFSET('Hygiene Data'!$F$7,0,10*ROW('Hygiene Data'!F104))),'Data Summary'!DV110="Yes"),OFFSET('Hygiene Data'!$F$7,0,10*ROW('Hygiene Data'!F104)),NA())</f>
        <v>#N/A</v>
      </c>
      <c r="BH110" s="521" t="e">
        <f ca="1">+IF(AND(ISNUMBER(OFFSET('Hygiene Data'!$F$9,0,10*ROW('Hygiene Data'!F104))),'Data Summary'!DW110="Yes"),OFFSET('Hygiene Data'!$F$9,0,10*ROW('Hygiene Data'!F104)),NA())</f>
        <v>#N/A</v>
      </c>
      <c r="BI110" s="521" t="e">
        <f ca="1">+IF(AND(ISNUMBER(OFFSET('Hygiene Data'!$G$5,0,10*ROW('Hygiene Data'!G104))),'Data Summary'!DX110="Yes"),OFFSET('Hygiene Data'!$G$5,0,10*ROW('Hygiene Data'!G104)),NA())</f>
        <v>#N/A</v>
      </c>
      <c r="BJ110" s="521" t="e">
        <f ca="1">+IF(AND(ISNUMBER(OFFSET('Hygiene Data'!$G$7,0,10*ROW('Hygiene Data'!G104))),'Data Summary'!DY110="Yes"),OFFSET('Hygiene Data'!$G$7,0,10*ROW('Hygiene Data'!G104)),NA())</f>
        <v>#N/A</v>
      </c>
      <c r="BK110" s="521" t="e">
        <f ca="1">+IF(AND(ISNUMBER(OFFSET('Hygiene Data'!$G$9,0,10*ROW('Hygiene Data'!G104))),'Data Summary'!DZ110="Yes"),OFFSET('Hygiene Data'!$G$9,0,10*ROW('Hygiene Data'!G104)),NA())</f>
        <v>#N/A</v>
      </c>
      <c r="BL110" s="521" t="e">
        <f ca="1">+IF(AND(ISNUMBER(OFFSET('Hygiene Data'!$H$5,0,10*ROW('Hygiene Data'!H104))),'Data Summary'!EA110="Yes"),OFFSET('Hygiene Data'!$H$5,0,10*ROW('Hygiene Data'!H104)),NA())</f>
        <v>#N/A</v>
      </c>
      <c r="BM110" s="521" t="e">
        <f ca="1">+IF(AND(ISNUMBER(OFFSET('Hygiene Data'!$H$7,0,10*ROW('Hygiene Data'!H104))),'Data Summary'!EB110="Yes"),OFFSET('Hygiene Data'!$H$7,0,10*ROW('Hygiene Data'!H104)),NA())</f>
        <v>#N/A</v>
      </c>
      <c r="BN110" s="521" t="e">
        <f ca="1">+IF(AND(ISNUMBER(OFFSET('Hygiene Data'!$H$9,0,10*ROW('Hygiene Data'!H104))),'Data Summary'!EC110="Yes"),OFFSET('Hygiene Data'!$H$9,0,10*ROW('Hygiene Data'!H104)),NA())</f>
        <v>#N/A</v>
      </c>
      <c r="BO110" s="521" t="e">
        <f ca="1">+IF(AND(ISNUMBER(OFFSET('Hygiene Data'!$I$5,0,10*ROW('Hygiene Data'!I104))),'Data Summary'!ED110="Yes"),OFFSET('Hygiene Data'!$I$5,0,10*ROW('Hygiene Data'!I104)),NA())</f>
        <v>#N/A</v>
      </c>
      <c r="BP110" s="521" t="e">
        <f ca="1">+IF(AND(ISNUMBER(OFFSET('Hygiene Data'!$I$7,0,10*ROW('Hygiene Data'!I104))),'Data Summary'!EE110="Yes"),OFFSET('Hygiene Data'!$I$7,0,10*ROW('Hygiene Data'!I104)),NA())</f>
        <v>#N/A</v>
      </c>
      <c r="BQ110" s="521" t="e">
        <f ca="1">+IF(AND(ISNUMBER(OFFSET('Hygiene Data'!$I$9,0,10*ROW('Hygiene Data'!I104))),'Data Summary'!EF110="Yes"),OFFSET('Hygiene Data'!$I$9,0,10*ROW('Hygiene Data'!I104)),NA())</f>
        <v>#N/A</v>
      </c>
    </row>
    <row r="111" spans="1:69" x14ac:dyDescent="0.25">
      <c r="A111" s="517" t="e">
        <f ca="1">+RIGHT('Data Summary'!A111,LEN('Data Summary'!A111)-9)</f>
        <v>#VALUE!</v>
      </c>
      <c r="B111" s="491" t="str">
        <f ca="1">+IF(ISTEXT('Data Summary'!B111),'Data Summary'!B111,"")</f>
        <v/>
      </c>
      <c r="C111" s="518" t="e">
        <f ca="1">+VALUE('Data Summary'!C111)</f>
        <v>#VALUE!</v>
      </c>
      <c r="D111" s="519" t="e">
        <f ca="1">+IF(AND(ISNUMBER(OFFSET('Water Data'!$D$4,0,10*ROW('Water Data'!D105))),'Data Summary'!BS111="Yes"),100-OFFSET('Water Data'!$D$4,0,10*ROW('Water Data'!D105)),NA())</f>
        <v>#N/A</v>
      </c>
      <c r="E111" s="519" t="e">
        <f ca="1">+IF(AND(ISNUMBER(OFFSET('Water Data'!$D$6,0,10*ROW('Water Data'!D105))),'Data Summary'!BT111="Yes"),OFFSET('Water Data'!$D$6,0,10*ROW('Water Data'!D105)),NA())</f>
        <v>#N/A</v>
      </c>
      <c r="F111" s="519" t="e">
        <f ca="1">+IF(AND(ISNUMBER(OFFSET('Water Data'!$D$9,0,10*ROW('Water Data'!D105))),'Data Summary'!BU111="Yes"),OFFSET('Water Data'!$D$9,0,10*ROW('Water Data'!D105)),NA())</f>
        <v>#N/A</v>
      </c>
      <c r="G111" s="519" t="e">
        <f ca="1">+IF(AND(ISNUMBER(OFFSET('Water Data'!$E$4,0,10*ROW('Water Data'!E105))),'Data Summary'!BV111="Yes"),100-OFFSET('Water Data'!$E$4,0,10*ROW('Water Data'!E105)),NA())</f>
        <v>#N/A</v>
      </c>
      <c r="H111" s="519" t="e">
        <f ca="1">+IF(AND(ISNUMBER(OFFSET('Water Data'!$E$6,0,10*ROW('Water Data'!E105))),'Data Summary'!BW111="Yes"),OFFSET('Water Data'!$E$6,0,10*ROW('Water Data'!E105)),NA())</f>
        <v>#N/A</v>
      </c>
      <c r="I111" s="519" t="e">
        <f ca="1">+IF(AND(ISNUMBER(OFFSET('Water Data'!$E$9,0,10*ROW('Water Data'!E105))),'Data Summary'!BX111="Yes"),OFFSET('Water Data'!$E$9,0,10*ROW('Water Data'!E105)),NA())</f>
        <v>#N/A</v>
      </c>
      <c r="J111" s="519" t="e">
        <f ca="1">+IF(AND(ISNUMBER(OFFSET('Water Data'!$F$4,0,10*ROW('Water Data'!F105))),'Data Summary'!BY111="Yes"),100-OFFSET('Water Data'!$F$4,0,10*ROW('Water Data'!F105)),NA())</f>
        <v>#N/A</v>
      </c>
      <c r="K111" s="519" t="e">
        <f ca="1">+IF(AND(ISNUMBER(OFFSET('Water Data'!$F$6,0,10*ROW('Water Data'!F105))),'Data Summary'!BZ111="Yes"),OFFSET('Water Data'!$F$6,0,10*ROW('Water Data'!F105)),NA())</f>
        <v>#N/A</v>
      </c>
      <c r="L111" s="519" t="e">
        <f ca="1">+IF(AND(ISNUMBER(OFFSET('Water Data'!$F$9,0,10*ROW('Water Data'!F105))),'Data Summary'!CA111="Yes"),OFFSET('Water Data'!$F$9,0,10*ROW('Water Data'!F105)),NA())</f>
        <v>#N/A</v>
      </c>
      <c r="M111" s="519" t="e">
        <f ca="1">+IF(AND(ISNUMBER(OFFSET('Water Data'!$G$4,0,10*ROW('Water Data'!G105))),'Data Summary'!CB111="Yes"),100-OFFSET('Water Data'!$G$4,0,10*ROW('Water Data'!G105)),NA())</f>
        <v>#N/A</v>
      </c>
      <c r="N111" s="519" t="e">
        <f ca="1">+IF(AND(ISNUMBER(OFFSET('Water Data'!$G$6,0,10*ROW('Water Data'!G105))),'Data Summary'!CC111="Yes"),OFFSET('Water Data'!$G$6,0,10*ROW('Water Data'!G105)),NA())</f>
        <v>#N/A</v>
      </c>
      <c r="O111" s="519" t="e">
        <f ca="1">+IF(AND(ISNUMBER(OFFSET('Water Data'!$G$9,0,10*ROW('Water Data'!G105))),'Data Summary'!CD111="Yes"),OFFSET('Water Data'!$G$9,0,10*ROW('Water Data'!G105)),NA())</f>
        <v>#N/A</v>
      </c>
      <c r="P111" s="519" t="e">
        <f ca="1">+IF(AND(ISNUMBER(OFFSET('Water Data'!$H$4,0,10*ROW('Water Data'!H105))),'Data Summary'!CE111="Yes"),100-OFFSET('Water Data'!$H$4,0,10*ROW('Water Data'!H105)),NA())</f>
        <v>#N/A</v>
      </c>
      <c r="Q111" s="519" t="e">
        <f ca="1">+IF(AND(ISNUMBER(OFFSET('Water Data'!$H$6,0,10*ROW('Water Data'!H105))),'Data Summary'!CF111="Yes"),OFFSET('Water Data'!$H$6,0,10*ROW('Water Data'!H105)),NA())</f>
        <v>#N/A</v>
      </c>
      <c r="R111" s="519" t="e">
        <f ca="1">+IF(AND(ISNUMBER(OFFSET('Water Data'!$H$9,0,10*ROW('Water Data'!H105))),'Data Summary'!CG111="Yes"),OFFSET('Water Data'!$H$9,0,10*ROW('Water Data'!H105)),NA())</f>
        <v>#N/A</v>
      </c>
      <c r="S111" s="519" t="e">
        <f ca="1">+IF(AND(ISNUMBER(OFFSET('Water Data'!$I$4,0,10*ROW('Water Data'!I105))),'Data Summary'!CH111="Yes"),100-OFFSET('Water Data'!$I$4,0,10*ROW('Water Data'!I105)),NA())</f>
        <v>#N/A</v>
      </c>
      <c r="T111" s="519" t="e">
        <f ca="1">+IF(AND(ISNUMBER(OFFSET('Water Data'!$I$6,0,10*ROW('Water Data'!I105))),'Data Summary'!CI111="Yes"),OFFSET('Water Data'!$I$6,0,10*ROW('Water Data'!I105)),NA())</f>
        <v>#N/A</v>
      </c>
      <c r="U111" s="519" t="e">
        <f ca="1">+IF(AND(ISNUMBER(OFFSET('Water Data'!$I$9,0,10*ROW('Water Data'!I105))),'Data Summary'!CJ111="Yes"),OFFSET('Water Data'!$I$9,0,10*ROW('Water Data'!I105)),NA())</f>
        <v>#N/A</v>
      </c>
      <c r="V111" s="520" t="e">
        <f ca="1">+IF(AND(ISNUMBER(OFFSET('Sanitation Data'!$D$4,0,10*ROW('Sanitation Data'!D105))),'Data Summary'!CK111="Yes"),100-OFFSET('Sanitation Data'!$D$4,0,10*ROW('Sanitation Data'!D105)),NA())</f>
        <v>#N/A</v>
      </c>
      <c r="W111" s="520" t="e">
        <f ca="1">+IF(AND(ISNUMBER(OFFSET('Sanitation Data'!$D$6,0,10*ROW('Sanitation Data'!D105))),'Data Summary'!CL111="Yes"),OFFSET('Sanitation Data'!$D$6,0,10*ROW('Sanitation Data'!D105)),NA())</f>
        <v>#N/A</v>
      </c>
      <c r="X111" s="520" t="e">
        <f ca="1">+IF(AND(ISNUMBER(OFFSET('Sanitation Data'!$D$10,0,10*ROW('Sanitation Data'!D105))),'Data Summary'!CM111="Yes"),OFFSET('Sanitation Data'!$D$10,0,10*ROW('Sanitation Data'!D105)),NA())</f>
        <v>#N/A</v>
      </c>
      <c r="Y111" s="520" t="e">
        <f ca="1">+IF(AND(ISNUMBER(OFFSET('Sanitation Data'!$D$11,0,10*ROW('Sanitation Data'!D105))),'Data Summary'!CN111="Yes"),OFFSET('Sanitation Data'!$D$11,0,10*ROW('Sanitation Data'!D105)),NA())</f>
        <v>#N/A</v>
      </c>
      <c r="Z111" s="520" t="e">
        <f ca="1">+IF(AND(ISNUMBER(OFFSET('Sanitation Data'!$D$12,0,10*ROW('Sanitation Data'!D105))),'Data Summary'!CO111="Yes"),OFFSET('Sanitation Data'!$D$12,0,10*ROW('Sanitation Data'!D105)),NA())</f>
        <v>#N/A</v>
      </c>
      <c r="AA111" s="520" t="e">
        <f ca="1">+IF(AND(ISNUMBER(OFFSET('Sanitation Data'!$E$4,0,10*ROW('Sanitation Data'!E105))),'Data Summary'!CP111="Yes"),100-OFFSET('Sanitation Data'!$E$4,0,10*ROW('Sanitation Data'!E105)),NA())</f>
        <v>#N/A</v>
      </c>
      <c r="AB111" s="520" t="e">
        <f ca="1">+IF(AND(ISNUMBER(OFFSET('Sanitation Data'!$E$6,0,10*ROW('Sanitation Data'!E105))),'Data Summary'!CQ111="Yes"),OFFSET('Sanitation Data'!$E$6,0,10*ROW('Sanitation Data'!E105)),NA())</f>
        <v>#N/A</v>
      </c>
      <c r="AC111" s="520" t="e">
        <f ca="1">+IF(AND(ISNUMBER(OFFSET('Sanitation Data'!$E$10,0,10*ROW('Sanitation Data'!E105))),'Data Summary'!CR111="Yes"),OFFSET('Sanitation Data'!$E$10,0,10*ROW('Sanitation Data'!E105)),NA())</f>
        <v>#N/A</v>
      </c>
      <c r="AD111" s="520" t="e">
        <f ca="1">+IF(AND(ISNUMBER(OFFSET('Sanitation Data'!$E$11,0,10*ROW('Sanitation Data'!E105))),'Data Summary'!CS111="Yes"),OFFSET('Sanitation Data'!$E$11,0,10*ROW('Sanitation Data'!E105)),NA())</f>
        <v>#N/A</v>
      </c>
      <c r="AE111" s="520" t="e">
        <f ca="1">+IF(AND(ISNUMBER(OFFSET('Sanitation Data'!$E$12,0,10*ROW('Sanitation Data'!E105))),'Data Summary'!CT111="Yes"),OFFSET('Sanitation Data'!$E$12,0,10*ROW('Sanitation Data'!E105)),NA())</f>
        <v>#N/A</v>
      </c>
      <c r="AF111" s="520" t="e">
        <f ca="1">+IF(AND(ISNUMBER(OFFSET('Sanitation Data'!$F$4,0,10*ROW('Sanitation Data'!F105))),'Data Summary'!CU111="Yes"),100-OFFSET('Sanitation Data'!$F$4,0,10*ROW('Sanitation Data'!F105)),NA())</f>
        <v>#N/A</v>
      </c>
      <c r="AG111" s="520" t="e">
        <f ca="1">+IF(AND(ISNUMBER(OFFSET('Sanitation Data'!$F$6,0,10*ROW('Sanitation Data'!F105))),'Data Summary'!CV111="Yes"),OFFSET('Sanitation Data'!$F$6,0,10*ROW('Sanitation Data'!F105)),NA())</f>
        <v>#N/A</v>
      </c>
      <c r="AH111" s="520" t="e">
        <f ca="1">+IF(AND(ISNUMBER(OFFSET('Sanitation Data'!$F$10,0,10*ROW('Sanitation Data'!F105))),'Data Summary'!CW111="Yes"),OFFSET('Sanitation Data'!$F$10,0,10*ROW('Sanitation Data'!F105)),NA())</f>
        <v>#N/A</v>
      </c>
      <c r="AI111" s="520" t="e">
        <f ca="1">+IF(AND(ISNUMBER(OFFSET('Sanitation Data'!$F$11,0,10*ROW('Sanitation Data'!F105))),'Data Summary'!CX111="Yes"),OFFSET('Sanitation Data'!$F$11,0,10*ROW('Sanitation Data'!F105)),NA())</f>
        <v>#N/A</v>
      </c>
      <c r="AJ111" s="520" t="e">
        <f ca="1">+IF(AND(ISNUMBER(OFFSET('Sanitation Data'!$F$12,0,10*ROW('Sanitation Data'!F105))),'Data Summary'!CY111="Yes"),OFFSET('Sanitation Data'!$F$12,0,10*ROW('Sanitation Data'!F105)),NA())</f>
        <v>#N/A</v>
      </c>
      <c r="AK111" s="520" t="e">
        <f ca="1">+IF(AND(ISNUMBER(OFFSET('Sanitation Data'!$G$4,0,10*ROW('Sanitation Data'!G105))),'Data Summary'!CZ111="Yes"),100-OFFSET('Sanitation Data'!$G$4,0,10*ROW('Sanitation Data'!G105)),NA())</f>
        <v>#N/A</v>
      </c>
      <c r="AL111" s="520" t="e">
        <f ca="1">+IF(AND(ISNUMBER(OFFSET('Sanitation Data'!$G$6,0,10*ROW('Sanitation Data'!G105))),'Data Summary'!DA111="Yes"),OFFSET('Sanitation Data'!$G$6,0,10*ROW('Sanitation Data'!G105)),NA())</f>
        <v>#N/A</v>
      </c>
      <c r="AM111" s="520" t="e">
        <f ca="1">+IF(AND(ISNUMBER(OFFSET('Sanitation Data'!$G$10,0,10*ROW('Sanitation Data'!G105))),'Data Summary'!DB111="Yes"),OFFSET('Sanitation Data'!$G$10,0,10*ROW('Sanitation Data'!G105)),NA())</f>
        <v>#N/A</v>
      </c>
      <c r="AN111" s="520" t="e">
        <f ca="1">+IF(AND(ISNUMBER(OFFSET('Sanitation Data'!$G$11,0,10*ROW('Sanitation Data'!G105))),'Data Summary'!DC111="Yes"),OFFSET('Sanitation Data'!$G$11,0,10*ROW('Sanitation Data'!G105)),NA())</f>
        <v>#N/A</v>
      </c>
      <c r="AO111" s="520" t="e">
        <f ca="1">+IF(AND(ISNUMBER(OFFSET('Sanitation Data'!$G$12,0,10*ROW('Sanitation Data'!G105))),'Data Summary'!DD111="Yes"),OFFSET('Sanitation Data'!$G$12,0,10*ROW('Sanitation Data'!G105)),NA())</f>
        <v>#N/A</v>
      </c>
      <c r="AP111" s="520" t="e">
        <f ca="1">+IF(AND(ISNUMBER(OFFSET('Sanitation Data'!$H$4,0,10*ROW('Sanitation Data'!H105))),'Data Summary'!DE111="Yes"),100-OFFSET('Sanitation Data'!$H$4,0,10*ROW('Sanitation Data'!H105)),NA())</f>
        <v>#N/A</v>
      </c>
      <c r="AQ111" s="520" t="e">
        <f ca="1">+IF(AND(ISNUMBER(OFFSET('Sanitation Data'!$H$6,0,10*ROW('Sanitation Data'!H105))),'Data Summary'!DF111="Yes"),OFFSET('Sanitation Data'!$H$6,0,10*ROW('Sanitation Data'!H105)),NA())</f>
        <v>#N/A</v>
      </c>
      <c r="AR111" s="520" t="e">
        <f ca="1">+IF(AND(ISNUMBER(OFFSET('Sanitation Data'!$H$10,0,10*ROW('Sanitation Data'!H105))),'Data Summary'!DG111="Yes"),OFFSET('Sanitation Data'!$H$10,0,10*ROW('Sanitation Data'!H105)),NA())</f>
        <v>#N/A</v>
      </c>
      <c r="AS111" s="520" t="e">
        <f ca="1">+IF(AND(ISNUMBER(OFFSET('Sanitation Data'!$H$11,0,10*ROW('Sanitation Data'!H105))),'Data Summary'!DH111="Yes"),OFFSET('Sanitation Data'!$H$11,0,10*ROW('Sanitation Data'!H105)),NA())</f>
        <v>#N/A</v>
      </c>
      <c r="AT111" s="520" t="e">
        <f ca="1">+IF(AND(ISNUMBER(OFFSET('Sanitation Data'!$H$12,0,10*ROW('Sanitation Data'!H105))),'Data Summary'!DI111="Yes"),OFFSET('Sanitation Data'!$H$12,0,10*ROW('Sanitation Data'!H105)),NA())</f>
        <v>#N/A</v>
      </c>
      <c r="AU111" s="520" t="e">
        <f ca="1">+IF(AND(ISNUMBER(OFFSET('Sanitation Data'!$I$4,0,10*ROW('Sanitation Data'!I105))),'Data Summary'!DJ111="Yes"),100-OFFSET('Sanitation Data'!$I$4,0,10*ROW('Sanitation Data'!I105)),NA())</f>
        <v>#N/A</v>
      </c>
      <c r="AV111" s="520" t="e">
        <f ca="1">+IF(AND(ISNUMBER(OFFSET('Sanitation Data'!$I$6,0,10*ROW('Sanitation Data'!I105))),'Data Summary'!DK111="Yes"),OFFSET('Sanitation Data'!$I$6,0,10*ROW('Sanitation Data'!I105)),NA())</f>
        <v>#N/A</v>
      </c>
      <c r="AW111" s="520" t="e">
        <f ca="1">+IF(AND(ISNUMBER(OFFSET('Sanitation Data'!$I$10,0,10*ROW('Sanitation Data'!I105))),'Data Summary'!DL111="Yes"),OFFSET('Sanitation Data'!$I$10,0,10*ROW('Sanitation Data'!I105)),NA())</f>
        <v>#N/A</v>
      </c>
      <c r="AX111" s="520" t="e">
        <f ca="1">+IF(AND(ISNUMBER(OFFSET('Sanitation Data'!$I$11,0,10*ROW('Sanitation Data'!I105))),'Data Summary'!DM111="Yes"),OFFSET('Sanitation Data'!$I$11,0,10*ROW('Sanitation Data'!I105)),NA())</f>
        <v>#N/A</v>
      </c>
      <c r="AY111" s="520" t="e">
        <f ca="1">+IF(AND(ISNUMBER(OFFSET('Sanitation Data'!$I$12,0,10*ROW('Sanitation Data'!I105))),'Data Summary'!DN111="Yes"),OFFSET('Sanitation Data'!$I$12,0,10*ROW('Sanitation Data'!I105)),NA())</f>
        <v>#N/A</v>
      </c>
      <c r="AZ111" s="521" t="e">
        <f ca="1">+IF(AND(ISNUMBER(OFFSET('Hygiene Data'!$D$5,0,10*ROW('Hygiene Data'!D105))),'Data Summary'!DO111="Yes"),OFFSET('Hygiene Data'!$D$5,0,10*ROW('Hygiene Data'!D105)),NA())</f>
        <v>#N/A</v>
      </c>
      <c r="BA111" s="521" t="e">
        <f ca="1">+IF(AND(ISNUMBER(OFFSET('Hygiene Data'!$D$7,0,10*ROW('Hygiene Data'!D105))),'Data Summary'!DP111="Yes"),OFFSET('Hygiene Data'!$D$7,0,10*ROW('Hygiene Data'!D105)),NA())</f>
        <v>#N/A</v>
      </c>
      <c r="BB111" s="521" t="e">
        <f ca="1">+IF(AND(ISNUMBER(OFFSET('Hygiene Data'!$D$9,0,10*ROW('Hygiene Data'!D105))),'Data Summary'!DQ111="Yes"),OFFSET('Hygiene Data'!$D$9,0,10*ROW('Hygiene Data'!D105)),NA())</f>
        <v>#N/A</v>
      </c>
      <c r="BC111" s="521" t="e">
        <f ca="1">+IF(AND(ISNUMBER(OFFSET('Hygiene Data'!$E$5,0,10*ROW('Hygiene Data'!E105))),'Data Summary'!DR111="Yes"),OFFSET('Hygiene Data'!$E$5,0,10*ROW('Hygiene Data'!E105)),NA())</f>
        <v>#N/A</v>
      </c>
      <c r="BD111" s="521" t="e">
        <f ca="1">+IF(AND(ISNUMBER(OFFSET('Hygiene Data'!$E$7,0,10*ROW('Hygiene Data'!E105))),'Data Summary'!DS111="Yes"),OFFSET('Hygiene Data'!$E$7,0,10*ROW('Hygiene Data'!E105)),NA())</f>
        <v>#N/A</v>
      </c>
      <c r="BE111" s="521" t="e">
        <f ca="1">+IF(AND(ISNUMBER(OFFSET('Hygiene Data'!$E$9,0,10*ROW('Hygiene Data'!E105))),'Data Summary'!DT111="Yes"),OFFSET('Hygiene Data'!$E$9,0,10*ROW('Hygiene Data'!E105)),NA())</f>
        <v>#N/A</v>
      </c>
      <c r="BF111" s="521" t="e">
        <f ca="1">+IF(AND(ISNUMBER(OFFSET('Hygiene Data'!$F$5,0,10*ROW('Hygiene Data'!F105))),'Data Summary'!DU111="Yes"),OFFSET('Hygiene Data'!$F$5,0,10*ROW('Hygiene Data'!F105)),NA())</f>
        <v>#N/A</v>
      </c>
      <c r="BG111" s="521" t="e">
        <f ca="1">+IF(AND(ISNUMBER(OFFSET('Hygiene Data'!$F$7,0,10*ROW('Hygiene Data'!F105))),'Data Summary'!DV111="Yes"),OFFSET('Hygiene Data'!$F$7,0,10*ROW('Hygiene Data'!F105)),NA())</f>
        <v>#N/A</v>
      </c>
      <c r="BH111" s="521" t="e">
        <f ca="1">+IF(AND(ISNUMBER(OFFSET('Hygiene Data'!$F$9,0,10*ROW('Hygiene Data'!F105))),'Data Summary'!DW111="Yes"),OFFSET('Hygiene Data'!$F$9,0,10*ROW('Hygiene Data'!F105)),NA())</f>
        <v>#N/A</v>
      </c>
      <c r="BI111" s="521" t="e">
        <f ca="1">+IF(AND(ISNUMBER(OFFSET('Hygiene Data'!$G$5,0,10*ROW('Hygiene Data'!G105))),'Data Summary'!DX111="Yes"),OFFSET('Hygiene Data'!$G$5,0,10*ROW('Hygiene Data'!G105)),NA())</f>
        <v>#N/A</v>
      </c>
      <c r="BJ111" s="521" t="e">
        <f ca="1">+IF(AND(ISNUMBER(OFFSET('Hygiene Data'!$G$7,0,10*ROW('Hygiene Data'!G105))),'Data Summary'!DY111="Yes"),OFFSET('Hygiene Data'!$G$7,0,10*ROW('Hygiene Data'!G105)),NA())</f>
        <v>#N/A</v>
      </c>
      <c r="BK111" s="521" t="e">
        <f ca="1">+IF(AND(ISNUMBER(OFFSET('Hygiene Data'!$G$9,0,10*ROW('Hygiene Data'!G105))),'Data Summary'!DZ111="Yes"),OFFSET('Hygiene Data'!$G$9,0,10*ROW('Hygiene Data'!G105)),NA())</f>
        <v>#N/A</v>
      </c>
      <c r="BL111" s="521" t="e">
        <f ca="1">+IF(AND(ISNUMBER(OFFSET('Hygiene Data'!$H$5,0,10*ROW('Hygiene Data'!H105))),'Data Summary'!EA111="Yes"),OFFSET('Hygiene Data'!$H$5,0,10*ROW('Hygiene Data'!H105)),NA())</f>
        <v>#N/A</v>
      </c>
      <c r="BM111" s="521" t="e">
        <f ca="1">+IF(AND(ISNUMBER(OFFSET('Hygiene Data'!$H$7,0,10*ROW('Hygiene Data'!H105))),'Data Summary'!EB111="Yes"),OFFSET('Hygiene Data'!$H$7,0,10*ROW('Hygiene Data'!H105)),NA())</f>
        <v>#N/A</v>
      </c>
      <c r="BN111" s="521" t="e">
        <f ca="1">+IF(AND(ISNUMBER(OFFSET('Hygiene Data'!$H$9,0,10*ROW('Hygiene Data'!H105))),'Data Summary'!EC111="Yes"),OFFSET('Hygiene Data'!$H$9,0,10*ROW('Hygiene Data'!H105)),NA())</f>
        <v>#N/A</v>
      </c>
      <c r="BO111" s="521" t="e">
        <f ca="1">+IF(AND(ISNUMBER(OFFSET('Hygiene Data'!$I$5,0,10*ROW('Hygiene Data'!I105))),'Data Summary'!ED111="Yes"),OFFSET('Hygiene Data'!$I$5,0,10*ROW('Hygiene Data'!I105)),NA())</f>
        <v>#N/A</v>
      </c>
      <c r="BP111" s="521" t="e">
        <f ca="1">+IF(AND(ISNUMBER(OFFSET('Hygiene Data'!$I$7,0,10*ROW('Hygiene Data'!I105))),'Data Summary'!EE111="Yes"),OFFSET('Hygiene Data'!$I$7,0,10*ROW('Hygiene Data'!I105)),NA())</f>
        <v>#N/A</v>
      </c>
      <c r="BQ111" s="521" t="e">
        <f ca="1">+IF(AND(ISNUMBER(OFFSET('Hygiene Data'!$I$9,0,10*ROW('Hygiene Data'!I105))),'Data Summary'!EF111="Yes"),OFFSET('Hygiene Data'!$I$9,0,10*ROW('Hygiene Data'!I105)),NA())</f>
        <v>#N/A</v>
      </c>
    </row>
    <row r="112" spans="1:69" x14ac:dyDescent="0.25">
      <c r="A112" s="517" t="e">
        <f ca="1">+RIGHT('Data Summary'!A112,LEN('Data Summary'!A112)-9)</f>
        <v>#VALUE!</v>
      </c>
      <c r="B112" s="491" t="str">
        <f ca="1">+IF(ISTEXT('Data Summary'!B112),'Data Summary'!B112,"")</f>
        <v/>
      </c>
      <c r="C112" s="518" t="e">
        <f ca="1">+VALUE('Data Summary'!C112)</f>
        <v>#VALUE!</v>
      </c>
      <c r="D112" s="519" t="e">
        <f ca="1">+IF(AND(ISNUMBER(OFFSET('Water Data'!$D$4,0,10*ROW('Water Data'!D106))),'Data Summary'!BS112="Yes"),100-OFFSET('Water Data'!$D$4,0,10*ROW('Water Data'!D106)),NA())</f>
        <v>#N/A</v>
      </c>
      <c r="E112" s="519" t="e">
        <f ca="1">+IF(AND(ISNUMBER(OFFSET('Water Data'!$D$6,0,10*ROW('Water Data'!D106))),'Data Summary'!BT112="Yes"),OFFSET('Water Data'!$D$6,0,10*ROW('Water Data'!D106)),NA())</f>
        <v>#N/A</v>
      </c>
      <c r="F112" s="519" t="e">
        <f ca="1">+IF(AND(ISNUMBER(OFFSET('Water Data'!$D$9,0,10*ROW('Water Data'!D106))),'Data Summary'!BU112="Yes"),OFFSET('Water Data'!$D$9,0,10*ROW('Water Data'!D106)),NA())</f>
        <v>#N/A</v>
      </c>
      <c r="G112" s="519" t="e">
        <f ca="1">+IF(AND(ISNUMBER(OFFSET('Water Data'!$E$4,0,10*ROW('Water Data'!E106))),'Data Summary'!BV112="Yes"),100-OFFSET('Water Data'!$E$4,0,10*ROW('Water Data'!E106)),NA())</f>
        <v>#N/A</v>
      </c>
      <c r="H112" s="519" t="e">
        <f ca="1">+IF(AND(ISNUMBER(OFFSET('Water Data'!$E$6,0,10*ROW('Water Data'!E106))),'Data Summary'!BW112="Yes"),OFFSET('Water Data'!$E$6,0,10*ROW('Water Data'!E106)),NA())</f>
        <v>#N/A</v>
      </c>
      <c r="I112" s="519" t="e">
        <f ca="1">+IF(AND(ISNUMBER(OFFSET('Water Data'!$E$9,0,10*ROW('Water Data'!E106))),'Data Summary'!BX112="Yes"),OFFSET('Water Data'!$E$9,0,10*ROW('Water Data'!E106)),NA())</f>
        <v>#N/A</v>
      </c>
      <c r="J112" s="519" t="e">
        <f ca="1">+IF(AND(ISNUMBER(OFFSET('Water Data'!$F$4,0,10*ROW('Water Data'!F106))),'Data Summary'!BY112="Yes"),100-OFFSET('Water Data'!$F$4,0,10*ROW('Water Data'!F106)),NA())</f>
        <v>#N/A</v>
      </c>
      <c r="K112" s="519" t="e">
        <f ca="1">+IF(AND(ISNUMBER(OFFSET('Water Data'!$F$6,0,10*ROW('Water Data'!F106))),'Data Summary'!BZ112="Yes"),OFFSET('Water Data'!$F$6,0,10*ROW('Water Data'!F106)),NA())</f>
        <v>#N/A</v>
      </c>
      <c r="L112" s="519" t="e">
        <f ca="1">+IF(AND(ISNUMBER(OFFSET('Water Data'!$F$9,0,10*ROW('Water Data'!F106))),'Data Summary'!CA112="Yes"),OFFSET('Water Data'!$F$9,0,10*ROW('Water Data'!F106)),NA())</f>
        <v>#N/A</v>
      </c>
      <c r="M112" s="519" t="e">
        <f ca="1">+IF(AND(ISNUMBER(OFFSET('Water Data'!$G$4,0,10*ROW('Water Data'!G106))),'Data Summary'!CB112="Yes"),100-OFFSET('Water Data'!$G$4,0,10*ROW('Water Data'!G106)),NA())</f>
        <v>#N/A</v>
      </c>
      <c r="N112" s="519" t="e">
        <f ca="1">+IF(AND(ISNUMBER(OFFSET('Water Data'!$G$6,0,10*ROW('Water Data'!G106))),'Data Summary'!CC112="Yes"),OFFSET('Water Data'!$G$6,0,10*ROW('Water Data'!G106)),NA())</f>
        <v>#N/A</v>
      </c>
      <c r="O112" s="519" t="e">
        <f ca="1">+IF(AND(ISNUMBER(OFFSET('Water Data'!$G$9,0,10*ROW('Water Data'!G106))),'Data Summary'!CD112="Yes"),OFFSET('Water Data'!$G$9,0,10*ROW('Water Data'!G106)),NA())</f>
        <v>#N/A</v>
      </c>
      <c r="P112" s="519" t="e">
        <f ca="1">+IF(AND(ISNUMBER(OFFSET('Water Data'!$H$4,0,10*ROW('Water Data'!H106))),'Data Summary'!CE112="Yes"),100-OFFSET('Water Data'!$H$4,0,10*ROW('Water Data'!H106)),NA())</f>
        <v>#N/A</v>
      </c>
      <c r="Q112" s="519" t="e">
        <f ca="1">+IF(AND(ISNUMBER(OFFSET('Water Data'!$H$6,0,10*ROW('Water Data'!H106))),'Data Summary'!CF112="Yes"),OFFSET('Water Data'!$H$6,0,10*ROW('Water Data'!H106)),NA())</f>
        <v>#N/A</v>
      </c>
      <c r="R112" s="519" t="e">
        <f ca="1">+IF(AND(ISNUMBER(OFFSET('Water Data'!$H$9,0,10*ROW('Water Data'!H106))),'Data Summary'!CG112="Yes"),OFFSET('Water Data'!$H$9,0,10*ROW('Water Data'!H106)),NA())</f>
        <v>#N/A</v>
      </c>
      <c r="S112" s="519" t="e">
        <f ca="1">+IF(AND(ISNUMBER(OFFSET('Water Data'!$I$4,0,10*ROW('Water Data'!I106))),'Data Summary'!CH112="Yes"),100-OFFSET('Water Data'!$I$4,0,10*ROW('Water Data'!I106)),NA())</f>
        <v>#N/A</v>
      </c>
      <c r="T112" s="519" t="e">
        <f ca="1">+IF(AND(ISNUMBER(OFFSET('Water Data'!$I$6,0,10*ROW('Water Data'!I106))),'Data Summary'!CI112="Yes"),OFFSET('Water Data'!$I$6,0,10*ROW('Water Data'!I106)),NA())</f>
        <v>#N/A</v>
      </c>
      <c r="U112" s="519" t="e">
        <f ca="1">+IF(AND(ISNUMBER(OFFSET('Water Data'!$I$9,0,10*ROW('Water Data'!I106))),'Data Summary'!CJ112="Yes"),OFFSET('Water Data'!$I$9,0,10*ROW('Water Data'!I106)),NA())</f>
        <v>#N/A</v>
      </c>
      <c r="V112" s="520" t="e">
        <f ca="1">+IF(AND(ISNUMBER(OFFSET('Sanitation Data'!$D$4,0,10*ROW('Sanitation Data'!D106))),'Data Summary'!CK112="Yes"),100-OFFSET('Sanitation Data'!$D$4,0,10*ROW('Sanitation Data'!D106)),NA())</f>
        <v>#N/A</v>
      </c>
      <c r="W112" s="520" t="e">
        <f ca="1">+IF(AND(ISNUMBER(OFFSET('Sanitation Data'!$D$6,0,10*ROW('Sanitation Data'!D106))),'Data Summary'!CL112="Yes"),OFFSET('Sanitation Data'!$D$6,0,10*ROW('Sanitation Data'!D106)),NA())</f>
        <v>#N/A</v>
      </c>
      <c r="X112" s="520" t="e">
        <f ca="1">+IF(AND(ISNUMBER(OFFSET('Sanitation Data'!$D$10,0,10*ROW('Sanitation Data'!D106))),'Data Summary'!CM112="Yes"),OFFSET('Sanitation Data'!$D$10,0,10*ROW('Sanitation Data'!D106)),NA())</f>
        <v>#N/A</v>
      </c>
      <c r="Y112" s="520" t="e">
        <f ca="1">+IF(AND(ISNUMBER(OFFSET('Sanitation Data'!$D$11,0,10*ROW('Sanitation Data'!D106))),'Data Summary'!CN112="Yes"),OFFSET('Sanitation Data'!$D$11,0,10*ROW('Sanitation Data'!D106)),NA())</f>
        <v>#N/A</v>
      </c>
      <c r="Z112" s="520" t="e">
        <f ca="1">+IF(AND(ISNUMBER(OFFSET('Sanitation Data'!$D$12,0,10*ROW('Sanitation Data'!D106))),'Data Summary'!CO112="Yes"),OFFSET('Sanitation Data'!$D$12,0,10*ROW('Sanitation Data'!D106)),NA())</f>
        <v>#N/A</v>
      </c>
      <c r="AA112" s="520" t="e">
        <f ca="1">+IF(AND(ISNUMBER(OFFSET('Sanitation Data'!$E$4,0,10*ROW('Sanitation Data'!E106))),'Data Summary'!CP112="Yes"),100-OFFSET('Sanitation Data'!$E$4,0,10*ROW('Sanitation Data'!E106)),NA())</f>
        <v>#N/A</v>
      </c>
      <c r="AB112" s="520" t="e">
        <f ca="1">+IF(AND(ISNUMBER(OFFSET('Sanitation Data'!$E$6,0,10*ROW('Sanitation Data'!E106))),'Data Summary'!CQ112="Yes"),OFFSET('Sanitation Data'!$E$6,0,10*ROW('Sanitation Data'!E106)),NA())</f>
        <v>#N/A</v>
      </c>
      <c r="AC112" s="520" t="e">
        <f ca="1">+IF(AND(ISNUMBER(OFFSET('Sanitation Data'!$E$10,0,10*ROW('Sanitation Data'!E106))),'Data Summary'!CR112="Yes"),OFFSET('Sanitation Data'!$E$10,0,10*ROW('Sanitation Data'!E106)),NA())</f>
        <v>#N/A</v>
      </c>
      <c r="AD112" s="520" t="e">
        <f ca="1">+IF(AND(ISNUMBER(OFFSET('Sanitation Data'!$E$11,0,10*ROW('Sanitation Data'!E106))),'Data Summary'!CS112="Yes"),OFFSET('Sanitation Data'!$E$11,0,10*ROW('Sanitation Data'!E106)),NA())</f>
        <v>#N/A</v>
      </c>
      <c r="AE112" s="520" t="e">
        <f ca="1">+IF(AND(ISNUMBER(OFFSET('Sanitation Data'!$E$12,0,10*ROW('Sanitation Data'!E106))),'Data Summary'!CT112="Yes"),OFFSET('Sanitation Data'!$E$12,0,10*ROW('Sanitation Data'!E106)),NA())</f>
        <v>#N/A</v>
      </c>
      <c r="AF112" s="520" t="e">
        <f ca="1">+IF(AND(ISNUMBER(OFFSET('Sanitation Data'!$F$4,0,10*ROW('Sanitation Data'!F106))),'Data Summary'!CU112="Yes"),100-OFFSET('Sanitation Data'!$F$4,0,10*ROW('Sanitation Data'!F106)),NA())</f>
        <v>#N/A</v>
      </c>
      <c r="AG112" s="520" t="e">
        <f ca="1">+IF(AND(ISNUMBER(OFFSET('Sanitation Data'!$F$6,0,10*ROW('Sanitation Data'!F106))),'Data Summary'!CV112="Yes"),OFFSET('Sanitation Data'!$F$6,0,10*ROW('Sanitation Data'!F106)),NA())</f>
        <v>#N/A</v>
      </c>
      <c r="AH112" s="520" t="e">
        <f ca="1">+IF(AND(ISNUMBER(OFFSET('Sanitation Data'!$F$10,0,10*ROW('Sanitation Data'!F106))),'Data Summary'!CW112="Yes"),OFFSET('Sanitation Data'!$F$10,0,10*ROW('Sanitation Data'!F106)),NA())</f>
        <v>#N/A</v>
      </c>
      <c r="AI112" s="520" t="e">
        <f ca="1">+IF(AND(ISNUMBER(OFFSET('Sanitation Data'!$F$11,0,10*ROW('Sanitation Data'!F106))),'Data Summary'!CX112="Yes"),OFFSET('Sanitation Data'!$F$11,0,10*ROW('Sanitation Data'!F106)),NA())</f>
        <v>#N/A</v>
      </c>
      <c r="AJ112" s="520" t="e">
        <f ca="1">+IF(AND(ISNUMBER(OFFSET('Sanitation Data'!$F$12,0,10*ROW('Sanitation Data'!F106))),'Data Summary'!CY112="Yes"),OFFSET('Sanitation Data'!$F$12,0,10*ROW('Sanitation Data'!F106)),NA())</f>
        <v>#N/A</v>
      </c>
      <c r="AK112" s="520" t="e">
        <f ca="1">+IF(AND(ISNUMBER(OFFSET('Sanitation Data'!$G$4,0,10*ROW('Sanitation Data'!G106))),'Data Summary'!CZ112="Yes"),100-OFFSET('Sanitation Data'!$G$4,0,10*ROW('Sanitation Data'!G106)),NA())</f>
        <v>#N/A</v>
      </c>
      <c r="AL112" s="520" t="e">
        <f ca="1">+IF(AND(ISNUMBER(OFFSET('Sanitation Data'!$G$6,0,10*ROW('Sanitation Data'!G106))),'Data Summary'!DA112="Yes"),OFFSET('Sanitation Data'!$G$6,0,10*ROW('Sanitation Data'!G106)),NA())</f>
        <v>#N/A</v>
      </c>
      <c r="AM112" s="520" t="e">
        <f ca="1">+IF(AND(ISNUMBER(OFFSET('Sanitation Data'!$G$10,0,10*ROW('Sanitation Data'!G106))),'Data Summary'!DB112="Yes"),OFFSET('Sanitation Data'!$G$10,0,10*ROW('Sanitation Data'!G106)),NA())</f>
        <v>#N/A</v>
      </c>
      <c r="AN112" s="520" t="e">
        <f ca="1">+IF(AND(ISNUMBER(OFFSET('Sanitation Data'!$G$11,0,10*ROW('Sanitation Data'!G106))),'Data Summary'!DC112="Yes"),OFFSET('Sanitation Data'!$G$11,0,10*ROW('Sanitation Data'!G106)),NA())</f>
        <v>#N/A</v>
      </c>
      <c r="AO112" s="520" t="e">
        <f ca="1">+IF(AND(ISNUMBER(OFFSET('Sanitation Data'!$G$12,0,10*ROW('Sanitation Data'!G106))),'Data Summary'!DD112="Yes"),OFFSET('Sanitation Data'!$G$12,0,10*ROW('Sanitation Data'!G106)),NA())</f>
        <v>#N/A</v>
      </c>
      <c r="AP112" s="520" t="e">
        <f ca="1">+IF(AND(ISNUMBER(OFFSET('Sanitation Data'!$H$4,0,10*ROW('Sanitation Data'!H106))),'Data Summary'!DE112="Yes"),100-OFFSET('Sanitation Data'!$H$4,0,10*ROW('Sanitation Data'!H106)),NA())</f>
        <v>#N/A</v>
      </c>
      <c r="AQ112" s="520" t="e">
        <f ca="1">+IF(AND(ISNUMBER(OFFSET('Sanitation Data'!$H$6,0,10*ROW('Sanitation Data'!H106))),'Data Summary'!DF112="Yes"),OFFSET('Sanitation Data'!$H$6,0,10*ROW('Sanitation Data'!H106)),NA())</f>
        <v>#N/A</v>
      </c>
      <c r="AR112" s="520" t="e">
        <f ca="1">+IF(AND(ISNUMBER(OFFSET('Sanitation Data'!$H$10,0,10*ROW('Sanitation Data'!H106))),'Data Summary'!DG112="Yes"),OFFSET('Sanitation Data'!$H$10,0,10*ROW('Sanitation Data'!H106)),NA())</f>
        <v>#N/A</v>
      </c>
      <c r="AS112" s="520" t="e">
        <f ca="1">+IF(AND(ISNUMBER(OFFSET('Sanitation Data'!$H$11,0,10*ROW('Sanitation Data'!H106))),'Data Summary'!DH112="Yes"),OFFSET('Sanitation Data'!$H$11,0,10*ROW('Sanitation Data'!H106)),NA())</f>
        <v>#N/A</v>
      </c>
      <c r="AT112" s="520" t="e">
        <f ca="1">+IF(AND(ISNUMBER(OFFSET('Sanitation Data'!$H$12,0,10*ROW('Sanitation Data'!H106))),'Data Summary'!DI112="Yes"),OFFSET('Sanitation Data'!$H$12,0,10*ROW('Sanitation Data'!H106)),NA())</f>
        <v>#N/A</v>
      </c>
      <c r="AU112" s="520" t="e">
        <f ca="1">+IF(AND(ISNUMBER(OFFSET('Sanitation Data'!$I$4,0,10*ROW('Sanitation Data'!I106))),'Data Summary'!DJ112="Yes"),100-OFFSET('Sanitation Data'!$I$4,0,10*ROW('Sanitation Data'!I106)),NA())</f>
        <v>#N/A</v>
      </c>
      <c r="AV112" s="520" t="e">
        <f ca="1">+IF(AND(ISNUMBER(OFFSET('Sanitation Data'!$I$6,0,10*ROW('Sanitation Data'!I106))),'Data Summary'!DK112="Yes"),OFFSET('Sanitation Data'!$I$6,0,10*ROW('Sanitation Data'!I106)),NA())</f>
        <v>#N/A</v>
      </c>
      <c r="AW112" s="520" t="e">
        <f ca="1">+IF(AND(ISNUMBER(OFFSET('Sanitation Data'!$I$10,0,10*ROW('Sanitation Data'!I106))),'Data Summary'!DL112="Yes"),OFFSET('Sanitation Data'!$I$10,0,10*ROW('Sanitation Data'!I106)),NA())</f>
        <v>#N/A</v>
      </c>
      <c r="AX112" s="520" t="e">
        <f ca="1">+IF(AND(ISNUMBER(OFFSET('Sanitation Data'!$I$11,0,10*ROW('Sanitation Data'!I106))),'Data Summary'!DM112="Yes"),OFFSET('Sanitation Data'!$I$11,0,10*ROW('Sanitation Data'!I106)),NA())</f>
        <v>#N/A</v>
      </c>
      <c r="AY112" s="520" t="e">
        <f ca="1">+IF(AND(ISNUMBER(OFFSET('Sanitation Data'!$I$12,0,10*ROW('Sanitation Data'!I106))),'Data Summary'!DN112="Yes"),OFFSET('Sanitation Data'!$I$12,0,10*ROW('Sanitation Data'!I106)),NA())</f>
        <v>#N/A</v>
      </c>
      <c r="AZ112" s="521" t="e">
        <f ca="1">+IF(AND(ISNUMBER(OFFSET('Hygiene Data'!$D$5,0,10*ROW('Hygiene Data'!D106))),'Data Summary'!DO112="Yes"),OFFSET('Hygiene Data'!$D$5,0,10*ROW('Hygiene Data'!D106)),NA())</f>
        <v>#N/A</v>
      </c>
      <c r="BA112" s="521" t="e">
        <f ca="1">+IF(AND(ISNUMBER(OFFSET('Hygiene Data'!$D$7,0,10*ROW('Hygiene Data'!D106))),'Data Summary'!DP112="Yes"),OFFSET('Hygiene Data'!$D$7,0,10*ROW('Hygiene Data'!D106)),NA())</f>
        <v>#N/A</v>
      </c>
      <c r="BB112" s="521" t="e">
        <f ca="1">+IF(AND(ISNUMBER(OFFSET('Hygiene Data'!$D$9,0,10*ROW('Hygiene Data'!D106))),'Data Summary'!DQ112="Yes"),OFFSET('Hygiene Data'!$D$9,0,10*ROW('Hygiene Data'!D106)),NA())</f>
        <v>#N/A</v>
      </c>
      <c r="BC112" s="521" t="e">
        <f ca="1">+IF(AND(ISNUMBER(OFFSET('Hygiene Data'!$E$5,0,10*ROW('Hygiene Data'!E106))),'Data Summary'!DR112="Yes"),OFFSET('Hygiene Data'!$E$5,0,10*ROW('Hygiene Data'!E106)),NA())</f>
        <v>#N/A</v>
      </c>
      <c r="BD112" s="521" t="e">
        <f ca="1">+IF(AND(ISNUMBER(OFFSET('Hygiene Data'!$E$7,0,10*ROW('Hygiene Data'!E106))),'Data Summary'!DS112="Yes"),OFFSET('Hygiene Data'!$E$7,0,10*ROW('Hygiene Data'!E106)),NA())</f>
        <v>#N/A</v>
      </c>
      <c r="BE112" s="521" t="e">
        <f ca="1">+IF(AND(ISNUMBER(OFFSET('Hygiene Data'!$E$9,0,10*ROW('Hygiene Data'!E106))),'Data Summary'!DT112="Yes"),OFFSET('Hygiene Data'!$E$9,0,10*ROW('Hygiene Data'!E106)),NA())</f>
        <v>#N/A</v>
      </c>
      <c r="BF112" s="521" t="e">
        <f ca="1">+IF(AND(ISNUMBER(OFFSET('Hygiene Data'!$F$5,0,10*ROW('Hygiene Data'!F106))),'Data Summary'!DU112="Yes"),OFFSET('Hygiene Data'!$F$5,0,10*ROW('Hygiene Data'!F106)),NA())</f>
        <v>#N/A</v>
      </c>
      <c r="BG112" s="521" t="e">
        <f ca="1">+IF(AND(ISNUMBER(OFFSET('Hygiene Data'!$F$7,0,10*ROW('Hygiene Data'!F106))),'Data Summary'!DV112="Yes"),OFFSET('Hygiene Data'!$F$7,0,10*ROW('Hygiene Data'!F106)),NA())</f>
        <v>#N/A</v>
      </c>
      <c r="BH112" s="521" t="e">
        <f ca="1">+IF(AND(ISNUMBER(OFFSET('Hygiene Data'!$F$9,0,10*ROW('Hygiene Data'!F106))),'Data Summary'!DW112="Yes"),OFFSET('Hygiene Data'!$F$9,0,10*ROW('Hygiene Data'!F106)),NA())</f>
        <v>#N/A</v>
      </c>
      <c r="BI112" s="521" t="e">
        <f ca="1">+IF(AND(ISNUMBER(OFFSET('Hygiene Data'!$G$5,0,10*ROW('Hygiene Data'!G106))),'Data Summary'!DX112="Yes"),OFFSET('Hygiene Data'!$G$5,0,10*ROW('Hygiene Data'!G106)),NA())</f>
        <v>#N/A</v>
      </c>
      <c r="BJ112" s="521" t="e">
        <f ca="1">+IF(AND(ISNUMBER(OFFSET('Hygiene Data'!$G$7,0,10*ROW('Hygiene Data'!G106))),'Data Summary'!DY112="Yes"),OFFSET('Hygiene Data'!$G$7,0,10*ROW('Hygiene Data'!G106)),NA())</f>
        <v>#N/A</v>
      </c>
      <c r="BK112" s="521" t="e">
        <f ca="1">+IF(AND(ISNUMBER(OFFSET('Hygiene Data'!$G$9,0,10*ROW('Hygiene Data'!G106))),'Data Summary'!DZ112="Yes"),OFFSET('Hygiene Data'!$G$9,0,10*ROW('Hygiene Data'!G106)),NA())</f>
        <v>#N/A</v>
      </c>
      <c r="BL112" s="521" t="e">
        <f ca="1">+IF(AND(ISNUMBER(OFFSET('Hygiene Data'!$H$5,0,10*ROW('Hygiene Data'!H106))),'Data Summary'!EA112="Yes"),OFFSET('Hygiene Data'!$H$5,0,10*ROW('Hygiene Data'!H106)),NA())</f>
        <v>#N/A</v>
      </c>
      <c r="BM112" s="521" t="e">
        <f ca="1">+IF(AND(ISNUMBER(OFFSET('Hygiene Data'!$H$7,0,10*ROW('Hygiene Data'!H106))),'Data Summary'!EB112="Yes"),OFFSET('Hygiene Data'!$H$7,0,10*ROW('Hygiene Data'!H106)),NA())</f>
        <v>#N/A</v>
      </c>
      <c r="BN112" s="521" t="e">
        <f ca="1">+IF(AND(ISNUMBER(OFFSET('Hygiene Data'!$H$9,0,10*ROW('Hygiene Data'!H106))),'Data Summary'!EC112="Yes"),OFFSET('Hygiene Data'!$H$9,0,10*ROW('Hygiene Data'!H106)),NA())</f>
        <v>#N/A</v>
      </c>
      <c r="BO112" s="521" t="e">
        <f ca="1">+IF(AND(ISNUMBER(OFFSET('Hygiene Data'!$I$5,0,10*ROW('Hygiene Data'!I106))),'Data Summary'!ED112="Yes"),OFFSET('Hygiene Data'!$I$5,0,10*ROW('Hygiene Data'!I106)),NA())</f>
        <v>#N/A</v>
      </c>
      <c r="BP112" s="521" t="e">
        <f ca="1">+IF(AND(ISNUMBER(OFFSET('Hygiene Data'!$I$7,0,10*ROW('Hygiene Data'!I106))),'Data Summary'!EE112="Yes"),OFFSET('Hygiene Data'!$I$7,0,10*ROW('Hygiene Data'!I106)),NA())</f>
        <v>#N/A</v>
      </c>
      <c r="BQ112" s="521" t="e">
        <f ca="1">+IF(AND(ISNUMBER(OFFSET('Hygiene Data'!$I$9,0,10*ROW('Hygiene Data'!I106))),'Data Summary'!EF112="Yes"),OFFSET('Hygiene Data'!$I$9,0,10*ROW('Hygiene Data'!I106)),NA())</f>
        <v>#N/A</v>
      </c>
    </row>
    <row r="113" spans="1:69" x14ac:dyDescent="0.25">
      <c r="A113" s="517" t="e">
        <f ca="1">+RIGHT('Data Summary'!A113,LEN('Data Summary'!A113)-9)</f>
        <v>#VALUE!</v>
      </c>
      <c r="B113" s="491" t="str">
        <f ca="1">+IF(ISTEXT('Data Summary'!B113),'Data Summary'!B113,"")</f>
        <v/>
      </c>
      <c r="C113" s="518" t="e">
        <f ca="1">+VALUE('Data Summary'!C113)</f>
        <v>#VALUE!</v>
      </c>
      <c r="D113" s="519" t="e">
        <f ca="1">+IF(AND(ISNUMBER(OFFSET('Water Data'!$D$4,0,10*ROW('Water Data'!D107))),'Data Summary'!BS113="Yes"),100-OFFSET('Water Data'!$D$4,0,10*ROW('Water Data'!D107)),NA())</f>
        <v>#N/A</v>
      </c>
      <c r="E113" s="519" t="e">
        <f ca="1">+IF(AND(ISNUMBER(OFFSET('Water Data'!$D$6,0,10*ROW('Water Data'!D107))),'Data Summary'!BT113="Yes"),OFFSET('Water Data'!$D$6,0,10*ROW('Water Data'!D107)),NA())</f>
        <v>#N/A</v>
      </c>
      <c r="F113" s="519" t="e">
        <f ca="1">+IF(AND(ISNUMBER(OFFSET('Water Data'!$D$9,0,10*ROW('Water Data'!D107))),'Data Summary'!BU113="Yes"),OFFSET('Water Data'!$D$9,0,10*ROW('Water Data'!D107)),NA())</f>
        <v>#N/A</v>
      </c>
      <c r="G113" s="519" t="e">
        <f ca="1">+IF(AND(ISNUMBER(OFFSET('Water Data'!$E$4,0,10*ROW('Water Data'!E107))),'Data Summary'!BV113="Yes"),100-OFFSET('Water Data'!$E$4,0,10*ROW('Water Data'!E107)),NA())</f>
        <v>#N/A</v>
      </c>
      <c r="H113" s="519" t="e">
        <f ca="1">+IF(AND(ISNUMBER(OFFSET('Water Data'!$E$6,0,10*ROW('Water Data'!E107))),'Data Summary'!BW113="Yes"),OFFSET('Water Data'!$E$6,0,10*ROW('Water Data'!E107)),NA())</f>
        <v>#N/A</v>
      </c>
      <c r="I113" s="519" t="e">
        <f ca="1">+IF(AND(ISNUMBER(OFFSET('Water Data'!$E$9,0,10*ROW('Water Data'!E107))),'Data Summary'!BX113="Yes"),OFFSET('Water Data'!$E$9,0,10*ROW('Water Data'!E107)),NA())</f>
        <v>#N/A</v>
      </c>
      <c r="J113" s="519" t="e">
        <f ca="1">+IF(AND(ISNUMBER(OFFSET('Water Data'!$F$4,0,10*ROW('Water Data'!F107))),'Data Summary'!BY113="Yes"),100-OFFSET('Water Data'!$F$4,0,10*ROW('Water Data'!F107)),NA())</f>
        <v>#N/A</v>
      </c>
      <c r="K113" s="519" t="e">
        <f ca="1">+IF(AND(ISNUMBER(OFFSET('Water Data'!$F$6,0,10*ROW('Water Data'!F107))),'Data Summary'!BZ113="Yes"),OFFSET('Water Data'!$F$6,0,10*ROW('Water Data'!F107)),NA())</f>
        <v>#N/A</v>
      </c>
      <c r="L113" s="519" t="e">
        <f ca="1">+IF(AND(ISNUMBER(OFFSET('Water Data'!$F$9,0,10*ROW('Water Data'!F107))),'Data Summary'!CA113="Yes"),OFFSET('Water Data'!$F$9,0,10*ROW('Water Data'!F107)),NA())</f>
        <v>#N/A</v>
      </c>
      <c r="M113" s="519" t="e">
        <f ca="1">+IF(AND(ISNUMBER(OFFSET('Water Data'!$G$4,0,10*ROW('Water Data'!G107))),'Data Summary'!CB113="Yes"),100-OFFSET('Water Data'!$G$4,0,10*ROW('Water Data'!G107)),NA())</f>
        <v>#N/A</v>
      </c>
      <c r="N113" s="519" t="e">
        <f ca="1">+IF(AND(ISNUMBER(OFFSET('Water Data'!$G$6,0,10*ROW('Water Data'!G107))),'Data Summary'!CC113="Yes"),OFFSET('Water Data'!$G$6,0,10*ROW('Water Data'!G107)),NA())</f>
        <v>#N/A</v>
      </c>
      <c r="O113" s="519" t="e">
        <f ca="1">+IF(AND(ISNUMBER(OFFSET('Water Data'!$G$9,0,10*ROW('Water Data'!G107))),'Data Summary'!CD113="Yes"),OFFSET('Water Data'!$G$9,0,10*ROW('Water Data'!G107)),NA())</f>
        <v>#N/A</v>
      </c>
      <c r="P113" s="519" t="e">
        <f ca="1">+IF(AND(ISNUMBER(OFFSET('Water Data'!$H$4,0,10*ROW('Water Data'!H107))),'Data Summary'!CE113="Yes"),100-OFFSET('Water Data'!$H$4,0,10*ROW('Water Data'!H107)),NA())</f>
        <v>#N/A</v>
      </c>
      <c r="Q113" s="519" t="e">
        <f ca="1">+IF(AND(ISNUMBER(OFFSET('Water Data'!$H$6,0,10*ROW('Water Data'!H107))),'Data Summary'!CF113="Yes"),OFFSET('Water Data'!$H$6,0,10*ROW('Water Data'!H107)),NA())</f>
        <v>#N/A</v>
      </c>
      <c r="R113" s="519" t="e">
        <f ca="1">+IF(AND(ISNUMBER(OFFSET('Water Data'!$H$9,0,10*ROW('Water Data'!H107))),'Data Summary'!CG113="Yes"),OFFSET('Water Data'!$H$9,0,10*ROW('Water Data'!H107)),NA())</f>
        <v>#N/A</v>
      </c>
      <c r="S113" s="519" t="e">
        <f ca="1">+IF(AND(ISNUMBER(OFFSET('Water Data'!$I$4,0,10*ROW('Water Data'!I107))),'Data Summary'!CH113="Yes"),100-OFFSET('Water Data'!$I$4,0,10*ROW('Water Data'!I107)),NA())</f>
        <v>#N/A</v>
      </c>
      <c r="T113" s="519" t="e">
        <f ca="1">+IF(AND(ISNUMBER(OFFSET('Water Data'!$I$6,0,10*ROW('Water Data'!I107))),'Data Summary'!CI113="Yes"),OFFSET('Water Data'!$I$6,0,10*ROW('Water Data'!I107)),NA())</f>
        <v>#N/A</v>
      </c>
      <c r="U113" s="519" t="e">
        <f ca="1">+IF(AND(ISNUMBER(OFFSET('Water Data'!$I$9,0,10*ROW('Water Data'!I107))),'Data Summary'!CJ113="Yes"),OFFSET('Water Data'!$I$9,0,10*ROW('Water Data'!I107)),NA())</f>
        <v>#N/A</v>
      </c>
      <c r="V113" s="520" t="e">
        <f ca="1">+IF(AND(ISNUMBER(OFFSET('Sanitation Data'!$D$4,0,10*ROW('Sanitation Data'!D107))),'Data Summary'!CK113="Yes"),100-OFFSET('Sanitation Data'!$D$4,0,10*ROW('Sanitation Data'!D107)),NA())</f>
        <v>#N/A</v>
      </c>
      <c r="W113" s="520" t="e">
        <f ca="1">+IF(AND(ISNUMBER(OFFSET('Sanitation Data'!$D$6,0,10*ROW('Sanitation Data'!D107))),'Data Summary'!CL113="Yes"),OFFSET('Sanitation Data'!$D$6,0,10*ROW('Sanitation Data'!D107)),NA())</f>
        <v>#N/A</v>
      </c>
      <c r="X113" s="520" t="e">
        <f ca="1">+IF(AND(ISNUMBER(OFFSET('Sanitation Data'!$D$10,0,10*ROW('Sanitation Data'!D107))),'Data Summary'!CM113="Yes"),OFFSET('Sanitation Data'!$D$10,0,10*ROW('Sanitation Data'!D107)),NA())</f>
        <v>#N/A</v>
      </c>
      <c r="Y113" s="520" t="e">
        <f ca="1">+IF(AND(ISNUMBER(OFFSET('Sanitation Data'!$D$11,0,10*ROW('Sanitation Data'!D107))),'Data Summary'!CN113="Yes"),OFFSET('Sanitation Data'!$D$11,0,10*ROW('Sanitation Data'!D107)),NA())</f>
        <v>#N/A</v>
      </c>
      <c r="Z113" s="520" t="e">
        <f ca="1">+IF(AND(ISNUMBER(OFFSET('Sanitation Data'!$D$12,0,10*ROW('Sanitation Data'!D107))),'Data Summary'!CO113="Yes"),OFFSET('Sanitation Data'!$D$12,0,10*ROW('Sanitation Data'!D107)),NA())</f>
        <v>#N/A</v>
      </c>
      <c r="AA113" s="520" t="e">
        <f ca="1">+IF(AND(ISNUMBER(OFFSET('Sanitation Data'!$E$4,0,10*ROW('Sanitation Data'!E107))),'Data Summary'!CP113="Yes"),100-OFFSET('Sanitation Data'!$E$4,0,10*ROW('Sanitation Data'!E107)),NA())</f>
        <v>#N/A</v>
      </c>
      <c r="AB113" s="520" t="e">
        <f ca="1">+IF(AND(ISNUMBER(OFFSET('Sanitation Data'!$E$6,0,10*ROW('Sanitation Data'!E107))),'Data Summary'!CQ113="Yes"),OFFSET('Sanitation Data'!$E$6,0,10*ROW('Sanitation Data'!E107)),NA())</f>
        <v>#N/A</v>
      </c>
      <c r="AC113" s="520" t="e">
        <f ca="1">+IF(AND(ISNUMBER(OFFSET('Sanitation Data'!$E$10,0,10*ROW('Sanitation Data'!E107))),'Data Summary'!CR113="Yes"),OFFSET('Sanitation Data'!$E$10,0,10*ROW('Sanitation Data'!E107)),NA())</f>
        <v>#N/A</v>
      </c>
      <c r="AD113" s="520" t="e">
        <f ca="1">+IF(AND(ISNUMBER(OFFSET('Sanitation Data'!$E$11,0,10*ROW('Sanitation Data'!E107))),'Data Summary'!CS113="Yes"),OFFSET('Sanitation Data'!$E$11,0,10*ROW('Sanitation Data'!E107)),NA())</f>
        <v>#N/A</v>
      </c>
      <c r="AE113" s="520" t="e">
        <f ca="1">+IF(AND(ISNUMBER(OFFSET('Sanitation Data'!$E$12,0,10*ROW('Sanitation Data'!E107))),'Data Summary'!CT113="Yes"),OFFSET('Sanitation Data'!$E$12,0,10*ROW('Sanitation Data'!E107)),NA())</f>
        <v>#N/A</v>
      </c>
      <c r="AF113" s="520" t="e">
        <f ca="1">+IF(AND(ISNUMBER(OFFSET('Sanitation Data'!$F$4,0,10*ROW('Sanitation Data'!F107))),'Data Summary'!CU113="Yes"),100-OFFSET('Sanitation Data'!$F$4,0,10*ROW('Sanitation Data'!F107)),NA())</f>
        <v>#N/A</v>
      </c>
      <c r="AG113" s="520" t="e">
        <f ca="1">+IF(AND(ISNUMBER(OFFSET('Sanitation Data'!$F$6,0,10*ROW('Sanitation Data'!F107))),'Data Summary'!CV113="Yes"),OFFSET('Sanitation Data'!$F$6,0,10*ROW('Sanitation Data'!F107)),NA())</f>
        <v>#N/A</v>
      </c>
      <c r="AH113" s="520" t="e">
        <f ca="1">+IF(AND(ISNUMBER(OFFSET('Sanitation Data'!$F$10,0,10*ROW('Sanitation Data'!F107))),'Data Summary'!CW113="Yes"),OFFSET('Sanitation Data'!$F$10,0,10*ROW('Sanitation Data'!F107)),NA())</f>
        <v>#N/A</v>
      </c>
      <c r="AI113" s="520" t="e">
        <f ca="1">+IF(AND(ISNUMBER(OFFSET('Sanitation Data'!$F$11,0,10*ROW('Sanitation Data'!F107))),'Data Summary'!CX113="Yes"),OFFSET('Sanitation Data'!$F$11,0,10*ROW('Sanitation Data'!F107)),NA())</f>
        <v>#N/A</v>
      </c>
      <c r="AJ113" s="520" t="e">
        <f ca="1">+IF(AND(ISNUMBER(OFFSET('Sanitation Data'!$F$12,0,10*ROW('Sanitation Data'!F107))),'Data Summary'!CY113="Yes"),OFFSET('Sanitation Data'!$F$12,0,10*ROW('Sanitation Data'!F107)),NA())</f>
        <v>#N/A</v>
      </c>
      <c r="AK113" s="520" t="e">
        <f ca="1">+IF(AND(ISNUMBER(OFFSET('Sanitation Data'!$G$4,0,10*ROW('Sanitation Data'!G107))),'Data Summary'!CZ113="Yes"),100-OFFSET('Sanitation Data'!$G$4,0,10*ROW('Sanitation Data'!G107)),NA())</f>
        <v>#N/A</v>
      </c>
      <c r="AL113" s="520" t="e">
        <f ca="1">+IF(AND(ISNUMBER(OFFSET('Sanitation Data'!$G$6,0,10*ROW('Sanitation Data'!G107))),'Data Summary'!DA113="Yes"),OFFSET('Sanitation Data'!$G$6,0,10*ROW('Sanitation Data'!G107)),NA())</f>
        <v>#N/A</v>
      </c>
      <c r="AM113" s="520" t="e">
        <f ca="1">+IF(AND(ISNUMBER(OFFSET('Sanitation Data'!$G$10,0,10*ROW('Sanitation Data'!G107))),'Data Summary'!DB113="Yes"),OFFSET('Sanitation Data'!$G$10,0,10*ROW('Sanitation Data'!G107)),NA())</f>
        <v>#N/A</v>
      </c>
      <c r="AN113" s="520" t="e">
        <f ca="1">+IF(AND(ISNUMBER(OFFSET('Sanitation Data'!$G$11,0,10*ROW('Sanitation Data'!G107))),'Data Summary'!DC113="Yes"),OFFSET('Sanitation Data'!$G$11,0,10*ROW('Sanitation Data'!G107)),NA())</f>
        <v>#N/A</v>
      </c>
      <c r="AO113" s="520" t="e">
        <f ca="1">+IF(AND(ISNUMBER(OFFSET('Sanitation Data'!$G$12,0,10*ROW('Sanitation Data'!G107))),'Data Summary'!DD113="Yes"),OFFSET('Sanitation Data'!$G$12,0,10*ROW('Sanitation Data'!G107)),NA())</f>
        <v>#N/A</v>
      </c>
      <c r="AP113" s="520" t="e">
        <f ca="1">+IF(AND(ISNUMBER(OFFSET('Sanitation Data'!$H$4,0,10*ROW('Sanitation Data'!H107))),'Data Summary'!DE113="Yes"),100-OFFSET('Sanitation Data'!$H$4,0,10*ROW('Sanitation Data'!H107)),NA())</f>
        <v>#N/A</v>
      </c>
      <c r="AQ113" s="520" t="e">
        <f ca="1">+IF(AND(ISNUMBER(OFFSET('Sanitation Data'!$H$6,0,10*ROW('Sanitation Data'!H107))),'Data Summary'!DF113="Yes"),OFFSET('Sanitation Data'!$H$6,0,10*ROW('Sanitation Data'!H107)),NA())</f>
        <v>#N/A</v>
      </c>
      <c r="AR113" s="520" t="e">
        <f ca="1">+IF(AND(ISNUMBER(OFFSET('Sanitation Data'!$H$10,0,10*ROW('Sanitation Data'!H107))),'Data Summary'!DG113="Yes"),OFFSET('Sanitation Data'!$H$10,0,10*ROW('Sanitation Data'!H107)),NA())</f>
        <v>#N/A</v>
      </c>
      <c r="AS113" s="520" t="e">
        <f ca="1">+IF(AND(ISNUMBER(OFFSET('Sanitation Data'!$H$11,0,10*ROW('Sanitation Data'!H107))),'Data Summary'!DH113="Yes"),OFFSET('Sanitation Data'!$H$11,0,10*ROW('Sanitation Data'!H107)),NA())</f>
        <v>#N/A</v>
      </c>
      <c r="AT113" s="520" t="e">
        <f ca="1">+IF(AND(ISNUMBER(OFFSET('Sanitation Data'!$H$12,0,10*ROW('Sanitation Data'!H107))),'Data Summary'!DI113="Yes"),OFFSET('Sanitation Data'!$H$12,0,10*ROW('Sanitation Data'!H107)),NA())</f>
        <v>#N/A</v>
      </c>
      <c r="AU113" s="520" t="e">
        <f ca="1">+IF(AND(ISNUMBER(OFFSET('Sanitation Data'!$I$4,0,10*ROW('Sanitation Data'!I107))),'Data Summary'!DJ113="Yes"),100-OFFSET('Sanitation Data'!$I$4,0,10*ROW('Sanitation Data'!I107)),NA())</f>
        <v>#N/A</v>
      </c>
      <c r="AV113" s="520" t="e">
        <f ca="1">+IF(AND(ISNUMBER(OFFSET('Sanitation Data'!$I$6,0,10*ROW('Sanitation Data'!I107))),'Data Summary'!DK113="Yes"),OFFSET('Sanitation Data'!$I$6,0,10*ROW('Sanitation Data'!I107)),NA())</f>
        <v>#N/A</v>
      </c>
      <c r="AW113" s="520" t="e">
        <f ca="1">+IF(AND(ISNUMBER(OFFSET('Sanitation Data'!$I$10,0,10*ROW('Sanitation Data'!I107))),'Data Summary'!DL113="Yes"),OFFSET('Sanitation Data'!$I$10,0,10*ROW('Sanitation Data'!I107)),NA())</f>
        <v>#N/A</v>
      </c>
      <c r="AX113" s="520" t="e">
        <f ca="1">+IF(AND(ISNUMBER(OFFSET('Sanitation Data'!$I$11,0,10*ROW('Sanitation Data'!I107))),'Data Summary'!DM113="Yes"),OFFSET('Sanitation Data'!$I$11,0,10*ROW('Sanitation Data'!I107)),NA())</f>
        <v>#N/A</v>
      </c>
      <c r="AY113" s="520" t="e">
        <f ca="1">+IF(AND(ISNUMBER(OFFSET('Sanitation Data'!$I$12,0,10*ROW('Sanitation Data'!I107))),'Data Summary'!DN113="Yes"),OFFSET('Sanitation Data'!$I$12,0,10*ROW('Sanitation Data'!I107)),NA())</f>
        <v>#N/A</v>
      </c>
      <c r="AZ113" s="521" t="e">
        <f ca="1">+IF(AND(ISNUMBER(OFFSET('Hygiene Data'!$D$5,0,10*ROW('Hygiene Data'!D107))),'Data Summary'!DO113="Yes"),OFFSET('Hygiene Data'!$D$5,0,10*ROW('Hygiene Data'!D107)),NA())</f>
        <v>#N/A</v>
      </c>
      <c r="BA113" s="521" t="e">
        <f ca="1">+IF(AND(ISNUMBER(OFFSET('Hygiene Data'!$D$7,0,10*ROW('Hygiene Data'!D107))),'Data Summary'!DP113="Yes"),OFFSET('Hygiene Data'!$D$7,0,10*ROW('Hygiene Data'!D107)),NA())</f>
        <v>#N/A</v>
      </c>
      <c r="BB113" s="521" t="e">
        <f ca="1">+IF(AND(ISNUMBER(OFFSET('Hygiene Data'!$D$9,0,10*ROW('Hygiene Data'!D107))),'Data Summary'!DQ113="Yes"),OFFSET('Hygiene Data'!$D$9,0,10*ROW('Hygiene Data'!D107)),NA())</f>
        <v>#N/A</v>
      </c>
      <c r="BC113" s="521" t="e">
        <f ca="1">+IF(AND(ISNUMBER(OFFSET('Hygiene Data'!$E$5,0,10*ROW('Hygiene Data'!E107))),'Data Summary'!DR113="Yes"),OFFSET('Hygiene Data'!$E$5,0,10*ROW('Hygiene Data'!E107)),NA())</f>
        <v>#N/A</v>
      </c>
      <c r="BD113" s="521" t="e">
        <f ca="1">+IF(AND(ISNUMBER(OFFSET('Hygiene Data'!$E$7,0,10*ROW('Hygiene Data'!E107))),'Data Summary'!DS113="Yes"),OFFSET('Hygiene Data'!$E$7,0,10*ROW('Hygiene Data'!E107)),NA())</f>
        <v>#N/A</v>
      </c>
      <c r="BE113" s="521" t="e">
        <f ca="1">+IF(AND(ISNUMBER(OFFSET('Hygiene Data'!$E$9,0,10*ROW('Hygiene Data'!E107))),'Data Summary'!DT113="Yes"),OFFSET('Hygiene Data'!$E$9,0,10*ROW('Hygiene Data'!E107)),NA())</f>
        <v>#N/A</v>
      </c>
      <c r="BF113" s="521" t="e">
        <f ca="1">+IF(AND(ISNUMBER(OFFSET('Hygiene Data'!$F$5,0,10*ROW('Hygiene Data'!F107))),'Data Summary'!DU113="Yes"),OFFSET('Hygiene Data'!$F$5,0,10*ROW('Hygiene Data'!F107)),NA())</f>
        <v>#N/A</v>
      </c>
      <c r="BG113" s="521" t="e">
        <f ca="1">+IF(AND(ISNUMBER(OFFSET('Hygiene Data'!$F$7,0,10*ROW('Hygiene Data'!F107))),'Data Summary'!DV113="Yes"),OFFSET('Hygiene Data'!$F$7,0,10*ROW('Hygiene Data'!F107)),NA())</f>
        <v>#N/A</v>
      </c>
      <c r="BH113" s="521" t="e">
        <f ca="1">+IF(AND(ISNUMBER(OFFSET('Hygiene Data'!$F$9,0,10*ROW('Hygiene Data'!F107))),'Data Summary'!DW113="Yes"),OFFSET('Hygiene Data'!$F$9,0,10*ROW('Hygiene Data'!F107)),NA())</f>
        <v>#N/A</v>
      </c>
      <c r="BI113" s="521" t="e">
        <f ca="1">+IF(AND(ISNUMBER(OFFSET('Hygiene Data'!$G$5,0,10*ROW('Hygiene Data'!G107))),'Data Summary'!DX113="Yes"),OFFSET('Hygiene Data'!$G$5,0,10*ROW('Hygiene Data'!G107)),NA())</f>
        <v>#N/A</v>
      </c>
      <c r="BJ113" s="521" t="e">
        <f ca="1">+IF(AND(ISNUMBER(OFFSET('Hygiene Data'!$G$7,0,10*ROW('Hygiene Data'!G107))),'Data Summary'!DY113="Yes"),OFFSET('Hygiene Data'!$G$7,0,10*ROW('Hygiene Data'!G107)),NA())</f>
        <v>#N/A</v>
      </c>
      <c r="BK113" s="521" t="e">
        <f ca="1">+IF(AND(ISNUMBER(OFFSET('Hygiene Data'!$G$9,0,10*ROW('Hygiene Data'!G107))),'Data Summary'!DZ113="Yes"),OFFSET('Hygiene Data'!$G$9,0,10*ROW('Hygiene Data'!G107)),NA())</f>
        <v>#N/A</v>
      </c>
      <c r="BL113" s="521" t="e">
        <f ca="1">+IF(AND(ISNUMBER(OFFSET('Hygiene Data'!$H$5,0,10*ROW('Hygiene Data'!H107))),'Data Summary'!EA113="Yes"),OFFSET('Hygiene Data'!$H$5,0,10*ROW('Hygiene Data'!H107)),NA())</f>
        <v>#N/A</v>
      </c>
      <c r="BM113" s="521" t="e">
        <f ca="1">+IF(AND(ISNUMBER(OFFSET('Hygiene Data'!$H$7,0,10*ROW('Hygiene Data'!H107))),'Data Summary'!EB113="Yes"),OFFSET('Hygiene Data'!$H$7,0,10*ROW('Hygiene Data'!H107)),NA())</f>
        <v>#N/A</v>
      </c>
      <c r="BN113" s="521" t="e">
        <f ca="1">+IF(AND(ISNUMBER(OFFSET('Hygiene Data'!$H$9,0,10*ROW('Hygiene Data'!H107))),'Data Summary'!EC113="Yes"),OFFSET('Hygiene Data'!$H$9,0,10*ROW('Hygiene Data'!H107)),NA())</f>
        <v>#N/A</v>
      </c>
      <c r="BO113" s="521" t="e">
        <f ca="1">+IF(AND(ISNUMBER(OFFSET('Hygiene Data'!$I$5,0,10*ROW('Hygiene Data'!I107))),'Data Summary'!ED113="Yes"),OFFSET('Hygiene Data'!$I$5,0,10*ROW('Hygiene Data'!I107)),NA())</f>
        <v>#N/A</v>
      </c>
      <c r="BP113" s="521" t="e">
        <f ca="1">+IF(AND(ISNUMBER(OFFSET('Hygiene Data'!$I$7,0,10*ROW('Hygiene Data'!I107))),'Data Summary'!EE113="Yes"),OFFSET('Hygiene Data'!$I$7,0,10*ROW('Hygiene Data'!I107)),NA())</f>
        <v>#N/A</v>
      </c>
      <c r="BQ113" s="521" t="e">
        <f ca="1">+IF(AND(ISNUMBER(OFFSET('Hygiene Data'!$I$9,0,10*ROW('Hygiene Data'!I107))),'Data Summary'!EF113="Yes"),OFFSET('Hygiene Data'!$I$9,0,10*ROW('Hygiene Data'!I107)),NA())</f>
        <v>#N/A</v>
      </c>
    </row>
    <row r="114" spans="1:69" x14ac:dyDescent="0.25">
      <c r="A114" s="517" t="e">
        <f ca="1">+RIGHT('Data Summary'!A114,LEN('Data Summary'!A114)-9)</f>
        <v>#VALUE!</v>
      </c>
      <c r="B114" s="491" t="str">
        <f ca="1">+IF(ISTEXT('Data Summary'!B114),'Data Summary'!B114,"")</f>
        <v/>
      </c>
      <c r="C114" s="518" t="e">
        <f ca="1">+VALUE('Data Summary'!C114)</f>
        <v>#VALUE!</v>
      </c>
      <c r="D114" s="519" t="e">
        <f ca="1">+IF(AND(ISNUMBER(OFFSET('Water Data'!$D$4,0,10*ROW('Water Data'!D108))),'Data Summary'!BS114="Yes"),100-OFFSET('Water Data'!$D$4,0,10*ROW('Water Data'!D108)),NA())</f>
        <v>#N/A</v>
      </c>
      <c r="E114" s="519" t="e">
        <f ca="1">+IF(AND(ISNUMBER(OFFSET('Water Data'!$D$6,0,10*ROW('Water Data'!D108))),'Data Summary'!BT114="Yes"),OFFSET('Water Data'!$D$6,0,10*ROW('Water Data'!D108)),NA())</f>
        <v>#N/A</v>
      </c>
      <c r="F114" s="519" t="e">
        <f ca="1">+IF(AND(ISNUMBER(OFFSET('Water Data'!$D$9,0,10*ROW('Water Data'!D108))),'Data Summary'!BU114="Yes"),OFFSET('Water Data'!$D$9,0,10*ROW('Water Data'!D108)),NA())</f>
        <v>#N/A</v>
      </c>
      <c r="G114" s="519" t="e">
        <f ca="1">+IF(AND(ISNUMBER(OFFSET('Water Data'!$E$4,0,10*ROW('Water Data'!E108))),'Data Summary'!BV114="Yes"),100-OFFSET('Water Data'!$E$4,0,10*ROW('Water Data'!E108)),NA())</f>
        <v>#N/A</v>
      </c>
      <c r="H114" s="519" t="e">
        <f ca="1">+IF(AND(ISNUMBER(OFFSET('Water Data'!$E$6,0,10*ROW('Water Data'!E108))),'Data Summary'!BW114="Yes"),OFFSET('Water Data'!$E$6,0,10*ROW('Water Data'!E108)),NA())</f>
        <v>#N/A</v>
      </c>
      <c r="I114" s="519" t="e">
        <f ca="1">+IF(AND(ISNUMBER(OFFSET('Water Data'!$E$9,0,10*ROW('Water Data'!E108))),'Data Summary'!BX114="Yes"),OFFSET('Water Data'!$E$9,0,10*ROW('Water Data'!E108)),NA())</f>
        <v>#N/A</v>
      </c>
      <c r="J114" s="519" t="e">
        <f ca="1">+IF(AND(ISNUMBER(OFFSET('Water Data'!$F$4,0,10*ROW('Water Data'!F108))),'Data Summary'!BY114="Yes"),100-OFFSET('Water Data'!$F$4,0,10*ROW('Water Data'!F108)),NA())</f>
        <v>#N/A</v>
      </c>
      <c r="K114" s="519" t="e">
        <f ca="1">+IF(AND(ISNUMBER(OFFSET('Water Data'!$F$6,0,10*ROW('Water Data'!F108))),'Data Summary'!BZ114="Yes"),OFFSET('Water Data'!$F$6,0,10*ROW('Water Data'!F108)),NA())</f>
        <v>#N/A</v>
      </c>
      <c r="L114" s="519" t="e">
        <f ca="1">+IF(AND(ISNUMBER(OFFSET('Water Data'!$F$9,0,10*ROW('Water Data'!F108))),'Data Summary'!CA114="Yes"),OFFSET('Water Data'!$F$9,0,10*ROW('Water Data'!F108)),NA())</f>
        <v>#N/A</v>
      </c>
      <c r="M114" s="519" t="e">
        <f ca="1">+IF(AND(ISNUMBER(OFFSET('Water Data'!$G$4,0,10*ROW('Water Data'!G108))),'Data Summary'!CB114="Yes"),100-OFFSET('Water Data'!$G$4,0,10*ROW('Water Data'!G108)),NA())</f>
        <v>#N/A</v>
      </c>
      <c r="N114" s="519" t="e">
        <f ca="1">+IF(AND(ISNUMBER(OFFSET('Water Data'!$G$6,0,10*ROW('Water Data'!G108))),'Data Summary'!CC114="Yes"),OFFSET('Water Data'!$G$6,0,10*ROW('Water Data'!G108)),NA())</f>
        <v>#N/A</v>
      </c>
      <c r="O114" s="519" t="e">
        <f ca="1">+IF(AND(ISNUMBER(OFFSET('Water Data'!$G$9,0,10*ROW('Water Data'!G108))),'Data Summary'!CD114="Yes"),OFFSET('Water Data'!$G$9,0,10*ROW('Water Data'!G108)),NA())</f>
        <v>#N/A</v>
      </c>
      <c r="P114" s="519" t="e">
        <f ca="1">+IF(AND(ISNUMBER(OFFSET('Water Data'!$H$4,0,10*ROW('Water Data'!H108))),'Data Summary'!CE114="Yes"),100-OFFSET('Water Data'!$H$4,0,10*ROW('Water Data'!H108)),NA())</f>
        <v>#N/A</v>
      </c>
      <c r="Q114" s="519" t="e">
        <f ca="1">+IF(AND(ISNUMBER(OFFSET('Water Data'!$H$6,0,10*ROW('Water Data'!H108))),'Data Summary'!CF114="Yes"),OFFSET('Water Data'!$H$6,0,10*ROW('Water Data'!H108)),NA())</f>
        <v>#N/A</v>
      </c>
      <c r="R114" s="519" t="e">
        <f ca="1">+IF(AND(ISNUMBER(OFFSET('Water Data'!$H$9,0,10*ROW('Water Data'!H108))),'Data Summary'!CG114="Yes"),OFFSET('Water Data'!$H$9,0,10*ROW('Water Data'!H108)),NA())</f>
        <v>#N/A</v>
      </c>
      <c r="S114" s="519" t="e">
        <f ca="1">+IF(AND(ISNUMBER(OFFSET('Water Data'!$I$4,0,10*ROW('Water Data'!I108))),'Data Summary'!CH114="Yes"),100-OFFSET('Water Data'!$I$4,0,10*ROW('Water Data'!I108)),NA())</f>
        <v>#N/A</v>
      </c>
      <c r="T114" s="519" t="e">
        <f ca="1">+IF(AND(ISNUMBER(OFFSET('Water Data'!$I$6,0,10*ROW('Water Data'!I108))),'Data Summary'!CI114="Yes"),OFFSET('Water Data'!$I$6,0,10*ROW('Water Data'!I108)),NA())</f>
        <v>#N/A</v>
      </c>
      <c r="U114" s="519" t="e">
        <f ca="1">+IF(AND(ISNUMBER(OFFSET('Water Data'!$I$9,0,10*ROW('Water Data'!I108))),'Data Summary'!CJ114="Yes"),OFFSET('Water Data'!$I$9,0,10*ROW('Water Data'!I108)),NA())</f>
        <v>#N/A</v>
      </c>
      <c r="V114" s="520" t="e">
        <f ca="1">+IF(AND(ISNUMBER(OFFSET('Sanitation Data'!$D$4,0,10*ROW('Sanitation Data'!D108))),'Data Summary'!CK114="Yes"),100-OFFSET('Sanitation Data'!$D$4,0,10*ROW('Sanitation Data'!D108)),NA())</f>
        <v>#N/A</v>
      </c>
      <c r="W114" s="520" t="e">
        <f ca="1">+IF(AND(ISNUMBER(OFFSET('Sanitation Data'!$D$6,0,10*ROW('Sanitation Data'!D108))),'Data Summary'!CL114="Yes"),OFFSET('Sanitation Data'!$D$6,0,10*ROW('Sanitation Data'!D108)),NA())</f>
        <v>#N/A</v>
      </c>
      <c r="X114" s="520" t="e">
        <f ca="1">+IF(AND(ISNUMBER(OFFSET('Sanitation Data'!$D$10,0,10*ROW('Sanitation Data'!D108))),'Data Summary'!CM114="Yes"),OFFSET('Sanitation Data'!$D$10,0,10*ROW('Sanitation Data'!D108)),NA())</f>
        <v>#N/A</v>
      </c>
      <c r="Y114" s="520" t="e">
        <f ca="1">+IF(AND(ISNUMBER(OFFSET('Sanitation Data'!$D$11,0,10*ROW('Sanitation Data'!D108))),'Data Summary'!CN114="Yes"),OFFSET('Sanitation Data'!$D$11,0,10*ROW('Sanitation Data'!D108)),NA())</f>
        <v>#N/A</v>
      </c>
      <c r="Z114" s="520" t="e">
        <f ca="1">+IF(AND(ISNUMBER(OFFSET('Sanitation Data'!$D$12,0,10*ROW('Sanitation Data'!D108))),'Data Summary'!CO114="Yes"),OFFSET('Sanitation Data'!$D$12,0,10*ROW('Sanitation Data'!D108)),NA())</f>
        <v>#N/A</v>
      </c>
      <c r="AA114" s="520" t="e">
        <f ca="1">+IF(AND(ISNUMBER(OFFSET('Sanitation Data'!$E$4,0,10*ROW('Sanitation Data'!E108))),'Data Summary'!CP114="Yes"),100-OFFSET('Sanitation Data'!$E$4,0,10*ROW('Sanitation Data'!E108)),NA())</f>
        <v>#N/A</v>
      </c>
      <c r="AB114" s="520" t="e">
        <f ca="1">+IF(AND(ISNUMBER(OFFSET('Sanitation Data'!$E$6,0,10*ROW('Sanitation Data'!E108))),'Data Summary'!CQ114="Yes"),OFFSET('Sanitation Data'!$E$6,0,10*ROW('Sanitation Data'!E108)),NA())</f>
        <v>#N/A</v>
      </c>
      <c r="AC114" s="520" t="e">
        <f ca="1">+IF(AND(ISNUMBER(OFFSET('Sanitation Data'!$E$10,0,10*ROW('Sanitation Data'!E108))),'Data Summary'!CR114="Yes"),OFFSET('Sanitation Data'!$E$10,0,10*ROW('Sanitation Data'!E108)),NA())</f>
        <v>#N/A</v>
      </c>
      <c r="AD114" s="520" t="e">
        <f ca="1">+IF(AND(ISNUMBER(OFFSET('Sanitation Data'!$E$11,0,10*ROW('Sanitation Data'!E108))),'Data Summary'!CS114="Yes"),OFFSET('Sanitation Data'!$E$11,0,10*ROW('Sanitation Data'!E108)),NA())</f>
        <v>#N/A</v>
      </c>
      <c r="AE114" s="520" t="e">
        <f ca="1">+IF(AND(ISNUMBER(OFFSET('Sanitation Data'!$E$12,0,10*ROW('Sanitation Data'!E108))),'Data Summary'!CT114="Yes"),OFFSET('Sanitation Data'!$E$12,0,10*ROW('Sanitation Data'!E108)),NA())</f>
        <v>#N/A</v>
      </c>
      <c r="AF114" s="520" t="e">
        <f ca="1">+IF(AND(ISNUMBER(OFFSET('Sanitation Data'!$F$4,0,10*ROW('Sanitation Data'!F108))),'Data Summary'!CU114="Yes"),100-OFFSET('Sanitation Data'!$F$4,0,10*ROW('Sanitation Data'!F108)),NA())</f>
        <v>#N/A</v>
      </c>
      <c r="AG114" s="520" t="e">
        <f ca="1">+IF(AND(ISNUMBER(OFFSET('Sanitation Data'!$F$6,0,10*ROW('Sanitation Data'!F108))),'Data Summary'!CV114="Yes"),OFFSET('Sanitation Data'!$F$6,0,10*ROW('Sanitation Data'!F108)),NA())</f>
        <v>#N/A</v>
      </c>
      <c r="AH114" s="520" t="e">
        <f ca="1">+IF(AND(ISNUMBER(OFFSET('Sanitation Data'!$F$10,0,10*ROW('Sanitation Data'!F108))),'Data Summary'!CW114="Yes"),OFFSET('Sanitation Data'!$F$10,0,10*ROW('Sanitation Data'!F108)),NA())</f>
        <v>#N/A</v>
      </c>
      <c r="AI114" s="520" t="e">
        <f ca="1">+IF(AND(ISNUMBER(OFFSET('Sanitation Data'!$F$11,0,10*ROW('Sanitation Data'!F108))),'Data Summary'!CX114="Yes"),OFFSET('Sanitation Data'!$F$11,0,10*ROW('Sanitation Data'!F108)),NA())</f>
        <v>#N/A</v>
      </c>
      <c r="AJ114" s="520" t="e">
        <f ca="1">+IF(AND(ISNUMBER(OFFSET('Sanitation Data'!$F$12,0,10*ROW('Sanitation Data'!F108))),'Data Summary'!CY114="Yes"),OFFSET('Sanitation Data'!$F$12,0,10*ROW('Sanitation Data'!F108)),NA())</f>
        <v>#N/A</v>
      </c>
      <c r="AK114" s="520" t="e">
        <f ca="1">+IF(AND(ISNUMBER(OFFSET('Sanitation Data'!$G$4,0,10*ROW('Sanitation Data'!G108))),'Data Summary'!CZ114="Yes"),100-OFFSET('Sanitation Data'!$G$4,0,10*ROW('Sanitation Data'!G108)),NA())</f>
        <v>#N/A</v>
      </c>
      <c r="AL114" s="520" t="e">
        <f ca="1">+IF(AND(ISNUMBER(OFFSET('Sanitation Data'!$G$6,0,10*ROW('Sanitation Data'!G108))),'Data Summary'!DA114="Yes"),OFFSET('Sanitation Data'!$G$6,0,10*ROW('Sanitation Data'!G108)),NA())</f>
        <v>#N/A</v>
      </c>
      <c r="AM114" s="520" t="e">
        <f ca="1">+IF(AND(ISNUMBER(OFFSET('Sanitation Data'!$G$10,0,10*ROW('Sanitation Data'!G108))),'Data Summary'!DB114="Yes"),OFFSET('Sanitation Data'!$G$10,0,10*ROW('Sanitation Data'!G108)),NA())</f>
        <v>#N/A</v>
      </c>
      <c r="AN114" s="520" t="e">
        <f ca="1">+IF(AND(ISNUMBER(OFFSET('Sanitation Data'!$G$11,0,10*ROW('Sanitation Data'!G108))),'Data Summary'!DC114="Yes"),OFFSET('Sanitation Data'!$G$11,0,10*ROW('Sanitation Data'!G108)),NA())</f>
        <v>#N/A</v>
      </c>
      <c r="AO114" s="520" t="e">
        <f ca="1">+IF(AND(ISNUMBER(OFFSET('Sanitation Data'!$G$12,0,10*ROW('Sanitation Data'!G108))),'Data Summary'!DD114="Yes"),OFFSET('Sanitation Data'!$G$12,0,10*ROW('Sanitation Data'!G108)),NA())</f>
        <v>#N/A</v>
      </c>
      <c r="AP114" s="520" t="e">
        <f ca="1">+IF(AND(ISNUMBER(OFFSET('Sanitation Data'!$H$4,0,10*ROW('Sanitation Data'!H108))),'Data Summary'!DE114="Yes"),100-OFFSET('Sanitation Data'!$H$4,0,10*ROW('Sanitation Data'!H108)),NA())</f>
        <v>#N/A</v>
      </c>
      <c r="AQ114" s="520" t="e">
        <f ca="1">+IF(AND(ISNUMBER(OFFSET('Sanitation Data'!$H$6,0,10*ROW('Sanitation Data'!H108))),'Data Summary'!DF114="Yes"),OFFSET('Sanitation Data'!$H$6,0,10*ROW('Sanitation Data'!H108)),NA())</f>
        <v>#N/A</v>
      </c>
      <c r="AR114" s="520" t="e">
        <f ca="1">+IF(AND(ISNUMBER(OFFSET('Sanitation Data'!$H$10,0,10*ROW('Sanitation Data'!H108))),'Data Summary'!DG114="Yes"),OFFSET('Sanitation Data'!$H$10,0,10*ROW('Sanitation Data'!H108)),NA())</f>
        <v>#N/A</v>
      </c>
      <c r="AS114" s="520" t="e">
        <f ca="1">+IF(AND(ISNUMBER(OFFSET('Sanitation Data'!$H$11,0,10*ROW('Sanitation Data'!H108))),'Data Summary'!DH114="Yes"),OFFSET('Sanitation Data'!$H$11,0,10*ROW('Sanitation Data'!H108)),NA())</f>
        <v>#N/A</v>
      </c>
      <c r="AT114" s="520" t="e">
        <f ca="1">+IF(AND(ISNUMBER(OFFSET('Sanitation Data'!$H$12,0,10*ROW('Sanitation Data'!H108))),'Data Summary'!DI114="Yes"),OFFSET('Sanitation Data'!$H$12,0,10*ROW('Sanitation Data'!H108)),NA())</f>
        <v>#N/A</v>
      </c>
      <c r="AU114" s="520" t="e">
        <f ca="1">+IF(AND(ISNUMBER(OFFSET('Sanitation Data'!$I$4,0,10*ROW('Sanitation Data'!I108))),'Data Summary'!DJ114="Yes"),100-OFFSET('Sanitation Data'!$I$4,0,10*ROW('Sanitation Data'!I108)),NA())</f>
        <v>#N/A</v>
      </c>
      <c r="AV114" s="520" t="e">
        <f ca="1">+IF(AND(ISNUMBER(OFFSET('Sanitation Data'!$I$6,0,10*ROW('Sanitation Data'!I108))),'Data Summary'!DK114="Yes"),OFFSET('Sanitation Data'!$I$6,0,10*ROW('Sanitation Data'!I108)),NA())</f>
        <v>#N/A</v>
      </c>
      <c r="AW114" s="520" t="e">
        <f ca="1">+IF(AND(ISNUMBER(OFFSET('Sanitation Data'!$I$10,0,10*ROW('Sanitation Data'!I108))),'Data Summary'!DL114="Yes"),OFFSET('Sanitation Data'!$I$10,0,10*ROW('Sanitation Data'!I108)),NA())</f>
        <v>#N/A</v>
      </c>
      <c r="AX114" s="520" t="e">
        <f ca="1">+IF(AND(ISNUMBER(OFFSET('Sanitation Data'!$I$11,0,10*ROW('Sanitation Data'!I108))),'Data Summary'!DM114="Yes"),OFFSET('Sanitation Data'!$I$11,0,10*ROW('Sanitation Data'!I108)),NA())</f>
        <v>#N/A</v>
      </c>
      <c r="AY114" s="520" t="e">
        <f ca="1">+IF(AND(ISNUMBER(OFFSET('Sanitation Data'!$I$12,0,10*ROW('Sanitation Data'!I108))),'Data Summary'!DN114="Yes"),OFFSET('Sanitation Data'!$I$12,0,10*ROW('Sanitation Data'!I108)),NA())</f>
        <v>#N/A</v>
      </c>
      <c r="AZ114" s="521" t="e">
        <f ca="1">+IF(AND(ISNUMBER(OFFSET('Hygiene Data'!$D$5,0,10*ROW('Hygiene Data'!D108))),'Data Summary'!DO114="Yes"),OFFSET('Hygiene Data'!$D$5,0,10*ROW('Hygiene Data'!D108)),NA())</f>
        <v>#N/A</v>
      </c>
      <c r="BA114" s="521" t="e">
        <f ca="1">+IF(AND(ISNUMBER(OFFSET('Hygiene Data'!$D$7,0,10*ROW('Hygiene Data'!D108))),'Data Summary'!DP114="Yes"),OFFSET('Hygiene Data'!$D$7,0,10*ROW('Hygiene Data'!D108)),NA())</f>
        <v>#N/A</v>
      </c>
      <c r="BB114" s="521" t="e">
        <f ca="1">+IF(AND(ISNUMBER(OFFSET('Hygiene Data'!$D$9,0,10*ROW('Hygiene Data'!D108))),'Data Summary'!DQ114="Yes"),OFFSET('Hygiene Data'!$D$9,0,10*ROW('Hygiene Data'!D108)),NA())</f>
        <v>#N/A</v>
      </c>
      <c r="BC114" s="521" t="e">
        <f ca="1">+IF(AND(ISNUMBER(OFFSET('Hygiene Data'!$E$5,0,10*ROW('Hygiene Data'!E108))),'Data Summary'!DR114="Yes"),OFFSET('Hygiene Data'!$E$5,0,10*ROW('Hygiene Data'!E108)),NA())</f>
        <v>#N/A</v>
      </c>
      <c r="BD114" s="521" t="e">
        <f ca="1">+IF(AND(ISNUMBER(OFFSET('Hygiene Data'!$E$7,0,10*ROW('Hygiene Data'!E108))),'Data Summary'!DS114="Yes"),OFFSET('Hygiene Data'!$E$7,0,10*ROW('Hygiene Data'!E108)),NA())</f>
        <v>#N/A</v>
      </c>
      <c r="BE114" s="521" t="e">
        <f ca="1">+IF(AND(ISNUMBER(OFFSET('Hygiene Data'!$E$9,0,10*ROW('Hygiene Data'!E108))),'Data Summary'!DT114="Yes"),OFFSET('Hygiene Data'!$E$9,0,10*ROW('Hygiene Data'!E108)),NA())</f>
        <v>#N/A</v>
      </c>
      <c r="BF114" s="521" t="e">
        <f ca="1">+IF(AND(ISNUMBER(OFFSET('Hygiene Data'!$F$5,0,10*ROW('Hygiene Data'!F108))),'Data Summary'!DU114="Yes"),OFFSET('Hygiene Data'!$F$5,0,10*ROW('Hygiene Data'!F108)),NA())</f>
        <v>#N/A</v>
      </c>
      <c r="BG114" s="521" t="e">
        <f ca="1">+IF(AND(ISNUMBER(OFFSET('Hygiene Data'!$F$7,0,10*ROW('Hygiene Data'!F108))),'Data Summary'!DV114="Yes"),OFFSET('Hygiene Data'!$F$7,0,10*ROW('Hygiene Data'!F108)),NA())</f>
        <v>#N/A</v>
      </c>
      <c r="BH114" s="521" t="e">
        <f ca="1">+IF(AND(ISNUMBER(OFFSET('Hygiene Data'!$F$9,0,10*ROW('Hygiene Data'!F108))),'Data Summary'!DW114="Yes"),OFFSET('Hygiene Data'!$F$9,0,10*ROW('Hygiene Data'!F108)),NA())</f>
        <v>#N/A</v>
      </c>
      <c r="BI114" s="521" t="e">
        <f ca="1">+IF(AND(ISNUMBER(OFFSET('Hygiene Data'!$G$5,0,10*ROW('Hygiene Data'!G108))),'Data Summary'!DX114="Yes"),OFFSET('Hygiene Data'!$G$5,0,10*ROW('Hygiene Data'!G108)),NA())</f>
        <v>#N/A</v>
      </c>
      <c r="BJ114" s="521" t="e">
        <f ca="1">+IF(AND(ISNUMBER(OFFSET('Hygiene Data'!$G$7,0,10*ROW('Hygiene Data'!G108))),'Data Summary'!DY114="Yes"),OFFSET('Hygiene Data'!$G$7,0,10*ROW('Hygiene Data'!G108)),NA())</f>
        <v>#N/A</v>
      </c>
      <c r="BK114" s="521" t="e">
        <f ca="1">+IF(AND(ISNUMBER(OFFSET('Hygiene Data'!$G$9,0,10*ROW('Hygiene Data'!G108))),'Data Summary'!DZ114="Yes"),OFFSET('Hygiene Data'!$G$9,0,10*ROW('Hygiene Data'!G108)),NA())</f>
        <v>#N/A</v>
      </c>
      <c r="BL114" s="521" t="e">
        <f ca="1">+IF(AND(ISNUMBER(OFFSET('Hygiene Data'!$H$5,0,10*ROW('Hygiene Data'!H108))),'Data Summary'!EA114="Yes"),OFFSET('Hygiene Data'!$H$5,0,10*ROW('Hygiene Data'!H108)),NA())</f>
        <v>#N/A</v>
      </c>
      <c r="BM114" s="521" t="e">
        <f ca="1">+IF(AND(ISNUMBER(OFFSET('Hygiene Data'!$H$7,0,10*ROW('Hygiene Data'!H108))),'Data Summary'!EB114="Yes"),OFFSET('Hygiene Data'!$H$7,0,10*ROW('Hygiene Data'!H108)),NA())</f>
        <v>#N/A</v>
      </c>
      <c r="BN114" s="521" t="e">
        <f ca="1">+IF(AND(ISNUMBER(OFFSET('Hygiene Data'!$H$9,0,10*ROW('Hygiene Data'!H108))),'Data Summary'!EC114="Yes"),OFFSET('Hygiene Data'!$H$9,0,10*ROW('Hygiene Data'!H108)),NA())</f>
        <v>#N/A</v>
      </c>
      <c r="BO114" s="521" t="e">
        <f ca="1">+IF(AND(ISNUMBER(OFFSET('Hygiene Data'!$I$5,0,10*ROW('Hygiene Data'!I108))),'Data Summary'!ED114="Yes"),OFFSET('Hygiene Data'!$I$5,0,10*ROW('Hygiene Data'!I108)),NA())</f>
        <v>#N/A</v>
      </c>
      <c r="BP114" s="521" t="e">
        <f ca="1">+IF(AND(ISNUMBER(OFFSET('Hygiene Data'!$I$7,0,10*ROW('Hygiene Data'!I108))),'Data Summary'!EE114="Yes"),OFFSET('Hygiene Data'!$I$7,0,10*ROW('Hygiene Data'!I108)),NA())</f>
        <v>#N/A</v>
      </c>
      <c r="BQ114" s="521" t="e">
        <f ca="1">+IF(AND(ISNUMBER(OFFSET('Hygiene Data'!$I$9,0,10*ROW('Hygiene Data'!I108))),'Data Summary'!EF114="Yes"),OFFSET('Hygiene Data'!$I$9,0,10*ROW('Hygiene Data'!I108)),NA())</f>
        <v>#N/A</v>
      </c>
    </row>
    <row r="115" spans="1:69" x14ac:dyDescent="0.25">
      <c r="A115" s="517" t="e">
        <f ca="1">+RIGHT('Data Summary'!A115,LEN('Data Summary'!A115)-9)</f>
        <v>#VALUE!</v>
      </c>
      <c r="B115" s="491" t="str">
        <f ca="1">+IF(ISTEXT('Data Summary'!B115),'Data Summary'!B115,"")</f>
        <v/>
      </c>
      <c r="C115" s="518" t="e">
        <f ca="1">+VALUE('Data Summary'!C115)</f>
        <v>#VALUE!</v>
      </c>
      <c r="D115" s="519" t="e">
        <f ca="1">+IF(AND(ISNUMBER(OFFSET('Water Data'!$D$4,0,10*ROW('Water Data'!D109))),'Data Summary'!BS115="Yes"),100-OFFSET('Water Data'!$D$4,0,10*ROW('Water Data'!D109)),NA())</f>
        <v>#N/A</v>
      </c>
      <c r="E115" s="519" t="e">
        <f ca="1">+IF(AND(ISNUMBER(OFFSET('Water Data'!$D$6,0,10*ROW('Water Data'!D109))),'Data Summary'!BT115="Yes"),OFFSET('Water Data'!$D$6,0,10*ROW('Water Data'!D109)),NA())</f>
        <v>#N/A</v>
      </c>
      <c r="F115" s="519" t="e">
        <f ca="1">+IF(AND(ISNUMBER(OFFSET('Water Data'!$D$9,0,10*ROW('Water Data'!D109))),'Data Summary'!BU115="Yes"),OFFSET('Water Data'!$D$9,0,10*ROW('Water Data'!D109)),NA())</f>
        <v>#N/A</v>
      </c>
      <c r="G115" s="519" t="e">
        <f ca="1">+IF(AND(ISNUMBER(OFFSET('Water Data'!$E$4,0,10*ROW('Water Data'!E109))),'Data Summary'!BV115="Yes"),100-OFFSET('Water Data'!$E$4,0,10*ROW('Water Data'!E109)),NA())</f>
        <v>#N/A</v>
      </c>
      <c r="H115" s="519" t="e">
        <f ca="1">+IF(AND(ISNUMBER(OFFSET('Water Data'!$E$6,0,10*ROW('Water Data'!E109))),'Data Summary'!BW115="Yes"),OFFSET('Water Data'!$E$6,0,10*ROW('Water Data'!E109)),NA())</f>
        <v>#N/A</v>
      </c>
      <c r="I115" s="519" t="e">
        <f ca="1">+IF(AND(ISNUMBER(OFFSET('Water Data'!$E$9,0,10*ROW('Water Data'!E109))),'Data Summary'!BX115="Yes"),OFFSET('Water Data'!$E$9,0,10*ROW('Water Data'!E109)),NA())</f>
        <v>#N/A</v>
      </c>
      <c r="J115" s="519" t="e">
        <f ca="1">+IF(AND(ISNUMBER(OFFSET('Water Data'!$F$4,0,10*ROW('Water Data'!F109))),'Data Summary'!BY115="Yes"),100-OFFSET('Water Data'!$F$4,0,10*ROW('Water Data'!F109)),NA())</f>
        <v>#N/A</v>
      </c>
      <c r="K115" s="519" t="e">
        <f ca="1">+IF(AND(ISNUMBER(OFFSET('Water Data'!$F$6,0,10*ROW('Water Data'!F109))),'Data Summary'!BZ115="Yes"),OFFSET('Water Data'!$F$6,0,10*ROW('Water Data'!F109)),NA())</f>
        <v>#N/A</v>
      </c>
      <c r="L115" s="519" t="e">
        <f ca="1">+IF(AND(ISNUMBER(OFFSET('Water Data'!$F$9,0,10*ROW('Water Data'!F109))),'Data Summary'!CA115="Yes"),OFFSET('Water Data'!$F$9,0,10*ROW('Water Data'!F109)),NA())</f>
        <v>#N/A</v>
      </c>
      <c r="M115" s="519" t="e">
        <f ca="1">+IF(AND(ISNUMBER(OFFSET('Water Data'!$G$4,0,10*ROW('Water Data'!G109))),'Data Summary'!CB115="Yes"),100-OFFSET('Water Data'!$G$4,0,10*ROW('Water Data'!G109)),NA())</f>
        <v>#N/A</v>
      </c>
      <c r="N115" s="519" t="e">
        <f ca="1">+IF(AND(ISNUMBER(OFFSET('Water Data'!$G$6,0,10*ROW('Water Data'!G109))),'Data Summary'!CC115="Yes"),OFFSET('Water Data'!$G$6,0,10*ROW('Water Data'!G109)),NA())</f>
        <v>#N/A</v>
      </c>
      <c r="O115" s="519" t="e">
        <f ca="1">+IF(AND(ISNUMBER(OFFSET('Water Data'!$G$9,0,10*ROW('Water Data'!G109))),'Data Summary'!CD115="Yes"),OFFSET('Water Data'!$G$9,0,10*ROW('Water Data'!G109)),NA())</f>
        <v>#N/A</v>
      </c>
      <c r="P115" s="519" t="e">
        <f ca="1">+IF(AND(ISNUMBER(OFFSET('Water Data'!$H$4,0,10*ROW('Water Data'!H109))),'Data Summary'!CE115="Yes"),100-OFFSET('Water Data'!$H$4,0,10*ROW('Water Data'!H109)),NA())</f>
        <v>#N/A</v>
      </c>
      <c r="Q115" s="519" t="e">
        <f ca="1">+IF(AND(ISNUMBER(OFFSET('Water Data'!$H$6,0,10*ROW('Water Data'!H109))),'Data Summary'!CF115="Yes"),OFFSET('Water Data'!$H$6,0,10*ROW('Water Data'!H109)),NA())</f>
        <v>#N/A</v>
      </c>
      <c r="R115" s="519" t="e">
        <f ca="1">+IF(AND(ISNUMBER(OFFSET('Water Data'!$H$9,0,10*ROW('Water Data'!H109))),'Data Summary'!CG115="Yes"),OFFSET('Water Data'!$H$9,0,10*ROW('Water Data'!H109)),NA())</f>
        <v>#N/A</v>
      </c>
      <c r="S115" s="519" t="e">
        <f ca="1">+IF(AND(ISNUMBER(OFFSET('Water Data'!$I$4,0,10*ROW('Water Data'!I109))),'Data Summary'!CH115="Yes"),100-OFFSET('Water Data'!$I$4,0,10*ROW('Water Data'!I109)),NA())</f>
        <v>#N/A</v>
      </c>
      <c r="T115" s="519" t="e">
        <f ca="1">+IF(AND(ISNUMBER(OFFSET('Water Data'!$I$6,0,10*ROW('Water Data'!I109))),'Data Summary'!CI115="Yes"),OFFSET('Water Data'!$I$6,0,10*ROW('Water Data'!I109)),NA())</f>
        <v>#N/A</v>
      </c>
      <c r="U115" s="519" t="e">
        <f ca="1">+IF(AND(ISNUMBER(OFFSET('Water Data'!$I$9,0,10*ROW('Water Data'!I109))),'Data Summary'!CJ115="Yes"),OFFSET('Water Data'!$I$9,0,10*ROW('Water Data'!I109)),NA())</f>
        <v>#N/A</v>
      </c>
      <c r="V115" s="520" t="e">
        <f ca="1">+IF(AND(ISNUMBER(OFFSET('Sanitation Data'!$D$4,0,10*ROW('Sanitation Data'!D109))),'Data Summary'!CK115="Yes"),100-OFFSET('Sanitation Data'!$D$4,0,10*ROW('Sanitation Data'!D109)),NA())</f>
        <v>#N/A</v>
      </c>
      <c r="W115" s="520" t="e">
        <f ca="1">+IF(AND(ISNUMBER(OFFSET('Sanitation Data'!$D$6,0,10*ROW('Sanitation Data'!D109))),'Data Summary'!CL115="Yes"),OFFSET('Sanitation Data'!$D$6,0,10*ROW('Sanitation Data'!D109)),NA())</f>
        <v>#N/A</v>
      </c>
      <c r="X115" s="520" t="e">
        <f ca="1">+IF(AND(ISNUMBER(OFFSET('Sanitation Data'!$D$10,0,10*ROW('Sanitation Data'!D109))),'Data Summary'!CM115="Yes"),OFFSET('Sanitation Data'!$D$10,0,10*ROW('Sanitation Data'!D109)),NA())</f>
        <v>#N/A</v>
      </c>
      <c r="Y115" s="520" t="e">
        <f ca="1">+IF(AND(ISNUMBER(OFFSET('Sanitation Data'!$D$11,0,10*ROW('Sanitation Data'!D109))),'Data Summary'!CN115="Yes"),OFFSET('Sanitation Data'!$D$11,0,10*ROW('Sanitation Data'!D109)),NA())</f>
        <v>#N/A</v>
      </c>
      <c r="Z115" s="520" t="e">
        <f ca="1">+IF(AND(ISNUMBER(OFFSET('Sanitation Data'!$D$12,0,10*ROW('Sanitation Data'!D109))),'Data Summary'!CO115="Yes"),OFFSET('Sanitation Data'!$D$12,0,10*ROW('Sanitation Data'!D109)),NA())</f>
        <v>#N/A</v>
      </c>
      <c r="AA115" s="520" t="e">
        <f ca="1">+IF(AND(ISNUMBER(OFFSET('Sanitation Data'!$E$4,0,10*ROW('Sanitation Data'!E109))),'Data Summary'!CP115="Yes"),100-OFFSET('Sanitation Data'!$E$4,0,10*ROW('Sanitation Data'!E109)),NA())</f>
        <v>#N/A</v>
      </c>
      <c r="AB115" s="520" t="e">
        <f ca="1">+IF(AND(ISNUMBER(OFFSET('Sanitation Data'!$E$6,0,10*ROW('Sanitation Data'!E109))),'Data Summary'!CQ115="Yes"),OFFSET('Sanitation Data'!$E$6,0,10*ROW('Sanitation Data'!E109)),NA())</f>
        <v>#N/A</v>
      </c>
      <c r="AC115" s="520" t="e">
        <f ca="1">+IF(AND(ISNUMBER(OFFSET('Sanitation Data'!$E$10,0,10*ROW('Sanitation Data'!E109))),'Data Summary'!CR115="Yes"),OFFSET('Sanitation Data'!$E$10,0,10*ROW('Sanitation Data'!E109)),NA())</f>
        <v>#N/A</v>
      </c>
      <c r="AD115" s="520" t="e">
        <f ca="1">+IF(AND(ISNUMBER(OFFSET('Sanitation Data'!$E$11,0,10*ROW('Sanitation Data'!E109))),'Data Summary'!CS115="Yes"),OFFSET('Sanitation Data'!$E$11,0,10*ROW('Sanitation Data'!E109)),NA())</f>
        <v>#N/A</v>
      </c>
      <c r="AE115" s="520" t="e">
        <f ca="1">+IF(AND(ISNUMBER(OFFSET('Sanitation Data'!$E$12,0,10*ROW('Sanitation Data'!E109))),'Data Summary'!CT115="Yes"),OFFSET('Sanitation Data'!$E$12,0,10*ROW('Sanitation Data'!E109)),NA())</f>
        <v>#N/A</v>
      </c>
      <c r="AF115" s="520" t="e">
        <f ca="1">+IF(AND(ISNUMBER(OFFSET('Sanitation Data'!$F$4,0,10*ROW('Sanitation Data'!F109))),'Data Summary'!CU115="Yes"),100-OFFSET('Sanitation Data'!$F$4,0,10*ROW('Sanitation Data'!F109)),NA())</f>
        <v>#N/A</v>
      </c>
      <c r="AG115" s="520" t="e">
        <f ca="1">+IF(AND(ISNUMBER(OFFSET('Sanitation Data'!$F$6,0,10*ROW('Sanitation Data'!F109))),'Data Summary'!CV115="Yes"),OFFSET('Sanitation Data'!$F$6,0,10*ROW('Sanitation Data'!F109)),NA())</f>
        <v>#N/A</v>
      </c>
      <c r="AH115" s="520" t="e">
        <f ca="1">+IF(AND(ISNUMBER(OFFSET('Sanitation Data'!$F$10,0,10*ROW('Sanitation Data'!F109))),'Data Summary'!CW115="Yes"),OFFSET('Sanitation Data'!$F$10,0,10*ROW('Sanitation Data'!F109)),NA())</f>
        <v>#N/A</v>
      </c>
      <c r="AI115" s="520" t="e">
        <f ca="1">+IF(AND(ISNUMBER(OFFSET('Sanitation Data'!$F$11,0,10*ROW('Sanitation Data'!F109))),'Data Summary'!CX115="Yes"),OFFSET('Sanitation Data'!$F$11,0,10*ROW('Sanitation Data'!F109)),NA())</f>
        <v>#N/A</v>
      </c>
      <c r="AJ115" s="520" t="e">
        <f ca="1">+IF(AND(ISNUMBER(OFFSET('Sanitation Data'!$F$12,0,10*ROW('Sanitation Data'!F109))),'Data Summary'!CY115="Yes"),OFFSET('Sanitation Data'!$F$12,0,10*ROW('Sanitation Data'!F109)),NA())</f>
        <v>#N/A</v>
      </c>
      <c r="AK115" s="520" t="e">
        <f ca="1">+IF(AND(ISNUMBER(OFFSET('Sanitation Data'!$G$4,0,10*ROW('Sanitation Data'!G109))),'Data Summary'!CZ115="Yes"),100-OFFSET('Sanitation Data'!$G$4,0,10*ROW('Sanitation Data'!G109)),NA())</f>
        <v>#N/A</v>
      </c>
      <c r="AL115" s="520" t="e">
        <f ca="1">+IF(AND(ISNUMBER(OFFSET('Sanitation Data'!$G$6,0,10*ROW('Sanitation Data'!G109))),'Data Summary'!DA115="Yes"),OFFSET('Sanitation Data'!$G$6,0,10*ROW('Sanitation Data'!G109)),NA())</f>
        <v>#N/A</v>
      </c>
      <c r="AM115" s="520" t="e">
        <f ca="1">+IF(AND(ISNUMBER(OFFSET('Sanitation Data'!$G$10,0,10*ROW('Sanitation Data'!G109))),'Data Summary'!DB115="Yes"),OFFSET('Sanitation Data'!$G$10,0,10*ROW('Sanitation Data'!G109)),NA())</f>
        <v>#N/A</v>
      </c>
      <c r="AN115" s="520" t="e">
        <f ca="1">+IF(AND(ISNUMBER(OFFSET('Sanitation Data'!$G$11,0,10*ROW('Sanitation Data'!G109))),'Data Summary'!DC115="Yes"),OFFSET('Sanitation Data'!$G$11,0,10*ROW('Sanitation Data'!G109)),NA())</f>
        <v>#N/A</v>
      </c>
      <c r="AO115" s="520" t="e">
        <f ca="1">+IF(AND(ISNUMBER(OFFSET('Sanitation Data'!$G$12,0,10*ROW('Sanitation Data'!G109))),'Data Summary'!DD115="Yes"),OFFSET('Sanitation Data'!$G$12,0,10*ROW('Sanitation Data'!G109)),NA())</f>
        <v>#N/A</v>
      </c>
      <c r="AP115" s="520" t="e">
        <f ca="1">+IF(AND(ISNUMBER(OFFSET('Sanitation Data'!$H$4,0,10*ROW('Sanitation Data'!H109))),'Data Summary'!DE115="Yes"),100-OFFSET('Sanitation Data'!$H$4,0,10*ROW('Sanitation Data'!H109)),NA())</f>
        <v>#N/A</v>
      </c>
      <c r="AQ115" s="520" t="e">
        <f ca="1">+IF(AND(ISNUMBER(OFFSET('Sanitation Data'!$H$6,0,10*ROW('Sanitation Data'!H109))),'Data Summary'!DF115="Yes"),OFFSET('Sanitation Data'!$H$6,0,10*ROW('Sanitation Data'!H109)),NA())</f>
        <v>#N/A</v>
      </c>
      <c r="AR115" s="520" t="e">
        <f ca="1">+IF(AND(ISNUMBER(OFFSET('Sanitation Data'!$H$10,0,10*ROW('Sanitation Data'!H109))),'Data Summary'!DG115="Yes"),OFFSET('Sanitation Data'!$H$10,0,10*ROW('Sanitation Data'!H109)),NA())</f>
        <v>#N/A</v>
      </c>
      <c r="AS115" s="520" t="e">
        <f ca="1">+IF(AND(ISNUMBER(OFFSET('Sanitation Data'!$H$11,0,10*ROW('Sanitation Data'!H109))),'Data Summary'!DH115="Yes"),OFFSET('Sanitation Data'!$H$11,0,10*ROW('Sanitation Data'!H109)),NA())</f>
        <v>#N/A</v>
      </c>
      <c r="AT115" s="520" t="e">
        <f ca="1">+IF(AND(ISNUMBER(OFFSET('Sanitation Data'!$H$12,0,10*ROW('Sanitation Data'!H109))),'Data Summary'!DI115="Yes"),OFFSET('Sanitation Data'!$H$12,0,10*ROW('Sanitation Data'!H109)),NA())</f>
        <v>#N/A</v>
      </c>
      <c r="AU115" s="520" t="e">
        <f ca="1">+IF(AND(ISNUMBER(OFFSET('Sanitation Data'!$I$4,0,10*ROW('Sanitation Data'!I109))),'Data Summary'!DJ115="Yes"),100-OFFSET('Sanitation Data'!$I$4,0,10*ROW('Sanitation Data'!I109)),NA())</f>
        <v>#N/A</v>
      </c>
      <c r="AV115" s="520" t="e">
        <f ca="1">+IF(AND(ISNUMBER(OFFSET('Sanitation Data'!$I$6,0,10*ROW('Sanitation Data'!I109))),'Data Summary'!DK115="Yes"),OFFSET('Sanitation Data'!$I$6,0,10*ROW('Sanitation Data'!I109)),NA())</f>
        <v>#N/A</v>
      </c>
      <c r="AW115" s="520" t="e">
        <f ca="1">+IF(AND(ISNUMBER(OFFSET('Sanitation Data'!$I$10,0,10*ROW('Sanitation Data'!I109))),'Data Summary'!DL115="Yes"),OFFSET('Sanitation Data'!$I$10,0,10*ROW('Sanitation Data'!I109)),NA())</f>
        <v>#N/A</v>
      </c>
      <c r="AX115" s="520" t="e">
        <f ca="1">+IF(AND(ISNUMBER(OFFSET('Sanitation Data'!$I$11,0,10*ROW('Sanitation Data'!I109))),'Data Summary'!DM115="Yes"),OFFSET('Sanitation Data'!$I$11,0,10*ROW('Sanitation Data'!I109)),NA())</f>
        <v>#N/A</v>
      </c>
      <c r="AY115" s="520" t="e">
        <f ca="1">+IF(AND(ISNUMBER(OFFSET('Sanitation Data'!$I$12,0,10*ROW('Sanitation Data'!I109))),'Data Summary'!DN115="Yes"),OFFSET('Sanitation Data'!$I$12,0,10*ROW('Sanitation Data'!I109)),NA())</f>
        <v>#N/A</v>
      </c>
      <c r="AZ115" s="521" t="e">
        <f ca="1">+IF(AND(ISNUMBER(OFFSET('Hygiene Data'!$D$5,0,10*ROW('Hygiene Data'!D109))),'Data Summary'!DO115="Yes"),OFFSET('Hygiene Data'!$D$5,0,10*ROW('Hygiene Data'!D109)),NA())</f>
        <v>#N/A</v>
      </c>
      <c r="BA115" s="521" t="e">
        <f ca="1">+IF(AND(ISNUMBER(OFFSET('Hygiene Data'!$D$7,0,10*ROW('Hygiene Data'!D109))),'Data Summary'!DP115="Yes"),OFFSET('Hygiene Data'!$D$7,0,10*ROW('Hygiene Data'!D109)),NA())</f>
        <v>#N/A</v>
      </c>
      <c r="BB115" s="521" t="e">
        <f ca="1">+IF(AND(ISNUMBER(OFFSET('Hygiene Data'!$D$9,0,10*ROW('Hygiene Data'!D109))),'Data Summary'!DQ115="Yes"),OFFSET('Hygiene Data'!$D$9,0,10*ROW('Hygiene Data'!D109)),NA())</f>
        <v>#N/A</v>
      </c>
      <c r="BC115" s="521" t="e">
        <f ca="1">+IF(AND(ISNUMBER(OFFSET('Hygiene Data'!$E$5,0,10*ROW('Hygiene Data'!E109))),'Data Summary'!DR115="Yes"),OFFSET('Hygiene Data'!$E$5,0,10*ROW('Hygiene Data'!E109)),NA())</f>
        <v>#N/A</v>
      </c>
      <c r="BD115" s="521" t="e">
        <f ca="1">+IF(AND(ISNUMBER(OFFSET('Hygiene Data'!$E$7,0,10*ROW('Hygiene Data'!E109))),'Data Summary'!DS115="Yes"),OFFSET('Hygiene Data'!$E$7,0,10*ROW('Hygiene Data'!E109)),NA())</f>
        <v>#N/A</v>
      </c>
      <c r="BE115" s="521" t="e">
        <f ca="1">+IF(AND(ISNUMBER(OFFSET('Hygiene Data'!$E$9,0,10*ROW('Hygiene Data'!E109))),'Data Summary'!DT115="Yes"),OFFSET('Hygiene Data'!$E$9,0,10*ROW('Hygiene Data'!E109)),NA())</f>
        <v>#N/A</v>
      </c>
      <c r="BF115" s="521" t="e">
        <f ca="1">+IF(AND(ISNUMBER(OFFSET('Hygiene Data'!$F$5,0,10*ROW('Hygiene Data'!F109))),'Data Summary'!DU115="Yes"),OFFSET('Hygiene Data'!$F$5,0,10*ROW('Hygiene Data'!F109)),NA())</f>
        <v>#N/A</v>
      </c>
      <c r="BG115" s="521" t="e">
        <f ca="1">+IF(AND(ISNUMBER(OFFSET('Hygiene Data'!$F$7,0,10*ROW('Hygiene Data'!F109))),'Data Summary'!DV115="Yes"),OFFSET('Hygiene Data'!$F$7,0,10*ROW('Hygiene Data'!F109)),NA())</f>
        <v>#N/A</v>
      </c>
      <c r="BH115" s="521" t="e">
        <f ca="1">+IF(AND(ISNUMBER(OFFSET('Hygiene Data'!$F$9,0,10*ROW('Hygiene Data'!F109))),'Data Summary'!DW115="Yes"),OFFSET('Hygiene Data'!$F$9,0,10*ROW('Hygiene Data'!F109)),NA())</f>
        <v>#N/A</v>
      </c>
      <c r="BI115" s="521" t="e">
        <f ca="1">+IF(AND(ISNUMBER(OFFSET('Hygiene Data'!$G$5,0,10*ROW('Hygiene Data'!G109))),'Data Summary'!DX115="Yes"),OFFSET('Hygiene Data'!$G$5,0,10*ROW('Hygiene Data'!G109)),NA())</f>
        <v>#N/A</v>
      </c>
      <c r="BJ115" s="521" t="e">
        <f ca="1">+IF(AND(ISNUMBER(OFFSET('Hygiene Data'!$G$7,0,10*ROW('Hygiene Data'!G109))),'Data Summary'!DY115="Yes"),OFFSET('Hygiene Data'!$G$7,0,10*ROW('Hygiene Data'!G109)),NA())</f>
        <v>#N/A</v>
      </c>
      <c r="BK115" s="521" t="e">
        <f ca="1">+IF(AND(ISNUMBER(OFFSET('Hygiene Data'!$G$9,0,10*ROW('Hygiene Data'!G109))),'Data Summary'!DZ115="Yes"),OFFSET('Hygiene Data'!$G$9,0,10*ROW('Hygiene Data'!G109)),NA())</f>
        <v>#N/A</v>
      </c>
      <c r="BL115" s="521" t="e">
        <f ca="1">+IF(AND(ISNUMBER(OFFSET('Hygiene Data'!$H$5,0,10*ROW('Hygiene Data'!H109))),'Data Summary'!EA115="Yes"),OFFSET('Hygiene Data'!$H$5,0,10*ROW('Hygiene Data'!H109)),NA())</f>
        <v>#N/A</v>
      </c>
      <c r="BM115" s="521" t="e">
        <f ca="1">+IF(AND(ISNUMBER(OFFSET('Hygiene Data'!$H$7,0,10*ROW('Hygiene Data'!H109))),'Data Summary'!EB115="Yes"),OFFSET('Hygiene Data'!$H$7,0,10*ROW('Hygiene Data'!H109)),NA())</f>
        <v>#N/A</v>
      </c>
      <c r="BN115" s="521" t="e">
        <f ca="1">+IF(AND(ISNUMBER(OFFSET('Hygiene Data'!$H$9,0,10*ROW('Hygiene Data'!H109))),'Data Summary'!EC115="Yes"),OFFSET('Hygiene Data'!$H$9,0,10*ROW('Hygiene Data'!H109)),NA())</f>
        <v>#N/A</v>
      </c>
      <c r="BO115" s="521" t="e">
        <f ca="1">+IF(AND(ISNUMBER(OFFSET('Hygiene Data'!$I$5,0,10*ROW('Hygiene Data'!I109))),'Data Summary'!ED115="Yes"),OFFSET('Hygiene Data'!$I$5,0,10*ROW('Hygiene Data'!I109)),NA())</f>
        <v>#N/A</v>
      </c>
      <c r="BP115" s="521" t="e">
        <f ca="1">+IF(AND(ISNUMBER(OFFSET('Hygiene Data'!$I$7,0,10*ROW('Hygiene Data'!I109))),'Data Summary'!EE115="Yes"),OFFSET('Hygiene Data'!$I$7,0,10*ROW('Hygiene Data'!I109)),NA())</f>
        <v>#N/A</v>
      </c>
      <c r="BQ115" s="521" t="e">
        <f ca="1">+IF(AND(ISNUMBER(OFFSET('Hygiene Data'!$I$9,0,10*ROW('Hygiene Data'!I109))),'Data Summary'!EF115="Yes"),OFFSET('Hygiene Data'!$I$9,0,10*ROW('Hygiene Data'!I109)),NA())</f>
        <v>#N/A</v>
      </c>
    </row>
    <row r="116" spans="1:69" x14ac:dyDescent="0.25">
      <c r="A116" s="517" t="e">
        <f ca="1">+RIGHT('Data Summary'!A116,LEN('Data Summary'!A116)-9)</f>
        <v>#VALUE!</v>
      </c>
      <c r="B116" s="491" t="str">
        <f ca="1">+IF(ISTEXT('Data Summary'!B116),'Data Summary'!B116,"")</f>
        <v/>
      </c>
      <c r="C116" s="518" t="e">
        <f ca="1">+VALUE('Data Summary'!C116)</f>
        <v>#VALUE!</v>
      </c>
      <c r="D116" s="519" t="e">
        <f ca="1">+IF(AND(ISNUMBER(OFFSET('Water Data'!$D$4,0,10*ROW('Water Data'!D110))),'Data Summary'!BS116="Yes"),100-OFFSET('Water Data'!$D$4,0,10*ROW('Water Data'!D110)),NA())</f>
        <v>#N/A</v>
      </c>
      <c r="E116" s="519" t="e">
        <f ca="1">+IF(AND(ISNUMBER(OFFSET('Water Data'!$D$6,0,10*ROW('Water Data'!D110))),'Data Summary'!BT116="Yes"),OFFSET('Water Data'!$D$6,0,10*ROW('Water Data'!D110)),NA())</f>
        <v>#N/A</v>
      </c>
      <c r="F116" s="519" t="e">
        <f ca="1">+IF(AND(ISNUMBER(OFFSET('Water Data'!$D$9,0,10*ROW('Water Data'!D110))),'Data Summary'!BU116="Yes"),OFFSET('Water Data'!$D$9,0,10*ROW('Water Data'!D110)),NA())</f>
        <v>#N/A</v>
      </c>
      <c r="G116" s="519" t="e">
        <f ca="1">+IF(AND(ISNUMBER(OFFSET('Water Data'!$E$4,0,10*ROW('Water Data'!E110))),'Data Summary'!BV116="Yes"),100-OFFSET('Water Data'!$E$4,0,10*ROW('Water Data'!E110)),NA())</f>
        <v>#N/A</v>
      </c>
      <c r="H116" s="519" t="e">
        <f ca="1">+IF(AND(ISNUMBER(OFFSET('Water Data'!$E$6,0,10*ROW('Water Data'!E110))),'Data Summary'!BW116="Yes"),OFFSET('Water Data'!$E$6,0,10*ROW('Water Data'!E110)),NA())</f>
        <v>#N/A</v>
      </c>
      <c r="I116" s="519" t="e">
        <f ca="1">+IF(AND(ISNUMBER(OFFSET('Water Data'!$E$9,0,10*ROW('Water Data'!E110))),'Data Summary'!BX116="Yes"),OFFSET('Water Data'!$E$9,0,10*ROW('Water Data'!E110)),NA())</f>
        <v>#N/A</v>
      </c>
      <c r="J116" s="519" t="e">
        <f ca="1">+IF(AND(ISNUMBER(OFFSET('Water Data'!$F$4,0,10*ROW('Water Data'!F110))),'Data Summary'!BY116="Yes"),100-OFFSET('Water Data'!$F$4,0,10*ROW('Water Data'!F110)),NA())</f>
        <v>#N/A</v>
      </c>
      <c r="K116" s="519" t="e">
        <f ca="1">+IF(AND(ISNUMBER(OFFSET('Water Data'!$F$6,0,10*ROW('Water Data'!F110))),'Data Summary'!BZ116="Yes"),OFFSET('Water Data'!$F$6,0,10*ROW('Water Data'!F110)),NA())</f>
        <v>#N/A</v>
      </c>
      <c r="L116" s="519" t="e">
        <f ca="1">+IF(AND(ISNUMBER(OFFSET('Water Data'!$F$9,0,10*ROW('Water Data'!F110))),'Data Summary'!CA116="Yes"),OFFSET('Water Data'!$F$9,0,10*ROW('Water Data'!F110)),NA())</f>
        <v>#N/A</v>
      </c>
      <c r="M116" s="519" t="e">
        <f ca="1">+IF(AND(ISNUMBER(OFFSET('Water Data'!$G$4,0,10*ROW('Water Data'!G110))),'Data Summary'!CB116="Yes"),100-OFFSET('Water Data'!$G$4,0,10*ROW('Water Data'!G110)),NA())</f>
        <v>#N/A</v>
      </c>
      <c r="N116" s="519" t="e">
        <f ca="1">+IF(AND(ISNUMBER(OFFSET('Water Data'!$G$6,0,10*ROW('Water Data'!G110))),'Data Summary'!CC116="Yes"),OFFSET('Water Data'!$G$6,0,10*ROW('Water Data'!G110)),NA())</f>
        <v>#N/A</v>
      </c>
      <c r="O116" s="519" t="e">
        <f ca="1">+IF(AND(ISNUMBER(OFFSET('Water Data'!$G$9,0,10*ROW('Water Data'!G110))),'Data Summary'!CD116="Yes"),OFFSET('Water Data'!$G$9,0,10*ROW('Water Data'!G110)),NA())</f>
        <v>#N/A</v>
      </c>
      <c r="P116" s="519" t="e">
        <f ca="1">+IF(AND(ISNUMBER(OFFSET('Water Data'!$H$4,0,10*ROW('Water Data'!H110))),'Data Summary'!CE116="Yes"),100-OFFSET('Water Data'!$H$4,0,10*ROW('Water Data'!H110)),NA())</f>
        <v>#N/A</v>
      </c>
      <c r="Q116" s="519" t="e">
        <f ca="1">+IF(AND(ISNUMBER(OFFSET('Water Data'!$H$6,0,10*ROW('Water Data'!H110))),'Data Summary'!CF116="Yes"),OFFSET('Water Data'!$H$6,0,10*ROW('Water Data'!H110)),NA())</f>
        <v>#N/A</v>
      </c>
      <c r="R116" s="519" t="e">
        <f ca="1">+IF(AND(ISNUMBER(OFFSET('Water Data'!$H$9,0,10*ROW('Water Data'!H110))),'Data Summary'!CG116="Yes"),OFFSET('Water Data'!$H$9,0,10*ROW('Water Data'!H110)),NA())</f>
        <v>#N/A</v>
      </c>
      <c r="S116" s="519" t="e">
        <f ca="1">+IF(AND(ISNUMBER(OFFSET('Water Data'!$I$4,0,10*ROW('Water Data'!I110))),'Data Summary'!CH116="Yes"),100-OFFSET('Water Data'!$I$4,0,10*ROW('Water Data'!I110)),NA())</f>
        <v>#N/A</v>
      </c>
      <c r="T116" s="519" t="e">
        <f ca="1">+IF(AND(ISNUMBER(OFFSET('Water Data'!$I$6,0,10*ROW('Water Data'!I110))),'Data Summary'!CI116="Yes"),OFFSET('Water Data'!$I$6,0,10*ROW('Water Data'!I110)),NA())</f>
        <v>#N/A</v>
      </c>
      <c r="U116" s="519" t="e">
        <f ca="1">+IF(AND(ISNUMBER(OFFSET('Water Data'!$I$9,0,10*ROW('Water Data'!I110))),'Data Summary'!CJ116="Yes"),OFFSET('Water Data'!$I$9,0,10*ROW('Water Data'!I110)),NA())</f>
        <v>#N/A</v>
      </c>
      <c r="V116" s="520" t="e">
        <f ca="1">+IF(AND(ISNUMBER(OFFSET('Sanitation Data'!$D$4,0,10*ROW('Sanitation Data'!D110))),'Data Summary'!CK116="Yes"),100-OFFSET('Sanitation Data'!$D$4,0,10*ROW('Sanitation Data'!D110)),NA())</f>
        <v>#N/A</v>
      </c>
      <c r="W116" s="520" t="e">
        <f ca="1">+IF(AND(ISNUMBER(OFFSET('Sanitation Data'!$D$6,0,10*ROW('Sanitation Data'!D110))),'Data Summary'!CL116="Yes"),OFFSET('Sanitation Data'!$D$6,0,10*ROW('Sanitation Data'!D110)),NA())</f>
        <v>#N/A</v>
      </c>
      <c r="X116" s="520" t="e">
        <f ca="1">+IF(AND(ISNUMBER(OFFSET('Sanitation Data'!$D$10,0,10*ROW('Sanitation Data'!D110))),'Data Summary'!CM116="Yes"),OFFSET('Sanitation Data'!$D$10,0,10*ROW('Sanitation Data'!D110)),NA())</f>
        <v>#N/A</v>
      </c>
      <c r="Y116" s="520" t="e">
        <f ca="1">+IF(AND(ISNUMBER(OFFSET('Sanitation Data'!$D$11,0,10*ROW('Sanitation Data'!D110))),'Data Summary'!CN116="Yes"),OFFSET('Sanitation Data'!$D$11,0,10*ROW('Sanitation Data'!D110)),NA())</f>
        <v>#N/A</v>
      </c>
      <c r="Z116" s="520" t="e">
        <f ca="1">+IF(AND(ISNUMBER(OFFSET('Sanitation Data'!$D$12,0,10*ROW('Sanitation Data'!D110))),'Data Summary'!CO116="Yes"),OFFSET('Sanitation Data'!$D$12,0,10*ROW('Sanitation Data'!D110)),NA())</f>
        <v>#N/A</v>
      </c>
      <c r="AA116" s="520" t="e">
        <f ca="1">+IF(AND(ISNUMBER(OFFSET('Sanitation Data'!$E$4,0,10*ROW('Sanitation Data'!E110))),'Data Summary'!CP116="Yes"),100-OFFSET('Sanitation Data'!$E$4,0,10*ROW('Sanitation Data'!E110)),NA())</f>
        <v>#N/A</v>
      </c>
      <c r="AB116" s="520" t="e">
        <f ca="1">+IF(AND(ISNUMBER(OFFSET('Sanitation Data'!$E$6,0,10*ROW('Sanitation Data'!E110))),'Data Summary'!CQ116="Yes"),OFFSET('Sanitation Data'!$E$6,0,10*ROW('Sanitation Data'!E110)),NA())</f>
        <v>#N/A</v>
      </c>
      <c r="AC116" s="520" t="e">
        <f ca="1">+IF(AND(ISNUMBER(OFFSET('Sanitation Data'!$E$10,0,10*ROW('Sanitation Data'!E110))),'Data Summary'!CR116="Yes"),OFFSET('Sanitation Data'!$E$10,0,10*ROW('Sanitation Data'!E110)),NA())</f>
        <v>#N/A</v>
      </c>
      <c r="AD116" s="520" t="e">
        <f ca="1">+IF(AND(ISNUMBER(OFFSET('Sanitation Data'!$E$11,0,10*ROW('Sanitation Data'!E110))),'Data Summary'!CS116="Yes"),OFFSET('Sanitation Data'!$E$11,0,10*ROW('Sanitation Data'!E110)),NA())</f>
        <v>#N/A</v>
      </c>
      <c r="AE116" s="520" t="e">
        <f ca="1">+IF(AND(ISNUMBER(OFFSET('Sanitation Data'!$E$12,0,10*ROW('Sanitation Data'!E110))),'Data Summary'!CT116="Yes"),OFFSET('Sanitation Data'!$E$12,0,10*ROW('Sanitation Data'!E110)),NA())</f>
        <v>#N/A</v>
      </c>
      <c r="AF116" s="520" t="e">
        <f ca="1">+IF(AND(ISNUMBER(OFFSET('Sanitation Data'!$F$4,0,10*ROW('Sanitation Data'!F110))),'Data Summary'!CU116="Yes"),100-OFFSET('Sanitation Data'!$F$4,0,10*ROW('Sanitation Data'!F110)),NA())</f>
        <v>#N/A</v>
      </c>
      <c r="AG116" s="520" t="e">
        <f ca="1">+IF(AND(ISNUMBER(OFFSET('Sanitation Data'!$F$6,0,10*ROW('Sanitation Data'!F110))),'Data Summary'!CV116="Yes"),OFFSET('Sanitation Data'!$F$6,0,10*ROW('Sanitation Data'!F110)),NA())</f>
        <v>#N/A</v>
      </c>
      <c r="AH116" s="520" t="e">
        <f ca="1">+IF(AND(ISNUMBER(OFFSET('Sanitation Data'!$F$10,0,10*ROW('Sanitation Data'!F110))),'Data Summary'!CW116="Yes"),OFFSET('Sanitation Data'!$F$10,0,10*ROW('Sanitation Data'!F110)),NA())</f>
        <v>#N/A</v>
      </c>
      <c r="AI116" s="520" t="e">
        <f ca="1">+IF(AND(ISNUMBER(OFFSET('Sanitation Data'!$F$11,0,10*ROW('Sanitation Data'!F110))),'Data Summary'!CX116="Yes"),OFFSET('Sanitation Data'!$F$11,0,10*ROW('Sanitation Data'!F110)),NA())</f>
        <v>#N/A</v>
      </c>
      <c r="AJ116" s="520" t="e">
        <f ca="1">+IF(AND(ISNUMBER(OFFSET('Sanitation Data'!$F$12,0,10*ROW('Sanitation Data'!F110))),'Data Summary'!CY116="Yes"),OFFSET('Sanitation Data'!$F$12,0,10*ROW('Sanitation Data'!F110)),NA())</f>
        <v>#N/A</v>
      </c>
      <c r="AK116" s="520" t="e">
        <f ca="1">+IF(AND(ISNUMBER(OFFSET('Sanitation Data'!$G$4,0,10*ROW('Sanitation Data'!G110))),'Data Summary'!CZ116="Yes"),100-OFFSET('Sanitation Data'!$G$4,0,10*ROW('Sanitation Data'!G110)),NA())</f>
        <v>#N/A</v>
      </c>
      <c r="AL116" s="520" t="e">
        <f ca="1">+IF(AND(ISNUMBER(OFFSET('Sanitation Data'!$G$6,0,10*ROW('Sanitation Data'!G110))),'Data Summary'!DA116="Yes"),OFFSET('Sanitation Data'!$G$6,0,10*ROW('Sanitation Data'!G110)),NA())</f>
        <v>#N/A</v>
      </c>
      <c r="AM116" s="520" t="e">
        <f ca="1">+IF(AND(ISNUMBER(OFFSET('Sanitation Data'!$G$10,0,10*ROW('Sanitation Data'!G110))),'Data Summary'!DB116="Yes"),OFFSET('Sanitation Data'!$G$10,0,10*ROW('Sanitation Data'!G110)),NA())</f>
        <v>#N/A</v>
      </c>
      <c r="AN116" s="520" t="e">
        <f ca="1">+IF(AND(ISNUMBER(OFFSET('Sanitation Data'!$G$11,0,10*ROW('Sanitation Data'!G110))),'Data Summary'!DC116="Yes"),OFFSET('Sanitation Data'!$G$11,0,10*ROW('Sanitation Data'!G110)),NA())</f>
        <v>#N/A</v>
      </c>
      <c r="AO116" s="520" t="e">
        <f ca="1">+IF(AND(ISNUMBER(OFFSET('Sanitation Data'!$G$12,0,10*ROW('Sanitation Data'!G110))),'Data Summary'!DD116="Yes"),OFFSET('Sanitation Data'!$G$12,0,10*ROW('Sanitation Data'!G110)),NA())</f>
        <v>#N/A</v>
      </c>
      <c r="AP116" s="520" t="e">
        <f ca="1">+IF(AND(ISNUMBER(OFFSET('Sanitation Data'!$H$4,0,10*ROW('Sanitation Data'!H110))),'Data Summary'!DE116="Yes"),100-OFFSET('Sanitation Data'!$H$4,0,10*ROW('Sanitation Data'!H110)),NA())</f>
        <v>#N/A</v>
      </c>
      <c r="AQ116" s="520" t="e">
        <f ca="1">+IF(AND(ISNUMBER(OFFSET('Sanitation Data'!$H$6,0,10*ROW('Sanitation Data'!H110))),'Data Summary'!DF116="Yes"),OFFSET('Sanitation Data'!$H$6,0,10*ROW('Sanitation Data'!H110)),NA())</f>
        <v>#N/A</v>
      </c>
      <c r="AR116" s="520" t="e">
        <f ca="1">+IF(AND(ISNUMBER(OFFSET('Sanitation Data'!$H$10,0,10*ROW('Sanitation Data'!H110))),'Data Summary'!DG116="Yes"),OFFSET('Sanitation Data'!$H$10,0,10*ROW('Sanitation Data'!H110)),NA())</f>
        <v>#N/A</v>
      </c>
      <c r="AS116" s="520" t="e">
        <f ca="1">+IF(AND(ISNUMBER(OFFSET('Sanitation Data'!$H$11,0,10*ROW('Sanitation Data'!H110))),'Data Summary'!DH116="Yes"),OFFSET('Sanitation Data'!$H$11,0,10*ROW('Sanitation Data'!H110)),NA())</f>
        <v>#N/A</v>
      </c>
      <c r="AT116" s="520" t="e">
        <f ca="1">+IF(AND(ISNUMBER(OFFSET('Sanitation Data'!$H$12,0,10*ROW('Sanitation Data'!H110))),'Data Summary'!DI116="Yes"),OFFSET('Sanitation Data'!$H$12,0,10*ROW('Sanitation Data'!H110)),NA())</f>
        <v>#N/A</v>
      </c>
      <c r="AU116" s="520" t="e">
        <f ca="1">+IF(AND(ISNUMBER(OFFSET('Sanitation Data'!$I$4,0,10*ROW('Sanitation Data'!I110))),'Data Summary'!DJ116="Yes"),100-OFFSET('Sanitation Data'!$I$4,0,10*ROW('Sanitation Data'!I110)),NA())</f>
        <v>#N/A</v>
      </c>
      <c r="AV116" s="520" t="e">
        <f ca="1">+IF(AND(ISNUMBER(OFFSET('Sanitation Data'!$I$6,0,10*ROW('Sanitation Data'!I110))),'Data Summary'!DK116="Yes"),OFFSET('Sanitation Data'!$I$6,0,10*ROW('Sanitation Data'!I110)),NA())</f>
        <v>#N/A</v>
      </c>
      <c r="AW116" s="520" t="e">
        <f ca="1">+IF(AND(ISNUMBER(OFFSET('Sanitation Data'!$I$10,0,10*ROW('Sanitation Data'!I110))),'Data Summary'!DL116="Yes"),OFFSET('Sanitation Data'!$I$10,0,10*ROW('Sanitation Data'!I110)),NA())</f>
        <v>#N/A</v>
      </c>
      <c r="AX116" s="520" t="e">
        <f ca="1">+IF(AND(ISNUMBER(OFFSET('Sanitation Data'!$I$11,0,10*ROW('Sanitation Data'!I110))),'Data Summary'!DM116="Yes"),OFFSET('Sanitation Data'!$I$11,0,10*ROW('Sanitation Data'!I110)),NA())</f>
        <v>#N/A</v>
      </c>
      <c r="AY116" s="520" t="e">
        <f ca="1">+IF(AND(ISNUMBER(OFFSET('Sanitation Data'!$I$12,0,10*ROW('Sanitation Data'!I110))),'Data Summary'!DN116="Yes"),OFFSET('Sanitation Data'!$I$12,0,10*ROW('Sanitation Data'!I110)),NA())</f>
        <v>#N/A</v>
      </c>
      <c r="AZ116" s="521" t="e">
        <f ca="1">+IF(AND(ISNUMBER(OFFSET('Hygiene Data'!$D$5,0,10*ROW('Hygiene Data'!D110))),'Data Summary'!DO116="Yes"),OFFSET('Hygiene Data'!$D$5,0,10*ROW('Hygiene Data'!D110)),NA())</f>
        <v>#N/A</v>
      </c>
      <c r="BA116" s="521" t="e">
        <f ca="1">+IF(AND(ISNUMBER(OFFSET('Hygiene Data'!$D$7,0,10*ROW('Hygiene Data'!D110))),'Data Summary'!DP116="Yes"),OFFSET('Hygiene Data'!$D$7,0,10*ROW('Hygiene Data'!D110)),NA())</f>
        <v>#N/A</v>
      </c>
      <c r="BB116" s="521" t="e">
        <f ca="1">+IF(AND(ISNUMBER(OFFSET('Hygiene Data'!$D$9,0,10*ROW('Hygiene Data'!D110))),'Data Summary'!DQ116="Yes"),OFFSET('Hygiene Data'!$D$9,0,10*ROW('Hygiene Data'!D110)),NA())</f>
        <v>#N/A</v>
      </c>
      <c r="BC116" s="521" t="e">
        <f ca="1">+IF(AND(ISNUMBER(OFFSET('Hygiene Data'!$E$5,0,10*ROW('Hygiene Data'!E110))),'Data Summary'!DR116="Yes"),OFFSET('Hygiene Data'!$E$5,0,10*ROW('Hygiene Data'!E110)),NA())</f>
        <v>#N/A</v>
      </c>
      <c r="BD116" s="521" t="e">
        <f ca="1">+IF(AND(ISNUMBER(OFFSET('Hygiene Data'!$E$7,0,10*ROW('Hygiene Data'!E110))),'Data Summary'!DS116="Yes"),OFFSET('Hygiene Data'!$E$7,0,10*ROW('Hygiene Data'!E110)),NA())</f>
        <v>#N/A</v>
      </c>
      <c r="BE116" s="521" t="e">
        <f ca="1">+IF(AND(ISNUMBER(OFFSET('Hygiene Data'!$E$9,0,10*ROW('Hygiene Data'!E110))),'Data Summary'!DT116="Yes"),OFFSET('Hygiene Data'!$E$9,0,10*ROW('Hygiene Data'!E110)),NA())</f>
        <v>#N/A</v>
      </c>
      <c r="BF116" s="521" t="e">
        <f ca="1">+IF(AND(ISNUMBER(OFFSET('Hygiene Data'!$F$5,0,10*ROW('Hygiene Data'!F110))),'Data Summary'!DU116="Yes"),OFFSET('Hygiene Data'!$F$5,0,10*ROW('Hygiene Data'!F110)),NA())</f>
        <v>#N/A</v>
      </c>
      <c r="BG116" s="521" t="e">
        <f ca="1">+IF(AND(ISNUMBER(OFFSET('Hygiene Data'!$F$7,0,10*ROW('Hygiene Data'!F110))),'Data Summary'!DV116="Yes"),OFFSET('Hygiene Data'!$F$7,0,10*ROW('Hygiene Data'!F110)),NA())</f>
        <v>#N/A</v>
      </c>
      <c r="BH116" s="521" t="e">
        <f ca="1">+IF(AND(ISNUMBER(OFFSET('Hygiene Data'!$F$9,0,10*ROW('Hygiene Data'!F110))),'Data Summary'!DW116="Yes"),OFFSET('Hygiene Data'!$F$9,0,10*ROW('Hygiene Data'!F110)),NA())</f>
        <v>#N/A</v>
      </c>
      <c r="BI116" s="521" t="e">
        <f ca="1">+IF(AND(ISNUMBER(OFFSET('Hygiene Data'!$G$5,0,10*ROW('Hygiene Data'!G110))),'Data Summary'!DX116="Yes"),OFFSET('Hygiene Data'!$G$5,0,10*ROW('Hygiene Data'!G110)),NA())</f>
        <v>#N/A</v>
      </c>
      <c r="BJ116" s="521" t="e">
        <f ca="1">+IF(AND(ISNUMBER(OFFSET('Hygiene Data'!$G$7,0,10*ROW('Hygiene Data'!G110))),'Data Summary'!DY116="Yes"),OFFSET('Hygiene Data'!$G$7,0,10*ROW('Hygiene Data'!G110)),NA())</f>
        <v>#N/A</v>
      </c>
      <c r="BK116" s="521" t="e">
        <f ca="1">+IF(AND(ISNUMBER(OFFSET('Hygiene Data'!$G$9,0,10*ROW('Hygiene Data'!G110))),'Data Summary'!DZ116="Yes"),OFFSET('Hygiene Data'!$G$9,0,10*ROW('Hygiene Data'!G110)),NA())</f>
        <v>#N/A</v>
      </c>
      <c r="BL116" s="521" t="e">
        <f ca="1">+IF(AND(ISNUMBER(OFFSET('Hygiene Data'!$H$5,0,10*ROW('Hygiene Data'!H110))),'Data Summary'!EA116="Yes"),OFFSET('Hygiene Data'!$H$5,0,10*ROW('Hygiene Data'!H110)),NA())</f>
        <v>#N/A</v>
      </c>
      <c r="BM116" s="521" t="e">
        <f ca="1">+IF(AND(ISNUMBER(OFFSET('Hygiene Data'!$H$7,0,10*ROW('Hygiene Data'!H110))),'Data Summary'!EB116="Yes"),OFFSET('Hygiene Data'!$H$7,0,10*ROW('Hygiene Data'!H110)),NA())</f>
        <v>#N/A</v>
      </c>
      <c r="BN116" s="521" t="e">
        <f ca="1">+IF(AND(ISNUMBER(OFFSET('Hygiene Data'!$H$9,0,10*ROW('Hygiene Data'!H110))),'Data Summary'!EC116="Yes"),OFFSET('Hygiene Data'!$H$9,0,10*ROW('Hygiene Data'!H110)),NA())</f>
        <v>#N/A</v>
      </c>
      <c r="BO116" s="521" t="e">
        <f ca="1">+IF(AND(ISNUMBER(OFFSET('Hygiene Data'!$I$5,0,10*ROW('Hygiene Data'!I110))),'Data Summary'!ED116="Yes"),OFFSET('Hygiene Data'!$I$5,0,10*ROW('Hygiene Data'!I110)),NA())</f>
        <v>#N/A</v>
      </c>
      <c r="BP116" s="521" t="e">
        <f ca="1">+IF(AND(ISNUMBER(OFFSET('Hygiene Data'!$I$7,0,10*ROW('Hygiene Data'!I110))),'Data Summary'!EE116="Yes"),OFFSET('Hygiene Data'!$I$7,0,10*ROW('Hygiene Data'!I110)),NA())</f>
        <v>#N/A</v>
      </c>
      <c r="BQ116" s="521" t="e">
        <f ca="1">+IF(AND(ISNUMBER(OFFSET('Hygiene Data'!$I$9,0,10*ROW('Hygiene Data'!I110))),'Data Summary'!EF116="Yes"),OFFSET('Hygiene Data'!$I$9,0,10*ROW('Hygiene Data'!I110)),NA())</f>
        <v>#N/A</v>
      </c>
    </row>
    <row r="117" spans="1:69" x14ac:dyDescent="0.25">
      <c r="A117" s="517" t="e">
        <f ca="1">+RIGHT('Data Summary'!A117,LEN('Data Summary'!A117)-9)</f>
        <v>#VALUE!</v>
      </c>
      <c r="B117" s="491" t="str">
        <f ca="1">+IF(ISTEXT('Data Summary'!B117),'Data Summary'!B117,"")</f>
        <v/>
      </c>
      <c r="C117" s="518" t="e">
        <f ca="1">+VALUE('Data Summary'!C117)</f>
        <v>#VALUE!</v>
      </c>
      <c r="D117" s="519" t="e">
        <f ca="1">+IF(AND(ISNUMBER(OFFSET('Water Data'!$D$4,0,10*ROW('Water Data'!D111))),'Data Summary'!BS117="Yes"),100-OFFSET('Water Data'!$D$4,0,10*ROW('Water Data'!D111)),NA())</f>
        <v>#N/A</v>
      </c>
      <c r="E117" s="519" t="e">
        <f ca="1">+IF(AND(ISNUMBER(OFFSET('Water Data'!$D$6,0,10*ROW('Water Data'!D111))),'Data Summary'!BT117="Yes"),OFFSET('Water Data'!$D$6,0,10*ROW('Water Data'!D111)),NA())</f>
        <v>#N/A</v>
      </c>
      <c r="F117" s="519" t="e">
        <f ca="1">+IF(AND(ISNUMBER(OFFSET('Water Data'!$D$9,0,10*ROW('Water Data'!D111))),'Data Summary'!BU117="Yes"),OFFSET('Water Data'!$D$9,0,10*ROW('Water Data'!D111)),NA())</f>
        <v>#N/A</v>
      </c>
      <c r="G117" s="519" t="e">
        <f ca="1">+IF(AND(ISNUMBER(OFFSET('Water Data'!$E$4,0,10*ROW('Water Data'!E111))),'Data Summary'!BV117="Yes"),100-OFFSET('Water Data'!$E$4,0,10*ROW('Water Data'!E111)),NA())</f>
        <v>#N/A</v>
      </c>
      <c r="H117" s="519" t="e">
        <f ca="1">+IF(AND(ISNUMBER(OFFSET('Water Data'!$E$6,0,10*ROW('Water Data'!E111))),'Data Summary'!BW117="Yes"),OFFSET('Water Data'!$E$6,0,10*ROW('Water Data'!E111)),NA())</f>
        <v>#N/A</v>
      </c>
      <c r="I117" s="519" t="e">
        <f ca="1">+IF(AND(ISNUMBER(OFFSET('Water Data'!$E$9,0,10*ROW('Water Data'!E111))),'Data Summary'!BX117="Yes"),OFFSET('Water Data'!$E$9,0,10*ROW('Water Data'!E111)),NA())</f>
        <v>#N/A</v>
      </c>
      <c r="J117" s="519" t="e">
        <f ca="1">+IF(AND(ISNUMBER(OFFSET('Water Data'!$F$4,0,10*ROW('Water Data'!F111))),'Data Summary'!BY117="Yes"),100-OFFSET('Water Data'!$F$4,0,10*ROW('Water Data'!F111)),NA())</f>
        <v>#N/A</v>
      </c>
      <c r="K117" s="519" t="e">
        <f ca="1">+IF(AND(ISNUMBER(OFFSET('Water Data'!$F$6,0,10*ROW('Water Data'!F111))),'Data Summary'!BZ117="Yes"),OFFSET('Water Data'!$F$6,0,10*ROW('Water Data'!F111)),NA())</f>
        <v>#N/A</v>
      </c>
      <c r="L117" s="519" t="e">
        <f ca="1">+IF(AND(ISNUMBER(OFFSET('Water Data'!$F$9,0,10*ROW('Water Data'!F111))),'Data Summary'!CA117="Yes"),OFFSET('Water Data'!$F$9,0,10*ROW('Water Data'!F111)),NA())</f>
        <v>#N/A</v>
      </c>
      <c r="M117" s="519" t="e">
        <f ca="1">+IF(AND(ISNUMBER(OFFSET('Water Data'!$G$4,0,10*ROW('Water Data'!G111))),'Data Summary'!CB117="Yes"),100-OFFSET('Water Data'!$G$4,0,10*ROW('Water Data'!G111)),NA())</f>
        <v>#N/A</v>
      </c>
      <c r="N117" s="519" t="e">
        <f ca="1">+IF(AND(ISNUMBER(OFFSET('Water Data'!$G$6,0,10*ROW('Water Data'!G111))),'Data Summary'!CC117="Yes"),OFFSET('Water Data'!$G$6,0,10*ROW('Water Data'!G111)),NA())</f>
        <v>#N/A</v>
      </c>
      <c r="O117" s="519" t="e">
        <f ca="1">+IF(AND(ISNUMBER(OFFSET('Water Data'!$G$9,0,10*ROW('Water Data'!G111))),'Data Summary'!CD117="Yes"),OFFSET('Water Data'!$G$9,0,10*ROW('Water Data'!G111)),NA())</f>
        <v>#N/A</v>
      </c>
      <c r="P117" s="519" t="e">
        <f ca="1">+IF(AND(ISNUMBER(OFFSET('Water Data'!$H$4,0,10*ROW('Water Data'!H111))),'Data Summary'!CE117="Yes"),100-OFFSET('Water Data'!$H$4,0,10*ROW('Water Data'!H111)),NA())</f>
        <v>#N/A</v>
      </c>
      <c r="Q117" s="519" t="e">
        <f ca="1">+IF(AND(ISNUMBER(OFFSET('Water Data'!$H$6,0,10*ROW('Water Data'!H111))),'Data Summary'!CF117="Yes"),OFFSET('Water Data'!$H$6,0,10*ROW('Water Data'!H111)),NA())</f>
        <v>#N/A</v>
      </c>
      <c r="R117" s="519" t="e">
        <f ca="1">+IF(AND(ISNUMBER(OFFSET('Water Data'!$H$9,0,10*ROW('Water Data'!H111))),'Data Summary'!CG117="Yes"),OFFSET('Water Data'!$H$9,0,10*ROW('Water Data'!H111)),NA())</f>
        <v>#N/A</v>
      </c>
      <c r="S117" s="519" t="e">
        <f ca="1">+IF(AND(ISNUMBER(OFFSET('Water Data'!$I$4,0,10*ROW('Water Data'!I111))),'Data Summary'!CH117="Yes"),100-OFFSET('Water Data'!$I$4,0,10*ROW('Water Data'!I111)),NA())</f>
        <v>#N/A</v>
      </c>
      <c r="T117" s="519" t="e">
        <f ca="1">+IF(AND(ISNUMBER(OFFSET('Water Data'!$I$6,0,10*ROW('Water Data'!I111))),'Data Summary'!CI117="Yes"),OFFSET('Water Data'!$I$6,0,10*ROW('Water Data'!I111)),NA())</f>
        <v>#N/A</v>
      </c>
      <c r="U117" s="519" t="e">
        <f ca="1">+IF(AND(ISNUMBER(OFFSET('Water Data'!$I$9,0,10*ROW('Water Data'!I111))),'Data Summary'!CJ117="Yes"),OFFSET('Water Data'!$I$9,0,10*ROW('Water Data'!I111)),NA())</f>
        <v>#N/A</v>
      </c>
      <c r="V117" s="520" t="e">
        <f ca="1">+IF(AND(ISNUMBER(OFFSET('Sanitation Data'!$D$4,0,10*ROW('Sanitation Data'!D111))),'Data Summary'!CK117="Yes"),100-OFFSET('Sanitation Data'!$D$4,0,10*ROW('Sanitation Data'!D111)),NA())</f>
        <v>#N/A</v>
      </c>
      <c r="W117" s="520" t="e">
        <f ca="1">+IF(AND(ISNUMBER(OFFSET('Sanitation Data'!$D$6,0,10*ROW('Sanitation Data'!D111))),'Data Summary'!CL117="Yes"),OFFSET('Sanitation Data'!$D$6,0,10*ROW('Sanitation Data'!D111)),NA())</f>
        <v>#N/A</v>
      </c>
      <c r="X117" s="520" t="e">
        <f ca="1">+IF(AND(ISNUMBER(OFFSET('Sanitation Data'!$D$10,0,10*ROW('Sanitation Data'!D111))),'Data Summary'!CM117="Yes"),OFFSET('Sanitation Data'!$D$10,0,10*ROW('Sanitation Data'!D111)),NA())</f>
        <v>#N/A</v>
      </c>
      <c r="Y117" s="520" t="e">
        <f ca="1">+IF(AND(ISNUMBER(OFFSET('Sanitation Data'!$D$11,0,10*ROW('Sanitation Data'!D111))),'Data Summary'!CN117="Yes"),OFFSET('Sanitation Data'!$D$11,0,10*ROW('Sanitation Data'!D111)),NA())</f>
        <v>#N/A</v>
      </c>
      <c r="Z117" s="520" t="e">
        <f ca="1">+IF(AND(ISNUMBER(OFFSET('Sanitation Data'!$D$12,0,10*ROW('Sanitation Data'!D111))),'Data Summary'!CO117="Yes"),OFFSET('Sanitation Data'!$D$12,0,10*ROW('Sanitation Data'!D111)),NA())</f>
        <v>#N/A</v>
      </c>
      <c r="AA117" s="520" t="e">
        <f ca="1">+IF(AND(ISNUMBER(OFFSET('Sanitation Data'!$E$4,0,10*ROW('Sanitation Data'!E111))),'Data Summary'!CP117="Yes"),100-OFFSET('Sanitation Data'!$E$4,0,10*ROW('Sanitation Data'!E111)),NA())</f>
        <v>#N/A</v>
      </c>
      <c r="AB117" s="520" t="e">
        <f ca="1">+IF(AND(ISNUMBER(OFFSET('Sanitation Data'!$E$6,0,10*ROW('Sanitation Data'!E111))),'Data Summary'!CQ117="Yes"),OFFSET('Sanitation Data'!$E$6,0,10*ROW('Sanitation Data'!E111)),NA())</f>
        <v>#N/A</v>
      </c>
      <c r="AC117" s="520" t="e">
        <f ca="1">+IF(AND(ISNUMBER(OFFSET('Sanitation Data'!$E$10,0,10*ROW('Sanitation Data'!E111))),'Data Summary'!CR117="Yes"),OFFSET('Sanitation Data'!$E$10,0,10*ROW('Sanitation Data'!E111)),NA())</f>
        <v>#N/A</v>
      </c>
      <c r="AD117" s="520" t="e">
        <f ca="1">+IF(AND(ISNUMBER(OFFSET('Sanitation Data'!$E$11,0,10*ROW('Sanitation Data'!E111))),'Data Summary'!CS117="Yes"),OFFSET('Sanitation Data'!$E$11,0,10*ROW('Sanitation Data'!E111)),NA())</f>
        <v>#N/A</v>
      </c>
      <c r="AE117" s="520" t="e">
        <f ca="1">+IF(AND(ISNUMBER(OFFSET('Sanitation Data'!$E$12,0,10*ROW('Sanitation Data'!E111))),'Data Summary'!CT117="Yes"),OFFSET('Sanitation Data'!$E$12,0,10*ROW('Sanitation Data'!E111)),NA())</f>
        <v>#N/A</v>
      </c>
      <c r="AF117" s="520" t="e">
        <f ca="1">+IF(AND(ISNUMBER(OFFSET('Sanitation Data'!$F$4,0,10*ROW('Sanitation Data'!F111))),'Data Summary'!CU117="Yes"),100-OFFSET('Sanitation Data'!$F$4,0,10*ROW('Sanitation Data'!F111)),NA())</f>
        <v>#N/A</v>
      </c>
      <c r="AG117" s="520" t="e">
        <f ca="1">+IF(AND(ISNUMBER(OFFSET('Sanitation Data'!$F$6,0,10*ROW('Sanitation Data'!F111))),'Data Summary'!CV117="Yes"),OFFSET('Sanitation Data'!$F$6,0,10*ROW('Sanitation Data'!F111)),NA())</f>
        <v>#N/A</v>
      </c>
      <c r="AH117" s="520" t="e">
        <f ca="1">+IF(AND(ISNUMBER(OFFSET('Sanitation Data'!$F$10,0,10*ROW('Sanitation Data'!F111))),'Data Summary'!CW117="Yes"),OFFSET('Sanitation Data'!$F$10,0,10*ROW('Sanitation Data'!F111)),NA())</f>
        <v>#N/A</v>
      </c>
      <c r="AI117" s="520" t="e">
        <f ca="1">+IF(AND(ISNUMBER(OFFSET('Sanitation Data'!$F$11,0,10*ROW('Sanitation Data'!F111))),'Data Summary'!CX117="Yes"),OFFSET('Sanitation Data'!$F$11,0,10*ROW('Sanitation Data'!F111)),NA())</f>
        <v>#N/A</v>
      </c>
      <c r="AJ117" s="520" t="e">
        <f ca="1">+IF(AND(ISNUMBER(OFFSET('Sanitation Data'!$F$12,0,10*ROW('Sanitation Data'!F111))),'Data Summary'!CY117="Yes"),OFFSET('Sanitation Data'!$F$12,0,10*ROW('Sanitation Data'!F111)),NA())</f>
        <v>#N/A</v>
      </c>
      <c r="AK117" s="520" t="e">
        <f ca="1">+IF(AND(ISNUMBER(OFFSET('Sanitation Data'!$G$4,0,10*ROW('Sanitation Data'!G111))),'Data Summary'!CZ117="Yes"),100-OFFSET('Sanitation Data'!$G$4,0,10*ROW('Sanitation Data'!G111)),NA())</f>
        <v>#N/A</v>
      </c>
      <c r="AL117" s="520" t="e">
        <f ca="1">+IF(AND(ISNUMBER(OFFSET('Sanitation Data'!$G$6,0,10*ROW('Sanitation Data'!G111))),'Data Summary'!DA117="Yes"),OFFSET('Sanitation Data'!$G$6,0,10*ROW('Sanitation Data'!G111)),NA())</f>
        <v>#N/A</v>
      </c>
      <c r="AM117" s="520" t="e">
        <f ca="1">+IF(AND(ISNUMBER(OFFSET('Sanitation Data'!$G$10,0,10*ROW('Sanitation Data'!G111))),'Data Summary'!DB117="Yes"),OFFSET('Sanitation Data'!$G$10,0,10*ROW('Sanitation Data'!G111)),NA())</f>
        <v>#N/A</v>
      </c>
      <c r="AN117" s="520" t="e">
        <f ca="1">+IF(AND(ISNUMBER(OFFSET('Sanitation Data'!$G$11,0,10*ROW('Sanitation Data'!G111))),'Data Summary'!DC117="Yes"),OFFSET('Sanitation Data'!$G$11,0,10*ROW('Sanitation Data'!G111)),NA())</f>
        <v>#N/A</v>
      </c>
      <c r="AO117" s="520" t="e">
        <f ca="1">+IF(AND(ISNUMBER(OFFSET('Sanitation Data'!$G$12,0,10*ROW('Sanitation Data'!G111))),'Data Summary'!DD117="Yes"),OFFSET('Sanitation Data'!$G$12,0,10*ROW('Sanitation Data'!G111)),NA())</f>
        <v>#N/A</v>
      </c>
      <c r="AP117" s="520" t="e">
        <f ca="1">+IF(AND(ISNUMBER(OFFSET('Sanitation Data'!$H$4,0,10*ROW('Sanitation Data'!H111))),'Data Summary'!DE117="Yes"),100-OFFSET('Sanitation Data'!$H$4,0,10*ROW('Sanitation Data'!H111)),NA())</f>
        <v>#N/A</v>
      </c>
      <c r="AQ117" s="520" t="e">
        <f ca="1">+IF(AND(ISNUMBER(OFFSET('Sanitation Data'!$H$6,0,10*ROW('Sanitation Data'!H111))),'Data Summary'!DF117="Yes"),OFFSET('Sanitation Data'!$H$6,0,10*ROW('Sanitation Data'!H111)),NA())</f>
        <v>#N/A</v>
      </c>
      <c r="AR117" s="520" t="e">
        <f ca="1">+IF(AND(ISNUMBER(OFFSET('Sanitation Data'!$H$10,0,10*ROW('Sanitation Data'!H111))),'Data Summary'!DG117="Yes"),OFFSET('Sanitation Data'!$H$10,0,10*ROW('Sanitation Data'!H111)),NA())</f>
        <v>#N/A</v>
      </c>
      <c r="AS117" s="520" t="e">
        <f ca="1">+IF(AND(ISNUMBER(OFFSET('Sanitation Data'!$H$11,0,10*ROW('Sanitation Data'!H111))),'Data Summary'!DH117="Yes"),OFFSET('Sanitation Data'!$H$11,0,10*ROW('Sanitation Data'!H111)),NA())</f>
        <v>#N/A</v>
      </c>
      <c r="AT117" s="520" t="e">
        <f ca="1">+IF(AND(ISNUMBER(OFFSET('Sanitation Data'!$H$12,0,10*ROW('Sanitation Data'!H111))),'Data Summary'!DI117="Yes"),OFFSET('Sanitation Data'!$H$12,0,10*ROW('Sanitation Data'!H111)),NA())</f>
        <v>#N/A</v>
      </c>
      <c r="AU117" s="520" t="e">
        <f ca="1">+IF(AND(ISNUMBER(OFFSET('Sanitation Data'!$I$4,0,10*ROW('Sanitation Data'!I111))),'Data Summary'!DJ117="Yes"),100-OFFSET('Sanitation Data'!$I$4,0,10*ROW('Sanitation Data'!I111)),NA())</f>
        <v>#N/A</v>
      </c>
      <c r="AV117" s="520" t="e">
        <f ca="1">+IF(AND(ISNUMBER(OFFSET('Sanitation Data'!$I$6,0,10*ROW('Sanitation Data'!I111))),'Data Summary'!DK117="Yes"),OFFSET('Sanitation Data'!$I$6,0,10*ROW('Sanitation Data'!I111)),NA())</f>
        <v>#N/A</v>
      </c>
      <c r="AW117" s="520" t="e">
        <f ca="1">+IF(AND(ISNUMBER(OFFSET('Sanitation Data'!$I$10,0,10*ROW('Sanitation Data'!I111))),'Data Summary'!DL117="Yes"),OFFSET('Sanitation Data'!$I$10,0,10*ROW('Sanitation Data'!I111)),NA())</f>
        <v>#N/A</v>
      </c>
      <c r="AX117" s="520" t="e">
        <f ca="1">+IF(AND(ISNUMBER(OFFSET('Sanitation Data'!$I$11,0,10*ROW('Sanitation Data'!I111))),'Data Summary'!DM117="Yes"),OFFSET('Sanitation Data'!$I$11,0,10*ROW('Sanitation Data'!I111)),NA())</f>
        <v>#N/A</v>
      </c>
      <c r="AY117" s="520" t="e">
        <f ca="1">+IF(AND(ISNUMBER(OFFSET('Sanitation Data'!$I$12,0,10*ROW('Sanitation Data'!I111))),'Data Summary'!DN117="Yes"),OFFSET('Sanitation Data'!$I$12,0,10*ROW('Sanitation Data'!I111)),NA())</f>
        <v>#N/A</v>
      </c>
      <c r="AZ117" s="521" t="e">
        <f ca="1">+IF(AND(ISNUMBER(OFFSET('Hygiene Data'!$D$5,0,10*ROW('Hygiene Data'!D111))),'Data Summary'!DO117="Yes"),OFFSET('Hygiene Data'!$D$5,0,10*ROW('Hygiene Data'!D111)),NA())</f>
        <v>#N/A</v>
      </c>
      <c r="BA117" s="521" t="e">
        <f ca="1">+IF(AND(ISNUMBER(OFFSET('Hygiene Data'!$D$7,0,10*ROW('Hygiene Data'!D111))),'Data Summary'!DP117="Yes"),OFFSET('Hygiene Data'!$D$7,0,10*ROW('Hygiene Data'!D111)),NA())</f>
        <v>#N/A</v>
      </c>
      <c r="BB117" s="521" t="e">
        <f ca="1">+IF(AND(ISNUMBER(OFFSET('Hygiene Data'!$D$9,0,10*ROW('Hygiene Data'!D111))),'Data Summary'!DQ117="Yes"),OFFSET('Hygiene Data'!$D$9,0,10*ROW('Hygiene Data'!D111)),NA())</f>
        <v>#N/A</v>
      </c>
      <c r="BC117" s="521" t="e">
        <f ca="1">+IF(AND(ISNUMBER(OFFSET('Hygiene Data'!$E$5,0,10*ROW('Hygiene Data'!E111))),'Data Summary'!DR117="Yes"),OFFSET('Hygiene Data'!$E$5,0,10*ROW('Hygiene Data'!E111)),NA())</f>
        <v>#N/A</v>
      </c>
      <c r="BD117" s="521" t="e">
        <f ca="1">+IF(AND(ISNUMBER(OFFSET('Hygiene Data'!$E$7,0,10*ROW('Hygiene Data'!E111))),'Data Summary'!DS117="Yes"),OFFSET('Hygiene Data'!$E$7,0,10*ROW('Hygiene Data'!E111)),NA())</f>
        <v>#N/A</v>
      </c>
      <c r="BE117" s="521" t="e">
        <f ca="1">+IF(AND(ISNUMBER(OFFSET('Hygiene Data'!$E$9,0,10*ROW('Hygiene Data'!E111))),'Data Summary'!DT117="Yes"),OFFSET('Hygiene Data'!$E$9,0,10*ROW('Hygiene Data'!E111)),NA())</f>
        <v>#N/A</v>
      </c>
      <c r="BF117" s="521" t="e">
        <f ca="1">+IF(AND(ISNUMBER(OFFSET('Hygiene Data'!$F$5,0,10*ROW('Hygiene Data'!F111))),'Data Summary'!DU117="Yes"),OFFSET('Hygiene Data'!$F$5,0,10*ROW('Hygiene Data'!F111)),NA())</f>
        <v>#N/A</v>
      </c>
      <c r="BG117" s="521" t="e">
        <f ca="1">+IF(AND(ISNUMBER(OFFSET('Hygiene Data'!$F$7,0,10*ROW('Hygiene Data'!F111))),'Data Summary'!DV117="Yes"),OFFSET('Hygiene Data'!$F$7,0,10*ROW('Hygiene Data'!F111)),NA())</f>
        <v>#N/A</v>
      </c>
      <c r="BH117" s="521" t="e">
        <f ca="1">+IF(AND(ISNUMBER(OFFSET('Hygiene Data'!$F$9,0,10*ROW('Hygiene Data'!F111))),'Data Summary'!DW117="Yes"),OFFSET('Hygiene Data'!$F$9,0,10*ROW('Hygiene Data'!F111)),NA())</f>
        <v>#N/A</v>
      </c>
      <c r="BI117" s="521" t="e">
        <f ca="1">+IF(AND(ISNUMBER(OFFSET('Hygiene Data'!$G$5,0,10*ROW('Hygiene Data'!G111))),'Data Summary'!DX117="Yes"),OFFSET('Hygiene Data'!$G$5,0,10*ROW('Hygiene Data'!G111)),NA())</f>
        <v>#N/A</v>
      </c>
      <c r="BJ117" s="521" t="e">
        <f ca="1">+IF(AND(ISNUMBER(OFFSET('Hygiene Data'!$G$7,0,10*ROW('Hygiene Data'!G111))),'Data Summary'!DY117="Yes"),OFFSET('Hygiene Data'!$G$7,0,10*ROW('Hygiene Data'!G111)),NA())</f>
        <v>#N/A</v>
      </c>
      <c r="BK117" s="521" t="e">
        <f ca="1">+IF(AND(ISNUMBER(OFFSET('Hygiene Data'!$G$9,0,10*ROW('Hygiene Data'!G111))),'Data Summary'!DZ117="Yes"),OFFSET('Hygiene Data'!$G$9,0,10*ROW('Hygiene Data'!G111)),NA())</f>
        <v>#N/A</v>
      </c>
      <c r="BL117" s="521" t="e">
        <f ca="1">+IF(AND(ISNUMBER(OFFSET('Hygiene Data'!$H$5,0,10*ROW('Hygiene Data'!H111))),'Data Summary'!EA117="Yes"),OFFSET('Hygiene Data'!$H$5,0,10*ROW('Hygiene Data'!H111)),NA())</f>
        <v>#N/A</v>
      </c>
      <c r="BM117" s="521" t="e">
        <f ca="1">+IF(AND(ISNUMBER(OFFSET('Hygiene Data'!$H$7,0,10*ROW('Hygiene Data'!H111))),'Data Summary'!EB117="Yes"),OFFSET('Hygiene Data'!$H$7,0,10*ROW('Hygiene Data'!H111)),NA())</f>
        <v>#N/A</v>
      </c>
      <c r="BN117" s="521" t="e">
        <f ca="1">+IF(AND(ISNUMBER(OFFSET('Hygiene Data'!$H$9,0,10*ROW('Hygiene Data'!H111))),'Data Summary'!EC117="Yes"),OFFSET('Hygiene Data'!$H$9,0,10*ROW('Hygiene Data'!H111)),NA())</f>
        <v>#N/A</v>
      </c>
      <c r="BO117" s="521" t="e">
        <f ca="1">+IF(AND(ISNUMBER(OFFSET('Hygiene Data'!$I$5,0,10*ROW('Hygiene Data'!I111))),'Data Summary'!ED117="Yes"),OFFSET('Hygiene Data'!$I$5,0,10*ROW('Hygiene Data'!I111)),NA())</f>
        <v>#N/A</v>
      </c>
      <c r="BP117" s="521" t="e">
        <f ca="1">+IF(AND(ISNUMBER(OFFSET('Hygiene Data'!$I$7,0,10*ROW('Hygiene Data'!I111))),'Data Summary'!EE117="Yes"),OFFSET('Hygiene Data'!$I$7,0,10*ROW('Hygiene Data'!I111)),NA())</f>
        <v>#N/A</v>
      </c>
      <c r="BQ117" s="521" t="e">
        <f ca="1">+IF(AND(ISNUMBER(OFFSET('Hygiene Data'!$I$9,0,10*ROW('Hygiene Data'!I111))),'Data Summary'!EF117="Yes"),OFFSET('Hygiene Data'!$I$9,0,10*ROW('Hygiene Data'!I111)),NA())</f>
        <v>#N/A</v>
      </c>
    </row>
    <row r="118" spans="1:69" x14ac:dyDescent="0.25">
      <c r="A118" s="517" t="e">
        <f ca="1">+RIGHT('Data Summary'!A118,LEN('Data Summary'!A118)-9)</f>
        <v>#VALUE!</v>
      </c>
      <c r="B118" s="491" t="str">
        <f ca="1">+IF(ISTEXT('Data Summary'!B118),'Data Summary'!B118,"")</f>
        <v/>
      </c>
      <c r="C118" s="518" t="e">
        <f ca="1">+VALUE('Data Summary'!C118)</f>
        <v>#VALUE!</v>
      </c>
      <c r="D118" s="519" t="e">
        <f ca="1">+IF(AND(ISNUMBER(OFFSET('Water Data'!$D$4,0,10*ROW('Water Data'!D112))),'Data Summary'!BS118="Yes"),100-OFFSET('Water Data'!$D$4,0,10*ROW('Water Data'!D112)),NA())</f>
        <v>#N/A</v>
      </c>
      <c r="E118" s="519" t="e">
        <f ca="1">+IF(AND(ISNUMBER(OFFSET('Water Data'!$D$6,0,10*ROW('Water Data'!D112))),'Data Summary'!BT118="Yes"),OFFSET('Water Data'!$D$6,0,10*ROW('Water Data'!D112)),NA())</f>
        <v>#N/A</v>
      </c>
      <c r="F118" s="519" t="e">
        <f ca="1">+IF(AND(ISNUMBER(OFFSET('Water Data'!$D$9,0,10*ROW('Water Data'!D112))),'Data Summary'!BU118="Yes"),OFFSET('Water Data'!$D$9,0,10*ROW('Water Data'!D112)),NA())</f>
        <v>#N/A</v>
      </c>
      <c r="G118" s="519" t="e">
        <f ca="1">+IF(AND(ISNUMBER(OFFSET('Water Data'!$E$4,0,10*ROW('Water Data'!E112))),'Data Summary'!BV118="Yes"),100-OFFSET('Water Data'!$E$4,0,10*ROW('Water Data'!E112)),NA())</f>
        <v>#N/A</v>
      </c>
      <c r="H118" s="519" t="e">
        <f ca="1">+IF(AND(ISNUMBER(OFFSET('Water Data'!$E$6,0,10*ROW('Water Data'!E112))),'Data Summary'!BW118="Yes"),OFFSET('Water Data'!$E$6,0,10*ROW('Water Data'!E112)),NA())</f>
        <v>#N/A</v>
      </c>
      <c r="I118" s="519" t="e">
        <f ca="1">+IF(AND(ISNUMBER(OFFSET('Water Data'!$E$9,0,10*ROW('Water Data'!E112))),'Data Summary'!BX118="Yes"),OFFSET('Water Data'!$E$9,0,10*ROW('Water Data'!E112)),NA())</f>
        <v>#N/A</v>
      </c>
      <c r="J118" s="519" t="e">
        <f ca="1">+IF(AND(ISNUMBER(OFFSET('Water Data'!$F$4,0,10*ROW('Water Data'!F112))),'Data Summary'!BY118="Yes"),100-OFFSET('Water Data'!$F$4,0,10*ROW('Water Data'!F112)),NA())</f>
        <v>#N/A</v>
      </c>
      <c r="K118" s="519" t="e">
        <f ca="1">+IF(AND(ISNUMBER(OFFSET('Water Data'!$F$6,0,10*ROW('Water Data'!F112))),'Data Summary'!BZ118="Yes"),OFFSET('Water Data'!$F$6,0,10*ROW('Water Data'!F112)),NA())</f>
        <v>#N/A</v>
      </c>
      <c r="L118" s="519" t="e">
        <f ca="1">+IF(AND(ISNUMBER(OFFSET('Water Data'!$F$9,0,10*ROW('Water Data'!F112))),'Data Summary'!CA118="Yes"),OFFSET('Water Data'!$F$9,0,10*ROW('Water Data'!F112)),NA())</f>
        <v>#N/A</v>
      </c>
      <c r="M118" s="519" t="e">
        <f ca="1">+IF(AND(ISNUMBER(OFFSET('Water Data'!$G$4,0,10*ROW('Water Data'!G112))),'Data Summary'!CB118="Yes"),100-OFFSET('Water Data'!$G$4,0,10*ROW('Water Data'!G112)),NA())</f>
        <v>#N/A</v>
      </c>
      <c r="N118" s="519" t="e">
        <f ca="1">+IF(AND(ISNUMBER(OFFSET('Water Data'!$G$6,0,10*ROW('Water Data'!G112))),'Data Summary'!CC118="Yes"),OFFSET('Water Data'!$G$6,0,10*ROW('Water Data'!G112)),NA())</f>
        <v>#N/A</v>
      </c>
      <c r="O118" s="519" t="e">
        <f ca="1">+IF(AND(ISNUMBER(OFFSET('Water Data'!$G$9,0,10*ROW('Water Data'!G112))),'Data Summary'!CD118="Yes"),OFFSET('Water Data'!$G$9,0,10*ROW('Water Data'!G112)),NA())</f>
        <v>#N/A</v>
      </c>
      <c r="P118" s="519" t="e">
        <f ca="1">+IF(AND(ISNUMBER(OFFSET('Water Data'!$H$4,0,10*ROW('Water Data'!H112))),'Data Summary'!CE118="Yes"),100-OFFSET('Water Data'!$H$4,0,10*ROW('Water Data'!H112)),NA())</f>
        <v>#N/A</v>
      </c>
      <c r="Q118" s="519" t="e">
        <f ca="1">+IF(AND(ISNUMBER(OFFSET('Water Data'!$H$6,0,10*ROW('Water Data'!H112))),'Data Summary'!CF118="Yes"),OFFSET('Water Data'!$H$6,0,10*ROW('Water Data'!H112)),NA())</f>
        <v>#N/A</v>
      </c>
      <c r="R118" s="519" t="e">
        <f ca="1">+IF(AND(ISNUMBER(OFFSET('Water Data'!$H$9,0,10*ROW('Water Data'!H112))),'Data Summary'!CG118="Yes"),OFFSET('Water Data'!$H$9,0,10*ROW('Water Data'!H112)),NA())</f>
        <v>#N/A</v>
      </c>
      <c r="S118" s="519" t="e">
        <f ca="1">+IF(AND(ISNUMBER(OFFSET('Water Data'!$I$4,0,10*ROW('Water Data'!I112))),'Data Summary'!CH118="Yes"),100-OFFSET('Water Data'!$I$4,0,10*ROW('Water Data'!I112)),NA())</f>
        <v>#N/A</v>
      </c>
      <c r="T118" s="519" t="e">
        <f ca="1">+IF(AND(ISNUMBER(OFFSET('Water Data'!$I$6,0,10*ROW('Water Data'!I112))),'Data Summary'!CI118="Yes"),OFFSET('Water Data'!$I$6,0,10*ROW('Water Data'!I112)),NA())</f>
        <v>#N/A</v>
      </c>
      <c r="U118" s="519" t="e">
        <f ca="1">+IF(AND(ISNUMBER(OFFSET('Water Data'!$I$9,0,10*ROW('Water Data'!I112))),'Data Summary'!CJ118="Yes"),OFFSET('Water Data'!$I$9,0,10*ROW('Water Data'!I112)),NA())</f>
        <v>#N/A</v>
      </c>
      <c r="V118" s="520" t="e">
        <f ca="1">+IF(AND(ISNUMBER(OFFSET('Sanitation Data'!$D$4,0,10*ROW('Sanitation Data'!D112))),'Data Summary'!CK118="Yes"),100-OFFSET('Sanitation Data'!$D$4,0,10*ROW('Sanitation Data'!D112)),NA())</f>
        <v>#N/A</v>
      </c>
      <c r="W118" s="520" t="e">
        <f ca="1">+IF(AND(ISNUMBER(OFFSET('Sanitation Data'!$D$6,0,10*ROW('Sanitation Data'!D112))),'Data Summary'!CL118="Yes"),OFFSET('Sanitation Data'!$D$6,0,10*ROW('Sanitation Data'!D112)),NA())</f>
        <v>#N/A</v>
      </c>
      <c r="X118" s="520" t="e">
        <f ca="1">+IF(AND(ISNUMBER(OFFSET('Sanitation Data'!$D$10,0,10*ROW('Sanitation Data'!D112))),'Data Summary'!CM118="Yes"),OFFSET('Sanitation Data'!$D$10,0,10*ROW('Sanitation Data'!D112)),NA())</f>
        <v>#N/A</v>
      </c>
      <c r="Y118" s="520" t="e">
        <f ca="1">+IF(AND(ISNUMBER(OFFSET('Sanitation Data'!$D$11,0,10*ROW('Sanitation Data'!D112))),'Data Summary'!CN118="Yes"),OFFSET('Sanitation Data'!$D$11,0,10*ROW('Sanitation Data'!D112)),NA())</f>
        <v>#N/A</v>
      </c>
      <c r="Z118" s="520" t="e">
        <f ca="1">+IF(AND(ISNUMBER(OFFSET('Sanitation Data'!$D$12,0,10*ROW('Sanitation Data'!D112))),'Data Summary'!CO118="Yes"),OFFSET('Sanitation Data'!$D$12,0,10*ROW('Sanitation Data'!D112)),NA())</f>
        <v>#N/A</v>
      </c>
      <c r="AA118" s="520" t="e">
        <f ca="1">+IF(AND(ISNUMBER(OFFSET('Sanitation Data'!$E$4,0,10*ROW('Sanitation Data'!E112))),'Data Summary'!CP118="Yes"),100-OFFSET('Sanitation Data'!$E$4,0,10*ROW('Sanitation Data'!E112)),NA())</f>
        <v>#N/A</v>
      </c>
      <c r="AB118" s="520" t="e">
        <f ca="1">+IF(AND(ISNUMBER(OFFSET('Sanitation Data'!$E$6,0,10*ROW('Sanitation Data'!E112))),'Data Summary'!CQ118="Yes"),OFFSET('Sanitation Data'!$E$6,0,10*ROW('Sanitation Data'!E112)),NA())</f>
        <v>#N/A</v>
      </c>
      <c r="AC118" s="520" t="e">
        <f ca="1">+IF(AND(ISNUMBER(OFFSET('Sanitation Data'!$E$10,0,10*ROW('Sanitation Data'!E112))),'Data Summary'!CR118="Yes"),OFFSET('Sanitation Data'!$E$10,0,10*ROW('Sanitation Data'!E112)),NA())</f>
        <v>#N/A</v>
      </c>
      <c r="AD118" s="520" t="e">
        <f ca="1">+IF(AND(ISNUMBER(OFFSET('Sanitation Data'!$E$11,0,10*ROW('Sanitation Data'!E112))),'Data Summary'!CS118="Yes"),OFFSET('Sanitation Data'!$E$11,0,10*ROW('Sanitation Data'!E112)),NA())</f>
        <v>#N/A</v>
      </c>
      <c r="AE118" s="520" t="e">
        <f ca="1">+IF(AND(ISNUMBER(OFFSET('Sanitation Data'!$E$12,0,10*ROW('Sanitation Data'!E112))),'Data Summary'!CT118="Yes"),OFFSET('Sanitation Data'!$E$12,0,10*ROW('Sanitation Data'!E112)),NA())</f>
        <v>#N/A</v>
      </c>
      <c r="AF118" s="520" t="e">
        <f ca="1">+IF(AND(ISNUMBER(OFFSET('Sanitation Data'!$F$4,0,10*ROW('Sanitation Data'!F112))),'Data Summary'!CU118="Yes"),100-OFFSET('Sanitation Data'!$F$4,0,10*ROW('Sanitation Data'!F112)),NA())</f>
        <v>#N/A</v>
      </c>
      <c r="AG118" s="520" t="e">
        <f ca="1">+IF(AND(ISNUMBER(OFFSET('Sanitation Data'!$F$6,0,10*ROW('Sanitation Data'!F112))),'Data Summary'!CV118="Yes"),OFFSET('Sanitation Data'!$F$6,0,10*ROW('Sanitation Data'!F112)),NA())</f>
        <v>#N/A</v>
      </c>
      <c r="AH118" s="520" t="e">
        <f ca="1">+IF(AND(ISNUMBER(OFFSET('Sanitation Data'!$F$10,0,10*ROW('Sanitation Data'!F112))),'Data Summary'!CW118="Yes"),OFFSET('Sanitation Data'!$F$10,0,10*ROW('Sanitation Data'!F112)),NA())</f>
        <v>#N/A</v>
      </c>
      <c r="AI118" s="520" t="e">
        <f ca="1">+IF(AND(ISNUMBER(OFFSET('Sanitation Data'!$F$11,0,10*ROW('Sanitation Data'!F112))),'Data Summary'!CX118="Yes"),OFFSET('Sanitation Data'!$F$11,0,10*ROW('Sanitation Data'!F112)),NA())</f>
        <v>#N/A</v>
      </c>
      <c r="AJ118" s="520" t="e">
        <f ca="1">+IF(AND(ISNUMBER(OFFSET('Sanitation Data'!$F$12,0,10*ROW('Sanitation Data'!F112))),'Data Summary'!CY118="Yes"),OFFSET('Sanitation Data'!$F$12,0,10*ROW('Sanitation Data'!F112)),NA())</f>
        <v>#N/A</v>
      </c>
      <c r="AK118" s="520" t="e">
        <f ca="1">+IF(AND(ISNUMBER(OFFSET('Sanitation Data'!$G$4,0,10*ROW('Sanitation Data'!G112))),'Data Summary'!CZ118="Yes"),100-OFFSET('Sanitation Data'!$G$4,0,10*ROW('Sanitation Data'!G112)),NA())</f>
        <v>#N/A</v>
      </c>
      <c r="AL118" s="520" t="e">
        <f ca="1">+IF(AND(ISNUMBER(OFFSET('Sanitation Data'!$G$6,0,10*ROW('Sanitation Data'!G112))),'Data Summary'!DA118="Yes"),OFFSET('Sanitation Data'!$G$6,0,10*ROW('Sanitation Data'!G112)),NA())</f>
        <v>#N/A</v>
      </c>
      <c r="AM118" s="520" t="e">
        <f ca="1">+IF(AND(ISNUMBER(OFFSET('Sanitation Data'!$G$10,0,10*ROW('Sanitation Data'!G112))),'Data Summary'!DB118="Yes"),OFFSET('Sanitation Data'!$G$10,0,10*ROW('Sanitation Data'!G112)),NA())</f>
        <v>#N/A</v>
      </c>
      <c r="AN118" s="520" t="e">
        <f ca="1">+IF(AND(ISNUMBER(OFFSET('Sanitation Data'!$G$11,0,10*ROW('Sanitation Data'!G112))),'Data Summary'!DC118="Yes"),OFFSET('Sanitation Data'!$G$11,0,10*ROW('Sanitation Data'!G112)),NA())</f>
        <v>#N/A</v>
      </c>
      <c r="AO118" s="520" t="e">
        <f ca="1">+IF(AND(ISNUMBER(OFFSET('Sanitation Data'!$G$12,0,10*ROW('Sanitation Data'!G112))),'Data Summary'!DD118="Yes"),OFFSET('Sanitation Data'!$G$12,0,10*ROW('Sanitation Data'!G112)),NA())</f>
        <v>#N/A</v>
      </c>
      <c r="AP118" s="520" t="e">
        <f ca="1">+IF(AND(ISNUMBER(OFFSET('Sanitation Data'!$H$4,0,10*ROW('Sanitation Data'!H112))),'Data Summary'!DE118="Yes"),100-OFFSET('Sanitation Data'!$H$4,0,10*ROW('Sanitation Data'!H112)),NA())</f>
        <v>#N/A</v>
      </c>
      <c r="AQ118" s="520" t="e">
        <f ca="1">+IF(AND(ISNUMBER(OFFSET('Sanitation Data'!$H$6,0,10*ROW('Sanitation Data'!H112))),'Data Summary'!DF118="Yes"),OFFSET('Sanitation Data'!$H$6,0,10*ROW('Sanitation Data'!H112)),NA())</f>
        <v>#N/A</v>
      </c>
      <c r="AR118" s="520" t="e">
        <f ca="1">+IF(AND(ISNUMBER(OFFSET('Sanitation Data'!$H$10,0,10*ROW('Sanitation Data'!H112))),'Data Summary'!DG118="Yes"),OFFSET('Sanitation Data'!$H$10,0,10*ROW('Sanitation Data'!H112)),NA())</f>
        <v>#N/A</v>
      </c>
      <c r="AS118" s="520" t="e">
        <f ca="1">+IF(AND(ISNUMBER(OFFSET('Sanitation Data'!$H$11,0,10*ROW('Sanitation Data'!H112))),'Data Summary'!DH118="Yes"),OFFSET('Sanitation Data'!$H$11,0,10*ROW('Sanitation Data'!H112)),NA())</f>
        <v>#N/A</v>
      </c>
      <c r="AT118" s="520" t="e">
        <f ca="1">+IF(AND(ISNUMBER(OFFSET('Sanitation Data'!$H$12,0,10*ROW('Sanitation Data'!H112))),'Data Summary'!DI118="Yes"),OFFSET('Sanitation Data'!$H$12,0,10*ROW('Sanitation Data'!H112)),NA())</f>
        <v>#N/A</v>
      </c>
      <c r="AU118" s="520" t="e">
        <f ca="1">+IF(AND(ISNUMBER(OFFSET('Sanitation Data'!$I$4,0,10*ROW('Sanitation Data'!I112))),'Data Summary'!DJ118="Yes"),100-OFFSET('Sanitation Data'!$I$4,0,10*ROW('Sanitation Data'!I112)),NA())</f>
        <v>#N/A</v>
      </c>
      <c r="AV118" s="520" t="e">
        <f ca="1">+IF(AND(ISNUMBER(OFFSET('Sanitation Data'!$I$6,0,10*ROW('Sanitation Data'!I112))),'Data Summary'!DK118="Yes"),OFFSET('Sanitation Data'!$I$6,0,10*ROW('Sanitation Data'!I112)),NA())</f>
        <v>#N/A</v>
      </c>
      <c r="AW118" s="520" t="e">
        <f ca="1">+IF(AND(ISNUMBER(OFFSET('Sanitation Data'!$I$10,0,10*ROW('Sanitation Data'!I112))),'Data Summary'!DL118="Yes"),OFFSET('Sanitation Data'!$I$10,0,10*ROW('Sanitation Data'!I112)),NA())</f>
        <v>#N/A</v>
      </c>
      <c r="AX118" s="520" t="e">
        <f ca="1">+IF(AND(ISNUMBER(OFFSET('Sanitation Data'!$I$11,0,10*ROW('Sanitation Data'!I112))),'Data Summary'!DM118="Yes"),OFFSET('Sanitation Data'!$I$11,0,10*ROW('Sanitation Data'!I112)),NA())</f>
        <v>#N/A</v>
      </c>
      <c r="AY118" s="520" t="e">
        <f ca="1">+IF(AND(ISNUMBER(OFFSET('Sanitation Data'!$I$12,0,10*ROW('Sanitation Data'!I112))),'Data Summary'!DN118="Yes"),OFFSET('Sanitation Data'!$I$12,0,10*ROW('Sanitation Data'!I112)),NA())</f>
        <v>#N/A</v>
      </c>
      <c r="AZ118" s="521" t="e">
        <f ca="1">+IF(AND(ISNUMBER(OFFSET('Hygiene Data'!$D$5,0,10*ROW('Hygiene Data'!D112))),'Data Summary'!DO118="Yes"),OFFSET('Hygiene Data'!$D$5,0,10*ROW('Hygiene Data'!D112)),NA())</f>
        <v>#N/A</v>
      </c>
      <c r="BA118" s="521" t="e">
        <f ca="1">+IF(AND(ISNUMBER(OFFSET('Hygiene Data'!$D$7,0,10*ROW('Hygiene Data'!D112))),'Data Summary'!DP118="Yes"),OFFSET('Hygiene Data'!$D$7,0,10*ROW('Hygiene Data'!D112)),NA())</f>
        <v>#N/A</v>
      </c>
      <c r="BB118" s="521" t="e">
        <f ca="1">+IF(AND(ISNUMBER(OFFSET('Hygiene Data'!$D$9,0,10*ROW('Hygiene Data'!D112))),'Data Summary'!DQ118="Yes"),OFFSET('Hygiene Data'!$D$9,0,10*ROW('Hygiene Data'!D112)),NA())</f>
        <v>#N/A</v>
      </c>
      <c r="BC118" s="521" t="e">
        <f ca="1">+IF(AND(ISNUMBER(OFFSET('Hygiene Data'!$E$5,0,10*ROW('Hygiene Data'!E112))),'Data Summary'!DR118="Yes"),OFFSET('Hygiene Data'!$E$5,0,10*ROW('Hygiene Data'!E112)),NA())</f>
        <v>#N/A</v>
      </c>
      <c r="BD118" s="521" t="e">
        <f ca="1">+IF(AND(ISNUMBER(OFFSET('Hygiene Data'!$E$7,0,10*ROW('Hygiene Data'!E112))),'Data Summary'!DS118="Yes"),OFFSET('Hygiene Data'!$E$7,0,10*ROW('Hygiene Data'!E112)),NA())</f>
        <v>#N/A</v>
      </c>
      <c r="BE118" s="521" t="e">
        <f ca="1">+IF(AND(ISNUMBER(OFFSET('Hygiene Data'!$E$9,0,10*ROW('Hygiene Data'!E112))),'Data Summary'!DT118="Yes"),OFFSET('Hygiene Data'!$E$9,0,10*ROW('Hygiene Data'!E112)),NA())</f>
        <v>#N/A</v>
      </c>
      <c r="BF118" s="521" t="e">
        <f ca="1">+IF(AND(ISNUMBER(OFFSET('Hygiene Data'!$F$5,0,10*ROW('Hygiene Data'!F112))),'Data Summary'!DU118="Yes"),OFFSET('Hygiene Data'!$F$5,0,10*ROW('Hygiene Data'!F112)),NA())</f>
        <v>#N/A</v>
      </c>
      <c r="BG118" s="521" t="e">
        <f ca="1">+IF(AND(ISNUMBER(OFFSET('Hygiene Data'!$F$7,0,10*ROW('Hygiene Data'!F112))),'Data Summary'!DV118="Yes"),OFFSET('Hygiene Data'!$F$7,0,10*ROW('Hygiene Data'!F112)),NA())</f>
        <v>#N/A</v>
      </c>
      <c r="BH118" s="521" t="e">
        <f ca="1">+IF(AND(ISNUMBER(OFFSET('Hygiene Data'!$F$9,0,10*ROW('Hygiene Data'!F112))),'Data Summary'!DW118="Yes"),OFFSET('Hygiene Data'!$F$9,0,10*ROW('Hygiene Data'!F112)),NA())</f>
        <v>#N/A</v>
      </c>
      <c r="BI118" s="521" t="e">
        <f ca="1">+IF(AND(ISNUMBER(OFFSET('Hygiene Data'!$G$5,0,10*ROW('Hygiene Data'!G112))),'Data Summary'!DX118="Yes"),OFFSET('Hygiene Data'!$G$5,0,10*ROW('Hygiene Data'!G112)),NA())</f>
        <v>#N/A</v>
      </c>
      <c r="BJ118" s="521" t="e">
        <f ca="1">+IF(AND(ISNUMBER(OFFSET('Hygiene Data'!$G$7,0,10*ROW('Hygiene Data'!G112))),'Data Summary'!DY118="Yes"),OFFSET('Hygiene Data'!$G$7,0,10*ROW('Hygiene Data'!G112)),NA())</f>
        <v>#N/A</v>
      </c>
      <c r="BK118" s="521" t="e">
        <f ca="1">+IF(AND(ISNUMBER(OFFSET('Hygiene Data'!$G$9,0,10*ROW('Hygiene Data'!G112))),'Data Summary'!DZ118="Yes"),OFFSET('Hygiene Data'!$G$9,0,10*ROW('Hygiene Data'!G112)),NA())</f>
        <v>#N/A</v>
      </c>
      <c r="BL118" s="521" t="e">
        <f ca="1">+IF(AND(ISNUMBER(OFFSET('Hygiene Data'!$H$5,0,10*ROW('Hygiene Data'!H112))),'Data Summary'!EA118="Yes"),OFFSET('Hygiene Data'!$H$5,0,10*ROW('Hygiene Data'!H112)),NA())</f>
        <v>#N/A</v>
      </c>
      <c r="BM118" s="521" t="e">
        <f ca="1">+IF(AND(ISNUMBER(OFFSET('Hygiene Data'!$H$7,0,10*ROW('Hygiene Data'!H112))),'Data Summary'!EB118="Yes"),OFFSET('Hygiene Data'!$H$7,0,10*ROW('Hygiene Data'!H112)),NA())</f>
        <v>#N/A</v>
      </c>
      <c r="BN118" s="521" t="e">
        <f ca="1">+IF(AND(ISNUMBER(OFFSET('Hygiene Data'!$H$9,0,10*ROW('Hygiene Data'!H112))),'Data Summary'!EC118="Yes"),OFFSET('Hygiene Data'!$H$9,0,10*ROW('Hygiene Data'!H112)),NA())</f>
        <v>#N/A</v>
      </c>
      <c r="BO118" s="521" t="e">
        <f ca="1">+IF(AND(ISNUMBER(OFFSET('Hygiene Data'!$I$5,0,10*ROW('Hygiene Data'!I112))),'Data Summary'!ED118="Yes"),OFFSET('Hygiene Data'!$I$5,0,10*ROW('Hygiene Data'!I112)),NA())</f>
        <v>#N/A</v>
      </c>
      <c r="BP118" s="521" t="e">
        <f ca="1">+IF(AND(ISNUMBER(OFFSET('Hygiene Data'!$I$7,0,10*ROW('Hygiene Data'!I112))),'Data Summary'!EE118="Yes"),OFFSET('Hygiene Data'!$I$7,0,10*ROW('Hygiene Data'!I112)),NA())</f>
        <v>#N/A</v>
      </c>
      <c r="BQ118" s="521" t="e">
        <f ca="1">+IF(AND(ISNUMBER(OFFSET('Hygiene Data'!$I$9,0,10*ROW('Hygiene Data'!I112))),'Data Summary'!EF118="Yes"),OFFSET('Hygiene Data'!$I$9,0,10*ROW('Hygiene Data'!I112)),NA())</f>
        <v>#N/A</v>
      </c>
    </row>
    <row r="119" spans="1:69" x14ac:dyDescent="0.25">
      <c r="A119" s="517" t="e">
        <f ca="1">+RIGHT('Data Summary'!A119,LEN('Data Summary'!A119)-9)</f>
        <v>#VALUE!</v>
      </c>
      <c r="B119" s="491" t="str">
        <f ca="1">+IF(ISTEXT('Data Summary'!B119),'Data Summary'!B119,"")</f>
        <v/>
      </c>
      <c r="C119" s="518" t="e">
        <f ca="1">+VALUE('Data Summary'!C119)</f>
        <v>#VALUE!</v>
      </c>
      <c r="D119" s="519" t="e">
        <f ca="1">+IF(AND(ISNUMBER(OFFSET('Water Data'!$D$4,0,10*ROW('Water Data'!D113))),'Data Summary'!BS119="Yes"),100-OFFSET('Water Data'!$D$4,0,10*ROW('Water Data'!D113)),NA())</f>
        <v>#N/A</v>
      </c>
      <c r="E119" s="519" t="e">
        <f ca="1">+IF(AND(ISNUMBER(OFFSET('Water Data'!$D$6,0,10*ROW('Water Data'!D113))),'Data Summary'!BT119="Yes"),OFFSET('Water Data'!$D$6,0,10*ROW('Water Data'!D113)),NA())</f>
        <v>#N/A</v>
      </c>
      <c r="F119" s="519" t="e">
        <f ca="1">+IF(AND(ISNUMBER(OFFSET('Water Data'!$D$9,0,10*ROW('Water Data'!D113))),'Data Summary'!BU119="Yes"),OFFSET('Water Data'!$D$9,0,10*ROW('Water Data'!D113)),NA())</f>
        <v>#N/A</v>
      </c>
      <c r="G119" s="519" t="e">
        <f ca="1">+IF(AND(ISNUMBER(OFFSET('Water Data'!$E$4,0,10*ROW('Water Data'!E113))),'Data Summary'!BV119="Yes"),100-OFFSET('Water Data'!$E$4,0,10*ROW('Water Data'!E113)),NA())</f>
        <v>#N/A</v>
      </c>
      <c r="H119" s="519" t="e">
        <f ca="1">+IF(AND(ISNUMBER(OFFSET('Water Data'!$E$6,0,10*ROW('Water Data'!E113))),'Data Summary'!BW119="Yes"),OFFSET('Water Data'!$E$6,0,10*ROW('Water Data'!E113)),NA())</f>
        <v>#N/A</v>
      </c>
      <c r="I119" s="519" t="e">
        <f ca="1">+IF(AND(ISNUMBER(OFFSET('Water Data'!$E$9,0,10*ROW('Water Data'!E113))),'Data Summary'!BX119="Yes"),OFFSET('Water Data'!$E$9,0,10*ROW('Water Data'!E113)),NA())</f>
        <v>#N/A</v>
      </c>
      <c r="J119" s="519" t="e">
        <f ca="1">+IF(AND(ISNUMBER(OFFSET('Water Data'!$F$4,0,10*ROW('Water Data'!F113))),'Data Summary'!BY119="Yes"),100-OFFSET('Water Data'!$F$4,0,10*ROW('Water Data'!F113)),NA())</f>
        <v>#N/A</v>
      </c>
      <c r="K119" s="519" t="e">
        <f ca="1">+IF(AND(ISNUMBER(OFFSET('Water Data'!$F$6,0,10*ROW('Water Data'!F113))),'Data Summary'!BZ119="Yes"),OFFSET('Water Data'!$F$6,0,10*ROW('Water Data'!F113)),NA())</f>
        <v>#N/A</v>
      </c>
      <c r="L119" s="519" t="e">
        <f ca="1">+IF(AND(ISNUMBER(OFFSET('Water Data'!$F$9,0,10*ROW('Water Data'!F113))),'Data Summary'!CA119="Yes"),OFFSET('Water Data'!$F$9,0,10*ROW('Water Data'!F113)),NA())</f>
        <v>#N/A</v>
      </c>
      <c r="M119" s="519" t="e">
        <f ca="1">+IF(AND(ISNUMBER(OFFSET('Water Data'!$G$4,0,10*ROW('Water Data'!G113))),'Data Summary'!CB119="Yes"),100-OFFSET('Water Data'!$G$4,0,10*ROW('Water Data'!G113)),NA())</f>
        <v>#N/A</v>
      </c>
      <c r="N119" s="519" t="e">
        <f ca="1">+IF(AND(ISNUMBER(OFFSET('Water Data'!$G$6,0,10*ROW('Water Data'!G113))),'Data Summary'!CC119="Yes"),OFFSET('Water Data'!$G$6,0,10*ROW('Water Data'!G113)),NA())</f>
        <v>#N/A</v>
      </c>
      <c r="O119" s="519" t="e">
        <f ca="1">+IF(AND(ISNUMBER(OFFSET('Water Data'!$G$9,0,10*ROW('Water Data'!G113))),'Data Summary'!CD119="Yes"),OFFSET('Water Data'!$G$9,0,10*ROW('Water Data'!G113)),NA())</f>
        <v>#N/A</v>
      </c>
      <c r="P119" s="519" t="e">
        <f ca="1">+IF(AND(ISNUMBER(OFFSET('Water Data'!$H$4,0,10*ROW('Water Data'!H113))),'Data Summary'!CE119="Yes"),100-OFFSET('Water Data'!$H$4,0,10*ROW('Water Data'!H113)),NA())</f>
        <v>#N/A</v>
      </c>
      <c r="Q119" s="519" t="e">
        <f ca="1">+IF(AND(ISNUMBER(OFFSET('Water Data'!$H$6,0,10*ROW('Water Data'!H113))),'Data Summary'!CF119="Yes"),OFFSET('Water Data'!$H$6,0,10*ROW('Water Data'!H113)),NA())</f>
        <v>#N/A</v>
      </c>
      <c r="R119" s="519" t="e">
        <f ca="1">+IF(AND(ISNUMBER(OFFSET('Water Data'!$H$9,0,10*ROW('Water Data'!H113))),'Data Summary'!CG119="Yes"),OFFSET('Water Data'!$H$9,0,10*ROW('Water Data'!H113)),NA())</f>
        <v>#N/A</v>
      </c>
      <c r="S119" s="519" t="e">
        <f ca="1">+IF(AND(ISNUMBER(OFFSET('Water Data'!$I$4,0,10*ROW('Water Data'!I113))),'Data Summary'!CH119="Yes"),100-OFFSET('Water Data'!$I$4,0,10*ROW('Water Data'!I113)),NA())</f>
        <v>#N/A</v>
      </c>
      <c r="T119" s="519" t="e">
        <f ca="1">+IF(AND(ISNUMBER(OFFSET('Water Data'!$I$6,0,10*ROW('Water Data'!I113))),'Data Summary'!CI119="Yes"),OFFSET('Water Data'!$I$6,0,10*ROW('Water Data'!I113)),NA())</f>
        <v>#N/A</v>
      </c>
      <c r="U119" s="519" t="e">
        <f ca="1">+IF(AND(ISNUMBER(OFFSET('Water Data'!$I$9,0,10*ROW('Water Data'!I113))),'Data Summary'!CJ119="Yes"),OFFSET('Water Data'!$I$9,0,10*ROW('Water Data'!I113)),NA())</f>
        <v>#N/A</v>
      </c>
      <c r="V119" s="520" t="e">
        <f ca="1">+IF(AND(ISNUMBER(OFFSET('Sanitation Data'!$D$4,0,10*ROW('Sanitation Data'!D113))),'Data Summary'!CK119="Yes"),100-OFFSET('Sanitation Data'!$D$4,0,10*ROW('Sanitation Data'!D113)),NA())</f>
        <v>#N/A</v>
      </c>
      <c r="W119" s="520" t="e">
        <f ca="1">+IF(AND(ISNUMBER(OFFSET('Sanitation Data'!$D$6,0,10*ROW('Sanitation Data'!D113))),'Data Summary'!CL119="Yes"),OFFSET('Sanitation Data'!$D$6,0,10*ROW('Sanitation Data'!D113)),NA())</f>
        <v>#N/A</v>
      </c>
      <c r="X119" s="520" t="e">
        <f ca="1">+IF(AND(ISNUMBER(OFFSET('Sanitation Data'!$D$10,0,10*ROW('Sanitation Data'!D113))),'Data Summary'!CM119="Yes"),OFFSET('Sanitation Data'!$D$10,0,10*ROW('Sanitation Data'!D113)),NA())</f>
        <v>#N/A</v>
      </c>
      <c r="Y119" s="520" t="e">
        <f ca="1">+IF(AND(ISNUMBER(OFFSET('Sanitation Data'!$D$11,0,10*ROW('Sanitation Data'!D113))),'Data Summary'!CN119="Yes"),OFFSET('Sanitation Data'!$D$11,0,10*ROW('Sanitation Data'!D113)),NA())</f>
        <v>#N/A</v>
      </c>
      <c r="Z119" s="520" t="e">
        <f ca="1">+IF(AND(ISNUMBER(OFFSET('Sanitation Data'!$D$12,0,10*ROW('Sanitation Data'!D113))),'Data Summary'!CO119="Yes"),OFFSET('Sanitation Data'!$D$12,0,10*ROW('Sanitation Data'!D113)),NA())</f>
        <v>#N/A</v>
      </c>
      <c r="AA119" s="520" t="e">
        <f ca="1">+IF(AND(ISNUMBER(OFFSET('Sanitation Data'!$E$4,0,10*ROW('Sanitation Data'!E113))),'Data Summary'!CP119="Yes"),100-OFFSET('Sanitation Data'!$E$4,0,10*ROW('Sanitation Data'!E113)),NA())</f>
        <v>#N/A</v>
      </c>
      <c r="AB119" s="520" t="e">
        <f ca="1">+IF(AND(ISNUMBER(OFFSET('Sanitation Data'!$E$6,0,10*ROW('Sanitation Data'!E113))),'Data Summary'!CQ119="Yes"),OFFSET('Sanitation Data'!$E$6,0,10*ROW('Sanitation Data'!E113)),NA())</f>
        <v>#N/A</v>
      </c>
      <c r="AC119" s="520" t="e">
        <f ca="1">+IF(AND(ISNUMBER(OFFSET('Sanitation Data'!$E$10,0,10*ROW('Sanitation Data'!E113))),'Data Summary'!CR119="Yes"),OFFSET('Sanitation Data'!$E$10,0,10*ROW('Sanitation Data'!E113)),NA())</f>
        <v>#N/A</v>
      </c>
      <c r="AD119" s="520" t="e">
        <f ca="1">+IF(AND(ISNUMBER(OFFSET('Sanitation Data'!$E$11,0,10*ROW('Sanitation Data'!E113))),'Data Summary'!CS119="Yes"),OFFSET('Sanitation Data'!$E$11,0,10*ROW('Sanitation Data'!E113)),NA())</f>
        <v>#N/A</v>
      </c>
      <c r="AE119" s="520" t="e">
        <f ca="1">+IF(AND(ISNUMBER(OFFSET('Sanitation Data'!$E$12,0,10*ROW('Sanitation Data'!E113))),'Data Summary'!CT119="Yes"),OFFSET('Sanitation Data'!$E$12,0,10*ROW('Sanitation Data'!E113)),NA())</f>
        <v>#N/A</v>
      </c>
      <c r="AF119" s="520" t="e">
        <f ca="1">+IF(AND(ISNUMBER(OFFSET('Sanitation Data'!$F$4,0,10*ROW('Sanitation Data'!F113))),'Data Summary'!CU119="Yes"),100-OFFSET('Sanitation Data'!$F$4,0,10*ROW('Sanitation Data'!F113)),NA())</f>
        <v>#N/A</v>
      </c>
      <c r="AG119" s="520" t="e">
        <f ca="1">+IF(AND(ISNUMBER(OFFSET('Sanitation Data'!$F$6,0,10*ROW('Sanitation Data'!F113))),'Data Summary'!CV119="Yes"),OFFSET('Sanitation Data'!$F$6,0,10*ROW('Sanitation Data'!F113)),NA())</f>
        <v>#N/A</v>
      </c>
      <c r="AH119" s="520" t="e">
        <f ca="1">+IF(AND(ISNUMBER(OFFSET('Sanitation Data'!$F$10,0,10*ROW('Sanitation Data'!F113))),'Data Summary'!CW119="Yes"),OFFSET('Sanitation Data'!$F$10,0,10*ROW('Sanitation Data'!F113)),NA())</f>
        <v>#N/A</v>
      </c>
      <c r="AI119" s="520" t="e">
        <f ca="1">+IF(AND(ISNUMBER(OFFSET('Sanitation Data'!$F$11,0,10*ROW('Sanitation Data'!F113))),'Data Summary'!CX119="Yes"),OFFSET('Sanitation Data'!$F$11,0,10*ROW('Sanitation Data'!F113)),NA())</f>
        <v>#N/A</v>
      </c>
      <c r="AJ119" s="520" t="e">
        <f ca="1">+IF(AND(ISNUMBER(OFFSET('Sanitation Data'!$F$12,0,10*ROW('Sanitation Data'!F113))),'Data Summary'!CY119="Yes"),OFFSET('Sanitation Data'!$F$12,0,10*ROW('Sanitation Data'!F113)),NA())</f>
        <v>#N/A</v>
      </c>
      <c r="AK119" s="520" t="e">
        <f ca="1">+IF(AND(ISNUMBER(OFFSET('Sanitation Data'!$G$4,0,10*ROW('Sanitation Data'!G113))),'Data Summary'!CZ119="Yes"),100-OFFSET('Sanitation Data'!$G$4,0,10*ROW('Sanitation Data'!G113)),NA())</f>
        <v>#N/A</v>
      </c>
      <c r="AL119" s="520" t="e">
        <f ca="1">+IF(AND(ISNUMBER(OFFSET('Sanitation Data'!$G$6,0,10*ROW('Sanitation Data'!G113))),'Data Summary'!DA119="Yes"),OFFSET('Sanitation Data'!$G$6,0,10*ROW('Sanitation Data'!G113)),NA())</f>
        <v>#N/A</v>
      </c>
      <c r="AM119" s="520" t="e">
        <f ca="1">+IF(AND(ISNUMBER(OFFSET('Sanitation Data'!$G$10,0,10*ROW('Sanitation Data'!G113))),'Data Summary'!DB119="Yes"),OFFSET('Sanitation Data'!$G$10,0,10*ROW('Sanitation Data'!G113)),NA())</f>
        <v>#N/A</v>
      </c>
      <c r="AN119" s="520" t="e">
        <f ca="1">+IF(AND(ISNUMBER(OFFSET('Sanitation Data'!$G$11,0,10*ROW('Sanitation Data'!G113))),'Data Summary'!DC119="Yes"),OFFSET('Sanitation Data'!$G$11,0,10*ROW('Sanitation Data'!G113)),NA())</f>
        <v>#N/A</v>
      </c>
      <c r="AO119" s="520" t="e">
        <f ca="1">+IF(AND(ISNUMBER(OFFSET('Sanitation Data'!$G$12,0,10*ROW('Sanitation Data'!G113))),'Data Summary'!DD119="Yes"),OFFSET('Sanitation Data'!$G$12,0,10*ROW('Sanitation Data'!G113)),NA())</f>
        <v>#N/A</v>
      </c>
      <c r="AP119" s="520" t="e">
        <f ca="1">+IF(AND(ISNUMBER(OFFSET('Sanitation Data'!$H$4,0,10*ROW('Sanitation Data'!H113))),'Data Summary'!DE119="Yes"),100-OFFSET('Sanitation Data'!$H$4,0,10*ROW('Sanitation Data'!H113)),NA())</f>
        <v>#N/A</v>
      </c>
      <c r="AQ119" s="520" t="e">
        <f ca="1">+IF(AND(ISNUMBER(OFFSET('Sanitation Data'!$H$6,0,10*ROW('Sanitation Data'!H113))),'Data Summary'!DF119="Yes"),OFFSET('Sanitation Data'!$H$6,0,10*ROW('Sanitation Data'!H113)),NA())</f>
        <v>#N/A</v>
      </c>
      <c r="AR119" s="520" t="e">
        <f ca="1">+IF(AND(ISNUMBER(OFFSET('Sanitation Data'!$H$10,0,10*ROW('Sanitation Data'!H113))),'Data Summary'!DG119="Yes"),OFFSET('Sanitation Data'!$H$10,0,10*ROW('Sanitation Data'!H113)),NA())</f>
        <v>#N/A</v>
      </c>
      <c r="AS119" s="520" t="e">
        <f ca="1">+IF(AND(ISNUMBER(OFFSET('Sanitation Data'!$H$11,0,10*ROW('Sanitation Data'!H113))),'Data Summary'!DH119="Yes"),OFFSET('Sanitation Data'!$H$11,0,10*ROW('Sanitation Data'!H113)),NA())</f>
        <v>#N/A</v>
      </c>
      <c r="AT119" s="520" t="e">
        <f ca="1">+IF(AND(ISNUMBER(OFFSET('Sanitation Data'!$H$12,0,10*ROW('Sanitation Data'!H113))),'Data Summary'!DI119="Yes"),OFFSET('Sanitation Data'!$H$12,0,10*ROW('Sanitation Data'!H113)),NA())</f>
        <v>#N/A</v>
      </c>
      <c r="AU119" s="520" t="e">
        <f ca="1">+IF(AND(ISNUMBER(OFFSET('Sanitation Data'!$I$4,0,10*ROW('Sanitation Data'!I113))),'Data Summary'!DJ119="Yes"),100-OFFSET('Sanitation Data'!$I$4,0,10*ROW('Sanitation Data'!I113)),NA())</f>
        <v>#N/A</v>
      </c>
      <c r="AV119" s="520" t="e">
        <f ca="1">+IF(AND(ISNUMBER(OFFSET('Sanitation Data'!$I$6,0,10*ROW('Sanitation Data'!I113))),'Data Summary'!DK119="Yes"),OFFSET('Sanitation Data'!$I$6,0,10*ROW('Sanitation Data'!I113)),NA())</f>
        <v>#N/A</v>
      </c>
      <c r="AW119" s="520" t="e">
        <f ca="1">+IF(AND(ISNUMBER(OFFSET('Sanitation Data'!$I$10,0,10*ROW('Sanitation Data'!I113))),'Data Summary'!DL119="Yes"),OFFSET('Sanitation Data'!$I$10,0,10*ROW('Sanitation Data'!I113)),NA())</f>
        <v>#N/A</v>
      </c>
      <c r="AX119" s="520" t="e">
        <f ca="1">+IF(AND(ISNUMBER(OFFSET('Sanitation Data'!$I$11,0,10*ROW('Sanitation Data'!I113))),'Data Summary'!DM119="Yes"),OFFSET('Sanitation Data'!$I$11,0,10*ROW('Sanitation Data'!I113)),NA())</f>
        <v>#N/A</v>
      </c>
      <c r="AY119" s="520" t="e">
        <f ca="1">+IF(AND(ISNUMBER(OFFSET('Sanitation Data'!$I$12,0,10*ROW('Sanitation Data'!I113))),'Data Summary'!DN119="Yes"),OFFSET('Sanitation Data'!$I$12,0,10*ROW('Sanitation Data'!I113)),NA())</f>
        <v>#N/A</v>
      </c>
      <c r="AZ119" s="521" t="e">
        <f ca="1">+IF(AND(ISNUMBER(OFFSET('Hygiene Data'!$D$5,0,10*ROW('Hygiene Data'!D113))),'Data Summary'!DO119="Yes"),OFFSET('Hygiene Data'!$D$5,0,10*ROW('Hygiene Data'!D113)),NA())</f>
        <v>#N/A</v>
      </c>
      <c r="BA119" s="521" t="e">
        <f ca="1">+IF(AND(ISNUMBER(OFFSET('Hygiene Data'!$D$7,0,10*ROW('Hygiene Data'!D113))),'Data Summary'!DP119="Yes"),OFFSET('Hygiene Data'!$D$7,0,10*ROW('Hygiene Data'!D113)),NA())</f>
        <v>#N/A</v>
      </c>
      <c r="BB119" s="521" t="e">
        <f ca="1">+IF(AND(ISNUMBER(OFFSET('Hygiene Data'!$D$9,0,10*ROW('Hygiene Data'!D113))),'Data Summary'!DQ119="Yes"),OFFSET('Hygiene Data'!$D$9,0,10*ROW('Hygiene Data'!D113)),NA())</f>
        <v>#N/A</v>
      </c>
      <c r="BC119" s="521" t="e">
        <f ca="1">+IF(AND(ISNUMBER(OFFSET('Hygiene Data'!$E$5,0,10*ROW('Hygiene Data'!E113))),'Data Summary'!DR119="Yes"),OFFSET('Hygiene Data'!$E$5,0,10*ROW('Hygiene Data'!E113)),NA())</f>
        <v>#N/A</v>
      </c>
      <c r="BD119" s="521" t="e">
        <f ca="1">+IF(AND(ISNUMBER(OFFSET('Hygiene Data'!$E$7,0,10*ROW('Hygiene Data'!E113))),'Data Summary'!DS119="Yes"),OFFSET('Hygiene Data'!$E$7,0,10*ROW('Hygiene Data'!E113)),NA())</f>
        <v>#N/A</v>
      </c>
      <c r="BE119" s="521" t="e">
        <f ca="1">+IF(AND(ISNUMBER(OFFSET('Hygiene Data'!$E$9,0,10*ROW('Hygiene Data'!E113))),'Data Summary'!DT119="Yes"),OFFSET('Hygiene Data'!$E$9,0,10*ROW('Hygiene Data'!E113)),NA())</f>
        <v>#N/A</v>
      </c>
      <c r="BF119" s="521" t="e">
        <f ca="1">+IF(AND(ISNUMBER(OFFSET('Hygiene Data'!$F$5,0,10*ROW('Hygiene Data'!F113))),'Data Summary'!DU119="Yes"),OFFSET('Hygiene Data'!$F$5,0,10*ROW('Hygiene Data'!F113)),NA())</f>
        <v>#N/A</v>
      </c>
      <c r="BG119" s="521" t="e">
        <f ca="1">+IF(AND(ISNUMBER(OFFSET('Hygiene Data'!$F$7,0,10*ROW('Hygiene Data'!F113))),'Data Summary'!DV119="Yes"),OFFSET('Hygiene Data'!$F$7,0,10*ROW('Hygiene Data'!F113)),NA())</f>
        <v>#N/A</v>
      </c>
      <c r="BH119" s="521" t="e">
        <f ca="1">+IF(AND(ISNUMBER(OFFSET('Hygiene Data'!$F$9,0,10*ROW('Hygiene Data'!F113))),'Data Summary'!DW119="Yes"),OFFSET('Hygiene Data'!$F$9,0,10*ROW('Hygiene Data'!F113)),NA())</f>
        <v>#N/A</v>
      </c>
      <c r="BI119" s="521" t="e">
        <f ca="1">+IF(AND(ISNUMBER(OFFSET('Hygiene Data'!$G$5,0,10*ROW('Hygiene Data'!G113))),'Data Summary'!DX119="Yes"),OFFSET('Hygiene Data'!$G$5,0,10*ROW('Hygiene Data'!G113)),NA())</f>
        <v>#N/A</v>
      </c>
      <c r="BJ119" s="521" t="e">
        <f ca="1">+IF(AND(ISNUMBER(OFFSET('Hygiene Data'!$G$7,0,10*ROW('Hygiene Data'!G113))),'Data Summary'!DY119="Yes"),OFFSET('Hygiene Data'!$G$7,0,10*ROW('Hygiene Data'!G113)),NA())</f>
        <v>#N/A</v>
      </c>
      <c r="BK119" s="521" t="e">
        <f ca="1">+IF(AND(ISNUMBER(OFFSET('Hygiene Data'!$G$9,0,10*ROW('Hygiene Data'!G113))),'Data Summary'!DZ119="Yes"),OFFSET('Hygiene Data'!$G$9,0,10*ROW('Hygiene Data'!G113)),NA())</f>
        <v>#N/A</v>
      </c>
      <c r="BL119" s="521" t="e">
        <f ca="1">+IF(AND(ISNUMBER(OFFSET('Hygiene Data'!$H$5,0,10*ROW('Hygiene Data'!H113))),'Data Summary'!EA119="Yes"),OFFSET('Hygiene Data'!$H$5,0,10*ROW('Hygiene Data'!H113)),NA())</f>
        <v>#N/A</v>
      </c>
      <c r="BM119" s="521" t="e">
        <f ca="1">+IF(AND(ISNUMBER(OFFSET('Hygiene Data'!$H$7,0,10*ROW('Hygiene Data'!H113))),'Data Summary'!EB119="Yes"),OFFSET('Hygiene Data'!$H$7,0,10*ROW('Hygiene Data'!H113)),NA())</f>
        <v>#N/A</v>
      </c>
      <c r="BN119" s="521" t="e">
        <f ca="1">+IF(AND(ISNUMBER(OFFSET('Hygiene Data'!$H$9,0,10*ROW('Hygiene Data'!H113))),'Data Summary'!EC119="Yes"),OFFSET('Hygiene Data'!$H$9,0,10*ROW('Hygiene Data'!H113)),NA())</f>
        <v>#N/A</v>
      </c>
      <c r="BO119" s="521" t="e">
        <f ca="1">+IF(AND(ISNUMBER(OFFSET('Hygiene Data'!$I$5,0,10*ROW('Hygiene Data'!I113))),'Data Summary'!ED119="Yes"),OFFSET('Hygiene Data'!$I$5,0,10*ROW('Hygiene Data'!I113)),NA())</f>
        <v>#N/A</v>
      </c>
      <c r="BP119" s="521" t="e">
        <f ca="1">+IF(AND(ISNUMBER(OFFSET('Hygiene Data'!$I$7,0,10*ROW('Hygiene Data'!I113))),'Data Summary'!EE119="Yes"),OFFSET('Hygiene Data'!$I$7,0,10*ROW('Hygiene Data'!I113)),NA())</f>
        <v>#N/A</v>
      </c>
      <c r="BQ119" s="521" t="e">
        <f ca="1">+IF(AND(ISNUMBER(OFFSET('Hygiene Data'!$I$9,0,10*ROW('Hygiene Data'!I113))),'Data Summary'!EF119="Yes"),OFFSET('Hygiene Data'!$I$9,0,10*ROW('Hygiene Data'!I113)),NA())</f>
        <v>#N/A</v>
      </c>
    </row>
    <row r="120" spans="1:69" x14ac:dyDescent="0.25">
      <c r="A120" s="517" t="e">
        <f ca="1">+RIGHT('Data Summary'!A120,LEN('Data Summary'!A120)-9)</f>
        <v>#VALUE!</v>
      </c>
      <c r="B120" s="491" t="str">
        <f ca="1">+IF(ISTEXT('Data Summary'!B120),'Data Summary'!B120,"")</f>
        <v/>
      </c>
      <c r="C120" s="518" t="e">
        <f ca="1">+VALUE('Data Summary'!C120)</f>
        <v>#VALUE!</v>
      </c>
      <c r="D120" s="519" t="e">
        <f ca="1">+IF(AND(ISNUMBER(OFFSET('Water Data'!$D$4,0,10*ROW('Water Data'!D114))),'Data Summary'!BS120="Yes"),100-OFFSET('Water Data'!$D$4,0,10*ROW('Water Data'!D114)),NA())</f>
        <v>#N/A</v>
      </c>
      <c r="E120" s="519" t="e">
        <f ca="1">+IF(AND(ISNUMBER(OFFSET('Water Data'!$D$6,0,10*ROW('Water Data'!D114))),'Data Summary'!BT120="Yes"),OFFSET('Water Data'!$D$6,0,10*ROW('Water Data'!D114)),NA())</f>
        <v>#N/A</v>
      </c>
      <c r="F120" s="519" t="e">
        <f ca="1">+IF(AND(ISNUMBER(OFFSET('Water Data'!$D$9,0,10*ROW('Water Data'!D114))),'Data Summary'!BU120="Yes"),OFFSET('Water Data'!$D$9,0,10*ROW('Water Data'!D114)),NA())</f>
        <v>#N/A</v>
      </c>
      <c r="G120" s="519" t="e">
        <f ca="1">+IF(AND(ISNUMBER(OFFSET('Water Data'!$E$4,0,10*ROW('Water Data'!E114))),'Data Summary'!BV120="Yes"),100-OFFSET('Water Data'!$E$4,0,10*ROW('Water Data'!E114)),NA())</f>
        <v>#N/A</v>
      </c>
      <c r="H120" s="519" t="e">
        <f ca="1">+IF(AND(ISNUMBER(OFFSET('Water Data'!$E$6,0,10*ROW('Water Data'!E114))),'Data Summary'!BW120="Yes"),OFFSET('Water Data'!$E$6,0,10*ROW('Water Data'!E114)),NA())</f>
        <v>#N/A</v>
      </c>
      <c r="I120" s="519" t="e">
        <f ca="1">+IF(AND(ISNUMBER(OFFSET('Water Data'!$E$9,0,10*ROW('Water Data'!E114))),'Data Summary'!BX120="Yes"),OFFSET('Water Data'!$E$9,0,10*ROW('Water Data'!E114)),NA())</f>
        <v>#N/A</v>
      </c>
      <c r="J120" s="519" t="e">
        <f ca="1">+IF(AND(ISNUMBER(OFFSET('Water Data'!$F$4,0,10*ROW('Water Data'!F114))),'Data Summary'!BY120="Yes"),100-OFFSET('Water Data'!$F$4,0,10*ROW('Water Data'!F114)),NA())</f>
        <v>#N/A</v>
      </c>
      <c r="K120" s="519" t="e">
        <f ca="1">+IF(AND(ISNUMBER(OFFSET('Water Data'!$F$6,0,10*ROW('Water Data'!F114))),'Data Summary'!BZ120="Yes"),OFFSET('Water Data'!$F$6,0,10*ROW('Water Data'!F114)),NA())</f>
        <v>#N/A</v>
      </c>
      <c r="L120" s="519" t="e">
        <f ca="1">+IF(AND(ISNUMBER(OFFSET('Water Data'!$F$9,0,10*ROW('Water Data'!F114))),'Data Summary'!CA120="Yes"),OFFSET('Water Data'!$F$9,0,10*ROW('Water Data'!F114)),NA())</f>
        <v>#N/A</v>
      </c>
      <c r="M120" s="519" t="e">
        <f ca="1">+IF(AND(ISNUMBER(OFFSET('Water Data'!$G$4,0,10*ROW('Water Data'!G114))),'Data Summary'!CB120="Yes"),100-OFFSET('Water Data'!$G$4,0,10*ROW('Water Data'!G114)),NA())</f>
        <v>#N/A</v>
      </c>
      <c r="N120" s="519" t="e">
        <f ca="1">+IF(AND(ISNUMBER(OFFSET('Water Data'!$G$6,0,10*ROW('Water Data'!G114))),'Data Summary'!CC120="Yes"),OFFSET('Water Data'!$G$6,0,10*ROW('Water Data'!G114)),NA())</f>
        <v>#N/A</v>
      </c>
      <c r="O120" s="519" t="e">
        <f ca="1">+IF(AND(ISNUMBER(OFFSET('Water Data'!$G$9,0,10*ROW('Water Data'!G114))),'Data Summary'!CD120="Yes"),OFFSET('Water Data'!$G$9,0,10*ROW('Water Data'!G114)),NA())</f>
        <v>#N/A</v>
      </c>
      <c r="P120" s="519" t="e">
        <f ca="1">+IF(AND(ISNUMBER(OFFSET('Water Data'!$H$4,0,10*ROW('Water Data'!H114))),'Data Summary'!CE120="Yes"),100-OFFSET('Water Data'!$H$4,0,10*ROW('Water Data'!H114)),NA())</f>
        <v>#N/A</v>
      </c>
      <c r="Q120" s="519" t="e">
        <f ca="1">+IF(AND(ISNUMBER(OFFSET('Water Data'!$H$6,0,10*ROW('Water Data'!H114))),'Data Summary'!CF120="Yes"),OFFSET('Water Data'!$H$6,0,10*ROW('Water Data'!H114)),NA())</f>
        <v>#N/A</v>
      </c>
      <c r="R120" s="519" t="e">
        <f ca="1">+IF(AND(ISNUMBER(OFFSET('Water Data'!$H$9,0,10*ROW('Water Data'!H114))),'Data Summary'!CG120="Yes"),OFFSET('Water Data'!$H$9,0,10*ROW('Water Data'!H114)),NA())</f>
        <v>#N/A</v>
      </c>
      <c r="S120" s="519" t="e">
        <f ca="1">+IF(AND(ISNUMBER(OFFSET('Water Data'!$I$4,0,10*ROW('Water Data'!I114))),'Data Summary'!CH120="Yes"),100-OFFSET('Water Data'!$I$4,0,10*ROW('Water Data'!I114)),NA())</f>
        <v>#N/A</v>
      </c>
      <c r="T120" s="519" t="e">
        <f ca="1">+IF(AND(ISNUMBER(OFFSET('Water Data'!$I$6,0,10*ROW('Water Data'!I114))),'Data Summary'!CI120="Yes"),OFFSET('Water Data'!$I$6,0,10*ROW('Water Data'!I114)),NA())</f>
        <v>#N/A</v>
      </c>
      <c r="U120" s="519" t="e">
        <f ca="1">+IF(AND(ISNUMBER(OFFSET('Water Data'!$I$9,0,10*ROW('Water Data'!I114))),'Data Summary'!CJ120="Yes"),OFFSET('Water Data'!$I$9,0,10*ROW('Water Data'!I114)),NA())</f>
        <v>#N/A</v>
      </c>
      <c r="V120" s="520" t="e">
        <f ca="1">+IF(AND(ISNUMBER(OFFSET('Sanitation Data'!$D$4,0,10*ROW('Sanitation Data'!D114))),'Data Summary'!CK120="Yes"),100-OFFSET('Sanitation Data'!$D$4,0,10*ROW('Sanitation Data'!D114)),NA())</f>
        <v>#N/A</v>
      </c>
      <c r="W120" s="520" t="e">
        <f ca="1">+IF(AND(ISNUMBER(OFFSET('Sanitation Data'!$D$6,0,10*ROW('Sanitation Data'!D114))),'Data Summary'!CL120="Yes"),OFFSET('Sanitation Data'!$D$6,0,10*ROW('Sanitation Data'!D114)),NA())</f>
        <v>#N/A</v>
      </c>
      <c r="X120" s="520" t="e">
        <f ca="1">+IF(AND(ISNUMBER(OFFSET('Sanitation Data'!$D$10,0,10*ROW('Sanitation Data'!D114))),'Data Summary'!CM120="Yes"),OFFSET('Sanitation Data'!$D$10,0,10*ROW('Sanitation Data'!D114)),NA())</f>
        <v>#N/A</v>
      </c>
      <c r="Y120" s="520" t="e">
        <f ca="1">+IF(AND(ISNUMBER(OFFSET('Sanitation Data'!$D$11,0,10*ROW('Sanitation Data'!D114))),'Data Summary'!CN120="Yes"),OFFSET('Sanitation Data'!$D$11,0,10*ROW('Sanitation Data'!D114)),NA())</f>
        <v>#N/A</v>
      </c>
      <c r="Z120" s="520" t="e">
        <f ca="1">+IF(AND(ISNUMBER(OFFSET('Sanitation Data'!$D$12,0,10*ROW('Sanitation Data'!D114))),'Data Summary'!CO120="Yes"),OFFSET('Sanitation Data'!$D$12,0,10*ROW('Sanitation Data'!D114)),NA())</f>
        <v>#N/A</v>
      </c>
      <c r="AA120" s="520" t="e">
        <f ca="1">+IF(AND(ISNUMBER(OFFSET('Sanitation Data'!$E$4,0,10*ROW('Sanitation Data'!E114))),'Data Summary'!CP120="Yes"),100-OFFSET('Sanitation Data'!$E$4,0,10*ROW('Sanitation Data'!E114)),NA())</f>
        <v>#N/A</v>
      </c>
      <c r="AB120" s="520" t="e">
        <f ca="1">+IF(AND(ISNUMBER(OFFSET('Sanitation Data'!$E$6,0,10*ROW('Sanitation Data'!E114))),'Data Summary'!CQ120="Yes"),OFFSET('Sanitation Data'!$E$6,0,10*ROW('Sanitation Data'!E114)),NA())</f>
        <v>#N/A</v>
      </c>
      <c r="AC120" s="520" t="e">
        <f ca="1">+IF(AND(ISNUMBER(OFFSET('Sanitation Data'!$E$10,0,10*ROW('Sanitation Data'!E114))),'Data Summary'!CR120="Yes"),OFFSET('Sanitation Data'!$E$10,0,10*ROW('Sanitation Data'!E114)),NA())</f>
        <v>#N/A</v>
      </c>
      <c r="AD120" s="520" t="e">
        <f ca="1">+IF(AND(ISNUMBER(OFFSET('Sanitation Data'!$E$11,0,10*ROW('Sanitation Data'!E114))),'Data Summary'!CS120="Yes"),OFFSET('Sanitation Data'!$E$11,0,10*ROW('Sanitation Data'!E114)),NA())</f>
        <v>#N/A</v>
      </c>
      <c r="AE120" s="520" t="e">
        <f ca="1">+IF(AND(ISNUMBER(OFFSET('Sanitation Data'!$E$12,0,10*ROW('Sanitation Data'!E114))),'Data Summary'!CT120="Yes"),OFFSET('Sanitation Data'!$E$12,0,10*ROW('Sanitation Data'!E114)),NA())</f>
        <v>#N/A</v>
      </c>
      <c r="AF120" s="520" t="e">
        <f ca="1">+IF(AND(ISNUMBER(OFFSET('Sanitation Data'!$F$4,0,10*ROW('Sanitation Data'!F114))),'Data Summary'!CU120="Yes"),100-OFFSET('Sanitation Data'!$F$4,0,10*ROW('Sanitation Data'!F114)),NA())</f>
        <v>#N/A</v>
      </c>
      <c r="AG120" s="520" t="e">
        <f ca="1">+IF(AND(ISNUMBER(OFFSET('Sanitation Data'!$F$6,0,10*ROW('Sanitation Data'!F114))),'Data Summary'!CV120="Yes"),OFFSET('Sanitation Data'!$F$6,0,10*ROW('Sanitation Data'!F114)),NA())</f>
        <v>#N/A</v>
      </c>
      <c r="AH120" s="520" t="e">
        <f ca="1">+IF(AND(ISNUMBER(OFFSET('Sanitation Data'!$F$10,0,10*ROW('Sanitation Data'!F114))),'Data Summary'!CW120="Yes"),OFFSET('Sanitation Data'!$F$10,0,10*ROW('Sanitation Data'!F114)),NA())</f>
        <v>#N/A</v>
      </c>
      <c r="AI120" s="520" t="e">
        <f ca="1">+IF(AND(ISNUMBER(OFFSET('Sanitation Data'!$F$11,0,10*ROW('Sanitation Data'!F114))),'Data Summary'!CX120="Yes"),OFFSET('Sanitation Data'!$F$11,0,10*ROW('Sanitation Data'!F114)),NA())</f>
        <v>#N/A</v>
      </c>
      <c r="AJ120" s="520" t="e">
        <f ca="1">+IF(AND(ISNUMBER(OFFSET('Sanitation Data'!$F$12,0,10*ROW('Sanitation Data'!F114))),'Data Summary'!CY120="Yes"),OFFSET('Sanitation Data'!$F$12,0,10*ROW('Sanitation Data'!F114)),NA())</f>
        <v>#N/A</v>
      </c>
      <c r="AK120" s="520" t="e">
        <f ca="1">+IF(AND(ISNUMBER(OFFSET('Sanitation Data'!$G$4,0,10*ROW('Sanitation Data'!G114))),'Data Summary'!CZ120="Yes"),100-OFFSET('Sanitation Data'!$G$4,0,10*ROW('Sanitation Data'!G114)),NA())</f>
        <v>#N/A</v>
      </c>
      <c r="AL120" s="520" t="e">
        <f ca="1">+IF(AND(ISNUMBER(OFFSET('Sanitation Data'!$G$6,0,10*ROW('Sanitation Data'!G114))),'Data Summary'!DA120="Yes"),OFFSET('Sanitation Data'!$G$6,0,10*ROW('Sanitation Data'!G114)),NA())</f>
        <v>#N/A</v>
      </c>
      <c r="AM120" s="520" t="e">
        <f ca="1">+IF(AND(ISNUMBER(OFFSET('Sanitation Data'!$G$10,0,10*ROW('Sanitation Data'!G114))),'Data Summary'!DB120="Yes"),OFFSET('Sanitation Data'!$G$10,0,10*ROW('Sanitation Data'!G114)),NA())</f>
        <v>#N/A</v>
      </c>
      <c r="AN120" s="520" t="e">
        <f ca="1">+IF(AND(ISNUMBER(OFFSET('Sanitation Data'!$G$11,0,10*ROW('Sanitation Data'!G114))),'Data Summary'!DC120="Yes"),OFFSET('Sanitation Data'!$G$11,0,10*ROW('Sanitation Data'!G114)),NA())</f>
        <v>#N/A</v>
      </c>
      <c r="AO120" s="520" t="e">
        <f ca="1">+IF(AND(ISNUMBER(OFFSET('Sanitation Data'!$G$12,0,10*ROW('Sanitation Data'!G114))),'Data Summary'!DD120="Yes"),OFFSET('Sanitation Data'!$G$12,0,10*ROW('Sanitation Data'!G114)),NA())</f>
        <v>#N/A</v>
      </c>
      <c r="AP120" s="520" t="e">
        <f ca="1">+IF(AND(ISNUMBER(OFFSET('Sanitation Data'!$H$4,0,10*ROW('Sanitation Data'!H114))),'Data Summary'!DE120="Yes"),100-OFFSET('Sanitation Data'!$H$4,0,10*ROW('Sanitation Data'!H114)),NA())</f>
        <v>#N/A</v>
      </c>
      <c r="AQ120" s="520" t="e">
        <f ca="1">+IF(AND(ISNUMBER(OFFSET('Sanitation Data'!$H$6,0,10*ROW('Sanitation Data'!H114))),'Data Summary'!DF120="Yes"),OFFSET('Sanitation Data'!$H$6,0,10*ROW('Sanitation Data'!H114)),NA())</f>
        <v>#N/A</v>
      </c>
      <c r="AR120" s="520" t="e">
        <f ca="1">+IF(AND(ISNUMBER(OFFSET('Sanitation Data'!$H$10,0,10*ROW('Sanitation Data'!H114))),'Data Summary'!DG120="Yes"),OFFSET('Sanitation Data'!$H$10,0,10*ROW('Sanitation Data'!H114)),NA())</f>
        <v>#N/A</v>
      </c>
      <c r="AS120" s="520" t="e">
        <f ca="1">+IF(AND(ISNUMBER(OFFSET('Sanitation Data'!$H$11,0,10*ROW('Sanitation Data'!H114))),'Data Summary'!DH120="Yes"),OFFSET('Sanitation Data'!$H$11,0,10*ROW('Sanitation Data'!H114)),NA())</f>
        <v>#N/A</v>
      </c>
      <c r="AT120" s="520" t="e">
        <f ca="1">+IF(AND(ISNUMBER(OFFSET('Sanitation Data'!$H$12,0,10*ROW('Sanitation Data'!H114))),'Data Summary'!DI120="Yes"),OFFSET('Sanitation Data'!$H$12,0,10*ROW('Sanitation Data'!H114)),NA())</f>
        <v>#N/A</v>
      </c>
      <c r="AU120" s="520" t="e">
        <f ca="1">+IF(AND(ISNUMBER(OFFSET('Sanitation Data'!$I$4,0,10*ROW('Sanitation Data'!I114))),'Data Summary'!DJ120="Yes"),100-OFFSET('Sanitation Data'!$I$4,0,10*ROW('Sanitation Data'!I114)),NA())</f>
        <v>#N/A</v>
      </c>
      <c r="AV120" s="520" t="e">
        <f ca="1">+IF(AND(ISNUMBER(OFFSET('Sanitation Data'!$I$6,0,10*ROW('Sanitation Data'!I114))),'Data Summary'!DK120="Yes"),OFFSET('Sanitation Data'!$I$6,0,10*ROW('Sanitation Data'!I114)),NA())</f>
        <v>#N/A</v>
      </c>
      <c r="AW120" s="520" t="e">
        <f ca="1">+IF(AND(ISNUMBER(OFFSET('Sanitation Data'!$I$10,0,10*ROW('Sanitation Data'!I114))),'Data Summary'!DL120="Yes"),OFFSET('Sanitation Data'!$I$10,0,10*ROW('Sanitation Data'!I114)),NA())</f>
        <v>#N/A</v>
      </c>
      <c r="AX120" s="520" t="e">
        <f ca="1">+IF(AND(ISNUMBER(OFFSET('Sanitation Data'!$I$11,0,10*ROW('Sanitation Data'!I114))),'Data Summary'!DM120="Yes"),OFFSET('Sanitation Data'!$I$11,0,10*ROW('Sanitation Data'!I114)),NA())</f>
        <v>#N/A</v>
      </c>
      <c r="AY120" s="520" t="e">
        <f ca="1">+IF(AND(ISNUMBER(OFFSET('Sanitation Data'!$I$12,0,10*ROW('Sanitation Data'!I114))),'Data Summary'!DN120="Yes"),OFFSET('Sanitation Data'!$I$12,0,10*ROW('Sanitation Data'!I114)),NA())</f>
        <v>#N/A</v>
      </c>
      <c r="AZ120" s="521" t="e">
        <f ca="1">+IF(AND(ISNUMBER(OFFSET('Hygiene Data'!$D$5,0,10*ROW('Hygiene Data'!D114))),'Data Summary'!DO120="Yes"),OFFSET('Hygiene Data'!$D$5,0,10*ROW('Hygiene Data'!D114)),NA())</f>
        <v>#N/A</v>
      </c>
      <c r="BA120" s="521" t="e">
        <f ca="1">+IF(AND(ISNUMBER(OFFSET('Hygiene Data'!$D$7,0,10*ROW('Hygiene Data'!D114))),'Data Summary'!DP120="Yes"),OFFSET('Hygiene Data'!$D$7,0,10*ROW('Hygiene Data'!D114)),NA())</f>
        <v>#N/A</v>
      </c>
      <c r="BB120" s="521" t="e">
        <f ca="1">+IF(AND(ISNUMBER(OFFSET('Hygiene Data'!$D$9,0,10*ROW('Hygiene Data'!D114))),'Data Summary'!DQ120="Yes"),OFFSET('Hygiene Data'!$D$9,0,10*ROW('Hygiene Data'!D114)),NA())</f>
        <v>#N/A</v>
      </c>
      <c r="BC120" s="521" t="e">
        <f ca="1">+IF(AND(ISNUMBER(OFFSET('Hygiene Data'!$E$5,0,10*ROW('Hygiene Data'!E114))),'Data Summary'!DR120="Yes"),OFFSET('Hygiene Data'!$E$5,0,10*ROW('Hygiene Data'!E114)),NA())</f>
        <v>#N/A</v>
      </c>
      <c r="BD120" s="521" t="e">
        <f ca="1">+IF(AND(ISNUMBER(OFFSET('Hygiene Data'!$E$7,0,10*ROW('Hygiene Data'!E114))),'Data Summary'!DS120="Yes"),OFFSET('Hygiene Data'!$E$7,0,10*ROW('Hygiene Data'!E114)),NA())</f>
        <v>#N/A</v>
      </c>
      <c r="BE120" s="521" t="e">
        <f ca="1">+IF(AND(ISNUMBER(OFFSET('Hygiene Data'!$E$9,0,10*ROW('Hygiene Data'!E114))),'Data Summary'!DT120="Yes"),OFFSET('Hygiene Data'!$E$9,0,10*ROW('Hygiene Data'!E114)),NA())</f>
        <v>#N/A</v>
      </c>
      <c r="BF120" s="521" t="e">
        <f ca="1">+IF(AND(ISNUMBER(OFFSET('Hygiene Data'!$F$5,0,10*ROW('Hygiene Data'!F114))),'Data Summary'!DU120="Yes"),OFFSET('Hygiene Data'!$F$5,0,10*ROW('Hygiene Data'!F114)),NA())</f>
        <v>#N/A</v>
      </c>
      <c r="BG120" s="521" t="e">
        <f ca="1">+IF(AND(ISNUMBER(OFFSET('Hygiene Data'!$F$7,0,10*ROW('Hygiene Data'!F114))),'Data Summary'!DV120="Yes"),OFFSET('Hygiene Data'!$F$7,0,10*ROW('Hygiene Data'!F114)),NA())</f>
        <v>#N/A</v>
      </c>
      <c r="BH120" s="521" t="e">
        <f ca="1">+IF(AND(ISNUMBER(OFFSET('Hygiene Data'!$F$9,0,10*ROW('Hygiene Data'!F114))),'Data Summary'!DW120="Yes"),OFFSET('Hygiene Data'!$F$9,0,10*ROW('Hygiene Data'!F114)),NA())</f>
        <v>#N/A</v>
      </c>
      <c r="BI120" s="521" t="e">
        <f ca="1">+IF(AND(ISNUMBER(OFFSET('Hygiene Data'!$G$5,0,10*ROW('Hygiene Data'!G114))),'Data Summary'!DX120="Yes"),OFFSET('Hygiene Data'!$G$5,0,10*ROW('Hygiene Data'!G114)),NA())</f>
        <v>#N/A</v>
      </c>
      <c r="BJ120" s="521" t="e">
        <f ca="1">+IF(AND(ISNUMBER(OFFSET('Hygiene Data'!$G$7,0,10*ROW('Hygiene Data'!G114))),'Data Summary'!DY120="Yes"),OFFSET('Hygiene Data'!$G$7,0,10*ROW('Hygiene Data'!G114)),NA())</f>
        <v>#N/A</v>
      </c>
      <c r="BK120" s="521" t="e">
        <f ca="1">+IF(AND(ISNUMBER(OFFSET('Hygiene Data'!$G$9,0,10*ROW('Hygiene Data'!G114))),'Data Summary'!DZ120="Yes"),OFFSET('Hygiene Data'!$G$9,0,10*ROW('Hygiene Data'!G114)),NA())</f>
        <v>#N/A</v>
      </c>
      <c r="BL120" s="521" t="e">
        <f ca="1">+IF(AND(ISNUMBER(OFFSET('Hygiene Data'!$H$5,0,10*ROW('Hygiene Data'!H114))),'Data Summary'!EA120="Yes"),OFFSET('Hygiene Data'!$H$5,0,10*ROW('Hygiene Data'!H114)),NA())</f>
        <v>#N/A</v>
      </c>
      <c r="BM120" s="521" t="e">
        <f ca="1">+IF(AND(ISNUMBER(OFFSET('Hygiene Data'!$H$7,0,10*ROW('Hygiene Data'!H114))),'Data Summary'!EB120="Yes"),OFFSET('Hygiene Data'!$H$7,0,10*ROW('Hygiene Data'!H114)),NA())</f>
        <v>#N/A</v>
      </c>
      <c r="BN120" s="521" t="e">
        <f ca="1">+IF(AND(ISNUMBER(OFFSET('Hygiene Data'!$H$9,0,10*ROW('Hygiene Data'!H114))),'Data Summary'!EC120="Yes"),OFFSET('Hygiene Data'!$H$9,0,10*ROW('Hygiene Data'!H114)),NA())</f>
        <v>#N/A</v>
      </c>
      <c r="BO120" s="521" t="e">
        <f ca="1">+IF(AND(ISNUMBER(OFFSET('Hygiene Data'!$I$5,0,10*ROW('Hygiene Data'!I114))),'Data Summary'!ED120="Yes"),OFFSET('Hygiene Data'!$I$5,0,10*ROW('Hygiene Data'!I114)),NA())</f>
        <v>#N/A</v>
      </c>
      <c r="BP120" s="521" t="e">
        <f ca="1">+IF(AND(ISNUMBER(OFFSET('Hygiene Data'!$I$7,0,10*ROW('Hygiene Data'!I114))),'Data Summary'!EE120="Yes"),OFFSET('Hygiene Data'!$I$7,0,10*ROW('Hygiene Data'!I114)),NA())</f>
        <v>#N/A</v>
      </c>
      <c r="BQ120" s="521" t="e">
        <f ca="1">+IF(AND(ISNUMBER(OFFSET('Hygiene Data'!$I$9,0,10*ROW('Hygiene Data'!I114))),'Data Summary'!EF120="Yes"),OFFSET('Hygiene Data'!$I$9,0,10*ROW('Hygiene Data'!I114)),NA())</f>
        <v>#N/A</v>
      </c>
    </row>
    <row r="121" spans="1:69" x14ac:dyDescent="0.25">
      <c r="A121" s="517" t="e">
        <f ca="1">+RIGHT('Data Summary'!A121,LEN('Data Summary'!A121)-9)</f>
        <v>#VALUE!</v>
      </c>
      <c r="B121" s="491" t="str">
        <f ca="1">+IF(ISTEXT('Data Summary'!B121),'Data Summary'!B121,"")</f>
        <v/>
      </c>
      <c r="C121" s="518" t="e">
        <f ca="1">+VALUE('Data Summary'!C121)</f>
        <v>#VALUE!</v>
      </c>
      <c r="D121" s="519" t="e">
        <f ca="1">+IF(AND(ISNUMBER(OFFSET('Water Data'!$D$4,0,10*ROW('Water Data'!D115))),'Data Summary'!BS121="Yes"),100-OFFSET('Water Data'!$D$4,0,10*ROW('Water Data'!D115)),NA())</f>
        <v>#N/A</v>
      </c>
      <c r="E121" s="519" t="e">
        <f ca="1">+IF(AND(ISNUMBER(OFFSET('Water Data'!$D$6,0,10*ROW('Water Data'!D115))),'Data Summary'!BT121="Yes"),OFFSET('Water Data'!$D$6,0,10*ROW('Water Data'!D115)),NA())</f>
        <v>#N/A</v>
      </c>
      <c r="F121" s="519" t="e">
        <f ca="1">+IF(AND(ISNUMBER(OFFSET('Water Data'!$D$9,0,10*ROW('Water Data'!D115))),'Data Summary'!BU121="Yes"),OFFSET('Water Data'!$D$9,0,10*ROW('Water Data'!D115)),NA())</f>
        <v>#N/A</v>
      </c>
      <c r="G121" s="519" t="e">
        <f ca="1">+IF(AND(ISNUMBER(OFFSET('Water Data'!$E$4,0,10*ROW('Water Data'!E115))),'Data Summary'!BV121="Yes"),100-OFFSET('Water Data'!$E$4,0,10*ROW('Water Data'!E115)),NA())</f>
        <v>#N/A</v>
      </c>
      <c r="H121" s="519" t="e">
        <f ca="1">+IF(AND(ISNUMBER(OFFSET('Water Data'!$E$6,0,10*ROW('Water Data'!E115))),'Data Summary'!BW121="Yes"),OFFSET('Water Data'!$E$6,0,10*ROW('Water Data'!E115)),NA())</f>
        <v>#N/A</v>
      </c>
      <c r="I121" s="519" t="e">
        <f ca="1">+IF(AND(ISNUMBER(OFFSET('Water Data'!$E$9,0,10*ROW('Water Data'!E115))),'Data Summary'!BX121="Yes"),OFFSET('Water Data'!$E$9,0,10*ROW('Water Data'!E115)),NA())</f>
        <v>#N/A</v>
      </c>
      <c r="J121" s="519" t="e">
        <f ca="1">+IF(AND(ISNUMBER(OFFSET('Water Data'!$F$4,0,10*ROW('Water Data'!F115))),'Data Summary'!BY121="Yes"),100-OFFSET('Water Data'!$F$4,0,10*ROW('Water Data'!F115)),NA())</f>
        <v>#N/A</v>
      </c>
      <c r="K121" s="519" t="e">
        <f ca="1">+IF(AND(ISNUMBER(OFFSET('Water Data'!$F$6,0,10*ROW('Water Data'!F115))),'Data Summary'!BZ121="Yes"),OFFSET('Water Data'!$F$6,0,10*ROW('Water Data'!F115)),NA())</f>
        <v>#N/A</v>
      </c>
      <c r="L121" s="519" t="e">
        <f ca="1">+IF(AND(ISNUMBER(OFFSET('Water Data'!$F$9,0,10*ROW('Water Data'!F115))),'Data Summary'!CA121="Yes"),OFFSET('Water Data'!$F$9,0,10*ROW('Water Data'!F115)),NA())</f>
        <v>#N/A</v>
      </c>
      <c r="M121" s="519" t="e">
        <f ca="1">+IF(AND(ISNUMBER(OFFSET('Water Data'!$G$4,0,10*ROW('Water Data'!G115))),'Data Summary'!CB121="Yes"),100-OFFSET('Water Data'!$G$4,0,10*ROW('Water Data'!G115)),NA())</f>
        <v>#N/A</v>
      </c>
      <c r="N121" s="519" t="e">
        <f ca="1">+IF(AND(ISNUMBER(OFFSET('Water Data'!$G$6,0,10*ROW('Water Data'!G115))),'Data Summary'!CC121="Yes"),OFFSET('Water Data'!$G$6,0,10*ROW('Water Data'!G115)),NA())</f>
        <v>#N/A</v>
      </c>
      <c r="O121" s="519" t="e">
        <f ca="1">+IF(AND(ISNUMBER(OFFSET('Water Data'!$G$9,0,10*ROW('Water Data'!G115))),'Data Summary'!CD121="Yes"),OFFSET('Water Data'!$G$9,0,10*ROW('Water Data'!G115)),NA())</f>
        <v>#N/A</v>
      </c>
      <c r="P121" s="519" t="e">
        <f ca="1">+IF(AND(ISNUMBER(OFFSET('Water Data'!$H$4,0,10*ROW('Water Data'!H115))),'Data Summary'!CE121="Yes"),100-OFFSET('Water Data'!$H$4,0,10*ROW('Water Data'!H115)),NA())</f>
        <v>#N/A</v>
      </c>
      <c r="Q121" s="519" t="e">
        <f ca="1">+IF(AND(ISNUMBER(OFFSET('Water Data'!$H$6,0,10*ROW('Water Data'!H115))),'Data Summary'!CF121="Yes"),OFFSET('Water Data'!$H$6,0,10*ROW('Water Data'!H115)),NA())</f>
        <v>#N/A</v>
      </c>
      <c r="R121" s="519" t="e">
        <f ca="1">+IF(AND(ISNUMBER(OFFSET('Water Data'!$H$9,0,10*ROW('Water Data'!H115))),'Data Summary'!CG121="Yes"),OFFSET('Water Data'!$H$9,0,10*ROW('Water Data'!H115)),NA())</f>
        <v>#N/A</v>
      </c>
      <c r="S121" s="519" t="e">
        <f ca="1">+IF(AND(ISNUMBER(OFFSET('Water Data'!$I$4,0,10*ROW('Water Data'!I115))),'Data Summary'!CH121="Yes"),100-OFFSET('Water Data'!$I$4,0,10*ROW('Water Data'!I115)),NA())</f>
        <v>#N/A</v>
      </c>
      <c r="T121" s="519" t="e">
        <f ca="1">+IF(AND(ISNUMBER(OFFSET('Water Data'!$I$6,0,10*ROW('Water Data'!I115))),'Data Summary'!CI121="Yes"),OFFSET('Water Data'!$I$6,0,10*ROW('Water Data'!I115)),NA())</f>
        <v>#N/A</v>
      </c>
      <c r="U121" s="519" t="e">
        <f ca="1">+IF(AND(ISNUMBER(OFFSET('Water Data'!$I$9,0,10*ROW('Water Data'!I115))),'Data Summary'!CJ121="Yes"),OFFSET('Water Data'!$I$9,0,10*ROW('Water Data'!I115)),NA())</f>
        <v>#N/A</v>
      </c>
      <c r="V121" s="520" t="e">
        <f ca="1">+IF(AND(ISNUMBER(OFFSET('Sanitation Data'!$D$4,0,10*ROW('Sanitation Data'!D115))),'Data Summary'!CK121="Yes"),100-OFFSET('Sanitation Data'!$D$4,0,10*ROW('Sanitation Data'!D115)),NA())</f>
        <v>#N/A</v>
      </c>
      <c r="W121" s="520" t="e">
        <f ca="1">+IF(AND(ISNUMBER(OFFSET('Sanitation Data'!$D$6,0,10*ROW('Sanitation Data'!D115))),'Data Summary'!CL121="Yes"),OFFSET('Sanitation Data'!$D$6,0,10*ROW('Sanitation Data'!D115)),NA())</f>
        <v>#N/A</v>
      </c>
      <c r="X121" s="520" t="e">
        <f ca="1">+IF(AND(ISNUMBER(OFFSET('Sanitation Data'!$D$10,0,10*ROW('Sanitation Data'!D115))),'Data Summary'!CM121="Yes"),OFFSET('Sanitation Data'!$D$10,0,10*ROW('Sanitation Data'!D115)),NA())</f>
        <v>#N/A</v>
      </c>
      <c r="Y121" s="520" t="e">
        <f ca="1">+IF(AND(ISNUMBER(OFFSET('Sanitation Data'!$D$11,0,10*ROW('Sanitation Data'!D115))),'Data Summary'!CN121="Yes"),OFFSET('Sanitation Data'!$D$11,0,10*ROW('Sanitation Data'!D115)),NA())</f>
        <v>#N/A</v>
      </c>
      <c r="Z121" s="520" t="e">
        <f ca="1">+IF(AND(ISNUMBER(OFFSET('Sanitation Data'!$D$12,0,10*ROW('Sanitation Data'!D115))),'Data Summary'!CO121="Yes"),OFFSET('Sanitation Data'!$D$12,0,10*ROW('Sanitation Data'!D115)),NA())</f>
        <v>#N/A</v>
      </c>
      <c r="AA121" s="520" t="e">
        <f ca="1">+IF(AND(ISNUMBER(OFFSET('Sanitation Data'!$E$4,0,10*ROW('Sanitation Data'!E115))),'Data Summary'!CP121="Yes"),100-OFFSET('Sanitation Data'!$E$4,0,10*ROW('Sanitation Data'!E115)),NA())</f>
        <v>#N/A</v>
      </c>
      <c r="AB121" s="520" t="e">
        <f ca="1">+IF(AND(ISNUMBER(OFFSET('Sanitation Data'!$E$6,0,10*ROW('Sanitation Data'!E115))),'Data Summary'!CQ121="Yes"),OFFSET('Sanitation Data'!$E$6,0,10*ROW('Sanitation Data'!E115)),NA())</f>
        <v>#N/A</v>
      </c>
      <c r="AC121" s="520" t="e">
        <f ca="1">+IF(AND(ISNUMBER(OFFSET('Sanitation Data'!$E$10,0,10*ROW('Sanitation Data'!E115))),'Data Summary'!CR121="Yes"),OFFSET('Sanitation Data'!$E$10,0,10*ROW('Sanitation Data'!E115)),NA())</f>
        <v>#N/A</v>
      </c>
      <c r="AD121" s="520" t="e">
        <f ca="1">+IF(AND(ISNUMBER(OFFSET('Sanitation Data'!$E$11,0,10*ROW('Sanitation Data'!E115))),'Data Summary'!CS121="Yes"),OFFSET('Sanitation Data'!$E$11,0,10*ROW('Sanitation Data'!E115)),NA())</f>
        <v>#N/A</v>
      </c>
      <c r="AE121" s="520" t="e">
        <f ca="1">+IF(AND(ISNUMBER(OFFSET('Sanitation Data'!$E$12,0,10*ROW('Sanitation Data'!E115))),'Data Summary'!CT121="Yes"),OFFSET('Sanitation Data'!$E$12,0,10*ROW('Sanitation Data'!E115)),NA())</f>
        <v>#N/A</v>
      </c>
      <c r="AF121" s="520" t="e">
        <f ca="1">+IF(AND(ISNUMBER(OFFSET('Sanitation Data'!$F$4,0,10*ROW('Sanitation Data'!F115))),'Data Summary'!CU121="Yes"),100-OFFSET('Sanitation Data'!$F$4,0,10*ROW('Sanitation Data'!F115)),NA())</f>
        <v>#N/A</v>
      </c>
      <c r="AG121" s="520" t="e">
        <f ca="1">+IF(AND(ISNUMBER(OFFSET('Sanitation Data'!$F$6,0,10*ROW('Sanitation Data'!F115))),'Data Summary'!CV121="Yes"),OFFSET('Sanitation Data'!$F$6,0,10*ROW('Sanitation Data'!F115)),NA())</f>
        <v>#N/A</v>
      </c>
      <c r="AH121" s="520" t="e">
        <f ca="1">+IF(AND(ISNUMBER(OFFSET('Sanitation Data'!$F$10,0,10*ROW('Sanitation Data'!F115))),'Data Summary'!CW121="Yes"),OFFSET('Sanitation Data'!$F$10,0,10*ROW('Sanitation Data'!F115)),NA())</f>
        <v>#N/A</v>
      </c>
      <c r="AI121" s="520" t="e">
        <f ca="1">+IF(AND(ISNUMBER(OFFSET('Sanitation Data'!$F$11,0,10*ROW('Sanitation Data'!F115))),'Data Summary'!CX121="Yes"),OFFSET('Sanitation Data'!$F$11,0,10*ROW('Sanitation Data'!F115)),NA())</f>
        <v>#N/A</v>
      </c>
      <c r="AJ121" s="520" t="e">
        <f ca="1">+IF(AND(ISNUMBER(OFFSET('Sanitation Data'!$F$12,0,10*ROW('Sanitation Data'!F115))),'Data Summary'!CY121="Yes"),OFFSET('Sanitation Data'!$F$12,0,10*ROW('Sanitation Data'!F115)),NA())</f>
        <v>#N/A</v>
      </c>
      <c r="AK121" s="520" t="e">
        <f ca="1">+IF(AND(ISNUMBER(OFFSET('Sanitation Data'!$G$4,0,10*ROW('Sanitation Data'!G115))),'Data Summary'!CZ121="Yes"),100-OFFSET('Sanitation Data'!$G$4,0,10*ROW('Sanitation Data'!G115)),NA())</f>
        <v>#N/A</v>
      </c>
      <c r="AL121" s="520" t="e">
        <f ca="1">+IF(AND(ISNUMBER(OFFSET('Sanitation Data'!$G$6,0,10*ROW('Sanitation Data'!G115))),'Data Summary'!DA121="Yes"),OFFSET('Sanitation Data'!$G$6,0,10*ROW('Sanitation Data'!G115)),NA())</f>
        <v>#N/A</v>
      </c>
      <c r="AM121" s="520" t="e">
        <f ca="1">+IF(AND(ISNUMBER(OFFSET('Sanitation Data'!$G$10,0,10*ROW('Sanitation Data'!G115))),'Data Summary'!DB121="Yes"),OFFSET('Sanitation Data'!$G$10,0,10*ROW('Sanitation Data'!G115)),NA())</f>
        <v>#N/A</v>
      </c>
      <c r="AN121" s="520" t="e">
        <f ca="1">+IF(AND(ISNUMBER(OFFSET('Sanitation Data'!$G$11,0,10*ROW('Sanitation Data'!G115))),'Data Summary'!DC121="Yes"),OFFSET('Sanitation Data'!$G$11,0,10*ROW('Sanitation Data'!G115)),NA())</f>
        <v>#N/A</v>
      </c>
      <c r="AO121" s="520" t="e">
        <f ca="1">+IF(AND(ISNUMBER(OFFSET('Sanitation Data'!$G$12,0,10*ROW('Sanitation Data'!G115))),'Data Summary'!DD121="Yes"),OFFSET('Sanitation Data'!$G$12,0,10*ROW('Sanitation Data'!G115)),NA())</f>
        <v>#N/A</v>
      </c>
      <c r="AP121" s="520" t="e">
        <f ca="1">+IF(AND(ISNUMBER(OFFSET('Sanitation Data'!$H$4,0,10*ROW('Sanitation Data'!H115))),'Data Summary'!DE121="Yes"),100-OFFSET('Sanitation Data'!$H$4,0,10*ROW('Sanitation Data'!H115)),NA())</f>
        <v>#N/A</v>
      </c>
      <c r="AQ121" s="520" t="e">
        <f ca="1">+IF(AND(ISNUMBER(OFFSET('Sanitation Data'!$H$6,0,10*ROW('Sanitation Data'!H115))),'Data Summary'!DF121="Yes"),OFFSET('Sanitation Data'!$H$6,0,10*ROW('Sanitation Data'!H115)),NA())</f>
        <v>#N/A</v>
      </c>
      <c r="AR121" s="520" t="e">
        <f ca="1">+IF(AND(ISNUMBER(OFFSET('Sanitation Data'!$H$10,0,10*ROW('Sanitation Data'!H115))),'Data Summary'!DG121="Yes"),OFFSET('Sanitation Data'!$H$10,0,10*ROW('Sanitation Data'!H115)),NA())</f>
        <v>#N/A</v>
      </c>
      <c r="AS121" s="520" t="e">
        <f ca="1">+IF(AND(ISNUMBER(OFFSET('Sanitation Data'!$H$11,0,10*ROW('Sanitation Data'!H115))),'Data Summary'!DH121="Yes"),OFFSET('Sanitation Data'!$H$11,0,10*ROW('Sanitation Data'!H115)),NA())</f>
        <v>#N/A</v>
      </c>
      <c r="AT121" s="520" t="e">
        <f ca="1">+IF(AND(ISNUMBER(OFFSET('Sanitation Data'!$H$12,0,10*ROW('Sanitation Data'!H115))),'Data Summary'!DI121="Yes"),OFFSET('Sanitation Data'!$H$12,0,10*ROW('Sanitation Data'!H115)),NA())</f>
        <v>#N/A</v>
      </c>
      <c r="AU121" s="520" t="e">
        <f ca="1">+IF(AND(ISNUMBER(OFFSET('Sanitation Data'!$I$4,0,10*ROW('Sanitation Data'!I115))),'Data Summary'!DJ121="Yes"),100-OFFSET('Sanitation Data'!$I$4,0,10*ROW('Sanitation Data'!I115)),NA())</f>
        <v>#N/A</v>
      </c>
      <c r="AV121" s="520" t="e">
        <f ca="1">+IF(AND(ISNUMBER(OFFSET('Sanitation Data'!$I$6,0,10*ROW('Sanitation Data'!I115))),'Data Summary'!DK121="Yes"),OFFSET('Sanitation Data'!$I$6,0,10*ROW('Sanitation Data'!I115)),NA())</f>
        <v>#N/A</v>
      </c>
      <c r="AW121" s="520" t="e">
        <f ca="1">+IF(AND(ISNUMBER(OFFSET('Sanitation Data'!$I$10,0,10*ROW('Sanitation Data'!I115))),'Data Summary'!DL121="Yes"),OFFSET('Sanitation Data'!$I$10,0,10*ROW('Sanitation Data'!I115)),NA())</f>
        <v>#N/A</v>
      </c>
      <c r="AX121" s="520" t="e">
        <f ca="1">+IF(AND(ISNUMBER(OFFSET('Sanitation Data'!$I$11,0,10*ROW('Sanitation Data'!I115))),'Data Summary'!DM121="Yes"),OFFSET('Sanitation Data'!$I$11,0,10*ROW('Sanitation Data'!I115)),NA())</f>
        <v>#N/A</v>
      </c>
      <c r="AY121" s="520" t="e">
        <f ca="1">+IF(AND(ISNUMBER(OFFSET('Sanitation Data'!$I$12,0,10*ROW('Sanitation Data'!I115))),'Data Summary'!DN121="Yes"),OFFSET('Sanitation Data'!$I$12,0,10*ROW('Sanitation Data'!I115)),NA())</f>
        <v>#N/A</v>
      </c>
      <c r="AZ121" s="521" t="e">
        <f ca="1">+IF(AND(ISNUMBER(OFFSET('Hygiene Data'!$D$5,0,10*ROW('Hygiene Data'!D115))),'Data Summary'!DO121="Yes"),OFFSET('Hygiene Data'!$D$5,0,10*ROW('Hygiene Data'!D115)),NA())</f>
        <v>#N/A</v>
      </c>
      <c r="BA121" s="521" t="e">
        <f ca="1">+IF(AND(ISNUMBER(OFFSET('Hygiene Data'!$D$7,0,10*ROW('Hygiene Data'!D115))),'Data Summary'!DP121="Yes"),OFFSET('Hygiene Data'!$D$7,0,10*ROW('Hygiene Data'!D115)),NA())</f>
        <v>#N/A</v>
      </c>
      <c r="BB121" s="521" t="e">
        <f ca="1">+IF(AND(ISNUMBER(OFFSET('Hygiene Data'!$D$9,0,10*ROW('Hygiene Data'!D115))),'Data Summary'!DQ121="Yes"),OFFSET('Hygiene Data'!$D$9,0,10*ROW('Hygiene Data'!D115)),NA())</f>
        <v>#N/A</v>
      </c>
      <c r="BC121" s="521" t="e">
        <f ca="1">+IF(AND(ISNUMBER(OFFSET('Hygiene Data'!$E$5,0,10*ROW('Hygiene Data'!E115))),'Data Summary'!DR121="Yes"),OFFSET('Hygiene Data'!$E$5,0,10*ROW('Hygiene Data'!E115)),NA())</f>
        <v>#N/A</v>
      </c>
      <c r="BD121" s="521" t="e">
        <f ca="1">+IF(AND(ISNUMBER(OFFSET('Hygiene Data'!$E$7,0,10*ROW('Hygiene Data'!E115))),'Data Summary'!DS121="Yes"),OFFSET('Hygiene Data'!$E$7,0,10*ROW('Hygiene Data'!E115)),NA())</f>
        <v>#N/A</v>
      </c>
      <c r="BE121" s="521" t="e">
        <f ca="1">+IF(AND(ISNUMBER(OFFSET('Hygiene Data'!$E$9,0,10*ROW('Hygiene Data'!E115))),'Data Summary'!DT121="Yes"),OFFSET('Hygiene Data'!$E$9,0,10*ROW('Hygiene Data'!E115)),NA())</f>
        <v>#N/A</v>
      </c>
      <c r="BF121" s="521" t="e">
        <f ca="1">+IF(AND(ISNUMBER(OFFSET('Hygiene Data'!$F$5,0,10*ROW('Hygiene Data'!F115))),'Data Summary'!DU121="Yes"),OFFSET('Hygiene Data'!$F$5,0,10*ROW('Hygiene Data'!F115)),NA())</f>
        <v>#N/A</v>
      </c>
      <c r="BG121" s="521" t="e">
        <f ca="1">+IF(AND(ISNUMBER(OFFSET('Hygiene Data'!$F$7,0,10*ROW('Hygiene Data'!F115))),'Data Summary'!DV121="Yes"),OFFSET('Hygiene Data'!$F$7,0,10*ROW('Hygiene Data'!F115)),NA())</f>
        <v>#N/A</v>
      </c>
      <c r="BH121" s="521" t="e">
        <f ca="1">+IF(AND(ISNUMBER(OFFSET('Hygiene Data'!$F$9,0,10*ROW('Hygiene Data'!F115))),'Data Summary'!DW121="Yes"),OFFSET('Hygiene Data'!$F$9,0,10*ROW('Hygiene Data'!F115)),NA())</f>
        <v>#N/A</v>
      </c>
      <c r="BI121" s="521" t="e">
        <f ca="1">+IF(AND(ISNUMBER(OFFSET('Hygiene Data'!$G$5,0,10*ROW('Hygiene Data'!G115))),'Data Summary'!DX121="Yes"),OFFSET('Hygiene Data'!$G$5,0,10*ROW('Hygiene Data'!G115)),NA())</f>
        <v>#N/A</v>
      </c>
      <c r="BJ121" s="521" t="e">
        <f ca="1">+IF(AND(ISNUMBER(OFFSET('Hygiene Data'!$G$7,0,10*ROW('Hygiene Data'!G115))),'Data Summary'!DY121="Yes"),OFFSET('Hygiene Data'!$G$7,0,10*ROW('Hygiene Data'!G115)),NA())</f>
        <v>#N/A</v>
      </c>
      <c r="BK121" s="521" t="e">
        <f ca="1">+IF(AND(ISNUMBER(OFFSET('Hygiene Data'!$G$9,0,10*ROW('Hygiene Data'!G115))),'Data Summary'!DZ121="Yes"),OFFSET('Hygiene Data'!$G$9,0,10*ROW('Hygiene Data'!G115)),NA())</f>
        <v>#N/A</v>
      </c>
      <c r="BL121" s="521" t="e">
        <f ca="1">+IF(AND(ISNUMBER(OFFSET('Hygiene Data'!$H$5,0,10*ROW('Hygiene Data'!H115))),'Data Summary'!EA121="Yes"),OFFSET('Hygiene Data'!$H$5,0,10*ROW('Hygiene Data'!H115)),NA())</f>
        <v>#N/A</v>
      </c>
      <c r="BM121" s="521" t="e">
        <f ca="1">+IF(AND(ISNUMBER(OFFSET('Hygiene Data'!$H$7,0,10*ROW('Hygiene Data'!H115))),'Data Summary'!EB121="Yes"),OFFSET('Hygiene Data'!$H$7,0,10*ROW('Hygiene Data'!H115)),NA())</f>
        <v>#N/A</v>
      </c>
      <c r="BN121" s="521" t="e">
        <f ca="1">+IF(AND(ISNUMBER(OFFSET('Hygiene Data'!$H$9,0,10*ROW('Hygiene Data'!H115))),'Data Summary'!EC121="Yes"),OFFSET('Hygiene Data'!$H$9,0,10*ROW('Hygiene Data'!H115)),NA())</f>
        <v>#N/A</v>
      </c>
      <c r="BO121" s="521" t="e">
        <f ca="1">+IF(AND(ISNUMBER(OFFSET('Hygiene Data'!$I$5,0,10*ROW('Hygiene Data'!I115))),'Data Summary'!ED121="Yes"),OFFSET('Hygiene Data'!$I$5,0,10*ROW('Hygiene Data'!I115)),NA())</f>
        <v>#N/A</v>
      </c>
      <c r="BP121" s="521" t="e">
        <f ca="1">+IF(AND(ISNUMBER(OFFSET('Hygiene Data'!$I$7,0,10*ROW('Hygiene Data'!I115))),'Data Summary'!EE121="Yes"),OFFSET('Hygiene Data'!$I$7,0,10*ROW('Hygiene Data'!I115)),NA())</f>
        <v>#N/A</v>
      </c>
      <c r="BQ121" s="521" t="e">
        <f ca="1">+IF(AND(ISNUMBER(OFFSET('Hygiene Data'!$I$9,0,10*ROW('Hygiene Data'!I115))),'Data Summary'!EF121="Yes"),OFFSET('Hygiene Data'!$I$9,0,10*ROW('Hygiene Data'!I115)),NA())</f>
        <v>#N/A</v>
      </c>
    </row>
    <row r="122" spans="1:69" x14ac:dyDescent="0.25">
      <c r="A122" s="517" t="e">
        <f ca="1">+RIGHT('Data Summary'!A122,LEN('Data Summary'!A122)-9)</f>
        <v>#VALUE!</v>
      </c>
      <c r="B122" s="491" t="str">
        <f ca="1">+IF(ISTEXT('Data Summary'!B122),'Data Summary'!B122,"")</f>
        <v/>
      </c>
      <c r="C122" s="518" t="e">
        <f ca="1">+VALUE('Data Summary'!C122)</f>
        <v>#VALUE!</v>
      </c>
      <c r="D122" s="519" t="e">
        <f ca="1">+IF(AND(ISNUMBER(OFFSET('Water Data'!$D$4,0,10*ROW('Water Data'!D116))),'Data Summary'!BS122="Yes"),100-OFFSET('Water Data'!$D$4,0,10*ROW('Water Data'!D116)),NA())</f>
        <v>#N/A</v>
      </c>
      <c r="E122" s="519" t="e">
        <f ca="1">+IF(AND(ISNUMBER(OFFSET('Water Data'!$D$6,0,10*ROW('Water Data'!D116))),'Data Summary'!BT122="Yes"),OFFSET('Water Data'!$D$6,0,10*ROW('Water Data'!D116)),NA())</f>
        <v>#N/A</v>
      </c>
      <c r="F122" s="519" t="e">
        <f ca="1">+IF(AND(ISNUMBER(OFFSET('Water Data'!$D$9,0,10*ROW('Water Data'!D116))),'Data Summary'!BU122="Yes"),OFFSET('Water Data'!$D$9,0,10*ROW('Water Data'!D116)),NA())</f>
        <v>#N/A</v>
      </c>
      <c r="G122" s="519" t="e">
        <f ca="1">+IF(AND(ISNUMBER(OFFSET('Water Data'!$E$4,0,10*ROW('Water Data'!E116))),'Data Summary'!BV122="Yes"),100-OFFSET('Water Data'!$E$4,0,10*ROW('Water Data'!E116)),NA())</f>
        <v>#N/A</v>
      </c>
      <c r="H122" s="519" t="e">
        <f ca="1">+IF(AND(ISNUMBER(OFFSET('Water Data'!$E$6,0,10*ROW('Water Data'!E116))),'Data Summary'!BW122="Yes"),OFFSET('Water Data'!$E$6,0,10*ROW('Water Data'!E116)),NA())</f>
        <v>#N/A</v>
      </c>
      <c r="I122" s="519" t="e">
        <f ca="1">+IF(AND(ISNUMBER(OFFSET('Water Data'!$E$9,0,10*ROW('Water Data'!E116))),'Data Summary'!BX122="Yes"),OFFSET('Water Data'!$E$9,0,10*ROW('Water Data'!E116)),NA())</f>
        <v>#N/A</v>
      </c>
      <c r="J122" s="519" t="e">
        <f ca="1">+IF(AND(ISNUMBER(OFFSET('Water Data'!$F$4,0,10*ROW('Water Data'!F116))),'Data Summary'!BY122="Yes"),100-OFFSET('Water Data'!$F$4,0,10*ROW('Water Data'!F116)),NA())</f>
        <v>#N/A</v>
      </c>
      <c r="K122" s="519" t="e">
        <f ca="1">+IF(AND(ISNUMBER(OFFSET('Water Data'!$F$6,0,10*ROW('Water Data'!F116))),'Data Summary'!BZ122="Yes"),OFFSET('Water Data'!$F$6,0,10*ROW('Water Data'!F116)),NA())</f>
        <v>#N/A</v>
      </c>
      <c r="L122" s="519" t="e">
        <f ca="1">+IF(AND(ISNUMBER(OFFSET('Water Data'!$F$9,0,10*ROW('Water Data'!F116))),'Data Summary'!CA122="Yes"),OFFSET('Water Data'!$F$9,0,10*ROW('Water Data'!F116)),NA())</f>
        <v>#N/A</v>
      </c>
      <c r="M122" s="519" t="e">
        <f ca="1">+IF(AND(ISNUMBER(OFFSET('Water Data'!$G$4,0,10*ROW('Water Data'!G116))),'Data Summary'!CB122="Yes"),100-OFFSET('Water Data'!$G$4,0,10*ROW('Water Data'!G116)),NA())</f>
        <v>#N/A</v>
      </c>
      <c r="N122" s="519" t="e">
        <f ca="1">+IF(AND(ISNUMBER(OFFSET('Water Data'!$G$6,0,10*ROW('Water Data'!G116))),'Data Summary'!CC122="Yes"),OFFSET('Water Data'!$G$6,0,10*ROW('Water Data'!G116)),NA())</f>
        <v>#N/A</v>
      </c>
      <c r="O122" s="519" t="e">
        <f ca="1">+IF(AND(ISNUMBER(OFFSET('Water Data'!$G$9,0,10*ROW('Water Data'!G116))),'Data Summary'!CD122="Yes"),OFFSET('Water Data'!$G$9,0,10*ROW('Water Data'!G116)),NA())</f>
        <v>#N/A</v>
      </c>
      <c r="P122" s="519" t="e">
        <f ca="1">+IF(AND(ISNUMBER(OFFSET('Water Data'!$H$4,0,10*ROW('Water Data'!H116))),'Data Summary'!CE122="Yes"),100-OFFSET('Water Data'!$H$4,0,10*ROW('Water Data'!H116)),NA())</f>
        <v>#N/A</v>
      </c>
      <c r="Q122" s="519" t="e">
        <f ca="1">+IF(AND(ISNUMBER(OFFSET('Water Data'!$H$6,0,10*ROW('Water Data'!H116))),'Data Summary'!CF122="Yes"),OFFSET('Water Data'!$H$6,0,10*ROW('Water Data'!H116)),NA())</f>
        <v>#N/A</v>
      </c>
      <c r="R122" s="519" t="e">
        <f ca="1">+IF(AND(ISNUMBER(OFFSET('Water Data'!$H$9,0,10*ROW('Water Data'!H116))),'Data Summary'!CG122="Yes"),OFFSET('Water Data'!$H$9,0,10*ROW('Water Data'!H116)),NA())</f>
        <v>#N/A</v>
      </c>
      <c r="S122" s="519" t="e">
        <f ca="1">+IF(AND(ISNUMBER(OFFSET('Water Data'!$I$4,0,10*ROW('Water Data'!I116))),'Data Summary'!CH122="Yes"),100-OFFSET('Water Data'!$I$4,0,10*ROW('Water Data'!I116)),NA())</f>
        <v>#N/A</v>
      </c>
      <c r="T122" s="519" t="e">
        <f ca="1">+IF(AND(ISNUMBER(OFFSET('Water Data'!$I$6,0,10*ROW('Water Data'!I116))),'Data Summary'!CI122="Yes"),OFFSET('Water Data'!$I$6,0,10*ROW('Water Data'!I116)),NA())</f>
        <v>#N/A</v>
      </c>
      <c r="U122" s="519" t="e">
        <f ca="1">+IF(AND(ISNUMBER(OFFSET('Water Data'!$I$9,0,10*ROW('Water Data'!I116))),'Data Summary'!CJ122="Yes"),OFFSET('Water Data'!$I$9,0,10*ROW('Water Data'!I116)),NA())</f>
        <v>#N/A</v>
      </c>
      <c r="V122" s="520" t="e">
        <f ca="1">+IF(AND(ISNUMBER(OFFSET('Sanitation Data'!$D$4,0,10*ROW('Sanitation Data'!D116))),'Data Summary'!CK122="Yes"),100-OFFSET('Sanitation Data'!$D$4,0,10*ROW('Sanitation Data'!D116)),NA())</f>
        <v>#N/A</v>
      </c>
      <c r="W122" s="520" t="e">
        <f ca="1">+IF(AND(ISNUMBER(OFFSET('Sanitation Data'!$D$6,0,10*ROW('Sanitation Data'!D116))),'Data Summary'!CL122="Yes"),OFFSET('Sanitation Data'!$D$6,0,10*ROW('Sanitation Data'!D116)),NA())</f>
        <v>#N/A</v>
      </c>
      <c r="X122" s="520" t="e">
        <f ca="1">+IF(AND(ISNUMBER(OFFSET('Sanitation Data'!$D$10,0,10*ROW('Sanitation Data'!D116))),'Data Summary'!CM122="Yes"),OFFSET('Sanitation Data'!$D$10,0,10*ROW('Sanitation Data'!D116)),NA())</f>
        <v>#N/A</v>
      </c>
      <c r="Y122" s="520" t="e">
        <f ca="1">+IF(AND(ISNUMBER(OFFSET('Sanitation Data'!$D$11,0,10*ROW('Sanitation Data'!D116))),'Data Summary'!CN122="Yes"),OFFSET('Sanitation Data'!$D$11,0,10*ROW('Sanitation Data'!D116)),NA())</f>
        <v>#N/A</v>
      </c>
      <c r="Z122" s="520" t="e">
        <f ca="1">+IF(AND(ISNUMBER(OFFSET('Sanitation Data'!$D$12,0,10*ROW('Sanitation Data'!D116))),'Data Summary'!CO122="Yes"),OFFSET('Sanitation Data'!$D$12,0,10*ROW('Sanitation Data'!D116)),NA())</f>
        <v>#N/A</v>
      </c>
      <c r="AA122" s="520" t="e">
        <f ca="1">+IF(AND(ISNUMBER(OFFSET('Sanitation Data'!$E$4,0,10*ROW('Sanitation Data'!E116))),'Data Summary'!CP122="Yes"),100-OFFSET('Sanitation Data'!$E$4,0,10*ROW('Sanitation Data'!E116)),NA())</f>
        <v>#N/A</v>
      </c>
      <c r="AB122" s="520" t="e">
        <f ca="1">+IF(AND(ISNUMBER(OFFSET('Sanitation Data'!$E$6,0,10*ROW('Sanitation Data'!E116))),'Data Summary'!CQ122="Yes"),OFFSET('Sanitation Data'!$E$6,0,10*ROW('Sanitation Data'!E116)),NA())</f>
        <v>#N/A</v>
      </c>
      <c r="AC122" s="520" t="e">
        <f ca="1">+IF(AND(ISNUMBER(OFFSET('Sanitation Data'!$E$10,0,10*ROW('Sanitation Data'!E116))),'Data Summary'!CR122="Yes"),OFFSET('Sanitation Data'!$E$10,0,10*ROW('Sanitation Data'!E116)),NA())</f>
        <v>#N/A</v>
      </c>
      <c r="AD122" s="520" t="e">
        <f ca="1">+IF(AND(ISNUMBER(OFFSET('Sanitation Data'!$E$11,0,10*ROW('Sanitation Data'!E116))),'Data Summary'!CS122="Yes"),OFFSET('Sanitation Data'!$E$11,0,10*ROW('Sanitation Data'!E116)),NA())</f>
        <v>#N/A</v>
      </c>
      <c r="AE122" s="520" t="e">
        <f ca="1">+IF(AND(ISNUMBER(OFFSET('Sanitation Data'!$E$12,0,10*ROW('Sanitation Data'!E116))),'Data Summary'!CT122="Yes"),OFFSET('Sanitation Data'!$E$12,0,10*ROW('Sanitation Data'!E116)),NA())</f>
        <v>#N/A</v>
      </c>
      <c r="AF122" s="520" t="e">
        <f ca="1">+IF(AND(ISNUMBER(OFFSET('Sanitation Data'!$F$4,0,10*ROW('Sanitation Data'!F116))),'Data Summary'!CU122="Yes"),100-OFFSET('Sanitation Data'!$F$4,0,10*ROW('Sanitation Data'!F116)),NA())</f>
        <v>#N/A</v>
      </c>
      <c r="AG122" s="520" t="e">
        <f ca="1">+IF(AND(ISNUMBER(OFFSET('Sanitation Data'!$F$6,0,10*ROW('Sanitation Data'!F116))),'Data Summary'!CV122="Yes"),OFFSET('Sanitation Data'!$F$6,0,10*ROW('Sanitation Data'!F116)),NA())</f>
        <v>#N/A</v>
      </c>
      <c r="AH122" s="520" t="e">
        <f ca="1">+IF(AND(ISNUMBER(OFFSET('Sanitation Data'!$F$10,0,10*ROW('Sanitation Data'!F116))),'Data Summary'!CW122="Yes"),OFFSET('Sanitation Data'!$F$10,0,10*ROW('Sanitation Data'!F116)),NA())</f>
        <v>#N/A</v>
      </c>
      <c r="AI122" s="520" t="e">
        <f ca="1">+IF(AND(ISNUMBER(OFFSET('Sanitation Data'!$F$11,0,10*ROW('Sanitation Data'!F116))),'Data Summary'!CX122="Yes"),OFFSET('Sanitation Data'!$F$11,0,10*ROW('Sanitation Data'!F116)),NA())</f>
        <v>#N/A</v>
      </c>
      <c r="AJ122" s="520" t="e">
        <f ca="1">+IF(AND(ISNUMBER(OFFSET('Sanitation Data'!$F$12,0,10*ROW('Sanitation Data'!F116))),'Data Summary'!CY122="Yes"),OFFSET('Sanitation Data'!$F$12,0,10*ROW('Sanitation Data'!F116)),NA())</f>
        <v>#N/A</v>
      </c>
      <c r="AK122" s="520" t="e">
        <f ca="1">+IF(AND(ISNUMBER(OFFSET('Sanitation Data'!$G$4,0,10*ROW('Sanitation Data'!G116))),'Data Summary'!CZ122="Yes"),100-OFFSET('Sanitation Data'!$G$4,0,10*ROW('Sanitation Data'!G116)),NA())</f>
        <v>#N/A</v>
      </c>
      <c r="AL122" s="520" t="e">
        <f ca="1">+IF(AND(ISNUMBER(OFFSET('Sanitation Data'!$G$6,0,10*ROW('Sanitation Data'!G116))),'Data Summary'!DA122="Yes"),OFFSET('Sanitation Data'!$G$6,0,10*ROW('Sanitation Data'!G116)),NA())</f>
        <v>#N/A</v>
      </c>
      <c r="AM122" s="520" t="e">
        <f ca="1">+IF(AND(ISNUMBER(OFFSET('Sanitation Data'!$G$10,0,10*ROW('Sanitation Data'!G116))),'Data Summary'!DB122="Yes"),OFFSET('Sanitation Data'!$G$10,0,10*ROW('Sanitation Data'!G116)),NA())</f>
        <v>#N/A</v>
      </c>
      <c r="AN122" s="520" t="e">
        <f ca="1">+IF(AND(ISNUMBER(OFFSET('Sanitation Data'!$G$11,0,10*ROW('Sanitation Data'!G116))),'Data Summary'!DC122="Yes"),OFFSET('Sanitation Data'!$G$11,0,10*ROW('Sanitation Data'!G116)),NA())</f>
        <v>#N/A</v>
      </c>
      <c r="AO122" s="520" t="e">
        <f ca="1">+IF(AND(ISNUMBER(OFFSET('Sanitation Data'!$G$12,0,10*ROW('Sanitation Data'!G116))),'Data Summary'!DD122="Yes"),OFFSET('Sanitation Data'!$G$12,0,10*ROW('Sanitation Data'!G116)),NA())</f>
        <v>#N/A</v>
      </c>
      <c r="AP122" s="520" t="e">
        <f ca="1">+IF(AND(ISNUMBER(OFFSET('Sanitation Data'!$H$4,0,10*ROW('Sanitation Data'!H116))),'Data Summary'!DE122="Yes"),100-OFFSET('Sanitation Data'!$H$4,0,10*ROW('Sanitation Data'!H116)),NA())</f>
        <v>#N/A</v>
      </c>
      <c r="AQ122" s="520" t="e">
        <f ca="1">+IF(AND(ISNUMBER(OFFSET('Sanitation Data'!$H$6,0,10*ROW('Sanitation Data'!H116))),'Data Summary'!DF122="Yes"),OFFSET('Sanitation Data'!$H$6,0,10*ROW('Sanitation Data'!H116)),NA())</f>
        <v>#N/A</v>
      </c>
      <c r="AR122" s="520" t="e">
        <f ca="1">+IF(AND(ISNUMBER(OFFSET('Sanitation Data'!$H$10,0,10*ROW('Sanitation Data'!H116))),'Data Summary'!DG122="Yes"),OFFSET('Sanitation Data'!$H$10,0,10*ROW('Sanitation Data'!H116)),NA())</f>
        <v>#N/A</v>
      </c>
      <c r="AS122" s="520" t="e">
        <f ca="1">+IF(AND(ISNUMBER(OFFSET('Sanitation Data'!$H$11,0,10*ROW('Sanitation Data'!H116))),'Data Summary'!DH122="Yes"),OFFSET('Sanitation Data'!$H$11,0,10*ROW('Sanitation Data'!H116)),NA())</f>
        <v>#N/A</v>
      </c>
      <c r="AT122" s="520" t="e">
        <f ca="1">+IF(AND(ISNUMBER(OFFSET('Sanitation Data'!$H$12,0,10*ROW('Sanitation Data'!H116))),'Data Summary'!DI122="Yes"),OFFSET('Sanitation Data'!$H$12,0,10*ROW('Sanitation Data'!H116)),NA())</f>
        <v>#N/A</v>
      </c>
      <c r="AU122" s="520" t="e">
        <f ca="1">+IF(AND(ISNUMBER(OFFSET('Sanitation Data'!$I$4,0,10*ROW('Sanitation Data'!I116))),'Data Summary'!DJ122="Yes"),100-OFFSET('Sanitation Data'!$I$4,0,10*ROW('Sanitation Data'!I116)),NA())</f>
        <v>#N/A</v>
      </c>
      <c r="AV122" s="520" t="e">
        <f ca="1">+IF(AND(ISNUMBER(OFFSET('Sanitation Data'!$I$6,0,10*ROW('Sanitation Data'!I116))),'Data Summary'!DK122="Yes"),OFFSET('Sanitation Data'!$I$6,0,10*ROW('Sanitation Data'!I116)),NA())</f>
        <v>#N/A</v>
      </c>
      <c r="AW122" s="520" t="e">
        <f ca="1">+IF(AND(ISNUMBER(OFFSET('Sanitation Data'!$I$10,0,10*ROW('Sanitation Data'!I116))),'Data Summary'!DL122="Yes"),OFFSET('Sanitation Data'!$I$10,0,10*ROW('Sanitation Data'!I116)),NA())</f>
        <v>#N/A</v>
      </c>
      <c r="AX122" s="520" t="e">
        <f ca="1">+IF(AND(ISNUMBER(OFFSET('Sanitation Data'!$I$11,0,10*ROW('Sanitation Data'!I116))),'Data Summary'!DM122="Yes"),OFFSET('Sanitation Data'!$I$11,0,10*ROW('Sanitation Data'!I116)),NA())</f>
        <v>#N/A</v>
      </c>
      <c r="AY122" s="520" t="e">
        <f ca="1">+IF(AND(ISNUMBER(OFFSET('Sanitation Data'!$I$12,0,10*ROW('Sanitation Data'!I116))),'Data Summary'!DN122="Yes"),OFFSET('Sanitation Data'!$I$12,0,10*ROW('Sanitation Data'!I116)),NA())</f>
        <v>#N/A</v>
      </c>
      <c r="AZ122" s="521" t="e">
        <f ca="1">+IF(AND(ISNUMBER(OFFSET('Hygiene Data'!$D$5,0,10*ROW('Hygiene Data'!D116))),'Data Summary'!DO122="Yes"),OFFSET('Hygiene Data'!$D$5,0,10*ROW('Hygiene Data'!D116)),NA())</f>
        <v>#N/A</v>
      </c>
      <c r="BA122" s="521" t="e">
        <f ca="1">+IF(AND(ISNUMBER(OFFSET('Hygiene Data'!$D$7,0,10*ROW('Hygiene Data'!D116))),'Data Summary'!DP122="Yes"),OFFSET('Hygiene Data'!$D$7,0,10*ROW('Hygiene Data'!D116)),NA())</f>
        <v>#N/A</v>
      </c>
      <c r="BB122" s="521" t="e">
        <f ca="1">+IF(AND(ISNUMBER(OFFSET('Hygiene Data'!$D$9,0,10*ROW('Hygiene Data'!D116))),'Data Summary'!DQ122="Yes"),OFFSET('Hygiene Data'!$D$9,0,10*ROW('Hygiene Data'!D116)),NA())</f>
        <v>#N/A</v>
      </c>
      <c r="BC122" s="521" t="e">
        <f ca="1">+IF(AND(ISNUMBER(OFFSET('Hygiene Data'!$E$5,0,10*ROW('Hygiene Data'!E116))),'Data Summary'!DR122="Yes"),OFFSET('Hygiene Data'!$E$5,0,10*ROW('Hygiene Data'!E116)),NA())</f>
        <v>#N/A</v>
      </c>
      <c r="BD122" s="521" t="e">
        <f ca="1">+IF(AND(ISNUMBER(OFFSET('Hygiene Data'!$E$7,0,10*ROW('Hygiene Data'!E116))),'Data Summary'!DS122="Yes"),OFFSET('Hygiene Data'!$E$7,0,10*ROW('Hygiene Data'!E116)),NA())</f>
        <v>#N/A</v>
      </c>
      <c r="BE122" s="521" t="e">
        <f ca="1">+IF(AND(ISNUMBER(OFFSET('Hygiene Data'!$E$9,0,10*ROW('Hygiene Data'!E116))),'Data Summary'!DT122="Yes"),OFFSET('Hygiene Data'!$E$9,0,10*ROW('Hygiene Data'!E116)),NA())</f>
        <v>#N/A</v>
      </c>
      <c r="BF122" s="521" t="e">
        <f ca="1">+IF(AND(ISNUMBER(OFFSET('Hygiene Data'!$F$5,0,10*ROW('Hygiene Data'!F116))),'Data Summary'!DU122="Yes"),OFFSET('Hygiene Data'!$F$5,0,10*ROW('Hygiene Data'!F116)),NA())</f>
        <v>#N/A</v>
      </c>
      <c r="BG122" s="521" t="e">
        <f ca="1">+IF(AND(ISNUMBER(OFFSET('Hygiene Data'!$F$7,0,10*ROW('Hygiene Data'!F116))),'Data Summary'!DV122="Yes"),OFFSET('Hygiene Data'!$F$7,0,10*ROW('Hygiene Data'!F116)),NA())</f>
        <v>#N/A</v>
      </c>
      <c r="BH122" s="521" t="e">
        <f ca="1">+IF(AND(ISNUMBER(OFFSET('Hygiene Data'!$F$9,0,10*ROW('Hygiene Data'!F116))),'Data Summary'!DW122="Yes"),OFFSET('Hygiene Data'!$F$9,0,10*ROW('Hygiene Data'!F116)),NA())</f>
        <v>#N/A</v>
      </c>
      <c r="BI122" s="521" t="e">
        <f ca="1">+IF(AND(ISNUMBER(OFFSET('Hygiene Data'!$G$5,0,10*ROW('Hygiene Data'!G116))),'Data Summary'!DX122="Yes"),OFFSET('Hygiene Data'!$G$5,0,10*ROW('Hygiene Data'!G116)),NA())</f>
        <v>#N/A</v>
      </c>
      <c r="BJ122" s="521" t="e">
        <f ca="1">+IF(AND(ISNUMBER(OFFSET('Hygiene Data'!$G$7,0,10*ROW('Hygiene Data'!G116))),'Data Summary'!DY122="Yes"),OFFSET('Hygiene Data'!$G$7,0,10*ROW('Hygiene Data'!G116)),NA())</f>
        <v>#N/A</v>
      </c>
      <c r="BK122" s="521" t="e">
        <f ca="1">+IF(AND(ISNUMBER(OFFSET('Hygiene Data'!$G$9,0,10*ROW('Hygiene Data'!G116))),'Data Summary'!DZ122="Yes"),OFFSET('Hygiene Data'!$G$9,0,10*ROW('Hygiene Data'!G116)),NA())</f>
        <v>#N/A</v>
      </c>
      <c r="BL122" s="521" t="e">
        <f ca="1">+IF(AND(ISNUMBER(OFFSET('Hygiene Data'!$H$5,0,10*ROW('Hygiene Data'!H116))),'Data Summary'!EA122="Yes"),OFFSET('Hygiene Data'!$H$5,0,10*ROW('Hygiene Data'!H116)),NA())</f>
        <v>#N/A</v>
      </c>
      <c r="BM122" s="521" t="e">
        <f ca="1">+IF(AND(ISNUMBER(OFFSET('Hygiene Data'!$H$7,0,10*ROW('Hygiene Data'!H116))),'Data Summary'!EB122="Yes"),OFFSET('Hygiene Data'!$H$7,0,10*ROW('Hygiene Data'!H116)),NA())</f>
        <v>#N/A</v>
      </c>
      <c r="BN122" s="521" t="e">
        <f ca="1">+IF(AND(ISNUMBER(OFFSET('Hygiene Data'!$H$9,0,10*ROW('Hygiene Data'!H116))),'Data Summary'!EC122="Yes"),OFFSET('Hygiene Data'!$H$9,0,10*ROW('Hygiene Data'!H116)),NA())</f>
        <v>#N/A</v>
      </c>
      <c r="BO122" s="521" t="e">
        <f ca="1">+IF(AND(ISNUMBER(OFFSET('Hygiene Data'!$I$5,0,10*ROW('Hygiene Data'!I116))),'Data Summary'!ED122="Yes"),OFFSET('Hygiene Data'!$I$5,0,10*ROW('Hygiene Data'!I116)),NA())</f>
        <v>#N/A</v>
      </c>
      <c r="BP122" s="521" t="e">
        <f ca="1">+IF(AND(ISNUMBER(OFFSET('Hygiene Data'!$I$7,0,10*ROW('Hygiene Data'!I116))),'Data Summary'!EE122="Yes"),OFFSET('Hygiene Data'!$I$7,0,10*ROW('Hygiene Data'!I116)),NA())</f>
        <v>#N/A</v>
      </c>
      <c r="BQ122" s="521" t="e">
        <f ca="1">+IF(AND(ISNUMBER(OFFSET('Hygiene Data'!$I$9,0,10*ROW('Hygiene Data'!I116))),'Data Summary'!EF122="Yes"),OFFSET('Hygiene Data'!$I$9,0,10*ROW('Hygiene Data'!I116)),NA())</f>
        <v>#N/A</v>
      </c>
    </row>
    <row r="123" spans="1:69" x14ac:dyDescent="0.25">
      <c r="A123" s="517" t="e">
        <f ca="1">+RIGHT('Data Summary'!A123,LEN('Data Summary'!A123)-9)</f>
        <v>#VALUE!</v>
      </c>
      <c r="B123" s="491" t="str">
        <f ca="1">+IF(ISTEXT('Data Summary'!B123),'Data Summary'!B123,"")</f>
        <v/>
      </c>
      <c r="C123" s="518" t="e">
        <f ca="1">+VALUE('Data Summary'!C123)</f>
        <v>#VALUE!</v>
      </c>
      <c r="D123" s="519" t="e">
        <f ca="1">+IF(AND(ISNUMBER(OFFSET('Water Data'!$D$4,0,10*ROW('Water Data'!D117))),'Data Summary'!BS123="Yes"),100-OFFSET('Water Data'!$D$4,0,10*ROW('Water Data'!D117)),NA())</f>
        <v>#N/A</v>
      </c>
      <c r="E123" s="519" t="e">
        <f ca="1">+IF(AND(ISNUMBER(OFFSET('Water Data'!$D$6,0,10*ROW('Water Data'!D117))),'Data Summary'!BT123="Yes"),OFFSET('Water Data'!$D$6,0,10*ROW('Water Data'!D117)),NA())</f>
        <v>#N/A</v>
      </c>
      <c r="F123" s="519" t="e">
        <f ca="1">+IF(AND(ISNUMBER(OFFSET('Water Data'!$D$9,0,10*ROW('Water Data'!D117))),'Data Summary'!BU123="Yes"),OFFSET('Water Data'!$D$9,0,10*ROW('Water Data'!D117)),NA())</f>
        <v>#N/A</v>
      </c>
      <c r="G123" s="519" t="e">
        <f ca="1">+IF(AND(ISNUMBER(OFFSET('Water Data'!$E$4,0,10*ROW('Water Data'!E117))),'Data Summary'!BV123="Yes"),100-OFFSET('Water Data'!$E$4,0,10*ROW('Water Data'!E117)),NA())</f>
        <v>#N/A</v>
      </c>
      <c r="H123" s="519" t="e">
        <f ca="1">+IF(AND(ISNUMBER(OFFSET('Water Data'!$E$6,0,10*ROW('Water Data'!E117))),'Data Summary'!BW123="Yes"),OFFSET('Water Data'!$E$6,0,10*ROW('Water Data'!E117)),NA())</f>
        <v>#N/A</v>
      </c>
      <c r="I123" s="519" t="e">
        <f ca="1">+IF(AND(ISNUMBER(OFFSET('Water Data'!$E$9,0,10*ROW('Water Data'!E117))),'Data Summary'!BX123="Yes"),OFFSET('Water Data'!$E$9,0,10*ROW('Water Data'!E117)),NA())</f>
        <v>#N/A</v>
      </c>
      <c r="J123" s="519" t="e">
        <f ca="1">+IF(AND(ISNUMBER(OFFSET('Water Data'!$F$4,0,10*ROW('Water Data'!F117))),'Data Summary'!BY123="Yes"),100-OFFSET('Water Data'!$F$4,0,10*ROW('Water Data'!F117)),NA())</f>
        <v>#N/A</v>
      </c>
      <c r="K123" s="519" t="e">
        <f ca="1">+IF(AND(ISNUMBER(OFFSET('Water Data'!$F$6,0,10*ROW('Water Data'!F117))),'Data Summary'!BZ123="Yes"),OFFSET('Water Data'!$F$6,0,10*ROW('Water Data'!F117)),NA())</f>
        <v>#N/A</v>
      </c>
      <c r="L123" s="519" t="e">
        <f ca="1">+IF(AND(ISNUMBER(OFFSET('Water Data'!$F$9,0,10*ROW('Water Data'!F117))),'Data Summary'!CA123="Yes"),OFFSET('Water Data'!$F$9,0,10*ROW('Water Data'!F117)),NA())</f>
        <v>#N/A</v>
      </c>
      <c r="M123" s="519" t="e">
        <f ca="1">+IF(AND(ISNUMBER(OFFSET('Water Data'!$G$4,0,10*ROW('Water Data'!G117))),'Data Summary'!CB123="Yes"),100-OFFSET('Water Data'!$G$4,0,10*ROW('Water Data'!G117)),NA())</f>
        <v>#N/A</v>
      </c>
      <c r="N123" s="519" t="e">
        <f ca="1">+IF(AND(ISNUMBER(OFFSET('Water Data'!$G$6,0,10*ROW('Water Data'!G117))),'Data Summary'!CC123="Yes"),OFFSET('Water Data'!$G$6,0,10*ROW('Water Data'!G117)),NA())</f>
        <v>#N/A</v>
      </c>
      <c r="O123" s="519" t="e">
        <f ca="1">+IF(AND(ISNUMBER(OFFSET('Water Data'!$G$9,0,10*ROW('Water Data'!G117))),'Data Summary'!CD123="Yes"),OFFSET('Water Data'!$G$9,0,10*ROW('Water Data'!G117)),NA())</f>
        <v>#N/A</v>
      </c>
      <c r="P123" s="519" t="e">
        <f ca="1">+IF(AND(ISNUMBER(OFFSET('Water Data'!$H$4,0,10*ROW('Water Data'!H117))),'Data Summary'!CE123="Yes"),100-OFFSET('Water Data'!$H$4,0,10*ROW('Water Data'!H117)),NA())</f>
        <v>#N/A</v>
      </c>
      <c r="Q123" s="519" t="e">
        <f ca="1">+IF(AND(ISNUMBER(OFFSET('Water Data'!$H$6,0,10*ROW('Water Data'!H117))),'Data Summary'!CF123="Yes"),OFFSET('Water Data'!$H$6,0,10*ROW('Water Data'!H117)),NA())</f>
        <v>#N/A</v>
      </c>
      <c r="R123" s="519" t="e">
        <f ca="1">+IF(AND(ISNUMBER(OFFSET('Water Data'!$H$9,0,10*ROW('Water Data'!H117))),'Data Summary'!CG123="Yes"),OFFSET('Water Data'!$H$9,0,10*ROW('Water Data'!H117)),NA())</f>
        <v>#N/A</v>
      </c>
      <c r="S123" s="519" t="e">
        <f ca="1">+IF(AND(ISNUMBER(OFFSET('Water Data'!$I$4,0,10*ROW('Water Data'!I117))),'Data Summary'!CH123="Yes"),100-OFFSET('Water Data'!$I$4,0,10*ROW('Water Data'!I117)),NA())</f>
        <v>#N/A</v>
      </c>
      <c r="T123" s="519" t="e">
        <f ca="1">+IF(AND(ISNUMBER(OFFSET('Water Data'!$I$6,0,10*ROW('Water Data'!I117))),'Data Summary'!CI123="Yes"),OFFSET('Water Data'!$I$6,0,10*ROW('Water Data'!I117)),NA())</f>
        <v>#N/A</v>
      </c>
      <c r="U123" s="519" t="e">
        <f ca="1">+IF(AND(ISNUMBER(OFFSET('Water Data'!$I$9,0,10*ROW('Water Data'!I117))),'Data Summary'!CJ123="Yes"),OFFSET('Water Data'!$I$9,0,10*ROW('Water Data'!I117)),NA())</f>
        <v>#N/A</v>
      </c>
      <c r="V123" s="520" t="e">
        <f ca="1">+IF(AND(ISNUMBER(OFFSET('Sanitation Data'!$D$4,0,10*ROW('Sanitation Data'!D117))),'Data Summary'!CK123="Yes"),100-OFFSET('Sanitation Data'!$D$4,0,10*ROW('Sanitation Data'!D117)),NA())</f>
        <v>#N/A</v>
      </c>
      <c r="W123" s="520" t="e">
        <f ca="1">+IF(AND(ISNUMBER(OFFSET('Sanitation Data'!$D$6,0,10*ROW('Sanitation Data'!D117))),'Data Summary'!CL123="Yes"),OFFSET('Sanitation Data'!$D$6,0,10*ROW('Sanitation Data'!D117)),NA())</f>
        <v>#N/A</v>
      </c>
      <c r="X123" s="520" t="e">
        <f ca="1">+IF(AND(ISNUMBER(OFFSET('Sanitation Data'!$D$10,0,10*ROW('Sanitation Data'!D117))),'Data Summary'!CM123="Yes"),OFFSET('Sanitation Data'!$D$10,0,10*ROW('Sanitation Data'!D117)),NA())</f>
        <v>#N/A</v>
      </c>
      <c r="Y123" s="520" t="e">
        <f ca="1">+IF(AND(ISNUMBER(OFFSET('Sanitation Data'!$D$11,0,10*ROW('Sanitation Data'!D117))),'Data Summary'!CN123="Yes"),OFFSET('Sanitation Data'!$D$11,0,10*ROW('Sanitation Data'!D117)),NA())</f>
        <v>#N/A</v>
      </c>
      <c r="Z123" s="520" t="e">
        <f ca="1">+IF(AND(ISNUMBER(OFFSET('Sanitation Data'!$D$12,0,10*ROW('Sanitation Data'!D117))),'Data Summary'!CO123="Yes"),OFFSET('Sanitation Data'!$D$12,0,10*ROW('Sanitation Data'!D117)),NA())</f>
        <v>#N/A</v>
      </c>
      <c r="AA123" s="520" t="e">
        <f ca="1">+IF(AND(ISNUMBER(OFFSET('Sanitation Data'!$E$4,0,10*ROW('Sanitation Data'!E117))),'Data Summary'!CP123="Yes"),100-OFFSET('Sanitation Data'!$E$4,0,10*ROW('Sanitation Data'!E117)),NA())</f>
        <v>#N/A</v>
      </c>
      <c r="AB123" s="520" t="e">
        <f ca="1">+IF(AND(ISNUMBER(OFFSET('Sanitation Data'!$E$6,0,10*ROW('Sanitation Data'!E117))),'Data Summary'!CQ123="Yes"),OFFSET('Sanitation Data'!$E$6,0,10*ROW('Sanitation Data'!E117)),NA())</f>
        <v>#N/A</v>
      </c>
      <c r="AC123" s="520" t="e">
        <f ca="1">+IF(AND(ISNUMBER(OFFSET('Sanitation Data'!$E$10,0,10*ROW('Sanitation Data'!E117))),'Data Summary'!CR123="Yes"),OFFSET('Sanitation Data'!$E$10,0,10*ROW('Sanitation Data'!E117)),NA())</f>
        <v>#N/A</v>
      </c>
      <c r="AD123" s="520" t="e">
        <f ca="1">+IF(AND(ISNUMBER(OFFSET('Sanitation Data'!$E$11,0,10*ROW('Sanitation Data'!E117))),'Data Summary'!CS123="Yes"),OFFSET('Sanitation Data'!$E$11,0,10*ROW('Sanitation Data'!E117)),NA())</f>
        <v>#N/A</v>
      </c>
      <c r="AE123" s="520" t="e">
        <f ca="1">+IF(AND(ISNUMBER(OFFSET('Sanitation Data'!$E$12,0,10*ROW('Sanitation Data'!E117))),'Data Summary'!CT123="Yes"),OFFSET('Sanitation Data'!$E$12,0,10*ROW('Sanitation Data'!E117)),NA())</f>
        <v>#N/A</v>
      </c>
      <c r="AF123" s="520" t="e">
        <f ca="1">+IF(AND(ISNUMBER(OFFSET('Sanitation Data'!$F$4,0,10*ROW('Sanitation Data'!F117))),'Data Summary'!CU123="Yes"),100-OFFSET('Sanitation Data'!$F$4,0,10*ROW('Sanitation Data'!F117)),NA())</f>
        <v>#N/A</v>
      </c>
      <c r="AG123" s="520" t="e">
        <f ca="1">+IF(AND(ISNUMBER(OFFSET('Sanitation Data'!$F$6,0,10*ROW('Sanitation Data'!F117))),'Data Summary'!CV123="Yes"),OFFSET('Sanitation Data'!$F$6,0,10*ROW('Sanitation Data'!F117)),NA())</f>
        <v>#N/A</v>
      </c>
      <c r="AH123" s="520" t="e">
        <f ca="1">+IF(AND(ISNUMBER(OFFSET('Sanitation Data'!$F$10,0,10*ROW('Sanitation Data'!F117))),'Data Summary'!CW123="Yes"),OFFSET('Sanitation Data'!$F$10,0,10*ROW('Sanitation Data'!F117)),NA())</f>
        <v>#N/A</v>
      </c>
      <c r="AI123" s="520" t="e">
        <f ca="1">+IF(AND(ISNUMBER(OFFSET('Sanitation Data'!$F$11,0,10*ROW('Sanitation Data'!F117))),'Data Summary'!CX123="Yes"),OFFSET('Sanitation Data'!$F$11,0,10*ROW('Sanitation Data'!F117)),NA())</f>
        <v>#N/A</v>
      </c>
      <c r="AJ123" s="520" t="e">
        <f ca="1">+IF(AND(ISNUMBER(OFFSET('Sanitation Data'!$F$12,0,10*ROW('Sanitation Data'!F117))),'Data Summary'!CY123="Yes"),OFFSET('Sanitation Data'!$F$12,0,10*ROW('Sanitation Data'!F117)),NA())</f>
        <v>#N/A</v>
      </c>
      <c r="AK123" s="520" t="e">
        <f ca="1">+IF(AND(ISNUMBER(OFFSET('Sanitation Data'!$G$4,0,10*ROW('Sanitation Data'!G117))),'Data Summary'!CZ123="Yes"),100-OFFSET('Sanitation Data'!$G$4,0,10*ROW('Sanitation Data'!G117)),NA())</f>
        <v>#N/A</v>
      </c>
      <c r="AL123" s="520" t="e">
        <f ca="1">+IF(AND(ISNUMBER(OFFSET('Sanitation Data'!$G$6,0,10*ROW('Sanitation Data'!G117))),'Data Summary'!DA123="Yes"),OFFSET('Sanitation Data'!$G$6,0,10*ROW('Sanitation Data'!G117)),NA())</f>
        <v>#N/A</v>
      </c>
      <c r="AM123" s="520" t="e">
        <f ca="1">+IF(AND(ISNUMBER(OFFSET('Sanitation Data'!$G$10,0,10*ROW('Sanitation Data'!G117))),'Data Summary'!DB123="Yes"),OFFSET('Sanitation Data'!$G$10,0,10*ROW('Sanitation Data'!G117)),NA())</f>
        <v>#N/A</v>
      </c>
      <c r="AN123" s="520" t="e">
        <f ca="1">+IF(AND(ISNUMBER(OFFSET('Sanitation Data'!$G$11,0,10*ROW('Sanitation Data'!G117))),'Data Summary'!DC123="Yes"),OFFSET('Sanitation Data'!$G$11,0,10*ROW('Sanitation Data'!G117)),NA())</f>
        <v>#N/A</v>
      </c>
      <c r="AO123" s="520" t="e">
        <f ca="1">+IF(AND(ISNUMBER(OFFSET('Sanitation Data'!$G$12,0,10*ROW('Sanitation Data'!G117))),'Data Summary'!DD123="Yes"),OFFSET('Sanitation Data'!$G$12,0,10*ROW('Sanitation Data'!G117)),NA())</f>
        <v>#N/A</v>
      </c>
      <c r="AP123" s="520" t="e">
        <f ca="1">+IF(AND(ISNUMBER(OFFSET('Sanitation Data'!$H$4,0,10*ROW('Sanitation Data'!H117))),'Data Summary'!DE123="Yes"),100-OFFSET('Sanitation Data'!$H$4,0,10*ROW('Sanitation Data'!H117)),NA())</f>
        <v>#N/A</v>
      </c>
      <c r="AQ123" s="520" t="e">
        <f ca="1">+IF(AND(ISNUMBER(OFFSET('Sanitation Data'!$H$6,0,10*ROW('Sanitation Data'!H117))),'Data Summary'!DF123="Yes"),OFFSET('Sanitation Data'!$H$6,0,10*ROW('Sanitation Data'!H117)),NA())</f>
        <v>#N/A</v>
      </c>
      <c r="AR123" s="520" t="e">
        <f ca="1">+IF(AND(ISNUMBER(OFFSET('Sanitation Data'!$H$10,0,10*ROW('Sanitation Data'!H117))),'Data Summary'!DG123="Yes"),OFFSET('Sanitation Data'!$H$10,0,10*ROW('Sanitation Data'!H117)),NA())</f>
        <v>#N/A</v>
      </c>
      <c r="AS123" s="520" t="e">
        <f ca="1">+IF(AND(ISNUMBER(OFFSET('Sanitation Data'!$H$11,0,10*ROW('Sanitation Data'!H117))),'Data Summary'!DH123="Yes"),OFFSET('Sanitation Data'!$H$11,0,10*ROW('Sanitation Data'!H117)),NA())</f>
        <v>#N/A</v>
      </c>
      <c r="AT123" s="520" t="e">
        <f ca="1">+IF(AND(ISNUMBER(OFFSET('Sanitation Data'!$H$12,0,10*ROW('Sanitation Data'!H117))),'Data Summary'!DI123="Yes"),OFFSET('Sanitation Data'!$H$12,0,10*ROW('Sanitation Data'!H117)),NA())</f>
        <v>#N/A</v>
      </c>
      <c r="AU123" s="520" t="e">
        <f ca="1">+IF(AND(ISNUMBER(OFFSET('Sanitation Data'!$I$4,0,10*ROW('Sanitation Data'!I117))),'Data Summary'!DJ123="Yes"),100-OFFSET('Sanitation Data'!$I$4,0,10*ROW('Sanitation Data'!I117)),NA())</f>
        <v>#N/A</v>
      </c>
      <c r="AV123" s="520" t="e">
        <f ca="1">+IF(AND(ISNUMBER(OFFSET('Sanitation Data'!$I$6,0,10*ROW('Sanitation Data'!I117))),'Data Summary'!DK123="Yes"),OFFSET('Sanitation Data'!$I$6,0,10*ROW('Sanitation Data'!I117)),NA())</f>
        <v>#N/A</v>
      </c>
      <c r="AW123" s="520" t="e">
        <f ca="1">+IF(AND(ISNUMBER(OFFSET('Sanitation Data'!$I$10,0,10*ROW('Sanitation Data'!I117))),'Data Summary'!DL123="Yes"),OFFSET('Sanitation Data'!$I$10,0,10*ROW('Sanitation Data'!I117)),NA())</f>
        <v>#N/A</v>
      </c>
      <c r="AX123" s="520" t="e">
        <f ca="1">+IF(AND(ISNUMBER(OFFSET('Sanitation Data'!$I$11,0,10*ROW('Sanitation Data'!I117))),'Data Summary'!DM123="Yes"),OFFSET('Sanitation Data'!$I$11,0,10*ROW('Sanitation Data'!I117)),NA())</f>
        <v>#N/A</v>
      </c>
      <c r="AY123" s="520" t="e">
        <f ca="1">+IF(AND(ISNUMBER(OFFSET('Sanitation Data'!$I$12,0,10*ROW('Sanitation Data'!I117))),'Data Summary'!DN123="Yes"),OFFSET('Sanitation Data'!$I$12,0,10*ROW('Sanitation Data'!I117)),NA())</f>
        <v>#N/A</v>
      </c>
      <c r="AZ123" s="521" t="e">
        <f ca="1">+IF(AND(ISNUMBER(OFFSET('Hygiene Data'!$D$5,0,10*ROW('Hygiene Data'!D117))),'Data Summary'!DO123="Yes"),OFFSET('Hygiene Data'!$D$5,0,10*ROW('Hygiene Data'!D117)),NA())</f>
        <v>#N/A</v>
      </c>
      <c r="BA123" s="521" t="e">
        <f ca="1">+IF(AND(ISNUMBER(OFFSET('Hygiene Data'!$D$7,0,10*ROW('Hygiene Data'!D117))),'Data Summary'!DP123="Yes"),OFFSET('Hygiene Data'!$D$7,0,10*ROW('Hygiene Data'!D117)),NA())</f>
        <v>#N/A</v>
      </c>
      <c r="BB123" s="521" t="e">
        <f ca="1">+IF(AND(ISNUMBER(OFFSET('Hygiene Data'!$D$9,0,10*ROW('Hygiene Data'!D117))),'Data Summary'!DQ123="Yes"),OFFSET('Hygiene Data'!$D$9,0,10*ROW('Hygiene Data'!D117)),NA())</f>
        <v>#N/A</v>
      </c>
      <c r="BC123" s="521" t="e">
        <f ca="1">+IF(AND(ISNUMBER(OFFSET('Hygiene Data'!$E$5,0,10*ROW('Hygiene Data'!E117))),'Data Summary'!DR123="Yes"),OFFSET('Hygiene Data'!$E$5,0,10*ROW('Hygiene Data'!E117)),NA())</f>
        <v>#N/A</v>
      </c>
      <c r="BD123" s="521" t="e">
        <f ca="1">+IF(AND(ISNUMBER(OFFSET('Hygiene Data'!$E$7,0,10*ROW('Hygiene Data'!E117))),'Data Summary'!DS123="Yes"),OFFSET('Hygiene Data'!$E$7,0,10*ROW('Hygiene Data'!E117)),NA())</f>
        <v>#N/A</v>
      </c>
      <c r="BE123" s="521" t="e">
        <f ca="1">+IF(AND(ISNUMBER(OFFSET('Hygiene Data'!$E$9,0,10*ROW('Hygiene Data'!E117))),'Data Summary'!DT123="Yes"),OFFSET('Hygiene Data'!$E$9,0,10*ROW('Hygiene Data'!E117)),NA())</f>
        <v>#N/A</v>
      </c>
      <c r="BF123" s="521" t="e">
        <f ca="1">+IF(AND(ISNUMBER(OFFSET('Hygiene Data'!$F$5,0,10*ROW('Hygiene Data'!F117))),'Data Summary'!DU123="Yes"),OFFSET('Hygiene Data'!$F$5,0,10*ROW('Hygiene Data'!F117)),NA())</f>
        <v>#N/A</v>
      </c>
      <c r="BG123" s="521" t="e">
        <f ca="1">+IF(AND(ISNUMBER(OFFSET('Hygiene Data'!$F$7,0,10*ROW('Hygiene Data'!F117))),'Data Summary'!DV123="Yes"),OFFSET('Hygiene Data'!$F$7,0,10*ROW('Hygiene Data'!F117)),NA())</f>
        <v>#N/A</v>
      </c>
      <c r="BH123" s="521" t="e">
        <f ca="1">+IF(AND(ISNUMBER(OFFSET('Hygiene Data'!$F$9,0,10*ROW('Hygiene Data'!F117))),'Data Summary'!DW123="Yes"),OFFSET('Hygiene Data'!$F$9,0,10*ROW('Hygiene Data'!F117)),NA())</f>
        <v>#N/A</v>
      </c>
      <c r="BI123" s="521" t="e">
        <f ca="1">+IF(AND(ISNUMBER(OFFSET('Hygiene Data'!$G$5,0,10*ROW('Hygiene Data'!G117))),'Data Summary'!DX123="Yes"),OFFSET('Hygiene Data'!$G$5,0,10*ROW('Hygiene Data'!G117)),NA())</f>
        <v>#N/A</v>
      </c>
      <c r="BJ123" s="521" t="e">
        <f ca="1">+IF(AND(ISNUMBER(OFFSET('Hygiene Data'!$G$7,0,10*ROW('Hygiene Data'!G117))),'Data Summary'!DY123="Yes"),OFFSET('Hygiene Data'!$G$7,0,10*ROW('Hygiene Data'!G117)),NA())</f>
        <v>#N/A</v>
      </c>
      <c r="BK123" s="521" t="e">
        <f ca="1">+IF(AND(ISNUMBER(OFFSET('Hygiene Data'!$G$9,0,10*ROW('Hygiene Data'!G117))),'Data Summary'!DZ123="Yes"),OFFSET('Hygiene Data'!$G$9,0,10*ROW('Hygiene Data'!G117)),NA())</f>
        <v>#N/A</v>
      </c>
      <c r="BL123" s="521" t="e">
        <f ca="1">+IF(AND(ISNUMBER(OFFSET('Hygiene Data'!$H$5,0,10*ROW('Hygiene Data'!H117))),'Data Summary'!EA123="Yes"),OFFSET('Hygiene Data'!$H$5,0,10*ROW('Hygiene Data'!H117)),NA())</f>
        <v>#N/A</v>
      </c>
      <c r="BM123" s="521" t="e">
        <f ca="1">+IF(AND(ISNUMBER(OFFSET('Hygiene Data'!$H$7,0,10*ROW('Hygiene Data'!H117))),'Data Summary'!EB123="Yes"),OFFSET('Hygiene Data'!$H$7,0,10*ROW('Hygiene Data'!H117)),NA())</f>
        <v>#N/A</v>
      </c>
      <c r="BN123" s="521" t="e">
        <f ca="1">+IF(AND(ISNUMBER(OFFSET('Hygiene Data'!$H$9,0,10*ROW('Hygiene Data'!H117))),'Data Summary'!EC123="Yes"),OFFSET('Hygiene Data'!$H$9,0,10*ROW('Hygiene Data'!H117)),NA())</f>
        <v>#N/A</v>
      </c>
      <c r="BO123" s="521" t="e">
        <f ca="1">+IF(AND(ISNUMBER(OFFSET('Hygiene Data'!$I$5,0,10*ROW('Hygiene Data'!I117))),'Data Summary'!ED123="Yes"),OFFSET('Hygiene Data'!$I$5,0,10*ROW('Hygiene Data'!I117)),NA())</f>
        <v>#N/A</v>
      </c>
      <c r="BP123" s="521" t="e">
        <f ca="1">+IF(AND(ISNUMBER(OFFSET('Hygiene Data'!$I$7,0,10*ROW('Hygiene Data'!I117))),'Data Summary'!EE123="Yes"),OFFSET('Hygiene Data'!$I$7,0,10*ROW('Hygiene Data'!I117)),NA())</f>
        <v>#N/A</v>
      </c>
      <c r="BQ123" s="521" t="e">
        <f ca="1">+IF(AND(ISNUMBER(OFFSET('Hygiene Data'!$I$9,0,10*ROW('Hygiene Data'!I117))),'Data Summary'!EF123="Yes"),OFFSET('Hygiene Data'!$I$9,0,10*ROW('Hygiene Data'!I117)),NA())</f>
        <v>#N/A</v>
      </c>
    </row>
    <row r="124" spans="1:69" x14ac:dyDescent="0.25">
      <c r="A124" s="517" t="e">
        <f ca="1">+RIGHT('Data Summary'!A124,LEN('Data Summary'!A124)-9)</f>
        <v>#VALUE!</v>
      </c>
      <c r="B124" s="491" t="str">
        <f ca="1">+IF(ISTEXT('Data Summary'!B124),'Data Summary'!B124,"")</f>
        <v/>
      </c>
      <c r="C124" s="518" t="e">
        <f ca="1">+VALUE('Data Summary'!C124)</f>
        <v>#VALUE!</v>
      </c>
      <c r="D124" s="519" t="e">
        <f ca="1">+IF(AND(ISNUMBER(OFFSET('Water Data'!$D$4,0,10*ROW('Water Data'!D118))),'Data Summary'!BS124="Yes"),100-OFFSET('Water Data'!$D$4,0,10*ROW('Water Data'!D118)),NA())</f>
        <v>#N/A</v>
      </c>
      <c r="E124" s="519" t="e">
        <f ca="1">+IF(AND(ISNUMBER(OFFSET('Water Data'!$D$6,0,10*ROW('Water Data'!D118))),'Data Summary'!BT124="Yes"),OFFSET('Water Data'!$D$6,0,10*ROW('Water Data'!D118)),NA())</f>
        <v>#N/A</v>
      </c>
      <c r="F124" s="519" t="e">
        <f ca="1">+IF(AND(ISNUMBER(OFFSET('Water Data'!$D$9,0,10*ROW('Water Data'!D118))),'Data Summary'!BU124="Yes"),OFFSET('Water Data'!$D$9,0,10*ROW('Water Data'!D118)),NA())</f>
        <v>#N/A</v>
      </c>
      <c r="G124" s="519" t="e">
        <f ca="1">+IF(AND(ISNUMBER(OFFSET('Water Data'!$E$4,0,10*ROW('Water Data'!E118))),'Data Summary'!BV124="Yes"),100-OFFSET('Water Data'!$E$4,0,10*ROW('Water Data'!E118)),NA())</f>
        <v>#N/A</v>
      </c>
      <c r="H124" s="519" t="e">
        <f ca="1">+IF(AND(ISNUMBER(OFFSET('Water Data'!$E$6,0,10*ROW('Water Data'!E118))),'Data Summary'!BW124="Yes"),OFFSET('Water Data'!$E$6,0,10*ROW('Water Data'!E118)),NA())</f>
        <v>#N/A</v>
      </c>
      <c r="I124" s="519" t="e">
        <f ca="1">+IF(AND(ISNUMBER(OFFSET('Water Data'!$E$9,0,10*ROW('Water Data'!E118))),'Data Summary'!BX124="Yes"),OFFSET('Water Data'!$E$9,0,10*ROW('Water Data'!E118)),NA())</f>
        <v>#N/A</v>
      </c>
      <c r="J124" s="519" t="e">
        <f ca="1">+IF(AND(ISNUMBER(OFFSET('Water Data'!$F$4,0,10*ROW('Water Data'!F118))),'Data Summary'!BY124="Yes"),100-OFFSET('Water Data'!$F$4,0,10*ROW('Water Data'!F118)),NA())</f>
        <v>#N/A</v>
      </c>
      <c r="K124" s="519" t="e">
        <f ca="1">+IF(AND(ISNUMBER(OFFSET('Water Data'!$F$6,0,10*ROW('Water Data'!F118))),'Data Summary'!BZ124="Yes"),OFFSET('Water Data'!$F$6,0,10*ROW('Water Data'!F118)),NA())</f>
        <v>#N/A</v>
      </c>
      <c r="L124" s="519" t="e">
        <f ca="1">+IF(AND(ISNUMBER(OFFSET('Water Data'!$F$9,0,10*ROW('Water Data'!F118))),'Data Summary'!CA124="Yes"),OFFSET('Water Data'!$F$9,0,10*ROW('Water Data'!F118)),NA())</f>
        <v>#N/A</v>
      </c>
      <c r="M124" s="519" t="e">
        <f ca="1">+IF(AND(ISNUMBER(OFFSET('Water Data'!$G$4,0,10*ROW('Water Data'!G118))),'Data Summary'!CB124="Yes"),100-OFFSET('Water Data'!$G$4,0,10*ROW('Water Data'!G118)),NA())</f>
        <v>#N/A</v>
      </c>
      <c r="N124" s="519" t="e">
        <f ca="1">+IF(AND(ISNUMBER(OFFSET('Water Data'!$G$6,0,10*ROW('Water Data'!G118))),'Data Summary'!CC124="Yes"),OFFSET('Water Data'!$G$6,0,10*ROW('Water Data'!G118)),NA())</f>
        <v>#N/A</v>
      </c>
      <c r="O124" s="519" t="e">
        <f ca="1">+IF(AND(ISNUMBER(OFFSET('Water Data'!$G$9,0,10*ROW('Water Data'!G118))),'Data Summary'!CD124="Yes"),OFFSET('Water Data'!$G$9,0,10*ROW('Water Data'!G118)),NA())</f>
        <v>#N/A</v>
      </c>
      <c r="P124" s="519" t="e">
        <f ca="1">+IF(AND(ISNUMBER(OFFSET('Water Data'!$H$4,0,10*ROW('Water Data'!H118))),'Data Summary'!CE124="Yes"),100-OFFSET('Water Data'!$H$4,0,10*ROW('Water Data'!H118)),NA())</f>
        <v>#N/A</v>
      </c>
      <c r="Q124" s="519" t="e">
        <f ca="1">+IF(AND(ISNUMBER(OFFSET('Water Data'!$H$6,0,10*ROW('Water Data'!H118))),'Data Summary'!CF124="Yes"),OFFSET('Water Data'!$H$6,0,10*ROW('Water Data'!H118)),NA())</f>
        <v>#N/A</v>
      </c>
      <c r="R124" s="519" t="e">
        <f ca="1">+IF(AND(ISNUMBER(OFFSET('Water Data'!$H$9,0,10*ROW('Water Data'!H118))),'Data Summary'!CG124="Yes"),OFFSET('Water Data'!$H$9,0,10*ROW('Water Data'!H118)),NA())</f>
        <v>#N/A</v>
      </c>
      <c r="S124" s="519" t="e">
        <f ca="1">+IF(AND(ISNUMBER(OFFSET('Water Data'!$I$4,0,10*ROW('Water Data'!I118))),'Data Summary'!CH124="Yes"),100-OFFSET('Water Data'!$I$4,0,10*ROW('Water Data'!I118)),NA())</f>
        <v>#N/A</v>
      </c>
      <c r="T124" s="519" t="e">
        <f ca="1">+IF(AND(ISNUMBER(OFFSET('Water Data'!$I$6,0,10*ROW('Water Data'!I118))),'Data Summary'!CI124="Yes"),OFFSET('Water Data'!$I$6,0,10*ROW('Water Data'!I118)),NA())</f>
        <v>#N/A</v>
      </c>
      <c r="U124" s="519" t="e">
        <f ca="1">+IF(AND(ISNUMBER(OFFSET('Water Data'!$I$9,0,10*ROW('Water Data'!I118))),'Data Summary'!CJ124="Yes"),OFFSET('Water Data'!$I$9,0,10*ROW('Water Data'!I118)),NA())</f>
        <v>#N/A</v>
      </c>
      <c r="V124" s="520" t="e">
        <f ca="1">+IF(AND(ISNUMBER(OFFSET('Sanitation Data'!$D$4,0,10*ROW('Sanitation Data'!D118))),'Data Summary'!CK124="Yes"),100-OFFSET('Sanitation Data'!$D$4,0,10*ROW('Sanitation Data'!D118)),NA())</f>
        <v>#N/A</v>
      </c>
      <c r="W124" s="520" t="e">
        <f ca="1">+IF(AND(ISNUMBER(OFFSET('Sanitation Data'!$D$6,0,10*ROW('Sanitation Data'!D118))),'Data Summary'!CL124="Yes"),OFFSET('Sanitation Data'!$D$6,0,10*ROW('Sanitation Data'!D118)),NA())</f>
        <v>#N/A</v>
      </c>
      <c r="X124" s="520" t="e">
        <f ca="1">+IF(AND(ISNUMBER(OFFSET('Sanitation Data'!$D$10,0,10*ROW('Sanitation Data'!D118))),'Data Summary'!CM124="Yes"),OFFSET('Sanitation Data'!$D$10,0,10*ROW('Sanitation Data'!D118)),NA())</f>
        <v>#N/A</v>
      </c>
      <c r="Y124" s="520" t="e">
        <f ca="1">+IF(AND(ISNUMBER(OFFSET('Sanitation Data'!$D$11,0,10*ROW('Sanitation Data'!D118))),'Data Summary'!CN124="Yes"),OFFSET('Sanitation Data'!$D$11,0,10*ROW('Sanitation Data'!D118)),NA())</f>
        <v>#N/A</v>
      </c>
      <c r="Z124" s="520" t="e">
        <f ca="1">+IF(AND(ISNUMBER(OFFSET('Sanitation Data'!$D$12,0,10*ROW('Sanitation Data'!D118))),'Data Summary'!CO124="Yes"),OFFSET('Sanitation Data'!$D$12,0,10*ROW('Sanitation Data'!D118)),NA())</f>
        <v>#N/A</v>
      </c>
      <c r="AA124" s="520" t="e">
        <f ca="1">+IF(AND(ISNUMBER(OFFSET('Sanitation Data'!$E$4,0,10*ROW('Sanitation Data'!E118))),'Data Summary'!CP124="Yes"),100-OFFSET('Sanitation Data'!$E$4,0,10*ROW('Sanitation Data'!E118)),NA())</f>
        <v>#N/A</v>
      </c>
      <c r="AB124" s="520" t="e">
        <f ca="1">+IF(AND(ISNUMBER(OFFSET('Sanitation Data'!$E$6,0,10*ROW('Sanitation Data'!E118))),'Data Summary'!CQ124="Yes"),OFFSET('Sanitation Data'!$E$6,0,10*ROW('Sanitation Data'!E118)),NA())</f>
        <v>#N/A</v>
      </c>
      <c r="AC124" s="520" t="e">
        <f ca="1">+IF(AND(ISNUMBER(OFFSET('Sanitation Data'!$E$10,0,10*ROW('Sanitation Data'!E118))),'Data Summary'!CR124="Yes"),OFFSET('Sanitation Data'!$E$10,0,10*ROW('Sanitation Data'!E118)),NA())</f>
        <v>#N/A</v>
      </c>
      <c r="AD124" s="520" t="e">
        <f ca="1">+IF(AND(ISNUMBER(OFFSET('Sanitation Data'!$E$11,0,10*ROW('Sanitation Data'!E118))),'Data Summary'!CS124="Yes"),OFFSET('Sanitation Data'!$E$11,0,10*ROW('Sanitation Data'!E118)),NA())</f>
        <v>#N/A</v>
      </c>
      <c r="AE124" s="520" t="e">
        <f ca="1">+IF(AND(ISNUMBER(OFFSET('Sanitation Data'!$E$12,0,10*ROW('Sanitation Data'!E118))),'Data Summary'!CT124="Yes"),OFFSET('Sanitation Data'!$E$12,0,10*ROW('Sanitation Data'!E118)),NA())</f>
        <v>#N/A</v>
      </c>
      <c r="AF124" s="520" t="e">
        <f ca="1">+IF(AND(ISNUMBER(OFFSET('Sanitation Data'!$F$4,0,10*ROW('Sanitation Data'!F118))),'Data Summary'!CU124="Yes"),100-OFFSET('Sanitation Data'!$F$4,0,10*ROW('Sanitation Data'!F118)),NA())</f>
        <v>#N/A</v>
      </c>
      <c r="AG124" s="520" t="e">
        <f ca="1">+IF(AND(ISNUMBER(OFFSET('Sanitation Data'!$F$6,0,10*ROW('Sanitation Data'!F118))),'Data Summary'!CV124="Yes"),OFFSET('Sanitation Data'!$F$6,0,10*ROW('Sanitation Data'!F118)),NA())</f>
        <v>#N/A</v>
      </c>
      <c r="AH124" s="520" t="e">
        <f ca="1">+IF(AND(ISNUMBER(OFFSET('Sanitation Data'!$F$10,0,10*ROW('Sanitation Data'!F118))),'Data Summary'!CW124="Yes"),OFFSET('Sanitation Data'!$F$10,0,10*ROW('Sanitation Data'!F118)),NA())</f>
        <v>#N/A</v>
      </c>
      <c r="AI124" s="520" t="e">
        <f ca="1">+IF(AND(ISNUMBER(OFFSET('Sanitation Data'!$F$11,0,10*ROW('Sanitation Data'!F118))),'Data Summary'!CX124="Yes"),OFFSET('Sanitation Data'!$F$11,0,10*ROW('Sanitation Data'!F118)),NA())</f>
        <v>#N/A</v>
      </c>
      <c r="AJ124" s="520" t="e">
        <f ca="1">+IF(AND(ISNUMBER(OFFSET('Sanitation Data'!$F$12,0,10*ROW('Sanitation Data'!F118))),'Data Summary'!CY124="Yes"),OFFSET('Sanitation Data'!$F$12,0,10*ROW('Sanitation Data'!F118)),NA())</f>
        <v>#N/A</v>
      </c>
      <c r="AK124" s="520" t="e">
        <f ca="1">+IF(AND(ISNUMBER(OFFSET('Sanitation Data'!$G$4,0,10*ROW('Sanitation Data'!G118))),'Data Summary'!CZ124="Yes"),100-OFFSET('Sanitation Data'!$G$4,0,10*ROW('Sanitation Data'!G118)),NA())</f>
        <v>#N/A</v>
      </c>
      <c r="AL124" s="520" t="e">
        <f ca="1">+IF(AND(ISNUMBER(OFFSET('Sanitation Data'!$G$6,0,10*ROW('Sanitation Data'!G118))),'Data Summary'!DA124="Yes"),OFFSET('Sanitation Data'!$G$6,0,10*ROW('Sanitation Data'!G118)),NA())</f>
        <v>#N/A</v>
      </c>
      <c r="AM124" s="520" t="e">
        <f ca="1">+IF(AND(ISNUMBER(OFFSET('Sanitation Data'!$G$10,0,10*ROW('Sanitation Data'!G118))),'Data Summary'!DB124="Yes"),OFFSET('Sanitation Data'!$G$10,0,10*ROW('Sanitation Data'!G118)),NA())</f>
        <v>#N/A</v>
      </c>
      <c r="AN124" s="520" t="e">
        <f ca="1">+IF(AND(ISNUMBER(OFFSET('Sanitation Data'!$G$11,0,10*ROW('Sanitation Data'!G118))),'Data Summary'!DC124="Yes"),OFFSET('Sanitation Data'!$G$11,0,10*ROW('Sanitation Data'!G118)),NA())</f>
        <v>#N/A</v>
      </c>
      <c r="AO124" s="520" t="e">
        <f ca="1">+IF(AND(ISNUMBER(OFFSET('Sanitation Data'!$G$12,0,10*ROW('Sanitation Data'!G118))),'Data Summary'!DD124="Yes"),OFFSET('Sanitation Data'!$G$12,0,10*ROW('Sanitation Data'!G118)),NA())</f>
        <v>#N/A</v>
      </c>
      <c r="AP124" s="520" t="e">
        <f ca="1">+IF(AND(ISNUMBER(OFFSET('Sanitation Data'!$H$4,0,10*ROW('Sanitation Data'!H118))),'Data Summary'!DE124="Yes"),100-OFFSET('Sanitation Data'!$H$4,0,10*ROW('Sanitation Data'!H118)),NA())</f>
        <v>#N/A</v>
      </c>
      <c r="AQ124" s="520" t="e">
        <f ca="1">+IF(AND(ISNUMBER(OFFSET('Sanitation Data'!$H$6,0,10*ROW('Sanitation Data'!H118))),'Data Summary'!DF124="Yes"),OFFSET('Sanitation Data'!$H$6,0,10*ROW('Sanitation Data'!H118)),NA())</f>
        <v>#N/A</v>
      </c>
      <c r="AR124" s="520" t="e">
        <f ca="1">+IF(AND(ISNUMBER(OFFSET('Sanitation Data'!$H$10,0,10*ROW('Sanitation Data'!H118))),'Data Summary'!DG124="Yes"),OFFSET('Sanitation Data'!$H$10,0,10*ROW('Sanitation Data'!H118)),NA())</f>
        <v>#N/A</v>
      </c>
      <c r="AS124" s="520" t="e">
        <f ca="1">+IF(AND(ISNUMBER(OFFSET('Sanitation Data'!$H$11,0,10*ROW('Sanitation Data'!H118))),'Data Summary'!DH124="Yes"),OFFSET('Sanitation Data'!$H$11,0,10*ROW('Sanitation Data'!H118)),NA())</f>
        <v>#N/A</v>
      </c>
      <c r="AT124" s="520" t="e">
        <f ca="1">+IF(AND(ISNUMBER(OFFSET('Sanitation Data'!$H$12,0,10*ROW('Sanitation Data'!H118))),'Data Summary'!DI124="Yes"),OFFSET('Sanitation Data'!$H$12,0,10*ROW('Sanitation Data'!H118)),NA())</f>
        <v>#N/A</v>
      </c>
      <c r="AU124" s="520" t="e">
        <f ca="1">+IF(AND(ISNUMBER(OFFSET('Sanitation Data'!$I$4,0,10*ROW('Sanitation Data'!I118))),'Data Summary'!DJ124="Yes"),100-OFFSET('Sanitation Data'!$I$4,0,10*ROW('Sanitation Data'!I118)),NA())</f>
        <v>#N/A</v>
      </c>
      <c r="AV124" s="520" t="e">
        <f ca="1">+IF(AND(ISNUMBER(OFFSET('Sanitation Data'!$I$6,0,10*ROW('Sanitation Data'!I118))),'Data Summary'!DK124="Yes"),OFFSET('Sanitation Data'!$I$6,0,10*ROW('Sanitation Data'!I118)),NA())</f>
        <v>#N/A</v>
      </c>
      <c r="AW124" s="520" t="e">
        <f ca="1">+IF(AND(ISNUMBER(OFFSET('Sanitation Data'!$I$10,0,10*ROW('Sanitation Data'!I118))),'Data Summary'!DL124="Yes"),OFFSET('Sanitation Data'!$I$10,0,10*ROW('Sanitation Data'!I118)),NA())</f>
        <v>#N/A</v>
      </c>
      <c r="AX124" s="520" t="e">
        <f ca="1">+IF(AND(ISNUMBER(OFFSET('Sanitation Data'!$I$11,0,10*ROW('Sanitation Data'!I118))),'Data Summary'!DM124="Yes"),OFFSET('Sanitation Data'!$I$11,0,10*ROW('Sanitation Data'!I118)),NA())</f>
        <v>#N/A</v>
      </c>
      <c r="AY124" s="520" t="e">
        <f ca="1">+IF(AND(ISNUMBER(OFFSET('Sanitation Data'!$I$12,0,10*ROW('Sanitation Data'!I118))),'Data Summary'!DN124="Yes"),OFFSET('Sanitation Data'!$I$12,0,10*ROW('Sanitation Data'!I118)),NA())</f>
        <v>#N/A</v>
      </c>
      <c r="AZ124" s="521" t="e">
        <f ca="1">+IF(AND(ISNUMBER(OFFSET('Hygiene Data'!$D$5,0,10*ROW('Hygiene Data'!D118))),'Data Summary'!DO124="Yes"),OFFSET('Hygiene Data'!$D$5,0,10*ROW('Hygiene Data'!D118)),NA())</f>
        <v>#N/A</v>
      </c>
      <c r="BA124" s="521" t="e">
        <f ca="1">+IF(AND(ISNUMBER(OFFSET('Hygiene Data'!$D$7,0,10*ROW('Hygiene Data'!D118))),'Data Summary'!DP124="Yes"),OFFSET('Hygiene Data'!$D$7,0,10*ROW('Hygiene Data'!D118)),NA())</f>
        <v>#N/A</v>
      </c>
      <c r="BB124" s="521" t="e">
        <f ca="1">+IF(AND(ISNUMBER(OFFSET('Hygiene Data'!$D$9,0,10*ROW('Hygiene Data'!D118))),'Data Summary'!DQ124="Yes"),OFFSET('Hygiene Data'!$D$9,0,10*ROW('Hygiene Data'!D118)),NA())</f>
        <v>#N/A</v>
      </c>
      <c r="BC124" s="521" t="e">
        <f ca="1">+IF(AND(ISNUMBER(OFFSET('Hygiene Data'!$E$5,0,10*ROW('Hygiene Data'!E118))),'Data Summary'!DR124="Yes"),OFFSET('Hygiene Data'!$E$5,0,10*ROW('Hygiene Data'!E118)),NA())</f>
        <v>#N/A</v>
      </c>
      <c r="BD124" s="521" t="e">
        <f ca="1">+IF(AND(ISNUMBER(OFFSET('Hygiene Data'!$E$7,0,10*ROW('Hygiene Data'!E118))),'Data Summary'!DS124="Yes"),OFFSET('Hygiene Data'!$E$7,0,10*ROW('Hygiene Data'!E118)),NA())</f>
        <v>#N/A</v>
      </c>
      <c r="BE124" s="521" t="e">
        <f ca="1">+IF(AND(ISNUMBER(OFFSET('Hygiene Data'!$E$9,0,10*ROW('Hygiene Data'!E118))),'Data Summary'!DT124="Yes"),OFFSET('Hygiene Data'!$E$9,0,10*ROW('Hygiene Data'!E118)),NA())</f>
        <v>#N/A</v>
      </c>
      <c r="BF124" s="521" t="e">
        <f ca="1">+IF(AND(ISNUMBER(OFFSET('Hygiene Data'!$F$5,0,10*ROW('Hygiene Data'!F118))),'Data Summary'!DU124="Yes"),OFFSET('Hygiene Data'!$F$5,0,10*ROW('Hygiene Data'!F118)),NA())</f>
        <v>#N/A</v>
      </c>
      <c r="BG124" s="521" t="e">
        <f ca="1">+IF(AND(ISNUMBER(OFFSET('Hygiene Data'!$F$7,0,10*ROW('Hygiene Data'!F118))),'Data Summary'!DV124="Yes"),OFFSET('Hygiene Data'!$F$7,0,10*ROW('Hygiene Data'!F118)),NA())</f>
        <v>#N/A</v>
      </c>
      <c r="BH124" s="521" t="e">
        <f ca="1">+IF(AND(ISNUMBER(OFFSET('Hygiene Data'!$F$9,0,10*ROW('Hygiene Data'!F118))),'Data Summary'!DW124="Yes"),OFFSET('Hygiene Data'!$F$9,0,10*ROW('Hygiene Data'!F118)),NA())</f>
        <v>#N/A</v>
      </c>
      <c r="BI124" s="521" t="e">
        <f ca="1">+IF(AND(ISNUMBER(OFFSET('Hygiene Data'!$G$5,0,10*ROW('Hygiene Data'!G118))),'Data Summary'!DX124="Yes"),OFFSET('Hygiene Data'!$G$5,0,10*ROW('Hygiene Data'!G118)),NA())</f>
        <v>#N/A</v>
      </c>
      <c r="BJ124" s="521" t="e">
        <f ca="1">+IF(AND(ISNUMBER(OFFSET('Hygiene Data'!$G$7,0,10*ROW('Hygiene Data'!G118))),'Data Summary'!DY124="Yes"),OFFSET('Hygiene Data'!$G$7,0,10*ROW('Hygiene Data'!G118)),NA())</f>
        <v>#N/A</v>
      </c>
      <c r="BK124" s="521" t="e">
        <f ca="1">+IF(AND(ISNUMBER(OFFSET('Hygiene Data'!$G$9,0,10*ROW('Hygiene Data'!G118))),'Data Summary'!DZ124="Yes"),OFFSET('Hygiene Data'!$G$9,0,10*ROW('Hygiene Data'!G118)),NA())</f>
        <v>#N/A</v>
      </c>
      <c r="BL124" s="521" t="e">
        <f ca="1">+IF(AND(ISNUMBER(OFFSET('Hygiene Data'!$H$5,0,10*ROW('Hygiene Data'!H118))),'Data Summary'!EA124="Yes"),OFFSET('Hygiene Data'!$H$5,0,10*ROW('Hygiene Data'!H118)),NA())</f>
        <v>#N/A</v>
      </c>
      <c r="BM124" s="521" t="e">
        <f ca="1">+IF(AND(ISNUMBER(OFFSET('Hygiene Data'!$H$7,0,10*ROW('Hygiene Data'!H118))),'Data Summary'!EB124="Yes"),OFFSET('Hygiene Data'!$H$7,0,10*ROW('Hygiene Data'!H118)),NA())</f>
        <v>#N/A</v>
      </c>
      <c r="BN124" s="521" t="e">
        <f ca="1">+IF(AND(ISNUMBER(OFFSET('Hygiene Data'!$H$9,0,10*ROW('Hygiene Data'!H118))),'Data Summary'!EC124="Yes"),OFFSET('Hygiene Data'!$H$9,0,10*ROW('Hygiene Data'!H118)),NA())</f>
        <v>#N/A</v>
      </c>
      <c r="BO124" s="521" t="e">
        <f ca="1">+IF(AND(ISNUMBER(OFFSET('Hygiene Data'!$I$5,0,10*ROW('Hygiene Data'!I118))),'Data Summary'!ED124="Yes"),OFFSET('Hygiene Data'!$I$5,0,10*ROW('Hygiene Data'!I118)),NA())</f>
        <v>#N/A</v>
      </c>
      <c r="BP124" s="521" t="e">
        <f ca="1">+IF(AND(ISNUMBER(OFFSET('Hygiene Data'!$I$7,0,10*ROW('Hygiene Data'!I118))),'Data Summary'!EE124="Yes"),OFFSET('Hygiene Data'!$I$7,0,10*ROW('Hygiene Data'!I118)),NA())</f>
        <v>#N/A</v>
      </c>
      <c r="BQ124" s="521" t="e">
        <f ca="1">+IF(AND(ISNUMBER(OFFSET('Hygiene Data'!$I$9,0,10*ROW('Hygiene Data'!I118))),'Data Summary'!EF124="Yes"),OFFSET('Hygiene Data'!$I$9,0,10*ROW('Hygiene Data'!I118)),NA())</f>
        <v>#N/A</v>
      </c>
    </row>
    <row r="125" spans="1:69" x14ac:dyDescent="0.25">
      <c r="A125" s="517" t="e">
        <f ca="1">+RIGHT('Data Summary'!A125,LEN('Data Summary'!A125)-9)</f>
        <v>#VALUE!</v>
      </c>
      <c r="B125" s="491" t="str">
        <f ca="1">+IF(ISTEXT('Data Summary'!B125),'Data Summary'!B125,"")</f>
        <v/>
      </c>
      <c r="C125" s="518" t="e">
        <f ca="1">+VALUE('Data Summary'!C125)</f>
        <v>#VALUE!</v>
      </c>
      <c r="D125" s="519" t="e">
        <f ca="1">+IF(AND(ISNUMBER(OFFSET('Water Data'!$D$4,0,10*ROW('Water Data'!D119))),'Data Summary'!BS125="Yes"),100-OFFSET('Water Data'!$D$4,0,10*ROW('Water Data'!D119)),NA())</f>
        <v>#N/A</v>
      </c>
      <c r="E125" s="519" t="e">
        <f ca="1">+IF(AND(ISNUMBER(OFFSET('Water Data'!$D$6,0,10*ROW('Water Data'!D119))),'Data Summary'!BT125="Yes"),OFFSET('Water Data'!$D$6,0,10*ROW('Water Data'!D119)),NA())</f>
        <v>#N/A</v>
      </c>
      <c r="F125" s="519" t="e">
        <f ca="1">+IF(AND(ISNUMBER(OFFSET('Water Data'!$D$9,0,10*ROW('Water Data'!D119))),'Data Summary'!BU125="Yes"),OFFSET('Water Data'!$D$9,0,10*ROW('Water Data'!D119)),NA())</f>
        <v>#N/A</v>
      </c>
      <c r="G125" s="519" t="e">
        <f ca="1">+IF(AND(ISNUMBER(OFFSET('Water Data'!$E$4,0,10*ROW('Water Data'!E119))),'Data Summary'!BV125="Yes"),100-OFFSET('Water Data'!$E$4,0,10*ROW('Water Data'!E119)),NA())</f>
        <v>#N/A</v>
      </c>
      <c r="H125" s="519" t="e">
        <f ca="1">+IF(AND(ISNUMBER(OFFSET('Water Data'!$E$6,0,10*ROW('Water Data'!E119))),'Data Summary'!BW125="Yes"),OFFSET('Water Data'!$E$6,0,10*ROW('Water Data'!E119)),NA())</f>
        <v>#N/A</v>
      </c>
      <c r="I125" s="519" t="e">
        <f ca="1">+IF(AND(ISNUMBER(OFFSET('Water Data'!$E$9,0,10*ROW('Water Data'!E119))),'Data Summary'!BX125="Yes"),OFFSET('Water Data'!$E$9,0,10*ROW('Water Data'!E119)),NA())</f>
        <v>#N/A</v>
      </c>
      <c r="J125" s="519" t="e">
        <f ca="1">+IF(AND(ISNUMBER(OFFSET('Water Data'!$F$4,0,10*ROW('Water Data'!F119))),'Data Summary'!BY125="Yes"),100-OFFSET('Water Data'!$F$4,0,10*ROW('Water Data'!F119)),NA())</f>
        <v>#N/A</v>
      </c>
      <c r="K125" s="519" t="e">
        <f ca="1">+IF(AND(ISNUMBER(OFFSET('Water Data'!$F$6,0,10*ROW('Water Data'!F119))),'Data Summary'!BZ125="Yes"),OFFSET('Water Data'!$F$6,0,10*ROW('Water Data'!F119)),NA())</f>
        <v>#N/A</v>
      </c>
      <c r="L125" s="519" t="e">
        <f ca="1">+IF(AND(ISNUMBER(OFFSET('Water Data'!$F$9,0,10*ROW('Water Data'!F119))),'Data Summary'!CA125="Yes"),OFFSET('Water Data'!$F$9,0,10*ROW('Water Data'!F119)),NA())</f>
        <v>#N/A</v>
      </c>
      <c r="M125" s="519" t="e">
        <f ca="1">+IF(AND(ISNUMBER(OFFSET('Water Data'!$G$4,0,10*ROW('Water Data'!G119))),'Data Summary'!CB125="Yes"),100-OFFSET('Water Data'!$G$4,0,10*ROW('Water Data'!G119)),NA())</f>
        <v>#N/A</v>
      </c>
      <c r="N125" s="519" t="e">
        <f ca="1">+IF(AND(ISNUMBER(OFFSET('Water Data'!$G$6,0,10*ROW('Water Data'!G119))),'Data Summary'!CC125="Yes"),OFFSET('Water Data'!$G$6,0,10*ROW('Water Data'!G119)),NA())</f>
        <v>#N/A</v>
      </c>
      <c r="O125" s="519" t="e">
        <f ca="1">+IF(AND(ISNUMBER(OFFSET('Water Data'!$G$9,0,10*ROW('Water Data'!G119))),'Data Summary'!CD125="Yes"),OFFSET('Water Data'!$G$9,0,10*ROW('Water Data'!G119)),NA())</f>
        <v>#N/A</v>
      </c>
      <c r="P125" s="519" t="e">
        <f ca="1">+IF(AND(ISNUMBER(OFFSET('Water Data'!$H$4,0,10*ROW('Water Data'!H119))),'Data Summary'!CE125="Yes"),100-OFFSET('Water Data'!$H$4,0,10*ROW('Water Data'!H119)),NA())</f>
        <v>#N/A</v>
      </c>
      <c r="Q125" s="519" t="e">
        <f ca="1">+IF(AND(ISNUMBER(OFFSET('Water Data'!$H$6,0,10*ROW('Water Data'!H119))),'Data Summary'!CF125="Yes"),OFFSET('Water Data'!$H$6,0,10*ROW('Water Data'!H119)),NA())</f>
        <v>#N/A</v>
      </c>
      <c r="R125" s="519" t="e">
        <f ca="1">+IF(AND(ISNUMBER(OFFSET('Water Data'!$H$9,0,10*ROW('Water Data'!H119))),'Data Summary'!CG125="Yes"),OFFSET('Water Data'!$H$9,0,10*ROW('Water Data'!H119)),NA())</f>
        <v>#N/A</v>
      </c>
      <c r="S125" s="519" t="e">
        <f ca="1">+IF(AND(ISNUMBER(OFFSET('Water Data'!$I$4,0,10*ROW('Water Data'!I119))),'Data Summary'!CH125="Yes"),100-OFFSET('Water Data'!$I$4,0,10*ROW('Water Data'!I119)),NA())</f>
        <v>#N/A</v>
      </c>
      <c r="T125" s="519" t="e">
        <f ca="1">+IF(AND(ISNUMBER(OFFSET('Water Data'!$I$6,0,10*ROW('Water Data'!I119))),'Data Summary'!CI125="Yes"),OFFSET('Water Data'!$I$6,0,10*ROW('Water Data'!I119)),NA())</f>
        <v>#N/A</v>
      </c>
      <c r="U125" s="519" t="e">
        <f ca="1">+IF(AND(ISNUMBER(OFFSET('Water Data'!$I$9,0,10*ROW('Water Data'!I119))),'Data Summary'!CJ125="Yes"),OFFSET('Water Data'!$I$9,0,10*ROW('Water Data'!I119)),NA())</f>
        <v>#N/A</v>
      </c>
      <c r="V125" s="520" t="e">
        <f ca="1">+IF(AND(ISNUMBER(OFFSET('Sanitation Data'!$D$4,0,10*ROW('Sanitation Data'!D119))),'Data Summary'!CK125="Yes"),100-OFFSET('Sanitation Data'!$D$4,0,10*ROW('Sanitation Data'!D119)),NA())</f>
        <v>#N/A</v>
      </c>
      <c r="W125" s="520" t="e">
        <f ca="1">+IF(AND(ISNUMBER(OFFSET('Sanitation Data'!$D$6,0,10*ROW('Sanitation Data'!D119))),'Data Summary'!CL125="Yes"),OFFSET('Sanitation Data'!$D$6,0,10*ROW('Sanitation Data'!D119)),NA())</f>
        <v>#N/A</v>
      </c>
      <c r="X125" s="520" t="e">
        <f ca="1">+IF(AND(ISNUMBER(OFFSET('Sanitation Data'!$D$10,0,10*ROW('Sanitation Data'!D119))),'Data Summary'!CM125="Yes"),OFFSET('Sanitation Data'!$D$10,0,10*ROW('Sanitation Data'!D119)),NA())</f>
        <v>#N/A</v>
      </c>
      <c r="Y125" s="520" t="e">
        <f ca="1">+IF(AND(ISNUMBER(OFFSET('Sanitation Data'!$D$11,0,10*ROW('Sanitation Data'!D119))),'Data Summary'!CN125="Yes"),OFFSET('Sanitation Data'!$D$11,0,10*ROW('Sanitation Data'!D119)),NA())</f>
        <v>#N/A</v>
      </c>
      <c r="Z125" s="520" t="e">
        <f ca="1">+IF(AND(ISNUMBER(OFFSET('Sanitation Data'!$D$12,0,10*ROW('Sanitation Data'!D119))),'Data Summary'!CO125="Yes"),OFFSET('Sanitation Data'!$D$12,0,10*ROW('Sanitation Data'!D119)),NA())</f>
        <v>#N/A</v>
      </c>
      <c r="AA125" s="520" t="e">
        <f ca="1">+IF(AND(ISNUMBER(OFFSET('Sanitation Data'!$E$4,0,10*ROW('Sanitation Data'!E119))),'Data Summary'!CP125="Yes"),100-OFFSET('Sanitation Data'!$E$4,0,10*ROW('Sanitation Data'!E119)),NA())</f>
        <v>#N/A</v>
      </c>
      <c r="AB125" s="520" t="e">
        <f ca="1">+IF(AND(ISNUMBER(OFFSET('Sanitation Data'!$E$6,0,10*ROW('Sanitation Data'!E119))),'Data Summary'!CQ125="Yes"),OFFSET('Sanitation Data'!$E$6,0,10*ROW('Sanitation Data'!E119)),NA())</f>
        <v>#N/A</v>
      </c>
      <c r="AC125" s="520" t="e">
        <f ca="1">+IF(AND(ISNUMBER(OFFSET('Sanitation Data'!$E$10,0,10*ROW('Sanitation Data'!E119))),'Data Summary'!CR125="Yes"),OFFSET('Sanitation Data'!$E$10,0,10*ROW('Sanitation Data'!E119)),NA())</f>
        <v>#N/A</v>
      </c>
      <c r="AD125" s="520" t="e">
        <f ca="1">+IF(AND(ISNUMBER(OFFSET('Sanitation Data'!$E$11,0,10*ROW('Sanitation Data'!E119))),'Data Summary'!CS125="Yes"),OFFSET('Sanitation Data'!$E$11,0,10*ROW('Sanitation Data'!E119)),NA())</f>
        <v>#N/A</v>
      </c>
      <c r="AE125" s="520" t="e">
        <f ca="1">+IF(AND(ISNUMBER(OFFSET('Sanitation Data'!$E$12,0,10*ROW('Sanitation Data'!E119))),'Data Summary'!CT125="Yes"),OFFSET('Sanitation Data'!$E$12,0,10*ROW('Sanitation Data'!E119)),NA())</f>
        <v>#N/A</v>
      </c>
      <c r="AF125" s="520" t="e">
        <f ca="1">+IF(AND(ISNUMBER(OFFSET('Sanitation Data'!$F$4,0,10*ROW('Sanitation Data'!F119))),'Data Summary'!CU125="Yes"),100-OFFSET('Sanitation Data'!$F$4,0,10*ROW('Sanitation Data'!F119)),NA())</f>
        <v>#N/A</v>
      </c>
      <c r="AG125" s="520" t="e">
        <f ca="1">+IF(AND(ISNUMBER(OFFSET('Sanitation Data'!$F$6,0,10*ROW('Sanitation Data'!F119))),'Data Summary'!CV125="Yes"),OFFSET('Sanitation Data'!$F$6,0,10*ROW('Sanitation Data'!F119)),NA())</f>
        <v>#N/A</v>
      </c>
      <c r="AH125" s="520" t="e">
        <f ca="1">+IF(AND(ISNUMBER(OFFSET('Sanitation Data'!$F$10,0,10*ROW('Sanitation Data'!F119))),'Data Summary'!CW125="Yes"),OFFSET('Sanitation Data'!$F$10,0,10*ROW('Sanitation Data'!F119)),NA())</f>
        <v>#N/A</v>
      </c>
      <c r="AI125" s="520" t="e">
        <f ca="1">+IF(AND(ISNUMBER(OFFSET('Sanitation Data'!$F$11,0,10*ROW('Sanitation Data'!F119))),'Data Summary'!CX125="Yes"),OFFSET('Sanitation Data'!$F$11,0,10*ROW('Sanitation Data'!F119)),NA())</f>
        <v>#N/A</v>
      </c>
      <c r="AJ125" s="520" t="e">
        <f ca="1">+IF(AND(ISNUMBER(OFFSET('Sanitation Data'!$F$12,0,10*ROW('Sanitation Data'!F119))),'Data Summary'!CY125="Yes"),OFFSET('Sanitation Data'!$F$12,0,10*ROW('Sanitation Data'!F119)),NA())</f>
        <v>#N/A</v>
      </c>
      <c r="AK125" s="520" t="e">
        <f ca="1">+IF(AND(ISNUMBER(OFFSET('Sanitation Data'!$G$4,0,10*ROW('Sanitation Data'!G119))),'Data Summary'!CZ125="Yes"),100-OFFSET('Sanitation Data'!$G$4,0,10*ROW('Sanitation Data'!G119)),NA())</f>
        <v>#N/A</v>
      </c>
      <c r="AL125" s="520" t="e">
        <f ca="1">+IF(AND(ISNUMBER(OFFSET('Sanitation Data'!$G$6,0,10*ROW('Sanitation Data'!G119))),'Data Summary'!DA125="Yes"),OFFSET('Sanitation Data'!$G$6,0,10*ROW('Sanitation Data'!G119)),NA())</f>
        <v>#N/A</v>
      </c>
      <c r="AM125" s="520" t="e">
        <f ca="1">+IF(AND(ISNUMBER(OFFSET('Sanitation Data'!$G$10,0,10*ROW('Sanitation Data'!G119))),'Data Summary'!DB125="Yes"),OFFSET('Sanitation Data'!$G$10,0,10*ROW('Sanitation Data'!G119)),NA())</f>
        <v>#N/A</v>
      </c>
      <c r="AN125" s="520" t="e">
        <f ca="1">+IF(AND(ISNUMBER(OFFSET('Sanitation Data'!$G$11,0,10*ROW('Sanitation Data'!G119))),'Data Summary'!DC125="Yes"),OFFSET('Sanitation Data'!$G$11,0,10*ROW('Sanitation Data'!G119)),NA())</f>
        <v>#N/A</v>
      </c>
      <c r="AO125" s="520" t="e">
        <f ca="1">+IF(AND(ISNUMBER(OFFSET('Sanitation Data'!$G$12,0,10*ROW('Sanitation Data'!G119))),'Data Summary'!DD125="Yes"),OFFSET('Sanitation Data'!$G$12,0,10*ROW('Sanitation Data'!G119)),NA())</f>
        <v>#N/A</v>
      </c>
      <c r="AP125" s="520" t="e">
        <f ca="1">+IF(AND(ISNUMBER(OFFSET('Sanitation Data'!$H$4,0,10*ROW('Sanitation Data'!H119))),'Data Summary'!DE125="Yes"),100-OFFSET('Sanitation Data'!$H$4,0,10*ROW('Sanitation Data'!H119)),NA())</f>
        <v>#N/A</v>
      </c>
      <c r="AQ125" s="520" t="e">
        <f ca="1">+IF(AND(ISNUMBER(OFFSET('Sanitation Data'!$H$6,0,10*ROW('Sanitation Data'!H119))),'Data Summary'!DF125="Yes"),OFFSET('Sanitation Data'!$H$6,0,10*ROW('Sanitation Data'!H119)),NA())</f>
        <v>#N/A</v>
      </c>
      <c r="AR125" s="520" t="e">
        <f ca="1">+IF(AND(ISNUMBER(OFFSET('Sanitation Data'!$H$10,0,10*ROW('Sanitation Data'!H119))),'Data Summary'!DG125="Yes"),OFFSET('Sanitation Data'!$H$10,0,10*ROW('Sanitation Data'!H119)),NA())</f>
        <v>#N/A</v>
      </c>
      <c r="AS125" s="520" t="e">
        <f ca="1">+IF(AND(ISNUMBER(OFFSET('Sanitation Data'!$H$11,0,10*ROW('Sanitation Data'!H119))),'Data Summary'!DH125="Yes"),OFFSET('Sanitation Data'!$H$11,0,10*ROW('Sanitation Data'!H119)),NA())</f>
        <v>#N/A</v>
      </c>
      <c r="AT125" s="520" t="e">
        <f ca="1">+IF(AND(ISNUMBER(OFFSET('Sanitation Data'!$H$12,0,10*ROW('Sanitation Data'!H119))),'Data Summary'!DI125="Yes"),OFFSET('Sanitation Data'!$H$12,0,10*ROW('Sanitation Data'!H119)),NA())</f>
        <v>#N/A</v>
      </c>
      <c r="AU125" s="520" t="e">
        <f ca="1">+IF(AND(ISNUMBER(OFFSET('Sanitation Data'!$I$4,0,10*ROW('Sanitation Data'!I119))),'Data Summary'!DJ125="Yes"),100-OFFSET('Sanitation Data'!$I$4,0,10*ROW('Sanitation Data'!I119)),NA())</f>
        <v>#N/A</v>
      </c>
      <c r="AV125" s="520" t="e">
        <f ca="1">+IF(AND(ISNUMBER(OFFSET('Sanitation Data'!$I$6,0,10*ROW('Sanitation Data'!I119))),'Data Summary'!DK125="Yes"),OFFSET('Sanitation Data'!$I$6,0,10*ROW('Sanitation Data'!I119)),NA())</f>
        <v>#N/A</v>
      </c>
      <c r="AW125" s="520" t="e">
        <f ca="1">+IF(AND(ISNUMBER(OFFSET('Sanitation Data'!$I$10,0,10*ROW('Sanitation Data'!I119))),'Data Summary'!DL125="Yes"),OFFSET('Sanitation Data'!$I$10,0,10*ROW('Sanitation Data'!I119)),NA())</f>
        <v>#N/A</v>
      </c>
      <c r="AX125" s="520" t="e">
        <f ca="1">+IF(AND(ISNUMBER(OFFSET('Sanitation Data'!$I$11,0,10*ROW('Sanitation Data'!I119))),'Data Summary'!DM125="Yes"),OFFSET('Sanitation Data'!$I$11,0,10*ROW('Sanitation Data'!I119)),NA())</f>
        <v>#N/A</v>
      </c>
      <c r="AY125" s="520" t="e">
        <f ca="1">+IF(AND(ISNUMBER(OFFSET('Sanitation Data'!$I$12,0,10*ROW('Sanitation Data'!I119))),'Data Summary'!DN125="Yes"),OFFSET('Sanitation Data'!$I$12,0,10*ROW('Sanitation Data'!I119)),NA())</f>
        <v>#N/A</v>
      </c>
      <c r="AZ125" s="521" t="e">
        <f ca="1">+IF(AND(ISNUMBER(OFFSET('Hygiene Data'!$D$5,0,10*ROW('Hygiene Data'!D119))),'Data Summary'!DO125="Yes"),OFFSET('Hygiene Data'!$D$5,0,10*ROW('Hygiene Data'!D119)),NA())</f>
        <v>#N/A</v>
      </c>
      <c r="BA125" s="521" t="e">
        <f ca="1">+IF(AND(ISNUMBER(OFFSET('Hygiene Data'!$D$7,0,10*ROW('Hygiene Data'!D119))),'Data Summary'!DP125="Yes"),OFFSET('Hygiene Data'!$D$7,0,10*ROW('Hygiene Data'!D119)),NA())</f>
        <v>#N/A</v>
      </c>
      <c r="BB125" s="521" t="e">
        <f ca="1">+IF(AND(ISNUMBER(OFFSET('Hygiene Data'!$D$9,0,10*ROW('Hygiene Data'!D119))),'Data Summary'!DQ125="Yes"),OFFSET('Hygiene Data'!$D$9,0,10*ROW('Hygiene Data'!D119)),NA())</f>
        <v>#N/A</v>
      </c>
      <c r="BC125" s="521" t="e">
        <f ca="1">+IF(AND(ISNUMBER(OFFSET('Hygiene Data'!$E$5,0,10*ROW('Hygiene Data'!E119))),'Data Summary'!DR125="Yes"),OFFSET('Hygiene Data'!$E$5,0,10*ROW('Hygiene Data'!E119)),NA())</f>
        <v>#N/A</v>
      </c>
      <c r="BD125" s="521" t="e">
        <f ca="1">+IF(AND(ISNUMBER(OFFSET('Hygiene Data'!$E$7,0,10*ROW('Hygiene Data'!E119))),'Data Summary'!DS125="Yes"),OFFSET('Hygiene Data'!$E$7,0,10*ROW('Hygiene Data'!E119)),NA())</f>
        <v>#N/A</v>
      </c>
      <c r="BE125" s="521" t="e">
        <f ca="1">+IF(AND(ISNUMBER(OFFSET('Hygiene Data'!$E$9,0,10*ROW('Hygiene Data'!E119))),'Data Summary'!DT125="Yes"),OFFSET('Hygiene Data'!$E$9,0,10*ROW('Hygiene Data'!E119)),NA())</f>
        <v>#N/A</v>
      </c>
      <c r="BF125" s="521" t="e">
        <f ca="1">+IF(AND(ISNUMBER(OFFSET('Hygiene Data'!$F$5,0,10*ROW('Hygiene Data'!F119))),'Data Summary'!DU125="Yes"),OFFSET('Hygiene Data'!$F$5,0,10*ROW('Hygiene Data'!F119)),NA())</f>
        <v>#N/A</v>
      </c>
      <c r="BG125" s="521" t="e">
        <f ca="1">+IF(AND(ISNUMBER(OFFSET('Hygiene Data'!$F$7,0,10*ROW('Hygiene Data'!F119))),'Data Summary'!DV125="Yes"),OFFSET('Hygiene Data'!$F$7,0,10*ROW('Hygiene Data'!F119)),NA())</f>
        <v>#N/A</v>
      </c>
      <c r="BH125" s="521" t="e">
        <f ca="1">+IF(AND(ISNUMBER(OFFSET('Hygiene Data'!$F$9,0,10*ROW('Hygiene Data'!F119))),'Data Summary'!DW125="Yes"),OFFSET('Hygiene Data'!$F$9,0,10*ROW('Hygiene Data'!F119)),NA())</f>
        <v>#N/A</v>
      </c>
      <c r="BI125" s="521" t="e">
        <f ca="1">+IF(AND(ISNUMBER(OFFSET('Hygiene Data'!$G$5,0,10*ROW('Hygiene Data'!G119))),'Data Summary'!DX125="Yes"),OFFSET('Hygiene Data'!$G$5,0,10*ROW('Hygiene Data'!G119)),NA())</f>
        <v>#N/A</v>
      </c>
      <c r="BJ125" s="521" t="e">
        <f ca="1">+IF(AND(ISNUMBER(OFFSET('Hygiene Data'!$G$7,0,10*ROW('Hygiene Data'!G119))),'Data Summary'!DY125="Yes"),OFFSET('Hygiene Data'!$G$7,0,10*ROW('Hygiene Data'!G119)),NA())</f>
        <v>#N/A</v>
      </c>
      <c r="BK125" s="521" t="e">
        <f ca="1">+IF(AND(ISNUMBER(OFFSET('Hygiene Data'!$G$9,0,10*ROW('Hygiene Data'!G119))),'Data Summary'!DZ125="Yes"),OFFSET('Hygiene Data'!$G$9,0,10*ROW('Hygiene Data'!G119)),NA())</f>
        <v>#N/A</v>
      </c>
      <c r="BL125" s="521" t="e">
        <f ca="1">+IF(AND(ISNUMBER(OFFSET('Hygiene Data'!$H$5,0,10*ROW('Hygiene Data'!H119))),'Data Summary'!EA125="Yes"),OFFSET('Hygiene Data'!$H$5,0,10*ROW('Hygiene Data'!H119)),NA())</f>
        <v>#N/A</v>
      </c>
      <c r="BM125" s="521" t="e">
        <f ca="1">+IF(AND(ISNUMBER(OFFSET('Hygiene Data'!$H$7,0,10*ROW('Hygiene Data'!H119))),'Data Summary'!EB125="Yes"),OFFSET('Hygiene Data'!$H$7,0,10*ROW('Hygiene Data'!H119)),NA())</f>
        <v>#N/A</v>
      </c>
      <c r="BN125" s="521" t="e">
        <f ca="1">+IF(AND(ISNUMBER(OFFSET('Hygiene Data'!$H$9,0,10*ROW('Hygiene Data'!H119))),'Data Summary'!EC125="Yes"),OFFSET('Hygiene Data'!$H$9,0,10*ROW('Hygiene Data'!H119)),NA())</f>
        <v>#N/A</v>
      </c>
      <c r="BO125" s="521" t="e">
        <f ca="1">+IF(AND(ISNUMBER(OFFSET('Hygiene Data'!$I$5,0,10*ROW('Hygiene Data'!I119))),'Data Summary'!ED125="Yes"),OFFSET('Hygiene Data'!$I$5,0,10*ROW('Hygiene Data'!I119)),NA())</f>
        <v>#N/A</v>
      </c>
      <c r="BP125" s="521" t="e">
        <f ca="1">+IF(AND(ISNUMBER(OFFSET('Hygiene Data'!$I$7,0,10*ROW('Hygiene Data'!I119))),'Data Summary'!EE125="Yes"),OFFSET('Hygiene Data'!$I$7,0,10*ROW('Hygiene Data'!I119)),NA())</f>
        <v>#N/A</v>
      </c>
      <c r="BQ125" s="521" t="e">
        <f ca="1">+IF(AND(ISNUMBER(OFFSET('Hygiene Data'!$I$9,0,10*ROW('Hygiene Data'!I119))),'Data Summary'!EF125="Yes"),OFFSET('Hygiene Data'!$I$9,0,10*ROW('Hygiene Data'!I119)),NA())</f>
        <v>#N/A</v>
      </c>
    </row>
    <row r="126" spans="1:69" x14ac:dyDescent="0.25">
      <c r="A126" s="517" t="e">
        <f ca="1">+RIGHT('Data Summary'!A126,LEN('Data Summary'!A126)-9)</f>
        <v>#VALUE!</v>
      </c>
      <c r="B126" s="491" t="str">
        <f ca="1">+IF(ISTEXT('Data Summary'!B126),'Data Summary'!B126,"")</f>
        <v/>
      </c>
      <c r="C126" s="518" t="e">
        <f ca="1">+VALUE('Data Summary'!C126)</f>
        <v>#VALUE!</v>
      </c>
      <c r="D126" s="519" t="e">
        <f ca="1">+IF(AND(ISNUMBER(OFFSET('Water Data'!$D$4,0,10*ROW('Water Data'!D120))),'Data Summary'!BS126="Yes"),100-OFFSET('Water Data'!$D$4,0,10*ROW('Water Data'!D120)),NA())</f>
        <v>#N/A</v>
      </c>
      <c r="E126" s="519" t="e">
        <f ca="1">+IF(AND(ISNUMBER(OFFSET('Water Data'!$D$6,0,10*ROW('Water Data'!D120))),'Data Summary'!BT126="Yes"),OFFSET('Water Data'!$D$6,0,10*ROW('Water Data'!D120)),NA())</f>
        <v>#N/A</v>
      </c>
      <c r="F126" s="519" t="e">
        <f ca="1">+IF(AND(ISNUMBER(OFFSET('Water Data'!$D$9,0,10*ROW('Water Data'!D120))),'Data Summary'!BU126="Yes"),OFFSET('Water Data'!$D$9,0,10*ROW('Water Data'!D120)),NA())</f>
        <v>#N/A</v>
      </c>
      <c r="G126" s="519" t="e">
        <f ca="1">+IF(AND(ISNUMBER(OFFSET('Water Data'!$E$4,0,10*ROW('Water Data'!E120))),'Data Summary'!BV126="Yes"),100-OFFSET('Water Data'!$E$4,0,10*ROW('Water Data'!E120)),NA())</f>
        <v>#N/A</v>
      </c>
      <c r="H126" s="519" t="e">
        <f ca="1">+IF(AND(ISNUMBER(OFFSET('Water Data'!$E$6,0,10*ROW('Water Data'!E120))),'Data Summary'!BW126="Yes"),OFFSET('Water Data'!$E$6,0,10*ROW('Water Data'!E120)),NA())</f>
        <v>#N/A</v>
      </c>
      <c r="I126" s="519" t="e">
        <f ca="1">+IF(AND(ISNUMBER(OFFSET('Water Data'!$E$9,0,10*ROW('Water Data'!E120))),'Data Summary'!BX126="Yes"),OFFSET('Water Data'!$E$9,0,10*ROW('Water Data'!E120)),NA())</f>
        <v>#N/A</v>
      </c>
      <c r="J126" s="519" t="e">
        <f ca="1">+IF(AND(ISNUMBER(OFFSET('Water Data'!$F$4,0,10*ROW('Water Data'!F120))),'Data Summary'!BY126="Yes"),100-OFFSET('Water Data'!$F$4,0,10*ROW('Water Data'!F120)),NA())</f>
        <v>#N/A</v>
      </c>
      <c r="K126" s="519" t="e">
        <f ca="1">+IF(AND(ISNUMBER(OFFSET('Water Data'!$F$6,0,10*ROW('Water Data'!F120))),'Data Summary'!BZ126="Yes"),OFFSET('Water Data'!$F$6,0,10*ROW('Water Data'!F120)),NA())</f>
        <v>#N/A</v>
      </c>
      <c r="L126" s="519" t="e">
        <f ca="1">+IF(AND(ISNUMBER(OFFSET('Water Data'!$F$9,0,10*ROW('Water Data'!F120))),'Data Summary'!CA126="Yes"),OFFSET('Water Data'!$F$9,0,10*ROW('Water Data'!F120)),NA())</f>
        <v>#N/A</v>
      </c>
      <c r="M126" s="519" t="e">
        <f ca="1">+IF(AND(ISNUMBER(OFFSET('Water Data'!$G$4,0,10*ROW('Water Data'!G120))),'Data Summary'!CB126="Yes"),100-OFFSET('Water Data'!$G$4,0,10*ROW('Water Data'!G120)),NA())</f>
        <v>#N/A</v>
      </c>
      <c r="N126" s="519" t="e">
        <f ca="1">+IF(AND(ISNUMBER(OFFSET('Water Data'!$G$6,0,10*ROW('Water Data'!G120))),'Data Summary'!CC126="Yes"),OFFSET('Water Data'!$G$6,0,10*ROW('Water Data'!G120)),NA())</f>
        <v>#N/A</v>
      </c>
      <c r="O126" s="519" t="e">
        <f ca="1">+IF(AND(ISNUMBER(OFFSET('Water Data'!$G$9,0,10*ROW('Water Data'!G120))),'Data Summary'!CD126="Yes"),OFFSET('Water Data'!$G$9,0,10*ROW('Water Data'!G120)),NA())</f>
        <v>#N/A</v>
      </c>
      <c r="P126" s="519" t="e">
        <f ca="1">+IF(AND(ISNUMBER(OFFSET('Water Data'!$H$4,0,10*ROW('Water Data'!H120))),'Data Summary'!CE126="Yes"),100-OFFSET('Water Data'!$H$4,0,10*ROW('Water Data'!H120)),NA())</f>
        <v>#N/A</v>
      </c>
      <c r="Q126" s="519" t="e">
        <f ca="1">+IF(AND(ISNUMBER(OFFSET('Water Data'!$H$6,0,10*ROW('Water Data'!H120))),'Data Summary'!CF126="Yes"),OFFSET('Water Data'!$H$6,0,10*ROW('Water Data'!H120)),NA())</f>
        <v>#N/A</v>
      </c>
      <c r="R126" s="519" t="e">
        <f ca="1">+IF(AND(ISNUMBER(OFFSET('Water Data'!$H$9,0,10*ROW('Water Data'!H120))),'Data Summary'!CG126="Yes"),OFFSET('Water Data'!$H$9,0,10*ROW('Water Data'!H120)),NA())</f>
        <v>#N/A</v>
      </c>
      <c r="S126" s="519" t="e">
        <f ca="1">+IF(AND(ISNUMBER(OFFSET('Water Data'!$I$4,0,10*ROW('Water Data'!I120))),'Data Summary'!CH126="Yes"),100-OFFSET('Water Data'!$I$4,0,10*ROW('Water Data'!I120)),NA())</f>
        <v>#N/A</v>
      </c>
      <c r="T126" s="519" t="e">
        <f ca="1">+IF(AND(ISNUMBER(OFFSET('Water Data'!$I$6,0,10*ROW('Water Data'!I120))),'Data Summary'!CI126="Yes"),OFFSET('Water Data'!$I$6,0,10*ROW('Water Data'!I120)),NA())</f>
        <v>#N/A</v>
      </c>
      <c r="U126" s="519" t="e">
        <f ca="1">+IF(AND(ISNUMBER(OFFSET('Water Data'!$I$9,0,10*ROW('Water Data'!I120))),'Data Summary'!CJ126="Yes"),OFFSET('Water Data'!$I$9,0,10*ROW('Water Data'!I120)),NA())</f>
        <v>#N/A</v>
      </c>
      <c r="V126" s="520" t="e">
        <f ca="1">+IF(AND(ISNUMBER(OFFSET('Sanitation Data'!$D$4,0,10*ROW('Sanitation Data'!D120))),'Data Summary'!CK126="Yes"),100-OFFSET('Sanitation Data'!$D$4,0,10*ROW('Sanitation Data'!D120)),NA())</f>
        <v>#N/A</v>
      </c>
      <c r="W126" s="520" t="e">
        <f ca="1">+IF(AND(ISNUMBER(OFFSET('Sanitation Data'!$D$6,0,10*ROW('Sanitation Data'!D120))),'Data Summary'!CL126="Yes"),OFFSET('Sanitation Data'!$D$6,0,10*ROW('Sanitation Data'!D120)),NA())</f>
        <v>#N/A</v>
      </c>
      <c r="X126" s="520" t="e">
        <f ca="1">+IF(AND(ISNUMBER(OFFSET('Sanitation Data'!$D$10,0,10*ROW('Sanitation Data'!D120))),'Data Summary'!CM126="Yes"),OFFSET('Sanitation Data'!$D$10,0,10*ROW('Sanitation Data'!D120)),NA())</f>
        <v>#N/A</v>
      </c>
      <c r="Y126" s="520" t="e">
        <f ca="1">+IF(AND(ISNUMBER(OFFSET('Sanitation Data'!$D$11,0,10*ROW('Sanitation Data'!D120))),'Data Summary'!CN126="Yes"),OFFSET('Sanitation Data'!$D$11,0,10*ROW('Sanitation Data'!D120)),NA())</f>
        <v>#N/A</v>
      </c>
      <c r="Z126" s="520" t="e">
        <f ca="1">+IF(AND(ISNUMBER(OFFSET('Sanitation Data'!$D$12,0,10*ROW('Sanitation Data'!D120))),'Data Summary'!CO126="Yes"),OFFSET('Sanitation Data'!$D$12,0,10*ROW('Sanitation Data'!D120)),NA())</f>
        <v>#N/A</v>
      </c>
      <c r="AA126" s="520" t="e">
        <f ca="1">+IF(AND(ISNUMBER(OFFSET('Sanitation Data'!$E$4,0,10*ROW('Sanitation Data'!E120))),'Data Summary'!CP126="Yes"),100-OFFSET('Sanitation Data'!$E$4,0,10*ROW('Sanitation Data'!E120)),NA())</f>
        <v>#N/A</v>
      </c>
      <c r="AB126" s="520" t="e">
        <f ca="1">+IF(AND(ISNUMBER(OFFSET('Sanitation Data'!$E$6,0,10*ROW('Sanitation Data'!E120))),'Data Summary'!CQ126="Yes"),OFFSET('Sanitation Data'!$E$6,0,10*ROW('Sanitation Data'!E120)),NA())</f>
        <v>#N/A</v>
      </c>
      <c r="AC126" s="520" t="e">
        <f ca="1">+IF(AND(ISNUMBER(OFFSET('Sanitation Data'!$E$10,0,10*ROW('Sanitation Data'!E120))),'Data Summary'!CR126="Yes"),OFFSET('Sanitation Data'!$E$10,0,10*ROW('Sanitation Data'!E120)),NA())</f>
        <v>#N/A</v>
      </c>
      <c r="AD126" s="520" t="e">
        <f ca="1">+IF(AND(ISNUMBER(OFFSET('Sanitation Data'!$E$11,0,10*ROW('Sanitation Data'!E120))),'Data Summary'!CS126="Yes"),OFFSET('Sanitation Data'!$E$11,0,10*ROW('Sanitation Data'!E120)),NA())</f>
        <v>#N/A</v>
      </c>
      <c r="AE126" s="520" t="e">
        <f ca="1">+IF(AND(ISNUMBER(OFFSET('Sanitation Data'!$E$12,0,10*ROW('Sanitation Data'!E120))),'Data Summary'!CT126="Yes"),OFFSET('Sanitation Data'!$E$12,0,10*ROW('Sanitation Data'!E120)),NA())</f>
        <v>#N/A</v>
      </c>
      <c r="AF126" s="520" t="e">
        <f ca="1">+IF(AND(ISNUMBER(OFFSET('Sanitation Data'!$F$4,0,10*ROW('Sanitation Data'!F120))),'Data Summary'!CU126="Yes"),100-OFFSET('Sanitation Data'!$F$4,0,10*ROW('Sanitation Data'!F120)),NA())</f>
        <v>#N/A</v>
      </c>
      <c r="AG126" s="520" t="e">
        <f ca="1">+IF(AND(ISNUMBER(OFFSET('Sanitation Data'!$F$6,0,10*ROW('Sanitation Data'!F120))),'Data Summary'!CV126="Yes"),OFFSET('Sanitation Data'!$F$6,0,10*ROW('Sanitation Data'!F120)),NA())</f>
        <v>#N/A</v>
      </c>
      <c r="AH126" s="520" t="e">
        <f ca="1">+IF(AND(ISNUMBER(OFFSET('Sanitation Data'!$F$10,0,10*ROW('Sanitation Data'!F120))),'Data Summary'!CW126="Yes"),OFFSET('Sanitation Data'!$F$10,0,10*ROW('Sanitation Data'!F120)),NA())</f>
        <v>#N/A</v>
      </c>
      <c r="AI126" s="520" t="e">
        <f ca="1">+IF(AND(ISNUMBER(OFFSET('Sanitation Data'!$F$11,0,10*ROW('Sanitation Data'!F120))),'Data Summary'!CX126="Yes"),OFFSET('Sanitation Data'!$F$11,0,10*ROW('Sanitation Data'!F120)),NA())</f>
        <v>#N/A</v>
      </c>
      <c r="AJ126" s="520" t="e">
        <f ca="1">+IF(AND(ISNUMBER(OFFSET('Sanitation Data'!$F$12,0,10*ROW('Sanitation Data'!F120))),'Data Summary'!CY126="Yes"),OFFSET('Sanitation Data'!$F$12,0,10*ROW('Sanitation Data'!F120)),NA())</f>
        <v>#N/A</v>
      </c>
      <c r="AK126" s="520" t="e">
        <f ca="1">+IF(AND(ISNUMBER(OFFSET('Sanitation Data'!$G$4,0,10*ROW('Sanitation Data'!G120))),'Data Summary'!CZ126="Yes"),100-OFFSET('Sanitation Data'!$G$4,0,10*ROW('Sanitation Data'!G120)),NA())</f>
        <v>#N/A</v>
      </c>
      <c r="AL126" s="520" t="e">
        <f ca="1">+IF(AND(ISNUMBER(OFFSET('Sanitation Data'!$G$6,0,10*ROW('Sanitation Data'!G120))),'Data Summary'!DA126="Yes"),OFFSET('Sanitation Data'!$G$6,0,10*ROW('Sanitation Data'!G120)),NA())</f>
        <v>#N/A</v>
      </c>
      <c r="AM126" s="520" t="e">
        <f ca="1">+IF(AND(ISNUMBER(OFFSET('Sanitation Data'!$G$10,0,10*ROW('Sanitation Data'!G120))),'Data Summary'!DB126="Yes"),OFFSET('Sanitation Data'!$G$10,0,10*ROW('Sanitation Data'!G120)),NA())</f>
        <v>#N/A</v>
      </c>
      <c r="AN126" s="520" t="e">
        <f ca="1">+IF(AND(ISNUMBER(OFFSET('Sanitation Data'!$G$11,0,10*ROW('Sanitation Data'!G120))),'Data Summary'!DC126="Yes"),OFFSET('Sanitation Data'!$G$11,0,10*ROW('Sanitation Data'!G120)),NA())</f>
        <v>#N/A</v>
      </c>
      <c r="AO126" s="520" t="e">
        <f ca="1">+IF(AND(ISNUMBER(OFFSET('Sanitation Data'!$G$12,0,10*ROW('Sanitation Data'!G120))),'Data Summary'!DD126="Yes"),OFFSET('Sanitation Data'!$G$12,0,10*ROW('Sanitation Data'!G120)),NA())</f>
        <v>#N/A</v>
      </c>
      <c r="AP126" s="520" t="e">
        <f ca="1">+IF(AND(ISNUMBER(OFFSET('Sanitation Data'!$H$4,0,10*ROW('Sanitation Data'!H120))),'Data Summary'!DE126="Yes"),100-OFFSET('Sanitation Data'!$H$4,0,10*ROW('Sanitation Data'!H120)),NA())</f>
        <v>#N/A</v>
      </c>
      <c r="AQ126" s="520" t="e">
        <f ca="1">+IF(AND(ISNUMBER(OFFSET('Sanitation Data'!$H$6,0,10*ROW('Sanitation Data'!H120))),'Data Summary'!DF126="Yes"),OFFSET('Sanitation Data'!$H$6,0,10*ROW('Sanitation Data'!H120)),NA())</f>
        <v>#N/A</v>
      </c>
      <c r="AR126" s="520" t="e">
        <f ca="1">+IF(AND(ISNUMBER(OFFSET('Sanitation Data'!$H$10,0,10*ROW('Sanitation Data'!H120))),'Data Summary'!DG126="Yes"),OFFSET('Sanitation Data'!$H$10,0,10*ROW('Sanitation Data'!H120)),NA())</f>
        <v>#N/A</v>
      </c>
      <c r="AS126" s="520" t="e">
        <f ca="1">+IF(AND(ISNUMBER(OFFSET('Sanitation Data'!$H$11,0,10*ROW('Sanitation Data'!H120))),'Data Summary'!DH126="Yes"),OFFSET('Sanitation Data'!$H$11,0,10*ROW('Sanitation Data'!H120)),NA())</f>
        <v>#N/A</v>
      </c>
      <c r="AT126" s="520" t="e">
        <f ca="1">+IF(AND(ISNUMBER(OFFSET('Sanitation Data'!$H$12,0,10*ROW('Sanitation Data'!H120))),'Data Summary'!DI126="Yes"),OFFSET('Sanitation Data'!$H$12,0,10*ROW('Sanitation Data'!H120)),NA())</f>
        <v>#N/A</v>
      </c>
      <c r="AU126" s="520" t="e">
        <f ca="1">+IF(AND(ISNUMBER(OFFSET('Sanitation Data'!$I$4,0,10*ROW('Sanitation Data'!I120))),'Data Summary'!DJ126="Yes"),100-OFFSET('Sanitation Data'!$I$4,0,10*ROW('Sanitation Data'!I120)),NA())</f>
        <v>#N/A</v>
      </c>
      <c r="AV126" s="520" t="e">
        <f ca="1">+IF(AND(ISNUMBER(OFFSET('Sanitation Data'!$I$6,0,10*ROW('Sanitation Data'!I120))),'Data Summary'!DK126="Yes"),OFFSET('Sanitation Data'!$I$6,0,10*ROW('Sanitation Data'!I120)),NA())</f>
        <v>#N/A</v>
      </c>
      <c r="AW126" s="520" t="e">
        <f ca="1">+IF(AND(ISNUMBER(OFFSET('Sanitation Data'!$I$10,0,10*ROW('Sanitation Data'!I120))),'Data Summary'!DL126="Yes"),OFFSET('Sanitation Data'!$I$10,0,10*ROW('Sanitation Data'!I120)),NA())</f>
        <v>#N/A</v>
      </c>
      <c r="AX126" s="520" t="e">
        <f ca="1">+IF(AND(ISNUMBER(OFFSET('Sanitation Data'!$I$11,0,10*ROW('Sanitation Data'!I120))),'Data Summary'!DM126="Yes"),OFFSET('Sanitation Data'!$I$11,0,10*ROW('Sanitation Data'!I120)),NA())</f>
        <v>#N/A</v>
      </c>
      <c r="AY126" s="520" t="e">
        <f ca="1">+IF(AND(ISNUMBER(OFFSET('Sanitation Data'!$I$12,0,10*ROW('Sanitation Data'!I120))),'Data Summary'!DN126="Yes"),OFFSET('Sanitation Data'!$I$12,0,10*ROW('Sanitation Data'!I120)),NA())</f>
        <v>#N/A</v>
      </c>
      <c r="AZ126" s="521" t="e">
        <f ca="1">+IF(AND(ISNUMBER(OFFSET('Hygiene Data'!$D$5,0,10*ROW('Hygiene Data'!D120))),'Data Summary'!DO126="Yes"),OFFSET('Hygiene Data'!$D$5,0,10*ROW('Hygiene Data'!D120)),NA())</f>
        <v>#N/A</v>
      </c>
      <c r="BA126" s="521" t="e">
        <f ca="1">+IF(AND(ISNUMBER(OFFSET('Hygiene Data'!$D$7,0,10*ROW('Hygiene Data'!D120))),'Data Summary'!DP126="Yes"),OFFSET('Hygiene Data'!$D$7,0,10*ROW('Hygiene Data'!D120)),NA())</f>
        <v>#N/A</v>
      </c>
      <c r="BB126" s="521" t="e">
        <f ca="1">+IF(AND(ISNUMBER(OFFSET('Hygiene Data'!$D$9,0,10*ROW('Hygiene Data'!D120))),'Data Summary'!DQ126="Yes"),OFFSET('Hygiene Data'!$D$9,0,10*ROW('Hygiene Data'!D120)),NA())</f>
        <v>#N/A</v>
      </c>
      <c r="BC126" s="521" t="e">
        <f ca="1">+IF(AND(ISNUMBER(OFFSET('Hygiene Data'!$E$5,0,10*ROW('Hygiene Data'!E120))),'Data Summary'!DR126="Yes"),OFFSET('Hygiene Data'!$E$5,0,10*ROW('Hygiene Data'!E120)),NA())</f>
        <v>#N/A</v>
      </c>
      <c r="BD126" s="521" t="e">
        <f ca="1">+IF(AND(ISNUMBER(OFFSET('Hygiene Data'!$E$7,0,10*ROW('Hygiene Data'!E120))),'Data Summary'!DS126="Yes"),OFFSET('Hygiene Data'!$E$7,0,10*ROW('Hygiene Data'!E120)),NA())</f>
        <v>#N/A</v>
      </c>
      <c r="BE126" s="521" t="e">
        <f ca="1">+IF(AND(ISNUMBER(OFFSET('Hygiene Data'!$E$9,0,10*ROW('Hygiene Data'!E120))),'Data Summary'!DT126="Yes"),OFFSET('Hygiene Data'!$E$9,0,10*ROW('Hygiene Data'!E120)),NA())</f>
        <v>#N/A</v>
      </c>
      <c r="BF126" s="521" t="e">
        <f ca="1">+IF(AND(ISNUMBER(OFFSET('Hygiene Data'!$F$5,0,10*ROW('Hygiene Data'!F120))),'Data Summary'!DU126="Yes"),OFFSET('Hygiene Data'!$F$5,0,10*ROW('Hygiene Data'!F120)),NA())</f>
        <v>#N/A</v>
      </c>
      <c r="BG126" s="521" t="e">
        <f ca="1">+IF(AND(ISNUMBER(OFFSET('Hygiene Data'!$F$7,0,10*ROW('Hygiene Data'!F120))),'Data Summary'!DV126="Yes"),OFFSET('Hygiene Data'!$F$7,0,10*ROW('Hygiene Data'!F120)),NA())</f>
        <v>#N/A</v>
      </c>
      <c r="BH126" s="521" t="e">
        <f ca="1">+IF(AND(ISNUMBER(OFFSET('Hygiene Data'!$F$9,0,10*ROW('Hygiene Data'!F120))),'Data Summary'!DW126="Yes"),OFFSET('Hygiene Data'!$F$9,0,10*ROW('Hygiene Data'!F120)),NA())</f>
        <v>#N/A</v>
      </c>
      <c r="BI126" s="521" t="e">
        <f ca="1">+IF(AND(ISNUMBER(OFFSET('Hygiene Data'!$G$5,0,10*ROW('Hygiene Data'!G120))),'Data Summary'!DX126="Yes"),OFFSET('Hygiene Data'!$G$5,0,10*ROW('Hygiene Data'!G120)),NA())</f>
        <v>#N/A</v>
      </c>
      <c r="BJ126" s="521" t="e">
        <f ca="1">+IF(AND(ISNUMBER(OFFSET('Hygiene Data'!$G$7,0,10*ROW('Hygiene Data'!G120))),'Data Summary'!DY126="Yes"),OFFSET('Hygiene Data'!$G$7,0,10*ROW('Hygiene Data'!G120)),NA())</f>
        <v>#N/A</v>
      </c>
      <c r="BK126" s="521" t="e">
        <f ca="1">+IF(AND(ISNUMBER(OFFSET('Hygiene Data'!$G$9,0,10*ROW('Hygiene Data'!G120))),'Data Summary'!DZ126="Yes"),OFFSET('Hygiene Data'!$G$9,0,10*ROW('Hygiene Data'!G120)),NA())</f>
        <v>#N/A</v>
      </c>
      <c r="BL126" s="521" t="e">
        <f ca="1">+IF(AND(ISNUMBER(OFFSET('Hygiene Data'!$H$5,0,10*ROW('Hygiene Data'!H120))),'Data Summary'!EA126="Yes"),OFFSET('Hygiene Data'!$H$5,0,10*ROW('Hygiene Data'!H120)),NA())</f>
        <v>#N/A</v>
      </c>
      <c r="BM126" s="521" t="e">
        <f ca="1">+IF(AND(ISNUMBER(OFFSET('Hygiene Data'!$H$7,0,10*ROW('Hygiene Data'!H120))),'Data Summary'!EB126="Yes"),OFFSET('Hygiene Data'!$H$7,0,10*ROW('Hygiene Data'!H120)),NA())</f>
        <v>#N/A</v>
      </c>
      <c r="BN126" s="521" t="e">
        <f ca="1">+IF(AND(ISNUMBER(OFFSET('Hygiene Data'!$H$9,0,10*ROW('Hygiene Data'!H120))),'Data Summary'!EC126="Yes"),OFFSET('Hygiene Data'!$H$9,0,10*ROW('Hygiene Data'!H120)),NA())</f>
        <v>#N/A</v>
      </c>
      <c r="BO126" s="521" t="e">
        <f ca="1">+IF(AND(ISNUMBER(OFFSET('Hygiene Data'!$I$5,0,10*ROW('Hygiene Data'!I120))),'Data Summary'!ED126="Yes"),OFFSET('Hygiene Data'!$I$5,0,10*ROW('Hygiene Data'!I120)),NA())</f>
        <v>#N/A</v>
      </c>
      <c r="BP126" s="521" t="e">
        <f ca="1">+IF(AND(ISNUMBER(OFFSET('Hygiene Data'!$I$7,0,10*ROW('Hygiene Data'!I120))),'Data Summary'!EE126="Yes"),OFFSET('Hygiene Data'!$I$7,0,10*ROW('Hygiene Data'!I120)),NA())</f>
        <v>#N/A</v>
      </c>
      <c r="BQ126" s="521" t="e">
        <f ca="1">+IF(AND(ISNUMBER(OFFSET('Hygiene Data'!$I$9,0,10*ROW('Hygiene Data'!I120))),'Data Summary'!EF126="Yes"),OFFSET('Hygiene Data'!$I$9,0,10*ROW('Hygiene Data'!I120)),NA())</f>
        <v>#N/A</v>
      </c>
    </row>
    <row r="127" spans="1:69" x14ac:dyDescent="0.25">
      <c r="A127" s="517" t="e">
        <f ca="1">+RIGHT('Data Summary'!A127,LEN('Data Summary'!A127)-9)</f>
        <v>#VALUE!</v>
      </c>
      <c r="B127" s="491" t="str">
        <f ca="1">+IF(ISTEXT('Data Summary'!B127),'Data Summary'!B127,"")</f>
        <v/>
      </c>
      <c r="C127" s="518" t="e">
        <f ca="1">+VALUE('Data Summary'!C127)</f>
        <v>#VALUE!</v>
      </c>
      <c r="D127" s="519" t="e">
        <f ca="1">+IF(AND(ISNUMBER(OFFSET('Water Data'!$D$4,0,10*ROW('Water Data'!D121))),'Data Summary'!BS127="Yes"),100-OFFSET('Water Data'!$D$4,0,10*ROW('Water Data'!D121)),NA())</f>
        <v>#N/A</v>
      </c>
      <c r="E127" s="519" t="e">
        <f ca="1">+IF(AND(ISNUMBER(OFFSET('Water Data'!$D$6,0,10*ROW('Water Data'!D121))),'Data Summary'!BT127="Yes"),OFFSET('Water Data'!$D$6,0,10*ROW('Water Data'!D121)),NA())</f>
        <v>#N/A</v>
      </c>
      <c r="F127" s="519" t="e">
        <f ca="1">+IF(AND(ISNUMBER(OFFSET('Water Data'!$D$9,0,10*ROW('Water Data'!D121))),'Data Summary'!BU127="Yes"),OFFSET('Water Data'!$D$9,0,10*ROW('Water Data'!D121)),NA())</f>
        <v>#N/A</v>
      </c>
      <c r="G127" s="519" t="e">
        <f ca="1">+IF(AND(ISNUMBER(OFFSET('Water Data'!$E$4,0,10*ROW('Water Data'!E121))),'Data Summary'!BV127="Yes"),100-OFFSET('Water Data'!$E$4,0,10*ROW('Water Data'!E121)),NA())</f>
        <v>#N/A</v>
      </c>
      <c r="H127" s="519" t="e">
        <f ca="1">+IF(AND(ISNUMBER(OFFSET('Water Data'!$E$6,0,10*ROW('Water Data'!E121))),'Data Summary'!BW127="Yes"),OFFSET('Water Data'!$E$6,0,10*ROW('Water Data'!E121)),NA())</f>
        <v>#N/A</v>
      </c>
      <c r="I127" s="519" t="e">
        <f ca="1">+IF(AND(ISNUMBER(OFFSET('Water Data'!$E$9,0,10*ROW('Water Data'!E121))),'Data Summary'!BX127="Yes"),OFFSET('Water Data'!$E$9,0,10*ROW('Water Data'!E121)),NA())</f>
        <v>#N/A</v>
      </c>
      <c r="J127" s="519" t="e">
        <f ca="1">+IF(AND(ISNUMBER(OFFSET('Water Data'!$F$4,0,10*ROW('Water Data'!F121))),'Data Summary'!BY127="Yes"),100-OFFSET('Water Data'!$F$4,0,10*ROW('Water Data'!F121)),NA())</f>
        <v>#N/A</v>
      </c>
      <c r="K127" s="519" t="e">
        <f ca="1">+IF(AND(ISNUMBER(OFFSET('Water Data'!$F$6,0,10*ROW('Water Data'!F121))),'Data Summary'!BZ127="Yes"),OFFSET('Water Data'!$F$6,0,10*ROW('Water Data'!F121)),NA())</f>
        <v>#N/A</v>
      </c>
      <c r="L127" s="519" t="e">
        <f ca="1">+IF(AND(ISNUMBER(OFFSET('Water Data'!$F$9,0,10*ROW('Water Data'!F121))),'Data Summary'!CA127="Yes"),OFFSET('Water Data'!$F$9,0,10*ROW('Water Data'!F121)),NA())</f>
        <v>#N/A</v>
      </c>
      <c r="M127" s="519" t="e">
        <f ca="1">+IF(AND(ISNUMBER(OFFSET('Water Data'!$G$4,0,10*ROW('Water Data'!G121))),'Data Summary'!CB127="Yes"),100-OFFSET('Water Data'!$G$4,0,10*ROW('Water Data'!G121)),NA())</f>
        <v>#N/A</v>
      </c>
      <c r="N127" s="519" t="e">
        <f ca="1">+IF(AND(ISNUMBER(OFFSET('Water Data'!$G$6,0,10*ROW('Water Data'!G121))),'Data Summary'!CC127="Yes"),OFFSET('Water Data'!$G$6,0,10*ROW('Water Data'!G121)),NA())</f>
        <v>#N/A</v>
      </c>
      <c r="O127" s="519" t="e">
        <f ca="1">+IF(AND(ISNUMBER(OFFSET('Water Data'!$G$9,0,10*ROW('Water Data'!G121))),'Data Summary'!CD127="Yes"),OFFSET('Water Data'!$G$9,0,10*ROW('Water Data'!G121)),NA())</f>
        <v>#N/A</v>
      </c>
      <c r="P127" s="519" t="e">
        <f ca="1">+IF(AND(ISNUMBER(OFFSET('Water Data'!$H$4,0,10*ROW('Water Data'!H121))),'Data Summary'!CE127="Yes"),100-OFFSET('Water Data'!$H$4,0,10*ROW('Water Data'!H121)),NA())</f>
        <v>#N/A</v>
      </c>
      <c r="Q127" s="519" t="e">
        <f ca="1">+IF(AND(ISNUMBER(OFFSET('Water Data'!$H$6,0,10*ROW('Water Data'!H121))),'Data Summary'!CF127="Yes"),OFFSET('Water Data'!$H$6,0,10*ROW('Water Data'!H121)),NA())</f>
        <v>#N/A</v>
      </c>
      <c r="R127" s="519" t="e">
        <f ca="1">+IF(AND(ISNUMBER(OFFSET('Water Data'!$H$9,0,10*ROW('Water Data'!H121))),'Data Summary'!CG127="Yes"),OFFSET('Water Data'!$H$9,0,10*ROW('Water Data'!H121)),NA())</f>
        <v>#N/A</v>
      </c>
      <c r="S127" s="519" t="e">
        <f ca="1">+IF(AND(ISNUMBER(OFFSET('Water Data'!$I$4,0,10*ROW('Water Data'!I121))),'Data Summary'!CH127="Yes"),100-OFFSET('Water Data'!$I$4,0,10*ROW('Water Data'!I121)),NA())</f>
        <v>#N/A</v>
      </c>
      <c r="T127" s="519" t="e">
        <f ca="1">+IF(AND(ISNUMBER(OFFSET('Water Data'!$I$6,0,10*ROW('Water Data'!I121))),'Data Summary'!CI127="Yes"),OFFSET('Water Data'!$I$6,0,10*ROW('Water Data'!I121)),NA())</f>
        <v>#N/A</v>
      </c>
      <c r="U127" s="519" t="e">
        <f ca="1">+IF(AND(ISNUMBER(OFFSET('Water Data'!$I$9,0,10*ROW('Water Data'!I121))),'Data Summary'!CJ127="Yes"),OFFSET('Water Data'!$I$9,0,10*ROW('Water Data'!I121)),NA())</f>
        <v>#N/A</v>
      </c>
      <c r="V127" s="520" t="e">
        <f ca="1">+IF(AND(ISNUMBER(OFFSET('Sanitation Data'!$D$4,0,10*ROW('Sanitation Data'!D121))),'Data Summary'!CK127="Yes"),100-OFFSET('Sanitation Data'!$D$4,0,10*ROW('Sanitation Data'!D121)),NA())</f>
        <v>#N/A</v>
      </c>
      <c r="W127" s="520" t="e">
        <f ca="1">+IF(AND(ISNUMBER(OFFSET('Sanitation Data'!$D$6,0,10*ROW('Sanitation Data'!D121))),'Data Summary'!CL127="Yes"),OFFSET('Sanitation Data'!$D$6,0,10*ROW('Sanitation Data'!D121)),NA())</f>
        <v>#N/A</v>
      </c>
      <c r="X127" s="520" t="e">
        <f ca="1">+IF(AND(ISNUMBER(OFFSET('Sanitation Data'!$D$10,0,10*ROW('Sanitation Data'!D121))),'Data Summary'!CM127="Yes"),OFFSET('Sanitation Data'!$D$10,0,10*ROW('Sanitation Data'!D121)),NA())</f>
        <v>#N/A</v>
      </c>
      <c r="Y127" s="520" t="e">
        <f ca="1">+IF(AND(ISNUMBER(OFFSET('Sanitation Data'!$D$11,0,10*ROW('Sanitation Data'!D121))),'Data Summary'!CN127="Yes"),OFFSET('Sanitation Data'!$D$11,0,10*ROW('Sanitation Data'!D121)),NA())</f>
        <v>#N/A</v>
      </c>
      <c r="Z127" s="520" t="e">
        <f ca="1">+IF(AND(ISNUMBER(OFFSET('Sanitation Data'!$D$12,0,10*ROW('Sanitation Data'!D121))),'Data Summary'!CO127="Yes"),OFFSET('Sanitation Data'!$D$12,0,10*ROW('Sanitation Data'!D121)),NA())</f>
        <v>#N/A</v>
      </c>
      <c r="AA127" s="520" t="e">
        <f ca="1">+IF(AND(ISNUMBER(OFFSET('Sanitation Data'!$E$4,0,10*ROW('Sanitation Data'!E121))),'Data Summary'!CP127="Yes"),100-OFFSET('Sanitation Data'!$E$4,0,10*ROW('Sanitation Data'!E121)),NA())</f>
        <v>#N/A</v>
      </c>
      <c r="AB127" s="520" t="e">
        <f ca="1">+IF(AND(ISNUMBER(OFFSET('Sanitation Data'!$E$6,0,10*ROW('Sanitation Data'!E121))),'Data Summary'!CQ127="Yes"),OFFSET('Sanitation Data'!$E$6,0,10*ROW('Sanitation Data'!E121)),NA())</f>
        <v>#N/A</v>
      </c>
      <c r="AC127" s="520" t="e">
        <f ca="1">+IF(AND(ISNUMBER(OFFSET('Sanitation Data'!$E$10,0,10*ROW('Sanitation Data'!E121))),'Data Summary'!CR127="Yes"),OFFSET('Sanitation Data'!$E$10,0,10*ROW('Sanitation Data'!E121)),NA())</f>
        <v>#N/A</v>
      </c>
      <c r="AD127" s="520" t="e">
        <f ca="1">+IF(AND(ISNUMBER(OFFSET('Sanitation Data'!$E$11,0,10*ROW('Sanitation Data'!E121))),'Data Summary'!CS127="Yes"),OFFSET('Sanitation Data'!$E$11,0,10*ROW('Sanitation Data'!E121)),NA())</f>
        <v>#N/A</v>
      </c>
      <c r="AE127" s="520" t="e">
        <f ca="1">+IF(AND(ISNUMBER(OFFSET('Sanitation Data'!$E$12,0,10*ROW('Sanitation Data'!E121))),'Data Summary'!CT127="Yes"),OFFSET('Sanitation Data'!$E$12,0,10*ROW('Sanitation Data'!E121)),NA())</f>
        <v>#N/A</v>
      </c>
      <c r="AF127" s="520" t="e">
        <f ca="1">+IF(AND(ISNUMBER(OFFSET('Sanitation Data'!$F$4,0,10*ROW('Sanitation Data'!F121))),'Data Summary'!CU127="Yes"),100-OFFSET('Sanitation Data'!$F$4,0,10*ROW('Sanitation Data'!F121)),NA())</f>
        <v>#N/A</v>
      </c>
      <c r="AG127" s="520" t="e">
        <f ca="1">+IF(AND(ISNUMBER(OFFSET('Sanitation Data'!$F$6,0,10*ROW('Sanitation Data'!F121))),'Data Summary'!CV127="Yes"),OFFSET('Sanitation Data'!$F$6,0,10*ROW('Sanitation Data'!F121)),NA())</f>
        <v>#N/A</v>
      </c>
      <c r="AH127" s="520" t="e">
        <f ca="1">+IF(AND(ISNUMBER(OFFSET('Sanitation Data'!$F$10,0,10*ROW('Sanitation Data'!F121))),'Data Summary'!CW127="Yes"),OFFSET('Sanitation Data'!$F$10,0,10*ROW('Sanitation Data'!F121)),NA())</f>
        <v>#N/A</v>
      </c>
      <c r="AI127" s="520" t="e">
        <f ca="1">+IF(AND(ISNUMBER(OFFSET('Sanitation Data'!$F$11,0,10*ROW('Sanitation Data'!F121))),'Data Summary'!CX127="Yes"),OFFSET('Sanitation Data'!$F$11,0,10*ROW('Sanitation Data'!F121)),NA())</f>
        <v>#N/A</v>
      </c>
      <c r="AJ127" s="520" t="e">
        <f ca="1">+IF(AND(ISNUMBER(OFFSET('Sanitation Data'!$F$12,0,10*ROW('Sanitation Data'!F121))),'Data Summary'!CY127="Yes"),OFFSET('Sanitation Data'!$F$12,0,10*ROW('Sanitation Data'!F121)),NA())</f>
        <v>#N/A</v>
      </c>
      <c r="AK127" s="520" t="e">
        <f ca="1">+IF(AND(ISNUMBER(OFFSET('Sanitation Data'!$G$4,0,10*ROW('Sanitation Data'!G121))),'Data Summary'!CZ127="Yes"),100-OFFSET('Sanitation Data'!$G$4,0,10*ROW('Sanitation Data'!G121)),NA())</f>
        <v>#N/A</v>
      </c>
      <c r="AL127" s="520" t="e">
        <f ca="1">+IF(AND(ISNUMBER(OFFSET('Sanitation Data'!$G$6,0,10*ROW('Sanitation Data'!G121))),'Data Summary'!DA127="Yes"),OFFSET('Sanitation Data'!$G$6,0,10*ROW('Sanitation Data'!G121)),NA())</f>
        <v>#N/A</v>
      </c>
      <c r="AM127" s="520" t="e">
        <f ca="1">+IF(AND(ISNUMBER(OFFSET('Sanitation Data'!$G$10,0,10*ROW('Sanitation Data'!G121))),'Data Summary'!DB127="Yes"),OFFSET('Sanitation Data'!$G$10,0,10*ROW('Sanitation Data'!G121)),NA())</f>
        <v>#N/A</v>
      </c>
      <c r="AN127" s="520" t="e">
        <f ca="1">+IF(AND(ISNUMBER(OFFSET('Sanitation Data'!$G$11,0,10*ROW('Sanitation Data'!G121))),'Data Summary'!DC127="Yes"),OFFSET('Sanitation Data'!$G$11,0,10*ROW('Sanitation Data'!G121)),NA())</f>
        <v>#N/A</v>
      </c>
      <c r="AO127" s="520" t="e">
        <f ca="1">+IF(AND(ISNUMBER(OFFSET('Sanitation Data'!$G$12,0,10*ROW('Sanitation Data'!G121))),'Data Summary'!DD127="Yes"),OFFSET('Sanitation Data'!$G$12,0,10*ROW('Sanitation Data'!G121)),NA())</f>
        <v>#N/A</v>
      </c>
      <c r="AP127" s="520" t="e">
        <f ca="1">+IF(AND(ISNUMBER(OFFSET('Sanitation Data'!$H$4,0,10*ROW('Sanitation Data'!H121))),'Data Summary'!DE127="Yes"),100-OFFSET('Sanitation Data'!$H$4,0,10*ROW('Sanitation Data'!H121)),NA())</f>
        <v>#N/A</v>
      </c>
      <c r="AQ127" s="520" t="e">
        <f ca="1">+IF(AND(ISNUMBER(OFFSET('Sanitation Data'!$H$6,0,10*ROW('Sanitation Data'!H121))),'Data Summary'!DF127="Yes"),OFFSET('Sanitation Data'!$H$6,0,10*ROW('Sanitation Data'!H121)),NA())</f>
        <v>#N/A</v>
      </c>
      <c r="AR127" s="520" t="e">
        <f ca="1">+IF(AND(ISNUMBER(OFFSET('Sanitation Data'!$H$10,0,10*ROW('Sanitation Data'!H121))),'Data Summary'!DG127="Yes"),OFFSET('Sanitation Data'!$H$10,0,10*ROW('Sanitation Data'!H121)),NA())</f>
        <v>#N/A</v>
      </c>
      <c r="AS127" s="520" t="e">
        <f ca="1">+IF(AND(ISNUMBER(OFFSET('Sanitation Data'!$H$11,0,10*ROW('Sanitation Data'!H121))),'Data Summary'!DH127="Yes"),OFFSET('Sanitation Data'!$H$11,0,10*ROW('Sanitation Data'!H121)),NA())</f>
        <v>#N/A</v>
      </c>
      <c r="AT127" s="520" t="e">
        <f ca="1">+IF(AND(ISNUMBER(OFFSET('Sanitation Data'!$H$12,0,10*ROW('Sanitation Data'!H121))),'Data Summary'!DI127="Yes"),OFFSET('Sanitation Data'!$H$12,0,10*ROW('Sanitation Data'!H121)),NA())</f>
        <v>#N/A</v>
      </c>
      <c r="AU127" s="520" t="e">
        <f ca="1">+IF(AND(ISNUMBER(OFFSET('Sanitation Data'!$I$4,0,10*ROW('Sanitation Data'!I121))),'Data Summary'!DJ127="Yes"),100-OFFSET('Sanitation Data'!$I$4,0,10*ROW('Sanitation Data'!I121)),NA())</f>
        <v>#N/A</v>
      </c>
      <c r="AV127" s="520" t="e">
        <f ca="1">+IF(AND(ISNUMBER(OFFSET('Sanitation Data'!$I$6,0,10*ROW('Sanitation Data'!I121))),'Data Summary'!DK127="Yes"),OFFSET('Sanitation Data'!$I$6,0,10*ROW('Sanitation Data'!I121)),NA())</f>
        <v>#N/A</v>
      </c>
      <c r="AW127" s="520" t="e">
        <f ca="1">+IF(AND(ISNUMBER(OFFSET('Sanitation Data'!$I$10,0,10*ROW('Sanitation Data'!I121))),'Data Summary'!DL127="Yes"),OFFSET('Sanitation Data'!$I$10,0,10*ROW('Sanitation Data'!I121)),NA())</f>
        <v>#N/A</v>
      </c>
      <c r="AX127" s="520" t="e">
        <f ca="1">+IF(AND(ISNUMBER(OFFSET('Sanitation Data'!$I$11,0,10*ROW('Sanitation Data'!I121))),'Data Summary'!DM127="Yes"),OFFSET('Sanitation Data'!$I$11,0,10*ROW('Sanitation Data'!I121)),NA())</f>
        <v>#N/A</v>
      </c>
      <c r="AY127" s="520" t="e">
        <f ca="1">+IF(AND(ISNUMBER(OFFSET('Sanitation Data'!$I$12,0,10*ROW('Sanitation Data'!I121))),'Data Summary'!DN127="Yes"),OFFSET('Sanitation Data'!$I$12,0,10*ROW('Sanitation Data'!I121)),NA())</f>
        <v>#N/A</v>
      </c>
      <c r="AZ127" s="521" t="e">
        <f ca="1">+IF(AND(ISNUMBER(OFFSET('Hygiene Data'!$D$5,0,10*ROW('Hygiene Data'!D121))),'Data Summary'!DO127="Yes"),OFFSET('Hygiene Data'!$D$5,0,10*ROW('Hygiene Data'!D121)),NA())</f>
        <v>#N/A</v>
      </c>
      <c r="BA127" s="521" t="e">
        <f ca="1">+IF(AND(ISNUMBER(OFFSET('Hygiene Data'!$D$7,0,10*ROW('Hygiene Data'!D121))),'Data Summary'!DP127="Yes"),OFFSET('Hygiene Data'!$D$7,0,10*ROW('Hygiene Data'!D121)),NA())</f>
        <v>#N/A</v>
      </c>
      <c r="BB127" s="521" t="e">
        <f ca="1">+IF(AND(ISNUMBER(OFFSET('Hygiene Data'!$D$9,0,10*ROW('Hygiene Data'!D121))),'Data Summary'!DQ127="Yes"),OFFSET('Hygiene Data'!$D$9,0,10*ROW('Hygiene Data'!D121)),NA())</f>
        <v>#N/A</v>
      </c>
      <c r="BC127" s="521" t="e">
        <f ca="1">+IF(AND(ISNUMBER(OFFSET('Hygiene Data'!$E$5,0,10*ROW('Hygiene Data'!E121))),'Data Summary'!DR127="Yes"),OFFSET('Hygiene Data'!$E$5,0,10*ROW('Hygiene Data'!E121)),NA())</f>
        <v>#N/A</v>
      </c>
      <c r="BD127" s="521" t="e">
        <f ca="1">+IF(AND(ISNUMBER(OFFSET('Hygiene Data'!$E$7,0,10*ROW('Hygiene Data'!E121))),'Data Summary'!DS127="Yes"),OFFSET('Hygiene Data'!$E$7,0,10*ROW('Hygiene Data'!E121)),NA())</f>
        <v>#N/A</v>
      </c>
      <c r="BE127" s="521" t="e">
        <f ca="1">+IF(AND(ISNUMBER(OFFSET('Hygiene Data'!$E$9,0,10*ROW('Hygiene Data'!E121))),'Data Summary'!DT127="Yes"),OFFSET('Hygiene Data'!$E$9,0,10*ROW('Hygiene Data'!E121)),NA())</f>
        <v>#N/A</v>
      </c>
      <c r="BF127" s="521" t="e">
        <f ca="1">+IF(AND(ISNUMBER(OFFSET('Hygiene Data'!$F$5,0,10*ROW('Hygiene Data'!F121))),'Data Summary'!DU127="Yes"),OFFSET('Hygiene Data'!$F$5,0,10*ROW('Hygiene Data'!F121)),NA())</f>
        <v>#N/A</v>
      </c>
      <c r="BG127" s="521" t="e">
        <f ca="1">+IF(AND(ISNUMBER(OFFSET('Hygiene Data'!$F$7,0,10*ROW('Hygiene Data'!F121))),'Data Summary'!DV127="Yes"),OFFSET('Hygiene Data'!$F$7,0,10*ROW('Hygiene Data'!F121)),NA())</f>
        <v>#N/A</v>
      </c>
      <c r="BH127" s="521" t="e">
        <f ca="1">+IF(AND(ISNUMBER(OFFSET('Hygiene Data'!$F$9,0,10*ROW('Hygiene Data'!F121))),'Data Summary'!DW127="Yes"),OFFSET('Hygiene Data'!$F$9,0,10*ROW('Hygiene Data'!F121)),NA())</f>
        <v>#N/A</v>
      </c>
      <c r="BI127" s="521" t="e">
        <f ca="1">+IF(AND(ISNUMBER(OFFSET('Hygiene Data'!$G$5,0,10*ROW('Hygiene Data'!G121))),'Data Summary'!DX127="Yes"),OFFSET('Hygiene Data'!$G$5,0,10*ROW('Hygiene Data'!G121)),NA())</f>
        <v>#N/A</v>
      </c>
      <c r="BJ127" s="521" t="e">
        <f ca="1">+IF(AND(ISNUMBER(OFFSET('Hygiene Data'!$G$7,0,10*ROW('Hygiene Data'!G121))),'Data Summary'!DY127="Yes"),OFFSET('Hygiene Data'!$G$7,0,10*ROW('Hygiene Data'!G121)),NA())</f>
        <v>#N/A</v>
      </c>
      <c r="BK127" s="521" t="e">
        <f ca="1">+IF(AND(ISNUMBER(OFFSET('Hygiene Data'!$G$9,0,10*ROW('Hygiene Data'!G121))),'Data Summary'!DZ127="Yes"),OFFSET('Hygiene Data'!$G$9,0,10*ROW('Hygiene Data'!G121)),NA())</f>
        <v>#N/A</v>
      </c>
      <c r="BL127" s="521" t="e">
        <f ca="1">+IF(AND(ISNUMBER(OFFSET('Hygiene Data'!$H$5,0,10*ROW('Hygiene Data'!H121))),'Data Summary'!EA127="Yes"),OFFSET('Hygiene Data'!$H$5,0,10*ROW('Hygiene Data'!H121)),NA())</f>
        <v>#N/A</v>
      </c>
      <c r="BM127" s="521" t="e">
        <f ca="1">+IF(AND(ISNUMBER(OFFSET('Hygiene Data'!$H$7,0,10*ROW('Hygiene Data'!H121))),'Data Summary'!EB127="Yes"),OFFSET('Hygiene Data'!$H$7,0,10*ROW('Hygiene Data'!H121)),NA())</f>
        <v>#N/A</v>
      </c>
      <c r="BN127" s="521" t="e">
        <f ca="1">+IF(AND(ISNUMBER(OFFSET('Hygiene Data'!$H$9,0,10*ROW('Hygiene Data'!H121))),'Data Summary'!EC127="Yes"),OFFSET('Hygiene Data'!$H$9,0,10*ROW('Hygiene Data'!H121)),NA())</f>
        <v>#N/A</v>
      </c>
      <c r="BO127" s="521" t="e">
        <f ca="1">+IF(AND(ISNUMBER(OFFSET('Hygiene Data'!$I$5,0,10*ROW('Hygiene Data'!I121))),'Data Summary'!ED127="Yes"),OFFSET('Hygiene Data'!$I$5,0,10*ROW('Hygiene Data'!I121)),NA())</f>
        <v>#N/A</v>
      </c>
      <c r="BP127" s="521" t="e">
        <f ca="1">+IF(AND(ISNUMBER(OFFSET('Hygiene Data'!$I$7,0,10*ROW('Hygiene Data'!I121))),'Data Summary'!EE127="Yes"),OFFSET('Hygiene Data'!$I$7,0,10*ROW('Hygiene Data'!I121)),NA())</f>
        <v>#N/A</v>
      </c>
      <c r="BQ127" s="521" t="e">
        <f ca="1">+IF(AND(ISNUMBER(OFFSET('Hygiene Data'!$I$9,0,10*ROW('Hygiene Data'!I121))),'Data Summary'!EF127="Yes"),OFFSET('Hygiene Data'!$I$9,0,10*ROW('Hygiene Data'!I121)),NA())</f>
        <v>#N/A</v>
      </c>
    </row>
    <row r="128" spans="1:69" x14ac:dyDescent="0.25">
      <c r="A128" s="517" t="e">
        <f ca="1">+RIGHT('Data Summary'!A128,LEN('Data Summary'!A128)-9)</f>
        <v>#VALUE!</v>
      </c>
      <c r="B128" s="491" t="str">
        <f ca="1">+IF(ISTEXT('Data Summary'!B128),'Data Summary'!B128,"")</f>
        <v/>
      </c>
      <c r="C128" s="518" t="e">
        <f ca="1">+VALUE('Data Summary'!C128)</f>
        <v>#VALUE!</v>
      </c>
      <c r="D128" s="519" t="e">
        <f ca="1">+IF(AND(ISNUMBER(OFFSET('Water Data'!$D$4,0,10*ROW('Water Data'!D122))),'Data Summary'!BS128="Yes"),100-OFFSET('Water Data'!$D$4,0,10*ROW('Water Data'!D122)),NA())</f>
        <v>#N/A</v>
      </c>
      <c r="E128" s="519" t="e">
        <f ca="1">+IF(AND(ISNUMBER(OFFSET('Water Data'!$D$6,0,10*ROW('Water Data'!D122))),'Data Summary'!BT128="Yes"),OFFSET('Water Data'!$D$6,0,10*ROW('Water Data'!D122)),NA())</f>
        <v>#N/A</v>
      </c>
      <c r="F128" s="519" t="e">
        <f ca="1">+IF(AND(ISNUMBER(OFFSET('Water Data'!$D$9,0,10*ROW('Water Data'!D122))),'Data Summary'!BU128="Yes"),OFFSET('Water Data'!$D$9,0,10*ROW('Water Data'!D122)),NA())</f>
        <v>#N/A</v>
      </c>
      <c r="G128" s="519" t="e">
        <f ca="1">+IF(AND(ISNUMBER(OFFSET('Water Data'!$E$4,0,10*ROW('Water Data'!E122))),'Data Summary'!BV128="Yes"),100-OFFSET('Water Data'!$E$4,0,10*ROW('Water Data'!E122)),NA())</f>
        <v>#N/A</v>
      </c>
      <c r="H128" s="519" t="e">
        <f ca="1">+IF(AND(ISNUMBER(OFFSET('Water Data'!$E$6,0,10*ROW('Water Data'!E122))),'Data Summary'!BW128="Yes"),OFFSET('Water Data'!$E$6,0,10*ROW('Water Data'!E122)),NA())</f>
        <v>#N/A</v>
      </c>
      <c r="I128" s="519" t="e">
        <f ca="1">+IF(AND(ISNUMBER(OFFSET('Water Data'!$E$9,0,10*ROW('Water Data'!E122))),'Data Summary'!BX128="Yes"),OFFSET('Water Data'!$E$9,0,10*ROW('Water Data'!E122)),NA())</f>
        <v>#N/A</v>
      </c>
      <c r="J128" s="519" t="e">
        <f ca="1">+IF(AND(ISNUMBER(OFFSET('Water Data'!$F$4,0,10*ROW('Water Data'!F122))),'Data Summary'!BY128="Yes"),100-OFFSET('Water Data'!$F$4,0,10*ROW('Water Data'!F122)),NA())</f>
        <v>#N/A</v>
      </c>
      <c r="K128" s="519" t="e">
        <f ca="1">+IF(AND(ISNUMBER(OFFSET('Water Data'!$F$6,0,10*ROW('Water Data'!F122))),'Data Summary'!BZ128="Yes"),OFFSET('Water Data'!$F$6,0,10*ROW('Water Data'!F122)),NA())</f>
        <v>#N/A</v>
      </c>
      <c r="L128" s="519" t="e">
        <f ca="1">+IF(AND(ISNUMBER(OFFSET('Water Data'!$F$9,0,10*ROW('Water Data'!F122))),'Data Summary'!CA128="Yes"),OFFSET('Water Data'!$F$9,0,10*ROW('Water Data'!F122)),NA())</f>
        <v>#N/A</v>
      </c>
      <c r="M128" s="519" t="e">
        <f ca="1">+IF(AND(ISNUMBER(OFFSET('Water Data'!$G$4,0,10*ROW('Water Data'!G122))),'Data Summary'!CB128="Yes"),100-OFFSET('Water Data'!$G$4,0,10*ROW('Water Data'!G122)),NA())</f>
        <v>#N/A</v>
      </c>
      <c r="N128" s="519" t="e">
        <f ca="1">+IF(AND(ISNUMBER(OFFSET('Water Data'!$G$6,0,10*ROW('Water Data'!G122))),'Data Summary'!CC128="Yes"),OFFSET('Water Data'!$G$6,0,10*ROW('Water Data'!G122)),NA())</f>
        <v>#N/A</v>
      </c>
      <c r="O128" s="519" t="e">
        <f ca="1">+IF(AND(ISNUMBER(OFFSET('Water Data'!$G$9,0,10*ROW('Water Data'!G122))),'Data Summary'!CD128="Yes"),OFFSET('Water Data'!$G$9,0,10*ROW('Water Data'!G122)),NA())</f>
        <v>#N/A</v>
      </c>
      <c r="P128" s="519" t="e">
        <f ca="1">+IF(AND(ISNUMBER(OFFSET('Water Data'!$H$4,0,10*ROW('Water Data'!H122))),'Data Summary'!CE128="Yes"),100-OFFSET('Water Data'!$H$4,0,10*ROW('Water Data'!H122)),NA())</f>
        <v>#N/A</v>
      </c>
      <c r="Q128" s="519" t="e">
        <f ca="1">+IF(AND(ISNUMBER(OFFSET('Water Data'!$H$6,0,10*ROW('Water Data'!H122))),'Data Summary'!CF128="Yes"),OFFSET('Water Data'!$H$6,0,10*ROW('Water Data'!H122)),NA())</f>
        <v>#N/A</v>
      </c>
      <c r="R128" s="519" t="e">
        <f ca="1">+IF(AND(ISNUMBER(OFFSET('Water Data'!$H$9,0,10*ROW('Water Data'!H122))),'Data Summary'!CG128="Yes"),OFFSET('Water Data'!$H$9,0,10*ROW('Water Data'!H122)),NA())</f>
        <v>#N/A</v>
      </c>
      <c r="S128" s="519" t="e">
        <f ca="1">+IF(AND(ISNUMBER(OFFSET('Water Data'!$I$4,0,10*ROW('Water Data'!I122))),'Data Summary'!CH128="Yes"),100-OFFSET('Water Data'!$I$4,0,10*ROW('Water Data'!I122)),NA())</f>
        <v>#N/A</v>
      </c>
      <c r="T128" s="519" t="e">
        <f ca="1">+IF(AND(ISNUMBER(OFFSET('Water Data'!$I$6,0,10*ROW('Water Data'!I122))),'Data Summary'!CI128="Yes"),OFFSET('Water Data'!$I$6,0,10*ROW('Water Data'!I122)),NA())</f>
        <v>#N/A</v>
      </c>
      <c r="U128" s="519" t="e">
        <f ca="1">+IF(AND(ISNUMBER(OFFSET('Water Data'!$I$9,0,10*ROW('Water Data'!I122))),'Data Summary'!CJ128="Yes"),OFFSET('Water Data'!$I$9,0,10*ROW('Water Data'!I122)),NA())</f>
        <v>#N/A</v>
      </c>
      <c r="V128" s="520" t="e">
        <f ca="1">+IF(AND(ISNUMBER(OFFSET('Sanitation Data'!$D$4,0,10*ROW('Sanitation Data'!D122))),'Data Summary'!CK128="Yes"),100-OFFSET('Sanitation Data'!$D$4,0,10*ROW('Sanitation Data'!D122)),NA())</f>
        <v>#N/A</v>
      </c>
      <c r="W128" s="520" t="e">
        <f ca="1">+IF(AND(ISNUMBER(OFFSET('Sanitation Data'!$D$6,0,10*ROW('Sanitation Data'!D122))),'Data Summary'!CL128="Yes"),OFFSET('Sanitation Data'!$D$6,0,10*ROW('Sanitation Data'!D122)),NA())</f>
        <v>#N/A</v>
      </c>
      <c r="X128" s="520" t="e">
        <f ca="1">+IF(AND(ISNUMBER(OFFSET('Sanitation Data'!$D$10,0,10*ROW('Sanitation Data'!D122))),'Data Summary'!CM128="Yes"),OFFSET('Sanitation Data'!$D$10,0,10*ROW('Sanitation Data'!D122)),NA())</f>
        <v>#N/A</v>
      </c>
      <c r="Y128" s="520" t="e">
        <f ca="1">+IF(AND(ISNUMBER(OFFSET('Sanitation Data'!$D$11,0,10*ROW('Sanitation Data'!D122))),'Data Summary'!CN128="Yes"),OFFSET('Sanitation Data'!$D$11,0,10*ROW('Sanitation Data'!D122)),NA())</f>
        <v>#N/A</v>
      </c>
      <c r="Z128" s="520" t="e">
        <f ca="1">+IF(AND(ISNUMBER(OFFSET('Sanitation Data'!$D$12,0,10*ROW('Sanitation Data'!D122))),'Data Summary'!CO128="Yes"),OFFSET('Sanitation Data'!$D$12,0,10*ROW('Sanitation Data'!D122)),NA())</f>
        <v>#N/A</v>
      </c>
      <c r="AA128" s="520" t="e">
        <f ca="1">+IF(AND(ISNUMBER(OFFSET('Sanitation Data'!$E$4,0,10*ROW('Sanitation Data'!E122))),'Data Summary'!CP128="Yes"),100-OFFSET('Sanitation Data'!$E$4,0,10*ROW('Sanitation Data'!E122)),NA())</f>
        <v>#N/A</v>
      </c>
      <c r="AB128" s="520" t="e">
        <f ca="1">+IF(AND(ISNUMBER(OFFSET('Sanitation Data'!$E$6,0,10*ROW('Sanitation Data'!E122))),'Data Summary'!CQ128="Yes"),OFFSET('Sanitation Data'!$E$6,0,10*ROW('Sanitation Data'!E122)),NA())</f>
        <v>#N/A</v>
      </c>
      <c r="AC128" s="520" t="e">
        <f ca="1">+IF(AND(ISNUMBER(OFFSET('Sanitation Data'!$E$10,0,10*ROW('Sanitation Data'!E122))),'Data Summary'!CR128="Yes"),OFFSET('Sanitation Data'!$E$10,0,10*ROW('Sanitation Data'!E122)),NA())</f>
        <v>#N/A</v>
      </c>
      <c r="AD128" s="520" t="e">
        <f ca="1">+IF(AND(ISNUMBER(OFFSET('Sanitation Data'!$E$11,0,10*ROW('Sanitation Data'!E122))),'Data Summary'!CS128="Yes"),OFFSET('Sanitation Data'!$E$11,0,10*ROW('Sanitation Data'!E122)),NA())</f>
        <v>#N/A</v>
      </c>
      <c r="AE128" s="520" t="e">
        <f ca="1">+IF(AND(ISNUMBER(OFFSET('Sanitation Data'!$E$12,0,10*ROW('Sanitation Data'!E122))),'Data Summary'!CT128="Yes"),OFFSET('Sanitation Data'!$E$12,0,10*ROW('Sanitation Data'!E122)),NA())</f>
        <v>#N/A</v>
      </c>
      <c r="AF128" s="520" t="e">
        <f ca="1">+IF(AND(ISNUMBER(OFFSET('Sanitation Data'!$F$4,0,10*ROW('Sanitation Data'!F122))),'Data Summary'!CU128="Yes"),100-OFFSET('Sanitation Data'!$F$4,0,10*ROW('Sanitation Data'!F122)),NA())</f>
        <v>#N/A</v>
      </c>
      <c r="AG128" s="520" t="e">
        <f ca="1">+IF(AND(ISNUMBER(OFFSET('Sanitation Data'!$F$6,0,10*ROW('Sanitation Data'!F122))),'Data Summary'!CV128="Yes"),OFFSET('Sanitation Data'!$F$6,0,10*ROW('Sanitation Data'!F122)),NA())</f>
        <v>#N/A</v>
      </c>
      <c r="AH128" s="520" t="e">
        <f ca="1">+IF(AND(ISNUMBER(OFFSET('Sanitation Data'!$F$10,0,10*ROW('Sanitation Data'!F122))),'Data Summary'!CW128="Yes"),OFFSET('Sanitation Data'!$F$10,0,10*ROW('Sanitation Data'!F122)),NA())</f>
        <v>#N/A</v>
      </c>
      <c r="AI128" s="520" t="e">
        <f ca="1">+IF(AND(ISNUMBER(OFFSET('Sanitation Data'!$F$11,0,10*ROW('Sanitation Data'!F122))),'Data Summary'!CX128="Yes"),OFFSET('Sanitation Data'!$F$11,0,10*ROW('Sanitation Data'!F122)),NA())</f>
        <v>#N/A</v>
      </c>
      <c r="AJ128" s="520" t="e">
        <f ca="1">+IF(AND(ISNUMBER(OFFSET('Sanitation Data'!$F$12,0,10*ROW('Sanitation Data'!F122))),'Data Summary'!CY128="Yes"),OFFSET('Sanitation Data'!$F$12,0,10*ROW('Sanitation Data'!F122)),NA())</f>
        <v>#N/A</v>
      </c>
      <c r="AK128" s="520" t="e">
        <f ca="1">+IF(AND(ISNUMBER(OFFSET('Sanitation Data'!$G$4,0,10*ROW('Sanitation Data'!G122))),'Data Summary'!CZ128="Yes"),100-OFFSET('Sanitation Data'!$G$4,0,10*ROW('Sanitation Data'!G122)),NA())</f>
        <v>#N/A</v>
      </c>
      <c r="AL128" s="520" t="e">
        <f ca="1">+IF(AND(ISNUMBER(OFFSET('Sanitation Data'!$G$6,0,10*ROW('Sanitation Data'!G122))),'Data Summary'!DA128="Yes"),OFFSET('Sanitation Data'!$G$6,0,10*ROW('Sanitation Data'!G122)),NA())</f>
        <v>#N/A</v>
      </c>
      <c r="AM128" s="520" t="e">
        <f ca="1">+IF(AND(ISNUMBER(OFFSET('Sanitation Data'!$G$10,0,10*ROW('Sanitation Data'!G122))),'Data Summary'!DB128="Yes"),OFFSET('Sanitation Data'!$G$10,0,10*ROW('Sanitation Data'!G122)),NA())</f>
        <v>#N/A</v>
      </c>
      <c r="AN128" s="520" t="e">
        <f ca="1">+IF(AND(ISNUMBER(OFFSET('Sanitation Data'!$G$11,0,10*ROW('Sanitation Data'!G122))),'Data Summary'!DC128="Yes"),OFFSET('Sanitation Data'!$G$11,0,10*ROW('Sanitation Data'!G122)),NA())</f>
        <v>#N/A</v>
      </c>
      <c r="AO128" s="520" t="e">
        <f ca="1">+IF(AND(ISNUMBER(OFFSET('Sanitation Data'!$G$12,0,10*ROW('Sanitation Data'!G122))),'Data Summary'!DD128="Yes"),OFFSET('Sanitation Data'!$G$12,0,10*ROW('Sanitation Data'!G122)),NA())</f>
        <v>#N/A</v>
      </c>
      <c r="AP128" s="520" t="e">
        <f ca="1">+IF(AND(ISNUMBER(OFFSET('Sanitation Data'!$H$4,0,10*ROW('Sanitation Data'!H122))),'Data Summary'!DE128="Yes"),100-OFFSET('Sanitation Data'!$H$4,0,10*ROW('Sanitation Data'!H122)),NA())</f>
        <v>#N/A</v>
      </c>
      <c r="AQ128" s="520" t="e">
        <f ca="1">+IF(AND(ISNUMBER(OFFSET('Sanitation Data'!$H$6,0,10*ROW('Sanitation Data'!H122))),'Data Summary'!DF128="Yes"),OFFSET('Sanitation Data'!$H$6,0,10*ROW('Sanitation Data'!H122)),NA())</f>
        <v>#N/A</v>
      </c>
      <c r="AR128" s="520" t="e">
        <f ca="1">+IF(AND(ISNUMBER(OFFSET('Sanitation Data'!$H$10,0,10*ROW('Sanitation Data'!H122))),'Data Summary'!DG128="Yes"),OFFSET('Sanitation Data'!$H$10,0,10*ROW('Sanitation Data'!H122)),NA())</f>
        <v>#N/A</v>
      </c>
      <c r="AS128" s="520" t="e">
        <f ca="1">+IF(AND(ISNUMBER(OFFSET('Sanitation Data'!$H$11,0,10*ROW('Sanitation Data'!H122))),'Data Summary'!DH128="Yes"),OFFSET('Sanitation Data'!$H$11,0,10*ROW('Sanitation Data'!H122)),NA())</f>
        <v>#N/A</v>
      </c>
      <c r="AT128" s="520" t="e">
        <f ca="1">+IF(AND(ISNUMBER(OFFSET('Sanitation Data'!$H$12,0,10*ROW('Sanitation Data'!H122))),'Data Summary'!DI128="Yes"),OFFSET('Sanitation Data'!$H$12,0,10*ROW('Sanitation Data'!H122)),NA())</f>
        <v>#N/A</v>
      </c>
      <c r="AU128" s="520" t="e">
        <f ca="1">+IF(AND(ISNUMBER(OFFSET('Sanitation Data'!$I$4,0,10*ROW('Sanitation Data'!I122))),'Data Summary'!DJ128="Yes"),100-OFFSET('Sanitation Data'!$I$4,0,10*ROW('Sanitation Data'!I122)),NA())</f>
        <v>#N/A</v>
      </c>
      <c r="AV128" s="520" t="e">
        <f ca="1">+IF(AND(ISNUMBER(OFFSET('Sanitation Data'!$I$6,0,10*ROW('Sanitation Data'!I122))),'Data Summary'!DK128="Yes"),OFFSET('Sanitation Data'!$I$6,0,10*ROW('Sanitation Data'!I122)),NA())</f>
        <v>#N/A</v>
      </c>
      <c r="AW128" s="520" t="e">
        <f ca="1">+IF(AND(ISNUMBER(OFFSET('Sanitation Data'!$I$10,0,10*ROW('Sanitation Data'!I122))),'Data Summary'!DL128="Yes"),OFFSET('Sanitation Data'!$I$10,0,10*ROW('Sanitation Data'!I122)),NA())</f>
        <v>#N/A</v>
      </c>
      <c r="AX128" s="520" t="e">
        <f ca="1">+IF(AND(ISNUMBER(OFFSET('Sanitation Data'!$I$11,0,10*ROW('Sanitation Data'!I122))),'Data Summary'!DM128="Yes"),OFFSET('Sanitation Data'!$I$11,0,10*ROW('Sanitation Data'!I122)),NA())</f>
        <v>#N/A</v>
      </c>
      <c r="AY128" s="520" t="e">
        <f ca="1">+IF(AND(ISNUMBER(OFFSET('Sanitation Data'!$I$12,0,10*ROW('Sanitation Data'!I122))),'Data Summary'!DN128="Yes"),OFFSET('Sanitation Data'!$I$12,0,10*ROW('Sanitation Data'!I122)),NA())</f>
        <v>#N/A</v>
      </c>
      <c r="AZ128" s="521" t="e">
        <f ca="1">+IF(AND(ISNUMBER(OFFSET('Hygiene Data'!$D$5,0,10*ROW('Hygiene Data'!D122))),'Data Summary'!DO128="Yes"),OFFSET('Hygiene Data'!$D$5,0,10*ROW('Hygiene Data'!D122)),NA())</f>
        <v>#N/A</v>
      </c>
      <c r="BA128" s="521" t="e">
        <f ca="1">+IF(AND(ISNUMBER(OFFSET('Hygiene Data'!$D$7,0,10*ROW('Hygiene Data'!D122))),'Data Summary'!DP128="Yes"),OFFSET('Hygiene Data'!$D$7,0,10*ROW('Hygiene Data'!D122)),NA())</f>
        <v>#N/A</v>
      </c>
      <c r="BB128" s="521" t="e">
        <f ca="1">+IF(AND(ISNUMBER(OFFSET('Hygiene Data'!$D$9,0,10*ROW('Hygiene Data'!D122))),'Data Summary'!DQ128="Yes"),OFFSET('Hygiene Data'!$D$9,0,10*ROW('Hygiene Data'!D122)),NA())</f>
        <v>#N/A</v>
      </c>
      <c r="BC128" s="521" t="e">
        <f ca="1">+IF(AND(ISNUMBER(OFFSET('Hygiene Data'!$E$5,0,10*ROW('Hygiene Data'!E122))),'Data Summary'!DR128="Yes"),OFFSET('Hygiene Data'!$E$5,0,10*ROW('Hygiene Data'!E122)),NA())</f>
        <v>#N/A</v>
      </c>
      <c r="BD128" s="521" t="e">
        <f ca="1">+IF(AND(ISNUMBER(OFFSET('Hygiene Data'!$E$7,0,10*ROW('Hygiene Data'!E122))),'Data Summary'!DS128="Yes"),OFFSET('Hygiene Data'!$E$7,0,10*ROW('Hygiene Data'!E122)),NA())</f>
        <v>#N/A</v>
      </c>
      <c r="BE128" s="521" t="e">
        <f ca="1">+IF(AND(ISNUMBER(OFFSET('Hygiene Data'!$E$9,0,10*ROW('Hygiene Data'!E122))),'Data Summary'!DT128="Yes"),OFFSET('Hygiene Data'!$E$9,0,10*ROW('Hygiene Data'!E122)),NA())</f>
        <v>#N/A</v>
      </c>
      <c r="BF128" s="521" t="e">
        <f ca="1">+IF(AND(ISNUMBER(OFFSET('Hygiene Data'!$F$5,0,10*ROW('Hygiene Data'!F122))),'Data Summary'!DU128="Yes"),OFFSET('Hygiene Data'!$F$5,0,10*ROW('Hygiene Data'!F122)),NA())</f>
        <v>#N/A</v>
      </c>
      <c r="BG128" s="521" t="e">
        <f ca="1">+IF(AND(ISNUMBER(OFFSET('Hygiene Data'!$F$7,0,10*ROW('Hygiene Data'!F122))),'Data Summary'!DV128="Yes"),OFFSET('Hygiene Data'!$F$7,0,10*ROW('Hygiene Data'!F122)),NA())</f>
        <v>#N/A</v>
      </c>
      <c r="BH128" s="521" t="e">
        <f ca="1">+IF(AND(ISNUMBER(OFFSET('Hygiene Data'!$F$9,0,10*ROW('Hygiene Data'!F122))),'Data Summary'!DW128="Yes"),OFFSET('Hygiene Data'!$F$9,0,10*ROW('Hygiene Data'!F122)),NA())</f>
        <v>#N/A</v>
      </c>
      <c r="BI128" s="521" t="e">
        <f ca="1">+IF(AND(ISNUMBER(OFFSET('Hygiene Data'!$G$5,0,10*ROW('Hygiene Data'!G122))),'Data Summary'!DX128="Yes"),OFFSET('Hygiene Data'!$G$5,0,10*ROW('Hygiene Data'!G122)),NA())</f>
        <v>#N/A</v>
      </c>
      <c r="BJ128" s="521" t="e">
        <f ca="1">+IF(AND(ISNUMBER(OFFSET('Hygiene Data'!$G$7,0,10*ROW('Hygiene Data'!G122))),'Data Summary'!DY128="Yes"),OFFSET('Hygiene Data'!$G$7,0,10*ROW('Hygiene Data'!G122)),NA())</f>
        <v>#N/A</v>
      </c>
      <c r="BK128" s="521" t="e">
        <f ca="1">+IF(AND(ISNUMBER(OFFSET('Hygiene Data'!$G$9,0,10*ROW('Hygiene Data'!G122))),'Data Summary'!DZ128="Yes"),OFFSET('Hygiene Data'!$G$9,0,10*ROW('Hygiene Data'!G122)),NA())</f>
        <v>#N/A</v>
      </c>
      <c r="BL128" s="521" t="e">
        <f ca="1">+IF(AND(ISNUMBER(OFFSET('Hygiene Data'!$H$5,0,10*ROW('Hygiene Data'!H122))),'Data Summary'!EA128="Yes"),OFFSET('Hygiene Data'!$H$5,0,10*ROW('Hygiene Data'!H122)),NA())</f>
        <v>#N/A</v>
      </c>
      <c r="BM128" s="521" t="e">
        <f ca="1">+IF(AND(ISNUMBER(OFFSET('Hygiene Data'!$H$7,0,10*ROW('Hygiene Data'!H122))),'Data Summary'!EB128="Yes"),OFFSET('Hygiene Data'!$H$7,0,10*ROW('Hygiene Data'!H122)),NA())</f>
        <v>#N/A</v>
      </c>
      <c r="BN128" s="521" t="e">
        <f ca="1">+IF(AND(ISNUMBER(OFFSET('Hygiene Data'!$H$9,0,10*ROW('Hygiene Data'!H122))),'Data Summary'!EC128="Yes"),OFFSET('Hygiene Data'!$H$9,0,10*ROW('Hygiene Data'!H122)),NA())</f>
        <v>#N/A</v>
      </c>
      <c r="BO128" s="521" t="e">
        <f ca="1">+IF(AND(ISNUMBER(OFFSET('Hygiene Data'!$I$5,0,10*ROW('Hygiene Data'!I122))),'Data Summary'!ED128="Yes"),OFFSET('Hygiene Data'!$I$5,0,10*ROW('Hygiene Data'!I122)),NA())</f>
        <v>#N/A</v>
      </c>
      <c r="BP128" s="521" t="e">
        <f ca="1">+IF(AND(ISNUMBER(OFFSET('Hygiene Data'!$I$7,0,10*ROW('Hygiene Data'!I122))),'Data Summary'!EE128="Yes"),OFFSET('Hygiene Data'!$I$7,0,10*ROW('Hygiene Data'!I122)),NA())</f>
        <v>#N/A</v>
      </c>
      <c r="BQ128" s="521" t="e">
        <f ca="1">+IF(AND(ISNUMBER(OFFSET('Hygiene Data'!$I$9,0,10*ROW('Hygiene Data'!I122))),'Data Summary'!EF128="Yes"),OFFSET('Hygiene Data'!$I$9,0,10*ROW('Hygiene Data'!I122)),NA())</f>
        <v>#N/A</v>
      </c>
    </row>
    <row r="129" spans="1:69" x14ac:dyDescent="0.25">
      <c r="A129" s="517" t="e">
        <f ca="1">+RIGHT('Data Summary'!A129,LEN('Data Summary'!A129)-9)</f>
        <v>#VALUE!</v>
      </c>
      <c r="B129" s="491" t="str">
        <f ca="1">+IF(ISTEXT('Data Summary'!B129),'Data Summary'!B129,"")</f>
        <v/>
      </c>
      <c r="C129" s="518" t="e">
        <f ca="1">+VALUE('Data Summary'!C129)</f>
        <v>#VALUE!</v>
      </c>
      <c r="D129" s="519" t="e">
        <f ca="1">+IF(AND(ISNUMBER(OFFSET('Water Data'!$D$4,0,10*ROW('Water Data'!D123))),'Data Summary'!BS129="Yes"),100-OFFSET('Water Data'!$D$4,0,10*ROW('Water Data'!D123)),NA())</f>
        <v>#N/A</v>
      </c>
      <c r="E129" s="519" t="e">
        <f ca="1">+IF(AND(ISNUMBER(OFFSET('Water Data'!$D$6,0,10*ROW('Water Data'!D123))),'Data Summary'!BT129="Yes"),OFFSET('Water Data'!$D$6,0,10*ROW('Water Data'!D123)),NA())</f>
        <v>#N/A</v>
      </c>
      <c r="F129" s="519" t="e">
        <f ca="1">+IF(AND(ISNUMBER(OFFSET('Water Data'!$D$9,0,10*ROW('Water Data'!D123))),'Data Summary'!BU129="Yes"),OFFSET('Water Data'!$D$9,0,10*ROW('Water Data'!D123)),NA())</f>
        <v>#N/A</v>
      </c>
      <c r="G129" s="519" t="e">
        <f ca="1">+IF(AND(ISNUMBER(OFFSET('Water Data'!$E$4,0,10*ROW('Water Data'!E123))),'Data Summary'!BV129="Yes"),100-OFFSET('Water Data'!$E$4,0,10*ROW('Water Data'!E123)),NA())</f>
        <v>#N/A</v>
      </c>
      <c r="H129" s="519" t="e">
        <f ca="1">+IF(AND(ISNUMBER(OFFSET('Water Data'!$E$6,0,10*ROW('Water Data'!E123))),'Data Summary'!BW129="Yes"),OFFSET('Water Data'!$E$6,0,10*ROW('Water Data'!E123)),NA())</f>
        <v>#N/A</v>
      </c>
      <c r="I129" s="519" t="e">
        <f ca="1">+IF(AND(ISNUMBER(OFFSET('Water Data'!$E$9,0,10*ROW('Water Data'!E123))),'Data Summary'!BX129="Yes"),OFFSET('Water Data'!$E$9,0,10*ROW('Water Data'!E123)),NA())</f>
        <v>#N/A</v>
      </c>
      <c r="J129" s="519" t="e">
        <f ca="1">+IF(AND(ISNUMBER(OFFSET('Water Data'!$F$4,0,10*ROW('Water Data'!F123))),'Data Summary'!BY129="Yes"),100-OFFSET('Water Data'!$F$4,0,10*ROW('Water Data'!F123)),NA())</f>
        <v>#N/A</v>
      </c>
      <c r="K129" s="519" t="e">
        <f ca="1">+IF(AND(ISNUMBER(OFFSET('Water Data'!$F$6,0,10*ROW('Water Data'!F123))),'Data Summary'!BZ129="Yes"),OFFSET('Water Data'!$F$6,0,10*ROW('Water Data'!F123)),NA())</f>
        <v>#N/A</v>
      </c>
      <c r="L129" s="519" t="e">
        <f ca="1">+IF(AND(ISNUMBER(OFFSET('Water Data'!$F$9,0,10*ROW('Water Data'!F123))),'Data Summary'!CA129="Yes"),OFFSET('Water Data'!$F$9,0,10*ROW('Water Data'!F123)),NA())</f>
        <v>#N/A</v>
      </c>
      <c r="M129" s="519" t="e">
        <f ca="1">+IF(AND(ISNUMBER(OFFSET('Water Data'!$G$4,0,10*ROW('Water Data'!G123))),'Data Summary'!CB129="Yes"),100-OFFSET('Water Data'!$G$4,0,10*ROW('Water Data'!G123)),NA())</f>
        <v>#N/A</v>
      </c>
      <c r="N129" s="519" t="e">
        <f ca="1">+IF(AND(ISNUMBER(OFFSET('Water Data'!$G$6,0,10*ROW('Water Data'!G123))),'Data Summary'!CC129="Yes"),OFFSET('Water Data'!$G$6,0,10*ROW('Water Data'!G123)),NA())</f>
        <v>#N/A</v>
      </c>
      <c r="O129" s="519" t="e">
        <f ca="1">+IF(AND(ISNUMBER(OFFSET('Water Data'!$G$9,0,10*ROW('Water Data'!G123))),'Data Summary'!CD129="Yes"),OFFSET('Water Data'!$G$9,0,10*ROW('Water Data'!G123)),NA())</f>
        <v>#N/A</v>
      </c>
      <c r="P129" s="519" t="e">
        <f ca="1">+IF(AND(ISNUMBER(OFFSET('Water Data'!$H$4,0,10*ROW('Water Data'!H123))),'Data Summary'!CE129="Yes"),100-OFFSET('Water Data'!$H$4,0,10*ROW('Water Data'!H123)),NA())</f>
        <v>#N/A</v>
      </c>
      <c r="Q129" s="519" t="e">
        <f ca="1">+IF(AND(ISNUMBER(OFFSET('Water Data'!$H$6,0,10*ROW('Water Data'!H123))),'Data Summary'!CF129="Yes"),OFFSET('Water Data'!$H$6,0,10*ROW('Water Data'!H123)),NA())</f>
        <v>#N/A</v>
      </c>
      <c r="R129" s="519" t="e">
        <f ca="1">+IF(AND(ISNUMBER(OFFSET('Water Data'!$H$9,0,10*ROW('Water Data'!H123))),'Data Summary'!CG129="Yes"),OFFSET('Water Data'!$H$9,0,10*ROW('Water Data'!H123)),NA())</f>
        <v>#N/A</v>
      </c>
      <c r="S129" s="519" t="e">
        <f ca="1">+IF(AND(ISNUMBER(OFFSET('Water Data'!$I$4,0,10*ROW('Water Data'!I123))),'Data Summary'!CH129="Yes"),100-OFFSET('Water Data'!$I$4,0,10*ROW('Water Data'!I123)),NA())</f>
        <v>#N/A</v>
      </c>
      <c r="T129" s="519" t="e">
        <f ca="1">+IF(AND(ISNUMBER(OFFSET('Water Data'!$I$6,0,10*ROW('Water Data'!I123))),'Data Summary'!CI129="Yes"),OFFSET('Water Data'!$I$6,0,10*ROW('Water Data'!I123)),NA())</f>
        <v>#N/A</v>
      </c>
      <c r="U129" s="519" t="e">
        <f ca="1">+IF(AND(ISNUMBER(OFFSET('Water Data'!$I$9,0,10*ROW('Water Data'!I123))),'Data Summary'!CJ129="Yes"),OFFSET('Water Data'!$I$9,0,10*ROW('Water Data'!I123)),NA())</f>
        <v>#N/A</v>
      </c>
      <c r="V129" s="520" t="e">
        <f ca="1">+IF(AND(ISNUMBER(OFFSET('Sanitation Data'!$D$4,0,10*ROW('Sanitation Data'!D123))),'Data Summary'!CK129="Yes"),100-OFFSET('Sanitation Data'!$D$4,0,10*ROW('Sanitation Data'!D123)),NA())</f>
        <v>#N/A</v>
      </c>
      <c r="W129" s="520" t="e">
        <f ca="1">+IF(AND(ISNUMBER(OFFSET('Sanitation Data'!$D$6,0,10*ROW('Sanitation Data'!D123))),'Data Summary'!CL129="Yes"),OFFSET('Sanitation Data'!$D$6,0,10*ROW('Sanitation Data'!D123)),NA())</f>
        <v>#N/A</v>
      </c>
      <c r="X129" s="520" t="e">
        <f ca="1">+IF(AND(ISNUMBER(OFFSET('Sanitation Data'!$D$10,0,10*ROW('Sanitation Data'!D123))),'Data Summary'!CM129="Yes"),OFFSET('Sanitation Data'!$D$10,0,10*ROW('Sanitation Data'!D123)),NA())</f>
        <v>#N/A</v>
      </c>
      <c r="Y129" s="520" t="e">
        <f ca="1">+IF(AND(ISNUMBER(OFFSET('Sanitation Data'!$D$11,0,10*ROW('Sanitation Data'!D123))),'Data Summary'!CN129="Yes"),OFFSET('Sanitation Data'!$D$11,0,10*ROW('Sanitation Data'!D123)),NA())</f>
        <v>#N/A</v>
      </c>
      <c r="Z129" s="520" t="e">
        <f ca="1">+IF(AND(ISNUMBER(OFFSET('Sanitation Data'!$D$12,0,10*ROW('Sanitation Data'!D123))),'Data Summary'!CO129="Yes"),OFFSET('Sanitation Data'!$D$12,0,10*ROW('Sanitation Data'!D123)),NA())</f>
        <v>#N/A</v>
      </c>
      <c r="AA129" s="520" t="e">
        <f ca="1">+IF(AND(ISNUMBER(OFFSET('Sanitation Data'!$E$4,0,10*ROW('Sanitation Data'!E123))),'Data Summary'!CP129="Yes"),100-OFFSET('Sanitation Data'!$E$4,0,10*ROW('Sanitation Data'!E123)),NA())</f>
        <v>#N/A</v>
      </c>
      <c r="AB129" s="520" t="e">
        <f ca="1">+IF(AND(ISNUMBER(OFFSET('Sanitation Data'!$E$6,0,10*ROW('Sanitation Data'!E123))),'Data Summary'!CQ129="Yes"),OFFSET('Sanitation Data'!$E$6,0,10*ROW('Sanitation Data'!E123)),NA())</f>
        <v>#N/A</v>
      </c>
      <c r="AC129" s="520" t="e">
        <f ca="1">+IF(AND(ISNUMBER(OFFSET('Sanitation Data'!$E$10,0,10*ROW('Sanitation Data'!E123))),'Data Summary'!CR129="Yes"),OFFSET('Sanitation Data'!$E$10,0,10*ROW('Sanitation Data'!E123)),NA())</f>
        <v>#N/A</v>
      </c>
      <c r="AD129" s="520" t="e">
        <f ca="1">+IF(AND(ISNUMBER(OFFSET('Sanitation Data'!$E$11,0,10*ROW('Sanitation Data'!E123))),'Data Summary'!CS129="Yes"),OFFSET('Sanitation Data'!$E$11,0,10*ROW('Sanitation Data'!E123)),NA())</f>
        <v>#N/A</v>
      </c>
      <c r="AE129" s="520" t="e">
        <f ca="1">+IF(AND(ISNUMBER(OFFSET('Sanitation Data'!$E$12,0,10*ROW('Sanitation Data'!E123))),'Data Summary'!CT129="Yes"),OFFSET('Sanitation Data'!$E$12,0,10*ROW('Sanitation Data'!E123)),NA())</f>
        <v>#N/A</v>
      </c>
      <c r="AF129" s="520" t="e">
        <f ca="1">+IF(AND(ISNUMBER(OFFSET('Sanitation Data'!$F$4,0,10*ROW('Sanitation Data'!F123))),'Data Summary'!CU129="Yes"),100-OFFSET('Sanitation Data'!$F$4,0,10*ROW('Sanitation Data'!F123)),NA())</f>
        <v>#N/A</v>
      </c>
      <c r="AG129" s="520" t="e">
        <f ca="1">+IF(AND(ISNUMBER(OFFSET('Sanitation Data'!$F$6,0,10*ROW('Sanitation Data'!F123))),'Data Summary'!CV129="Yes"),OFFSET('Sanitation Data'!$F$6,0,10*ROW('Sanitation Data'!F123)),NA())</f>
        <v>#N/A</v>
      </c>
      <c r="AH129" s="520" t="e">
        <f ca="1">+IF(AND(ISNUMBER(OFFSET('Sanitation Data'!$F$10,0,10*ROW('Sanitation Data'!F123))),'Data Summary'!CW129="Yes"),OFFSET('Sanitation Data'!$F$10,0,10*ROW('Sanitation Data'!F123)),NA())</f>
        <v>#N/A</v>
      </c>
      <c r="AI129" s="520" t="e">
        <f ca="1">+IF(AND(ISNUMBER(OFFSET('Sanitation Data'!$F$11,0,10*ROW('Sanitation Data'!F123))),'Data Summary'!CX129="Yes"),OFFSET('Sanitation Data'!$F$11,0,10*ROW('Sanitation Data'!F123)),NA())</f>
        <v>#N/A</v>
      </c>
      <c r="AJ129" s="520" t="e">
        <f ca="1">+IF(AND(ISNUMBER(OFFSET('Sanitation Data'!$F$12,0,10*ROW('Sanitation Data'!F123))),'Data Summary'!CY129="Yes"),OFFSET('Sanitation Data'!$F$12,0,10*ROW('Sanitation Data'!F123)),NA())</f>
        <v>#N/A</v>
      </c>
      <c r="AK129" s="520" t="e">
        <f ca="1">+IF(AND(ISNUMBER(OFFSET('Sanitation Data'!$G$4,0,10*ROW('Sanitation Data'!G123))),'Data Summary'!CZ129="Yes"),100-OFFSET('Sanitation Data'!$G$4,0,10*ROW('Sanitation Data'!G123)),NA())</f>
        <v>#N/A</v>
      </c>
      <c r="AL129" s="520" t="e">
        <f ca="1">+IF(AND(ISNUMBER(OFFSET('Sanitation Data'!$G$6,0,10*ROW('Sanitation Data'!G123))),'Data Summary'!DA129="Yes"),OFFSET('Sanitation Data'!$G$6,0,10*ROW('Sanitation Data'!G123)),NA())</f>
        <v>#N/A</v>
      </c>
      <c r="AM129" s="520" t="e">
        <f ca="1">+IF(AND(ISNUMBER(OFFSET('Sanitation Data'!$G$10,0,10*ROW('Sanitation Data'!G123))),'Data Summary'!DB129="Yes"),OFFSET('Sanitation Data'!$G$10,0,10*ROW('Sanitation Data'!G123)),NA())</f>
        <v>#N/A</v>
      </c>
      <c r="AN129" s="520" t="e">
        <f ca="1">+IF(AND(ISNUMBER(OFFSET('Sanitation Data'!$G$11,0,10*ROW('Sanitation Data'!G123))),'Data Summary'!DC129="Yes"),OFFSET('Sanitation Data'!$G$11,0,10*ROW('Sanitation Data'!G123)),NA())</f>
        <v>#N/A</v>
      </c>
      <c r="AO129" s="520" t="e">
        <f ca="1">+IF(AND(ISNUMBER(OFFSET('Sanitation Data'!$G$12,0,10*ROW('Sanitation Data'!G123))),'Data Summary'!DD129="Yes"),OFFSET('Sanitation Data'!$G$12,0,10*ROW('Sanitation Data'!G123)),NA())</f>
        <v>#N/A</v>
      </c>
      <c r="AP129" s="520" t="e">
        <f ca="1">+IF(AND(ISNUMBER(OFFSET('Sanitation Data'!$H$4,0,10*ROW('Sanitation Data'!H123))),'Data Summary'!DE129="Yes"),100-OFFSET('Sanitation Data'!$H$4,0,10*ROW('Sanitation Data'!H123)),NA())</f>
        <v>#N/A</v>
      </c>
      <c r="AQ129" s="520" t="e">
        <f ca="1">+IF(AND(ISNUMBER(OFFSET('Sanitation Data'!$H$6,0,10*ROW('Sanitation Data'!H123))),'Data Summary'!DF129="Yes"),OFFSET('Sanitation Data'!$H$6,0,10*ROW('Sanitation Data'!H123)),NA())</f>
        <v>#N/A</v>
      </c>
      <c r="AR129" s="520" t="e">
        <f ca="1">+IF(AND(ISNUMBER(OFFSET('Sanitation Data'!$H$10,0,10*ROW('Sanitation Data'!H123))),'Data Summary'!DG129="Yes"),OFFSET('Sanitation Data'!$H$10,0,10*ROW('Sanitation Data'!H123)),NA())</f>
        <v>#N/A</v>
      </c>
      <c r="AS129" s="520" t="e">
        <f ca="1">+IF(AND(ISNUMBER(OFFSET('Sanitation Data'!$H$11,0,10*ROW('Sanitation Data'!H123))),'Data Summary'!DH129="Yes"),OFFSET('Sanitation Data'!$H$11,0,10*ROW('Sanitation Data'!H123)),NA())</f>
        <v>#N/A</v>
      </c>
      <c r="AT129" s="520" t="e">
        <f ca="1">+IF(AND(ISNUMBER(OFFSET('Sanitation Data'!$H$12,0,10*ROW('Sanitation Data'!H123))),'Data Summary'!DI129="Yes"),OFFSET('Sanitation Data'!$H$12,0,10*ROW('Sanitation Data'!H123)),NA())</f>
        <v>#N/A</v>
      </c>
      <c r="AU129" s="520" t="e">
        <f ca="1">+IF(AND(ISNUMBER(OFFSET('Sanitation Data'!$I$4,0,10*ROW('Sanitation Data'!I123))),'Data Summary'!DJ129="Yes"),100-OFFSET('Sanitation Data'!$I$4,0,10*ROW('Sanitation Data'!I123)),NA())</f>
        <v>#N/A</v>
      </c>
      <c r="AV129" s="520" t="e">
        <f ca="1">+IF(AND(ISNUMBER(OFFSET('Sanitation Data'!$I$6,0,10*ROW('Sanitation Data'!I123))),'Data Summary'!DK129="Yes"),OFFSET('Sanitation Data'!$I$6,0,10*ROW('Sanitation Data'!I123)),NA())</f>
        <v>#N/A</v>
      </c>
      <c r="AW129" s="520" t="e">
        <f ca="1">+IF(AND(ISNUMBER(OFFSET('Sanitation Data'!$I$10,0,10*ROW('Sanitation Data'!I123))),'Data Summary'!DL129="Yes"),OFFSET('Sanitation Data'!$I$10,0,10*ROW('Sanitation Data'!I123)),NA())</f>
        <v>#N/A</v>
      </c>
      <c r="AX129" s="520" t="e">
        <f ca="1">+IF(AND(ISNUMBER(OFFSET('Sanitation Data'!$I$11,0,10*ROW('Sanitation Data'!I123))),'Data Summary'!DM129="Yes"),OFFSET('Sanitation Data'!$I$11,0,10*ROW('Sanitation Data'!I123)),NA())</f>
        <v>#N/A</v>
      </c>
      <c r="AY129" s="520" t="e">
        <f ca="1">+IF(AND(ISNUMBER(OFFSET('Sanitation Data'!$I$12,0,10*ROW('Sanitation Data'!I123))),'Data Summary'!DN129="Yes"),OFFSET('Sanitation Data'!$I$12,0,10*ROW('Sanitation Data'!I123)),NA())</f>
        <v>#N/A</v>
      </c>
      <c r="AZ129" s="521" t="e">
        <f ca="1">+IF(AND(ISNUMBER(OFFSET('Hygiene Data'!$D$5,0,10*ROW('Hygiene Data'!D123))),'Data Summary'!DO129="Yes"),OFFSET('Hygiene Data'!$D$5,0,10*ROW('Hygiene Data'!D123)),NA())</f>
        <v>#N/A</v>
      </c>
      <c r="BA129" s="521" t="e">
        <f ca="1">+IF(AND(ISNUMBER(OFFSET('Hygiene Data'!$D$7,0,10*ROW('Hygiene Data'!D123))),'Data Summary'!DP129="Yes"),OFFSET('Hygiene Data'!$D$7,0,10*ROW('Hygiene Data'!D123)),NA())</f>
        <v>#N/A</v>
      </c>
      <c r="BB129" s="521" t="e">
        <f ca="1">+IF(AND(ISNUMBER(OFFSET('Hygiene Data'!$D$9,0,10*ROW('Hygiene Data'!D123))),'Data Summary'!DQ129="Yes"),OFFSET('Hygiene Data'!$D$9,0,10*ROW('Hygiene Data'!D123)),NA())</f>
        <v>#N/A</v>
      </c>
      <c r="BC129" s="521" t="e">
        <f ca="1">+IF(AND(ISNUMBER(OFFSET('Hygiene Data'!$E$5,0,10*ROW('Hygiene Data'!E123))),'Data Summary'!DR129="Yes"),OFFSET('Hygiene Data'!$E$5,0,10*ROW('Hygiene Data'!E123)),NA())</f>
        <v>#N/A</v>
      </c>
      <c r="BD129" s="521" t="e">
        <f ca="1">+IF(AND(ISNUMBER(OFFSET('Hygiene Data'!$E$7,0,10*ROW('Hygiene Data'!E123))),'Data Summary'!DS129="Yes"),OFFSET('Hygiene Data'!$E$7,0,10*ROW('Hygiene Data'!E123)),NA())</f>
        <v>#N/A</v>
      </c>
      <c r="BE129" s="521" t="e">
        <f ca="1">+IF(AND(ISNUMBER(OFFSET('Hygiene Data'!$E$9,0,10*ROW('Hygiene Data'!E123))),'Data Summary'!DT129="Yes"),OFFSET('Hygiene Data'!$E$9,0,10*ROW('Hygiene Data'!E123)),NA())</f>
        <v>#N/A</v>
      </c>
      <c r="BF129" s="521" t="e">
        <f ca="1">+IF(AND(ISNUMBER(OFFSET('Hygiene Data'!$F$5,0,10*ROW('Hygiene Data'!F123))),'Data Summary'!DU129="Yes"),OFFSET('Hygiene Data'!$F$5,0,10*ROW('Hygiene Data'!F123)),NA())</f>
        <v>#N/A</v>
      </c>
      <c r="BG129" s="521" t="e">
        <f ca="1">+IF(AND(ISNUMBER(OFFSET('Hygiene Data'!$F$7,0,10*ROW('Hygiene Data'!F123))),'Data Summary'!DV129="Yes"),OFFSET('Hygiene Data'!$F$7,0,10*ROW('Hygiene Data'!F123)),NA())</f>
        <v>#N/A</v>
      </c>
      <c r="BH129" s="521" t="e">
        <f ca="1">+IF(AND(ISNUMBER(OFFSET('Hygiene Data'!$F$9,0,10*ROW('Hygiene Data'!F123))),'Data Summary'!DW129="Yes"),OFFSET('Hygiene Data'!$F$9,0,10*ROW('Hygiene Data'!F123)),NA())</f>
        <v>#N/A</v>
      </c>
      <c r="BI129" s="521" t="e">
        <f ca="1">+IF(AND(ISNUMBER(OFFSET('Hygiene Data'!$G$5,0,10*ROW('Hygiene Data'!G123))),'Data Summary'!DX129="Yes"),OFFSET('Hygiene Data'!$G$5,0,10*ROW('Hygiene Data'!G123)),NA())</f>
        <v>#N/A</v>
      </c>
      <c r="BJ129" s="521" t="e">
        <f ca="1">+IF(AND(ISNUMBER(OFFSET('Hygiene Data'!$G$7,0,10*ROW('Hygiene Data'!G123))),'Data Summary'!DY129="Yes"),OFFSET('Hygiene Data'!$G$7,0,10*ROW('Hygiene Data'!G123)),NA())</f>
        <v>#N/A</v>
      </c>
      <c r="BK129" s="521" t="e">
        <f ca="1">+IF(AND(ISNUMBER(OFFSET('Hygiene Data'!$G$9,0,10*ROW('Hygiene Data'!G123))),'Data Summary'!DZ129="Yes"),OFFSET('Hygiene Data'!$G$9,0,10*ROW('Hygiene Data'!G123)),NA())</f>
        <v>#N/A</v>
      </c>
      <c r="BL129" s="521" t="e">
        <f ca="1">+IF(AND(ISNUMBER(OFFSET('Hygiene Data'!$H$5,0,10*ROW('Hygiene Data'!H123))),'Data Summary'!EA129="Yes"),OFFSET('Hygiene Data'!$H$5,0,10*ROW('Hygiene Data'!H123)),NA())</f>
        <v>#N/A</v>
      </c>
      <c r="BM129" s="521" t="e">
        <f ca="1">+IF(AND(ISNUMBER(OFFSET('Hygiene Data'!$H$7,0,10*ROW('Hygiene Data'!H123))),'Data Summary'!EB129="Yes"),OFFSET('Hygiene Data'!$H$7,0,10*ROW('Hygiene Data'!H123)),NA())</f>
        <v>#N/A</v>
      </c>
      <c r="BN129" s="521" t="e">
        <f ca="1">+IF(AND(ISNUMBER(OFFSET('Hygiene Data'!$H$9,0,10*ROW('Hygiene Data'!H123))),'Data Summary'!EC129="Yes"),OFFSET('Hygiene Data'!$H$9,0,10*ROW('Hygiene Data'!H123)),NA())</f>
        <v>#N/A</v>
      </c>
      <c r="BO129" s="521" t="e">
        <f ca="1">+IF(AND(ISNUMBER(OFFSET('Hygiene Data'!$I$5,0,10*ROW('Hygiene Data'!I123))),'Data Summary'!ED129="Yes"),OFFSET('Hygiene Data'!$I$5,0,10*ROW('Hygiene Data'!I123)),NA())</f>
        <v>#N/A</v>
      </c>
      <c r="BP129" s="521" t="e">
        <f ca="1">+IF(AND(ISNUMBER(OFFSET('Hygiene Data'!$I$7,0,10*ROW('Hygiene Data'!I123))),'Data Summary'!EE129="Yes"),OFFSET('Hygiene Data'!$I$7,0,10*ROW('Hygiene Data'!I123)),NA())</f>
        <v>#N/A</v>
      </c>
      <c r="BQ129" s="521" t="e">
        <f ca="1">+IF(AND(ISNUMBER(OFFSET('Hygiene Data'!$I$9,0,10*ROW('Hygiene Data'!I123))),'Data Summary'!EF129="Yes"),OFFSET('Hygiene Data'!$I$9,0,10*ROW('Hygiene Data'!I123)),NA())</f>
        <v>#N/A</v>
      </c>
    </row>
    <row r="130" spans="1:69" x14ac:dyDescent="0.25">
      <c r="A130" s="517" t="e">
        <f ca="1">+RIGHT('Data Summary'!A130,LEN('Data Summary'!A130)-9)</f>
        <v>#VALUE!</v>
      </c>
      <c r="B130" s="491" t="str">
        <f ca="1">+IF(ISTEXT('Data Summary'!B130),'Data Summary'!B130,"")</f>
        <v/>
      </c>
      <c r="C130" s="518" t="e">
        <f ca="1">+VALUE('Data Summary'!C130)</f>
        <v>#VALUE!</v>
      </c>
      <c r="D130" s="519" t="e">
        <f ca="1">+IF(AND(ISNUMBER(OFFSET('Water Data'!$D$4,0,10*ROW('Water Data'!D124))),'Data Summary'!BS130="Yes"),100-OFFSET('Water Data'!$D$4,0,10*ROW('Water Data'!D124)),NA())</f>
        <v>#N/A</v>
      </c>
      <c r="E130" s="519" t="e">
        <f ca="1">+IF(AND(ISNUMBER(OFFSET('Water Data'!$D$6,0,10*ROW('Water Data'!D124))),'Data Summary'!BT130="Yes"),OFFSET('Water Data'!$D$6,0,10*ROW('Water Data'!D124)),NA())</f>
        <v>#N/A</v>
      </c>
      <c r="F130" s="519" t="e">
        <f ca="1">+IF(AND(ISNUMBER(OFFSET('Water Data'!$D$9,0,10*ROW('Water Data'!D124))),'Data Summary'!BU130="Yes"),OFFSET('Water Data'!$D$9,0,10*ROW('Water Data'!D124)),NA())</f>
        <v>#N/A</v>
      </c>
      <c r="G130" s="519" t="e">
        <f ca="1">+IF(AND(ISNUMBER(OFFSET('Water Data'!$E$4,0,10*ROW('Water Data'!E124))),'Data Summary'!BV130="Yes"),100-OFFSET('Water Data'!$E$4,0,10*ROW('Water Data'!E124)),NA())</f>
        <v>#N/A</v>
      </c>
      <c r="H130" s="519" t="e">
        <f ca="1">+IF(AND(ISNUMBER(OFFSET('Water Data'!$E$6,0,10*ROW('Water Data'!E124))),'Data Summary'!BW130="Yes"),OFFSET('Water Data'!$E$6,0,10*ROW('Water Data'!E124)),NA())</f>
        <v>#N/A</v>
      </c>
      <c r="I130" s="519" t="e">
        <f ca="1">+IF(AND(ISNUMBER(OFFSET('Water Data'!$E$9,0,10*ROW('Water Data'!E124))),'Data Summary'!BX130="Yes"),OFFSET('Water Data'!$E$9,0,10*ROW('Water Data'!E124)),NA())</f>
        <v>#N/A</v>
      </c>
      <c r="J130" s="519" t="e">
        <f ca="1">+IF(AND(ISNUMBER(OFFSET('Water Data'!$F$4,0,10*ROW('Water Data'!F124))),'Data Summary'!BY130="Yes"),100-OFFSET('Water Data'!$F$4,0,10*ROW('Water Data'!F124)),NA())</f>
        <v>#N/A</v>
      </c>
      <c r="K130" s="519" t="e">
        <f ca="1">+IF(AND(ISNUMBER(OFFSET('Water Data'!$F$6,0,10*ROW('Water Data'!F124))),'Data Summary'!BZ130="Yes"),OFFSET('Water Data'!$F$6,0,10*ROW('Water Data'!F124)),NA())</f>
        <v>#N/A</v>
      </c>
      <c r="L130" s="519" t="e">
        <f ca="1">+IF(AND(ISNUMBER(OFFSET('Water Data'!$F$9,0,10*ROW('Water Data'!F124))),'Data Summary'!CA130="Yes"),OFFSET('Water Data'!$F$9,0,10*ROW('Water Data'!F124)),NA())</f>
        <v>#N/A</v>
      </c>
      <c r="M130" s="519" t="e">
        <f ca="1">+IF(AND(ISNUMBER(OFFSET('Water Data'!$G$4,0,10*ROW('Water Data'!G124))),'Data Summary'!CB130="Yes"),100-OFFSET('Water Data'!$G$4,0,10*ROW('Water Data'!G124)),NA())</f>
        <v>#N/A</v>
      </c>
      <c r="N130" s="519" t="e">
        <f ca="1">+IF(AND(ISNUMBER(OFFSET('Water Data'!$G$6,0,10*ROW('Water Data'!G124))),'Data Summary'!CC130="Yes"),OFFSET('Water Data'!$G$6,0,10*ROW('Water Data'!G124)),NA())</f>
        <v>#N/A</v>
      </c>
      <c r="O130" s="519" t="e">
        <f ca="1">+IF(AND(ISNUMBER(OFFSET('Water Data'!$G$9,0,10*ROW('Water Data'!G124))),'Data Summary'!CD130="Yes"),OFFSET('Water Data'!$G$9,0,10*ROW('Water Data'!G124)),NA())</f>
        <v>#N/A</v>
      </c>
      <c r="P130" s="519" t="e">
        <f ca="1">+IF(AND(ISNUMBER(OFFSET('Water Data'!$H$4,0,10*ROW('Water Data'!H124))),'Data Summary'!CE130="Yes"),100-OFFSET('Water Data'!$H$4,0,10*ROW('Water Data'!H124)),NA())</f>
        <v>#N/A</v>
      </c>
      <c r="Q130" s="519" t="e">
        <f ca="1">+IF(AND(ISNUMBER(OFFSET('Water Data'!$H$6,0,10*ROW('Water Data'!H124))),'Data Summary'!CF130="Yes"),OFFSET('Water Data'!$H$6,0,10*ROW('Water Data'!H124)),NA())</f>
        <v>#N/A</v>
      </c>
      <c r="R130" s="519" t="e">
        <f ca="1">+IF(AND(ISNUMBER(OFFSET('Water Data'!$H$9,0,10*ROW('Water Data'!H124))),'Data Summary'!CG130="Yes"),OFFSET('Water Data'!$H$9,0,10*ROW('Water Data'!H124)),NA())</f>
        <v>#N/A</v>
      </c>
      <c r="S130" s="519" t="e">
        <f ca="1">+IF(AND(ISNUMBER(OFFSET('Water Data'!$I$4,0,10*ROW('Water Data'!I124))),'Data Summary'!CH130="Yes"),100-OFFSET('Water Data'!$I$4,0,10*ROW('Water Data'!I124)),NA())</f>
        <v>#N/A</v>
      </c>
      <c r="T130" s="519" t="e">
        <f ca="1">+IF(AND(ISNUMBER(OFFSET('Water Data'!$I$6,0,10*ROW('Water Data'!I124))),'Data Summary'!CI130="Yes"),OFFSET('Water Data'!$I$6,0,10*ROW('Water Data'!I124)),NA())</f>
        <v>#N/A</v>
      </c>
      <c r="U130" s="519" t="e">
        <f ca="1">+IF(AND(ISNUMBER(OFFSET('Water Data'!$I$9,0,10*ROW('Water Data'!I124))),'Data Summary'!CJ130="Yes"),OFFSET('Water Data'!$I$9,0,10*ROW('Water Data'!I124)),NA())</f>
        <v>#N/A</v>
      </c>
      <c r="V130" s="520" t="e">
        <f ca="1">+IF(AND(ISNUMBER(OFFSET('Sanitation Data'!$D$4,0,10*ROW('Sanitation Data'!D124))),'Data Summary'!CK130="Yes"),100-OFFSET('Sanitation Data'!$D$4,0,10*ROW('Sanitation Data'!D124)),NA())</f>
        <v>#N/A</v>
      </c>
      <c r="W130" s="520" t="e">
        <f ca="1">+IF(AND(ISNUMBER(OFFSET('Sanitation Data'!$D$6,0,10*ROW('Sanitation Data'!D124))),'Data Summary'!CL130="Yes"),OFFSET('Sanitation Data'!$D$6,0,10*ROW('Sanitation Data'!D124)),NA())</f>
        <v>#N/A</v>
      </c>
      <c r="X130" s="520" t="e">
        <f ca="1">+IF(AND(ISNUMBER(OFFSET('Sanitation Data'!$D$10,0,10*ROW('Sanitation Data'!D124))),'Data Summary'!CM130="Yes"),OFFSET('Sanitation Data'!$D$10,0,10*ROW('Sanitation Data'!D124)),NA())</f>
        <v>#N/A</v>
      </c>
      <c r="Y130" s="520" t="e">
        <f ca="1">+IF(AND(ISNUMBER(OFFSET('Sanitation Data'!$D$11,0,10*ROW('Sanitation Data'!D124))),'Data Summary'!CN130="Yes"),OFFSET('Sanitation Data'!$D$11,0,10*ROW('Sanitation Data'!D124)),NA())</f>
        <v>#N/A</v>
      </c>
      <c r="Z130" s="520" t="e">
        <f ca="1">+IF(AND(ISNUMBER(OFFSET('Sanitation Data'!$D$12,0,10*ROW('Sanitation Data'!D124))),'Data Summary'!CO130="Yes"),OFFSET('Sanitation Data'!$D$12,0,10*ROW('Sanitation Data'!D124)),NA())</f>
        <v>#N/A</v>
      </c>
      <c r="AA130" s="520" t="e">
        <f ca="1">+IF(AND(ISNUMBER(OFFSET('Sanitation Data'!$E$4,0,10*ROW('Sanitation Data'!E124))),'Data Summary'!CP130="Yes"),100-OFFSET('Sanitation Data'!$E$4,0,10*ROW('Sanitation Data'!E124)),NA())</f>
        <v>#N/A</v>
      </c>
      <c r="AB130" s="520" t="e">
        <f ca="1">+IF(AND(ISNUMBER(OFFSET('Sanitation Data'!$E$6,0,10*ROW('Sanitation Data'!E124))),'Data Summary'!CQ130="Yes"),OFFSET('Sanitation Data'!$E$6,0,10*ROW('Sanitation Data'!E124)),NA())</f>
        <v>#N/A</v>
      </c>
      <c r="AC130" s="520" t="e">
        <f ca="1">+IF(AND(ISNUMBER(OFFSET('Sanitation Data'!$E$10,0,10*ROW('Sanitation Data'!E124))),'Data Summary'!CR130="Yes"),OFFSET('Sanitation Data'!$E$10,0,10*ROW('Sanitation Data'!E124)),NA())</f>
        <v>#N/A</v>
      </c>
      <c r="AD130" s="520" t="e">
        <f ca="1">+IF(AND(ISNUMBER(OFFSET('Sanitation Data'!$E$11,0,10*ROW('Sanitation Data'!E124))),'Data Summary'!CS130="Yes"),OFFSET('Sanitation Data'!$E$11,0,10*ROW('Sanitation Data'!E124)),NA())</f>
        <v>#N/A</v>
      </c>
      <c r="AE130" s="520" t="e">
        <f ca="1">+IF(AND(ISNUMBER(OFFSET('Sanitation Data'!$E$12,0,10*ROW('Sanitation Data'!E124))),'Data Summary'!CT130="Yes"),OFFSET('Sanitation Data'!$E$12,0,10*ROW('Sanitation Data'!E124)),NA())</f>
        <v>#N/A</v>
      </c>
      <c r="AF130" s="520" t="e">
        <f ca="1">+IF(AND(ISNUMBER(OFFSET('Sanitation Data'!$F$4,0,10*ROW('Sanitation Data'!F124))),'Data Summary'!CU130="Yes"),100-OFFSET('Sanitation Data'!$F$4,0,10*ROW('Sanitation Data'!F124)),NA())</f>
        <v>#N/A</v>
      </c>
      <c r="AG130" s="520" t="e">
        <f ca="1">+IF(AND(ISNUMBER(OFFSET('Sanitation Data'!$F$6,0,10*ROW('Sanitation Data'!F124))),'Data Summary'!CV130="Yes"),OFFSET('Sanitation Data'!$F$6,0,10*ROW('Sanitation Data'!F124)),NA())</f>
        <v>#N/A</v>
      </c>
      <c r="AH130" s="520" t="e">
        <f ca="1">+IF(AND(ISNUMBER(OFFSET('Sanitation Data'!$F$10,0,10*ROW('Sanitation Data'!F124))),'Data Summary'!CW130="Yes"),OFFSET('Sanitation Data'!$F$10,0,10*ROW('Sanitation Data'!F124)),NA())</f>
        <v>#N/A</v>
      </c>
      <c r="AI130" s="520" t="e">
        <f ca="1">+IF(AND(ISNUMBER(OFFSET('Sanitation Data'!$F$11,0,10*ROW('Sanitation Data'!F124))),'Data Summary'!CX130="Yes"),OFFSET('Sanitation Data'!$F$11,0,10*ROW('Sanitation Data'!F124)),NA())</f>
        <v>#N/A</v>
      </c>
      <c r="AJ130" s="520" t="e">
        <f ca="1">+IF(AND(ISNUMBER(OFFSET('Sanitation Data'!$F$12,0,10*ROW('Sanitation Data'!F124))),'Data Summary'!CY130="Yes"),OFFSET('Sanitation Data'!$F$12,0,10*ROW('Sanitation Data'!F124)),NA())</f>
        <v>#N/A</v>
      </c>
      <c r="AK130" s="520" t="e">
        <f ca="1">+IF(AND(ISNUMBER(OFFSET('Sanitation Data'!$G$4,0,10*ROW('Sanitation Data'!G124))),'Data Summary'!CZ130="Yes"),100-OFFSET('Sanitation Data'!$G$4,0,10*ROW('Sanitation Data'!G124)),NA())</f>
        <v>#N/A</v>
      </c>
      <c r="AL130" s="520" t="e">
        <f ca="1">+IF(AND(ISNUMBER(OFFSET('Sanitation Data'!$G$6,0,10*ROW('Sanitation Data'!G124))),'Data Summary'!DA130="Yes"),OFFSET('Sanitation Data'!$G$6,0,10*ROW('Sanitation Data'!G124)),NA())</f>
        <v>#N/A</v>
      </c>
      <c r="AM130" s="520" t="e">
        <f ca="1">+IF(AND(ISNUMBER(OFFSET('Sanitation Data'!$G$10,0,10*ROW('Sanitation Data'!G124))),'Data Summary'!DB130="Yes"),OFFSET('Sanitation Data'!$G$10,0,10*ROW('Sanitation Data'!G124)),NA())</f>
        <v>#N/A</v>
      </c>
      <c r="AN130" s="520" t="e">
        <f ca="1">+IF(AND(ISNUMBER(OFFSET('Sanitation Data'!$G$11,0,10*ROW('Sanitation Data'!G124))),'Data Summary'!DC130="Yes"),OFFSET('Sanitation Data'!$G$11,0,10*ROW('Sanitation Data'!G124)),NA())</f>
        <v>#N/A</v>
      </c>
      <c r="AO130" s="520" t="e">
        <f ca="1">+IF(AND(ISNUMBER(OFFSET('Sanitation Data'!$G$12,0,10*ROW('Sanitation Data'!G124))),'Data Summary'!DD130="Yes"),OFFSET('Sanitation Data'!$G$12,0,10*ROW('Sanitation Data'!G124)),NA())</f>
        <v>#N/A</v>
      </c>
      <c r="AP130" s="520" t="e">
        <f ca="1">+IF(AND(ISNUMBER(OFFSET('Sanitation Data'!$H$4,0,10*ROW('Sanitation Data'!H124))),'Data Summary'!DE130="Yes"),100-OFFSET('Sanitation Data'!$H$4,0,10*ROW('Sanitation Data'!H124)),NA())</f>
        <v>#N/A</v>
      </c>
      <c r="AQ130" s="520" t="e">
        <f ca="1">+IF(AND(ISNUMBER(OFFSET('Sanitation Data'!$H$6,0,10*ROW('Sanitation Data'!H124))),'Data Summary'!DF130="Yes"),OFFSET('Sanitation Data'!$H$6,0,10*ROW('Sanitation Data'!H124)),NA())</f>
        <v>#N/A</v>
      </c>
      <c r="AR130" s="520" t="e">
        <f ca="1">+IF(AND(ISNUMBER(OFFSET('Sanitation Data'!$H$10,0,10*ROW('Sanitation Data'!H124))),'Data Summary'!DG130="Yes"),OFFSET('Sanitation Data'!$H$10,0,10*ROW('Sanitation Data'!H124)),NA())</f>
        <v>#N/A</v>
      </c>
      <c r="AS130" s="520" t="e">
        <f ca="1">+IF(AND(ISNUMBER(OFFSET('Sanitation Data'!$H$11,0,10*ROW('Sanitation Data'!H124))),'Data Summary'!DH130="Yes"),OFFSET('Sanitation Data'!$H$11,0,10*ROW('Sanitation Data'!H124)),NA())</f>
        <v>#N/A</v>
      </c>
      <c r="AT130" s="520" t="e">
        <f ca="1">+IF(AND(ISNUMBER(OFFSET('Sanitation Data'!$H$12,0,10*ROW('Sanitation Data'!H124))),'Data Summary'!DI130="Yes"),OFFSET('Sanitation Data'!$H$12,0,10*ROW('Sanitation Data'!H124)),NA())</f>
        <v>#N/A</v>
      </c>
      <c r="AU130" s="520" t="e">
        <f ca="1">+IF(AND(ISNUMBER(OFFSET('Sanitation Data'!$I$4,0,10*ROW('Sanitation Data'!I124))),'Data Summary'!DJ130="Yes"),100-OFFSET('Sanitation Data'!$I$4,0,10*ROW('Sanitation Data'!I124)),NA())</f>
        <v>#N/A</v>
      </c>
      <c r="AV130" s="520" t="e">
        <f ca="1">+IF(AND(ISNUMBER(OFFSET('Sanitation Data'!$I$6,0,10*ROW('Sanitation Data'!I124))),'Data Summary'!DK130="Yes"),OFFSET('Sanitation Data'!$I$6,0,10*ROW('Sanitation Data'!I124)),NA())</f>
        <v>#N/A</v>
      </c>
      <c r="AW130" s="520" t="e">
        <f ca="1">+IF(AND(ISNUMBER(OFFSET('Sanitation Data'!$I$10,0,10*ROW('Sanitation Data'!I124))),'Data Summary'!DL130="Yes"),OFFSET('Sanitation Data'!$I$10,0,10*ROW('Sanitation Data'!I124)),NA())</f>
        <v>#N/A</v>
      </c>
      <c r="AX130" s="520" t="e">
        <f ca="1">+IF(AND(ISNUMBER(OFFSET('Sanitation Data'!$I$11,0,10*ROW('Sanitation Data'!I124))),'Data Summary'!DM130="Yes"),OFFSET('Sanitation Data'!$I$11,0,10*ROW('Sanitation Data'!I124)),NA())</f>
        <v>#N/A</v>
      </c>
      <c r="AY130" s="520" t="e">
        <f ca="1">+IF(AND(ISNUMBER(OFFSET('Sanitation Data'!$I$12,0,10*ROW('Sanitation Data'!I124))),'Data Summary'!DN130="Yes"),OFFSET('Sanitation Data'!$I$12,0,10*ROW('Sanitation Data'!I124)),NA())</f>
        <v>#N/A</v>
      </c>
      <c r="AZ130" s="521" t="e">
        <f ca="1">+IF(AND(ISNUMBER(OFFSET('Hygiene Data'!$D$5,0,10*ROW('Hygiene Data'!D124))),'Data Summary'!DO130="Yes"),OFFSET('Hygiene Data'!$D$5,0,10*ROW('Hygiene Data'!D124)),NA())</f>
        <v>#N/A</v>
      </c>
      <c r="BA130" s="521" t="e">
        <f ca="1">+IF(AND(ISNUMBER(OFFSET('Hygiene Data'!$D$7,0,10*ROW('Hygiene Data'!D124))),'Data Summary'!DP130="Yes"),OFFSET('Hygiene Data'!$D$7,0,10*ROW('Hygiene Data'!D124)),NA())</f>
        <v>#N/A</v>
      </c>
      <c r="BB130" s="521" t="e">
        <f ca="1">+IF(AND(ISNUMBER(OFFSET('Hygiene Data'!$D$9,0,10*ROW('Hygiene Data'!D124))),'Data Summary'!DQ130="Yes"),OFFSET('Hygiene Data'!$D$9,0,10*ROW('Hygiene Data'!D124)),NA())</f>
        <v>#N/A</v>
      </c>
      <c r="BC130" s="521" t="e">
        <f ca="1">+IF(AND(ISNUMBER(OFFSET('Hygiene Data'!$E$5,0,10*ROW('Hygiene Data'!E124))),'Data Summary'!DR130="Yes"),OFFSET('Hygiene Data'!$E$5,0,10*ROW('Hygiene Data'!E124)),NA())</f>
        <v>#N/A</v>
      </c>
      <c r="BD130" s="521" t="e">
        <f ca="1">+IF(AND(ISNUMBER(OFFSET('Hygiene Data'!$E$7,0,10*ROW('Hygiene Data'!E124))),'Data Summary'!DS130="Yes"),OFFSET('Hygiene Data'!$E$7,0,10*ROW('Hygiene Data'!E124)),NA())</f>
        <v>#N/A</v>
      </c>
      <c r="BE130" s="521" t="e">
        <f ca="1">+IF(AND(ISNUMBER(OFFSET('Hygiene Data'!$E$9,0,10*ROW('Hygiene Data'!E124))),'Data Summary'!DT130="Yes"),OFFSET('Hygiene Data'!$E$9,0,10*ROW('Hygiene Data'!E124)),NA())</f>
        <v>#N/A</v>
      </c>
      <c r="BF130" s="521" t="e">
        <f ca="1">+IF(AND(ISNUMBER(OFFSET('Hygiene Data'!$F$5,0,10*ROW('Hygiene Data'!F124))),'Data Summary'!DU130="Yes"),OFFSET('Hygiene Data'!$F$5,0,10*ROW('Hygiene Data'!F124)),NA())</f>
        <v>#N/A</v>
      </c>
      <c r="BG130" s="521" t="e">
        <f ca="1">+IF(AND(ISNUMBER(OFFSET('Hygiene Data'!$F$7,0,10*ROW('Hygiene Data'!F124))),'Data Summary'!DV130="Yes"),OFFSET('Hygiene Data'!$F$7,0,10*ROW('Hygiene Data'!F124)),NA())</f>
        <v>#N/A</v>
      </c>
      <c r="BH130" s="521" t="e">
        <f ca="1">+IF(AND(ISNUMBER(OFFSET('Hygiene Data'!$F$9,0,10*ROW('Hygiene Data'!F124))),'Data Summary'!DW130="Yes"),OFFSET('Hygiene Data'!$F$9,0,10*ROW('Hygiene Data'!F124)),NA())</f>
        <v>#N/A</v>
      </c>
      <c r="BI130" s="521" t="e">
        <f ca="1">+IF(AND(ISNUMBER(OFFSET('Hygiene Data'!$G$5,0,10*ROW('Hygiene Data'!G124))),'Data Summary'!DX130="Yes"),OFFSET('Hygiene Data'!$G$5,0,10*ROW('Hygiene Data'!G124)),NA())</f>
        <v>#N/A</v>
      </c>
      <c r="BJ130" s="521" t="e">
        <f ca="1">+IF(AND(ISNUMBER(OFFSET('Hygiene Data'!$G$7,0,10*ROW('Hygiene Data'!G124))),'Data Summary'!DY130="Yes"),OFFSET('Hygiene Data'!$G$7,0,10*ROW('Hygiene Data'!G124)),NA())</f>
        <v>#N/A</v>
      </c>
      <c r="BK130" s="521" t="e">
        <f ca="1">+IF(AND(ISNUMBER(OFFSET('Hygiene Data'!$G$9,0,10*ROW('Hygiene Data'!G124))),'Data Summary'!DZ130="Yes"),OFFSET('Hygiene Data'!$G$9,0,10*ROW('Hygiene Data'!G124)),NA())</f>
        <v>#N/A</v>
      </c>
      <c r="BL130" s="521" t="e">
        <f ca="1">+IF(AND(ISNUMBER(OFFSET('Hygiene Data'!$H$5,0,10*ROW('Hygiene Data'!H124))),'Data Summary'!EA130="Yes"),OFFSET('Hygiene Data'!$H$5,0,10*ROW('Hygiene Data'!H124)),NA())</f>
        <v>#N/A</v>
      </c>
      <c r="BM130" s="521" t="e">
        <f ca="1">+IF(AND(ISNUMBER(OFFSET('Hygiene Data'!$H$7,0,10*ROW('Hygiene Data'!H124))),'Data Summary'!EB130="Yes"),OFFSET('Hygiene Data'!$H$7,0,10*ROW('Hygiene Data'!H124)),NA())</f>
        <v>#N/A</v>
      </c>
      <c r="BN130" s="521" t="e">
        <f ca="1">+IF(AND(ISNUMBER(OFFSET('Hygiene Data'!$H$9,0,10*ROW('Hygiene Data'!H124))),'Data Summary'!EC130="Yes"),OFFSET('Hygiene Data'!$H$9,0,10*ROW('Hygiene Data'!H124)),NA())</f>
        <v>#N/A</v>
      </c>
      <c r="BO130" s="521" t="e">
        <f ca="1">+IF(AND(ISNUMBER(OFFSET('Hygiene Data'!$I$5,0,10*ROW('Hygiene Data'!I124))),'Data Summary'!ED130="Yes"),OFFSET('Hygiene Data'!$I$5,0,10*ROW('Hygiene Data'!I124)),NA())</f>
        <v>#N/A</v>
      </c>
      <c r="BP130" s="521" t="e">
        <f ca="1">+IF(AND(ISNUMBER(OFFSET('Hygiene Data'!$I$7,0,10*ROW('Hygiene Data'!I124))),'Data Summary'!EE130="Yes"),OFFSET('Hygiene Data'!$I$7,0,10*ROW('Hygiene Data'!I124)),NA())</f>
        <v>#N/A</v>
      </c>
      <c r="BQ130" s="521" t="e">
        <f ca="1">+IF(AND(ISNUMBER(OFFSET('Hygiene Data'!$I$9,0,10*ROW('Hygiene Data'!I124))),'Data Summary'!EF130="Yes"),OFFSET('Hygiene Data'!$I$9,0,10*ROW('Hygiene Data'!I124)),NA())</f>
        <v>#N/A</v>
      </c>
    </row>
    <row r="131" spans="1:69" x14ac:dyDescent="0.25">
      <c r="A131" s="517" t="e">
        <f ca="1">+RIGHT('Data Summary'!A131,LEN('Data Summary'!A131)-9)</f>
        <v>#VALUE!</v>
      </c>
      <c r="B131" s="491" t="str">
        <f ca="1">+IF(ISTEXT('Data Summary'!B131),'Data Summary'!B131,"")</f>
        <v/>
      </c>
      <c r="C131" s="518" t="e">
        <f ca="1">+VALUE('Data Summary'!C131)</f>
        <v>#VALUE!</v>
      </c>
      <c r="D131" s="519" t="e">
        <f ca="1">+IF(AND(ISNUMBER(OFFSET('Water Data'!$D$4,0,10*ROW('Water Data'!D125))),'Data Summary'!BS131="Yes"),100-OFFSET('Water Data'!$D$4,0,10*ROW('Water Data'!D125)),NA())</f>
        <v>#N/A</v>
      </c>
      <c r="E131" s="519" t="e">
        <f ca="1">+IF(AND(ISNUMBER(OFFSET('Water Data'!$D$6,0,10*ROW('Water Data'!D125))),'Data Summary'!BT131="Yes"),OFFSET('Water Data'!$D$6,0,10*ROW('Water Data'!D125)),NA())</f>
        <v>#N/A</v>
      </c>
      <c r="F131" s="519" t="e">
        <f ca="1">+IF(AND(ISNUMBER(OFFSET('Water Data'!$D$9,0,10*ROW('Water Data'!D125))),'Data Summary'!BU131="Yes"),OFFSET('Water Data'!$D$9,0,10*ROW('Water Data'!D125)),NA())</f>
        <v>#N/A</v>
      </c>
      <c r="G131" s="519" t="e">
        <f ca="1">+IF(AND(ISNUMBER(OFFSET('Water Data'!$E$4,0,10*ROW('Water Data'!E125))),'Data Summary'!BV131="Yes"),100-OFFSET('Water Data'!$E$4,0,10*ROW('Water Data'!E125)),NA())</f>
        <v>#N/A</v>
      </c>
      <c r="H131" s="519" t="e">
        <f ca="1">+IF(AND(ISNUMBER(OFFSET('Water Data'!$E$6,0,10*ROW('Water Data'!E125))),'Data Summary'!BW131="Yes"),OFFSET('Water Data'!$E$6,0,10*ROW('Water Data'!E125)),NA())</f>
        <v>#N/A</v>
      </c>
      <c r="I131" s="519" t="e">
        <f ca="1">+IF(AND(ISNUMBER(OFFSET('Water Data'!$E$9,0,10*ROW('Water Data'!E125))),'Data Summary'!BX131="Yes"),OFFSET('Water Data'!$E$9,0,10*ROW('Water Data'!E125)),NA())</f>
        <v>#N/A</v>
      </c>
      <c r="J131" s="519" t="e">
        <f ca="1">+IF(AND(ISNUMBER(OFFSET('Water Data'!$F$4,0,10*ROW('Water Data'!F125))),'Data Summary'!BY131="Yes"),100-OFFSET('Water Data'!$F$4,0,10*ROW('Water Data'!F125)),NA())</f>
        <v>#N/A</v>
      </c>
      <c r="K131" s="519" t="e">
        <f ca="1">+IF(AND(ISNUMBER(OFFSET('Water Data'!$F$6,0,10*ROW('Water Data'!F125))),'Data Summary'!BZ131="Yes"),OFFSET('Water Data'!$F$6,0,10*ROW('Water Data'!F125)),NA())</f>
        <v>#N/A</v>
      </c>
      <c r="L131" s="519" t="e">
        <f ca="1">+IF(AND(ISNUMBER(OFFSET('Water Data'!$F$9,0,10*ROW('Water Data'!F125))),'Data Summary'!CA131="Yes"),OFFSET('Water Data'!$F$9,0,10*ROW('Water Data'!F125)),NA())</f>
        <v>#N/A</v>
      </c>
      <c r="M131" s="519" t="e">
        <f ca="1">+IF(AND(ISNUMBER(OFFSET('Water Data'!$G$4,0,10*ROW('Water Data'!G125))),'Data Summary'!CB131="Yes"),100-OFFSET('Water Data'!$G$4,0,10*ROW('Water Data'!G125)),NA())</f>
        <v>#N/A</v>
      </c>
      <c r="N131" s="519" t="e">
        <f ca="1">+IF(AND(ISNUMBER(OFFSET('Water Data'!$G$6,0,10*ROW('Water Data'!G125))),'Data Summary'!CC131="Yes"),OFFSET('Water Data'!$G$6,0,10*ROW('Water Data'!G125)),NA())</f>
        <v>#N/A</v>
      </c>
      <c r="O131" s="519" t="e">
        <f ca="1">+IF(AND(ISNUMBER(OFFSET('Water Data'!$G$9,0,10*ROW('Water Data'!G125))),'Data Summary'!CD131="Yes"),OFFSET('Water Data'!$G$9,0,10*ROW('Water Data'!G125)),NA())</f>
        <v>#N/A</v>
      </c>
      <c r="P131" s="519" t="e">
        <f ca="1">+IF(AND(ISNUMBER(OFFSET('Water Data'!$H$4,0,10*ROW('Water Data'!H125))),'Data Summary'!CE131="Yes"),100-OFFSET('Water Data'!$H$4,0,10*ROW('Water Data'!H125)),NA())</f>
        <v>#N/A</v>
      </c>
      <c r="Q131" s="519" t="e">
        <f ca="1">+IF(AND(ISNUMBER(OFFSET('Water Data'!$H$6,0,10*ROW('Water Data'!H125))),'Data Summary'!CF131="Yes"),OFFSET('Water Data'!$H$6,0,10*ROW('Water Data'!H125)),NA())</f>
        <v>#N/A</v>
      </c>
      <c r="R131" s="519" t="e">
        <f ca="1">+IF(AND(ISNUMBER(OFFSET('Water Data'!$H$9,0,10*ROW('Water Data'!H125))),'Data Summary'!CG131="Yes"),OFFSET('Water Data'!$H$9,0,10*ROW('Water Data'!H125)),NA())</f>
        <v>#N/A</v>
      </c>
      <c r="S131" s="519" t="e">
        <f ca="1">+IF(AND(ISNUMBER(OFFSET('Water Data'!$I$4,0,10*ROW('Water Data'!I125))),'Data Summary'!CH131="Yes"),100-OFFSET('Water Data'!$I$4,0,10*ROW('Water Data'!I125)),NA())</f>
        <v>#N/A</v>
      </c>
      <c r="T131" s="519" t="e">
        <f ca="1">+IF(AND(ISNUMBER(OFFSET('Water Data'!$I$6,0,10*ROW('Water Data'!I125))),'Data Summary'!CI131="Yes"),OFFSET('Water Data'!$I$6,0,10*ROW('Water Data'!I125)),NA())</f>
        <v>#N/A</v>
      </c>
      <c r="U131" s="519" t="e">
        <f ca="1">+IF(AND(ISNUMBER(OFFSET('Water Data'!$I$9,0,10*ROW('Water Data'!I125))),'Data Summary'!CJ131="Yes"),OFFSET('Water Data'!$I$9,0,10*ROW('Water Data'!I125)),NA())</f>
        <v>#N/A</v>
      </c>
      <c r="V131" s="520" t="e">
        <f ca="1">+IF(AND(ISNUMBER(OFFSET('Sanitation Data'!$D$4,0,10*ROW('Sanitation Data'!D125))),'Data Summary'!CK131="Yes"),100-OFFSET('Sanitation Data'!$D$4,0,10*ROW('Sanitation Data'!D125)),NA())</f>
        <v>#N/A</v>
      </c>
      <c r="W131" s="520" t="e">
        <f ca="1">+IF(AND(ISNUMBER(OFFSET('Sanitation Data'!$D$6,0,10*ROW('Sanitation Data'!D125))),'Data Summary'!CL131="Yes"),OFFSET('Sanitation Data'!$D$6,0,10*ROW('Sanitation Data'!D125)),NA())</f>
        <v>#N/A</v>
      </c>
      <c r="X131" s="520" t="e">
        <f ca="1">+IF(AND(ISNUMBER(OFFSET('Sanitation Data'!$D$10,0,10*ROW('Sanitation Data'!D125))),'Data Summary'!CM131="Yes"),OFFSET('Sanitation Data'!$D$10,0,10*ROW('Sanitation Data'!D125)),NA())</f>
        <v>#N/A</v>
      </c>
      <c r="Y131" s="520" t="e">
        <f ca="1">+IF(AND(ISNUMBER(OFFSET('Sanitation Data'!$D$11,0,10*ROW('Sanitation Data'!D125))),'Data Summary'!CN131="Yes"),OFFSET('Sanitation Data'!$D$11,0,10*ROW('Sanitation Data'!D125)),NA())</f>
        <v>#N/A</v>
      </c>
      <c r="Z131" s="520" t="e">
        <f ca="1">+IF(AND(ISNUMBER(OFFSET('Sanitation Data'!$D$12,0,10*ROW('Sanitation Data'!D125))),'Data Summary'!CO131="Yes"),OFFSET('Sanitation Data'!$D$12,0,10*ROW('Sanitation Data'!D125)),NA())</f>
        <v>#N/A</v>
      </c>
      <c r="AA131" s="520" t="e">
        <f ca="1">+IF(AND(ISNUMBER(OFFSET('Sanitation Data'!$E$4,0,10*ROW('Sanitation Data'!E125))),'Data Summary'!CP131="Yes"),100-OFFSET('Sanitation Data'!$E$4,0,10*ROW('Sanitation Data'!E125)),NA())</f>
        <v>#N/A</v>
      </c>
      <c r="AB131" s="520" t="e">
        <f ca="1">+IF(AND(ISNUMBER(OFFSET('Sanitation Data'!$E$6,0,10*ROW('Sanitation Data'!E125))),'Data Summary'!CQ131="Yes"),OFFSET('Sanitation Data'!$E$6,0,10*ROW('Sanitation Data'!E125)),NA())</f>
        <v>#N/A</v>
      </c>
      <c r="AC131" s="520" t="e">
        <f ca="1">+IF(AND(ISNUMBER(OFFSET('Sanitation Data'!$E$10,0,10*ROW('Sanitation Data'!E125))),'Data Summary'!CR131="Yes"),OFFSET('Sanitation Data'!$E$10,0,10*ROW('Sanitation Data'!E125)),NA())</f>
        <v>#N/A</v>
      </c>
      <c r="AD131" s="520" t="e">
        <f ca="1">+IF(AND(ISNUMBER(OFFSET('Sanitation Data'!$E$11,0,10*ROW('Sanitation Data'!E125))),'Data Summary'!CS131="Yes"),OFFSET('Sanitation Data'!$E$11,0,10*ROW('Sanitation Data'!E125)),NA())</f>
        <v>#N/A</v>
      </c>
      <c r="AE131" s="520" t="e">
        <f ca="1">+IF(AND(ISNUMBER(OFFSET('Sanitation Data'!$E$12,0,10*ROW('Sanitation Data'!E125))),'Data Summary'!CT131="Yes"),OFFSET('Sanitation Data'!$E$12,0,10*ROW('Sanitation Data'!E125)),NA())</f>
        <v>#N/A</v>
      </c>
      <c r="AF131" s="520" t="e">
        <f ca="1">+IF(AND(ISNUMBER(OFFSET('Sanitation Data'!$F$4,0,10*ROW('Sanitation Data'!F125))),'Data Summary'!CU131="Yes"),100-OFFSET('Sanitation Data'!$F$4,0,10*ROW('Sanitation Data'!F125)),NA())</f>
        <v>#N/A</v>
      </c>
      <c r="AG131" s="520" t="e">
        <f ca="1">+IF(AND(ISNUMBER(OFFSET('Sanitation Data'!$F$6,0,10*ROW('Sanitation Data'!F125))),'Data Summary'!CV131="Yes"),OFFSET('Sanitation Data'!$F$6,0,10*ROW('Sanitation Data'!F125)),NA())</f>
        <v>#N/A</v>
      </c>
      <c r="AH131" s="520" t="e">
        <f ca="1">+IF(AND(ISNUMBER(OFFSET('Sanitation Data'!$F$10,0,10*ROW('Sanitation Data'!F125))),'Data Summary'!CW131="Yes"),OFFSET('Sanitation Data'!$F$10,0,10*ROW('Sanitation Data'!F125)),NA())</f>
        <v>#N/A</v>
      </c>
      <c r="AI131" s="520" t="e">
        <f ca="1">+IF(AND(ISNUMBER(OFFSET('Sanitation Data'!$F$11,0,10*ROW('Sanitation Data'!F125))),'Data Summary'!CX131="Yes"),OFFSET('Sanitation Data'!$F$11,0,10*ROW('Sanitation Data'!F125)),NA())</f>
        <v>#N/A</v>
      </c>
      <c r="AJ131" s="520" t="e">
        <f ca="1">+IF(AND(ISNUMBER(OFFSET('Sanitation Data'!$F$12,0,10*ROW('Sanitation Data'!F125))),'Data Summary'!CY131="Yes"),OFFSET('Sanitation Data'!$F$12,0,10*ROW('Sanitation Data'!F125)),NA())</f>
        <v>#N/A</v>
      </c>
      <c r="AK131" s="520" t="e">
        <f ca="1">+IF(AND(ISNUMBER(OFFSET('Sanitation Data'!$G$4,0,10*ROW('Sanitation Data'!G125))),'Data Summary'!CZ131="Yes"),100-OFFSET('Sanitation Data'!$G$4,0,10*ROW('Sanitation Data'!G125)),NA())</f>
        <v>#N/A</v>
      </c>
      <c r="AL131" s="520" t="e">
        <f ca="1">+IF(AND(ISNUMBER(OFFSET('Sanitation Data'!$G$6,0,10*ROW('Sanitation Data'!G125))),'Data Summary'!DA131="Yes"),OFFSET('Sanitation Data'!$G$6,0,10*ROW('Sanitation Data'!G125)),NA())</f>
        <v>#N/A</v>
      </c>
      <c r="AM131" s="520" t="e">
        <f ca="1">+IF(AND(ISNUMBER(OFFSET('Sanitation Data'!$G$10,0,10*ROW('Sanitation Data'!G125))),'Data Summary'!DB131="Yes"),OFFSET('Sanitation Data'!$G$10,0,10*ROW('Sanitation Data'!G125)),NA())</f>
        <v>#N/A</v>
      </c>
      <c r="AN131" s="520" t="e">
        <f ca="1">+IF(AND(ISNUMBER(OFFSET('Sanitation Data'!$G$11,0,10*ROW('Sanitation Data'!G125))),'Data Summary'!DC131="Yes"),OFFSET('Sanitation Data'!$G$11,0,10*ROW('Sanitation Data'!G125)),NA())</f>
        <v>#N/A</v>
      </c>
      <c r="AO131" s="520" t="e">
        <f ca="1">+IF(AND(ISNUMBER(OFFSET('Sanitation Data'!$G$12,0,10*ROW('Sanitation Data'!G125))),'Data Summary'!DD131="Yes"),OFFSET('Sanitation Data'!$G$12,0,10*ROW('Sanitation Data'!G125)),NA())</f>
        <v>#N/A</v>
      </c>
      <c r="AP131" s="520" t="e">
        <f ca="1">+IF(AND(ISNUMBER(OFFSET('Sanitation Data'!$H$4,0,10*ROW('Sanitation Data'!H125))),'Data Summary'!DE131="Yes"),100-OFFSET('Sanitation Data'!$H$4,0,10*ROW('Sanitation Data'!H125)),NA())</f>
        <v>#N/A</v>
      </c>
      <c r="AQ131" s="520" t="e">
        <f ca="1">+IF(AND(ISNUMBER(OFFSET('Sanitation Data'!$H$6,0,10*ROW('Sanitation Data'!H125))),'Data Summary'!DF131="Yes"),OFFSET('Sanitation Data'!$H$6,0,10*ROW('Sanitation Data'!H125)),NA())</f>
        <v>#N/A</v>
      </c>
      <c r="AR131" s="520" t="e">
        <f ca="1">+IF(AND(ISNUMBER(OFFSET('Sanitation Data'!$H$10,0,10*ROW('Sanitation Data'!H125))),'Data Summary'!DG131="Yes"),OFFSET('Sanitation Data'!$H$10,0,10*ROW('Sanitation Data'!H125)),NA())</f>
        <v>#N/A</v>
      </c>
      <c r="AS131" s="520" t="e">
        <f ca="1">+IF(AND(ISNUMBER(OFFSET('Sanitation Data'!$H$11,0,10*ROW('Sanitation Data'!H125))),'Data Summary'!DH131="Yes"),OFFSET('Sanitation Data'!$H$11,0,10*ROW('Sanitation Data'!H125)),NA())</f>
        <v>#N/A</v>
      </c>
      <c r="AT131" s="520" t="e">
        <f ca="1">+IF(AND(ISNUMBER(OFFSET('Sanitation Data'!$H$12,0,10*ROW('Sanitation Data'!H125))),'Data Summary'!DI131="Yes"),OFFSET('Sanitation Data'!$H$12,0,10*ROW('Sanitation Data'!H125)),NA())</f>
        <v>#N/A</v>
      </c>
      <c r="AU131" s="520" t="e">
        <f ca="1">+IF(AND(ISNUMBER(OFFSET('Sanitation Data'!$I$4,0,10*ROW('Sanitation Data'!I125))),'Data Summary'!DJ131="Yes"),100-OFFSET('Sanitation Data'!$I$4,0,10*ROW('Sanitation Data'!I125)),NA())</f>
        <v>#N/A</v>
      </c>
      <c r="AV131" s="520" t="e">
        <f ca="1">+IF(AND(ISNUMBER(OFFSET('Sanitation Data'!$I$6,0,10*ROW('Sanitation Data'!I125))),'Data Summary'!DK131="Yes"),OFFSET('Sanitation Data'!$I$6,0,10*ROW('Sanitation Data'!I125)),NA())</f>
        <v>#N/A</v>
      </c>
      <c r="AW131" s="520" t="e">
        <f ca="1">+IF(AND(ISNUMBER(OFFSET('Sanitation Data'!$I$10,0,10*ROW('Sanitation Data'!I125))),'Data Summary'!DL131="Yes"),OFFSET('Sanitation Data'!$I$10,0,10*ROW('Sanitation Data'!I125)),NA())</f>
        <v>#N/A</v>
      </c>
      <c r="AX131" s="520" t="e">
        <f ca="1">+IF(AND(ISNUMBER(OFFSET('Sanitation Data'!$I$11,0,10*ROW('Sanitation Data'!I125))),'Data Summary'!DM131="Yes"),OFFSET('Sanitation Data'!$I$11,0,10*ROW('Sanitation Data'!I125)),NA())</f>
        <v>#N/A</v>
      </c>
      <c r="AY131" s="520" t="e">
        <f ca="1">+IF(AND(ISNUMBER(OFFSET('Sanitation Data'!$I$12,0,10*ROW('Sanitation Data'!I125))),'Data Summary'!DN131="Yes"),OFFSET('Sanitation Data'!$I$12,0,10*ROW('Sanitation Data'!I125)),NA())</f>
        <v>#N/A</v>
      </c>
      <c r="AZ131" s="521" t="e">
        <f ca="1">+IF(AND(ISNUMBER(OFFSET('Hygiene Data'!$D$5,0,10*ROW('Hygiene Data'!D125))),'Data Summary'!DO131="Yes"),OFFSET('Hygiene Data'!$D$5,0,10*ROW('Hygiene Data'!D125)),NA())</f>
        <v>#N/A</v>
      </c>
      <c r="BA131" s="521" t="e">
        <f ca="1">+IF(AND(ISNUMBER(OFFSET('Hygiene Data'!$D$7,0,10*ROW('Hygiene Data'!D125))),'Data Summary'!DP131="Yes"),OFFSET('Hygiene Data'!$D$7,0,10*ROW('Hygiene Data'!D125)),NA())</f>
        <v>#N/A</v>
      </c>
      <c r="BB131" s="521" t="e">
        <f ca="1">+IF(AND(ISNUMBER(OFFSET('Hygiene Data'!$D$9,0,10*ROW('Hygiene Data'!D125))),'Data Summary'!DQ131="Yes"),OFFSET('Hygiene Data'!$D$9,0,10*ROW('Hygiene Data'!D125)),NA())</f>
        <v>#N/A</v>
      </c>
      <c r="BC131" s="521" t="e">
        <f ca="1">+IF(AND(ISNUMBER(OFFSET('Hygiene Data'!$E$5,0,10*ROW('Hygiene Data'!E125))),'Data Summary'!DR131="Yes"),OFFSET('Hygiene Data'!$E$5,0,10*ROW('Hygiene Data'!E125)),NA())</f>
        <v>#N/A</v>
      </c>
      <c r="BD131" s="521" t="e">
        <f ca="1">+IF(AND(ISNUMBER(OFFSET('Hygiene Data'!$E$7,0,10*ROW('Hygiene Data'!E125))),'Data Summary'!DS131="Yes"),OFFSET('Hygiene Data'!$E$7,0,10*ROW('Hygiene Data'!E125)),NA())</f>
        <v>#N/A</v>
      </c>
      <c r="BE131" s="521" t="e">
        <f ca="1">+IF(AND(ISNUMBER(OFFSET('Hygiene Data'!$E$9,0,10*ROW('Hygiene Data'!E125))),'Data Summary'!DT131="Yes"),OFFSET('Hygiene Data'!$E$9,0,10*ROW('Hygiene Data'!E125)),NA())</f>
        <v>#N/A</v>
      </c>
      <c r="BF131" s="521" t="e">
        <f ca="1">+IF(AND(ISNUMBER(OFFSET('Hygiene Data'!$F$5,0,10*ROW('Hygiene Data'!F125))),'Data Summary'!DU131="Yes"),OFFSET('Hygiene Data'!$F$5,0,10*ROW('Hygiene Data'!F125)),NA())</f>
        <v>#N/A</v>
      </c>
      <c r="BG131" s="521" t="e">
        <f ca="1">+IF(AND(ISNUMBER(OFFSET('Hygiene Data'!$F$7,0,10*ROW('Hygiene Data'!F125))),'Data Summary'!DV131="Yes"),OFFSET('Hygiene Data'!$F$7,0,10*ROW('Hygiene Data'!F125)),NA())</f>
        <v>#N/A</v>
      </c>
      <c r="BH131" s="521" t="e">
        <f ca="1">+IF(AND(ISNUMBER(OFFSET('Hygiene Data'!$F$9,0,10*ROW('Hygiene Data'!F125))),'Data Summary'!DW131="Yes"),OFFSET('Hygiene Data'!$F$9,0,10*ROW('Hygiene Data'!F125)),NA())</f>
        <v>#N/A</v>
      </c>
      <c r="BI131" s="521" t="e">
        <f ca="1">+IF(AND(ISNUMBER(OFFSET('Hygiene Data'!$G$5,0,10*ROW('Hygiene Data'!G125))),'Data Summary'!DX131="Yes"),OFFSET('Hygiene Data'!$G$5,0,10*ROW('Hygiene Data'!G125)),NA())</f>
        <v>#N/A</v>
      </c>
      <c r="BJ131" s="521" t="e">
        <f ca="1">+IF(AND(ISNUMBER(OFFSET('Hygiene Data'!$G$7,0,10*ROW('Hygiene Data'!G125))),'Data Summary'!DY131="Yes"),OFFSET('Hygiene Data'!$G$7,0,10*ROW('Hygiene Data'!G125)),NA())</f>
        <v>#N/A</v>
      </c>
      <c r="BK131" s="521" t="e">
        <f ca="1">+IF(AND(ISNUMBER(OFFSET('Hygiene Data'!$G$9,0,10*ROW('Hygiene Data'!G125))),'Data Summary'!DZ131="Yes"),OFFSET('Hygiene Data'!$G$9,0,10*ROW('Hygiene Data'!G125)),NA())</f>
        <v>#N/A</v>
      </c>
      <c r="BL131" s="521" t="e">
        <f ca="1">+IF(AND(ISNUMBER(OFFSET('Hygiene Data'!$H$5,0,10*ROW('Hygiene Data'!H125))),'Data Summary'!EA131="Yes"),OFFSET('Hygiene Data'!$H$5,0,10*ROW('Hygiene Data'!H125)),NA())</f>
        <v>#N/A</v>
      </c>
      <c r="BM131" s="521" t="e">
        <f ca="1">+IF(AND(ISNUMBER(OFFSET('Hygiene Data'!$H$7,0,10*ROW('Hygiene Data'!H125))),'Data Summary'!EB131="Yes"),OFFSET('Hygiene Data'!$H$7,0,10*ROW('Hygiene Data'!H125)),NA())</f>
        <v>#N/A</v>
      </c>
      <c r="BN131" s="521" t="e">
        <f ca="1">+IF(AND(ISNUMBER(OFFSET('Hygiene Data'!$H$9,0,10*ROW('Hygiene Data'!H125))),'Data Summary'!EC131="Yes"),OFFSET('Hygiene Data'!$H$9,0,10*ROW('Hygiene Data'!H125)),NA())</f>
        <v>#N/A</v>
      </c>
      <c r="BO131" s="521" t="e">
        <f ca="1">+IF(AND(ISNUMBER(OFFSET('Hygiene Data'!$I$5,0,10*ROW('Hygiene Data'!I125))),'Data Summary'!ED131="Yes"),OFFSET('Hygiene Data'!$I$5,0,10*ROW('Hygiene Data'!I125)),NA())</f>
        <v>#N/A</v>
      </c>
      <c r="BP131" s="521" t="e">
        <f ca="1">+IF(AND(ISNUMBER(OFFSET('Hygiene Data'!$I$7,0,10*ROW('Hygiene Data'!I125))),'Data Summary'!EE131="Yes"),OFFSET('Hygiene Data'!$I$7,0,10*ROW('Hygiene Data'!I125)),NA())</f>
        <v>#N/A</v>
      </c>
      <c r="BQ131" s="521" t="e">
        <f ca="1">+IF(AND(ISNUMBER(OFFSET('Hygiene Data'!$I$9,0,10*ROW('Hygiene Data'!I125))),'Data Summary'!EF131="Yes"),OFFSET('Hygiene Data'!$I$9,0,10*ROW('Hygiene Data'!I125)),NA())</f>
        <v>#N/A</v>
      </c>
    </row>
    <row r="132" spans="1:69" x14ac:dyDescent="0.25">
      <c r="A132" s="517" t="e">
        <f ca="1">+RIGHT('Data Summary'!A132,LEN('Data Summary'!A132)-9)</f>
        <v>#VALUE!</v>
      </c>
      <c r="B132" s="491" t="str">
        <f ca="1">+IF(ISTEXT('Data Summary'!B132),'Data Summary'!B132,"")</f>
        <v/>
      </c>
      <c r="C132" s="518" t="e">
        <f ca="1">+VALUE('Data Summary'!C132)</f>
        <v>#VALUE!</v>
      </c>
      <c r="D132" s="519" t="e">
        <f ca="1">+IF(AND(ISNUMBER(OFFSET('Water Data'!$D$4,0,10*ROW('Water Data'!D126))),'Data Summary'!BS132="Yes"),100-OFFSET('Water Data'!$D$4,0,10*ROW('Water Data'!D126)),NA())</f>
        <v>#N/A</v>
      </c>
      <c r="E132" s="519" t="e">
        <f ca="1">+IF(AND(ISNUMBER(OFFSET('Water Data'!$D$6,0,10*ROW('Water Data'!D126))),'Data Summary'!BT132="Yes"),OFFSET('Water Data'!$D$6,0,10*ROW('Water Data'!D126)),NA())</f>
        <v>#N/A</v>
      </c>
      <c r="F132" s="519" t="e">
        <f ca="1">+IF(AND(ISNUMBER(OFFSET('Water Data'!$D$9,0,10*ROW('Water Data'!D126))),'Data Summary'!BU132="Yes"),OFFSET('Water Data'!$D$9,0,10*ROW('Water Data'!D126)),NA())</f>
        <v>#N/A</v>
      </c>
      <c r="G132" s="519" t="e">
        <f ca="1">+IF(AND(ISNUMBER(OFFSET('Water Data'!$E$4,0,10*ROW('Water Data'!E126))),'Data Summary'!BV132="Yes"),100-OFFSET('Water Data'!$E$4,0,10*ROW('Water Data'!E126)),NA())</f>
        <v>#N/A</v>
      </c>
      <c r="H132" s="519" t="e">
        <f ca="1">+IF(AND(ISNUMBER(OFFSET('Water Data'!$E$6,0,10*ROW('Water Data'!E126))),'Data Summary'!BW132="Yes"),OFFSET('Water Data'!$E$6,0,10*ROW('Water Data'!E126)),NA())</f>
        <v>#N/A</v>
      </c>
      <c r="I132" s="519" t="e">
        <f ca="1">+IF(AND(ISNUMBER(OFFSET('Water Data'!$E$9,0,10*ROW('Water Data'!E126))),'Data Summary'!BX132="Yes"),OFFSET('Water Data'!$E$9,0,10*ROW('Water Data'!E126)),NA())</f>
        <v>#N/A</v>
      </c>
      <c r="J132" s="519" t="e">
        <f ca="1">+IF(AND(ISNUMBER(OFFSET('Water Data'!$F$4,0,10*ROW('Water Data'!F126))),'Data Summary'!BY132="Yes"),100-OFFSET('Water Data'!$F$4,0,10*ROW('Water Data'!F126)),NA())</f>
        <v>#N/A</v>
      </c>
      <c r="K132" s="519" t="e">
        <f ca="1">+IF(AND(ISNUMBER(OFFSET('Water Data'!$F$6,0,10*ROW('Water Data'!F126))),'Data Summary'!BZ132="Yes"),OFFSET('Water Data'!$F$6,0,10*ROW('Water Data'!F126)),NA())</f>
        <v>#N/A</v>
      </c>
      <c r="L132" s="519" t="e">
        <f ca="1">+IF(AND(ISNUMBER(OFFSET('Water Data'!$F$9,0,10*ROW('Water Data'!F126))),'Data Summary'!CA132="Yes"),OFFSET('Water Data'!$F$9,0,10*ROW('Water Data'!F126)),NA())</f>
        <v>#N/A</v>
      </c>
      <c r="M132" s="519" t="e">
        <f ca="1">+IF(AND(ISNUMBER(OFFSET('Water Data'!$G$4,0,10*ROW('Water Data'!G126))),'Data Summary'!CB132="Yes"),100-OFFSET('Water Data'!$G$4,0,10*ROW('Water Data'!G126)),NA())</f>
        <v>#N/A</v>
      </c>
      <c r="N132" s="519" t="e">
        <f ca="1">+IF(AND(ISNUMBER(OFFSET('Water Data'!$G$6,0,10*ROW('Water Data'!G126))),'Data Summary'!CC132="Yes"),OFFSET('Water Data'!$G$6,0,10*ROW('Water Data'!G126)),NA())</f>
        <v>#N/A</v>
      </c>
      <c r="O132" s="519" t="e">
        <f ca="1">+IF(AND(ISNUMBER(OFFSET('Water Data'!$G$9,0,10*ROW('Water Data'!G126))),'Data Summary'!CD132="Yes"),OFFSET('Water Data'!$G$9,0,10*ROW('Water Data'!G126)),NA())</f>
        <v>#N/A</v>
      </c>
      <c r="P132" s="519" t="e">
        <f ca="1">+IF(AND(ISNUMBER(OFFSET('Water Data'!$H$4,0,10*ROW('Water Data'!H126))),'Data Summary'!CE132="Yes"),100-OFFSET('Water Data'!$H$4,0,10*ROW('Water Data'!H126)),NA())</f>
        <v>#N/A</v>
      </c>
      <c r="Q132" s="519" t="e">
        <f ca="1">+IF(AND(ISNUMBER(OFFSET('Water Data'!$H$6,0,10*ROW('Water Data'!H126))),'Data Summary'!CF132="Yes"),OFFSET('Water Data'!$H$6,0,10*ROW('Water Data'!H126)),NA())</f>
        <v>#N/A</v>
      </c>
      <c r="R132" s="519" t="e">
        <f ca="1">+IF(AND(ISNUMBER(OFFSET('Water Data'!$H$9,0,10*ROW('Water Data'!H126))),'Data Summary'!CG132="Yes"),OFFSET('Water Data'!$H$9,0,10*ROW('Water Data'!H126)),NA())</f>
        <v>#N/A</v>
      </c>
      <c r="S132" s="519" t="e">
        <f ca="1">+IF(AND(ISNUMBER(OFFSET('Water Data'!$I$4,0,10*ROW('Water Data'!I126))),'Data Summary'!CH132="Yes"),100-OFFSET('Water Data'!$I$4,0,10*ROW('Water Data'!I126)),NA())</f>
        <v>#N/A</v>
      </c>
      <c r="T132" s="519" t="e">
        <f ca="1">+IF(AND(ISNUMBER(OFFSET('Water Data'!$I$6,0,10*ROW('Water Data'!I126))),'Data Summary'!CI132="Yes"),OFFSET('Water Data'!$I$6,0,10*ROW('Water Data'!I126)),NA())</f>
        <v>#N/A</v>
      </c>
      <c r="U132" s="519" t="e">
        <f ca="1">+IF(AND(ISNUMBER(OFFSET('Water Data'!$I$9,0,10*ROW('Water Data'!I126))),'Data Summary'!CJ132="Yes"),OFFSET('Water Data'!$I$9,0,10*ROW('Water Data'!I126)),NA())</f>
        <v>#N/A</v>
      </c>
      <c r="V132" s="520" t="e">
        <f ca="1">+IF(AND(ISNUMBER(OFFSET('Sanitation Data'!$D$4,0,10*ROW('Sanitation Data'!D126))),'Data Summary'!CK132="Yes"),100-OFFSET('Sanitation Data'!$D$4,0,10*ROW('Sanitation Data'!D126)),NA())</f>
        <v>#N/A</v>
      </c>
      <c r="W132" s="520" t="e">
        <f ca="1">+IF(AND(ISNUMBER(OFFSET('Sanitation Data'!$D$6,0,10*ROW('Sanitation Data'!D126))),'Data Summary'!CL132="Yes"),OFFSET('Sanitation Data'!$D$6,0,10*ROW('Sanitation Data'!D126)),NA())</f>
        <v>#N/A</v>
      </c>
      <c r="X132" s="520" t="e">
        <f ca="1">+IF(AND(ISNUMBER(OFFSET('Sanitation Data'!$D$10,0,10*ROW('Sanitation Data'!D126))),'Data Summary'!CM132="Yes"),OFFSET('Sanitation Data'!$D$10,0,10*ROW('Sanitation Data'!D126)),NA())</f>
        <v>#N/A</v>
      </c>
      <c r="Y132" s="520" t="e">
        <f ca="1">+IF(AND(ISNUMBER(OFFSET('Sanitation Data'!$D$11,0,10*ROW('Sanitation Data'!D126))),'Data Summary'!CN132="Yes"),OFFSET('Sanitation Data'!$D$11,0,10*ROW('Sanitation Data'!D126)),NA())</f>
        <v>#N/A</v>
      </c>
      <c r="Z132" s="520" t="e">
        <f ca="1">+IF(AND(ISNUMBER(OFFSET('Sanitation Data'!$D$12,0,10*ROW('Sanitation Data'!D126))),'Data Summary'!CO132="Yes"),OFFSET('Sanitation Data'!$D$12,0,10*ROW('Sanitation Data'!D126)),NA())</f>
        <v>#N/A</v>
      </c>
      <c r="AA132" s="520" t="e">
        <f ca="1">+IF(AND(ISNUMBER(OFFSET('Sanitation Data'!$E$4,0,10*ROW('Sanitation Data'!E126))),'Data Summary'!CP132="Yes"),100-OFFSET('Sanitation Data'!$E$4,0,10*ROW('Sanitation Data'!E126)),NA())</f>
        <v>#N/A</v>
      </c>
      <c r="AB132" s="520" t="e">
        <f ca="1">+IF(AND(ISNUMBER(OFFSET('Sanitation Data'!$E$6,0,10*ROW('Sanitation Data'!E126))),'Data Summary'!CQ132="Yes"),OFFSET('Sanitation Data'!$E$6,0,10*ROW('Sanitation Data'!E126)),NA())</f>
        <v>#N/A</v>
      </c>
      <c r="AC132" s="520" t="e">
        <f ca="1">+IF(AND(ISNUMBER(OFFSET('Sanitation Data'!$E$10,0,10*ROW('Sanitation Data'!E126))),'Data Summary'!CR132="Yes"),OFFSET('Sanitation Data'!$E$10,0,10*ROW('Sanitation Data'!E126)),NA())</f>
        <v>#N/A</v>
      </c>
      <c r="AD132" s="520" t="e">
        <f ca="1">+IF(AND(ISNUMBER(OFFSET('Sanitation Data'!$E$11,0,10*ROW('Sanitation Data'!E126))),'Data Summary'!CS132="Yes"),OFFSET('Sanitation Data'!$E$11,0,10*ROW('Sanitation Data'!E126)),NA())</f>
        <v>#N/A</v>
      </c>
      <c r="AE132" s="520" t="e">
        <f ca="1">+IF(AND(ISNUMBER(OFFSET('Sanitation Data'!$E$12,0,10*ROW('Sanitation Data'!E126))),'Data Summary'!CT132="Yes"),OFFSET('Sanitation Data'!$E$12,0,10*ROW('Sanitation Data'!E126)),NA())</f>
        <v>#N/A</v>
      </c>
      <c r="AF132" s="520" t="e">
        <f ca="1">+IF(AND(ISNUMBER(OFFSET('Sanitation Data'!$F$4,0,10*ROW('Sanitation Data'!F126))),'Data Summary'!CU132="Yes"),100-OFFSET('Sanitation Data'!$F$4,0,10*ROW('Sanitation Data'!F126)),NA())</f>
        <v>#N/A</v>
      </c>
      <c r="AG132" s="520" t="e">
        <f ca="1">+IF(AND(ISNUMBER(OFFSET('Sanitation Data'!$F$6,0,10*ROW('Sanitation Data'!F126))),'Data Summary'!CV132="Yes"),OFFSET('Sanitation Data'!$F$6,0,10*ROW('Sanitation Data'!F126)),NA())</f>
        <v>#N/A</v>
      </c>
      <c r="AH132" s="520" t="e">
        <f ca="1">+IF(AND(ISNUMBER(OFFSET('Sanitation Data'!$F$10,0,10*ROW('Sanitation Data'!F126))),'Data Summary'!CW132="Yes"),OFFSET('Sanitation Data'!$F$10,0,10*ROW('Sanitation Data'!F126)),NA())</f>
        <v>#N/A</v>
      </c>
      <c r="AI132" s="520" t="e">
        <f ca="1">+IF(AND(ISNUMBER(OFFSET('Sanitation Data'!$F$11,0,10*ROW('Sanitation Data'!F126))),'Data Summary'!CX132="Yes"),OFFSET('Sanitation Data'!$F$11,0,10*ROW('Sanitation Data'!F126)),NA())</f>
        <v>#N/A</v>
      </c>
      <c r="AJ132" s="520" t="e">
        <f ca="1">+IF(AND(ISNUMBER(OFFSET('Sanitation Data'!$F$12,0,10*ROW('Sanitation Data'!F126))),'Data Summary'!CY132="Yes"),OFFSET('Sanitation Data'!$F$12,0,10*ROW('Sanitation Data'!F126)),NA())</f>
        <v>#N/A</v>
      </c>
      <c r="AK132" s="520" t="e">
        <f ca="1">+IF(AND(ISNUMBER(OFFSET('Sanitation Data'!$G$4,0,10*ROW('Sanitation Data'!G126))),'Data Summary'!CZ132="Yes"),100-OFFSET('Sanitation Data'!$G$4,0,10*ROW('Sanitation Data'!G126)),NA())</f>
        <v>#N/A</v>
      </c>
      <c r="AL132" s="520" t="e">
        <f ca="1">+IF(AND(ISNUMBER(OFFSET('Sanitation Data'!$G$6,0,10*ROW('Sanitation Data'!G126))),'Data Summary'!DA132="Yes"),OFFSET('Sanitation Data'!$G$6,0,10*ROW('Sanitation Data'!G126)),NA())</f>
        <v>#N/A</v>
      </c>
      <c r="AM132" s="520" t="e">
        <f ca="1">+IF(AND(ISNUMBER(OFFSET('Sanitation Data'!$G$10,0,10*ROW('Sanitation Data'!G126))),'Data Summary'!DB132="Yes"),OFFSET('Sanitation Data'!$G$10,0,10*ROW('Sanitation Data'!G126)),NA())</f>
        <v>#N/A</v>
      </c>
      <c r="AN132" s="520" t="e">
        <f ca="1">+IF(AND(ISNUMBER(OFFSET('Sanitation Data'!$G$11,0,10*ROW('Sanitation Data'!G126))),'Data Summary'!DC132="Yes"),OFFSET('Sanitation Data'!$G$11,0,10*ROW('Sanitation Data'!G126)),NA())</f>
        <v>#N/A</v>
      </c>
      <c r="AO132" s="520" t="e">
        <f ca="1">+IF(AND(ISNUMBER(OFFSET('Sanitation Data'!$G$12,0,10*ROW('Sanitation Data'!G126))),'Data Summary'!DD132="Yes"),OFFSET('Sanitation Data'!$G$12,0,10*ROW('Sanitation Data'!G126)),NA())</f>
        <v>#N/A</v>
      </c>
      <c r="AP132" s="520" t="e">
        <f ca="1">+IF(AND(ISNUMBER(OFFSET('Sanitation Data'!$H$4,0,10*ROW('Sanitation Data'!H126))),'Data Summary'!DE132="Yes"),100-OFFSET('Sanitation Data'!$H$4,0,10*ROW('Sanitation Data'!H126)),NA())</f>
        <v>#N/A</v>
      </c>
      <c r="AQ132" s="520" t="e">
        <f ca="1">+IF(AND(ISNUMBER(OFFSET('Sanitation Data'!$H$6,0,10*ROW('Sanitation Data'!H126))),'Data Summary'!DF132="Yes"),OFFSET('Sanitation Data'!$H$6,0,10*ROW('Sanitation Data'!H126)),NA())</f>
        <v>#N/A</v>
      </c>
      <c r="AR132" s="520" t="e">
        <f ca="1">+IF(AND(ISNUMBER(OFFSET('Sanitation Data'!$H$10,0,10*ROW('Sanitation Data'!H126))),'Data Summary'!DG132="Yes"),OFFSET('Sanitation Data'!$H$10,0,10*ROW('Sanitation Data'!H126)),NA())</f>
        <v>#N/A</v>
      </c>
      <c r="AS132" s="520" t="e">
        <f ca="1">+IF(AND(ISNUMBER(OFFSET('Sanitation Data'!$H$11,0,10*ROW('Sanitation Data'!H126))),'Data Summary'!DH132="Yes"),OFFSET('Sanitation Data'!$H$11,0,10*ROW('Sanitation Data'!H126)),NA())</f>
        <v>#N/A</v>
      </c>
      <c r="AT132" s="520" t="e">
        <f ca="1">+IF(AND(ISNUMBER(OFFSET('Sanitation Data'!$H$12,0,10*ROW('Sanitation Data'!H126))),'Data Summary'!DI132="Yes"),OFFSET('Sanitation Data'!$H$12,0,10*ROW('Sanitation Data'!H126)),NA())</f>
        <v>#N/A</v>
      </c>
      <c r="AU132" s="520" t="e">
        <f ca="1">+IF(AND(ISNUMBER(OFFSET('Sanitation Data'!$I$4,0,10*ROW('Sanitation Data'!I126))),'Data Summary'!DJ132="Yes"),100-OFFSET('Sanitation Data'!$I$4,0,10*ROW('Sanitation Data'!I126)),NA())</f>
        <v>#N/A</v>
      </c>
      <c r="AV132" s="520" t="e">
        <f ca="1">+IF(AND(ISNUMBER(OFFSET('Sanitation Data'!$I$6,0,10*ROW('Sanitation Data'!I126))),'Data Summary'!DK132="Yes"),OFFSET('Sanitation Data'!$I$6,0,10*ROW('Sanitation Data'!I126)),NA())</f>
        <v>#N/A</v>
      </c>
      <c r="AW132" s="520" t="e">
        <f ca="1">+IF(AND(ISNUMBER(OFFSET('Sanitation Data'!$I$10,0,10*ROW('Sanitation Data'!I126))),'Data Summary'!DL132="Yes"),OFFSET('Sanitation Data'!$I$10,0,10*ROW('Sanitation Data'!I126)),NA())</f>
        <v>#N/A</v>
      </c>
      <c r="AX132" s="520" t="e">
        <f ca="1">+IF(AND(ISNUMBER(OFFSET('Sanitation Data'!$I$11,0,10*ROW('Sanitation Data'!I126))),'Data Summary'!DM132="Yes"),OFFSET('Sanitation Data'!$I$11,0,10*ROW('Sanitation Data'!I126)),NA())</f>
        <v>#N/A</v>
      </c>
      <c r="AY132" s="520" t="e">
        <f ca="1">+IF(AND(ISNUMBER(OFFSET('Sanitation Data'!$I$12,0,10*ROW('Sanitation Data'!I126))),'Data Summary'!DN132="Yes"),OFFSET('Sanitation Data'!$I$12,0,10*ROW('Sanitation Data'!I126)),NA())</f>
        <v>#N/A</v>
      </c>
      <c r="AZ132" s="521" t="e">
        <f ca="1">+IF(AND(ISNUMBER(OFFSET('Hygiene Data'!$D$5,0,10*ROW('Hygiene Data'!D126))),'Data Summary'!DO132="Yes"),OFFSET('Hygiene Data'!$D$5,0,10*ROW('Hygiene Data'!D126)),NA())</f>
        <v>#N/A</v>
      </c>
      <c r="BA132" s="521" t="e">
        <f ca="1">+IF(AND(ISNUMBER(OFFSET('Hygiene Data'!$D$7,0,10*ROW('Hygiene Data'!D126))),'Data Summary'!DP132="Yes"),OFFSET('Hygiene Data'!$D$7,0,10*ROW('Hygiene Data'!D126)),NA())</f>
        <v>#N/A</v>
      </c>
      <c r="BB132" s="521" t="e">
        <f ca="1">+IF(AND(ISNUMBER(OFFSET('Hygiene Data'!$D$9,0,10*ROW('Hygiene Data'!D126))),'Data Summary'!DQ132="Yes"),OFFSET('Hygiene Data'!$D$9,0,10*ROW('Hygiene Data'!D126)),NA())</f>
        <v>#N/A</v>
      </c>
      <c r="BC132" s="521" t="e">
        <f ca="1">+IF(AND(ISNUMBER(OFFSET('Hygiene Data'!$E$5,0,10*ROW('Hygiene Data'!E126))),'Data Summary'!DR132="Yes"),OFFSET('Hygiene Data'!$E$5,0,10*ROW('Hygiene Data'!E126)),NA())</f>
        <v>#N/A</v>
      </c>
      <c r="BD132" s="521" t="e">
        <f ca="1">+IF(AND(ISNUMBER(OFFSET('Hygiene Data'!$E$7,0,10*ROW('Hygiene Data'!E126))),'Data Summary'!DS132="Yes"),OFFSET('Hygiene Data'!$E$7,0,10*ROW('Hygiene Data'!E126)),NA())</f>
        <v>#N/A</v>
      </c>
      <c r="BE132" s="521" t="e">
        <f ca="1">+IF(AND(ISNUMBER(OFFSET('Hygiene Data'!$E$9,0,10*ROW('Hygiene Data'!E126))),'Data Summary'!DT132="Yes"),OFFSET('Hygiene Data'!$E$9,0,10*ROW('Hygiene Data'!E126)),NA())</f>
        <v>#N/A</v>
      </c>
      <c r="BF132" s="521" t="e">
        <f ca="1">+IF(AND(ISNUMBER(OFFSET('Hygiene Data'!$F$5,0,10*ROW('Hygiene Data'!F126))),'Data Summary'!DU132="Yes"),OFFSET('Hygiene Data'!$F$5,0,10*ROW('Hygiene Data'!F126)),NA())</f>
        <v>#N/A</v>
      </c>
      <c r="BG132" s="521" t="e">
        <f ca="1">+IF(AND(ISNUMBER(OFFSET('Hygiene Data'!$F$7,0,10*ROW('Hygiene Data'!F126))),'Data Summary'!DV132="Yes"),OFFSET('Hygiene Data'!$F$7,0,10*ROW('Hygiene Data'!F126)),NA())</f>
        <v>#N/A</v>
      </c>
      <c r="BH132" s="521" t="e">
        <f ca="1">+IF(AND(ISNUMBER(OFFSET('Hygiene Data'!$F$9,0,10*ROW('Hygiene Data'!F126))),'Data Summary'!DW132="Yes"),OFFSET('Hygiene Data'!$F$9,0,10*ROW('Hygiene Data'!F126)),NA())</f>
        <v>#N/A</v>
      </c>
      <c r="BI132" s="521" t="e">
        <f ca="1">+IF(AND(ISNUMBER(OFFSET('Hygiene Data'!$G$5,0,10*ROW('Hygiene Data'!G126))),'Data Summary'!DX132="Yes"),OFFSET('Hygiene Data'!$G$5,0,10*ROW('Hygiene Data'!G126)),NA())</f>
        <v>#N/A</v>
      </c>
      <c r="BJ132" s="521" t="e">
        <f ca="1">+IF(AND(ISNUMBER(OFFSET('Hygiene Data'!$G$7,0,10*ROW('Hygiene Data'!G126))),'Data Summary'!DY132="Yes"),OFFSET('Hygiene Data'!$G$7,0,10*ROW('Hygiene Data'!G126)),NA())</f>
        <v>#N/A</v>
      </c>
      <c r="BK132" s="521" t="e">
        <f ca="1">+IF(AND(ISNUMBER(OFFSET('Hygiene Data'!$G$9,0,10*ROW('Hygiene Data'!G126))),'Data Summary'!DZ132="Yes"),OFFSET('Hygiene Data'!$G$9,0,10*ROW('Hygiene Data'!G126)),NA())</f>
        <v>#N/A</v>
      </c>
      <c r="BL132" s="521" t="e">
        <f ca="1">+IF(AND(ISNUMBER(OFFSET('Hygiene Data'!$H$5,0,10*ROW('Hygiene Data'!H126))),'Data Summary'!EA132="Yes"),OFFSET('Hygiene Data'!$H$5,0,10*ROW('Hygiene Data'!H126)),NA())</f>
        <v>#N/A</v>
      </c>
      <c r="BM132" s="521" t="e">
        <f ca="1">+IF(AND(ISNUMBER(OFFSET('Hygiene Data'!$H$7,0,10*ROW('Hygiene Data'!H126))),'Data Summary'!EB132="Yes"),OFFSET('Hygiene Data'!$H$7,0,10*ROW('Hygiene Data'!H126)),NA())</f>
        <v>#N/A</v>
      </c>
      <c r="BN132" s="521" t="e">
        <f ca="1">+IF(AND(ISNUMBER(OFFSET('Hygiene Data'!$H$9,0,10*ROW('Hygiene Data'!H126))),'Data Summary'!EC132="Yes"),OFFSET('Hygiene Data'!$H$9,0,10*ROW('Hygiene Data'!H126)),NA())</f>
        <v>#N/A</v>
      </c>
      <c r="BO132" s="521" t="e">
        <f ca="1">+IF(AND(ISNUMBER(OFFSET('Hygiene Data'!$I$5,0,10*ROW('Hygiene Data'!I126))),'Data Summary'!ED132="Yes"),OFFSET('Hygiene Data'!$I$5,0,10*ROW('Hygiene Data'!I126)),NA())</f>
        <v>#N/A</v>
      </c>
      <c r="BP132" s="521" t="e">
        <f ca="1">+IF(AND(ISNUMBER(OFFSET('Hygiene Data'!$I$7,0,10*ROW('Hygiene Data'!I126))),'Data Summary'!EE132="Yes"),OFFSET('Hygiene Data'!$I$7,0,10*ROW('Hygiene Data'!I126)),NA())</f>
        <v>#N/A</v>
      </c>
      <c r="BQ132" s="521" t="e">
        <f ca="1">+IF(AND(ISNUMBER(OFFSET('Hygiene Data'!$I$9,0,10*ROW('Hygiene Data'!I126))),'Data Summary'!EF132="Yes"),OFFSET('Hygiene Data'!$I$9,0,10*ROW('Hygiene Data'!I126)),NA())</f>
        <v>#N/A</v>
      </c>
    </row>
    <row r="133" spans="1:69" x14ac:dyDescent="0.25">
      <c r="A133" s="517" t="e">
        <f ca="1">+RIGHT('Data Summary'!A133,LEN('Data Summary'!A133)-9)</f>
        <v>#VALUE!</v>
      </c>
      <c r="B133" s="491" t="str">
        <f ca="1">+IF(ISTEXT('Data Summary'!B133),'Data Summary'!B133,"")</f>
        <v/>
      </c>
      <c r="C133" s="518" t="e">
        <f ca="1">+VALUE('Data Summary'!C133)</f>
        <v>#VALUE!</v>
      </c>
      <c r="D133" s="519" t="e">
        <f ca="1">+IF(AND(ISNUMBER(OFFSET('Water Data'!$D$4,0,10*ROW('Water Data'!D127))),'Data Summary'!BS133="Yes"),100-OFFSET('Water Data'!$D$4,0,10*ROW('Water Data'!D127)),NA())</f>
        <v>#N/A</v>
      </c>
      <c r="E133" s="519" t="e">
        <f ca="1">+IF(AND(ISNUMBER(OFFSET('Water Data'!$D$6,0,10*ROW('Water Data'!D127))),'Data Summary'!BT133="Yes"),OFFSET('Water Data'!$D$6,0,10*ROW('Water Data'!D127)),NA())</f>
        <v>#N/A</v>
      </c>
      <c r="F133" s="519" t="e">
        <f ca="1">+IF(AND(ISNUMBER(OFFSET('Water Data'!$D$9,0,10*ROW('Water Data'!D127))),'Data Summary'!BU133="Yes"),OFFSET('Water Data'!$D$9,0,10*ROW('Water Data'!D127)),NA())</f>
        <v>#N/A</v>
      </c>
      <c r="G133" s="519" t="e">
        <f ca="1">+IF(AND(ISNUMBER(OFFSET('Water Data'!$E$4,0,10*ROW('Water Data'!E127))),'Data Summary'!BV133="Yes"),100-OFFSET('Water Data'!$E$4,0,10*ROW('Water Data'!E127)),NA())</f>
        <v>#N/A</v>
      </c>
      <c r="H133" s="519" t="e">
        <f ca="1">+IF(AND(ISNUMBER(OFFSET('Water Data'!$E$6,0,10*ROW('Water Data'!E127))),'Data Summary'!BW133="Yes"),OFFSET('Water Data'!$E$6,0,10*ROW('Water Data'!E127)),NA())</f>
        <v>#N/A</v>
      </c>
      <c r="I133" s="519" t="e">
        <f ca="1">+IF(AND(ISNUMBER(OFFSET('Water Data'!$E$9,0,10*ROW('Water Data'!E127))),'Data Summary'!BX133="Yes"),OFFSET('Water Data'!$E$9,0,10*ROW('Water Data'!E127)),NA())</f>
        <v>#N/A</v>
      </c>
      <c r="J133" s="519" t="e">
        <f ca="1">+IF(AND(ISNUMBER(OFFSET('Water Data'!$F$4,0,10*ROW('Water Data'!F127))),'Data Summary'!BY133="Yes"),100-OFFSET('Water Data'!$F$4,0,10*ROW('Water Data'!F127)),NA())</f>
        <v>#N/A</v>
      </c>
      <c r="K133" s="519" t="e">
        <f ca="1">+IF(AND(ISNUMBER(OFFSET('Water Data'!$F$6,0,10*ROW('Water Data'!F127))),'Data Summary'!BZ133="Yes"),OFFSET('Water Data'!$F$6,0,10*ROW('Water Data'!F127)),NA())</f>
        <v>#N/A</v>
      </c>
      <c r="L133" s="519" t="e">
        <f ca="1">+IF(AND(ISNUMBER(OFFSET('Water Data'!$F$9,0,10*ROW('Water Data'!F127))),'Data Summary'!CA133="Yes"),OFFSET('Water Data'!$F$9,0,10*ROW('Water Data'!F127)),NA())</f>
        <v>#N/A</v>
      </c>
      <c r="M133" s="519" t="e">
        <f ca="1">+IF(AND(ISNUMBER(OFFSET('Water Data'!$G$4,0,10*ROW('Water Data'!G127))),'Data Summary'!CB133="Yes"),100-OFFSET('Water Data'!$G$4,0,10*ROW('Water Data'!G127)),NA())</f>
        <v>#N/A</v>
      </c>
      <c r="N133" s="519" t="e">
        <f ca="1">+IF(AND(ISNUMBER(OFFSET('Water Data'!$G$6,0,10*ROW('Water Data'!G127))),'Data Summary'!CC133="Yes"),OFFSET('Water Data'!$G$6,0,10*ROW('Water Data'!G127)),NA())</f>
        <v>#N/A</v>
      </c>
      <c r="O133" s="519" t="e">
        <f ca="1">+IF(AND(ISNUMBER(OFFSET('Water Data'!$G$9,0,10*ROW('Water Data'!G127))),'Data Summary'!CD133="Yes"),OFFSET('Water Data'!$G$9,0,10*ROW('Water Data'!G127)),NA())</f>
        <v>#N/A</v>
      </c>
      <c r="P133" s="519" t="e">
        <f ca="1">+IF(AND(ISNUMBER(OFFSET('Water Data'!$H$4,0,10*ROW('Water Data'!H127))),'Data Summary'!CE133="Yes"),100-OFFSET('Water Data'!$H$4,0,10*ROW('Water Data'!H127)),NA())</f>
        <v>#N/A</v>
      </c>
      <c r="Q133" s="519" t="e">
        <f ca="1">+IF(AND(ISNUMBER(OFFSET('Water Data'!$H$6,0,10*ROW('Water Data'!H127))),'Data Summary'!CF133="Yes"),OFFSET('Water Data'!$H$6,0,10*ROW('Water Data'!H127)),NA())</f>
        <v>#N/A</v>
      </c>
      <c r="R133" s="519" t="e">
        <f ca="1">+IF(AND(ISNUMBER(OFFSET('Water Data'!$H$9,0,10*ROW('Water Data'!H127))),'Data Summary'!CG133="Yes"),OFFSET('Water Data'!$H$9,0,10*ROW('Water Data'!H127)),NA())</f>
        <v>#N/A</v>
      </c>
      <c r="S133" s="519" t="e">
        <f ca="1">+IF(AND(ISNUMBER(OFFSET('Water Data'!$I$4,0,10*ROW('Water Data'!I127))),'Data Summary'!CH133="Yes"),100-OFFSET('Water Data'!$I$4,0,10*ROW('Water Data'!I127)),NA())</f>
        <v>#N/A</v>
      </c>
      <c r="T133" s="519" t="e">
        <f ca="1">+IF(AND(ISNUMBER(OFFSET('Water Data'!$I$6,0,10*ROW('Water Data'!I127))),'Data Summary'!CI133="Yes"),OFFSET('Water Data'!$I$6,0,10*ROW('Water Data'!I127)),NA())</f>
        <v>#N/A</v>
      </c>
      <c r="U133" s="519" t="e">
        <f ca="1">+IF(AND(ISNUMBER(OFFSET('Water Data'!$I$9,0,10*ROW('Water Data'!I127))),'Data Summary'!CJ133="Yes"),OFFSET('Water Data'!$I$9,0,10*ROW('Water Data'!I127)),NA())</f>
        <v>#N/A</v>
      </c>
      <c r="V133" s="520" t="e">
        <f ca="1">+IF(AND(ISNUMBER(OFFSET('Sanitation Data'!$D$4,0,10*ROW('Sanitation Data'!D127))),'Data Summary'!CK133="Yes"),100-OFFSET('Sanitation Data'!$D$4,0,10*ROW('Sanitation Data'!D127)),NA())</f>
        <v>#N/A</v>
      </c>
      <c r="W133" s="520" t="e">
        <f ca="1">+IF(AND(ISNUMBER(OFFSET('Sanitation Data'!$D$6,0,10*ROW('Sanitation Data'!D127))),'Data Summary'!CL133="Yes"),OFFSET('Sanitation Data'!$D$6,0,10*ROW('Sanitation Data'!D127)),NA())</f>
        <v>#N/A</v>
      </c>
      <c r="X133" s="520" t="e">
        <f ca="1">+IF(AND(ISNUMBER(OFFSET('Sanitation Data'!$D$10,0,10*ROW('Sanitation Data'!D127))),'Data Summary'!CM133="Yes"),OFFSET('Sanitation Data'!$D$10,0,10*ROW('Sanitation Data'!D127)),NA())</f>
        <v>#N/A</v>
      </c>
      <c r="Y133" s="520" t="e">
        <f ca="1">+IF(AND(ISNUMBER(OFFSET('Sanitation Data'!$D$11,0,10*ROW('Sanitation Data'!D127))),'Data Summary'!CN133="Yes"),OFFSET('Sanitation Data'!$D$11,0,10*ROW('Sanitation Data'!D127)),NA())</f>
        <v>#N/A</v>
      </c>
      <c r="Z133" s="520" t="e">
        <f ca="1">+IF(AND(ISNUMBER(OFFSET('Sanitation Data'!$D$12,0,10*ROW('Sanitation Data'!D127))),'Data Summary'!CO133="Yes"),OFFSET('Sanitation Data'!$D$12,0,10*ROW('Sanitation Data'!D127)),NA())</f>
        <v>#N/A</v>
      </c>
      <c r="AA133" s="520" t="e">
        <f ca="1">+IF(AND(ISNUMBER(OFFSET('Sanitation Data'!$E$4,0,10*ROW('Sanitation Data'!E127))),'Data Summary'!CP133="Yes"),100-OFFSET('Sanitation Data'!$E$4,0,10*ROW('Sanitation Data'!E127)),NA())</f>
        <v>#N/A</v>
      </c>
      <c r="AB133" s="520" t="e">
        <f ca="1">+IF(AND(ISNUMBER(OFFSET('Sanitation Data'!$E$6,0,10*ROW('Sanitation Data'!E127))),'Data Summary'!CQ133="Yes"),OFFSET('Sanitation Data'!$E$6,0,10*ROW('Sanitation Data'!E127)),NA())</f>
        <v>#N/A</v>
      </c>
      <c r="AC133" s="520" t="e">
        <f ca="1">+IF(AND(ISNUMBER(OFFSET('Sanitation Data'!$E$10,0,10*ROW('Sanitation Data'!E127))),'Data Summary'!CR133="Yes"),OFFSET('Sanitation Data'!$E$10,0,10*ROW('Sanitation Data'!E127)),NA())</f>
        <v>#N/A</v>
      </c>
      <c r="AD133" s="520" t="e">
        <f ca="1">+IF(AND(ISNUMBER(OFFSET('Sanitation Data'!$E$11,0,10*ROW('Sanitation Data'!E127))),'Data Summary'!CS133="Yes"),OFFSET('Sanitation Data'!$E$11,0,10*ROW('Sanitation Data'!E127)),NA())</f>
        <v>#N/A</v>
      </c>
      <c r="AE133" s="520" t="e">
        <f ca="1">+IF(AND(ISNUMBER(OFFSET('Sanitation Data'!$E$12,0,10*ROW('Sanitation Data'!E127))),'Data Summary'!CT133="Yes"),OFFSET('Sanitation Data'!$E$12,0,10*ROW('Sanitation Data'!E127)),NA())</f>
        <v>#N/A</v>
      </c>
      <c r="AF133" s="520" t="e">
        <f ca="1">+IF(AND(ISNUMBER(OFFSET('Sanitation Data'!$F$4,0,10*ROW('Sanitation Data'!F127))),'Data Summary'!CU133="Yes"),100-OFFSET('Sanitation Data'!$F$4,0,10*ROW('Sanitation Data'!F127)),NA())</f>
        <v>#N/A</v>
      </c>
      <c r="AG133" s="520" t="e">
        <f ca="1">+IF(AND(ISNUMBER(OFFSET('Sanitation Data'!$F$6,0,10*ROW('Sanitation Data'!F127))),'Data Summary'!CV133="Yes"),OFFSET('Sanitation Data'!$F$6,0,10*ROW('Sanitation Data'!F127)),NA())</f>
        <v>#N/A</v>
      </c>
      <c r="AH133" s="520" t="e">
        <f ca="1">+IF(AND(ISNUMBER(OFFSET('Sanitation Data'!$F$10,0,10*ROW('Sanitation Data'!F127))),'Data Summary'!CW133="Yes"),OFFSET('Sanitation Data'!$F$10,0,10*ROW('Sanitation Data'!F127)),NA())</f>
        <v>#N/A</v>
      </c>
      <c r="AI133" s="520" t="e">
        <f ca="1">+IF(AND(ISNUMBER(OFFSET('Sanitation Data'!$F$11,0,10*ROW('Sanitation Data'!F127))),'Data Summary'!CX133="Yes"),OFFSET('Sanitation Data'!$F$11,0,10*ROW('Sanitation Data'!F127)),NA())</f>
        <v>#N/A</v>
      </c>
      <c r="AJ133" s="520" t="e">
        <f ca="1">+IF(AND(ISNUMBER(OFFSET('Sanitation Data'!$F$12,0,10*ROW('Sanitation Data'!F127))),'Data Summary'!CY133="Yes"),OFFSET('Sanitation Data'!$F$12,0,10*ROW('Sanitation Data'!F127)),NA())</f>
        <v>#N/A</v>
      </c>
      <c r="AK133" s="520" t="e">
        <f ca="1">+IF(AND(ISNUMBER(OFFSET('Sanitation Data'!$G$4,0,10*ROW('Sanitation Data'!G127))),'Data Summary'!CZ133="Yes"),100-OFFSET('Sanitation Data'!$G$4,0,10*ROW('Sanitation Data'!G127)),NA())</f>
        <v>#N/A</v>
      </c>
      <c r="AL133" s="520" t="e">
        <f ca="1">+IF(AND(ISNUMBER(OFFSET('Sanitation Data'!$G$6,0,10*ROW('Sanitation Data'!G127))),'Data Summary'!DA133="Yes"),OFFSET('Sanitation Data'!$G$6,0,10*ROW('Sanitation Data'!G127)),NA())</f>
        <v>#N/A</v>
      </c>
      <c r="AM133" s="520" t="e">
        <f ca="1">+IF(AND(ISNUMBER(OFFSET('Sanitation Data'!$G$10,0,10*ROW('Sanitation Data'!G127))),'Data Summary'!DB133="Yes"),OFFSET('Sanitation Data'!$G$10,0,10*ROW('Sanitation Data'!G127)),NA())</f>
        <v>#N/A</v>
      </c>
      <c r="AN133" s="520" t="e">
        <f ca="1">+IF(AND(ISNUMBER(OFFSET('Sanitation Data'!$G$11,0,10*ROW('Sanitation Data'!G127))),'Data Summary'!DC133="Yes"),OFFSET('Sanitation Data'!$G$11,0,10*ROW('Sanitation Data'!G127)),NA())</f>
        <v>#N/A</v>
      </c>
      <c r="AO133" s="520" t="e">
        <f ca="1">+IF(AND(ISNUMBER(OFFSET('Sanitation Data'!$G$12,0,10*ROW('Sanitation Data'!G127))),'Data Summary'!DD133="Yes"),OFFSET('Sanitation Data'!$G$12,0,10*ROW('Sanitation Data'!G127)),NA())</f>
        <v>#N/A</v>
      </c>
      <c r="AP133" s="520" t="e">
        <f ca="1">+IF(AND(ISNUMBER(OFFSET('Sanitation Data'!$H$4,0,10*ROW('Sanitation Data'!H127))),'Data Summary'!DE133="Yes"),100-OFFSET('Sanitation Data'!$H$4,0,10*ROW('Sanitation Data'!H127)),NA())</f>
        <v>#N/A</v>
      </c>
      <c r="AQ133" s="520" t="e">
        <f ca="1">+IF(AND(ISNUMBER(OFFSET('Sanitation Data'!$H$6,0,10*ROW('Sanitation Data'!H127))),'Data Summary'!DF133="Yes"),OFFSET('Sanitation Data'!$H$6,0,10*ROW('Sanitation Data'!H127)),NA())</f>
        <v>#N/A</v>
      </c>
      <c r="AR133" s="520" t="e">
        <f ca="1">+IF(AND(ISNUMBER(OFFSET('Sanitation Data'!$H$10,0,10*ROW('Sanitation Data'!H127))),'Data Summary'!DG133="Yes"),OFFSET('Sanitation Data'!$H$10,0,10*ROW('Sanitation Data'!H127)),NA())</f>
        <v>#N/A</v>
      </c>
      <c r="AS133" s="520" t="e">
        <f ca="1">+IF(AND(ISNUMBER(OFFSET('Sanitation Data'!$H$11,0,10*ROW('Sanitation Data'!H127))),'Data Summary'!DH133="Yes"),OFFSET('Sanitation Data'!$H$11,0,10*ROW('Sanitation Data'!H127)),NA())</f>
        <v>#N/A</v>
      </c>
      <c r="AT133" s="520" t="e">
        <f ca="1">+IF(AND(ISNUMBER(OFFSET('Sanitation Data'!$H$12,0,10*ROW('Sanitation Data'!H127))),'Data Summary'!DI133="Yes"),OFFSET('Sanitation Data'!$H$12,0,10*ROW('Sanitation Data'!H127)),NA())</f>
        <v>#N/A</v>
      </c>
      <c r="AU133" s="520" t="e">
        <f ca="1">+IF(AND(ISNUMBER(OFFSET('Sanitation Data'!$I$4,0,10*ROW('Sanitation Data'!I127))),'Data Summary'!DJ133="Yes"),100-OFFSET('Sanitation Data'!$I$4,0,10*ROW('Sanitation Data'!I127)),NA())</f>
        <v>#N/A</v>
      </c>
      <c r="AV133" s="520" t="e">
        <f ca="1">+IF(AND(ISNUMBER(OFFSET('Sanitation Data'!$I$6,0,10*ROW('Sanitation Data'!I127))),'Data Summary'!DK133="Yes"),OFFSET('Sanitation Data'!$I$6,0,10*ROW('Sanitation Data'!I127)),NA())</f>
        <v>#N/A</v>
      </c>
      <c r="AW133" s="520" t="e">
        <f ca="1">+IF(AND(ISNUMBER(OFFSET('Sanitation Data'!$I$10,0,10*ROW('Sanitation Data'!I127))),'Data Summary'!DL133="Yes"),OFFSET('Sanitation Data'!$I$10,0,10*ROW('Sanitation Data'!I127)),NA())</f>
        <v>#N/A</v>
      </c>
      <c r="AX133" s="520" t="e">
        <f ca="1">+IF(AND(ISNUMBER(OFFSET('Sanitation Data'!$I$11,0,10*ROW('Sanitation Data'!I127))),'Data Summary'!DM133="Yes"),OFFSET('Sanitation Data'!$I$11,0,10*ROW('Sanitation Data'!I127)),NA())</f>
        <v>#N/A</v>
      </c>
      <c r="AY133" s="520" t="e">
        <f ca="1">+IF(AND(ISNUMBER(OFFSET('Sanitation Data'!$I$12,0,10*ROW('Sanitation Data'!I127))),'Data Summary'!DN133="Yes"),OFFSET('Sanitation Data'!$I$12,0,10*ROW('Sanitation Data'!I127)),NA())</f>
        <v>#N/A</v>
      </c>
      <c r="AZ133" s="521" t="e">
        <f ca="1">+IF(AND(ISNUMBER(OFFSET('Hygiene Data'!$D$5,0,10*ROW('Hygiene Data'!D127))),'Data Summary'!DO133="Yes"),OFFSET('Hygiene Data'!$D$5,0,10*ROW('Hygiene Data'!D127)),NA())</f>
        <v>#N/A</v>
      </c>
      <c r="BA133" s="521" t="e">
        <f ca="1">+IF(AND(ISNUMBER(OFFSET('Hygiene Data'!$D$7,0,10*ROW('Hygiene Data'!D127))),'Data Summary'!DP133="Yes"),OFFSET('Hygiene Data'!$D$7,0,10*ROW('Hygiene Data'!D127)),NA())</f>
        <v>#N/A</v>
      </c>
      <c r="BB133" s="521" t="e">
        <f ca="1">+IF(AND(ISNUMBER(OFFSET('Hygiene Data'!$D$9,0,10*ROW('Hygiene Data'!D127))),'Data Summary'!DQ133="Yes"),OFFSET('Hygiene Data'!$D$9,0,10*ROW('Hygiene Data'!D127)),NA())</f>
        <v>#N/A</v>
      </c>
      <c r="BC133" s="521" t="e">
        <f ca="1">+IF(AND(ISNUMBER(OFFSET('Hygiene Data'!$E$5,0,10*ROW('Hygiene Data'!E127))),'Data Summary'!DR133="Yes"),OFFSET('Hygiene Data'!$E$5,0,10*ROW('Hygiene Data'!E127)),NA())</f>
        <v>#N/A</v>
      </c>
      <c r="BD133" s="521" t="e">
        <f ca="1">+IF(AND(ISNUMBER(OFFSET('Hygiene Data'!$E$7,0,10*ROW('Hygiene Data'!E127))),'Data Summary'!DS133="Yes"),OFFSET('Hygiene Data'!$E$7,0,10*ROW('Hygiene Data'!E127)),NA())</f>
        <v>#N/A</v>
      </c>
      <c r="BE133" s="521" t="e">
        <f ca="1">+IF(AND(ISNUMBER(OFFSET('Hygiene Data'!$E$9,0,10*ROW('Hygiene Data'!E127))),'Data Summary'!DT133="Yes"),OFFSET('Hygiene Data'!$E$9,0,10*ROW('Hygiene Data'!E127)),NA())</f>
        <v>#N/A</v>
      </c>
      <c r="BF133" s="521" t="e">
        <f ca="1">+IF(AND(ISNUMBER(OFFSET('Hygiene Data'!$F$5,0,10*ROW('Hygiene Data'!F127))),'Data Summary'!DU133="Yes"),OFFSET('Hygiene Data'!$F$5,0,10*ROW('Hygiene Data'!F127)),NA())</f>
        <v>#N/A</v>
      </c>
      <c r="BG133" s="521" t="e">
        <f ca="1">+IF(AND(ISNUMBER(OFFSET('Hygiene Data'!$F$7,0,10*ROW('Hygiene Data'!F127))),'Data Summary'!DV133="Yes"),OFFSET('Hygiene Data'!$F$7,0,10*ROW('Hygiene Data'!F127)),NA())</f>
        <v>#N/A</v>
      </c>
      <c r="BH133" s="521" t="e">
        <f ca="1">+IF(AND(ISNUMBER(OFFSET('Hygiene Data'!$F$9,0,10*ROW('Hygiene Data'!F127))),'Data Summary'!DW133="Yes"),OFFSET('Hygiene Data'!$F$9,0,10*ROW('Hygiene Data'!F127)),NA())</f>
        <v>#N/A</v>
      </c>
      <c r="BI133" s="521" t="e">
        <f ca="1">+IF(AND(ISNUMBER(OFFSET('Hygiene Data'!$G$5,0,10*ROW('Hygiene Data'!G127))),'Data Summary'!DX133="Yes"),OFFSET('Hygiene Data'!$G$5,0,10*ROW('Hygiene Data'!G127)),NA())</f>
        <v>#N/A</v>
      </c>
      <c r="BJ133" s="521" t="e">
        <f ca="1">+IF(AND(ISNUMBER(OFFSET('Hygiene Data'!$G$7,0,10*ROW('Hygiene Data'!G127))),'Data Summary'!DY133="Yes"),OFFSET('Hygiene Data'!$G$7,0,10*ROW('Hygiene Data'!G127)),NA())</f>
        <v>#N/A</v>
      </c>
      <c r="BK133" s="521" t="e">
        <f ca="1">+IF(AND(ISNUMBER(OFFSET('Hygiene Data'!$G$9,0,10*ROW('Hygiene Data'!G127))),'Data Summary'!DZ133="Yes"),OFFSET('Hygiene Data'!$G$9,0,10*ROW('Hygiene Data'!G127)),NA())</f>
        <v>#N/A</v>
      </c>
      <c r="BL133" s="521" t="e">
        <f ca="1">+IF(AND(ISNUMBER(OFFSET('Hygiene Data'!$H$5,0,10*ROW('Hygiene Data'!H127))),'Data Summary'!EA133="Yes"),OFFSET('Hygiene Data'!$H$5,0,10*ROW('Hygiene Data'!H127)),NA())</f>
        <v>#N/A</v>
      </c>
      <c r="BM133" s="521" t="e">
        <f ca="1">+IF(AND(ISNUMBER(OFFSET('Hygiene Data'!$H$7,0,10*ROW('Hygiene Data'!H127))),'Data Summary'!EB133="Yes"),OFFSET('Hygiene Data'!$H$7,0,10*ROW('Hygiene Data'!H127)),NA())</f>
        <v>#N/A</v>
      </c>
      <c r="BN133" s="521" t="e">
        <f ca="1">+IF(AND(ISNUMBER(OFFSET('Hygiene Data'!$H$9,0,10*ROW('Hygiene Data'!H127))),'Data Summary'!EC133="Yes"),OFFSET('Hygiene Data'!$H$9,0,10*ROW('Hygiene Data'!H127)),NA())</f>
        <v>#N/A</v>
      </c>
      <c r="BO133" s="521" t="e">
        <f ca="1">+IF(AND(ISNUMBER(OFFSET('Hygiene Data'!$I$5,0,10*ROW('Hygiene Data'!I127))),'Data Summary'!ED133="Yes"),OFFSET('Hygiene Data'!$I$5,0,10*ROW('Hygiene Data'!I127)),NA())</f>
        <v>#N/A</v>
      </c>
      <c r="BP133" s="521" t="e">
        <f ca="1">+IF(AND(ISNUMBER(OFFSET('Hygiene Data'!$I$7,0,10*ROW('Hygiene Data'!I127))),'Data Summary'!EE133="Yes"),OFFSET('Hygiene Data'!$I$7,0,10*ROW('Hygiene Data'!I127)),NA())</f>
        <v>#N/A</v>
      </c>
      <c r="BQ133" s="521" t="e">
        <f ca="1">+IF(AND(ISNUMBER(OFFSET('Hygiene Data'!$I$9,0,10*ROW('Hygiene Data'!I127))),'Data Summary'!EF133="Yes"),OFFSET('Hygiene Data'!$I$9,0,10*ROW('Hygiene Data'!I127)),NA())</f>
        <v>#N/A</v>
      </c>
    </row>
    <row r="134" spans="1:69" x14ac:dyDescent="0.25">
      <c r="A134" s="517" t="e">
        <f ca="1">+RIGHT('Data Summary'!A134,LEN('Data Summary'!A134)-9)</f>
        <v>#VALUE!</v>
      </c>
      <c r="B134" s="491" t="str">
        <f ca="1">+IF(ISTEXT('Data Summary'!B134),'Data Summary'!B134,"")</f>
        <v/>
      </c>
      <c r="C134" s="518" t="e">
        <f ca="1">+VALUE('Data Summary'!C134)</f>
        <v>#VALUE!</v>
      </c>
      <c r="D134" s="519" t="e">
        <f ca="1">+IF(AND(ISNUMBER(OFFSET('Water Data'!$D$4,0,10*ROW('Water Data'!D128))),'Data Summary'!BS134="Yes"),100-OFFSET('Water Data'!$D$4,0,10*ROW('Water Data'!D128)),NA())</f>
        <v>#N/A</v>
      </c>
      <c r="E134" s="519" t="e">
        <f ca="1">+IF(AND(ISNUMBER(OFFSET('Water Data'!$D$6,0,10*ROW('Water Data'!D128))),'Data Summary'!BT134="Yes"),OFFSET('Water Data'!$D$6,0,10*ROW('Water Data'!D128)),NA())</f>
        <v>#N/A</v>
      </c>
      <c r="F134" s="519" t="e">
        <f ca="1">+IF(AND(ISNUMBER(OFFSET('Water Data'!$D$9,0,10*ROW('Water Data'!D128))),'Data Summary'!BU134="Yes"),OFFSET('Water Data'!$D$9,0,10*ROW('Water Data'!D128)),NA())</f>
        <v>#N/A</v>
      </c>
      <c r="G134" s="519" t="e">
        <f ca="1">+IF(AND(ISNUMBER(OFFSET('Water Data'!$E$4,0,10*ROW('Water Data'!E128))),'Data Summary'!BV134="Yes"),100-OFFSET('Water Data'!$E$4,0,10*ROW('Water Data'!E128)),NA())</f>
        <v>#N/A</v>
      </c>
      <c r="H134" s="519" t="e">
        <f ca="1">+IF(AND(ISNUMBER(OFFSET('Water Data'!$E$6,0,10*ROW('Water Data'!E128))),'Data Summary'!BW134="Yes"),OFFSET('Water Data'!$E$6,0,10*ROW('Water Data'!E128)),NA())</f>
        <v>#N/A</v>
      </c>
      <c r="I134" s="519" t="e">
        <f ca="1">+IF(AND(ISNUMBER(OFFSET('Water Data'!$E$9,0,10*ROW('Water Data'!E128))),'Data Summary'!BX134="Yes"),OFFSET('Water Data'!$E$9,0,10*ROW('Water Data'!E128)),NA())</f>
        <v>#N/A</v>
      </c>
      <c r="J134" s="519" t="e">
        <f ca="1">+IF(AND(ISNUMBER(OFFSET('Water Data'!$F$4,0,10*ROW('Water Data'!F128))),'Data Summary'!BY134="Yes"),100-OFFSET('Water Data'!$F$4,0,10*ROW('Water Data'!F128)),NA())</f>
        <v>#N/A</v>
      </c>
      <c r="K134" s="519" t="e">
        <f ca="1">+IF(AND(ISNUMBER(OFFSET('Water Data'!$F$6,0,10*ROW('Water Data'!F128))),'Data Summary'!BZ134="Yes"),OFFSET('Water Data'!$F$6,0,10*ROW('Water Data'!F128)),NA())</f>
        <v>#N/A</v>
      </c>
      <c r="L134" s="519" t="e">
        <f ca="1">+IF(AND(ISNUMBER(OFFSET('Water Data'!$F$9,0,10*ROW('Water Data'!F128))),'Data Summary'!CA134="Yes"),OFFSET('Water Data'!$F$9,0,10*ROW('Water Data'!F128)),NA())</f>
        <v>#N/A</v>
      </c>
      <c r="M134" s="519" t="e">
        <f ca="1">+IF(AND(ISNUMBER(OFFSET('Water Data'!$G$4,0,10*ROW('Water Data'!G128))),'Data Summary'!CB134="Yes"),100-OFFSET('Water Data'!$G$4,0,10*ROW('Water Data'!G128)),NA())</f>
        <v>#N/A</v>
      </c>
      <c r="N134" s="519" t="e">
        <f ca="1">+IF(AND(ISNUMBER(OFFSET('Water Data'!$G$6,0,10*ROW('Water Data'!G128))),'Data Summary'!CC134="Yes"),OFFSET('Water Data'!$G$6,0,10*ROW('Water Data'!G128)),NA())</f>
        <v>#N/A</v>
      </c>
      <c r="O134" s="519" t="e">
        <f ca="1">+IF(AND(ISNUMBER(OFFSET('Water Data'!$G$9,0,10*ROW('Water Data'!G128))),'Data Summary'!CD134="Yes"),OFFSET('Water Data'!$G$9,0,10*ROW('Water Data'!G128)),NA())</f>
        <v>#N/A</v>
      </c>
      <c r="P134" s="519" t="e">
        <f ca="1">+IF(AND(ISNUMBER(OFFSET('Water Data'!$H$4,0,10*ROW('Water Data'!H128))),'Data Summary'!CE134="Yes"),100-OFFSET('Water Data'!$H$4,0,10*ROW('Water Data'!H128)),NA())</f>
        <v>#N/A</v>
      </c>
      <c r="Q134" s="519" t="e">
        <f ca="1">+IF(AND(ISNUMBER(OFFSET('Water Data'!$H$6,0,10*ROW('Water Data'!H128))),'Data Summary'!CF134="Yes"),OFFSET('Water Data'!$H$6,0,10*ROW('Water Data'!H128)),NA())</f>
        <v>#N/A</v>
      </c>
      <c r="R134" s="519" t="e">
        <f ca="1">+IF(AND(ISNUMBER(OFFSET('Water Data'!$H$9,0,10*ROW('Water Data'!H128))),'Data Summary'!CG134="Yes"),OFFSET('Water Data'!$H$9,0,10*ROW('Water Data'!H128)),NA())</f>
        <v>#N/A</v>
      </c>
      <c r="S134" s="519" t="e">
        <f ca="1">+IF(AND(ISNUMBER(OFFSET('Water Data'!$I$4,0,10*ROW('Water Data'!I128))),'Data Summary'!CH134="Yes"),100-OFFSET('Water Data'!$I$4,0,10*ROW('Water Data'!I128)),NA())</f>
        <v>#N/A</v>
      </c>
      <c r="T134" s="519" t="e">
        <f ca="1">+IF(AND(ISNUMBER(OFFSET('Water Data'!$I$6,0,10*ROW('Water Data'!I128))),'Data Summary'!CI134="Yes"),OFFSET('Water Data'!$I$6,0,10*ROW('Water Data'!I128)),NA())</f>
        <v>#N/A</v>
      </c>
      <c r="U134" s="519" t="e">
        <f ca="1">+IF(AND(ISNUMBER(OFFSET('Water Data'!$I$9,0,10*ROW('Water Data'!I128))),'Data Summary'!CJ134="Yes"),OFFSET('Water Data'!$I$9,0,10*ROW('Water Data'!I128)),NA())</f>
        <v>#N/A</v>
      </c>
      <c r="V134" s="520" t="e">
        <f ca="1">+IF(AND(ISNUMBER(OFFSET('Sanitation Data'!$D$4,0,10*ROW('Sanitation Data'!D128))),'Data Summary'!CK134="Yes"),100-OFFSET('Sanitation Data'!$D$4,0,10*ROW('Sanitation Data'!D128)),NA())</f>
        <v>#N/A</v>
      </c>
      <c r="W134" s="520" t="e">
        <f ca="1">+IF(AND(ISNUMBER(OFFSET('Sanitation Data'!$D$6,0,10*ROW('Sanitation Data'!D128))),'Data Summary'!CL134="Yes"),OFFSET('Sanitation Data'!$D$6,0,10*ROW('Sanitation Data'!D128)),NA())</f>
        <v>#N/A</v>
      </c>
      <c r="X134" s="520" t="e">
        <f ca="1">+IF(AND(ISNUMBER(OFFSET('Sanitation Data'!$D$10,0,10*ROW('Sanitation Data'!D128))),'Data Summary'!CM134="Yes"),OFFSET('Sanitation Data'!$D$10,0,10*ROW('Sanitation Data'!D128)),NA())</f>
        <v>#N/A</v>
      </c>
      <c r="Y134" s="520" t="e">
        <f ca="1">+IF(AND(ISNUMBER(OFFSET('Sanitation Data'!$D$11,0,10*ROW('Sanitation Data'!D128))),'Data Summary'!CN134="Yes"),OFFSET('Sanitation Data'!$D$11,0,10*ROW('Sanitation Data'!D128)),NA())</f>
        <v>#N/A</v>
      </c>
      <c r="Z134" s="520" t="e">
        <f ca="1">+IF(AND(ISNUMBER(OFFSET('Sanitation Data'!$D$12,0,10*ROW('Sanitation Data'!D128))),'Data Summary'!CO134="Yes"),OFFSET('Sanitation Data'!$D$12,0,10*ROW('Sanitation Data'!D128)),NA())</f>
        <v>#N/A</v>
      </c>
      <c r="AA134" s="520" t="e">
        <f ca="1">+IF(AND(ISNUMBER(OFFSET('Sanitation Data'!$E$4,0,10*ROW('Sanitation Data'!E128))),'Data Summary'!CP134="Yes"),100-OFFSET('Sanitation Data'!$E$4,0,10*ROW('Sanitation Data'!E128)),NA())</f>
        <v>#N/A</v>
      </c>
      <c r="AB134" s="520" t="e">
        <f ca="1">+IF(AND(ISNUMBER(OFFSET('Sanitation Data'!$E$6,0,10*ROW('Sanitation Data'!E128))),'Data Summary'!CQ134="Yes"),OFFSET('Sanitation Data'!$E$6,0,10*ROW('Sanitation Data'!E128)),NA())</f>
        <v>#N/A</v>
      </c>
      <c r="AC134" s="520" t="e">
        <f ca="1">+IF(AND(ISNUMBER(OFFSET('Sanitation Data'!$E$10,0,10*ROW('Sanitation Data'!E128))),'Data Summary'!CR134="Yes"),OFFSET('Sanitation Data'!$E$10,0,10*ROW('Sanitation Data'!E128)),NA())</f>
        <v>#N/A</v>
      </c>
      <c r="AD134" s="520" t="e">
        <f ca="1">+IF(AND(ISNUMBER(OFFSET('Sanitation Data'!$E$11,0,10*ROW('Sanitation Data'!E128))),'Data Summary'!CS134="Yes"),OFFSET('Sanitation Data'!$E$11,0,10*ROW('Sanitation Data'!E128)),NA())</f>
        <v>#N/A</v>
      </c>
      <c r="AE134" s="520" t="e">
        <f ca="1">+IF(AND(ISNUMBER(OFFSET('Sanitation Data'!$E$12,0,10*ROW('Sanitation Data'!E128))),'Data Summary'!CT134="Yes"),OFFSET('Sanitation Data'!$E$12,0,10*ROW('Sanitation Data'!E128)),NA())</f>
        <v>#N/A</v>
      </c>
      <c r="AF134" s="520" t="e">
        <f ca="1">+IF(AND(ISNUMBER(OFFSET('Sanitation Data'!$F$4,0,10*ROW('Sanitation Data'!F128))),'Data Summary'!CU134="Yes"),100-OFFSET('Sanitation Data'!$F$4,0,10*ROW('Sanitation Data'!F128)),NA())</f>
        <v>#N/A</v>
      </c>
      <c r="AG134" s="520" t="e">
        <f ca="1">+IF(AND(ISNUMBER(OFFSET('Sanitation Data'!$F$6,0,10*ROW('Sanitation Data'!F128))),'Data Summary'!CV134="Yes"),OFFSET('Sanitation Data'!$F$6,0,10*ROW('Sanitation Data'!F128)),NA())</f>
        <v>#N/A</v>
      </c>
      <c r="AH134" s="520" t="e">
        <f ca="1">+IF(AND(ISNUMBER(OFFSET('Sanitation Data'!$F$10,0,10*ROW('Sanitation Data'!F128))),'Data Summary'!CW134="Yes"),OFFSET('Sanitation Data'!$F$10,0,10*ROW('Sanitation Data'!F128)),NA())</f>
        <v>#N/A</v>
      </c>
      <c r="AI134" s="520" t="e">
        <f ca="1">+IF(AND(ISNUMBER(OFFSET('Sanitation Data'!$F$11,0,10*ROW('Sanitation Data'!F128))),'Data Summary'!CX134="Yes"),OFFSET('Sanitation Data'!$F$11,0,10*ROW('Sanitation Data'!F128)),NA())</f>
        <v>#N/A</v>
      </c>
      <c r="AJ134" s="520" t="e">
        <f ca="1">+IF(AND(ISNUMBER(OFFSET('Sanitation Data'!$F$12,0,10*ROW('Sanitation Data'!F128))),'Data Summary'!CY134="Yes"),OFFSET('Sanitation Data'!$F$12,0,10*ROW('Sanitation Data'!F128)),NA())</f>
        <v>#N/A</v>
      </c>
      <c r="AK134" s="520" t="e">
        <f ca="1">+IF(AND(ISNUMBER(OFFSET('Sanitation Data'!$G$4,0,10*ROW('Sanitation Data'!G128))),'Data Summary'!CZ134="Yes"),100-OFFSET('Sanitation Data'!$G$4,0,10*ROW('Sanitation Data'!G128)),NA())</f>
        <v>#N/A</v>
      </c>
      <c r="AL134" s="520" t="e">
        <f ca="1">+IF(AND(ISNUMBER(OFFSET('Sanitation Data'!$G$6,0,10*ROW('Sanitation Data'!G128))),'Data Summary'!DA134="Yes"),OFFSET('Sanitation Data'!$G$6,0,10*ROW('Sanitation Data'!G128)),NA())</f>
        <v>#N/A</v>
      </c>
      <c r="AM134" s="520" t="e">
        <f ca="1">+IF(AND(ISNUMBER(OFFSET('Sanitation Data'!$G$10,0,10*ROW('Sanitation Data'!G128))),'Data Summary'!DB134="Yes"),OFFSET('Sanitation Data'!$G$10,0,10*ROW('Sanitation Data'!G128)),NA())</f>
        <v>#N/A</v>
      </c>
      <c r="AN134" s="520" t="e">
        <f ca="1">+IF(AND(ISNUMBER(OFFSET('Sanitation Data'!$G$11,0,10*ROW('Sanitation Data'!G128))),'Data Summary'!DC134="Yes"),OFFSET('Sanitation Data'!$G$11,0,10*ROW('Sanitation Data'!G128)),NA())</f>
        <v>#N/A</v>
      </c>
      <c r="AO134" s="520" t="e">
        <f ca="1">+IF(AND(ISNUMBER(OFFSET('Sanitation Data'!$G$12,0,10*ROW('Sanitation Data'!G128))),'Data Summary'!DD134="Yes"),OFFSET('Sanitation Data'!$G$12,0,10*ROW('Sanitation Data'!G128)),NA())</f>
        <v>#N/A</v>
      </c>
      <c r="AP134" s="520" t="e">
        <f ca="1">+IF(AND(ISNUMBER(OFFSET('Sanitation Data'!$H$4,0,10*ROW('Sanitation Data'!H128))),'Data Summary'!DE134="Yes"),100-OFFSET('Sanitation Data'!$H$4,0,10*ROW('Sanitation Data'!H128)),NA())</f>
        <v>#N/A</v>
      </c>
      <c r="AQ134" s="520" t="e">
        <f ca="1">+IF(AND(ISNUMBER(OFFSET('Sanitation Data'!$H$6,0,10*ROW('Sanitation Data'!H128))),'Data Summary'!DF134="Yes"),OFFSET('Sanitation Data'!$H$6,0,10*ROW('Sanitation Data'!H128)),NA())</f>
        <v>#N/A</v>
      </c>
      <c r="AR134" s="520" t="e">
        <f ca="1">+IF(AND(ISNUMBER(OFFSET('Sanitation Data'!$H$10,0,10*ROW('Sanitation Data'!H128))),'Data Summary'!DG134="Yes"),OFFSET('Sanitation Data'!$H$10,0,10*ROW('Sanitation Data'!H128)),NA())</f>
        <v>#N/A</v>
      </c>
      <c r="AS134" s="520" t="e">
        <f ca="1">+IF(AND(ISNUMBER(OFFSET('Sanitation Data'!$H$11,0,10*ROW('Sanitation Data'!H128))),'Data Summary'!DH134="Yes"),OFFSET('Sanitation Data'!$H$11,0,10*ROW('Sanitation Data'!H128)),NA())</f>
        <v>#N/A</v>
      </c>
      <c r="AT134" s="520" t="e">
        <f ca="1">+IF(AND(ISNUMBER(OFFSET('Sanitation Data'!$H$12,0,10*ROW('Sanitation Data'!H128))),'Data Summary'!DI134="Yes"),OFFSET('Sanitation Data'!$H$12,0,10*ROW('Sanitation Data'!H128)),NA())</f>
        <v>#N/A</v>
      </c>
      <c r="AU134" s="520" t="e">
        <f ca="1">+IF(AND(ISNUMBER(OFFSET('Sanitation Data'!$I$4,0,10*ROW('Sanitation Data'!I128))),'Data Summary'!DJ134="Yes"),100-OFFSET('Sanitation Data'!$I$4,0,10*ROW('Sanitation Data'!I128)),NA())</f>
        <v>#N/A</v>
      </c>
      <c r="AV134" s="520" t="e">
        <f ca="1">+IF(AND(ISNUMBER(OFFSET('Sanitation Data'!$I$6,0,10*ROW('Sanitation Data'!I128))),'Data Summary'!DK134="Yes"),OFFSET('Sanitation Data'!$I$6,0,10*ROW('Sanitation Data'!I128)),NA())</f>
        <v>#N/A</v>
      </c>
      <c r="AW134" s="520" t="e">
        <f ca="1">+IF(AND(ISNUMBER(OFFSET('Sanitation Data'!$I$10,0,10*ROW('Sanitation Data'!I128))),'Data Summary'!DL134="Yes"),OFFSET('Sanitation Data'!$I$10,0,10*ROW('Sanitation Data'!I128)),NA())</f>
        <v>#N/A</v>
      </c>
      <c r="AX134" s="520" t="e">
        <f ca="1">+IF(AND(ISNUMBER(OFFSET('Sanitation Data'!$I$11,0,10*ROW('Sanitation Data'!I128))),'Data Summary'!DM134="Yes"),OFFSET('Sanitation Data'!$I$11,0,10*ROW('Sanitation Data'!I128)),NA())</f>
        <v>#N/A</v>
      </c>
      <c r="AY134" s="520" t="e">
        <f ca="1">+IF(AND(ISNUMBER(OFFSET('Sanitation Data'!$I$12,0,10*ROW('Sanitation Data'!I128))),'Data Summary'!DN134="Yes"),OFFSET('Sanitation Data'!$I$12,0,10*ROW('Sanitation Data'!I128)),NA())</f>
        <v>#N/A</v>
      </c>
      <c r="AZ134" s="521" t="e">
        <f ca="1">+IF(AND(ISNUMBER(OFFSET('Hygiene Data'!$D$5,0,10*ROW('Hygiene Data'!D128))),'Data Summary'!DO134="Yes"),OFFSET('Hygiene Data'!$D$5,0,10*ROW('Hygiene Data'!D128)),NA())</f>
        <v>#N/A</v>
      </c>
      <c r="BA134" s="521" t="e">
        <f ca="1">+IF(AND(ISNUMBER(OFFSET('Hygiene Data'!$D$7,0,10*ROW('Hygiene Data'!D128))),'Data Summary'!DP134="Yes"),OFFSET('Hygiene Data'!$D$7,0,10*ROW('Hygiene Data'!D128)),NA())</f>
        <v>#N/A</v>
      </c>
      <c r="BB134" s="521" t="e">
        <f ca="1">+IF(AND(ISNUMBER(OFFSET('Hygiene Data'!$D$9,0,10*ROW('Hygiene Data'!D128))),'Data Summary'!DQ134="Yes"),OFFSET('Hygiene Data'!$D$9,0,10*ROW('Hygiene Data'!D128)),NA())</f>
        <v>#N/A</v>
      </c>
      <c r="BC134" s="521" t="e">
        <f ca="1">+IF(AND(ISNUMBER(OFFSET('Hygiene Data'!$E$5,0,10*ROW('Hygiene Data'!E128))),'Data Summary'!DR134="Yes"),OFFSET('Hygiene Data'!$E$5,0,10*ROW('Hygiene Data'!E128)),NA())</f>
        <v>#N/A</v>
      </c>
      <c r="BD134" s="521" t="e">
        <f ca="1">+IF(AND(ISNUMBER(OFFSET('Hygiene Data'!$E$7,0,10*ROW('Hygiene Data'!E128))),'Data Summary'!DS134="Yes"),OFFSET('Hygiene Data'!$E$7,0,10*ROW('Hygiene Data'!E128)),NA())</f>
        <v>#N/A</v>
      </c>
      <c r="BE134" s="521" t="e">
        <f ca="1">+IF(AND(ISNUMBER(OFFSET('Hygiene Data'!$E$9,0,10*ROW('Hygiene Data'!E128))),'Data Summary'!DT134="Yes"),OFFSET('Hygiene Data'!$E$9,0,10*ROW('Hygiene Data'!E128)),NA())</f>
        <v>#N/A</v>
      </c>
      <c r="BF134" s="521" t="e">
        <f ca="1">+IF(AND(ISNUMBER(OFFSET('Hygiene Data'!$F$5,0,10*ROW('Hygiene Data'!F128))),'Data Summary'!DU134="Yes"),OFFSET('Hygiene Data'!$F$5,0,10*ROW('Hygiene Data'!F128)),NA())</f>
        <v>#N/A</v>
      </c>
      <c r="BG134" s="521" t="e">
        <f ca="1">+IF(AND(ISNUMBER(OFFSET('Hygiene Data'!$F$7,0,10*ROW('Hygiene Data'!F128))),'Data Summary'!DV134="Yes"),OFFSET('Hygiene Data'!$F$7,0,10*ROW('Hygiene Data'!F128)),NA())</f>
        <v>#N/A</v>
      </c>
      <c r="BH134" s="521" t="e">
        <f ca="1">+IF(AND(ISNUMBER(OFFSET('Hygiene Data'!$F$9,0,10*ROW('Hygiene Data'!F128))),'Data Summary'!DW134="Yes"),OFFSET('Hygiene Data'!$F$9,0,10*ROW('Hygiene Data'!F128)),NA())</f>
        <v>#N/A</v>
      </c>
      <c r="BI134" s="521" t="e">
        <f ca="1">+IF(AND(ISNUMBER(OFFSET('Hygiene Data'!$G$5,0,10*ROW('Hygiene Data'!G128))),'Data Summary'!DX134="Yes"),OFFSET('Hygiene Data'!$G$5,0,10*ROW('Hygiene Data'!G128)),NA())</f>
        <v>#N/A</v>
      </c>
      <c r="BJ134" s="521" t="e">
        <f ca="1">+IF(AND(ISNUMBER(OFFSET('Hygiene Data'!$G$7,0,10*ROW('Hygiene Data'!G128))),'Data Summary'!DY134="Yes"),OFFSET('Hygiene Data'!$G$7,0,10*ROW('Hygiene Data'!G128)),NA())</f>
        <v>#N/A</v>
      </c>
      <c r="BK134" s="521" t="e">
        <f ca="1">+IF(AND(ISNUMBER(OFFSET('Hygiene Data'!$G$9,0,10*ROW('Hygiene Data'!G128))),'Data Summary'!DZ134="Yes"),OFFSET('Hygiene Data'!$G$9,0,10*ROW('Hygiene Data'!G128)),NA())</f>
        <v>#N/A</v>
      </c>
      <c r="BL134" s="521" t="e">
        <f ca="1">+IF(AND(ISNUMBER(OFFSET('Hygiene Data'!$H$5,0,10*ROW('Hygiene Data'!H128))),'Data Summary'!EA134="Yes"),OFFSET('Hygiene Data'!$H$5,0,10*ROW('Hygiene Data'!H128)),NA())</f>
        <v>#N/A</v>
      </c>
      <c r="BM134" s="521" t="e">
        <f ca="1">+IF(AND(ISNUMBER(OFFSET('Hygiene Data'!$H$7,0,10*ROW('Hygiene Data'!H128))),'Data Summary'!EB134="Yes"),OFFSET('Hygiene Data'!$H$7,0,10*ROW('Hygiene Data'!H128)),NA())</f>
        <v>#N/A</v>
      </c>
      <c r="BN134" s="521" t="e">
        <f ca="1">+IF(AND(ISNUMBER(OFFSET('Hygiene Data'!$H$9,0,10*ROW('Hygiene Data'!H128))),'Data Summary'!EC134="Yes"),OFFSET('Hygiene Data'!$H$9,0,10*ROW('Hygiene Data'!H128)),NA())</f>
        <v>#N/A</v>
      </c>
      <c r="BO134" s="521" t="e">
        <f ca="1">+IF(AND(ISNUMBER(OFFSET('Hygiene Data'!$I$5,0,10*ROW('Hygiene Data'!I128))),'Data Summary'!ED134="Yes"),OFFSET('Hygiene Data'!$I$5,0,10*ROW('Hygiene Data'!I128)),NA())</f>
        <v>#N/A</v>
      </c>
      <c r="BP134" s="521" t="e">
        <f ca="1">+IF(AND(ISNUMBER(OFFSET('Hygiene Data'!$I$7,0,10*ROW('Hygiene Data'!I128))),'Data Summary'!EE134="Yes"),OFFSET('Hygiene Data'!$I$7,0,10*ROW('Hygiene Data'!I128)),NA())</f>
        <v>#N/A</v>
      </c>
      <c r="BQ134" s="521" t="e">
        <f ca="1">+IF(AND(ISNUMBER(OFFSET('Hygiene Data'!$I$9,0,10*ROW('Hygiene Data'!I128))),'Data Summary'!EF134="Yes"),OFFSET('Hygiene Data'!$I$9,0,10*ROW('Hygiene Data'!I128)),NA())</f>
        <v>#N/A</v>
      </c>
    </row>
    <row r="135" spans="1:69" x14ac:dyDescent="0.25">
      <c r="A135" s="517" t="e">
        <f ca="1">+RIGHT('Data Summary'!A135,LEN('Data Summary'!A135)-9)</f>
        <v>#VALUE!</v>
      </c>
      <c r="B135" s="491" t="str">
        <f ca="1">+IF(ISTEXT('Data Summary'!B135),'Data Summary'!B135,"")</f>
        <v/>
      </c>
      <c r="C135" s="518" t="e">
        <f ca="1">+VALUE('Data Summary'!C135)</f>
        <v>#VALUE!</v>
      </c>
      <c r="D135" s="519" t="e">
        <f ca="1">+IF(AND(ISNUMBER(OFFSET('Water Data'!$D$4,0,10*ROW('Water Data'!D129))),'Data Summary'!BS135="Yes"),100-OFFSET('Water Data'!$D$4,0,10*ROW('Water Data'!D129)),NA())</f>
        <v>#N/A</v>
      </c>
      <c r="E135" s="519" t="e">
        <f ca="1">+IF(AND(ISNUMBER(OFFSET('Water Data'!$D$6,0,10*ROW('Water Data'!D129))),'Data Summary'!BT135="Yes"),OFFSET('Water Data'!$D$6,0,10*ROW('Water Data'!D129)),NA())</f>
        <v>#N/A</v>
      </c>
      <c r="F135" s="519" t="e">
        <f ca="1">+IF(AND(ISNUMBER(OFFSET('Water Data'!$D$9,0,10*ROW('Water Data'!D129))),'Data Summary'!BU135="Yes"),OFFSET('Water Data'!$D$9,0,10*ROW('Water Data'!D129)),NA())</f>
        <v>#N/A</v>
      </c>
      <c r="G135" s="519" t="e">
        <f ca="1">+IF(AND(ISNUMBER(OFFSET('Water Data'!$E$4,0,10*ROW('Water Data'!E129))),'Data Summary'!BV135="Yes"),100-OFFSET('Water Data'!$E$4,0,10*ROW('Water Data'!E129)),NA())</f>
        <v>#N/A</v>
      </c>
      <c r="H135" s="519" t="e">
        <f ca="1">+IF(AND(ISNUMBER(OFFSET('Water Data'!$E$6,0,10*ROW('Water Data'!E129))),'Data Summary'!BW135="Yes"),OFFSET('Water Data'!$E$6,0,10*ROW('Water Data'!E129)),NA())</f>
        <v>#N/A</v>
      </c>
      <c r="I135" s="519" t="e">
        <f ca="1">+IF(AND(ISNUMBER(OFFSET('Water Data'!$E$9,0,10*ROW('Water Data'!E129))),'Data Summary'!BX135="Yes"),OFFSET('Water Data'!$E$9,0,10*ROW('Water Data'!E129)),NA())</f>
        <v>#N/A</v>
      </c>
      <c r="J135" s="519" t="e">
        <f ca="1">+IF(AND(ISNUMBER(OFFSET('Water Data'!$F$4,0,10*ROW('Water Data'!F129))),'Data Summary'!BY135="Yes"),100-OFFSET('Water Data'!$F$4,0,10*ROW('Water Data'!F129)),NA())</f>
        <v>#N/A</v>
      </c>
      <c r="K135" s="519" t="e">
        <f ca="1">+IF(AND(ISNUMBER(OFFSET('Water Data'!$F$6,0,10*ROW('Water Data'!F129))),'Data Summary'!BZ135="Yes"),OFFSET('Water Data'!$F$6,0,10*ROW('Water Data'!F129)),NA())</f>
        <v>#N/A</v>
      </c>
      <c r="L135" s="519" t="e">
        <f ca="1">+IF(AND(ISNUMBER(OFFSET('Water Data'!$F$9,0,10*ROW('Water Data'!F129))),'Data Summary'!CA135="Yes"),OFFSET('Water Data'!$F$9,0,10*ROW('Water Data'!F129)),NA())</f>
        <v>#N/A</v>
      </c>
      <c r="M135" s="519" t="e">
        <f ca="1">+IF(AND(ISNUMBER(OFFSET('Water Data'!$G$4,0,10*ROW('Water Data'!G129))),'Data Summary'!CB135="Yes"),100-OFFSET('Water Data'!$G$4,0,10*ROW('Water Data'!G129)),NA())</f>
        <v>#N/A</v>
      </c>
      <c r="N135" s="519" t="e">
        <f ca="1">+IF(AND(ISNUMBER(OFFSET('Water Data'!$G$6,0,10*ROW('Water Data'!G129))),'Data Summary'!CC135="Yes"),OFFSET('Water Data'!$G$6,0,10*ROW('Water Data'!G129)),NA())</f>
        <v>#N/A</v>
      </c>
      <c r="O135" s="519" t="e">
        <f ca="1">+IF(AND(ISNUMBER(OFFSET('Water Data'!$G$9,0,10*ROW('Water Data'!G129))),'Data Summary'!CD135="Yes"),OFFSET('Water Data'!$G$9,0,10*ROW('Water Data'!G129)),NA())</f>
        <v>#N/A</v>
      </c>
      <c r="P135" s="519" t="e">
        <f ca="1">+IF(AND(ISNUMBER(OFFSET('Water Data'!$H$4,0,10*ROW('Water Data'!H129))),'Data Summary'!CE135="Yes"),100-OFFSET('Water Data'!$H$4,0,10*ROW('Water Data'!H129)),NA())</f>
        <v>#N/A</v>
      </c>
      <c r="Q135" s="519" t="e">
        <f ca="1">+IF(AND(ISNUMBER(OFFSET('Water Data'!$H$6,0,10*ROW('Water Data'!H129))),'Data Summary'!CF135="Yes"),OFFSET('Water Data'!$H$6,0,10*ROW('Water Data'!H129)),NA())</f>
        <v>#N/A</v>
      </c>
      <c r="R135" s="519" t="e">
        <f ca="1">+IF(AND(ISNUMBER(OFFSET('Water Data'!$H$9,0,10*ROW('Water Data'!H129))),'Data Summary'!CG135="Yes"),OFFSET('Water Data'!$H$9,0,10*ROW('Water Data'!H129)),NA())</f>
        <v>#N/A</v>
      </c>
      <c r="S135" s="519" t="e">
        <f ca="1">+IF(AND(ISNUMBER(OFFSET('Water Data'!$I$4,0,10*ROW('Water Data'!I129))),'Data Summary'!CH135="Yes"),100-OFFSET('Water Data'!$I$4,0,10*ROW('Water Data'!I129)),NA())</f>
        <v>#N/A</v>
      </c>
      <c r="T135" s="519" t="e">
        <f ca="1">+IF(AND(ISNUMBER(OFFSET('Water Data'!$I$6,0,10*ROW('Water Data'!I129))),'Data Summary'!CI135="Yes"),OFFSET('Water Data'!$I$6,0,10*ROW('Water Data'!I129)),NA())</f>
        <v>#N/A</v>
      </c>
      <c r="U135" s="519" t="e">
        <f ca="1">+IF(AND(ISNUMBER(OFFSET('Water Data'!$I$9,0,10*ROW('Water Data'!I129))),'Data Summary'!CJ135="Yes"),OFFSET('Water Data'!$I$9,0,10*ROW('Water Data'!I129)),NA())</f>
        <v>#N/A</v>
      </c>
      <c r="V135" s="520" t="e">
        <f ca="1">+IF(AND(ISNUMBER(OFFSET('Sanitation Data'!$D$4,0,10*ROW('Sanitation Data'!D129))),'Data Summary'!CK135="Yes"),100-OFFSET('Sanitation Data'!$D$4,0,10*ROW('Sanitation Data'!D129)),NA())</f>
        <v>#N/A</v>
      </c>
      <c r="W135" s="520" t="e">
        <f ca="1">+IF(AND(ISNUMBER(OFFSET('Sanitation Data'!$D$6,0,10*ROW('Sanitation Data'!D129))),'Data Summary'!CL135="Yes"),OFFSET('Sanitation Data'!$D$6,0,10*ROW('Sanitation Data'!D129)),NA())</f>
        <v>#N/A</v>
      </c>
      <c r="X135" s="520" t="e">
        <f ca="1">+IF(AND(ISNUMBER(OFFSET('Sanitation Data'!$D$10,0,10*ROW('Sanitation Data'!D129))),'Data Summary'!CM135="Yes"),OFFSET('Sanitation Data'!$D$10,0,10*ROW('Sanitation Data'!D129)),NA())</f>
        <v>#N/A</v>
      </c>
      <c r="Y135" s="520" t="e">
        <f ca="1">+IF(AND(ISNUMBER(OFFSET('Sanitation Data'!$D$11,0,10*ROW('Sanitation Data'!D129))),'Data Summary'!CN135="Yes"),OFFSET('Sanitation Data'!$D$11,0,10*ROW('Sanitation Data'!D129)),NA())</f>
        <v>#N/A</v>
      </c>
      <c r="Z135" s="520" t="e">
        <f ca="1">+IF(AND(ISNUMBER(OFFSET('Sanitation Data'!$D$12,0,10*ROW('Sanitation Data'!D129))),'Data Summary'!CO135="Yes"),OFFSET('Sanitation Data'!$D$12,0,10*ROW('Sanitation Data'!D129)),NA())</f>
        <v>#N/A</v>
      </c>
      <c r="AA135" s="520" t="e">
        <f ca="1">+IF(AND(ISNUMBER(OFFSET('Sanitation Data'!$E$4,0,10*ROW('Sanitation Data'!E129))),'Data Summary'!CP135="Yes"),100-OFFSET('Sanitation Data'!$E$4,0,10*ROW('Sanitation Data'!E129)),NA())</f>
        <v>#N/A</v>
      </c>
      <c r="AB135" s="520" t="e">
        <f ca="1">+IF(AND(ISNUMBER(OFFSET('Sanitation Data'!$E$6,0,10*ROW('Sanitation Data'!E129))),'Data Summary'!CQ135="Yes"),OFFSET('Sanitation Data'!$E$6,0,10*ROW('Sanitation Data'!E129)),NA())</f>
        <v>#N/A</v>
      </c>
      <c r="AC135" s="520" t="e">
        <f ca="1">+IF(AND(ISNUMBER(OFFSET('Sanitation Data'!$E$10,0,10*ROW('Sanitation Data'!E129))),'Data Summary'!CR135="Yes"),OFFSET('Sanitation Data'!$E$10,0,10*ROW('Sanitation Data'!E129)),NA())</f>
        <v>#N/A</v>
      </c>
      <c r="AD135" s="520" t="e">
        <f ca="1">+IF(AND(ISNUMBER(OFFSET('Sanitation Data'!$E$11,0,10*ROW('Sanitation Data'!E129))),'Data Summary'!CS135="Yes"),OFFSET('Sanitation Data'!$E$11,0,10*ROW('Sanitation Data'!E129)),NA())</f>
        <v>#N/A</v>
      </c>
      <c r="AE135" s="520" t="e">
        <f ca="1">+IF(AND(ISNUMBER(OFFSET('Sanitation Data'!$E$12,0,10*ROW('Sanitation Data'!E129))),'Data Summary'!CT135="Yes"),OFFSET('Sanitation Data'!$E$12,0,10*ROW('Sanitation Data'!E129)),NA())</f>
        <v>#N/A</v>
      </c>
      <c r="AF135" s="520" t="e">
        <f ca="1">+IF(AND(ISNUMBER(OFFSET('Sanitation Data'!$F$4,0,10*ROW('Sanitation Data'!F129))),'Data Summary'!CU135="Yes"),100-OFFSET('Sanitation Data'!$F$4,0,10*ROW('Sanitation Data'!F129)),NA())</f>
        <v>#N/A</v>
      </c>
      <c r="AG135" s="520" t="e">
        <f ca="1">+IF(AND(ISNUMBER(OFFSET('Sanitation Data'!$F$6,0,10*ROW('Sanitation Data'!F129))),'Data Summary'!CV135="Yes"),OFFSET('Sanitation Data'!$F$6,0,10*ROW('Sanitation Data'!F129)),NA())</f>
        <v>#N/A</v>
      </c>
      <c r="AH135" s="520" t="e">
        <f ca="1">+IF(AND(ISNUMBER(OFFSET('Sanitation Data'!$F$10,0,10*ROW('Sanitation Data'!F129))),'Data Summary'!CW135="Yes"),OFFSET('Sanitation Data'!$F$10,0,10*ROW('Sanitation Data'!F129)),NA())</f>
        <v>#N/A</v>
      </c>
      <c r="AI135" s="520" t="e">
        <f ca="1">+IF(AND(ISNUMBER(OFFSET('Sanitation Data'!$F$11,0,10*ROW('Sanitation Data'!F129))),'Data Summary'!CX135="Yes"),OFFSET('Sanitation Data'!$F$11,0,10*ROW('Sanitation Data'!F129)),NA())</f>
        <v>#N/A</v>
      </c>
      <c r="AJ135" s="520" t="e">
        <f ca="1">+IF(AND(ISNUMBER(OFFSET('Sanitation Data'!$F$12,0,10*ROW('Sanitation Data'!F129))),'Data Summary'!CY135="Yes"),OFFSET('Sanitation Data'!$F$12,0,10*ROW('Sanitation Data'!F129)),NA())</f>
        <v>#N/A</v>
      </c>
      <c r="AK135" s="520" t="e">
        <f ca="1">+IF(AND(ISNUMBER(OFFSET('Sanitation Data'!$G$4,0,10*ROW('Sanitation Data'!G129))),'Data Summary'!CZ135="Yes"),100-OFFSET('Sanitation Data'!$G$4,0,10*ROW('Sanitation Data'!G129)),NA())</f>
        <v>#N/A</v>
      </c>
      <c r="AL135" s="520" t="e">
        <f ca="1">+IF(AND(ISNUMBER(OFFSET('Sanitation Data'!$G$6,0,10*ROW('Sanitation Data'!G129))),'Data Summary'!DA135="Yes"),OFFSET('Sanitation Data'!$G$6,0,10*ROW('Sanitation Data'!G129)),NA())</f>
        <v>#N/A</v>
      </c>
      <c r="AM135" s="520" t="e">
        <f ca="1">+IF(AND(ISNUMBER(OFFSET('Sanitation Data'!$G$10,0,10*ROW('Sanitation Data'!G129))),'Data Summary'!DB135="Yes"),OFFSET('Sanitation Data'!$G$10,0,10*ROW('Sanitation Data'!G129)),NA())</f>
        <v>#N/A</v>
      </c>
      <c r="AN135" s="520" t="e">
        <f ca="1">+IF(AND(ISNUMBER(OFFSET('Sanitation Data'!$G$11,0,10*ROW('Sanitation Data'!G129))),'Data Summary'!DC135="Yes"),OFFSET('Sanitation Data'!$G$11,0,10*ROW('Sanitation Data'!G129)),NA())</f>
        <v>#N/A</v>
      </c>
      <c r="AO135" s="520" t="e">
        <f ca="1">+IF(AND(ISNUMBER(OFFSET('Sanitation Data'!$G$12,0,10*ROW('Sanitation Data'!G129))),'Data Summary'!DD135="Yes"),OFFSET('Sanitation Data'!$G$12,0,10*ROW('Sanitation Data'!G129)),NA())</f>
        <v>#N/A</v>
      </c>
      <c r="AP135" s="520" t="e">
        <f ca="1">+IF(AND(ISNUMBER(OFFSET('Sanitation Data'!$H$4,0,10*ROW('Sanitation Data'!H129))),'Data Summary'!DE135="Yes"),100-OFFSET('Sanitation Data'!$H$4,0,10*ROW('Sanitation Data'!H129)),NA())</f>
        <v>#N/A</v>
      </c>
      <c r="AQ135" s="520" t="e">
        <f ca="1">+IF(AND(ISNUMBER(OFFSET('Sanitation Data'!$H$6,0,10*ROW('Sanitation Data'!H129))),'Data Summary'!DF135="Yes"),OFFSET('Sanitation Data'!$H$6,0,10*ROW('Sanitation Data'!H129)),NA())</f>
        <v>#N/A</v>
      </c>
      <c r="AR135" s="520" t="e">
        <f ca="1">+IF(AND(ISNUMBER(OFFSET('Sanitation Data'!$H$10,0,10*ROW('Sanitation Data'!H129))),'Data Summary'!DG135="Yes"),OFFSET('Sanitation Data'!$H$10,0,10*ROW('Sanitation Data'!H129)),NA())</f>
        <v>#N/A</v>
      </c>
      <c r="AS135" s="520" t="e">
        <f ca="1">+IF(AND(ISNUMBER(OFFSET('Sanitation Data'!$H$11,0,10*ROW('Sanitation Data'!H129))),'Data Summary'!DH135="Yes"),OFFSET('Sanitation Data'!$H$11,0,10*ROW('Sanitation Data'!H129)),NA())</f>
        <v>#N/A</v>
      </c>
      <c r="AT135" s="520" t="e">
        <f ca="1">+IF(AND(ISNUMBER(OFFSET('Sanitation Data'!$H$12,0,10*ROW('Sanitation Data'!H129))),'Data Summary'!DI135="Yes"),OFFSET('Sanitation Data'!$H$12,0,10*ROW('Sanitation Data'!H129)),NA())</f>
        <v>#N/A</v>
      </c>
      <c r="AU135" s="520" t="e">
        <f ca="1">+IF(AND(ISNUMBER(OFFSET('Sanitation Data'!$I$4,0,10*ROW('Sanitation Data'!I129))),'Data Summary'!DJ135="Yes"),100-OFFSET('Sanitation Data'!$I$4,0,10*ROW('Sanitation Data'!I129)),NA())</f>
        <v>#N/A</v>
      </c>
      <c r="AV135" s="520" t="e">
        <f ca="1">+IF(AND(ISNUMBER(OFFSET('Sanitation Data'!$I$6,0,10*ROW('Sanitation Data'!I129))),'Data Summary'!DK135="Yes"),OFFSET('Sanitation Data'!$I$6,0,10*ROW('Sanitation Data'!I129)),NA())</f>
        <v>#N/A</v>
      </c>
      <c r="AW135" s="520" t="e">
        <f ca="1">+IF(AND(ISNUMBER(OFFSET('Sanitation Data'!$I$10,0,10*ROW('Sanitation Data'!I129))),'Data Summary'!DL135="Yes"),OFFSET('Sanitation Data'!$I$10,0,10*ROW('Sanitation Data'!I129)),NA())</f>
        <v>#N/A</v>
      </c>
      <c r="AX135" s="520" t="e">
        <f ca="1">+IF(AND(ISNUMBER(OFFSET('Sanitation Data'!$I$11,0,10*ROW('Sanitation Data'!I129))),'Data Summary'!DM135="Yes"),OFFSET('Sanitation Data'!$I$11,0,10*ROW('Sanitation Data'!I129)),NA())</f>
        <v>#N/A</v>
      </c>
      <c r="AY135" s="520" t="e">
        <f ca="1">+IF(AND(ISNUMBER(OFFSET('Sanitation Data'!$I$12,0,10*ROW('Sanitation Data'!I129))),'Data Summary'!DN135="Yes"),OFFSET('Sanitation Data'!$I$12,0,10*ROW('Sanitation Data'!I129)),NA())</f>
        <v>#N/A</v>
      </c>
      <c r="AZ135" s="521" t="e">
        <f ca="1">+IF(AND(ISNUMBER(OFFSET('Hygiene Data'!$D$5,0,10*ROW('Hygiene Data'!D129))),'Data Summary'!DO135="Yes"),OFFSET('Hygiene Data'!$D$5,0,10*ROW('Hygiene Data'!D129)),NA())</f>
        <v>#N/A</v>
      </c>
      <c r="BA135" s="521" t="e">
        <f ca="1">+IF(AND(ISNUMBER(OFFSET('Hygiene Data'!$D$7,0,10*ROW('Hygiene Data'!D129))),'Data Summary'!DP135="Yes"),OFFSET('Hygiene Data'!$D$7,0,10*ROW('Hygiene Data'!D129)),NA())</f>
        <v>#N/A</v>
      </c>
      <c r="BB135" s="521" t="e">
        <f ca="1">+IF(AND(ISNUMBER(OFFSET('Hygiene Data'!$D$9,0,10*ROW('Hygiene Data'!D129))),'Data Summary'!DQ135="Yes"),OFFSET('Hygiene Data'!$D$9,0,10*ROW('Hygiene Data'!D129)),NA())</f>
        <v>#N/A</v>
      </c>
      <c r="BC135" s="521" t="e">
        <f ca="1">+IF(AND(ISNUMBER(OFFSET('Hygiene Data'!$E$5,0,10*ROW('Hygiene Data'!E129))),'Data Summary'!DR135="Yes"),OFFSET('Hygiene Data'!$E$5,0,10*ROW('Hygiene Data'!E129)),NA())</f>
        <v>#N/A</v>
      </c>
      <c r="BD135" s="521" t="e">
        <f ca="1">+IF(AND(ISNUMBER(OFFSET('Hygiene Data'!$E$7,0,10*ROW('Hygiene Data'!E129))),'Data Summary'!DS135="Yes"),OFFSET('Hygiene Data'!$E$7,0,10*ROW('Hygiene Data'!E129)),NA())</f>
        <v>#N/A</v>
      </c>
      <c r="BE135" s="521" t="e">
        <f ca="1">+IF(AND(ISNUMBER(OFFSET('Hygiene Data'!$E$9,0,10*ROW('Hygiene Data'!E129))),'Data Summary'!DT135="Yes"),OFFSET('Hygiene Data'!$E$9,0,10*ROW('Hygiene Data'!E129)),NA())</f>
        <v>#N/A</v>
      </c>
      <c r="BF135" s="521" t="e">
        <f ca="1">+IF(AND(ISNUMBER(OFFSET('Hygiene Data'!$F$5,0,10*ROW('Hygiene Data'!F129))),'Data Summary'!DU135="Yes"),OFFSET('Hygiene Data'!$F$5,0,10*ROW('Hygiene Data'!F129)),NA())</f>
        <v>#N/A</v>
      </c>
      <c r="BG135" s="521" t="e">
        <f ca="1">+IF(AND(ISNUMBER(OFFSET('Hygiene Data'!$F$7,0,10*ROW('Hygiene Data'!F129))),'Data Summary'!DV135="Yes"),OFFSET('Hygiene Data'!$F$7,0,10*ROW('Hygiene Data'!F129)),NA())</f>
        <v>#N/A</v>
      </c>
      <c r="BH135" s="521" t="e">
        <f ca="1">+IF(AND(ISNUMBER(OFFSET('Hygiene Data'!$F$9,0,10*ROW('Hygiene Data'!F129))),'Data Summary'!DW135="Yes"),OFFSET('Hygiene Data'!$F$9,0,10*ROW('Hygiene Data'!F129)),NA())</f>
        <v>#N/A</v>
      </c>
      <c r="BI135" s="521" t="e">
        <f ca="1">+IF(AND(ISNUMBER(OFFSET('Hygiene Data'!$G$5,0,10*ROW('Hygiene Data'!G129))),'Data Summary'!DX135="Yes"),OFFSET('Hygiene Data'!$G$5,0,10*ROW('Hygiene Data'!G129)),NA())</f>
        <v>#N/A</v>
      </c>
      <c r="BJ135" s="521" t="e">
        <f ca="1">+IF(AND(ISNUMBER(OFFSET('Hygiene Data'!$G$7,0,10*ROW('Hygiene Data'!G129))),'Data Summary'!DY135="Yes"),OFFSET('Hygiene Data'!$G$7,0,10*ROW('Hygiene Data'!G129)),NA())</f>
        <v>#N/A</v>
      </c>
      <c r="BK135" s="521" t="e">
        <f ca="1">+IF(AND(ISNUMBER(OFFSET('Hygiene Data'!$G$9,0,10*ROW('Hygiene Data'!G129))),'Data Summary'!DZ135="Yes"),OFFSET('Hygiene Data'!$G$9,0,10*ROW('Hygiene Data'!G129)),NA())</f>
        <v>#N/A</v>
      </c>
      <c r="BL135" s="521" t="e">
        <f ca="1">+IF(AND(ISNUMBER(OFFSET('Hygiene Data'!$H$5,0,10*ROW('Hygiene Data'!H129))),'Data Summary'!EA135="Yes"),OFFSET('Hygiene Data'!$H$5,0,10*ROW('Hygiene Data'!H129)),NA())</f>
        <v>#N/A</v>
      </c>
      <c r="BM135" s="521" t="e">
        <f ca="1">+IF(AND(ISNUMBER(OFFSET('Hygiene Data'!$H$7,0,10*ROW('Hygiene Data'!H129))),'Data Summary'!EB135="Yes"),OFFSET('Hygiene Data'!$H$7,0,10*ROW('Hygiene Data'!H129)),NA())</f>
        <v>#N/A</v>
      </c>
      <c r="BN135" s="521" t="e">
        <f ca="1">+IF(AND(ISNUMBER(OFFSET('Hygiene Data'!$H$9,0,10*ROW('Hygiene Data'!H129))),'Data Summary'!EC135="Yes"),OFFSET('Hygiene Data'!$H$9,0,10*ROW('Hygiene Data'!H129)),NA())</f>
        <v>#N/A</v>
      </c>
      <c r="BO135" s="521" t="e">
        <f ca="1">+IF(AND(ISNUMBER(OFFSET('Hygiene Data'!$I$5,0,10*ROW('Hygiene Data'!I129))),'Data Summary'!ED135="Yes"),OFFSET('Hygiene Data'!$I$5,0,10*ROW('Hygiene Data'!I129)),NA())</f>
        <v>#N/A</v>
      </c>
      <c r="BP135" s="521" t="e">
        <f ca="1">+IF(AND(ISNUMBER(OFFSET('Hygiene Data'!$I$7,0,10*ROW('Hygiene Data'!I129))),'Data Summary'!EE135="Yes"),OFFSET('Hygiene Data'!$I$7,0,10*ROW('Hygiene Data'!I129)),NA())</f>
        <v>#N/A</v>
      </c>
      <c r="BQ135" s="521" t="e">
        <f ca="1">+IF(AND(ISNUMBER(OFFSET('Hygiene Data'!$I$9,0,10*ROW('Hygiene Data'!I129))),'Data Summary'!EF135="Yes"),OFFSET('Hygiene Data'!$I$9,0,10*ROW('Hygiene Data'!I129)),NA())</f>
        <v>#N/A</v>
      </c>
    </row>
    <row r="136" spans="1:69" x14ac:dyDescent="0.25">
      <c r="A136" s="517" t="e">
        <f ca="1">+RIGHT('Data Summary'!A136,LEN('Data Summary'!A136)-9)</f>
        <v>#VALUE!</v>
      </c>
      <c r="B136" s="491" t="str">
        <f ca="1">+IF(ISTEXT('Data Summary'!B136),'Data Summary'!B136,"")</f>
        <v/>
      </c>
      <c r="C136" s="518" t="e">
        <f ca="1">+VALUE('Data Summary'!C136)</f>
        <v>#VALUE!</v>
      </c>
      <c r="D136" s="519" t="e">
        <f ca="1">+IF(AND(ISNUMBER(OFFSET('Water Data'!$D$4,0,10*ROW('Water Data'!D130))),'Data Summary'!BS136="Yes"),100-OFFSET('Water Data'!$D$4,0,10*ROW('Water Data'!D130)),NA())</f>
        <v>#N/A</v>
      </c>
      <c r="E136" s="519" t="e">
        <f ca="1">+IF(AND(ISNUMBER(OFFSET('Water Data'!$D$6,0,10*ROW('Water Data'!D130))),'Data Summary'!BT136="Yes"),OFFSET('Water Data'!$D$6,0,10*ROW('Water Data'!D130)),NA())</f>
        <v>#N/A</v>
      </c>
      <c r="F136" s="519" t="e">
        <f ca="1">+IF(AND(ISNUMBER(OFFSET('Water Data'!$D$9,0,10*ROW('Water Data'!D130))),'Data Summary'!BU136="Yes"),OFFSET('Water Data'!$D$9,0,10*ROW('Water Data'!D130)),NA())</f>
        <v>#N/A</v>
      </c>
      <c r="G136" s="519" t="e">
        <f ca="1">+IF(AND(ISNUMBER(OFFSET('Water Data'!$E$4,0,10*ROW('Water Data'!E130))),'Data Summary'!BV136="Yes"),100-OFFSET('Water Data'!$E$4,0,10*ROW('Water Data'!E130)),NA())</f>
        <v>#N/A</v>
      </c>
      <c r="H136" s="519" t="e">
        <f ca="1">+IF(AND(ISNUMBER(OFFSET('Water Data'!$E$6,0,10*ROW('Water Data'!E130))),'Data Summary'!BW136="Yes"),OFFSET('Water Data'!$E$6,0,10*ROW('Water Data'!E130)),NA())</f>
        <v>#N/A</v>
      </c>
      <c r="I136" s="519" t="e">
        <f ca="1">+IF(AND(ISNUMBER(OFFSET('Water Data'!$E$9,0,10*ROW('Water Data'!E130))),'Data Summary'!BX136="Yes"),OFFSET('Water Data'!$E$9,0,10*ROW('Water Data'!E130)),NA())</f>
        <v>#N/A</v>
      </c>
      <c r="J136" s="519" t="e">
        <f ca="1">+IF(AND(ISNUMBER(OFFSET('Water Data'!$F$4,0,10*ROW('Water Data'!F130))),'Data Summary'!BY136="Yes"),100-OFFSET('Water Data'!$F$4,0,10*ROW('Water Data'!F130)),NA())</f>
        <v>#N/A</v>
      </c>
      <c r="K136" s="519" t="e">
        <f ca="1">+IF(AND(ISNUMBER(OFFSET('Water Data'!$F$6,0,10*ROW('Water Data'!F130))),'Data Summary'!BZ136="Yes"),OFFSET('Water Data'!$F$6,0,10*ROW('Water Data'!F130)),NA())</f>
        <v>#N/A</v>
      </c>
      <c r="L136" s="519" t="e">
        <f ca="1">+IF(AND(ISNUMBER(OFFSET('Water Data'!$F$9,0,10*ROW('Water Data'!F130))),'Data Summary'!CA136="Yes"),OFFSET('Water Data'!$F$9,0,10*ROW('Water Data'!F130)),NA())</f>
        <v>#N/A</v>
      </c>
      <c r="M136" s="519" t="e">
        <f ca="1">+IF(AND(ISNUMBER(OFFSET('Water Data'!$G$4,0,10*ROW('Water Data'!G130))),'Data Summary'!CB136="Yes"),100-OFFSET('Water Data'!$G$4,0,10*ROW('Water Data'!G130)),NA())</f>
        <v>#N/A</v>
      </c>
      <c r="N136" s="519" t="e">
        <f ca="1">+IF(AND(ISNUMBER(OFFSET('Water Data'!$G$6,0,10*ROW('Water Data'!G130))),'Data Summary'!CC136="Yes"),OFFSET('Water Data'!$G$6,0,10*ROW('Water Data'!G130)),NA())</f>
        <v>#N/A</v>
      </c>
      <c r="O136" s="519" t="e">
        <f ca="1">+IF(AND(ISNUMBER(OFFSET('Water Data'!$G$9,0,10*ROW('Water Data'!G130))),'Data Summary'!CD136="Yes"),OFFSET('Water Data'!$G$9,0,10*ROW('Water Data'!G130)),NA())</f>
        <v>#N/A</v>
      </c>
      <c r="P136" s="519" t="e">
        <f ca="1">+IF(AND(ISNUMBER(OFFSET('Water Data'!$H$4,0,10*ROW('Water Data'!H130))),'Data Summary'!CE136="Yes"),100-OFFSET('Water Data'!$H$4,0,10*ROW('Water Data'!H130)),NA())</f>
        <v>#N/A</v>
      </c>
      <c r="Q136" s="519" t="e">
        <f ca="1">+IF(AND(ISNUMBER(OFFSET('Water Data'!$H$6,0,10*ROW('Water Data'!H130))),'Data Summary'!CF136="Yes"),OFFSET('Water Data'!$H$6,0,10*ROW('Water Data'!H130)),NA())</f>
        <v>#N/A</v>
      </c>
      <c r="R136" s="519" t="e">
        <f ca="1">+IF(AND(ISNUMBER(OFFSET('Water Data'!$H$9,0,10*ROW('Water Data'!H130))),'Data Summary'!CG136="Yes"),OFFSET('Water Data'!$H$9,0,10*ROW('Water Data'!H130)),NA())</f>
        <v>#N/A</v>
      </c>
      <c r="S136" s="519" t="e">
        <f ca="1">+IF(AND(ISNUMBER(OFFSET('Water Data'!$I$4,0,10*ROW('Water Data'!I130))),'Data Summary'!CH136="Yes"),100-OFFSET('Water Data'!$I$4,0,10*ROW('Water Data'!I130)),NA())</f>
        <v>#N/A</v>
      </c>
      <c r="T136" s="519" t="e">
        <f ca="1">+IF(AND(ISNUMBER(OFFSET('Water Data'!$I$6,0,10*ROW('Water Data'!I130))),'Data Summary'!CI136="Yes"),OFFSET('Water Data'!$I$6,0,10*ROW('Water Data'!I130)),NA())</f>
        <v>#N/A</v>
      </c>
      <c r="U136" s="519" t="e">
        <f ca="1">+IF(AND(ISNUMBER(OFFSET('Water Data'!$I$9,0,10*ROW('Water Data'!I130))),'Data Summary'!CJ136="Yes"),OFFSET('Water Data'!$I$9,0,10*ROW('Water Data'!I130)),NA())</f>
        <v>#N/A</v>
      </c>
      <c r="V136" s="520" t="e">
        <f ca="1">+IF(AND(ISNUMBER(OFFSET('Sanitation Data'!$D$4,0,10*ROW('Sanitation Data'!D130))),'Data Summary'!CK136="Yes"),100-OFFSET('Sanitation Data'!$D$4,0,10*ROW('Sanitation Data'!D130)),NA())</f>
        <v>#N/A</v>
      </c>
      <c r="W136" s="520" t="e">
        <f ca="1">+IF(AND(ISNUMBER(OFFSET('Sanitation Data'!$D$6,0,10*ROW('Sanitation Data'!D130))),'Data Summary'!CL136="Yes"),OFFSET('Sanitation Data'!$D$6,0,10*ROW('Sanitation Data'!D130)),NA())</f>
        <v>#N/A</v>
      </c>
      <c r="X136" s="520" t="e">
        <f ca="1">+IF(AND(ISNUMBER(OFFSET('Sanitation Data'!$D$10,0,10*ROW('Sanitation Data'!D130))),'Data Summary'!CM136="Yes"),OFFSET('Sanitation Data'!$D$10,0,10*ROW('Sanitation Data'!D130)),NA())</f>
        <v>#N/A</v>
      </c>
      <c r="Y136" s="520" t="e">
        <f ca="1">+IF(AND(ISNUMBER(OFFSET('Sanitation Data'!$D$11,0,10*ROW('Sanitation Data'!D130))),'Data Summary'!CN136="Yes"),OFFSET('Sanitation Data'!$D$11,0,10*ROW('Sanitation Data'!D130)),NA())</f>
        <v>#N/A</v>
      </c>
      <c r="Z136" s="520" t="e">
        <f ca="1">+IF(AND(ISNUMBER(OFFSET('Sanitation Data'!$D$12,0,10*ROW('Sanitation Data'!D130))),'Data Summary'!CO136="Yes"),OFFSET('Sanitation Data'!$D$12,0,10*ROW('Sanitation Data'!D130)),NA())</f>
        <v>#N/A</v>
      </c>
      <c r="AA136" s="520" t="e">
        <f ca="1">+IF(AND(ISNUMBER(OFFSET('Sanitation Data'!$E$4,0,10*ROW('Sanitation Data'!E130))),'Data Summary'!CP136="Yes"),100-OFFSET('Sanitation Data'!$E$4,0,10*ROW('Sanitation Data'!E130)),NA())</f>
        <v>#N/A</v>
      </c>
      <c r="AB136" s="520" t="e">
        <f ca="1">+IF(AND(ISNUMBER(OFFSET('Sanitation Data'!$E$6,0,10*ROW('Sanitation Data'!E130))),'Data Summary'!CQ136="Yes"),OFFSET('Sanitation Data'!$E$6,0,10*ROW('Sanitation Data'!E130)),NA())</f>
        <v>#N/A</v>
      </c>
      <c r="AC136" s="520" t="e">
        <f ca="1">+IF(AND(ISNUMBER(OFFSET('Sanitation Data'!$E$10,0,10*ROW('Sanitation Data'!E130))),'Data Summary'!CR136="Yes"),OFFSET('Sanitation Data'!$E$10,0,10*ROW('Sanitation Data'!E130)),NA())</f>
        <v>#N/A</v>
      </c>
      <c r="AD136" s="520" t="e">
        <f ca="1">+IF(AND(ISNUMBER(OFFSET('Sanitation Data'!$E$11,0,10*ROW('Sanitation Data'!E130))),'Data Summary'!CS136="Yes"),OFFSET('Sanitation Data'!$E$11,0,10*ROW('Sanitation Data'!E130)),NA())</f>
        <v>#N/A</v>
      </c>
      <c r="AE136" s="520" t="e">
        <f ca="1">+IF(AND(ISNUMBER(OFFSET('Sanitation Data'!$E$12,0,10*ROW('Sanitation Data'!E130))),'Data Summary'!CT136="Yes"),OFFSET('Sanitation Data'!$E$12,0,10*ROW('Sanitation Data'!E130)),NA())</f>
        <v>#N/A</v>
      </c>
      <c r="AF136" s="520" t="e">
        <f ca="1">+IF(AND(ISNUMBER(OFFSET('Sanitation Data'!$F$4,0,10*ROW('Sanitation Data'!F130))),'Data Summary'!CU136="Yes"),100-OFFSET('Sanitation Data'!$F$4,0,10*ROW('Sanitation Data'!F130)),NA())</f>
        <v>#N/A</v>
      </c>
      <c r="AG136" s="520" t="e">
        <f ca="1">+IF(AND(ISNUMBER(OFFSET('Sanitation Data'!$F$6,0,10*ROW('Sanitation Data'!F130))),'Data Summary'!CV136="Yes"),OFFSET('Sanitation Data'!$F$6,0,10*ROW('Sanitation Data'!F130)),NA())</f>
        <v>#N/A</v>
      </c>
      <c r="AH136" s="520" t="e">
        <f ca="1">+IF(AND(ISNUMBER(OFFSET('Sanitation Data'!$F$10,0,10*ROW('Sanitation Data'!F130))),'Data Summary'!CW136="Yes"),OFFSET('Sanitation Data'!$F$10,0,10*ROW('Sanitation Data'!F130)),NA())</f>
        <v>#N/A</v>
      </c>
      <c r="AI136" s="520" t="e">
        <f ca="1">+IF(AND(ISNUMBER(OFFSET('Sanitation Data'!$F$11,0,10*ROW('Sanitation Data'!F130))),'Data Summary'!CX136="Yes"),OFFSET('Sanitation Data'!$F$11,0,10*ROW('Sanitation Data'!F130)),NA())</f>
        <v>#N/A</v>
      </c>
      <c r="AJ136" s="520" t="e">
        <f ca="1">+IF(AND(ISNUMBER(OFFSET('Sanitation Data'!$F$12,0,10*ROW('Sanitation Data'!F130))),'Data Summary'!CY136="Yes"),OFFSET('Sanitation Data'!$F$12,0,10*ROW('Sanitation Data'!F130)),NA())</f>
        <v>#N/A</v>
      </c>
      <c r="AK136" s="520" t="e">
        <f ca="1">+IF(AND(ISNUMBER(OFFSET('Sanitation Data'!$G$4,0,10*ROW('Sanitation Data'!G130))),'Data Summary'!CZ136="Yes"),100-OFFSET('Sanitation Data'!$G$4,0,10*ROW('Sanitation Data'!G130)),NA())</f>
        <v>#N/A</v>
      </c>
      <c r="AL136" s="520" t="e">
        <f ca="1">+IF(AND(ISNUMBER(OFFSET('Sanitation Data'!$G$6,0,10*ROW('Sanitation Data'!G130))),'Data Summary'!DA136="Yes"),OFFSET('Sanitation Data'!$G$6,0,10*ROW('Sanitation Data'!G130)),NA())</f>
        <v>#N/A</v>
      </c>
      <c r="AM136" s="520" t="e">
        <f ca="1">+IF(AND(ISNUMBER(OFFSET('Sanitation Data'!$G$10,0,10*ROW('Sanitation Data'!G130))),'Data Summary'!DB136="Yes"),OFFSET('Sanitation Data'!$G$10,0,10*ROW('Sanitation Data'!G130)),NA())</f>
        <v>#N/A</v>
      </c>
      <c r="AN136" s="520" t="e">
        <f ca="1">+IF(AND(ISNUMBER(OFFSET('Sanitation Data'!$G$11,0,10*ROW('Sanitation Data'!G130))),'Data Summary'!DC136="Yes"),OFFSET('Sanitation Data'!$G$11,0,10*ROW('Sanitation Data'!G130)),NA())</f>
        <v>#N/A</v>
      </c>
      <c r="AO136" s="520" t="e">
        <f ca="1">+IF(AND(ISNUMBER(OFFSET('Sanitation Data'!$G$12,0,10*ROW('Sanitation Data'!G130))),'Data Summary'!DD136="Yes"),OFFSET('Sanitation Data'!$G$12,0,10*ROW('Sanitation Data'!G130)),NA())</f>
        <v>#N/A</v>
      </c>
      <c r="AP136" s="520" t="e">
        <f ca="1">+IF(AND(ISNUMBER(OFFSET('Sanitation Data'!$H$4,0,10*ROW('Sanitation Data'!H130))),'Data Summary'!DE136="Yes"),100-OFFSET('Sanitation Data'!$H$4,0,10*ROW('Sanitation Data'!H130)),NA())</f>
        <v>#N/A</v>
      </c>
      <c r="AQ136" s="520" t="e">
        <f ca="1">+IF(AND(ISNUMBER(OFFSET('Sanitation Data'!$H$6,0,10*ROW('Sanitation Data'!H130))),'Data Summary'!DF136="Yes"),OFFSET('Sanitation Data'!$H$6,0,10*ROW('Sanitation Data'!H130)),NA())</f>
        <v>#N/A</v>
      </c>
      <c r="AR136" s="520" t="e">
        <f ca="1">+IF(AND(ISNUMBER(OFFSET('Sanitation Data'!$H$10,0,10*ROW('Sanitation Data'!H130))),'Data Summary'!DG136="Yes"),OFFSET('Sanitation Data'!$H$10,0,10*ROW('Sanitation Data'!H130)),NA())</f>
        <v>#N/A</v>
      </c>
      <c r="AS136" s="520" t="e">
        <f ca="1">+IF(AND(ISNUMBER(OFFSET('Sanitation Data'!$H$11,0,10*ROW('Sanitation Data'!H130))),'Data Summary'!DH136="Yes"),OFFSET('Sanitation Data'!$H$11,0,10*ROW('Sanitation Data'!H130)),NA())</f>
        <v>#N/A</v>
      </c>
      <c r="AT136" s="520" t="e">
        <f ca="1">+IF(AND(ISNUMBER(OFFSET('Sanitation Data'!$H$12,0,10*ROW('Sanitation Data'!H130))),'Data Summary'!DI136="Yes"),OFFSET('Sanitation Data'!$H$12,0,10*ROW('Sanitation Data'!H130)),NA())</f>
        <v>#N/A</v>
      </c>
      <c r="AU136" s="520" t="e">
        <f ca="1">+IF(AND(ISNUMBER(OFFSET('Sanitation Data'!$I$4,0,10*ROW('Sanitation Data'!I130))),'Data Summary'!DJ136="Yes"),100-OFFSET('Sanitation Data'!$I$4,0,10*ROW('Sanitation Data'!I130)),NA())</f>
        <v>#N/A</v>
      </c>
      <c r="AV136" s="520" t="e">
        <f ca="1">+IF(AND(ISNUMBER(OFFSET('Sanitation Data'!$I$6,0,10*ROW('Sanitation Data'!I130))),'Data Summary'!DK136="Yes"),OFFSET('Sanitation Data'!$I$6,0,10*ROW('Sanitation Data'!I130)),NA())</f>
        <v>#N/A</v>
      </c>
      <c r="AW136" s="520" t="e">
        <f ca="1">+IF(AND(ISNUMBER(OFFSET('Sanitation Data'!$I$10,0,10*ROW('Sanitation Data'!I130))),'Data Summary'!DL136="Yes"),OFFSET('Sanitation Data'!$I$10,0,10*ROW('Sanitation Data'!I130)),NA())</f>
        <v>#N/A</v>
      </c>
      <c r="AX136" s="520" t="e">
        <f ca="1">+IF(AND(ISNUMBER(OFFSET('Sanitation Data'!$I$11,0,10*ROW('Sanitation Data'!I130))),'Data Summary'!DM136="Yes"),OFFSET('Sanitation Data'!$I$11,0,10*ROW('Sanitation Data'!I130)),NA())</f>
        <v>#N/A</v>
      </c>
      <c r="AY136" s="520" t="e">
        <f ca="1">+IF(AND(ISNUMBER(OFFSET('Sanitation Data'!$I$12,0,10*ROW('Sanitation Data'!I130))),'Data Summary'!DN136="Yes"),OFFSET('Sanitation Data'!$I$12,0,10*ROW('Sanitation Data'!I130)),NA())</f>
        <v>#N/A</v>
      </c>
      <c r="AZ136" s="521" t="e">
        <f ca="1">+IF(AND(ISNUMBER(OFFSET('Hygiene Data'!$D$5,0,10*ROW('Hygiene Data'!D130))),'Data Summary'!DO136="Yes"),OFFSET('Hygiene Data'!$D$5,0,10*ROW('Hygiene Data'!D130)),NA())</f>
        <v>#N/A</v>
      </c>
      <c r="BA136" s="521" t="e">
        <f ca="1">+IF(AND(ISNUMBER(OFFSET('Hygiene Data'!$D$7,0,10*ROW('Hygiene Data'!D130))),'Data Summary'!DP136="Yes"),OFFSET('Hygiene Data'!$D$7,0,10*ROW('Hygiene Data'!D130)),NA())</f>
        <v>#N/A</v>
      </c>
      <c r="BB136" s="521" t="e">
        <f ca="1">+IF(AND(ISNUMBER(OFFSET('Hygiene Data'!$D$9,0,10*ROW('Hygiene Data'!D130))),'Data Summary'!DQ136="Yes"),OFFSET('Hygiene Data'!$D$9,0,10*ROW('Hygiene Data'!D130)),NA())</f>
        <v>#N/A</v>
      </c>
      <c r="BC136" s="521" t="e">
        <f ca="1">+IF(AND(ISNUMBER(OFFSET('Hygiene Data'!$E$5,0,10*ROW('Hygiene Data'!E130))),'Data Summary'!DR136="Yes"),OFFSET('Hygiene Data'!$E$5,0,10*ROW('Hygiene Data'!E130)),NA())</f>
        <v>#N/A</v>
      </c>
      <c r="BD136" s="521" t="e">
        <f ca="1">+IF(AND(ISNUMBER(OFFSET('Hygiene Data'!$E$7,0,10*ROW('Hygiene Data'!E130))),'Data Summary'!DS136="Yes"),OFFSET('Hygiene Data'!$E$7,0,10*ROW('Hygiene Data'!E130)),NA())</f>
        <v>#N/A</v>
      </c>
      <c r="BE136" s="521" t="e">
        <f ca="1">+IF(AND(ISNUMBER(OFFSET('Hygiene Data'!$E$9,0,10*ROW('Hygiene Data'!E130))),'Data Summary'!DT136="Yes"),OFFSET('Hygiene Data'!$E$9,0,10*ROW('Hygiene Data'!E130)),NA())</f>
        <v>#N/A</v>
      </c>
      <c r="BF136" s="521" t="e">
        <f ca="1">+IF(AND(ISNUMBER(OFFSET('Hygiene Data'!$F$5,0,10*ROW('Hygiene Data'!F130))),'Data Summary'!DU136="Yes"),OFFSET('Hygiene Data'!$F$5,0,10*ROW('Hygiene Data'!F130)),NA())</f>
        <v>#N/A</v>
      </c>
      <c r="BG136" s="521" t="e">
        <f ca="1">+IF(AND(ISNUMBER(OFFSET('Hygiene Data'!$F$7,0,10*ROW('Hygiene Data'!F130))),'Data Summary'!DV136="Yes"),OFFSET('Hygiene Data'!$F$7,0,10*ROW('Hygiene Data'!F130)),NA())</f>
        <v>#N/A</v>
      </c>
      <c r="BH136" s="521" t="e">
        <f ca="1">+IF(AND(ISNUMBER(OFFSET('Hygiene Data'!$F$9,0,10*ROW('Hygiene Data'!F130))),'Data Summary'!DW136="Yes"),OFFSET('Hygiene Data'!$F$9,0,10*ROW('Hygiene Data'!F130)),NA())</f>
        <v>#N/A</v>
      </c>
      <c r="BI136" s="521" t="e">
        <f ca="1">+IF(AND(ISNUMBER(OFFSET('Hygiene Data'!$G$5,0,10*ROW('Hygiene Data'!G130))),'Data Summary'!DX136="Yes"),OFFSET('Hygiene Data'!$G$5,0,10*ROW('Hygiene Data'!G130)),NA())</f>
        <v>#N/A</v>
      </c>
      <c r="BJ136" s="521" t="e">
        <f ca="1">+IF(AND(ISNUMBER(OFFSET('Hygiene Data'!$G$7,0,10*ROW('Hygiene Data'!G130))),'Data Summary'!DY136="Yes"),OFFSET('Hygiene Data'!$G$7,0,10*ROW('Hygiene Data'!G130)),NA())</f>
        <v>#N/A</v>
      </c>
      <c r="BK136" s="521" t="e">
        <f ca="1">+IF(AND(ISNUMBER(OFFSET('Hygiene Data'!$G$9,0,10*ROW('Hygiene Data'!G130))),'Data Summary'!DZ136="Yes"),OFFSET('Hygiene Data'!$G$9,0,10*ROW('Hygiene Data'!G130)),NA())</f>
        <v>#N/A</v>
      </c>
      <c r="BL136" s="521" t="e">
        <f ca="1">+IF(AND(ISNUMBER(OFFSET('Hygiene Data'!$H$5,0,10*ROW('Hygiene Data'!H130))),'Data Summary'!EA136="Yes"),OFFSET('Hygiene Data'!$H$5,0,10*ROW('Hygiene Data'!H130)),NA())</f>
        <v>#N/A</v>
      </c>
      <c r="BM136" s="521" t="e">
        <f ca="1">+IF(AND(ISNUMBER(OFFSET('Hygiene Data'!$H$7,0,10*ROW('Hygiene Data'!H130))),'Data Summary'!EB136="Yes"),OFFSET('Hygiene Data'!$H$7,0,10*ROW('Hygiene Data'!H130)),NA())</f>
        <v>#N/A</v>
      </c>
      <c r="BN136" s="521" t="e">
        <f ca="1">+IF(AND(ISNUMBER(OFFSET('Hygiene Data'!$H$9,0,10*ROW('Hygiene Data'!H130))),'Data Summary'!EC136="Yes"),OFFSET('Hygiene Data'!$H$9,0,10*ROW('Hygiene Data'!H130)),NA())</f>
        <v>#N/A</v>
      </c>
      <c r="BO136" s="521" t="e">
        <f ca="1">+IF(AND(ISNUMBER(OFFSET('Hygiene Data'!$I$5,0,10*ROW('Hygiene Data'!I130))),'Data Summary'!ED136="Yes"),OFFSET('Hygiene Data'!$I$5,0,10*ROW('Hygiene Data'!I130)),NA())</f>
        <v>#N/A</v>
      </c>
      <c r="BP136" s="521" t="e">
        <f ca="1">+IF(AND(ISNUMBER(OFFSET('Hygiene Data'!$I$7,0,10*ROW('Hygiene Data'!I130))),'Data Summary'!EE136="Yes"),OFFSET('Hygiene Data'!$I$7,0,10*ROW('Hygiene Data'!I130)),NA())</f>
        <v>#N/A</v>
      </c>
      <c r="BQ136" s="521" t="e">
        <f ca="1">+IF(AND(ISNUMBER(OFFSET('Hygiene Data'!$I$9,0,10*ROW('Hygiene Data'!I130))),'Data Summary'!EF136="Yes"),OFFSET('Hygiene Data'!$I$9,0,10*ROW('Hygiene Data'!I130)),NA())</f>
        <v>#N/A</v>
      </c>
    </row>
    <row r="137" spans="1:69" x14ac:dyDescent="0.25">
      <c r="A137" s="517" t="e">
        <f ca="1">+RIGHT('Data Summary'!A137,LEN('Data Summary'!A137)-9)</f>
        <v>#VALUE!</v>
      </c>
      <c r="B137" s="491" t="str">
        <f ca="1">+IF(ISTEXT('Data Summary'!B137),'Data Summary'!B137,"")</f>
        <v/>
      </c>
      <c r="C137" s="518" t="e">
        <f ca="1">+VALUE('Data Summary'!C137)</f>
        <v>#VALUE!</v>
      </c>
      <c r="D137" s="519" t="e">
        <f ca="1">+IF(AND(ISNUMBER(OFFSET('Water Data'!$D$4,0,10*ROW('Water Data'!D131))),'Data Summary'!BS137="Yes"),100-OFFSET('Water Data'!$D$4,0,10*ROW('Water Data'!D131)),NA())</f>
        <v>#N/A</v>
      </c>
      <c r="E137" s="519" t="e">
        <f ca="1">+IF(AND(ISNUMBER(OFFSET('Water Data'!$D$6,0,10*ROW('Water Data'!D131))),'Data Summary'!BT137="Yes"),OFFSET('Water Data'!$D$6,0,10*ROW('Water Data'!D131)),NA())</f>
        <v>#N/A</v>
      </c>
      <c r="F137" s="519" t="e">
        <f ca="1">+IF(AND(ISNUMBER(OFFSET('Water Data'!$D$9,0,10*ROW('Water Data'!D131))),'Data Summary'!BU137="Yes"),OFFSET('Water Data'!$D$9,0,10*ROW('Water Data'!D131)),NA())</f>
        <v>#N/A</v>
      </c>
      <c r="G137" s="519" t="e">
        <f ca="1">+IF(AND(ISNUMBER(OFFSET('Water Data'!$E$4,0,10*ROW('Water Data'!E131))),'Data Summary'!BV137="Yes"),100-OFFSET('Water Data'!$E$4,0,10*ROW('Water Data'!E131)),NA())</f>
        <v>#N/A</v>
      </c>
      <c r="H137" s="519" t="e">
        <f ca="1">+IF(AND(ISNUMBER(OFFSET('Water Data'!$E$6,0,10*ROW('Water Data'!E131))),'Data Summary'!BW137="Yes"),OFFSET('Water Data'!$E$6,0,10*ROW('Water Data'!E131)),NA())</f>
        <v>#N/A</v>
      </c>
      <c r="I137" s="519" t="e">
        <f ca="1">+IF(AND(ISNUMBER(OFFSET('Water Data'!$E$9,0,10*ROW('Water Data'!E131))),'Data Summary'!BX137="Yes"),OFFSET('Water Data'!$E$9,0,10*ROW('Water Data'!E131)),NA())</f>
        <v>#N/A</v>
      </c>
      <c r="J137" s="519" t="e">
        <f ca="1">+IF(AND(ISNUMBER(OFFSET('Water Data'!$F$4,0,10*ROW('Water Data'!F131))),'Data Summary'!BY137="Yes"),100-OFFSET('Water Data'!$F$4,0,10*ROW('Water Data'!F131)),NA())</f>
        <v>#N/A</v>
      </c>
      <c r="K137" s="519" t="e">
        <f ca="1">+IF(AND(ISNUMBER(OFFSET('Water Data'!$F$6,0,10*ROW('Water Data'!F131))),'Data Summary'!BZ137="Yes"),OFFSET('Water Data'!$F$6,0,10*ROW('Water Data'!F131)),NA())</f>
        <v>#N/A</v>
      </c>
      <c r="L137" s="519" t="e">
        <f ca="1">+IF(AND(ISNUMBER(OFFSET('Water Data'!$F$9,0,10*ROW('Water Data'!F131))),'Data Summary'!CA137="Yes"),OFFSET('Water Data'!$F$9,0,10*ROW('Water Data'!F131)),NA())</f>
        <v>#N/A</v>
      </c>
      <c r="M137" s="519" t="e">
        <f ca="1">+IF(AND(ISNUMBER(OFFSET('Water Data'!$G$4,0,10*ROW('Water Data'!G131))),'Data Summary'!CB137="Yes"),100-OFFSET('Water Data'!$G$4,0,10*ROW('Water Data'!G131)),NA())</f>
        <v>#N/A</v>
      </c>
      <c r="N137" s="519" t="e">
        <f ca="1">+IF(AND(ISNUMBER(OFFSET('Water Data'!$G$6,0,10*ROW('Water Data'!G131))),'Data Summary'!CC137="Yes"),OFFSET('Water Data'!$G$6,0,10*ROW('Water Data'!G131)),NA())</f>
        <v>#N/A</v>
      </c>
      <c r="O137" s="519" t="e">
        <f ca="1">+IF(AND(ISNUMBER(OFFSET('Water Data'!$G$9,0,10*ROW('Water Data'!G131))),'Data Summary'!CD137="Yes"),OFFSET('Water Data'!$G$9,0,10*ROW('Water Data'!G131)),NA())</f>
        <v>#N/A</v>
      </c>
      <c r="P137" s="519" t="e">
        <f ca="1">+IF(AND(ISNUMBER(OFFSET('Water Data'!$H$4,0,10*ROW('Water Data'!H131))),'Data Summary'!CE137="Yes"),100-OFFSET('Water Data'!$H$4,0,10*ROW('Water Data'!H131)),NA())</f>
        <v>#N/A</v>
      </c>
      <c r="Q137" s="519" t="e">
        <f ca="1">+IF(AND(ISNUMBER(OFFSET('Water Data'!$H$6,0,10*ROW('Water Data'!H131))),'Data Summary'!CF137="Yes"),OFFSET('Water Data'!$H$6,0,10*ROW('Water Data'!H131)),NA())</f>
        <v>#N/A</v>
      </c>
      <c r="R137" s="519" t="e">
        <f ca="1">+IF(AND(ISNUMBER(OFFSET('Water Data'!$H$9,0,10*ROW('Water Data'!H131))),'Data Summary'!CG137="Yes"),OFFSET('Water Data'!$H$9,0,10*ROW('Water Data'!H131)),NA())</f>
        <v>#N/A</v>
      </c>
      <c r="S137" s="519" t="e">
        <f ca="1">+IF(AND(ISNUMBER(OFFSET('Water Data'!$I$4,0,10*ROW('Water Data'!I131))),'Data Summary'!CH137="Yes"),100-OFFSET('Water Data'!$I$4,0,10*ROW('Water Data'!I131)),NA())</f>
        <v>#N/A</v>
      </c>
      <c r="T137" s="519" t="e">
        <f ca="1">+IF(AND(ISNUMBER(OFFSET('Water Data'!$I$6,0,10*ROW('Water Data'!I131))),'Data Summary'!CI137="Yes"),OFFSET('Water Data'!$I$6,0,10*ROW('Water Data'!I131)),NA())</f>
        <v>#N/A</v>
      </c>
      <c r="U137" s="519" t="e">
        <f ca="1">+IF(AND(ISNUMBER(OFFSET('Water Data'!$I$9,0,10*ROW('Water Data'!I131))),'Data Summary'!CJ137="Yes"),OFFSET('Water Data'!$I$9,0,10*ROW('Water Data'!I131)),NA())</f>
        <v>#N/A</v>
      </c>
      <c r="V137" s="520" t="e">
        <f ca="1">+IF(AND(ISNUMBER(OFFSET('Sanitation Data'!$D$4,0,10*ROW('Sanitation Data'!D131))),'Data Summary'!CK137="Yes"),100-OFFSET('Sanitation Data'!$D$4,0,10*ROW('Sanitation Data'!D131)),NA())</f>
        <v>#N/A</v>
      </c>
      <c r="W137" s="520" t="e">
        <f ca="1">+IF(AND(ISNUMBER(OFFSET('Sanitation Data'!$D$6,0,10*ROW('Sanitation Data'!D131))),'Data Summary'!CL137="Yes"),OFFSET('Sanitation Data'!$D$6,0,10*ROW('Sanitation Data'!D131)),NA())</f>
        <v>#N/A</v>
      </c>
      <c r="X137" s="520" t="e">
        <f ca="1">+IF(AND(ISNUMBER(OFFSET('Sanitation Data'!$D$10,0,10*ROW('Sanitation Data'!D131))),'Data Summary'!CM137="Yes"),OFFSET('Sanitation Data'!$D$10,0,10*ROW('Sanitation Data'!D131)),NA())</f>
        <v>#N/A</v>
      </c>
      <c r="Y137" s="520" t="e">
        <f ca="1">+IF(AND(ISNUMBER(OFFSET('Sanitation Data'!$D$11,0,10*ROW('Sanitation Data'!D131))),'Data Summary'!CN137="Yes"),OFFSET('Sanitation Data'!$D$11,0,10*ROW('Sanitation Data'!D131)),NA())</f>
        <v>#N/A</v>
      </c>
      <c r="Z137" s="520" t="e">
        <f ca="1">+IF(AND(ISNUMBER(OFFSET('Sanitation Data'!$D$12,0,10*ROW('Sanitation Data'!D131))),'Data Summary'!CO137="Yes"),OFFSET('Sanitation Data'!$D$12,0,10*ROW('Sanitation Data'!D131)),NA())</f>
        <v>#N/A</v>
      </c>
      <c r="AA137" s="520" t="e">
        <f ca="1">+IF(AND(ISNUMBER(OFFSET('Sanitation Data'!$E$4,0,10*ROW('Sanitation Data'!E131))),'Data Summary'!CP137="Yes"),100-OFFSET('Sanitation Data'!$E$4,0,10*ROW('Sanitation Data'!E131)),NA())</f>
        <v>#N/A</v>
      </c>
      <c r="AB137" s="520" t="e">
        <f ca="1">+IF(AND(ISNUMBER(OFFSET('Sanitation Data'!$E$6,0,10*ROW('Sanitation Data'!E131))),'Data Summary'!CQ137="Yes"),OFFSET('Sanitation Data'!$E$6,0,10*ROW('Sanitation Data'!E131)),NA())</f>
        <v>#N/A</v>
      </c>
      <c r="AC137" s="520" t="e">
        <f ca="1">+IF(AND(ISNUMBER(OFFSET('Sanitation Data'!$E$10,0,10*ROW('Sanitation Data'!E131))),'Data Summary'!CR137="Yes"),OFFSET('Sanitation Data'!$E$10,0,10*ROW('Sanitation Data'!E131)),NA())</f>
        <v>#N/A</v>
      </c>
      <c r="AD137" s="520" t="e">
        <f ca="1">+IF(AND(ISNUMBER(OFFSET('Sanitation Data'!$E$11,0,10*ROW('Sanitation Data'!E131))),'Data Summary'!CS137="Yes"),OFFSET('Sanitation Data'!$E$11,0,10*ROW('Sanitation Data'!E131)),NA())</f>
        <v>#N/A</v>
      </c>
      <c r="AE137" s="520" t="e">
        <f ca="1">+IF(AND(ISNUMBER(OFFSET('Sanitation Data'!$E$12,0,10*ROW('Sanitation Data'!E131))),'Data Summary'!CT137="Yes"),OFFSET('Sanitation Data'!$E$12,0,10*ROW('Sanitation Data'!E131)),NA())</f>
        <v>#N/A</v>
      </c>
      <c r="AF137" s="520" t="e">
        <f ca="1">+IF(AND(ISNUMBER(OFFSET('Sanitation Data'!$F$4,0,10*ROW('Sanitation Data'!F131))),'Data Summary'!CU137="Yes"),100-OFFSET('Sanitation Data'!$F$4,0,10*ROW('Sanitation Data'!F131)),NA())</f>
        <v>#N/A</v>
      </c>
      <c r="AG137" s="520" t="e">
        <f ca="1">+IF(AND(ISNUMBER(OFFSET('Sanitation Data'!$F$6,0,10*ROW('Sanitation Data'!F131))),'Data Summary'!CV137="Yes"),OFFSET('Sanitation Data'!$F$6,0,10*ROW('Sanitation Data'!F131)),NA())</f>
        <v>#N/A</v>
      </c>
      <c r="AH137" s="520" t="e">
        <f ca="1">+IF(AND(ISNUMBER(OFFSET('Sanitation Data'!$F$10,0,10*ROW('Sanitation Data'!F131))),'Data Summary'!CW137="Yes"),OFFSET('Sanitation Data'!$F$10,0,10*ROW('Sanitation Data'!F131)),NA())</f>
        <v>#N/A</v>
      </c>
      <c r="AI137" s="520" t="e">
        <f ca="1">+IF(AND(ISNUMBER(OFFSET('Sanitation Data'!$F$11,0,10*ROW('Sanitation Data'!F131))),'Data Summary'!CX137="Yes"),OFFSET('Sanitation Data'!$F$11,0,10*ROW('Sanitation Data'!F131)),NA())</f>
        <v>#N/A</v>
      </c>
      <c r="AJ137" s="520" t="e">
        <f ca="1">+IF(AND(ISNUMBER(OFFSET('Sanitation Data'!$F$12,0,10*ROW('Sanitation Data'!F131))),'Data Summary'!CY137="Yes"),OFFSET('Sanitation Data'!$F$12,0,10*ROW('Sanitation Data'!F131)),NA())</f>
        <v>#N/A</v>
      </c>
      <c r="AK137" s="520" t="e">
        <f ca="1">+IF(AND(ISNUMBER(OFFSET('Sanitation Data'!$G$4,0,10*ROW('Sanitation Data'!G131))),'Data Summary'!CZ137="Yes"),100-OFFSET('Sanitation Data'!$G$4,0,10*ROW('Sanitation Data'!G131)),NA())</f>
        <v>#N/A</v>
      </c>
      <c r="AL137" s="520" t="e">
        <f ca="1">+IF(AND(ISNUMBER(OFFSET('Sanitation Data'!$G$6,0,10*ROW('Sanitation Data'!G131))),'Data Summary'!DA137="Yes"),OFFSET('Sanitation Data'!$G$6,0,10*ROW('Sanitation Data'!G131)),NA())</f>
        <v>#N/A</v>
      </c>
      <c r="AM137" s="520" t="e">
        <f ca="1">+IF(AND(ISNUMBER(OFFSET('Sanitation Data'!$G$10,0,10*ROW('Sanitation Data'!G131))),'Data Summary'!DB137="Yes"),OFFSET('Sanitation Data'!$G$10,0,10*ROW('Sanitation Data'!G131)),NA())</f>
        <v>#N/A</v>
      </c>
      <c r="AN137" s="520" t="e">
        <f ca="1">+IF(AND(ISNUMBER(OFFSET('Sanitation Data'!$G$11,0,10*ROW('Sanitation Data'!G131))),'Data Summary'!DC137="Yes"),OFFSET('Sanitation Data'!$G$11,0,10*ROW('Sanitation Data'!G131)),NA())</f>
        <v>#N/A</v>
      </c>
      <c r="AO137" s="520" t="e">
        <f ca="1">+IF(AND(ISNUMBER(OFFSET('Sanitation Data'!$G$12,0,10*ROW('Sanitation Data'!G131))),'Data Summary'!DD137="Yes"),OFFSET('Sanitation Data'!$G$12,0,10*ROW('Sanitation Data'!G131)),NA())</f>
        <v>#N/A</v>
      </c>
      <c r="AP137" s="520" t="e">
        <f ca="1">+IF(AND(ISNUMBER(OFFSET('Sanitation Data'!$H$4,0,10*ROW('Sanitation Data'!H131))),'Data Summary'!DE137="Yes"),100-OFFSET('Sanitation Data'!$H$4,0,10*ROW('Sanitation Data'!H131)),NA())</f>
        <v>#N/A</v>
      </c>
      <c r="AQ137" s="520" t="e">
        <f ca="1">+IF(AND(ISNUMBER(OFFSET('Sanitation Data'!$H$6,0,10*ROW('Sanitation Data'!H131))),'Data Summary'!DF137="Yes"),OFFSET('Sanitation Data'!$H$6,0,10*ROW('Sanitation Data'!H131)),NA())</f>
        <v>#N/A</v>
      </c>
      <c r="AR137" s="520" t="e">
        <f ca="1">+IF(AND(ISNUMBER(OFFSET('Sanitation Data'!$H$10,0,10*ROW('Sanitation Data'!H131))),'Data Summary'!DG137="Yes"),OFFSET('Sanitation Data'!$H$10,0,10*ROW('Sanitation Data'!H131)),NA())</f>
        <v>#N/A</v>
      </c>
      <c r="AS137" s="520" t="e">
        <f ca="1">+IF(AND(ISNUMBER(OFFSET('Sanitation Data'!$H$11,0,10*ROW('Sanitation Data'!H131))),'Data Summary'!DH137="Yes"),OFFSET('Sanitation Data'!$H$11,0,10*ROW('Sanitation Data'!H131)),NA())</f>
        <v>#N/A</v>
      </c>
      <c r="AT137" s="520" t="e">
        <f ca="1">+IF(AND(ISNUMBER(OFFSET('Sanitation Data'!$H$12,0,10*ROW('Sanitation Data'!H131))),'Data Summary'!DI137="Yes"),OFFSET('Sanitation Data'!$H$12,0,10*ROW('Sanitation Data'!H131)),NA())</f>
        <v>#N/A</v>
      </c>
      <c r="AU137" s="520" t="e">
        <f ca="1">+IF(AND(ISNUMBER(OFFSET('Sanitation Data'!$I$4,0,10*ROW('Sanitation Data'!I131))),'Data Summary'!DJ137="Yes"),100-OFFSET('Sanitation Data'!$I$4,0,10*ROW('Sanitation Data'!I131)),NA())</f>
        <v>#N/A</v>
      </c>
      <c r="AV137" s="520" t="e">
        <f ca="1">+IF(AND(ISNUMBER(OFFSET('Sanitation Data'!$I$6,0,10*ROW('Sanitation Data'!I131))),'Data Summary'!DK137="Yes"),OFFSET('Sanitation Data'!$I$6,0,10*ROW('Sanitation Data'!I131)),NA())</f>
        <v>#N/A</v>
      </c>
      <c r="AW137" s="520" t="e">
        <f ca="1">+IF(AND(ISNUMBER(OFFSET('Sanitation Data'!$I$10,0,10*ROW('Sanitation Data'!I131))),'Data Summary'!DL137="Yes"),OFFSET('Sanitation Data'!$I$10,0,10*ROW('Sanitation Data'!I131)),NA())</f>
        <v>#N/A</v>
      </c>
      <c r="AX137" s="520" t="e">
        <f ca="1">+IF(AND(ISNUMBER(OFFSET('Sanitation Data'!$I$11,0,10*ROW('Sanitation Data'!I131))),'Data Summary'!DM137="Yes"),OFFSET('Sanitation Data'!$I$11,0,10*ROW('Sanitation Data'!I131)),NA())</f>
        <v>#N/A</v>
      </c>
      <c r="AY137" s="520" t="e">
        <f ca="1">+IF(AND(ISNUMBER(OFFSET('Sanitation Data'!$I$12,0,10*ROW('Sanitation Data'!I131))),'Data Summary'!DN137="Yes"),OFFSET('Sanitation Data'!$I$12,0,10*ROW('Sanitation Data'!I131)),NA())</f>
        <v>#N/A</v>
      </c>
      <c r="AZ137" s="521" t="e">
        <f ca="1">+IF(AND(ISNUMBER(OFFSET('Hygiene Data'!$D$5,0,10*ROW('Hygiene Data'!D131))),'Data Summary'!DO137="Yes"),OFFSET('Hygiene Data'!$D$5,0,10*ROW('Hygiene Data'!D131)),NA())</f>
        <v>#N/A</v>
      </c>
      <c r="BA137" s="521" t="e">
        <f ca="1">+IF(AND(ISNUMBER(OFFSET('Hygiene Data'!$D$7,0,10*ROW('Hygiene Data'!D131))),'Data Summary'!DP137="Yes"),OFFSET('Hygiene Data'!$D$7,0,10*ROW('Hygiene Data'!D131)),NA())</f>
        <v>#N/A</v>
      </c>
      <c r="BB137" s="521" t="e">
        <f ca="1">+IF(AND(ISNUMBER(OFFSET('Hygiene Data'!$D$9,0,10*ROW('Hygiene Data'!D131))),'Data Summary'!DQ137="Yes"),OFFSET('Hygiene Data'!$D$9,0,10*ROW('Hygiene Data'!D131)),NA())</f>
        <v>#N/A</v>
      </c>
      <c r="BC137" s="521" t="e">
        <f ca="1">+IF(AND(ISNUMBER(OFFSET('Hygiene Data'!$E$5,0,10*ROW('Hygiene Data'!E131))),'Data Summary'!DR137="Yes"),OFFSET('Hygiene Data'!$E$5,0,10*ROW('Hygiene Data'!E131)),NA())</f>
        <v>#N/A</v>
      </c>
      <c r="BD137" s="521" t="e">
        <f ca="1">+IF(AND(ISNUMBER(OFFSET('Hygiene Data'!$E$7,0,10*ROW('Hygiene Data'!E131))),'Data Summary'!DS137="Yes"),OFFSET('Hygiene Data'!$E$7,0,10*ROW('Hygiene Data'!E131)),NA())</f>
        <v>#N/A</v>
      </c>
      <c r="BE137" s="521" t="e">
        <f ca="1">+IF(AND(ISNUMBER(OFFSET('Hygiene Data'!$E$9,0,10*ROW('Hygiene Data'!E131))),'Data Summary'!DT137="Yes"),OFFSET('Hygiene Data'!$E$9,0,10*ROW('Hygiene Data'!E131)),NA())</f>
        <v>#N/A</v>
      </c>
      <c r="BF137" s="521" t="e">
        <f ca="1">+IF(AND(ISNUMBER(OFFSET('Hygiene Data'!$F$5,0,10*ROW('Hygiene Data'!F131))),'Data Summary'!DU137="Yes"),OFFSET('Hygiene Data'!$F$5,0,10*ROW('Hygiene Data'!F131)),NA())</f>
        <v>#N/A</v>
      </c>
      <c r="BG137" s="521" t="e">
        <f ca="1">+IF(AND(ISNUMBER(OFFSET('Hygiene Data'!$F$7,0,10*ROW('Hygiene Data'!F131))),'Data Summary'!DV137="Yes"),OFFSET('Hygiene Data'!$F$7,0,10*ROW('Hygiene Data'!F131)),NA())</f>
        <v>#N/A</v>
      </c>
      <c r="BH137" s="521" t="e">
        <f ca="1">+IF(AND(ISNUMBER(OFFSET('Hygiene Data'!$F$9,0,10*ROW('Hygiene Data'!F131))),'Data Summary'!DW137="Yes"),OFFSET('Hygiene Data'!$F$9,0,10*ROW('Hygiene Data'!F131)),NA())</f>
        <v>#N/A</v>
      </c>
      <c r="BI137" s="521" t="e">
        <f ca="1">+IF(AND(ISNUMBER(OFFSET('Hygiene Data'!$G$5,0,10*ROW('Hygiene Data'!G131))),'Data Summary'!DX137="Yes"),OFFSET('Hygiene Data'!$G$5,0,10*ROW('Hygiene Data'!G131)),NA())</f>
        <v>#N/A</v>
      </c>
      <c r="BJ137" s="521" t="e">
        <f ca="1">+IF(AND(ISNUMBER(OFFSET('Hygiene Data'!$G$7,0,10*ROW('Hygiene Data'!G131))),'Data Summary'!DY137="Yes"),OFFSET('Hygiene Data'!$G$7,0,10*ROW('Hygiene Data'!G131)),NA())</f>
        <v>#N/A</v>
      </c>
      <c r="BK137" s="521" t="e">
        <f ca="1">+IF(AND(ISNUMBER(OFFSET('Hygiene Data'!$G$9,0,10*ROW('Hygiene Data'!G131))),'Data Summary'!DZ137="Yes"),OFFSET('Hygiene Data'!$G$9,0,10*ROW('Hygiene Data'!G131)),NA())</f>
        <v>#N/A</v>
      </c>
      <c r="BL137" s="521" t="e">
        <f ca="1">+IF(AND(ISNUMBER(OFFSET('Hygiene Data'!$H$5,0,10*ROW('Hygiene Data'!H131))),'Data Summary'!EA137="Yes"),OFFSET('Hygiene Data'!$H$5,0,10*ROW('Hygiene Data'!H131)),NA())</f>
        <v>#N/A</v>
      </c>
      <c r="BM137" s="521" t="e">
        <f ca="1">+IF(AND(ISNUMBER(OFFSET('Hygiene Data'!$H$7,0,10*ROW('Hygiene Data'!H131))),'Data Summary'!EB137="Yes"),OFFSET('Hygiene Data'!$H$7,0,10*ROW('Hygiene Data'!H131)),NA())</f>
        <v>#N/A</v>
      </c>
      <c r="BN137" s="521" t="e">
        <f ca="1">+IF(AND(ISNUMBER(OFFSET('Hygiene Data'!$H$9,0,10*ROW('Hygiene Data'!H131))),'Data Summary'!EC137="Yes"),OFFSET('Hygiene Data'!$H$9,0,10*ROW('Hygiene Data'!H131)),NA())</f>
        <v>#N/A</v>
      </c>
      <c r="BO137" s="521" t="e">
        <f ca="1">+IF(AND(ISNUMBER(OFFSET('Hygiene Data'!$I$5,0,10*ROW('Hygiene Data'!I131))),'Data Summary'!ED137="Yes"),OFFSET('Hygiene Data'!$I$5,0,10*ROW('Hygiene Data'!I131)),NA())</f>
        <v>#N/A</v>
      </c>
      <c r="BP137" s="521" t="e">
        <f ca="1">+IF(AND(ISNUMBER(OFFSET('Hygiene Data'!$I$7,0,10*ROW('Hygiene Data'!I131))),'Data Summary'!EE137="Yes"),OFFSET('Hygiene Data'!$I$7,0,10*ROW('Hygiene Data'!I131)),NA())</f>
        <v>#N/A</v>
      </c>
      <c r="BQ137" s="521" t="e">
        <f ca="1">+IF(AND(ISNUMBER(OFFSET('Hygiene Data'!$I$9,0,10*ROW('Hygiene Data'!I131))),'Data Summary'!EF137="Yes"),OFFSET('Hygiene Data'!$I$9,0,10*ROW('Hygiene Data'!I131)),NA())</f>
        <v>#N/A</v>
      </c>
    </row>
    <row r="138" spans="1:69" x14ac:dyDescent="0.25">
      <c r="A138" s="517" t="e">
        <f ca="1">+RIGHT('Data Summary'!A138,LEN('Data Summary'!A138)-9)</f>
        <v>#VALUE!</v>
      </c>
      <c r="B138" s="491" t="str">
        <f ca="1">+IF(ISTEXT('Data Summary'!B138),'Data Summary'!B138,"")</f>
        <v/>
      </c>
      <c r="C138" s="518" t="e">
        <f ca="1">+VALUE('Data Summary'!C138)</f>
        <v>#VALUE!</v>
      </c>
      <c r="D138" s="519" t="e">
        <f ca="1">+IF(AND(ISNUMBER(OFFSET('Water Data'!$D$4,0,10*ROW('Water Data'!D132))),'Data Summary'!BS138="Yes"),100-OFFSET('Water Data'!$D$4,0,10*ROW('Water Data'!D132)),NA())</f>
        <v>#N/A</v>
      </c>
      <c r="E138" s="519" t="e">
        <f ca="1">+IF(AND(ISNUMBER(OFFSET('Water Data'!$D$6,0,10*ROW('Water Data'!D132))),'Data Summary'!BT138="Yes"),OFFSET('Water Data'!$D$6,0,10*ROW('Water Data'!D132)),NA())</f>
        <v>#N/A</v>
      </c>
      <c r="F138" s="519" t="e">
        <f ca="1">+IF(AND(ISNUMBER(OFFSET('Water Data'!$D$9,0,10*ROW('Water Data'!D132))),'Data Summary'!BU138="Yes"),OFFSET('Water Data'!$D$9,0,10*ROW('Water Data'!D132)),NA())</f>
        <v>#N/A</v>
      </c>
      <c r="G138" s="519" t="e">
        <f ca="1">+IF(AND(ISNUMBER(OFFSET('Water Data'!$E$4,0,10*ROW('Water Data'!E132))),'Data Summary'!BV138="Yes"),100-OFFSET('Water Data'!$E$4,0,10*ROW('Water Data'!E132)),NA())</f>
        <v>#N/A</v>
      </c>
      <c r="H138" s="519" t="e">
        <f ca="1">+IF(AND(ISNUMBER(OFFSET('Water Data'!$E$6,0,10*ROW('Water Data'!E132))),'Data Summary'!BW138="Yes"),OFFSET('Water Data'!$E$6,0,10*ROW('Water Data'!E132)),NA())</f>
        <v>#N/A</v>
      </c>
      <c r="I138" s="519" t="e">
        <f ca="1">+IF(AND(ISNUMBER(OFFSET('Water Data'!$E$9,0,10*ROW('Water Data'!E132))),'Data Summary'!BX138="Yes"),OFFSET('Water Data'!$E$9,0,10*ROW('Water Data'!E132)),NA())</f>
        <v>#N/A</v>
      </c>
      <c r="J138" s="519" t="e">
        <f ca="1">+IF(AND(ISNUMBER(OFFSET('Water Data'!$F$4,0,10*ROW('Water Data'!F132))),'Data Summary'!BY138="Yes"),100-OFFSET('Water Data'!$F$4,0,10*ROW('Water Data'!F132)),NA())</f>
        <v>#N/A</v>
      </c>
      <c r="K138" s="519" t="e">
        <f ca="1">+IF(AND(ISNUMBER(OFFSET('Water Data'!$F$6,0,10*ROW('Water Data'!F132))),'Data Summary'!BZ138="Yes"),OFFSET('Water Data'!$F$6,0,10*ROW('Water Data'!F132)),NA())</f>
        <v>#N/A</v>
      </c>
      <c r="L138" s="519" t="e">
        <f ca="1">+IF(AND(ISNUMBER(OFFSET('Water Data'!$F$9,0,10*ROW('Water Data'!F132))),'Data Summary'!CA138="Yes"),OFFSET('Water Data'!$F$9,0,10*ROW('Water Data'!F132)),NA())</f>
        <v>#N/A</v>
      </c>
      <c r="M138" s="519" t="e">
        <f ca="1">+IF(AND(ISNUMBER(OFFSET('Water Data'!$G$4,0,10*ROW('Water Data'!G132))),'Data Summary'!CB138="Yes"),100-OFFSET('Water Data'!$G$4,0,10*ROW('Water Data'!G132)),NA())</f>
        <v>#N/A</v>
      </c>
      <c r="N138" s="519" t="e">
        <f ca="1">+IF(AND(ISNUMBER(OFFSET('Water Data'!$G$6,0,10*ROW('Water Data'!G132))),'Data Summary'!CC138="Yes"),OFFSET('Water Data'!$G$6,0,10*ROW('Water Data'!G132)),NA())</f>
        <v>#N/A</v>
      </c>
      <c r="O138" s="519" t="e">
        <f ca="1">+IF(AND(ISNUMBER(OFFSET('Water Data'!$G$9,0,10*ROW('Water Data'!G132))),'Data Summary'!CD138="Yes"),OFFSET('Water Data'!$G$9,0,10*ROW('Water Data'!G132)),NA())</f>
        <v>#N/A</v>
      </c>
      <c r="P138" s="519" t="e">
        <f ca="1">+IF(AND(ISNUMBER(OFFSET('Water Data'!$H$4,0,10*ROW('Water Data'!H132))),'Data Summary'!CE138="Yes"),100-OFFSET('Water Data'!$H$4,0,10*ROW('Water Data'!H132)),NA())</f>
        <v>#N/A</v>
      </c>
      <c r="Q138" s="519" t="e">
        <f ca="1">+IF(AND(ISNUMBER(OFFSET('Water Data'!$H$6,0,10*ROW('Water Data'!H132))),'Data Summary'!CF138="Yes"),OFFSET('Water Data'!$H$6,0,10*ROW('Water Data'!H132)),NA())</f>
        <v>#N/A</v>
      </c>
      <c r="R138" s="519" t="e">
        <f ca="1">+IF(AND(ISNUMBER(OFFSET('Water Data'!$H$9,0,10*ROW('Water Data'!H132))),'Data Summary'!CG138="Yes"),OFFSET('Water Data'!$H$9,0,10*ROW('Water Data'!H132)),NA())</f>
        <v>#N/A</v>
      </c>
      <c r="S138" s="519" t="e">
        <f ca="1">+IF(AND(ISNUMBER(OFFSET('Water Data'!$I$4,0,10*ROW('Water Data'!I132))),'Data Summary'!CH138="Yes"),100-OFFSET('Water Data'!$I$4,0,10*ROW('Water Data'!I132)),NA())</f>
        <v>#N/A</v>
      </c>
      <c r="T138" s="519" t="e">
        <f ca="1">+IF(AND(ISNUMBER(OFFSET('Water Data'!$I$6,0,10*ROW('Water Data'!I132))),'Data Summary'!CI138="Yes"),OFFSET('Water Data'!$I$6,0,10*ROW('Water Data'!I132)),NA())</f>
        <v>#N/A</v>
      </c>
      <c r="U138" s="519" t="e">
        <f ca="1">+IF(AND(ISNUMBER(OFFSET('Water Data'!$I$9,0,10*ROW('Water Data'!I132))),'Data Summary'!CJ138="Yes"),OFFSET('Water Data'!$I$9,0,10*ROW('Water Data'!I132)),NA())</f>
        <v>#N/A</v>
      </c>
      <c r="V138" s="520" t="e">
        <f ca="1">+IF(AND(ISNUMBER(OFFSET('Sanitation Data'!$D$4,0,10*ROW('Sanitation Data'!D132))),'Data Summary'!CK138="Yes"),100-OFFSET('Sanitation Data'!$D$4,0,10*ROW('Sanitation Data'!D132)),NA())</f>
        <v>#N/A</v>
      </c>
      <c r="W138" s="520" t="e">
        <f ca="1">+IF(AND(ISNUMBER(OFFSET('Sanitation Data'!$D$6,0,10*ROW('Sanitation Data'!D132))),'Data Summary'!CL138="Yes"),OFFSET('Sanitation Data'!$D$6,0,10*ROW('Sanitation Data'!D132)),NA())</f>
        <v>#N/A</v>
      </c>
      <c r="X138" s="520" t="e">
        <f ca="1">+IF(AND(ISNUMBER(OFFSET('Sanitation Data'!$D$10,0,10*ROW('Sanitation Data'!D132))),'Data Summary'!CM138="Yes"),OFFSET('Sanitation Data'!$D$10,0,10*ROW('Sanitation Data'!D132)),NA())</f>
        <v>#N/A</v>
      </c>
      <c r="Y138" s="520" t="e">
        <f ca="1">+IF(AND(ISNUMBER(OFFSET('Sanitation Data'!$D$11,0,10*ROW('Sanitation Data'!D132))),'Data Summary'!CN138="Yes"),OFFSET('Sanitation Data'!$D$11,0,10*ROW('Sanitation Data'!D132)),NA())</f>
        <v>#N/A</v>
      </c>
      <c r="Z138" s="520" t="e">
        <f ca="1">+IF(AND(ISNUMBER(OFFSET('Sanitation Data'!$D$12,0,10*ROW('Sanitation Data'!D132))),'Data Summary'!CO138="Yes"),OFFSET('Sanitation Data'!$D$12,0,10*ROW('Sanitation Data'!D132)),NA())</f>
        <v>#N/A</v>
      </c>
      <c r="AA138" s="520" t="e">
        <f ca="1">+IF(AND(ISNUMBER(OFFSET('Sanitation Data'!$E$4,0,10*ROW('Sanitation Data'!E132))),'Data Summary'!CP138="Yes"),100-OFFSET('Sanitation Data'!$E$4,0,10*ROW('Sanitation Data'!E132)),NA())</f>
        <v>#N/A</v>
      </c>
      <c r="AB138" s="520" t="e">
        <f ca="1">+IF(AND(ISNUMBER(OFFSET('Sanitation Data'!$E$6,0,10*ROW('Sanitation Data'!E132))),'Data Summary'!CQ138="Yes"),OFFSET('Sanitation Data'!$E$6,0,10*ROW('Sanitation Data'!E132)),NA())</f>
        <v>#N/A</v>
      </c>
      <c r="AC138" s="520" t="e">
        <f ca="1">+IF(AND(ISNUMBER(OFFSET('Sanitation Data'!$E$10,0,10*ROW('Sanitation Data'!E132))),'Data Summary'!CR138="Yes"),OFFSET('Sanitation Data'!$E$10,0,10*ROW('Sanitation Data'!E132)),NA())</f>
        <v>#N/A</v>
      </c>
      <c r="AD138" s="520" t="e">
        <f ca="1">+IF(AND(ISNUMBER(OFFSET('Sanitation Data'!$E$11,0,10*ROW('Sanitation Data'!E132))),'Data Summary'!CS138="Yes"),OFFSET('Sanitation Data'!$E$11,0,10*ROW('Sanitation Data'!E132)),NA())</f>
        <v>#N/A</v>
      </c>
      <c r="AE138" s="520" t="e">
        <f ca="1">+IF(AND(ISNUMBER(OFFSET('Sanitation Data'!$E$12,0,10*ROW('Sanitation Data'!E132))),'Data Summary'!CT138="Yes"),OFFSET('Sanitation Data'!$E$12,0,10*ROW('Sanitation Data'!E132)),NA())</f>
        <v>#N/A</v>
      </c>
      <c r="AF138" s="520" t="e">
        <f ca="1">+IF(AND(ISNUMBER(OFFSET('Sanitation Data'!$F$4,0,10*ROW('Sanitation Data'!F132))),'Data Summary'!CU138="Yes"),100-OFFSET('Sanitation Data'!$F$4,0,10*ROW('Sanitation Data'!F132)),NA())</f>
        <v>#N/A</v>
      </c>
      <c r="AG138" s="520" t="e">
        <f ca="1">+IF(AND(ISNUMBER(OFFSET('Sanitation Data'!$F$6,0,10*ROW('Sanitation Data'!F132))),'Data Summary'!CV138="Yes"),OFFSET('Sanitation Data'!$F$6,0,10*ROW('Sanitation Data'!F132)),NA())</f>
        <v>#N/A</v>
      </c>
      <c r="AH138" s="520" t="e">
        <f ca="1">+IF(AND(ISNUMBER(OFFSET('Sanitation Data'!$F$10,0,10*ROW('Sanitation Data'!F132))),'Data Summary'!CW138="Yes"),OFFSET('Sanitation Data'!$F$10,0,10*ROW('Sanitation Data'!F132)),NA())</f>
        <v>#N/A</v>
      </c>
      <c r="AI138" s="520" t="e">
        <f ca="1">+IF(AND(ISNUMBER(OFFSET('Sanitation Data'!$F$11,0,10*ROW('Sanitation Data'!F132))),'Data Summary'!CX138="Yes"),OFFSET('Sanitation Data'!$F$11,0,10*ROW('Sanitation Data'!F132)),NA())</f>
        <v>#N/A</v>
      </c>
      <c r="AJ138" s="520" t="e">
        <f ca="1">+IF(AND(ISNUMBER(OFFSET('Sanitation Data'!$F$12,0,10*ROW('Sanitation Data'!F132))),'Data Summary'!CY138="Yes"),OFFSET('Sanitation Data'!$F$12,0,10*ROW('Sanitation Data'!F132)),NA())</f>
        <v>#N/A</v>
      </c>
      <c r="AK138" s="520" t="e">
        <f ca="1">+IF(AND(ISNUMBER(OFFSET('Sanitation Data'!$G$4,0,10*ROW('Sanitation Data'!G132))),'Data Summary'!CZ138="Yes"),100-OFFSET('Sanitation Data'!$G$4,0,10*ROW('Sanitation Data'!G132)),NA())</f>
        <v>#N/A</v>
      </c>
      <c r="AL138" s="520" t="e">
        <f ca="1">+IF(AND(ISNUMBER(OFFSET('Sanitation Data'!$G$6,0,10*ROW('Sanitation Data'!G132))),'Data Summary'!DA138="Yes"),OFFSET('Sanitation Data'!$G$6,0,10*ROW('Sanitation Data'!G132)),NA())</f>
        <v>#N/A</v>
      </c>
      <c r="AM138" s="520" t="e">
        <f ca="1">+IF(AND(ISNUMBER(OFFSET('Sanitation Data'!$G$10,0,10*ROW('Sanitation Data'!G132))),'Data Summary'!DB138="Yes"),OFFSET('Sanitation Data'!$G$10,0,10*ROW('Sanitation Data'!G132)),NA())</f>
        <v>#N/A</v>
      </c>
      <c r="AN138" s="520" t="e">
        <f ca="1">+IF(AND(ISNUMBER(OFFSET('Sanitation Data'!$G$11,0,10*ROW('Sanitation Data'!G132))),'Data Summary'!DC138="Yes"),OFFSET('Sanitation Data'!$G$11,0,10*ROW('Sanitation Data'!G132)),NA())</f>
        <v>#N/A</v>
      </c>
      <c r="AO138" s="520" t="e">
        <f ca="1">+IF(AND(ISNUMBER(OFFSET('Sanitation Data'!$G$12,0,10*ROW('Sanitation Data'!G132))),'Data Summary'!DD138="Yes"),OFFSET('Sanitation Data'!$G$12,0,10*ROW('Sanitation Data'!G132)),NA())</f>
        <v>#N/A</v>
      </c>
      <c r="AP138" s="520" t="e">
        <f ca="1">+IF(AND(ISNUMBER(OFFSET('Sanitation Data'!$H$4,0,10*ROW('Sanitation Data'!H132))),'Data Summary'!DE138="Yes"),100-OFFSET('Sanitation Data'!$H$4,0,10*ROW('Sanitation Data'!H132)),NA())</f>
        <v>#N/A</v>
      </c>
      <c r="AQ138" s="520" t="e">
        <f ca="1">+IF(AND(ISNUMBER(OFFSET('Sanitation Data'!$H$6,0,10*ROW('Sanitation Data'!H132))),'Data Summary'!DF138="Yes"),OFFSET('Sanitation Data'!$H$6,0,10*ROW('Sanitation Data'!H132)),NA())</f>
        <v>#N/A</v>
      </c>
      <c r="AR138" s="520" t="e">
        <f ca="1">+IF(AND(ISNUMBER(OFFSET('Sanitation Data'!$H$10,0,10*ROW('Sanitation Data'!H132))),'Data Summary'!DG138="Yes"),OFFSET('Sanitation Data'!$H$10,0,10*ROW('Sanitation Data'!H132)),NA())</f>
        <v>#N/A</v>
      </c>
      <c r="AS138" s="520" t="e">
        <f ca="1">+IF(AND(ISNUMBER(OFFSET('Sanitation Data'!$H$11,0,10*ROW('Sanitation Data'!H132))),'Data Summary'!DH138="Yes"),OFFSET('Sanitation Data'!$H$11,0,10*ROW('Sanitation Data'!H132)),NA())</f>
        <v>#N/A</v>
      </c>
      <c r="AT138" s="520" t="e">
        <f ca="1">+IF(AND(ISNUMBER(OFFSET('Sanitation Data'!$H$12,0,10*ROW('Sanitation Data'!H132))),'Data Summary'!DI138="Yes"),OFFSET('Sanitation Data'!$H$12,0,10*ROW('Sanitation Data'!H132)),NA())</f>
        <v>#N/A</v>
      </c>
      <c r="AU138" s="520" t="e">
        <f ca="1">+IF(AND(ISNUMBER(OFFSET('Sanitation Data'!$I$4,0,10*ROW('Sanitation Data'!I132))),'Data Summary'!DJ138="Yes"),100-OFFSET('Sanitation Data'!$I$4,0,10*ROW('Sanitation Data'!I132)),NA())</f>
        <v>#N/A</v>
      </c>
      <c r="AV138" s="520" t="e">
        <f ca="1">+IF(AND(ISNUMBER(OFFSET('Sanitation Data'!$I$6,0,10*ROW('Sanitation Data'!I132))),'Data Summary'!DK138="Yes"),OFFSET('Sanitation Data'!$I$6,0,10*ROW('Sanitation Data'!I132)),NA())</f>
        <v>#N/A</v>
      </c>
      <c r="AW138" s="520" t="e">
        <f ca="1">+IF(AND(ISNUMBER(OFFSET('Sanitation Data'!$I$10,0,10*ROW('Sanitation Data'!I132))),'Data Summary'!DL138="Yes"),OFFSET('Sanitation Data'!$I$10,0,10*ROW('Sanitation Data'!I132)),NA())</f>
        <v>#N/A</v>
      </c>
      <c r="AX138" s="520" t="e">
        <f ca="1">+IF(AND(ISNUMBER(OFFSET('Sanitation Data'!$I$11,0,10*ROW('Sanitation Data'!I132))),'Data Summary'!DM138="Yes"),OFFSET('Sanitation Data'!$I$11,0,10*ROW('Sanitation Data'!I132)),NA())</f>
        <v>#N/A</v>
      </c>
      <c r="AY138" s="520" t="e">
        <f ca="1">+IF(AND(ISNUMBER(OFFSET('Sanitation Data'!$I$12,0,10*ROW('Sanitation Data'!I132))),'Data Summary'!DN138="Yes"),OFFSET('Sanitation Data'!$I$12,0,10*ROW('Sanitation Data'!I132)),NA())</f>
        <v>#N/A</v>
      </c>
      <c r="AZ138" s="521" t="e">
        <f ca="1">+IF(AND(ISNUMBER(OFFSET('Hygiene Data'!$D$5,0,10*ROW('Hygiene Data'!D132))),'Data Summary'!DO138="Yes"),OFFSET('Hygiene Data'!$D$5,0,10*ROW('Hygiene Data'!D132)),NA())</f>
        <v>#N/A</v>
      </c>
      <c r="BA138" s="521" t="e">
        <f ca="1">+IF(AND(ISNUMBER(OFFSET('Hygiene Data'!$D$7,0,10*ROW('Hygiene Data'!D132))),'Data Summary'!DP138="Yes"),OFFSET('Hygiene Data'!$D$7,0,10*ROW('Hygiene Data'!D132)),NA())</f>
        <v>#N/A</v>
      </c>
      <c r="BB138" s="521" t="e">
        <f ca="1">+IF(AND(ISNUMBER(OFFSET('Hygiene Data'!$D$9,0,10*ROW('Hygiene Data'!D132))),'Data Summary'!DQ138="Yes"),OFFSET('Hygiene Data'!$D$9,0,10*ROW('Hygiene Data'!D132)),NA())</f>
        <v>#N/A</v>
      </c>
      <c r="BC138" s="521" t="e">
        <f ca="1">+IF(AND(ISNUMBER(OFFSET('Hygiene Data'!$E$5,0,10*ROW('Hygiene Data'!E132))),'Data Summary'!DR138="Yes"),OFFSET('Hygiene Data'!$E$5,0,10*ROW('Hygiene Data'!E132)),NA())</f>
        <v>#N/A</v>
      </c>
      <c r="BD138" s="521" t="e">
        <f ca="1">+IF(AND(ISNUMBER(OFFSET('Hygiene Data'!$E$7,0,10*ROW('Hygiene Data'!E132))),'Data Summary'!DS138="Yes"),OFFSET('Hygiene Data'!$E$7,0,10*ROW('Hygiene Data'!E132)),NA())</f>
        <v>#N/A</v>
      </c>
      <c r="BE138" s="521" t="e">
        <f ca="1">+IF(AND(ISNUMBER(OFFSET('Hygiene Data'!$E$9,0,10*ROW('Hygiene Data'!E132))),'Data Summary'!DT138="Yes"),OFFSET('Hygiene Data'!$E$9,0,10*ROW('Hygiene Data'!E132)),NA())</f>
        <v>#N/A</v>
      </c>
      <c r="BF138" s="521" t="e">
        <f ca="1">+IF(AND(ISNUMBER(OFFSET('Hygiene Data'!$F$5,0,10*ROW('Hygiene Data'!F132))),'Data Summary'!DU138="Yes"),OFFSET('Hygiene Data'!$F$5,0,10*ROW('Hygiene Data'!F132)),NA())</f>
        <v>#N/A</v>
      </c>
      <c r="BG138" s="521" t="e">
        <f ca="1">+IF(AND(ISNUMBER(OFFSET('Hygiene Data'!$F$7,0,10*ROW('Hygiene Data'!F132))),'Data Summary'!DV138="Yes"),OFFSET('Hygiene Data'!$F$7,0,10*ROW('Hygiene Data'!F132)),NA())</f>
        <v>#N/A</v>
      </c>
      <c r="BH138" s="521" t="e">
        <f ca="1">+IF(AND(ISNUMBER(OFFSET('Hygiene Data'!$F$9,0,10*ROW('Hygiene Data'!F132))),'Data Summary'!DW138="Yes"),OFFSET('Hygiene Data'!$F$9,0,10*ROW('Hygiene Data'!F132)),NA())</f>
        <v>#N/A</v>
      </c>
      <c r="BI138" s="521" t="e">
        <f ca="1">+IF(AND(ISNUMBER(OFFSET('Hygiene Data'!$G$5,0,10*ROW('Hygiene Data'!G132))),'Data Summary'!DX138="Yes"),OFFSET('Hygiene Data'!$G$5,0,10*ROW('Hygiene Data'!G132)),NA())</f>
        <v>#N/A</v>
      </c>
      <c r="BJ138" s="521" t="e">
        <f ca="1">+IF(AND(ISNUMBER(OFFSET('Hygiene Data'!$G$7,0,10*ROW('Hygiene Data'!G132))),'Data Summary'!DY138="Yes"),OFFSET('Hygiene Data'!$G$7,0,10*ROW('Hygiene Data'!G132)),NA())</f>
        <v>#N/A</v>
      </c>
      <c r="BK138" s="521" t="e">
        <f ca="1">+IF(AND(ISNUMBER(OFFSET('Hygiene Data'!$G$9,0,10*ROW('Hygiene Data'!G132))),'Data Summary'!DZ138="Yes"),OFFSET('Hygiene Data'!$G$9,0,10*ROW('Hygiene Data'!G132)),NA())</f>
        <v>#N/A</v>
      </c>
      <c r="BL138" s="521" t="e">
        <f ca="1">+IF(AND(ISNUMBER(OFFSET('Hygiene Data'!$H$5,0,10*ROW('Hygiene Data'!H132))),'Data Summary'!EA138="Yes"),OFFSET('Hygiene Data'!$H$5,0,10*ROW('Hygiene Data'!H132)),NA())</f>
        <v>#N/A</v>
      </c>
      <c r="BM138" s="521" t="e">
        <f ca="1">+IF(AND(ISNUMBER(OFFSET('Hygiene Data'!$H$7,0,10*ROW('Hygiene Data'!H132))),'Data Summary'!EB138="Yes"),OFFSET('Hygiene Data'!$H$7,0,10*ROW('Hygiene Data'!H132)),NA())</f>
        <v>#N/A</v>
      </c>
      <c r="BN138" s="521" t="e">
        <f ca="1">+IF(AND(ISNUMBER(OFFSET('Hygiene Data'!$H$9,0,10*ROW('Hygiene Data'!H132))),'Data Summary'!EC138="Yes"),OFFSET('Hygiene Data'!$H$9,0,10*ROW('Hygiene Data'!H132)),NA())</f>
        <v>#N/A</v>
      </c>
      <c r="BO138" s="521" t="e">
        <f ca="1">+IF(AND(ISNUMBER(OFFSET('Hygiene Data'!$I$5,0,10*ROW('Hygiene Data'!I132))),'Data Summary'!ED138="Yes"),OFFSET('Hygiene Data'!$I$5,0,10*ROW('Hygiene Data'!I132)),NA())</f>
        <v>#N/A</v>
      </c>
      <c r="BP138" s="521" t="e">
        <f ca="1">+IF(AND(ISNUMBER(OFFSET('Hygiene Data'!$I$7,0,10*ROW('Hygiene Data'!I132))),'Data Summary'!EE138="Yes"),OFFSET('Hygiene Data'!$I$7,0,10*ROW('Hygiene Data'!I132)),NA())</f>
        <v>#N/A</v>
      </c>
      <c r="BQ138" s="521" t="e">
        <f ca="1">+IF(AND(ISNUMBER(OFFSET('Hygiene Data'!$I$9,0,10*ROW('Hygiene Data'!I132))),'Data Summary'!EF138="Yes"),OFFSET('Hygiene Data'!$I$9,0,10*ROW('Hygiene Data'!I132)),NA())</f>
        <v>#N/A</v>
      </c>
    </row>
    <row r="139" spans="1:69" x14ac:dyDescent="0.25">
      <c r="A139" s="517" t="e">
        <f ca="1">+RIGHT('Data Summary'!A139,LEN('Data Summary'!A139)-9)</f>
        <v>#VALUE!</v>
      </c>
      <c r="B139" s="491" t="str">
        <f ca="1">+IF(ISTEXT('Data Summary'!B139),'Data Summary'!B139,"")</f>
        <v/>
      </c>
      <c r="C139" s="518" t="e">
        <f ca="1">+VALUE('Data Summary'!C139)</f>
        <v>#VALUE!</v>
      </c>
      <c r="D139" s="519" t="e">
        <f ca="1">+IF(AND(ISNUMBER(OFFSET('Water Data'!$D$4,0,10*ROW('Water Data'!D133))),'Data Summary'!BS139="Yes"),100-OFFSET('Water Data'!$D$4,0,10*ROW('Water Data'!D133)),NA())</f>
        <v>#N/A</v>
      </c>
      <c r="E139" s="519" t="e">
        <f ca="1">+IF(AND(ISNUMBER(OFFSET('Water Data'!$D$6,0,10*ROW('Water Data'!D133))),'Data Summary'!BT139="Yes"),OFFSET('Water Data'!$D$6,0,10*ROW('Water Data'!D133)),NA())</f>
        <v>#N/A</v>
      </c>
      <c r="F139" s="519" t="e">
        <f ca="1">+IF(AND(ISNUMBER(OFFSET('Water Data'!$D$9,0,10*ROW('Water Data'!D133))),'Data Summary'!BU139="Yes"),OFFSET('Water Data'!$D$9,0,10*ROW('Water Data'!D133)),NA())</f>
        <v>#N/A</v>
      </c>
      <c r="G139" s="519" t="e">
        <f ca="1">+IF(AND(ISNUMBER(OFFSET('Water Data'!$E$4,0,10*ROW('Water Data'!E133))),'Data Summary'!BV139="Yes"),100-OFFSET('Water Data'!$E$4,0,10*ROW('Water Data'!E133)),NA())</f>
        <v>#N/A</v>
      </c>
      <c r="H139" s="519" t="e">
        <f ca="1">+IF(AND(ISNUMBER(OFFSET('Water Data'!$E$6,0,10*ROW('Water Data'!E133))),'Data Summary'!BW139="Yes"),OFFSET('Water Data'!$E$6,0,10*ROW('Water Data'!E133)),NA())</f>
        <v>#N/A</v>
      </c>
      <c r="I139" s="519" t="e">
        <f ca="1">+IF(AND(ISNUMBER(OFFSET('Water Data'!$E$9,0,10*ROW('Water Data'!E133))),'Data Summary'!BX139="Yes"),OFFSET('Water Data'!$E$9,0,10*ROW('Water Data'!E133)),NA())</f>
        <v>#N/A</v>
      </c>
      <c r="J139" s="519" t="e">
        <f ca="1">+IF(AND(ISNUMBER(OFFSET('Water Data'!$F$4,0,10*ROW('Water Data'!F133))),'Data Summary'!BY139="Yes"),100-OFFSET('Water Data'!$F$4,0,10*ROW('Water Data'!F133)),NA())</f>
        <v>#N/A</v>
      </c>
      <c r="K139" s="519" t="e">
        <f ca="1">+IF(AND(ISNUMBER(OFFSET('Water Data'!$F$6,0,10*ROW('Water Data'!F133))),'Data Summary'!BZ139="Yes"),OFFSET('Water Data'!$F$6,0,10*ROW('Water Data'!F133)),NA())</f>
        <v>#N/A</v>
      </c>
      <c r="L139" s="519" t="e">
        <f ca="1">+IF(AND(ISNUMBER(OFFSET('Water Data'!$F$9,0,10*ROW('Water Data'!F133))),'Data Summary'!CA139="Yes"),OFFSET('Water Data'!$F$9,0,10*ROW('Water Data'!F133)),NA())</f>
        <v>#N/A</v>
      </c>
      <c r="M139" s="519" t="e">
        <f ca="1">+IF(AND(ISNUMBER(OFFSET('Water Data'!$G$4,0,10*ROW('Water Data'!G133))),'Data Summary'!CB139="Yes"),100-OFFSET('Water Data'!$G$4,0,10*ROW('Water Data'!G133)),NA())</f>
        <v>#N/A</v>
      </c>
      <c r="N139" s="519" t="e">
        <f ca="1">+IF(AND(ISNUMBER(OFFSET('Water Data'!$G$6,0,10*ROW('Water Data'!G133))),'Data Summary'!CC139="Yes"),OFFSET('Water Data'!$G$6,0,10*ROW('Water Data'!G133)),NA())</f>
        <v>#N/A</v>
      </c>
      <c r="O139" s="519" t="e">
        <f ca="1">+IF(AND(ISNUMBER(OFFSET('Water Data'!$G$9,0,10*ROW('Water Data'!G133))),'Data Summary'!CD139="Yes"),OFFSET('Water Data'!$G$9,0,10*ROW('Water Data'!G133)),NA())</f>
        <v>#N/A</v>
      </c>
      <c r="P139" s="519" t="e">
        <f ca="1">+IF(AND(ISNUMBER(OFFSET('Water Data'!$H$4,0,10*ROW('Water Data'!H133))),'Data Summary'!CE139="Yes"),100-OFFSET('Water Data'!$H$4,0,10*ROW('Water Data'!H133)),NA())</f>
        <v>#N/A</v>
      </c>
      <c r="Q139" s="519" t="e">
        <f ca="1">+IF(AND(ISNUMBER(OFFSET('Water Data'!$H$6,0,10*ROW('Water Data'!H133))),'Data Summary'!CF139="Yes"),OFFSET('Water Data'!$H$6,0,10*ROW('Water Data'!H133)),NA())</f>
        <v>#N/A</v>
      </c>
      <c r="R139" s="519" t="e">
        <f ca="1">+IF(AND(ISNUMBER(OFFSET('Water Data'!$H$9,0,10*ROW('Water Data'!H133))),'Data Summary'!CG139="Yes"),OFFSET('Water Data'!$H$9,0,10*ROW('Water Data'!H133)),NA())</f>
        <v>#N/A</v>
      </c>
      <c r="S139" s="519" t="e">
        <f ca="1">+IF(AND(ISNUMBER(OFFSET('Water Data'!$I$4,0,10*ROW('Water Data'!I133))),'Data Summary'!CH139="Yes"),100-OFFSET('Water Data'!$I$4,0,10*ROW('Water Data'!I133)),NA())</f>
        <v>#N/A</v>
      </c>
      <c r="T139" s="519" t="e">
        <f ca="1">+IF(AND(ISNUMBER(OFFSET('Water Data'!$I$6,0,10*ROW('Water Data'!I133))),'Data Summary'!CI139="Yes"),OFFSET('Water Data'!$I$6,0,10*ROW('Water Data'!I133)),NA())</f>
        <v>#N/A</v>
      </c>
      <c r="U139" s="519" t="e">
        <f ca="1">+IF(AND(ISNUMBER(OFFSET('Water Data'!$I$9,0,10*ROW('Water Data'!I133))),'Data Summary'!CJ139="Yes"),OFFSET('Water Data'!$I$9,0,10*ROW('Water Data'!I133)),NA())</f>
        <v>#N/A</v>
      </c>
      <c r="V139" s="520" t="e">
        <f ca="1">+IF(AND(ISNUMBER(OFFSET('Sanitation Data'!$D$4,0,10*ROW('Sanitation Data'!D133))),'Data Summary'!CK139="Yes"),100-OFFSET('Sanitation Data'!$D$4,0,10*ROW('Sanitation Data'!D133)),NA())</f>
        <v>#N/A</v>
      </c>
      <c r="W139" s="520" t="e">
        <f ca="1">+IF(AND(ISNUMBER(OFFSET('Sanitation Data'!$D$6,0,10*ROW('Sanitation Data'!D133))),'Data Summary'!CL139="Yes"),OFFSET('Sanitation Data'!$D$6,0,10*ROW('Sanitation Data'!D133)),NA())</f>
        <v>#N/A</v>
      </c>
      <c r="X139" s="520" t="e">
        <f ca="1">+IF(AND(ISNUMBER(OFFSET('Sanitation Data'!$D$10,0,10*ROW('Sanitation Data'!D133))),'Data Summary'!CM139="Yes"),OFFSET('Sanitation Data'!$D$10,0,10*ROW('Sanitation Data'!D133)),NA())</f>
        <v>#N/A</v>
      </c>
      <c r="Y139" s="520" t="e">
        <f ca="1">+IF(AND(ISNUMBER(OFFSET('Sanitation Data'!$D$11,0,10*ROW('Sanitation Data'!D133))),'Data Summary'!CN139="Yes"),OFFSET('Sanitation Data'!$D$11,0,10*ROW('Sanitation Data'!D133)),NA())</f>
        <v>#N/A</v>
      </c>
      <c r="Z139" s="520" t="e">
        <f ca="1">+IF(AND(ISNUMBER(OFFSET('Sanitation Data'!$D$12,0,10*ROW('Sanitation Data'!D133))),'Data Summary'!CO139="Yes"),OFFSET('Sanitation Data'!$D$12,0,10*ROW('Sanitation Data'!D133)),NA())</f>
        <v>#N/A</v>
      </c>
      <c r="AA139" s="520" t="e">
        <f ca="1">+IF(AND(ISNUMBER(OFFSET('Sanitation Data'!$E$4,0,10*ROW('Sanitation Data'!E133))),'Data Summary'!CP139="Yes"),100-OFFSET('Sanitation Data'!$E$4,0,10*ROW('Sanitation Data'!E133)),NA())</f>
        <v>#N/A</v>
      </c>
      <c r="AB139" s="520" t="e">
        <f ca="1">+IF(AND(ISNUMBER(OFFSET('Sanitation Data'!$E$6,0,10*ROW('Sanitation Data'!E133))),'Data Summary'!CQ139="Yes"),OFFSET('Sanitation Data'!$E$6,0,10*ROW('Sanitation Data'!E133)),NA())</f>
        <v>#N/A</v>
      </c>
      <c r="AC139" s="520" t="e">
        <f ca="1">+IF(AND(ISNUMBER(OFFSET('Sanitation Data'!$E$10,0,10*ROW('Sanitation Data'!E133))),'Data Summary'!CR139="Yes"),OFFSET('Sanitation Data'!$E$10,0,10*ROW('Sanitation Data'!E133)),NA())</f>
        <v>#N/A</v>
      </c>
      <c r="AD139" s="520" t="e">
        <f ca="1">+IF(AND(ISNUMBER(OFFSET('Sanitation Data'!$E$11,0,10*ROW('Sanitation Data'!E133))),'Data Summary'!CS139="Yes"),OFFSET('Sanitation Data'!$E$11,0,10*ROW('Sanitation Data'!E133)),NA())</f>
        <v>#N/A</v>
      </c>
      <c r="AE139" s="520" t="e">
        <f ca="1">+IF(AND(ISNUMBER(OFFSET('Sanitation Data'!$E$12,0,10*ROW('Sanitation Data'!E133))),'Data Summary'!CT139="Yes"),OFFSET('Sanitation Data'!$E$12,0,10*ROW('Sanitation Data'!E133)),NA())</f>
        <v>#N/A</v>
      </c>
      <c r="AF139" s="520" t="e">
        <f ca="1">+IF(AND(ISNUMBER(OFFSET('Sanitation Data'!$F$4,0,10*ROW('Sanitation Data'!F133))),'Data Summary'!CU139="Yes"),100-OFFSET('Sanitation Data'!$F$4,0,10*ROW('Sanitation Data'!F133)),NA())</f>
        <v>#N/A</v>
      </c>
      <c r="AG139" s="520" t="e">
        <f ca="1">+IF(AND(ISNUMBER(OFFSET('Sanitation Data'!$F$6,0,10*ROW('Sanitation Data'!F133))),'Data Summary'!CV139="Yes"),OFFSET('Sanitation Data'!$F$6,0,10*ROW('Sanitation Data'!F133)),NA())</f>
        <v>#N/A</v>
      </c>
      <c r="AH139" s="520" t="e">
        <f ca="1">+IF(AND(ISNUMBER(OFFSET('Sanitation Data'!$F$10,0,10*ROW('Sanitation Data'!F133))),'Data Summary'!CW139="Yes"),OFFSET('Sanitation Data'!$F$10,0,10*ROW('Sanitation Data'!F133)),NA())</f>
        <v>#N/A</v>
      </c>
      <c r="AI139" s="520" t="e">
        <f ca="1">+IF(AND(ISNUMBER(OFFSET('Sanitation Data'!$F$11,0,10*ROW('Sanitation Data'!F133))),'Data Summary'!CX139="Yes"),OFFSET('Sanitation Data'!$F$11,0,10*ROW('Sanitation Data'!F133)),NA())</f>
        <v>#N/A</v>
      </c>
      <c r="AJ139" s="520" t="e">
        <f ca="1">+IF(AND(ISNUMBER(OFFSET('Sanitation Data'!$F$12,0,10*ROW('Sanitation Data'!F133))),'Data Summary'!CY139="Yes"),OFFSET('Sanitation Data'!$F$12,0,10*ROW('Sanitation Data'!F133)),NA())</f>
        <v>#N/A</v>
      </c>
      <c r="AK139" s="520" t="e">
        <f ca="1">+IF(AND(ISNUMBER(OFFSET('Sanitation Data'!$G$4,0,10*ROW('Sanitation Data'!G133))),'Data Summary'!CZ139="Yes"),100-OFFSET('Sanitation Data'!$G$4,0,10*ROW('Sanitation Data'!G133)),NA())</f>
        <v>#N/A</v>
      </c>
      <c r="AL139" s="520" t="e">
        <f ca="1">+IF(AND(ISNUMBER(OFFSET('Sanitation Data'!$G$6,0,10*ROW('Sanitation Data'!G133))),'Data Summary'!DA139="Yes"),OFFSET('Sanitation Data'!$G$6,0,10*ROW('Sanitation Data'!G133)),NA())</f>
        <v>#N/A</v>
      </c>
      <c r="AM139" s="520" t="e">
        <f ca="1">+IF(AND(ISNUMBER(OFFSET('Sanitation Data'!$G$10,0,10*ROW('Sanitation Data'!G133))),'Data Summary'!DB139="Yes"),OFFSET('Sanitation Data'!$G$10,0,10*ROW('Sanitation Data'!G133)),NA())</f>
        <v>#N/A</v>
      </c>
      <c r="AN139" s="520" t="e">
        <f ca="1">+IF(AND(ISNUMBER(OFFSET('Sanitation Data'!$G$11,0,10*ROW('Sanitation Data'!G133))),'Data Summary'!DC139="Yes"),OFFSET('Sanitation Data'!$G$11,0,10*ROW('Sanitation Data'!G133)),NA())</f>
        <v>#N/A</v>
      </c>
      <c r="AO139" s="520" t="e">
        <f ca="1">+IF(AND(ISNUMBER(OFFSET('Sanitation Data'!$G$12,0,10*ROW('Sanitation Data'!G133))),'Data Summary'!DD139="Yes"),OFFSET('Sanitation Data'!$G$12,0,10*ROW('Sanitation Data'!G133)),NA())</f>
        <v>#N/A</v>
      </c>
      <c r="AP139" s="520" t="e">
        <f ca="1">+IF(AND(ISNUMBER(OFFSET('Sanitation Data'!$H$4,0,10*ROW('Sanitation Data'!H133))),'Data Summary'!DE139="Yes"),100-OFFSET('Sanitation Data'!$H$4,0,10*ROW('Sanitation Data'!H133)),NA())</f>
        <v>#N/A</v>
      </c>
      <c r="AQ139" s="520" t="e">
        <f ca="1">+IF(AND(ISNUMBER(OFFSET('Sanitation Data'!$H$6,0,10*ROW('Sanitation Data'!H133))),'Data Summary'!DF139="Yes"),OFFSET('Sanitation Data'!$H$6,0,10*ROW('Sanitation Data'!H133)),NA())</f>
        <v>#N/A</v>
      </c>
      <c r="AR139" s="520" t="e">
        <f ca="1">+IF(AND(ISNUMBER(OFFSET('Sanitation Data'!$H$10,0,10*ROW('Sanitation Data'!H133))),'Data Summary'!DG139="Yes"),OFFSET('Sanitation Data'!$H$10,0,10*ROW('Sanitation Data'!H133)),NA())</f>
        <v>#N/A</v>
      </c>
      <c r="AS139" s="520" t="e">
        <f ca="1">+IF(AND(ISNUMBER(OFFSET('Sanitation Data'!$H$11,0,10*ROW('Sanitation Data'!H133))),'Data Summary'!DH139="Yes"),OFFSET('Sanitation Data'!$H$11,0,10*ROW('Sanitation Data'!H133)),NA())</f>
        <v>#N/A</v>
      </c>
      <c r="AT139" s="520" t="e">
        <f ca="1">+IF(AND(ISNUMBER(OFFSET('Sanitation Data'!$H$12,0,10*ROW('Sanitation Data'!H133))),'Data Summary'!DI139="Yes"),OFFSET('Sanitation Data'!$H$12,0,10*ROW('Sanitation Data'!H133)),NA())</f>
        <v>#N/A</v>
      </c>
      <c r="AU139" s="520" t="e">
        <f ca="1">+IF(AND(ISNUMBER(OFFSET('Sanitation Data'!$I$4,0,10*ROW('Sanitation Data'!I133))),'Data Summary'!DJ139="Yes"),100-OFFSET('Sanitation Data'!$I$4,0,10*ROW('Sanitation Data'!I133)),NA())</f>
        <v>#N/A</v>
      </c>
      <c r="AV139" s="520" t="e">
        <f ca="1">+IF(AND(ISNUMBER(OFFSET('Sanitation Data'!$I$6,0,10*ROW('Sanitation Data'!I133))),'Data Summary'!DK139="Yes"),OFFSET('Sanitation Data'!$I$6,0,10*ROW('Sanitation Data'!I133)),NA())</f>
        <v>#N/A</v>
      </c>
      <c r="AW139" s="520" t="e">
        <f ca="1">+IF(AND(ISNUMBER(OFFSET('Sanitation Data'!$I$10,0,10*ROW('Sanitation Data'!I133))),'Data Summary'!DL139="Yes"),OFFSET('Sanitation Data'!$I$10,0,10*ROW('Sanitation Data'!I133)),NA())</f>
        <v>#N/A</v>
      </c>
      <c r="AX139" s="520" t="e">
        <f ca="1">+IF(AND(ISNUMBER(OFFSET('Sanitation Data'!$I$11,0,10*ROW('Sanitation Data'!I133))),'Data Summary'!DM139="Yes"),OFFSET('Sanitation Data'!$I$11,0,10*ROW('Sanitation Data'!I133)),NA())</f>
        <v>#N/A</v>
      </c>
      <c r="AY139" s="520" t="e">
        <f ca="1">+IF(AND(ISNUMBER(OFFSET('Sanitation Data'!$I$12,0,10*ROW('Sanitation Data'!I133))),'Data Summary'!DN139="Yes"),OFFSET('Sanitation Data'!$I$12,0,10*ROW('Sanitation Data'!I133)),NA())</f>
        <v>#N/A</v>
      </c>
      <c r="AZ139" s="521" t="e">
        <f ca="1">+IF(AND(ISNUMBER(OFFSET('Hygiene Data'!$D$5,0,10*ROW('Hygiene Data'!D133))),'Data Summary'!DO139="Yes"),OFFSET('Hygiene Data'!$D$5,0,10*ROW('Hygiene Data'!D133)),NA())</f>
        <v>#N/A</v>
      </c>
      <c r="BA139" s="521" t="e">
        <f ca="1">+IF(AND(ISNUMBER(OFFSET('Hygiene Data'!$D$7,0,10*ROW('Hygiene Data'!D133))),'Data Summary'!DP139="Yes"),OFFSET('Hygiene Data'!$D$7,0,10*ROW('Hygiene Data'!D133)),NA())</f>
        <v>#N/A</v>
      </c>
      <c r="BB139" s="521" t="e">
        <f ca="1">+IF(AND(ISNUMBER(OFFSET('Hygiene Data'!$D$9,0,10*ROW('Hygiene Data'!D133))),'Data Summary'!DQ139="Yes"),OFFSET('Hygiene Data'!$D$9,0,10*ROW('Hygiene Data'!D133)),NA())</f>
        <v>#N/A</v>
      </c>
      <c r="BC139" s="521" t="e">
        <f ca="1">+IF(AND(ISNUMBER(OFFSET('Hygiene Data'!$E$5,0,10*ROW('Hygiene Data'!E133))),'Data Summary'!DR139="Yes"),OFFSET('Hygiene Data'!$E$5,0,10*ROW('Hygiene Data'!E133)),NA())</f>
        <v>#N/A</v>
      </c>
      <c r="BD139" s="521" t="e">
        <f ca="1">+IF(AND(ISNUMBER(OFFSET('Hygiene Data'!$E$7,0,10*ROW('Hygiene Data'!E133))),'Data Summary'!DS139="Yes"),OFFSET('Hygiene Data'!$E$7,0,10*ROW('Hygiene Data'!E133)),NA())</f>
        <v>#N/A</v>
      </c>
      <c r="BE139" s="521" t="e">
        <f ca="1">+IF(AND(ISNUMBER(OFFSET('Hygiene Data'!$E$9,0,10*ROW('Hygiene Data'!E133))),'Data Summary'!DT139="Yes"),OFFSET('Hygiene Data'!$E$9,0,10*ROW('Hygiene Data'!E133)),NA())</f>
        <v>#N/A</v>
      </c>
      <c r="BF139" s="521" t="e">
        <f ca="1">+IF(AND(ISNUMBER(OFFSET('Hygiene Data'!$F$5,0,10*ROW('Hygiene Data'!F133))),'Data Summary'!DU139="Yes"),OFFSET('Hygiene Data'!$F$5,0,10*ROW('Hygiene Data'!F133)),NA())</f>
        <v>#N/A</v>
      </c>
      <c r="BG139" s="521" t="e">
        <f ca="1">+IF(AND(ISNUMBER(OFFSET('Hygiene Data'!$F$7,0,10*ROW('Hygiene Data'!F133))),'Data Summary'!DV139="Yes"),OFFSET('Hygiene Data'!$F$7,0,10*ROW('Hygiene Data'!F133)),NA())</f>
        <v>#N/A</v>
      </c>
      <c r="BH139" s="521" t="e">
        <f ca="1">+IF(AND(ISNUMBER(OFFSET('Hygiene Data'!$F$9,0,10*ROW('Hygiene Data'!F133))),'Data Summary'!DW139="Yes"),OFFSET('Hygiene Data'!$F$9,0,10*ROW('Hygiene Data'!F133)),NA())</f>
        <v>#N/A</v>
      </c>
      <c r="BI139" s="521" t="e">
        <f ca="1">+IF(AND(ISNUMBER(OFFSET('Hygiene Data'!$G$5,0,10*ROW('Hygiene Data'!G133))),'Data Summary'!DX139="Yes"),OFFSET('Hygiene Data'!$G$5,0,10*ROW('Hygiene Data'!G133)),NA())</f>
        <v>#N/A</v>
      </c>
      <c r="BJ139" s="521" t="e">
        <f ca="1">+IF(AND(ISNUMBER(OFFSET('Hygiene Data'!$G$7,0,10*ROW('Hygiene Data'!G133))),'Data Summary'!DY139="Yes"),OFFSET('Hygiene Data'!$G$7,0,10*ROW('Hygiene Data'!G133)),NA())</f>
        <v>#N/A</v>
      </c>
      <c r="BK139" s="521" t="e">
        <f ca="1">+IF(AND(ISNUMBER(OFFSET('Hygiene Data'!$G$9,0,10*ROW('Hygiene Data'!G133))),'Data Summary'!DZ139="Yes"),OFFSET('Hygiene Data'!$G$9,0,10*ROW('Hygiene Data'!G133)),NA())</f>
        <v>#N/A</v>
      </c>
      <c r="BL139" s="521" t="e">
        <f ca="1">+IF(AND(ISNUMBER(OFFSET('Hygiene Data'!$H$5,0,10*ROW('Hygiene Data'!H133))),'Data Summary'!EA139="Yes"),OFFSET('Hygiene Data'!$H$5,0,10*ROW('Hygiene Data'!H133)),NA())</f>
        <v>#N/A</v>
      </c>
      <c r="BM139" s="521" t="e">
        <f ca="1">+IF(AND(ISNUMBER(OFFSET('Hygiene Data'!$H$7,0,10*ROW('Hygiene Data'!H133))),'Data Summary'!EB139="Yes"),OFFSET('Hygiene Data'!$H$7,0,10*ROW('Hygiene Data'!H133)),NA())</f>
        <v>#N/A</v>
      </c>
      <c r="BN139" s="521" t="e">
        <f ca="1">+IF(AND(ISNUMBER(OFFSET('Hygiene Data'!$H$9,0,10*ROW('Hygiene Data'!H133))),'Data Summary'!EC139="Yes"),OFFSET('Hygiene Data'!$H$9,0,10*ROW('Hygiene Data'!H133)),NA())</f>
        <v>#N/A</v>
      </c>
      <c r="BO139" s="521" t="e">
        <f ca="1">+IF(AND(ISNUMBER(OFFSET('Hygiene Data'!$I$5,0,10*ROW('Hygiene Data'!I133))),'Data Summary'!ED139="Yes"),OFFSET('Hygiene Data'!$I$5,0,10*ROW('Hygiene Data'!I133)),NA())</f>
        <v>#N/A</v>
      </c>
      <c r="BP139" s="521" t="e">
        <f ca="1">+IF(AND(ISNUMBER(OFFSET('Hygiene Data'!$I$7,0,10*ROW('Hygiene Data'!I133))),'Data Summary'!EE139="Yes"),OFFSET('Hygiene Data'!$I$7,0,10*ROW('Hygiene Data'!I133)),NA())</f>
        <v>#N/A</v>
      </c>
      <c r="BQ139" s="521" t="e">
        <f ca="1">+IF(AND(ISNUMBER(OFFSET('Hygiene Data'!$I$9,0,10*ROW('Hygiene Data'!I133))),'Data Summary'!EF139="Yes"),OFFSET('Hygiene Data'!$I$9,0,10*ROW('Hygiene Data'!I133)),NA())</f>
        <v>#N/A</v>
      </c>
    </row>
    <row r="140" spans="1:69" x14ac:dyDescent="0.25">
      <c r="A140" s="517" t="e">
        <f ca="1">+RIGHT('Data Summary'!A140,LEN('Data Summary'!A140)-9)</f>
        <v>#VALUE!</v>
      </c>
      <c r="B140" s="491" t="str">
        <f ca="1">+IF(ISTEXT('Data Summary'!B140),'Data Summary'!B140,"")</f>
        <v/>
      </c>
      <c r="C140" s="518" t="e">
        <f ca="1">+VALUE('Data Summary'!C140)</f>
        <v>#VALUE!</v>
      </c>
      <c r="D140" s="519" t="e">
        <f ca="1">+IF(AND(ISNUMBER(OFFSET('Water Data'!$D$4,0,10*ROW('Water Data'!D134))),'Data Summary'!BS140="Yes"),100-OFFSET('Water Data'!$D$4,0,10*ROW('Water Data'!D134)),NA())</f>
        <v>#N/A</v>
      </c>
      <c r="E140" s="519" t="e">
        <f ca="1">+IF(AND(ISNUMBER(OFFSET('Water Data'!$D$6,0,10*ROW('Water Data'!D134))),'Data Summary'!BT140="Yes"),OFFSET('Water Data'!$D$6,0,10*ROW('Water Data'!D134)),NA())</f>
        <v>#N/A</v>
      </c>
      <c r="F140" s="519" t="e">
        <f ca="1">+IF(AND(ISNUMBER(OFFSET('Water Data'!$D$9,0,10*ROW('Water Data'!D134))),'Data Summary'!BU140="Yes"),OFFSET('Water Data'!$D$9,0,10*ROW('Water Data'!D134)),NA())</f>
        <v>#N/A</v>
      </c>
      <c r="G140" s="519" t="e">
        <f ca="1">+IF(AND(ISNUMBER(OFFSET('Water Data'!$E$4,0,10*ROW('Water Data'!E134))),'Data Summary'!BV140="Yes"),100-OFFSET('Water Data'!$E$4,0,10*ROW('Water Data'!E134)),NA())</f>
        <v>#N/A</v>
      </c>
      <c r="H140" s="519" t="e">
        <f ca="1">+IF(AND(ISNUMBER(OFFSET('Water Data'!$E$6,0,10*ROW('Water Data'!E134))),'Data Summary'!BW140="Yes"),OFFSET('Water Data'!$E$6,0,10*ROW('Water Data'!E134)),NA())</f>
        <v>#N/A</v>
      </c>
      <c r="I140" s="519" t="e">
        <f ca="1">+IF(AND(ISNUMBER(OFFSET('Water Data'!$E$9,0,10*ROW('Water Data'!E134))),'Data Summary'!BX140="Yes"),OFFSET('Water Data'!$E$9,0,10*ROW('Water Data'!E134)),NA())</f>
        <v>#N/A</v>
      </c>
      <c r="J140" s="519" t="e">
        <f ca="1">+IF(AND(ISNUMBER(OFFSET('Water Data'!$F$4,0,10*ROW('Water Data'!F134))),'Data Summary'!BY140="Yes"),100-OFFSET('Water Data'!$F$4,0,10*ROW('Water Data'!F134)),NA())</f>
        <v>#N/A</v>
      </c>
      <c r="K140" s="519" t="e">
        <f ca="1">+IF(AND(ISNUMBER(OFFSET('Water Data'!$F$6,0,10*ROW('Water Data'!F134))),'Data Summary'!BZ140="Yes"),OFFSET('Water Data'!$F$6,0,10*ROW('Water Data'!F134)),NA())</f>
        <v>#N/A</v>
      </c>
      <c r="L140" s="519" t="e">
        <f ca="1">+IF(AND(ISNUMBER(OFFSET('Water Data'!$F$9,0,10*ROW('Water Data'!F134))),'Data Summary'!CA140="Yes"),OFFSET('Water Data'!$F$9,0,10*ROW('Water Data'!F134)),NA())</f>
        <v>#N/A</v>
      </c>
      <c r="M140" s="519" t="e">
        <f ca="1">+IF(AND(ISNUMBER(OFFSET('Water Data'!$G$4,0,10*ROW('Water Data'!G134))),'Data Summary'!CB140="Yes"),100-OFFSET('Water Data'!$G$4,0,10*ROW('Water Data'!G134)),NA())</f>
        <v>#N/A</v>
      </c>
      <c r="N140" s="519" t="e">
        <f ca="1">+IF(AND(ISNUMBER(OFFSET('Water Data'!$G$6,0,10*ROW('Water Data'!G134))),'Data Summary'!CC140="Yes"),OFFSET('Water Data'!$G$6,0,10*ROW('Water Data'!G134)),NA())</f>
        <v>#N/A</v>
      </c>
      <c r="O140" s="519" t="e">
        <f ca="1">+IF(AND(ISNUMBER(OFFSET('Water Data'!$G$9,0,10*ROW('Water Data'!G134))),'Data Summary'!CD140="Yes"),OFFSET('Water Data'!$G$9,0,10*ROW('Water Data'!G134)),NA())</f>
        <v>#N/A</v>
      </c>
      <c r="P140" s="519" t="e">
        <f ca="1">+IF(AND(ISNUMBER(OFFSET('Water Data'!$H$4,0,10*ROW('Water Data'!H134))),'Data Summary'!CE140="Yes"),100-OFFSET('Water Data'!$H$4,0,10*ROW('Water Data'!H134)),NA())</f>
        <v>#N/A</v>
      </c>
      <c r="Q140" s="519" t="e">
        <f ca="1">+IF(AND(ISNUMBER(OFFSET('Water Data'!$H$6,0,10*ROW('Water Data'!H134))),'Data Summary'!CF140="Yes"),OFFSET('Water Data'!$H$6,0,10*ROW('Water Data'!H134)),NA())</f>
        <v>#N/A</v>
      </c>
      <c r="R140" s="519" t="e">
        <f ca="1">+IF(AND(ISNUMBER(OFFSET('Water Data'!$H$9,0,10*ROW('Water Data'!H134))),'Data Summary'!CG140="Yes"),OFFSET('Water Data'!$H$9,0,10*ROW('Water Data'!H134)),NA())</f>
        <v>#N/A</v>
      </c>
      <c r="S140" s="519" t="e">
        <f ca="1">+IF(AND(ISNUMBER(OFFSET('Water Data'!$I$4,0,10*ROW('Water Data'!I134))),'Data Summary'!CH140="Yes"),100-OFFSET('Water Data'!$I$4,0,10*ROW('Water Data'!I134)),NA())</f>
        <v>#N/A</v>
      </c>
      <c r="T140" s="519" t="e">
        <f ca="1">+IF(AND(ISNUMBER(OFFSET('Water Data'!$I$6,0,10*ROW('Water Data'!I134))),'Data Summary'!CI140="Yes"),OFFSET('Water Data'!$I$6,0,10*ROW('Water Data'!I134)),NA())</f>
        <v>#N/A</v>
      </c>
      <c r="U140" s="519" t="e">
        <f ca="1">+IF(AND(ISNUMBER(OFFSET('Water Data'!$I$9,0,10*ROW('Water Data'!I134))),'Data Summary'!CJ140="Yes"),OFFSET('Water Data'!$I$9,0,10*ROW('Water Data'!I134)),NA())</f>
        <v>#N/A</v>
      </c>
      <c r="V140" s="520" t="e">
        <f ca="1">+IF(AND(ISNUMBER(OFFSET('Sanitation Data'!$D$4,0,10*ROW('Sanitation Data'!D134))),'Data Summary'!CK140="Yes"),100-OFFSET('Sanitation Data'!$D$4,0,10*ROW('Sanitation Data'!D134)),NA())</f>
        <v>#N/A</v>
      </c>
      <c r="W140" s="520" t="e">
        <f ca="1">+IF(AND(ISNUMBER(OFFSET('Sanitation Data'!$D$6,0,10*ROW('Sanitation Data'!D134))),'Data Summary'!CL140="Yes"),OFFSET('Sanitation Data'!$D$6,0,10*ROW('Sanitation Data'!D134)),NA())</f>
        <v>#N/A</v>
      </c>
      <c r="X140" s="520" t="e">
        <f ca="1">+IF(AND(ISNUMBER(OFFSET('Sanitation Data'!$D$10,0,10*ROW('Sanitation Data'!D134))),'Data Summary'!CM140="Yes"),OFFSET('Sanitation Data'!$D$10,0,10*ROW('Sanitation Data'!D134)),NA())</f>
        <v>#N/A</v>
      </c>
      <c r="Y140" s="520" t="e">
        <f ca="1">+IF(AND(ISNUMBER(OFFSET('Sanitation Data'!$D$11,0,10*ROW('Sanitation Data'!D134))),'Data Summary'!CN140="Yes"),OFFSET('Sanitation Data'!$D$11,0,10*ROW('Sanitation Data'!D134)),NA())</f>
        <v>#N/A</v>
      </c>
      <c r="Z140" s="520" t="e">
        <f ca="1">+IF(AND(ISNUMBER(OFFSET('Sanitation Data'!$D$12,0,10*ROW('Sanitation Data'!D134))),'Data Summary'!CO140="Yes"),OFFSET('Sanitation Data'!$D$12,0,10*ROW('Sanitation Data'!D134)),NA())</f>
        <v>#N/A</v>
      </c>
      <c r="AA140" s="520" t="e">
        <f ca="1">+IF(AND(ISNUMBER(OFFSET('Sanitation Data'!$E$4,0,10*ROW('Sanitation Data'!E134))),'Data Summary'!CP140="Yes"),100-OFFSET('Sanitation Data'!$E$4,0,10*ROW('Sanitation Data'!E134)),NA())</f>
        <v>#N/A</v>
      </c>
      <c r="AB140" s="520" t="e">
        <f ca="1">+IF(AND(ISNUMBER(OFFSET('Sanitation Data'!$E$6,0,10*ROW('Sanitation Data'!E134))),'Data Summary'!CQ140="Yes"),OFFSET('Sanitation Data'!$E$6,0,10*ROW('Sanitation Data'!E134)),NA())</f>
        <v>#N/A</v>
      </c>
      <c r="AC140" s="520" t="e">
        <f ca="1">+IF(AND(ISNUMBER(OFFSET('Sanitation Data'!$E$10,0,10*ROW('Sanitation Data'!E134))),'Data Summary'!CR140="Yes"),OFFSET('Sanitation Data'!$E$10,0,10*ROW('Sanitation Data'!E134)),NA())</f>
        <v>#N/A</v>
      </c>
      <c r="AD140" s="520" t="e">
        <f ca="1">+IF(AND(ISNUMBER(OFFSET('Sanitation Data'!$E$11,0,10*ROW('Sanitation Data'!E134))),'Data Summary'!CS140="Yes"),OFFSET('Sanitation Data'!$E$11,0,10*ROW('Sanitation Data'!E134)),NA())</f>
        <v>#N/A</v>
      </c>
      <c r="AE140" s="520" t="e">
        <f ca="1">+IF(AND(ISNUMBER(OFFSET('Sanitation Data'!$E$12,0,10*ROW('Sanitation Data'!E134))),'Data Summary'!CT140="Yes"),OFFSET('Sanitation Data'!$E$12,0,10*ROW('Sanitation Data'!E134)),NA())</f>
        <v>#N/A</v>
      </c>
      <c r="AF140" s="520" t="e">
        <f ca="1">+IF(AND(ISNUMBER(OFFSET('Sanitation Data'!$F$4,0,10*ROW('Sanitation Data'!F134))),'Data Summary'!CU140="Yes"),100-OFFSET('Sanitation Data'!$F$4,0,10*ROW('Sanitation Data'!F134)),NA())</f>
        <v>#N/A</v>
      </c>
      <c r="AG140" s="520" t="e">
        <f ca="1">+IF(AND(ISNUMBER(OFFSET('Sanitation Data'!$F$6,0,10*ROW('Sanitation Data'!F134))),'Data Summary'!CV140="Yes"),OFFSET('Sanitation Data'!$F$6,0,10*ROW('Sanitation Data'!F134)),NA())</f>
        <v>#N/A</v>
      </c>
      <c r="AH140" s="520" t="e">
        <f ca="1">+IF(AND(ISNUMBER(OFFSET('Sanitation Data'!$F$10,0,10*ROW('Sanitation Data'!F134))),'Data Summary'!CW140="Yes"),OFFSET('Sanitation Data'!$F$10,0,10*ROW('Sanitation Data'!F134)),NA())</f>
        <v>#N/A</v>
      </c>
      <c r="AI140" s="520" t="e">
        <f ca="1">+IF(AND(ISNUMBER(OFFSET('Sanitation Data'!$F$11,0,10*ROW('Sanitation Data'!F134))),'Data Summary'!CX140="Yes"),OFFSET('Sanitation Data'!$F$11,0,10*ROW('Sanitation Data'!F134)),NA())</f>
        <v>#N/A</v>
      </c>
      <c r="AJ140" s="520" t="e">
        <f ca="1">+IF(AND(ISNUMBER(OFFSET('Sanitation Data'!$F$12,0,10*ROW('Sanitation Data'!F134))),'Data Summary'!CY140="Yes"),OFFSET('Sanitation Data'!$F$12,0,10*ROW('Sanitation Data'!F134)),NA())</f>
        <v>#N/A</v>
      </c>
      <c r="AK140" s="520" t="e">
        <f ca="1">+IF(AND(ISNUMBER(OFFSET('Sanitation Data'!$G$4,0,10*ROW('Sanitation Data'!G134))),'Data Summary'!CZ140="Yes"),100-OFFSET('Sanitation Data'!$G$4,0,10*ROW('Sanitation Data'!G134)),NA())</f>
        <v>#N/A</v>
      </c>
      <c r="AL140" s="520" t="e">
        <f ca="1">+IF(AND(ISNUMBER(OFFSET('Sanitation Data'!$G$6,0,10*ROW('Sanitation Data'!G134))),'Data Summary'!DA140="Yes"),OFFSET('Sanitation Data'!$G$6,0,10*ROW('Sanitation Data'!G134)),NA())</f>
        <v>#N/A</v>
      </c>
      <c r="AM140" s="520" t="e">
        <f ca="1">+IF(AND(ISNUMBER(OFFSET('Sanitation Data'!$G$10,0,10*ROW('Sanitation Data'!G134))),'Data Summary'!DB140="Yes"),OFFSET('Sanitation Data'!$G$10,0,10*ROW('Sanitation Data'!G134)),NA())</f>
        <v>#N/A</v>
      </c>
      <c r="AN140" s="520" t="e">
        <f ca="1">+IF(AND(ISNUMBER(OFFSET('Sanitation Data'!$G$11,0,10*ROW('Sanitation Data'!G134))),'Data Summary'!DC140="Yes"),OFFSET('Sanitation Data'!$G$11,0,10*ROW('Sanitation Data'!G134)),NA())</f>
        <v>#N/A</v>
      </c>
      <c r="AO140" s="520" t="e">
        <f ca="1">+IF(AND(ISNUMBER(OFFSET('Sanitation Data'!$G$12,0,10*ROW('Sanitation Data'!G134))),'Data Summary'!DD140="Yes"),OFFSET('Sanitation Data'!$G$12,0,10*ROW('Sanitation Data'!G134)),NA())</f>
        <v>#N/A</v>
      </c>
      <c r="AP140" s="520" t="e">
        <f ca="1">+IF(AND(ISNUMBER(OFFSET('Sanitation Data'!$H$4,0,10*ROW('Sanitation Data'!H134))),'Data Summary'!DE140="Yes"),100-OFFSET('Sanitation Data'!$H$4,0,10*ROW('Sanitation Data'!H134)),NA())</f>
        <v>#N/A</v>
      </c>
      <c r="AQ140" s="520" t="e">
        <f ca="1">+IF(AND(ISNUMBER(OFFSET('Sanitation Data'!$H$6,0,10*ROW('Sanitation Data'!H134))),'Data Summary'!DF140="Yes"),OFFSET('Sanitation Data'!$H$6,0,10*ROW('Sanitation Data'!H134)),NA())</f>
        <v>#N/A</v>
      </c>
      <c r="AR140" s="520" t="e">
        <f ca="1">+IF(AND(ISNUMBER(OFFSET('Sanitation Data'!$H$10,0,10*ROW('Sanitation Data'!H134))),'Data Summary'!DG140="Yes"),OFFSET('Sanitation Data'!$H$10,0,10*ROW('Sanitation Data'!H134)),NA())</f>
        <v>#N/A</v>
      </c>
      <c r="AS140" s="520" t="e">
        <f ca="1">+IF(AND(ISNUMBER(OFFSET('Sanitation Data'!$H$11,0,10*ROW('Sanitation Data'!H134))),'Data Summary'!DH140="Yes"),OFFSET('Sanitation Data'!$H$11,0,10*ROW('Sanitation Data'!H134)),NA())</f>
        <v>#N/A</v>
      </c>
      <c r="AT140" s="520" t="e">
        <f ca="1">+IF(AND(ISNUMBER(OFFSET('Sanitation Data'!$H$12,0,10*ROW('Sanitation Data'!H134))),'Data Summary'!DI140="Yes"),OFFSET('Sanitation Data'!$H$12,0,10*ROW('Sanitation Data'!H134)),NA())</f>
        <v>#N/A</v>
      </c>
      <c r="AU140" s="520" t="e">
        <f ca="1">+IF(AND(ISNUMBER(OFFSET('Sanitation Data'!$I$4,0,10*ROW('Sanitation Data'!I134))),'Data Summary'!DJ140="Yes"),100-OFFSET('Sanitation Data'!$I$4,0,10*ROW('Sanitation Data'!I134)),NA())</f>
        <v>#N/A</v>
      </c>
      <c r="AV140" s="520" t="e">
        <f ca="1">+IF(AND(ISNUMBER(OFFSET('Sanitation Data'!$I$6,0,10*ROW('Sanitation Data'!I134))),'Data Summary'!DK140="Yes"),OFFSET('Sanitation Data'!$I$6,0,10*ROW('Sanitation Data'!I134)),NA())</f>
        <v>#N/A</v>
      </c>
      <c r="AW140" s="520" t="e">
        <f ca="1">+IF(AND(ISNUMBER(OFFSET('Sanitation Data'!$I$10,0,10*ROW('Sanitation Data'!I134))),'Data Summary'!DL140="Yes"),OFFSET('Sanitation Data'!$I$10,0,10*ROW('Sanitation Data'!I134)),NA())</f>
        <v>#N/A</v>
      </c>
      <c r="AX140" s="520" t="e">
        <f ca="1">+IF(AND(ISNUMBER(OFFSET('Sanitation Data'!$I$11,0,10*ROW('Sanitation Data'!I134))),'Data Summary'!DM140="Yes"),OFFSET('Sanitation Data'!$I$11,0,10*ROW('Sanitation Data'!I134)),NA())</f>
        <v>#N/A</v>
      </c>
      <c r="AY140" s="520" t="e">
        <f ca="1">+IF(AND(ISNUMBER(OFFSET('Sanitation Data'!$I$12,0,10*ROW('Sanitation Data'!I134))),'Data Summary'!DN140="Yes"),OFFSET('Sanitation Data'!$I$12,0,10*ROW('Sanitation Data'!I134)),NA())</f>
        <v>#N/A</v>
      </c>
      <c r="AZ140" s="521" t="e">
        <f ca="1">+IF(AND(ISNUMBER(OFFSET('Hygiene Data'!$D$5,0,10*ROW('Hygiene Data'!D134))),'Data Summary'!DO140="Yes"),OFFSET('Hygiene Data'!$D$5,0,10*ROW('Hygiene Data'!D134)),NA())</f>
        <v>#N/A</v>
      </c>
      <c r="BA140" s="521" t="e">
        <f ca="1">+IF(AND(ISNUMBER(OFFSET('Hygiene Data'!$D$7,0,10*ROW('Hygiene Data'!D134))),'Data Summary'!DP140="Yes"),OFFSET('Hygiene Data'!$D$7,0,10*ROW('Hygiene Data'!D134)),NA())</f>
        <v>#N/A</v>
      </c>
      <c r="BB140" s="521" t="e">
        <f ca="1">+IF(AND(ISNUMBER(OFFSET('Hygiene Data'!$D$9,0,10*ROW('Hygiene Data'!D134))),'Data Summary'!DQ140="Yes"),OFFSET('Hygiene Data'!$D$9,0,10*ROW('Hygiene Data'!D134)),NA())</f>
        <v>#N/A</v>
      </c>
      <c r="BC140" s="521" t="e">
        <f ca="1">+IF(AND(ISNUMBER(OFFSET('Hygiene Data'!$E$5,0,10*ROW('Hygiene Data'!E134))),'Data Summary'!DR140="Yes"),OFFSET('Hygiene Data'!$E$5,0,10*ROW('Hygiene Data'!E134)),NA())</f>
        <v>#N/A</v>
      </c>
      <c r="BD140" s="521" t="e">
        <f ca="1">+IF(AND(ISNUMBER(OFFSET('Hygiene Data'!$E$7,0,10*ROW('Hygiene Data'!E134))),'Data Summary'!DS140="Yes"),OFFSET('Hygiene Data'!$E$7,0,10*ROW('Hygiene Data'!E134)),NA())</f>
        <v>#N/A</v>
      </c>
      <c r="BE140" s="521" t="e">
        <f ca="1">+IF(AND(ISNUMBER(OFFSET('Hygiene Data'!$E$9,0,10*ROW('Hygiene Data'!E134))),'Data Summary'!DT140="Yes"),OFFSET('Hygiene Data'!$E$9,0,10*ROW('Hygiene Data'!E134)),NA())</f>
        <v>#N/A</v>
      </c>
      <c r="BF140" s="521" t="e">
        <f ca="1">+IF(AND(ISNUMBER(OFFSET('Hygiene Data'!$F$5,0,10*ROW('Hygiene Data'!F134))),'Data Summary'!DU140="Yes"),OFFSET('Hygiene Data'!$F$5,0,10*ROW('Hygiene Data'!F134)),NA())</f>
        <v>#N/A</v>
      </c>
      <c r="BG140" s="521" t="e">
        <f ca="1">+IF(AND(ISNUMBER(OFFSET('Hygiene Data'!$F$7,0,10*ROW('Hygiene Data'!F134))),'Data Summary'!DV140="Yes"),OFFSET('Hygiene Data'!$F$7,0,10*ROW('Hygiene Data'!F134)),NA())</f>
        <v>#N/A</v>
      </c>
      <c r="BH140" s="521" t="e">
        <f ca="1">+IF(AND(ISNUMBER(OFFSET('Hygiene Data'!$F$9,0,10*ROW('Hygiene Data'!F134))),'Data Summary'!DW140="Yes"),OFFSET('Hygiene Data'!$F$9,0,10*ROW('Hygiene Data'!F134)),NA())</f>
        <v>#N/A</v>
      </c>
      <c r="BI140" s="521" t="e">
        <f ca="1">+IF(AND(ISNUMBER(OFFSET('Hygiene Data'!$G$5,0,10*ROW('Hygiene Data'!G134))),'Data Summary'!DX140="Yes"),OFFSET('Hygiene Data'!$G$5,0,10*ROW('Hygiene Data'!G134)),NA())</f>
        <v>#N/A</v>
      </c>
      <c r="BJ140" s="521" t="e">
        <f ca="1">+IF(AND(ISNUMBER(OFFSET('Hygiene Data'!$G$7,0,10*ROW('Hygiene Data'!G134))),'Data Summary'!DY140="Yes"),OFFSET('Hygiene Data'!$G$7,0,10*ROW('Hygiene Data'!G134)),NA())</f>
        <v>#N/A</v>
      </c>
      <c r="BK140" s="521" t="e">
        <f ca="1">+IF(AND(ISNUMBER(OFFSET('Hygiene Data'!$G$9,0,10*ROW('Hygiene Data'!G134))),'Data Summary'!DZ140="Yes"),OFFSET('Hygiene Data'!$G$9,0,10*ROW('Hygiene Data'!G134)),NA())</f>
        <v>#N/A</v>
      </c>
      <c r="BL140" s="521" t="e">
        <f ca="1">+IF(AND(ISNUMBER(OFFSET('Hygiene Data'!$H$5,0,10*ROW('Hygiene Data'!H134))),'Data Summary'!EA140="Yes"),OFFSET('Hygiene Data'!$H$5,0,10*ROW('Hygiene Data'!H134)),NA())</f>
        <v>#N/A</v>
      </c>
      <c r="BM140" s="521" t="e">
        <f ca="1">+IF(AND(ISNUMBER(OFFSET('Hygiene Data'!$H$7,0,10*ROW('Hygiene Data'!H134))),'Data Summary'!EB140="Yes"),OFFSET('Hygiene Data'!$H$7,0,10*ROW('Hygiene Data'!H134)),NA())</f>
        <v>#N/A</v>
      </c>
      <c r="BN140" s="521" t="e">
        <f ca="1">+IF(AND(ISNUMBER(OFFSET('Hygiene Data'!$H$9,0,10*ROW('Hygiene Data'!H134))),'Data Summary'!EC140="Yes"),OFFSET('Hygiene Data'!$H$9,0,10*ROW('Hygiene Data'!H134)),NA())</f>
        <v>#N/A</v>
      </c>
      <c r="BO140" s="521" t="e">
        <f ca="1">+IF(AND(ISNUMBER(OFFSET('Hygiene Data'!$I$5,0,10*ROW('Hygiene Data'!I134))),'Data Summary'!ED140="Yes"),OFFSET('Hygiene Data'!$I$5,0,10*ROW('Hygiene Data'!I134)),NA())</f>
        <v>#N/A</v>
      </c>
      <c r="BP140" s="521" t="e">
        <f ca="1">+IF(AND(ISNUMBER(OFFSET('Hygiene Data'!$I$7,0,10*ROW('Hygiene Data'!I134))),'Data Summary'!EE140="Yes"),OFFSET('Hygiene Data'!$I$7,0,10*ROW('Hygiene Data'!I134)),NA())</f>
        <v>#N/A</v>
      </c>
      <c r="BQ140" s="521" t="e">
        <f ca="1">+IF(AND(ISNUMBER(OFFSET('Hygiene Data'!$I$9,0,10*ROW('Hygiene Data'!I134))),'Data Summary'!EF140="Yes"),OFFSET('Hygiene Data'!$I$9,0,10*ROW('Hygiene Data'!I134)),NA())</f>
        <v>#N/A</v>
      </c>
    </row>
    <row r="141" spans="1:69" x14ac:dyDescent="0.25">
      <c r="A141" s="517" t="e">
        <f ca="1">+RIGHT('Data Summary'!A141,LEN('Data Summary'!A141)-9)</f>
        <v>#VALUE!</v>
      </c>
      <c r="B141" s="491" t="str">
        <f ca="1">+IF(ISTEXT('Data Summary'!B141),'Data Summary'!B141,"")</f>
        <v/>
      </c>
      <c r="C141" s="518" t="e">
        <f ca="1">+VALUE('Data Summary'!C141)</f>
        <v>#VALUE!</v>
      </c>
      <c r="D141" s="519" t="e">
        <f ca="1">+IF(AND(ISNUMBER(OFFSET('Water Data'!$D$4,0,10*ROW('Water Data'!D135))),'Data Summary'!BS141="Yes"),100-OFFSET('Water Data'!$D$4,0,10*ROW('Water Data'!D135)),NA())</f>
        <v>#N/A</v>
      </c>
      <c r="E141" s="519" t="e">
        <f ca="1">+IF(AND(ISNUMBER(OFFSET('Water Data'!$D$6,0,10*ROW('Water Data'!D135))),'Data Summary'!BT141="Yes"),OFFSET('Water Data'!$D$6,0,10*ROW('Water Data'!D135)),NA())</f>
        <v>#N/A</v>
      </c>
      <c r="F141" s="519" t="e">
        <f ca="1">+IF(AND(ISNUMBER(OFFSET('Water Data'!$D$9,0,10*ROW('Water Data'!D135))),'Data Summary'!BU141="Yes"),OFFSET('Water Data'!$D$9,0,10*ROW('Water Data'!D135)),NA())</f>
        <v>#N/A</v>
      </c>
      <c r="G141" s="519" t="e">
        <f ca="1">+IF(AND(ISNUMBER(OFFSET('Water Data'!$E$4,0,10*ROW('Water Data'!E135))),'Data Summary'!BV141="Yes"),100-OFFSET('Water Data'!$E$4,0,10*ROW('Water Data'!E135)),NA())</f>
        <v>#N/A</v>
      </c>
      <c r="H141" s="519" t="e">
        <f ca="1">+IF(AND(ISNUMBER(OFFSET('Water Data'!$E$6,0,10*ROW('Water Data'!E135))),'Data Summary'!BW141="Yes"),OFFSET('Water Data'!$E$6,0,10*ROW('Water Data'!E135)),NA())</f>
        <v>#N/A</v>
      </c>
      <c r="I141" s="519" t="e">
        <f ca="1">+IF(AND(ISNUMBER(OFFSET('Water Data'!$E$9,0,10*ROW('Water Data'!E135))),'Data Summary'!BX141="Yes"),OFFSET('Water Data'!$E$9,0,10*ROW('Water Data'!E135)),NA())</f>
        <v>#N/A</v>
      </c>
      <c r="J141" s="519" t="e">
        <f ca="1">+IF(AND(ISNUMBER(OFFSET('Water Data'!$F$4,0,10*ROW('Water Data'!F135))),'Data Summary'!BY141="Yes"),100-OFFSET('Water Data'!$F$4,0,10*ROW('Water Data'!F135)),NA())</f>
        <v>#N/A</v>
      </c>
      <c r="K141" s="519" t="e">
        <f ca="1">+IF(AND(ISNUMBER(OFFSET('Water Data'!$F$6,0,10*ROW('Water Data'!F135))),'Data Summary'!BZ141="Yes"),OFFSET('Water Data'!$F$6,0,10*ROW('Water Data'!F135)),NA())</f>
        <v>#N/A</v>
      </c>
      <c r="L141" s="519" t="e">
        <f ca="1">+IF(AND(ISNUMBER(OFFSET('Water Data'!$F$9,0,10*ROW('Water Data'!F135))),'Data Summary'!CA141="Yes"),OFFSET('Water Data'!$F$9,0,10*ROW('Water Data'!F135)),NA())</f>
        <v>#N/A</v>
      </c>
      <c r="M141" s="519" t="e">
        <f ca="1">+IF(AND(ISNUMBER(OFFSET('Water Data'!$G$4,0,10*ROW('Water Data'!G135))),'Data Summary'!CB141="Yes"),100-OFFSET('Water Data'!$G$4,0,10*ROW('Water Data'!G135)),NA())</f>
        <v>#N/A</v>
      </c>
      <c r="N141" s="519" t="e">
        <f ca="1">+IF(AND(ISNUMBER(OFFSET('Water Data'!$G$6,0,10*ROW('Water Data'!G135))),'Data Summary'!CC141="Yes"),OFFSET('Water Data'!$G$6,0,10*ROW('Water Data'!G135)),NA())</f>
        <v>#N/A</v>
      </c>
      <c r="O141" s="519" t="e">
        <f ca="1">+IF(AND(ISNUMBER(OFFSET('Water Data'!$G$9,0,10*ROW('Water Data'!G135))),'Data Summary'!CD141="Yes"),OFFSET('Water Data'!$G$9,0,10*ROW('Water Data'!G135)),NA())</f>
        <v>#N/A</v>
      </c>
      <c r="P141" s="519" t="e">
        <f ca="1">+IF(AND(ISNUMBER(OFFSET('Water Data'!$H$4,0,10*ROW('Water Data'!H135))),'Data Summary'!CE141="Yes"),100-OFFSET('Water Data'!$H$4,0,10*ROW('Water Data'!H135)),NA())</f>
        <v>#N/A</v>
      </c>
      <c r="Q141" s="519" t="e">
        <f ca="1">+IF(AND(ISNUMBER(OFFSET('Water Data'!$H$6,0,10*ROW('Water Data'!H135))),'Data Summary'!CF141="Yes"),OFFSET('Water Data'!$H$6,0,10*ROW('Water Data'!H135)),NA())</f>
        <v>#N/A</v>
      </c>
      <c r="R141" s="519" t="e">
        <f ca="1">+IF(AND(ISNUMBER(OFFSET('Water Data'!$H$9,0,10*ROW('Water Data'!H135))),'Data Summary'!CG141="Yes"),OFFSET('Water Data'!$H$9,0,10*ROW('Water Data'!H135)),NA())</f>
        <v>#N/A</v>
      </c>
      <c r="S141" s="519" t="e">
        <f ca="1">+IF(AND(ISNUMBER(OFFSET('Water Data'!$I$4,0,10*ROW('Water Data'!I135))),'Data Summary'!CH141="Yes"),100-OFFSET('Water Data'!$I$4,0,10*ROW('Water Data'!I135)),NA())</f>
        <v>#N/A</v>
      </c>
      <c r="T141" s="519" t="e">
        <f ca="1">+IF(AND(ISNUMBER(OFFSET('Water Data'!$I$6,0,10*ROW('Water Data'!I135))),'Data Summary'!CI141="Yes"),OFFSET('Water Data'!$I$6,0,10*ROW('Water Data'!I135)),NA())</f>
        <v>#N/A</v>
      </c>
      <c r="U141" s="519" t="e">
        <f ca="1">+IF(AND(ISNUMBER(OFFSET('Water Data'!$I$9,0,10*ROW('Water Data'!I135))),'Data Summary'!CJ141="Yes"),OFFSET('Water Data'!$I$9,0,10*ROW('Water Data'!I135)),NA())</f>
        <v>#N/A</v>
      </c>
      <c r="V141" s="520" t="e">
        <f ca="1">+IF(AND(ISNUMBER(OFFSET('Sanitation Data'!$D$4,0,10*ROW('Sanitation Data'!D135))),'Data Summary'!CK141="Yes"),100-OFFSET('Sanitation Data'!$D$4,0,10*ROW('Sanitation Data'!D135)),NA())</f>
        <v>#N/A</v>
      </c>
      <c r="W141" s="520" t="e">
        <f ca="1">+IF(AND(ISNUMBER(OFFSET('Sanitation Data'!$D$6,0,10*ROW('Sanitation Data'!D135))),'Data Summary'!CL141="Yes"),OFFSET('Sanitation Data'!$D$6,0,10*ROW('Sanitation Data'!D135)),NA())</f>
        <v>#N/A</v>
      </c>
      <c r="X141" s="520" t="e">
        <f ca="1">+IF(AND(ISNUMBER(OFFSET('Sanitation Data'!$D$10,0,10*ROW('Sanitation Data'!D135))),'Data Summary'!CM141="Yes"),OFFSET('Sanitation Data'!$D$10,0,10*ROW('Sanitation Data'!D135)),NA())</f>
        <v>#N/A</v>
      </c>
      <c r="Y141" s="520" t="e">
        <f ca="1">+IF(AND(ISNUMBER(OFFSET('Sanitation Data'!$D$11,0,10*ROW('Sanitation Data'!D135))),'Data Summary'!CN141="Yes"),OFFSET('Sanitation Data'!$D$11,0,10*ROW('Sanitation Data'!D135)),NA())</f>
        <v>#N/A</v>
      </c>
      <c r="Z141" s="520" t="e">
        <f ca="1">+IF(AND(ISNUMBER(OFFSET('Sanitation Data'!$D$12,0,10*ROW('Sanitation Data'!D135))),'Data Summary'!CO141="Yes"),OFFSET('Sanitation Data'!$D$12,0,10*ROW('Sanitation Data'!D135)),NA())</f>
        <v>#N/A</v>
      </c>
      <c r="AA141" s="520" t="e">
        <f ca="1">+IF(AND(ISNUMBER(OFFSET('Sanitation Data'!$E$4,0,10*ROW('Sanitation Data'!E135))),'Data Summary'!CP141="Yes"),100-OFFSET('Sanitation Data'!$E$4,0,10*ROW('Sanitation Data'!E135)),NA())</f>
        <v>#N/A</v>
      </c>
      <c r="AB141" s="520" t="e">
        <f ca="1">+IF(AND(ISNUMBER(OFFSET('Sanitation Data'!$E$6,0,10*ROW('Sanitation Data'!E135))),'Data Summary'!CQ141="Yes"),OFFSET('Sanitation Data'!$E$6,0,10*ROW('Sanitation Data'!E135)),NA())</f>
        <v>#N/A</v>
      </c>
      <c r="AC141" s="520" t="e">
        <f ca="1">+IF(AND(ISNUMBER(OFFSET('Sanitation Data'!$E$10,0,10*ROW('Sanitation Data'!E135))),'Data Summary'!CR141="Yes"),OFFSET('Sanitation Data'!$E$10,0,10*ROW('Sanitation Data'!E135)),NA())</f>
        <v>#N/A</v>
      </c>
      <c r="AD141" s="520" t="e">
        <f ca="1">+IF(AND(ISNUMBER(OFFSET('Sanitation Data'!$E$11,0,10*ROW('Sanitation Data'!E135))),'Data Summary'!CS141="Yes"),OFFSET('Sanitation Data'!$E$11,0,10*ROW('Sanitation Data'!E135)),NA())</f>
        <v>#N/A</v>
      </c>
      <c r="AE141" s="520" t="e">
        <f ca="1">+IF(AND(ISNUMBER(OFFSET('Sanitation Data'!$E$12,0,10*ROW('Sanitation Data'!E135))),'Data Summary'!CT141="Yes"),OFFSET('Sanitation Data'!$E$12,0,10*ROW('Sanitation Data'!E135)),NA())</f>
        <v>#N/A</v>
      </c>
      <c r="AF141" s="520" t="e">
        <f ca="1">+IF(AND(ISNUMBER(OFFSET('Sanitation Data'!$F$4,0,10*ROW('Sanitation Data'!F135))),'Data Summary'!CU141="Yes"),100-OFFSET('Sanitation Data'!$F$4,0,10*ROW('Sanitation Data'!F135)),NA())</f>
        <v>#N/A</v>
      </c>
      <c r="AG141" s="520" t="e">
        <f ca="1">+IF(AND(ISNUMBER(OFFSET('Sanitation Data'!$F$6,0,10*ROW('Sanitation Data'!F135))),'Data Summary'!CV141="Yes"),OFFSET('Sanitation Data'!$F$6,0,10*ROW('Sanitation Data'!F135)),NA())</f>
        <v>#N/A</v>
      </c>
      <c r="AH141" s="520" t="e">
        <f ca="1">+IF(AND(ISNUMBER(OFFSET('Sanitation Data'!$F$10,0,10*ROW('Sanitation Data'!F135))),'Data Summary'!CW141="Yes"),OFFSET('Sanitation Data'!$F$10,0,10*ROW('Sanitation Data'!F135)),NA())</f>
        <v>#N/A</v>
      </c>
      <c r="AI141" s="520" t="e">
        <f ca="1">+IF(AND(ISNUMBER(OFFSET('Sanitation Data'!$F$11,0,10*ROW('Sanitation Data'!F135))),'Data Summary'!CX141="Yes"),OFFSET('Sanitation Data'!$F$11,0,10*ROW('Sanitation Data'!F135)),NA())</f>
        <v>#N/A</v>
      </c>
      <c r="AJ141" s="520" t="e">
        <f ca="1">+IF(AND(ISNUMBER(OFFSET('Sanitation Data'!$F$12,0,10*ROW('Sanitation Data'!F135))),'Data Summary'!CY141="Yes"),OFFSET('Sanitation Data'!$F$12,0,10*ROW('Sanitation Data'!F135)),NA())</f>
        <v>#N/A</v>
      </c>
      <c r="AK141" s="520" t="e">
        <f ca="1">+IF(AND(ISNUMBER(OFFSET('Sanitation Data'!$G$4,0,10*ROW('Sanitation Data'!G135))),'Data Summary'!CZ141="Yes"),100-OFFSET('Sanitation Data'!$G$4,0,10*ROW('Sanitation Data'!G135)),NA())</f>
        <v>#N/A</v>
      </c>
      <c r="AL141" s="520" t="e">
        <f ca="1">+IF(AND(ISNUMBER(OFFSET('Sanitation Data'!$G$6,0,10*ROW('Sanitation Data'!G135))),'Data Summary'!DA141="Yes"),OFFSET('Sanitation Data'!$G$6,0,10*ROW('Sanitation Data'!G135)),NA())</f>
        <v>#N/A</v>
      </c>
      <c r="AM141" s="520" t="e">
        <f ca="1">+IF(AND(ISNUMBER(OFFSET('Sanitation Data'!$G$10,0,10*ROW('Sanitation Data'!G135))),'Data Summary'!DB141="Yes"),OFFSET('Sanitation Data'!$G$10,0,10*ROW('Sanitation Data'!G135)),NA())</f>
        <v>#N/A</v>
      </c>
      <c r="AN141" s="520" t="e">
        <f ca="1">+IF(AND(ISNUMBER(OFFSET('Sanitation Data'!$G$11,0,10*ROW('Sanitation Data'!G135))),'Data Summary'!DC141="Yes"),OFFSET('Sanitation Data'!$G$11,0,10*ROW('Sanitation Data'!G135)),NA())</f>
        <v>#N/A</v>
      </c>
      <c r="AO141" s="520" t="e">
        <f ca="1">+IF(AND(ISNUMBER(OFFSET('Sanitation Data'!$G$12,0,10*ROW('Sanitation Data'!G135))),'Data Summary'!DD141="Yes"),OFFSET('Sanitation Data'!$G$12,0,10*ROW('Sanitation Data'!G135)),NA())</f>
        <v>#N/A</v>
      </c>
      <c r="AP141" s="520" t="e">
        <f ca="1">+IF(AND(ISNUMBER(OFFSET('Sanitation Data'!$H$4,0,10*ROW('Sanitation Data'!H135))),'Data Summary'!DE141="Yes"),100-OFFSET('Sanitation Data'!$H$4,0,10*ROW('Sanitation Data'!H135)),NA())</f>
        <v>#N/A</v>
      </c>
      <c r="AQ141" s="520" t="e">
        <f ca="1">+IF(AND(ISNUMBER(OFFSET('Sanitation Data'!$H$6,0,10*ROW('Sanitation Data'!H135))),'Data Summary'!DF141="Yes"),OFFSET('Sanitation Data'!$H$6,0,10*ROW('Sanitation Data'!H135)),NA())</f>
        <v>#N/A</v>
      </c>
      <c r="AR141" s="520" t="e">
        <f ca="1">+IF(AND(ISNUMBER(OFFSET('Sanitation Data'!$H$10,0,10*ROW('Sanitation Data'!H135))),'Data Summary'!DG141="Yes"),OFFSET('Sanitation Data'!$H$10,0,10*ROW('Sanitation Data'!H135)),NA())</f>
        <v>#N/A</v>
      </c>
      <c r="AS141" s="520" t="e">
        <f ca="1">+IF(AND(ISNUMBER(OFFSET('Sanitation Data'!$H$11,0,10*ROW('Sanitation Data'!H135))),'Data Summary'!DH141="Yes"),OFFSET('Sanitation Data'!$H$11,0,10*ROW('Sanitation Data'!H135)),NA())</f>
        <v>#N/A</v>
      </c>
      <c r="AT141" s="520" t="e">
        <f ca="1">+IF(AND(ISNUMBER(OFFSET('Sanitation Data'!$H$12,0,10*ROW('Sanitation Data'!H135))),'Data Summary'!DI141="Yes"),OFFSET('Sanitation Data'!$H$12,0,10*ROW('Sanitation Data'!H135)),NA())</f>
        <v>#N/A</v>
      </c>
      <c r="AU141" s="520" t="e">
        <f ca="1">+IF(AND(ISNUMBER(OFFSET('Sanitation Data'!$I$4,0,10*ROW('Sanitation Data'!I135))),'Data Summary'!DJ141="Yes"),100-OFFSET('Sanitation Data'!$I$4,0,10*ROW('Sanitation Data'!I135)),NA())</f>
        <v>#N/A</v>
      </c>
      <c r="AV141" s="520" t="e">
        <f ca="1">+IF(AND(ISNUMBER(OFFSET('Sanitation Data'!$I$6,0,10*ROW('Sanitation Data'!I135))),'Data Summary'!DK141="Yes"),OFFSET('Sanitation Data'!$I$6,0,10*ROW('Sanitation Data'!I135)),NA())</f>
        <v>#N/A</v>
      </c>
      <c r="AW141" s="520" t="e">
        <f ca="1">+IF(AND(ISNUMBER(OFFSET('Sanitation Data'!$I$10,0,10*ROW('Sanitation Data'!I135))),'Data Summary'!DL141="Yes"),OFFSET('Sanitation Data'!$I$10,0,10*ROW('Sanitation Data'!I135)),NA())</f>
        <v>#N/A</v>
      </c>
      <c r="AX141" s="520" t="e">
        <f ca="1">+IF(AND(ISNUMBER(OFFSET('Sanitation Data'!$I$11,0,10*ROW('Sanitation Data'!I135))),'Data Summary'!DM141="Yes"),OFFSET('Sanitation Data'!$I$11,0,10*ROW('Sanitation Data'!I135)),NA())</f>
        <v>#N/A</v>
      </c>
      <c r="AY141" s="520" t="e">
        <f ca="1">+IF(AND(ISNUMBER(OFFSET('Sanitation Data'!$I$12,0,10*ROW('Sanitation Data'!I135))),'Data Summary'!DN141="Yes"),OFFSET('Sanitation Data'!$I$12,0,10*ROW('Sanitation Data'!I135)),NA())</f>
        <v>#N/A</v>
      </c>
      <c r="AZ141" s="521" t="e">
        <f ca="1">+IF(AND(ISNUMBER(OFFSET('Hygiene Data'!$D$5,0,10*ROW('Hygiene Data'!D135))),'Data Summary'!DO141="Yes"),OFFSET('Hygiene Data'!$D$5,0,10*ROW('Hygiene Data'!D135)),NA())</f>
        <v>#N/A</v>
      </c>
      <c r="BA141" s="521" t="e">
        <f ca="1">+IF(AND(ISNUMBER(OFFSET('Hygiene Data'!$D$7,0,10*ROW('Hygiene Data'!D135))),'Data Summary'!DP141="Yes"),OFFSET('Hygiene Data'!$D$7,0,10*ROW('Hygiene Data'!D135)),NA())</f>
        <v>#N/A</v>
      </c>
      <c r="BB141" s="521" t="e">
        <f ca="1">+IF(AND(ISNUMBER(OFFSET('Hygiene Data'!$D$9,0,10*ROW('Hygiene Data'!D135))),'Data Summary'!DQ141="Yes"),OFFSET('Hygiene Data'!$D$9,0,10*ROW('Hygiene Data'!D135)),NA())</f>
        <v>#N/A</v>
      </c>
      <c r="BC141" s="521" t="e">
        <f ca="1">+IF(AND(ISNUMBER(OFFSET('Hygiene Data'!$E$5,0,10*ROW('Hygiene Data'!E135))),'Data Summary'!DR141="Yes"),OFFSET('Hygiene Data'!$E$5,0,10*ROW('Hygiene Data'!E135)),NA())</f>
        <v>#N/A</v>
      </c>
      <c r="BD141" s="521" t="e">
        <f ca="1">+IF(AND(ISNUMBER(OFFSET('Hygiene Data'!$E$7,0,10*ROW('Hygiene Data'!E135))),'Data Summary'!DS141="Yes"),OFFSET('Hygiene Data'!$E$7,0,10*ROW('Hygiene Data'!E135)),NA())</f>
        <v>#N/A</v>
      </c>
      <c r="BE141" s="521" t="e">
        <f ca="1">+IF(AND(ISNUMBER(OFFSET('Hygiene Data'!$E$9,0,10*ROW('Hygiene Data'!E135))),'Data Summary'!DT141="Yes"),OFFSET('Hygiene Data'!$E$9,0,10*ROW('Hygiene Data'!E135)),NA())</f>
        <v>#N/A</v>
      </c>
      <c r="BF141" s="521" t="e">
        <f ca="1">+IF(AND(ISNUMBER(OFFSET('Hygiene Data'!$F$5,0,10*ROW('Hygiene Data'!F135))),'Data Summary'!DU141="Yes"),OFFSET('Hygiene Data'!$F$5,0,10*ROW('Hygiene Data'!F135)),NA())</f>
        <v>#N/A</v>
      </c>
      <c r="BG141" s="521" t="e">
        <f ca="1">+IF(AND(ISNUMBER(OFFSET('Hygiene Data'!$F$7,0,10*ROW('Hygiene Data'!F135))),'Data Summary'!DV141="Yes"),OFFSET('Hygiene Data'!$F$7,0,10*ROW('Hygiene Data'!F135)),NA())</f>
        <v>#N/A</v>
      </c>
      <c r="BH141" s="521" t="e">
        <f ca="1">+IF(AND(ISNUMBER(OFFSET('Hygiene Data'!$F$9,0,10*ROW('Hygiene Data'!F135))),'Data Summary'!DW141="Yes"),OFFSET('Hygiene Data'!$F$9,0,10*ROW('Hygiene Data'!F135)),NA())</f>
        <v>#N/A</v>
      </c>
      <c r="BI141" s="521" t="e">
        <f ca="1">+IF(AND(ISNUMBER(OFFSET('Hygiene Data'!$G$5,0,10*ROW('Hygiene Data'!G135))),'Data Summary'!DX141="Yes"),OFFSET('Hygiene Data'!$G$5,0,10*ROW('Hygiene Data'!G135)),NA())</f>
        <v>#N/A</v>
      </c>
      <c r="BJ141" s="521" t="e">
        <f ca="1">+IF(AND(ISNUMBER(OFFSET('Hygiene Data'!$G$7,0,10*ROW('Hygiene Data'!G135))),'Data Summary'!DY141="Yes"),OFFSET('Hygiene Data'!$G$7,0,10*ROW('Hygiene Data'!G135)),NA())</f>
        <v>#N/A</v>
      </c>
      <c r="BK141" s="521" t="e">
        <f ca="1">+IF(AND(ISNUMBER(OFFSET('Hygiene Data'!$G$9,0,10*ROW('Hygiene Data'!G135))),'Data Summary'!DZ141="Yes"),OFFSET('Hygiene Data'!$G$9,0,10*ROW('Hygiene Data'!G135)),NA())</f>
        <v>#N/A</v>
      </c>
      <c r="BL141" s="521" t="e">
        <f ca="1">+IF(AND(ISNUMBER(OFFSET('Hygiene Data'!$H$5,0,10*ROW('Hygiene Data'!H135))),'Data Summary'!EA141="Yes"),OFFSET('Hygiene Data'!$H$5,0,10*ROW('Hygiene Data'!H135)),NA())</f>
        <v>#N/A</v>
      </c>
      <c r="BM141" s="521" t="e">
        <f ca="1">+IF(AND(ISNUMBER(OFFSET('Hygiene Data'!$H$7,0,10*ROW('Hygiene Data'!H135))),'Data Summary'!EB141="Yes"),OFFSET('Hygiene Data'!$H$7,0,10*ROW('Hygiene Data'!H135)),NA())</f>
        <v>#N/A</v>
      </c>
      <c r="BN141" s="521" t="e">
        <f ca="1">+IF(AND(ISNUMBER(OFFSET('Hygiene Data'!$H$9,0,10*ROW('Hygiene Data'!H135))),'Data Summary'!EC141="Yes"),OFFSET('Hygiene Data'!$H$9,0,10*ROW('Hygiene Data'!H135)),NA())</f>
        <v>#N/A</v>
      </c>
      <c r="BO141" s="521" t="e">
        <f ca="1">+IF(AND(ISNUMBER(OFFSET('Hygiene Data'!$I$5,0,10*ROW('Hygiene Data'!I135))),'Data Summary'!ED141="Yes"),OFFSET('Hygiene Data'!$I$5,0,10*ROW('Hygiene Data'!I135)),NA())</f>
        <v>#N/A</v>
      </c>
      <c r="BP141" s="521" t="e">
        <f ca="1">+IF(AND(ISNUMBER(OFFSET('Hygiene Data'!$I$7,0,10*ROW('Hygiene Data'!I135))),'Data Summary'!EE141="Yes"),OFFSET('Hygiene Data'!$I$7,0,10*ROW('Hygiene Data'!I135)),NA())</f>
        <v>#N/A</v>
      </c>
      <c r="BQ141" s="521" t="e">
        <f ca="1">+IF(AND(ISNUMBER(OFFSET('Hygiene Data'!$I$9,0,10*ROW('Hygiene Data'!I135))),'Data Summary'!EF141="Yes"),OFFSET('Hygiene Data'!$I$9,0,10*ROW('Hygiene Data'!I135)),NA())</f>
        <v>#N/A</v>
      </c>
    </row>
    <row r="142" spans="1:69" x14ac:dyDescent="0.25">
      <c r="A142" s="517" t="e">
        <f ca="1">+RIGHT('Data Summary'!A142,LEN('Data Summary'!A142)-9)</f>
        <v>#VALUE!</v>
      </c>
      <c r="B142" s="491" t="str">
        <f ca="1">+IF(ISTEXT('Data Summary'!B142),'Data Summary'!B142,"")</f>
        <v/>
      </c>
      <c r="C142" s="518" t="e">
        <f ca="1">+VALUE('Data Summary'!C142)</f>
        <v>#VALUE!</v>
      </c>
      <c r="D142" s="519" t="e">
        <f ca="1">+IF(AND(ISNUMBER(OFFSET('Water Data'!$D$4,0,10*ROW('Water Data'!D136))),'Data Summary'!BS142="Yes"),100-OFFSET('Water Data'!$D$4,0,10*ROW('Water Data'!D136)),NA())</f>
        <v>#N/A</v>
      </c>
      <c r="E142" s="519" t="e">
        <f ca="1">+IF(AND(ISNUMBER(OFFSET('Water Data'!$D$6,0,10*ROW('Water Data'!D136))),'Data Summary'!BT142="Yes"),OFFSET('Water Data'!$D$6,0,10*ROW('Water Data'!D136)),NA())</f>
        <v>#N/A</v>
      </c>
      <c r="F142" s="519" t="e">
        <f ca="1">+IF(AND(ISNUMBER(OFFSET('Water Data'!$D$9,0,10*ROW('Water Data'!D136))),'Data Summary'!BU142="Yes"),OFFSET('Water Data'!$D$9,0,10*ROW('Water Data'!D136)),NA())</f>
        <v>#N/A</v>
      </c>
      <c r="G142" s="519" t="e">
        <f ca="1">+IF(AND(ISNUMBER(OFFSET('Water Data'!$E$4,0,10*ROW('Water Data'!E136))),'Data Summary'!BV142="Yes"),100-OFFSET('Water Data'!$E$4,0,10*ROW('Water Data'!E136)),NA())</f>
        <v>#N/A</v>
      </c>
      <c r="H142" s="519" t="e">
        <f ca="1">+IF(AND(ISNUMBER(OFFSET('Water Data'!$E$6,0,10*ROW('Water Data'!E136))),'Data Summary'!BW142="Yes"),OFFSET('Water Data'!$E$6,0,10*ROW('Water Data'!E136)),NA())</f>
        <v>#N/A</v>
      </c>
      <c r="I142" s="519" t="e">
        <f ca="1">+IF(AND(ISNUMBER(OFFSET('Water Data'!$E$9,0,10*ROW('Water Data'!E136))),'Data Summary'!BX142="Yes"),OFFSET('Water Data'!$E$9,0,10*ROW('Water Data'!E136)),NA())</f>
        <v>#N/A</v>
      </c>
      <c r="J142" s="519" t="e">
        <f ca="1">+IF(AND(ISNUMBER(OFFSET('Water Data'!$F$4,0,10*ROW('Water Data'!F136))),'Data Summary'!BY142="Yes"),100-OFFSET('Water Data'!$F$4,0,10*ROW('Water Data'!F136)),NA())</f>
        <v>#N/A</v>
      </c>
      <c r="K142" s="519" t="e">
        <f ca="1">+IF(AND(ISNUMBER(OFFSET('Water Data'!$F$6,0,10*ROW('Water Data'!F136))),'Data Summary'!BZ142="Yes"),OFFSET('Water Data'!$F$6,0,10*ROW('Water Data'!F136)),NA())</f>
        <v>#N/A</v>
      </c>
      <c r="L142" s="519" t="e">
        <f ca="1">+IF(AND(ISNUMBER(OFFSET('Water Data'!$F$9,0,10*ROW('Water Data'!F136))),'Data Summary'!CA142="Yes"),OFFSET('Water Data'!$F$9,0,10*ROW('Water Data'!F136)),NA())</f>
        <v>#N/A</v>
      </c>
      <c r="M142" s="519" t="e">
        <f ca="1">+IF(AND(ISNUMBER(OFFSET('Water Data'!$G$4,0,10*ROW('Water Data'!G136))),'Data Summary'!CB142="Yes"),100-OFFSET('Water Data'!$G$4,0,10*ROW('Water Data'!G136)),NA())</f>
        <v>#N/A</v>
      </c>
      <c r="N142" s="519" t="e">
        <f ca="1">+IF(AND(ISNUMBER(OFFSET('Water Data'!$G$6,0,10*ROW('Water Data'!G136))),'Data Summary'!CC142="Yes"),OFFSET('Water Data'!$G$6,0,10*ROW('Water Data'!G136)),NA())</f>
        <v>#N/A</v>
      </c>
      <c r="O142" s="519" t="e">
        <f ca="1">+IF(AND(ISNUMBER(OFFSET('Water Data'!$G$9,0,10*ROW('Water Data'!G136))),'Data Summary'!CD142="Yes"),OFFSET('Water Data'!$G$9,0,10*ROW('Water Data'!G136)),NA())</f>
        <v>#N/A</v>
      </c>
      <c r="P142" s="519" t="e">
        <f ca="1">+IF(AND(ISNUMBER(OFFSET('Water Data'!$H$4,0,10*ROW('Water Data'!H136))),'Data Summary'!CE142="Yes"),100-OFFSET('Water Data'!$H$4,0,10*ROW('Water Data'!H136)),NA())</f>
        <v>#N/A</v>
      </c>
      <c r="Q142" s="519" t="e">
        <f ca="1">+IF(AND(ISNUMBER(OFFSET('Water Data'!$H$6,0,10*ROW('Water Data'!H136))),'Data Summary'!CF142="Yes"),OFFSET('Water Data'!$H$6,0,10*ROW('Water Data'!H136)),NA())</f>
        <v>#N/A</v>
      </c>
      <c r="R142" s="519" t="e">
        <f ca="1">+IF(AND(ISNUMBER(OFFSET('Water Data'!$H$9,0,10*ROW('Water Data'!H136))),'Data Summary'!CG142="Yes"),OFFSET('Water Data'!$H$9,0,10*ROW('Water Data'!H136)),NA())</f>
        <v>#N/A</v>
      </c>
      <c r="S142" s="519" t="e">
        <f ca="1">+IF(AND(ISNUMBER(OFFSET('Water Data'!$I$4,0,10*ROW('Water Data'!I136))),'Data Summary'!CH142="Yes"),100-OFFSET('Water Data'!$I$4,0,10*ROW('Water Data'!I136)),NA())</f>
        <v>#N/A</v>
      </c>
      <c r="T142" s="519" t="e">
        <f ca="1">+IF(AND(ISNUMBER(OFFSET('Water Data'!$I$6,0,10*ROW('Water Data'!I136))),'Data Summary'!CI142="Yes"),OFFSET('Water Data'!$I$6,0,10*ROW('Water Data'!I136)),NA())</f>
        <v>#N/A</v>
      </c>
      <c r="U142" s="519" t="e">
        <f ca="1">+IF(AND(ISNUMBER(OFFSET('Water Data'!$I$9,0,10*ROW('Water Data'!I136))),'Data Summary'!CJ142="Yes"),OFFSET('Water Data'!$I$9,0,10*ROW('Water Data'!I136)),NA())</f>
        <v>#N/A</v>
      </c>
      <c r="V142" s="520" t="e">
        <f ca="1">+IF(AND(ISNUMBER(OFFSET('Sanitation Data'!$D$4,0,10*ROW('Sanitation Data'!D136))),'Data Summary'!CK142="Yes"),100-OFFSET('Sanitation Data'!$D$4,0,10*ROW('Sanitation Data'!D136)),NA())</f>
        <v>#N/A</v>
      </c>
      <c r="W142" s="520" t="e">
        <f ca="1">+IF(AND(ISNUMBER(OFFSET('Sanitation Data'!$D$6,0,10*ROW('Sanitation Data'!D136))),'Data Summary'!CL142="Yes"),OFFSET('Sanitation Data'!$D$6,0,10*ROW('Sanitation Data'!D136)),NA())</f>
        <v>#N/A</v>
      </c>
      <c r="X142" s="520" t="e">
        <f ca="1">+IF(AND(ISNUMBER(OFFSET('Sanitation Data'!$D$10,0,10*ROW('Sanitation Data'!D136))),'Data Summary'!CM142="Yes"),OFFSET('Sanitation Data'!$D$10,0,10*ROW('Sanitation Data'!D136)),NA())</f>
        <v>#N/A</v>
      </c>
      <c r="Y142" s="520" t="e">
        <f ca="1">+IF(AND(ISNUMBER(OFFSET('Sanitation Data'!$D$11,0,10*ROW('Sanitation Data'!D136))),'Data Summary'!CN142="Yes"),OFFSET('Sanitation Data'!$D$11,0,10*ROW('Sanitation Data'!D136)),NA())</f>
        <v>#N/A</v>
      </c>
      <c r="Z142" s="520" t="e">
        <f ca="1">+IF(AND(ISNUMBER(OFFSET('Sanitation Data'!$D$12,0,10*ROW('Sanitation Data'!D136))),'Data Summary'!CO142="Yes"),OFFSET('Sanitation Data'!$D$12,0,10*ROW('Sanitation Data'!D136)),NA())</f>
        <v>#N/A</v>
      </c>
      <c r="AA142" s="520" t="e">
        <f ca="1">+IF(AND(ISNUMBER(OFFSET('Sanitation Data'!$E$4,0,10*ROW('Sanitation Data'!E136))),'Data Summary'!CP142="Yes"),100-OFFSET('Sanitation Data'!$E$4,0,10*ROW('Sanitation Data'!E136)),NA())</f>
        <v>#N/A</v>
      </c>
      <c r="AB142" s="520" t="e">
        <f ca="1">+IF(AND(ISNUMBER(OFFSET('Sanitation Data'!$E$6,0,10*ROW('Sanitation Data'!E136))),'Data Summary'!CQ142="Yes"),OFFSET('Sanitation Data'!$E$6,0,10*ROW('Sanitation Data'!E136)),NA())</f>
        <v>#N/A</v>
      </c>
      <c r="AC142" s="520" t="e">
        <f ca="1">+IF(AND(ISNUMBER(OFFSET('Sanitation Data'!$E$10,0,10*ROW('Sanitation Data'!E136))),'Data Summary'!CR142="Yes"),OFFSET('Sanitation Data'!$E$10,0,10*ROW('Sanitation Data'!E136)),NA())</f>
        <v>#N/A</v>
      </c>
      <c r="AD142" s="520" t="e">
        <f ca="1">+IF(AND(ISNUMBER(OFFSET('Sanitation Data'!$E$11,0,10*ROW('Sanitation Data'!E136))),'Data Summary'!CS142="Yes"),OFFSET('Sanitation Data'!$E$11,0,10*ROW('Sanitation Data'!E136)),NA())</f>
        <v>#N/A</v>
      </c>
      <c r="AE142" s="520" t="e">
        <f ca="1">+IF(AND(ISNUMBER(OFFSET('Sanitation Data'!$E$12,0,10*ROW('Sanitation Data'!E136))),'Data Summary'!CT142="Yes"),OFFSET('Sanitation Data'!$E$12,0,10*ROW('Sanitation Data'!E136)),NA())</f>
        <v>#N/A</v>
      </c>
      <c r="AF142" s="520" t="e">
        <f ca="1">+IF(AND(ISNUMBER(OFFSET('Sanitation Data'!$F$4,0,10*ROW('Sanitation Data'!F136))),'Data Summary'!CU142="Yes"),100-OFFSET('Sanitation Data'!$F$4,0,10*ROW('Sanitation Data'!F136)),NA())</f>
        <v>#N/A</v>
      </c>
      <c r="AG142" s="520" t="e">
        <f ca="1">+IF(AND(ISNUMBER(OFFSET('Sanitation Data'!$F$6,0,10*ROW('Sanitation Data'!F136))),'Data Summary'!CV142="Yes"),OFFSET('Sanitation Data'!$F$6,0,10*ROW('Sanitation Data'!F136)),NA())</f>
        <v>#N/A</v>
      </c>
      <c r="AH142" s="520" t="e">
        <f ca="1">+IF(AND(ISNUMBER(OFFSET('Sanitation Data'!$F$10,0,10*ROW('Sanitation Data'!F136))),'Data Summary'!CW142="Yes"),OFFSET('Sanitation Data'!$F$10,0,10*ROW('Sanitation Data'!F136)),NA())</f>
        <v>#N/A</v>
      </c>
      <c r="AI142" s="520" t="e">
        <f ca="1">+IF(AND(ISNUMBER(OFFSET('Sanitation Data'!$F$11,0,10*ROW('Sanitation Data'!F136))),'Data Summary'!CX142="Yes"),OFFSET('Sanitation Data'!$F$11,0,10*ROW('Sanitation Data'!F136)),NA())</f>
        <v>#N/A</v>
      </c>
      <c r="AJ142" s="520" t="e">
        <f ca="1">+IF(AND(ISNUMBER(OFFSET('Sanitation Data'!$F$12,0,10*ROW('Sanitation Data'!F136))),'Data Summary'!CY142="Yes"),OFFSET('Sanitation Data'!$F$12,0,10*ROW('Sanitation Data'!F136)),NA())</f>
        <v>#N/A</v>
      </c>
      <c r="AK142" s="520" t="e">
        <f ca="1">+IF(AND(ISNUMBER(OFFSET('Sanitation Data'!$G$4,0,10*ROW('Sanitation Data'!G136))),'Data Summary'!CZ142="Yes"),100-OFFSET('Sanitation Data'!$G$4,0,10*ROW('Sanitation Data'!G136)),NA())</f>
        <v>#N/A</v>
      </c>
      <c r="AL142" s="520" t="e">
        <f ca="1">+IF(AND(ISNUMBER(OFFSET('Sanitation Data'!$G$6,0,10*ROW('Sanitation Data'!G136))),'Data Summary'!DA142="Yes"),OFFSET('Sanitation Data'!$G$6,0,10*ROW('Sanitation Data'!G136)),NA())</f>
        <v>#N/A</v>
      </c>
      <c r="AM142" s="520" t="e">
        <f ca="1">+IF(AND(ISNUMBER(OFFSET('Sanitation Data'!$G$10,0,10*ROW('Sanitation Data'!G136))),'Data Summary'!DB142="Yes"),OFFSET('Sanitation Data'!$G$10,0,10*ROW('Sanitation Data'!G136)),NA())</f>
        <v>#N/A</v>
      </c>
      <c r="AN142" s="520" t="e">
        <f ca="1">+IF(AND(ISNUMBER(OFFSET('Sanitation Data'!$G$11,0,10*ROW('Sanitation Data'!G136))),'Data Summary'!DC142="Yes"),OFFSET('Sanitation Data'!$G$11,0,10*ROW('Sanitation Data'!G136)),NA())</f>
        <v>#N/A</v>
      </c>
      <c r="AO142" s="520" t="e">
        <f ca="1">+IF(AND(ISNUMBER(OFFSET('Sanitation Data'!$G$12,0,10*ROW('Sanitation Data'!G136))),'Data Summary'!DD142="Yes"),OFFSET('Sanitation Data'!$G$12,0,10*ROW('Sanitation Data'!G136)),NA())</f>
        <v>#N/A</v>
      </c>
      <c r="AP142" s="520" t="e">
        <f ca="1">+IF(AND(ISNUMBER(OFFSET('Sanitation Data'!$H$4,0,10*ROW('Sanitation Data'!H136))),'Data Summary'!DE142="Yes"),100-OFFSET('Sanitation Data'!$H$4,0,10*ROW('Sanitation Data'!H136)),NA())</f>
        <v>#N/A</v>
      </c>
      <c r="AQ142" s="520" t="e">
        <f ca="1">+IF(AND(ISNUMBER(OFFSET('Sanitation Data'!$H$6,0,10*ROW('Sanitation Data'!H136))),'Data Summary'!DF142="Yes"),OFFSET('Sanitation Data'!$H$6,0,10*ROW('Sanitation Data'!H136)),NA())</f>
        <v>#N/A</v>
      </c>
      <c r="AR142" s="520" t="e">
        <f ca="1">+IF(AND(ISNUMBER(OFFSET('Sanitation Data'!$H$10,0,10*ROW('Sanitation Data'!H136))),'Data Summary'!DG142="Yes"),OFFSET('Sanitation Data'!$H$10,0,10*ROW('Sanitation Data'!H136)),NA())</f>
        <v>#N/A</v>
      </c>
      <c r="AS142" s="520" t="e">
        <f ca="1">+IF(AND(ISNUMBER(OFFSET('Sanitation Data'!$H$11,0,10*ROW('Sanitation Data'!H136))),'Data Summary'!DH142="Yes"),OFFSET('Sanitation Data'!$H$11,0,10*ROW('Sanitation Data'!H136)),NA())</f>
        <v>#N/A</v>
      </c>
      <c r="AT142" s="520" t="e">
        <f ca="1">+IF(AND(ISNUMBER(OFFSET('Sanitation Data'!$H$12,0,10*ROW('Sanitation Data'!H136))),'Data Summary'!DI142="Yes"),OFFSET('Sanitation Data'!$H$12,0,10*ROW('Sanitation Data'!H136)),NA())</f>
        <v>#N/A</v>
      </c>
      <c r="AU142" s="520" t="e">
        <f ca="1">+IF(AND(ISNUMBER(OFFSET('Sanitation Data'!$I$4,0,10*ROW('Sanitation Data'!I136))),'Data Summary'!DJ142="Yes"),100-OFFSET('Sanitation Data'!$I$4,0,10*ROW('Sanitation Data'!I136)),NA())</f>
        <v>#N/A</v>
      </c>
      <c r="AV142" s="520" t="e">
        <f ca="1">+IF(AND(ISNUMBER(OFFSET('Sanitation Data'!$I$6,0,10*ROW('Sanitation Data'!I136))),'Data Summary'!DK142="Yes"),OFFSET('Sanitation Data'!$I$6,0,10*ROW('Sanitation Data'!I136)),NA())</f>
        <v>#N/A</v>
      </c>
      <c r="AW142" s="520" t="e">
        <f ca="1">+IF(AND(ISNUMBER(OFFSET('Sanitation Data'!$I$10,0,10*ROW('Sanitation Data'!I136))),'Data Summary'!DL142="Yes"),OFFSET('Sanitation Data'!$I$10,0,10*ROW('Sanitation Data'!I136)),NA())</f>
        <v>#N/A</v>
      </c>
      <c r="AX142" s="520" t="e">
        <f ca="1">+IF(AND(ISNUMBER(OFFSET('Sanitation Data'!$I$11,0,10*ROW('Sanitation Data'!I136))),'Data Summary'!DM142="Yes"),OFFSET('Sanitation Data'!$I$11,0,10*ROW('Sanitation Data'!I136)),NA())</f>
        <v>#N/A</v>
      </c>
      <c r="AY142" s="520" t="e">
        <f ca="1">+IF(AND(ISNUMBER(OFFSET('Sanitation Data'!$I$12,0,10*ROW('Sanitation Data'!I136))),'Data Summary'!DN142="Yes"),OFFSET('Sanitation Data'!$I$12,0,10*ROW('Sanitation Data'!I136)),NA())</f>
        <v>#N/A</v>
      </c>
      <c r="AZ142" s="521" t="e">
        <f ca="1">+IF(AND(ISNUMBER(OFFSET('Hygiene Data'!$D$5,0,10*ROW('Hygiene Data'!D136))),'Data Summary'!DO142="Yes"),OFFSET('Hygiene Data'!$D$5,0,10*ROW('Hygiene Data'!D136)),NA())</f>
        <v>#N/A</v>
      </c>
      <c r="BA142" s="521" t="e">
        <f ca="1">+IF(AND(ISNUMBER(OFFSET('Hygiene Data'!$D$7,0,10*ROW('Hygiene Data'!D136))),'Data Summary'!DP142="Yes"),OFFSET('Hygiene Data'!$D$7,0,10*ROW('Hygiene Data'!D136)),NA())</f>
        <v>#N/A</v>
      </c>
      <c r="BB142" s="521" t="e">
        <f ca="1">+IF(AND(ISNUMBER(OFFSET('Hygiene Data'!$D$9,0,10*ROW('Hygiene Data'!D136))),'Data Summary'!DQ142="Yes"),OFFSET('Hygiene Data'!$D$9,0,10*ROW('Hygiene Data'!D136)),NA())</f>
        <v>#N/A</v>
      </c>
      <c r="BC142" s="521" t="e">
        <f ca="1">+IF(AND(ISNUMBER(OFFSET('Hygiene Data'!$E$5,0,10*ROW('Hygiene Data'!E136))),'Data Summary'!DR142="Yes"),OFFSET('Hygiene Data'!$E$5,0,10*ROW('Hygiene Data'!E136)),NA())</f>
        <v>#N/A</v>
      </c>
      <c r="BD142" s="521" t="e">
        <f ca="1">+IF(AND(ISNUMBER(OFFSET('Hygiene Data'!$E$7,0,10*ROW('Hygiene Data'!E136))),'Data Summary'!DS142="Yes"),OFFSET('Hygiene Data'!$E$7,0,10*ROW('Hygiene Data'!E136)),NA())</f>
        <v>#N/A</v>
      </c>
      <c r="BE142" s="521" t="e">
        <f ca="1">+IF(AND(ISNUMBER(OFFSET('Hygiene Data'!$E$9,0,10*ROW('Hygiene Data'!E136))),'Data Summary'!DT142="Yes"),OFFSET('Hygiene Data'!$E$9,0,10*ROW('Hygiene Data'!E136)),NA())</f>
        <v>#N/A</v>
      </c>
      <c r="BF142" s="521" t="e">
        <f ca="1">+IF(AND(ISNUMBER(OFFSET('Hygiene Data'!$F$5,0,10*ROW('Hygiene Data'!F136))),'Data Summary'!DU142="Yes"),OFFSET('Hygiene Data'!$F$5,0,10*ROW('Hygiene Data'!F136)),NA())</f>
        <v>#N/A</v>
      </c>
      <c r="BG142" s="521" t="e">
        <f ca="1">+IF(AND(ISNUMBER(OFFSET('Hygiene Data'!$F$7,0,10*ROW('Hygiene Data'!F136))),'Data Summary'!DV142="Yes"),OFFSET('Hygiene Data'!$F$7,0,10*ROW('Hygiene Data'!F136)),NA())</f>
        <v>#N/A</v>
      </c>
      <c r="BH142" s="521" t="e">
        <f ca="1">+IF(AND(ISNUMBER(OFFSET('Hygiene Data'!$F$9,0,10*ROW('Hygiene Data'!F136))),'Data Summary'!DW142="Yes"),OFFSET('Hygiene Data'!$F$9,0,10*ROW('Hygiene Data'!F136)),NA())</f>
        <v>#N/A</v>
      </c>
      <c r="BI142" s="521" t="e">
        <f ca="1">+IF(AND(ISNUMBER(OFFSET('Hygiene Data'!$G$5,0,10*ROW('Hygiene Data'!G136))),'Data Summary'!DX142="Yes"),OFFSET('Hygiene Data'!$G$5,0,10*ROW('Hygiene Data'!G136)),NA())</f>
        <v>#N/A</v>
      </c>
      <c r="BJ142" s="521" t="e">
        <f ca="1">+IF(AND(ISNUMBER(OFFSET('Hygiene Data'!$G$7,0,10*ROW('Hygiene Data'!G136))),'Data Summary'!DY142="Yes"),OFFSET('Hygiene Data'!$G$7,0,10*ROW('Hygiene Data'!G136)),NA())</f>
        <v>#N/A</v>
      </c>
      <c r="BK142" s="521" t="e">
        <f ca="1">+IF(AND(ISNUMBER(OFFSET('Hygiene Data'!$G$9,0,10*ROW('Hygiene Data'!G136))),'Data Summary'!DZ142="Yes"),OFFSET('Hygiene Data'!$G$9,0,10*ROW('Hygiene Data'!G136)),NA())</f>
        <v>#N/A</v>
      </c>
      <c r="BL142" s="521" t="e">
        <f ca="1">+IF(AND(ISNUMBER(OFFSET('Hygiene Data'!$H$5,0,10*ROW('Hygiene Data'!H136))),'Data Summary'!EA142="Yes"),OFFSET('Hygiene Data'!$H$5,0,10*ROW('Hygiene Data'!H136)),NA())</f>
        <v>#N/A</v>
      </c>
      <c r="BM142" s="521" t="e">
        <f ca="1">+IF(AND(ISNUMBER(OFFSET('Hygiene Data'!$H$7,0,10*ROW('Hygiene Data'!H136))),'Data Summary'!EB142="Yes"),OFFSET('Hygiene Data'!$H$7,0,10*ROW('Hygiene Data'!H136)),NA())</f>
        <v>#N/A</v>
      </c>
      <c r="BN142" s="521" t="e">
        <f ca="1">+IF(AND(ISNUMBER(OFFSET('Hygiene Data'!$H$9,0,10*ROW('Hygiene Data'!H136))),'Data Summary'!EC142="Yes"),OFFSET('Hygiene Data'!$H$9,0,10*ROW('Hygiene Data'!H136)),NA())</f>
        <v>#N/A</v>
      </c>
      <c r="BO142" s="521" t="e">
        <f ca="1">+IF(AND(ISNUMBER(OFFSET('Hygiene Data'!$I$5,0,10*ROW('Hygiene Data'!I136))),'Data Summary'!ED142="Yes"),OFFSET('Hygiene Data'!$I$5,0,10*ROW('Hygiene Data'!I136)),NA())</f>
        <v>#N/A</v>
      </c>
      <c r="BP142" s="521" t="e">
        <f ca="1">+IF(AND(ISNUMBER(OFFSET('Hygiene Data'!$I$7,0,10*ROW('Hygiene Data'!I136))),'Data Summary'!EE142="Yes"),OFFSET('Hygiene Data'!$I$7,0,10*ROW('Hygiene Data'!I136)),NA())</f>
        <v>#N/A</v>
      </c>
      <c r="BQ142" s="521" t="e">
        <f ca="1">+IF(AND(ISNUMBER(OFFSET('Hygiene Data'!$I$9,0,10*ROW('Hygiene Data'!I136))),'Data Summary'!EF142="Yes"),OFFSET('Hygiene Data'!$I$9,0,10*ROW('Hygiene Data'!I136)),NA())</f>
        <v>#N/A</v>
      </c>
    </row>
    <row r="143" spans="1:69" x14ac:dyDescent="0.25">
      <c r="A143" s="517" t="e">
        <f ca="1">+RIGHT('Data Summary'!A143,LEN('Data Summary'!A143)-9)</f>
        <v>#VALUE!</v>
      </c>
      <c r="B143" s="491" t="str">
        <f ca="1">+IF(ISTEXT('Data Summary'!B143),'Data Summary'!B143,"")</f>
        <v/>
      </c>
      <c r="C143" s="518" t="e">
        <f ca="1">+VALUE('Data Summary'!C143)</f>
        <v>#VALUE!</v>
      </c>
      <c r="D143" s="519" t="e">
        <f ca="1">+IF(AND(ISNUMBER(OFFSET('Water Data'!$D$4,0,10*ROW('Water Data'!D137))),'Data Summary'!BS143="Yes"),100-OFFSET('Water Data'!$D$4,0,10*ROW('Water Data'!D137)),NA())</f>
        <v>#N/A</v>
      </c>
      <c r="E143" s="519" t="e">
        <f ca="1">+IF(AND(ISNUMBER(OFFSET('Water Data'!$D$6,0,10*ROW('Water Data'!D137))),'Data Summary'!BT143="Yes"),OFFSET('Water Data'!$D$6,0,10*ROW('Water Data'!D137)),NA())</f>
        <v>#N/A</v>
      </c>
      <c r="F143" s="519" t="e">
        <f ca="1">+IF(AND(ISNUMBER(OFFSET('Water Data'!$D$9,0,10*ROW('Water Data'!D137))),'Data Summary'!BU143="Yes"),OFFSET('Water Data'!$D$9,0,10*ROW('Water Data'!D137)),NA())</f>
        <v>#N/A</v>
      </c>
      <c r="G143" s="519" t="e">
        <f ca="1">+IF(AND(ISNUMBER(OFFSET('Water Data'!$E$4,0,10*ROW('Water Data'!E137))),'Data Summary'!BV143="Yes"),100-OFFSET('Water Data'!$E$4,0,10*ROW('Water Data'!E137)),NA())</f>
        <v>#N/A</v>
      </c>
      <c r="H143" s="519" t="e">
        <f ca="1">+IF(AND(ISNUMBER(OFFSET('Water Data'!$E$6,0,10*ROW('Water Data'!E137))),'Data Summary'!BW143="Yes"),OFFSET('Water Data'!$E$6,0,10*ROW('Water Data'!E137)),NA())</f>
        <v>#N/A</v>
      </c>
      <c r="I143" s="519" t="e">
        <f ca="1">+IF(AND(ISNUMBER(OFFSET('Water Data'!$E$9,0,10*ROW('Water Data'!E137))),'Data Summary'!BX143="Yes"),OFFSET('Water Data'!$E$9,0,10*ROW('Water Data'!E137)),NA())</f>
        <v>#N/A</v>
      </c>
      <c r="J143" s="519" t="e">
        <f ca="1">+IF(AND(ISNUMBER(OFFSET('Water Data'!$F$4,0,10*ROW('Water Data'!F137))),'Data Summary'!BY143="Yes"),100-OFFSET('Water Data'!$F$4,0,10*ROW('Water Data'!F137)),NA())</f>
        <v>#N/A</v>
      </c>
      <c r="K143" s="519" t="e">
        <f ca="1">+IF(AND(ISNUMBER(OFFSET('Water Data'!$F$6,0,10*ROW('Water Data'!F137))),'Data Summary'!BZ143="Yes"),OFFSET('Water Data'!$F$6,0,10*ROW('Water Data'!F137)),NA())</f>
        <v>#N/A</v>
      </c>
      <c r="L143" s="519" t="e">
        <f ca="1">+IF(AND(ISNUMBER(OFFSET('Water Data'!$F$9,0,10*ROW('Water Data'!F137))),'Data Summary'!CA143="Yes"),OFFSET('Water Data'!$F$9,0,10*ROW('Water Data'!F137)),NA())</f>
        <v>#N/A</v>
      </c>
      <c r="M143" s="519" t="e">
        <f ca="1">+IF(AND(ISNUMBER(OFFSET('Water Data'!$G$4,0,10*ROW('Water Data'!G137))),'Data Summary'!CB143="Yes"),100-OFFSET('Water Data'!$G$4,0,10*ROW('Water Data'!G137)),NA())</f>
        <v>#N/A</v>
      </c>
      <c r="N143" s="519" t="e">
        <f ca="1">+IF(AND(ISNUMBER(OFFSET('Water Data'!$G$6,0,10*ROW('Water Data'!G137))),'Data Summary'!CC143="Yes"),OFFSET('Water Data'!$G$6,0,10*ROW('Water Data'!G137)),NA())</f>
        <v>#N/A</v>
      </c>
      <c r="O143" s="519" t="e">
        <f ca="1">+IF(AND(ISNUMBER(OFFSET('Water Data'!$G$9,0,10*ROW('Water Data'!G137))),'Data Summary'!CD143="Yes"),OFFSET('Water Data'!$G$9,0,10*ROW('Water Data'!G137)),NA())</f>
        <v>#N/A</v>
      </c>
      <c r="P143" s="519" t="e">
        <f ca="1">+IF(AND(ISNUMBER(OFFSET('Water Data'!$H$4,0,10*ROW('Water Data'!H137))),'Data Summary'!CE143="Yes"),100-OFFSET('Water Data'!$H$4,0,10*ROW('Water Data'!H137)),NA())</f>
        <v>#N/A</v>
      </c>
      <c r="Q143" s="519" t="e">
        <f ca="1">+IF(AND(ISNUMBER(OFFSET('Water Data'!$H$6,0,10*ROW('Water Data'!H137))),'Data Summary'!CF143="Yes"),OFFSET('Water Data'!$H$6,0,10*ROW('Water Data'!H137)),NA())</f>
        <v>#N/A</v>
      </c>
      <c r="R143" s="519" t="e">
        <f ca="1">+IF(AND(ISNUMBER(OFFSET('Water Data'!$H$9,0,10*ROW('Water Data'!H137))),'Data Summary'!CG143="Yes"),OFFSET('Water Data'!$H$9,0,10*ROW('Water Data'!H137)),NA())</f>
        <v>#N/A</v>
      </c>
      <c r="S143" s="519" t="e">
        <f ca="1">+IF(AND(ISNUMBER(OFFSET('Water Data'!$I$4,0,10*ROW('Water Data'!I137))),'Data Summary'!CH143="Yes"),100-OFFSET('Water Data'!$I$4,0,10*ROW('Water Data'!I137)),NA())</f>
        <v>#N/A</v>
      </c>
      <c r="T143" s="519" t="e">
        <f ca="1">+IF(AND(ISNUMBER(OFFSET('Water Data'!$I$6,0,10*ROW('Water Data'!I137))),'Data Summary'!CI143="Yes"),OFFSET('Water Data'!$I$6,0,10*ROW('Water Data'!I137)),NA())</f>
        <v>#N/A</v>
      </c>
      <c r="U143" s="519" t="e">
        <f ca="1">+IF(AND(ISNUMBER(OFFSET('Water Data'!$I$9,0,10*ROW('Water Data'!I137))),'Data Summary'!CJ143="Yes"),OFFSET('Water Data'!$I$9,0,10*ROW('Water Data'!I137)),NA())</f>
        <v>#N/A</v>
      </c>
      <c r="V143" s="520" t="e">
        <f ca="1">+IF(AND(ISNUMBER(OFFSET('Sanitation Data'!$D$4,0,10*ROW('Sanitation Data'!D137))),'Data Summary'!CK143="Yes"),100-OFFSET('Sanitation Data'!$D$4,0,10*ROW('Sanitation Data'!D137)),NA())</f>
        <v>#N/A</v>
      </c>
      <c r="W143" s="520" t="e">
        <f ca="1">+IF(AND(ISNUMBER(OFFSET('Sanitation Data'!$D$6,0,10*ROW('Sanitation Data'!D137))),'Data Summary'!CL143="Yes"),OFFSET('Sanitation Data'!$D$6,0,10*ROW('Sanitation Data'!D137)),NA())</f>
        <v>#N/A</v>
      </c>
      <c r="X143" s="520" t="e">
        <f ca="1">+IF(AND(ISNUMBER(OFFSET('Sanitation Data'!$D$10,0,10*ROW('Sanitation Data'!D137))),'Data Summary'!CM143="Yes"),OFFSET('Sanitation Data'!$D$10,0,10*ROW('Sanitation Data'!D137)),NA())</f>
        <v>#N/A</v>
      </c>
      <c r="Y143" s="520" t="e">
        <f ca="1">+IF(AND(ISNUMBER(OFFSET('Sanitation Data'!$D$11,0,10*ROW('Sanitation Data'!D137))),'Data Summary'!CN143="Yes"),OFFSET('Sanitation Data'!$D$11,0,10*ROW('Sanitation Data'!D137)),NA())</f>
        <v>#N/A</v>
      </c>
      <c r="Z143" s="520" t="e">
        <f ca="1">+IF(AND(ISNUMBER(OFFSET('Sanitation Data'!$D$12,0,10*ROW('Sanitation Data'!D137))),'Data Summary'!CO143="Yes"),OFFSET('Sanitation Data'!$D$12,0,10*ROW('Sanitation Data'!D137)),NA())</f>
        <v>#N/A</v>
      </c>
      <c r="AA143" s="520" t="e">
        <f ca="1">+IF(AND(ISNUMBER(OFFSET('Sanitation Data'!$E$4,0,10*ROW('Sanitation Data'!E137))),'Data Summary'!CP143="Yes"),100-OFFSET('Sanitation Data'!$E$4,0,10*ROW('Sanitation Data'!E137)),NA())</f>
        <v>#N/A</v>
      </c>
      <c r="AB143" s="520" t="e">
        <f ca="1">+IF(AND(ISNUMBER(OFFSET('Sanitation Data'!$E$6,0,10*ROW('Sanitation Data'!E137))),'Data Summary'!CQ143="Yes"),OFFSET('Sanitation Data'!$E$6,0,10*ROW('Sanitation Data'!E137)),NA())</f>
        <v>#N/A</v>
      </c>
      <c r="AC143" s="520" t="e">
        <f ca="1">+IF(AND(ISNUMBER(OFFSET('Sanitation Data'!$E$10,0,10*ROW('Sanitation Data'!E137))),'Data Summary'!CR143="Yes"),OFFSET('Sanitation Data'!$E$10,0,10*ROW('Sanitation Data'!E137)),NA())</f>
        <v>#N/A</v>
      </c>
      <c r="AD143" s="520" t="e">
        <f ca="1">+IF(AND(ISNUMBER(OFFSET('Sanitation Data'!$E$11,0,10*ROW('Sanitation Data'!E137))),'Data Summary'!CS143="Yes"),OFFSET('Sanitation Data'!$E$11,0,10*ROW('Sanitation Data'!E137)),NA())</f>
        <v>#N/A</v>
      </c>
      <c r="AE143" s="520" t="e">
        <f ca="1">+IF(AND(ISNUMBER(OFFSET('Sanitation Data'!$E$12,0,10*ROW('Sanitation Data'!E137))),'Data Summary'!CT143="Yes"),OFFSET('Sanitation Data'!$E$12,0,10*ROW('Sanitation Data'!E137)),NA())</f>
        <v>#N/A</v>
      </c>
      <c r="AF143" s="520" t="e">
        <f ca="1">+IF(AND(ISNUMBER(OFFSET('Sanitation Data'!$F$4,0,10*ROW('Sanitation Data'!F137))),'Data Summary'!CU143="Yes"),100-OFFSET('Sanitation Data'!$F$4,0,10*ROW('Sanitation Data'!F137)),NA())</f>
        <v>#N/A</v>
      </c>
      <c r="AG143" s="520" t="e">
        <f ca="1">+IF(AND(ISNUMBER(OFFSET('Sanitation Data'!$F$6,0,10*ROW('Sanitation Data'!F137))),'Data Summary'!CV143="Yes"),OFFSET('Sanitation Data'!$F$6,0,10*ROW('Sanitation Data'!F137)),NA())</f>
        <v>#N/A</v>
      </c>
      <c r="AH143" s="520" t="e">
        <f ca="1">+IF(AND(ISNUMBER(OFFSET('Sanitation Data'!$F$10,0,10*ROW('Sanitation Data'!F137))),'Data Summary'!CW143="Yes"),OFFSET('Sanitation Data'!$F$10,0,10*ROW('Sanitation Data'!F137)),NA())</f>
        <v>#N/A</v>
      </c>
      <c r="AI143" s="520" t="e">
        <f ca="1">+IF(AND(ISNUMBER(OFFSET('Sanitation Data'!$F$11,0,10*ROW('Sanitation Data'!F137))),'Data Summary'!CX143="Yes"),OFFSET('Sanitation Data'!$F$11,0,10*ROW('Sanitation Data'!F137)),NA())</f>
        <v>#N/A</v>
      </c>
      <c r="AJ143" s="520" t="e">
        <f ca="1">+IF(AND(ISNUMBER(OFFSET('Sanitation Data'!$F$12,0,10*ROW('Sanitation Data'!F137))),'Data Summary'!CY143="Yes"),OFFSET('Sanitation Data'!$F$12,0,10*ROW('Sanitation Data'!F137)),NA())</f>
        <v>#N/A</v>
      </c>
      <c r="AK143" s="520" t="e">
        <f ca="1">+IF(AND(ISNUMBER(OFFSET('Sanitation Data'!$G$4,0,10*ROW('Sanitation Data'!G137))),'Data Summary'!CZ143="Yes"),100-OFFSET('Sanitation Data'!$G$4,0,10*ROW('Sanitation Data'!G137)),NA())</f>
        <v>#N/A</v>
      </c>
      <c r="AL143" s="520" t="e">
        <f ca="1">+IF(AND(ISNUMBER(OFFSET('Sanitation Data'!$G$6,0,10*ROW('Sanitation Data'!G137))),'Data Summary'!DA143="Yes"),OFFSET('Sanitation Data'!$G$6,0,10*ROW('Sanitation Data'!G137)),NA())</f>
        <v>#N/A</v>
      </c>
      <c r="AM143" s="520" t="e">
        <f ca="1">+IF(AND(ISNUMBER(OFFSET('Sanitation Data'!$G$10,0,10*ROW('Sanitation Data'!G137))),'Data Summary'!DB143="Yes"),OFFSET('Sanitation Data'!$G$10,0,10*ROW('Sanitation Data'!G137)),NA())</f>
        <v>#N/A</v>
      </c>
      <c r="AN143" s="520" t="e">
        <f ca="1">+IF(AND(ISNUMBER(OFFSET('Sanitation Data'!$G$11,0,10*ROW('Sanitation Data'!G137))),'Data Summary'!DC143="Yes"),OFFSET('Sanitation Data'!$G$11,0,10*ROW('Sanitation Data'!G137)),NA())</f>
        <v>#N/A</v>
      </c>
      <c r="AO143" s="520" t="e">
        <f ca="1">+IF(AND(ISNUMBER(OFFSET('Sanitation Data'!$G$12,0,10*ROW('Sanitation Data'!G137))),'Data Summary'!DD143="Yes"),OFFSET('Sanitation Data'!$G$12,0,10*ROW('Sanitation Data'!G137)),NA())</f>
        <v>#N/A</v>
      </c>
      <c r="AP143" s="520" t="e">
        <f ca="1">+IF(AND(ISNUMBER(OFFSET('Sanitation Data'!$H$4,0,10*ROW('Sanitation Data'!H137))),'Data Summary'!DE143="Yes"),100-OFFSET('Sanitation Data'!$H$4,0,10*ROW('Sanitation Data'!H137)),NA())</f>
        <v>#N/A</v>
      </c>
      <c r="AQ143" s="520" t="e">
        <f ca="1">+IF(AND(ISNUMBER(OFFSET('Sanitation Data'!$H$6,0,10*ROW('Sanitation Data'!H137))),'Data Summary'!DF143="Yes"),OFFSET('Sanitation Data'!$H$6,0,10*ROW('Sanitation Data'!H137)),NA())</f>
        <v>#N/A</v>
      </c>
      <c r="AR143" s="520" t="e">
        <f ca="1">+IF(AND(ISNUMBER(OFFSET('Sanitation Data'!$H$10,0,10*ROW('Sanitation Data'!H137))),'Data Summary'!DG143="Yes"),OFFSET('Sanitation Data'!$H$10,0,10*ROW('Sanitation Data'!H137)),NA())</f>
        <v>#N/A</v>
      </c>
      <c r="AS143" s="520" t="e">
        <f ca="1">+IF(AND(ISNUMBER(OFFSET('Sanitation Data'!$H$11,0,10*ROW('Sanitation Data'!H137))),'Data Summary'!DH143="Yes"),OFFSET('Sanitation Data'!$H$11,0,10*ROW('Sanitation Data'!H137)),NA())</f>
        <v>#N/A</v>
      </c>
      <c r="AT143" s="520" t="e">
        <f ca="1">+IF(AND(ISNUMBER(OFFSET('Sanitation Data'!$H$12,0,10*ROW('Sanitation Data'!H137))),'Data Summary'!DI143="Yes"),OFFSET('Sanitation Data'!$H$12,0,10*ROW('Sanitation Data'!H137)),NA())</f>
        <v>#N/A</v>
      </c>
      <c r="AU143" s="520" t="e">
        <f ca="1">+IF(AND(ISNUMBER(OFFSET('Sanitation Data'!$I$4,0,10*ROW('Sanitation Data'!I137))),'Data Summary'!DJ143="Yes"),100-OFFSET('Sanitation Data'!$I$4,0,10*ROW('Sanitation Data'!I137)),NA())</f>
        <v>#N/A</v>
      </c>
      <c r="AV143" s="520" t="e">
        <f ca="1">+IF(AND(ISNUMBER(OFFSET('Sanitation Data'!$I$6,0,10*ROW('Sanitation Data'!I137))),'Data Summary'!DK143="Yes"),OFFSET('Sanitation Data'!$I$6,0,10*ROW('Sanitation Data'!I137)),NA())</f>
        <v>#N/A</v>
      </c>
      <c r="AW143" s="520" t="e">
        <f ca="1">+IF(AND(ISNUMBER(OFFSET('Sanitation Data'!$I$10,0,10*ROW('Sanitation Data'!I137))),'Data Summary'!DL143="Yes"),OFFSET('Sanitation Data'!$I$10,0,10*ROW('Sanitation Data'!I137)),NA())</f>
        <v>#N/A</v>
      </c>
      <c r="AX143" s="520" t="e">
        <f ca="1">+IF(AND(ISNUMBER(OFFSET('Sanitation Data'!$I$11,0,10*ROW('Sanitation Data'!I137))),'Data Summary'!DM143="Yes"),OFFSET('Sanitation Data'!$I$11,0,10*ROW('Sanitation Data'!I137)),NA())</f>
        <v>#N/A</v>
      </c>
      <c r="AY143" s="520" t="e">
        <f ca="1">+IF(AND(ISNUMBER(OFFSET('Sanitation Data'!$I$12,0,10*ROW('Sanitation Data'!I137))),'Data Summary'!DN143="Yes"),OFFSET('Sanitation Data'!$I$12,0,10*ROW('Sanitation Data'!I137)),NA())</f>
        <v>#N/A</v>
      </c>
      <c r="AZ143" s="521" t="e">
        <f ca="1">+IF(AND(ISNUMBER(OFFSET('Hygiene Data'!$D$5,0,10*ROW('Hygiene Data'!D137))),'Data Summary'!DO143="Yes"),OFFSET('Hygiene Data'!$D$5,0,10*ROW('Hygiene Data'!D137)),NA())</f>
        <v>#N/A</v>
      </c>
      <c r="BA143" s="521" t="e">
        <f ca="1">+IF(AND(ISNUMBER(OFFSET('Hygiene Data'!$D$7,0,10*ROW('Hygiene Data'!D137))),'Data Summary'!DP143="Yes"),OFFSET('Hygiene Data'!$D$7,0,10*ROW('Hygiene Data'!D137)),NA())</f>
        <v>#N/A</v>
      </c>
      <c r="BB143" s="521" t="e">
        <f ca="1">+IF(AND(ISNUMBER(OFFSET('Hygiene Data'!$D$9,0,10*ROW('Hygiene Data'!D137))),'Data Summary'!DQ143="Yes"),OFFSET('Hygiene Data'!$D$9,0,10*ROW('Hygiene Data'!D137)),NA())</f>
        <v>#N/A</v>
      </c>
      <c r="BC143" s="521" t="e">
        <f ca="1">+IF(AND(ISNUMBER(OFFSET('Hygiene Data'!$E$5,0,10*ROW('Hygiene Data'!E137))),'Data Summary'!DR143="Yes"),OFFSET('Hygiene Data'!$E$5,0,10*ROW('Hygiene Data'!E137)),NA())</f>
        <v>#N/A</v>
      </c>
      <c r="BD143" s="521" t="e">
        <f ca="1">+IF(AND(ISNUMBER(OFFSET('Hygiene Data'!$E$7,0,10*ROW('Hygiene Data'!E137))),'Data Summary'!DS143="Yes"),OFFSET('Hygiene Data'!$E$7,0,10*ROW('Hygiene Data'!E137)),NA())</f>
        <v>#N/A</v>
      </c>
      <c r="BE143" s="521" t="e">
        <f ca="1">+IF(AND(ISNUMBER(OFFSET('Hygiene Data'!$E$9,0,10*ROW('Hygiene Data'!E137))),'Data Summary'!DT143="Yes"),OFFSET('Hygiene Data'!$E$9,0,10*ROW('Hygiene Data'!E137)),NA())</f>
        <v>#N/A</v>
      </c>
      <c r="BF143" s="521" t="e">
        <f ca="1">+IF(AND(ISNUMBER(OFFSET('Hygiene Data'!$F$5,0,10*ROW('Hygiene Data'!F137))),'Data Summary'!DU143="Yes"),OFFSET('Hygiene Data'!$F$5,0,10*ROW('Hygiene Data'!F137)),NA())</f>
        <v>#N/A</v>
      </c>
      <c r="BG143" s="521" t="e">
        <f ca="1">+IF(AND(ISNUMBER(OFFSET('Hygiene Data'!$F$7,0,10*ROW('Hygiene Data'!F137))),'Data Summary'!DV143="Yes"),OFFSET('Hygiene Data'!$F$7,0,10*ROW('Hygiene Data'!F137)),NA())</f>
        <v>#N/A</v>
      </c>
      <c r="BH143" s="521" t="e">
        <f ca="1">+IF(AND(ISNUMBER(OFFSET('Hygiene Data'!$F$9,0,10*ROW('Hygiene Data'!F137))),'Data Summary'!DW143="Yes"),OFFSET('Hygiene Data'!$F$9,0,10*ROW('Hygiene Data'!F137)),NA())</f>
        <v>#N/A</v>
      </c>
      <c r="BI143" s="521" t="e">
        <f ca="1">+IF(AND(ISNUMBER(OFFSET('Hygiene Data'!$G$5,0,10*ROW('Hygiene Data'!G137))),'Data Summary'!DX143="Yes"),OFFSET('Hygiene Data'!$G$5,0,10*ROW('Hygiene Data'!G137)),NA())</f>
        <v>#N/A</v>
      </c>
      <c r="BJ143" s="521" t="e">
        <f ca="1">+IF(AND(ISNUMBER(OFFSET('Hygiene Data'!$G$7,0,10*ROW('Hygiene Data'!G137))),'Data Summary'!DY143="Yes"),OFFSET('Hygiene Data'!$G$7,0,10*ROW('Hygiene Data'!G137)),NA())</f>
        <v>#N/A</v>
      </c>
      <c r="BK143" s="521" t="e">
        <f ca="1">+IF(AND(ISNUMBER(OFFSET('Hygiene Data'!$G$9,0,10*ROW('Hygiene Data'!G137))),'Data Summary'!DZ143="Yes"),OFFSET('Hygiene Data'!$G$9,0,10*ROW('Hygiene Data'!G137)),NA())</f>
        <v>#N/A</v>
      </c>
      <c r="BL143" s="521" t="e">
        <f ca="1">+IF(AND(ISNUMBER(OFFSET('Hygiene Data'!$H$5,0,10*ROW('Hygiene Data'!H137))),'Data Summary'!EA143="Yes"),OFFSET('Hygiene Data'!$H$5,0,10*ROW('Hygiene Data'!H137)),NA())</f>
        <v>#N/A</v>
      </c>
      <c r="BM143" s="521" t="e">
        <f ca="1">+IF(AND(ISNUMBER(OFFSET('Hygiene Data'!$H$7,0,10*ROW('Hygiene Data'!H137))),'Data Summary'!EB143="Yes"),OFFSET('Hygiene Data'!$H$7,0,10*ROW('Hygiene Data'!H137)),NA())</f>
        <v>#N/A</v>
      </c>
      <c r="BN143" s="521" t="e">
        <f ca="1">+IF(AND(ISNUMBER(OFFSET('Hygiene Data'!$H$9,0,10*ROW('Hygiene Data'!H137))),'Data Summary'!EC143="Yes"),OFFSET('Hygiene Data'!$H$9,0,10*ROW('Hygiene Data'!H137)),NA())</f>
        <v>#N/A</v>
      </c>
      <c r="BO143" s="521" t="e">
        <f ca="1">+IF(AND(ISNUMBER(OFFSET('Hygiene Data'!$I$5,0,10*ROW('Hygiene Data'!I137))),'Data Summary'!ED143="Yes"),OFFSET('Hygiene Data'!$I$5,0,10*ROW('Hygiene Data'!I137)),NA())</f>
        <v>#N/A</v>
      </c>
      <c r="BP143" s="521" t="e">
        <f ca="1">+IF(AND(ISNUMBER(OFFSET('Hygiene Data'!$I$7,0,10*ROW('Hygiene Data'!I137))),'Data Summary'!EE143="Yes"),OFFSET('Hygiene Data'!$I$7,0,10*ROW('Hygiene Data'!I137)),NA())</f>
        <v>#N/A</v>
      </c>
      <c r="BQ143" s="521" t="e">
        <f ca="1">+IF(AND(ISNUMBER(OFFSET('Hygiene Data'!$I$9,0,10*ROW('Hygiene Data'!I137))),'Data Summary'!EF143="Yes"),OFFSET('Hygiene Data'!$I$9,0,10*ROW('Hygiene Data'!I137)),NA())</f>
        <v>#N/A</v>
      </c>
    </row>
    <row r="144" spans="1:69" x14ac:dyDescent="0.25">
      <c r="A144" s="517" t="e">
        <f ca="1">+RIGHT('Data Summary'!A144,LEN('Data Summary'!A144)-9)</f>
        <v>#VALUE!</v>
      </c>
      <c r="B144" s="491" t="str">
        <f ca="1">+IF(ISTEXT('Data Summary'!B144),'Data Summary'!B144,"")</f>
        <v/>
      </c>
      <c r="C144" s="518" t="e">
        <f ca="1">+VALUE('Data Summary'!C144)</f>
        <v>#VALUE!</v>
      </c>
      <c r="D144" s="519" t="e">
        <f ca="1">+IF(AND(ISNUMBER(OFFSET('Water Data'!$D$4,0,10*ROW('Water Data'!D138))),'Data Summary'!BS144="Yes"),100-OFFSET('Water Data'!$D$4,0,10*ROW('Water Data'!D138)),NA())</f>
        <v>#N/A</v>
      </c>
      <c r="E144" s="519" t="e">
        <f ca="1">+IF(AND(ISNUMBER(OFFSET('Water Data'!$D$6,0,10*ROW('Water Data'!D138))),'Data Summary'!BT144="Yes"),OFFSET('Water Data'!$D$6,0,10*ROW('Water Data'!D138)),NA())</f>
        <v>#N/A</v>
      </c>
      <c r="F144" s="519" t="e">
        <f ca="1">+IF(AND(ISNUMBER(OFFSET('Water Data'!$D$9,0,10*ROW('Water Data'!D138))),'Data Summary'!BU144="Yes"),OFFSET('Water Data'!$D$9,0,10*ROW('Water Data'!D138)),NA())</f>
        <v>#N/A</v>
      </c>
      <c r="G144" s="519" t="e">
        <f ca="1">+IF(AND(ISNUMBER(OFFSET('Water Data'!$E$4,0,10*ROW('Water Data'!E138))),'Data Summary'!BV144="Yes"),100-OFFSET('Water Data'!$E$4,0,10*ROW('Water Data'!E138)),NA())</f>
        <v>#N/A</v>
      </c>
      <c r="H144" s="519" t="e">
        <f ca="1">+IF(AND(ISNUMBER(OFFSET('Water Data'!$E$6,0,10*ROW('Water Data'!E138))),'Data Summary'!BW144="Yes"),OFFSET('Water Data'!$E$6,0,10*ROW('Water Data'!E138)),NA())</f>
        <v>#N/A</v>
      </c>
      <c r="I144" s="519" t="e">
        <f ca="1">+IF(AND(ISNUMBER(OFFSET('Water Data'!$E$9,0,10*ROW('Water Data'!E138))),'Data Summary'!BX144="Yes"),OFFSET('Water Data'!$E$9,0,10*ROW('Water Data'!E138)),NA())</f>
        <v>#N/A</v>
      </c>
      <c r="J144" s="519" t="e">
        <f ca="1">+IF(AND(ISNUMBER(OFFSET('Water Data'!$F$4,0,10*ROW('Water Data'!F138))),'Data Summary'!BY144="Yes"),100-OFFSET('Water Data'!$F$4,0,10*ROW('Water Data'!F138)),NA())</f>
        <v>#N/A</v>
      </c>
      <c r="K144" s="519" t="e">
        <f ca="1">+IF(AND(ISNUMBER(OFFSET('Water Data'!$F$6,0,10*ROW('Water Data'!F138))),'Data Summary'!BZ144="Yes"),OFFSET('Water Data'!$F$6,0,10*ROW('Water Data'!F138)),NA())</f>
        <v>#N/A</v>
      </c>
      <c r="L144" s="519" t="e">
        <f ca="1">+IF(AND(ISNUMBER(OFFSET('Water Data'!$F$9,0,10*ROW('Water Data'!F138))),'Data Summary'!CA144="Yes"),OFFSET('Water Data'!$F$9,0,10*ROW('Water Data'!F138)),NA())</f>
        <v>#N/A</v>
      </c>
      <c r="M144" s="519" t="e">
        <f ca="1">+IF(AND(ISNUMBER(OFFSET('Water Data'!$G$4,0,10*ROW('Water Data'!G138))),'Data Summary'!CB144="Yes"),100-OFFSET('Water Data'!$G$4,0,10*ROW('Water Data'!G138)),NA())</f>
        <v>#N/A</v>
      </c>
      <c r="N144" s="519" t="e">
        <f ca="1">+IF(AND(ISNUMBER(OFFSET('Water Data'!$G$6,0,10*ROW('Water Data'!G138))),'Data Summary'!CC144="Yes"),OFFSET('Water Data'!$G$6,0,10*ROW('Water Data'!G138)),NA())</f>
        <v>#N/A</v>
      </c>
      <c r="O144" s="519" t="e">
        <f ca="1">+IF(AND(ISNUMBER(OFFSET('Water Data'!$G$9,0,10*ROW('Water Data'!G138))),'Data Summary'!CD144="Yes"),OFFSET('Water Data'!$G$9,0,10*ROW('Water Data'!G138)),NA())</f>
        <v>#N/A</v>
      </c>
      <c r="P144" s="519" t="e">
        <f ca="1">+IF(AND(ISNUMBER(OFFSET('Water Data'!$H$4,0,10*ROW('Water Data'!H138))),'Data Summary'!CE144="Yes"),100-OFFSET('Water Data'!$H$4,0,10*ROW('Water Data'!H138)),NA())</f>
        <v>#N/A</v>
      </c>
      <c r="Q144" s="519" t="e">
        <f ca="1">+IF(AND(ISNUMBER(OFFSET('Water Data'!$H$6,0,10*ROW('Water Data'!H138))),'Data Summary'!CF144="Yes"),OFFSET('Water Data'!$H$6,0,10*ROW('Water Data'!H138)),NA())</f>
        <v>#N/A</v>
      </c>
      <c r="R144" s="519" t="e">
        <f ca="1">+IF(AND(ISNUMBER(OFFSET('Water Data'!$H$9,0,10*ROW('Water Data'!H138))),'Data Summary'!CG144="Yes"),OFFSET('Water Data'!$H$9,0,10*ROW('Water Data'!H138)),NA())</f>
        <v>#N/A</v>
      </c>
      <c r="S144" s="519" t="e">
        <f ca="1">+IF(AND(ISNUMBER(OFFSET('Water Data'!$I$4,0,10*ROW('Water Data'!I138))),'Data Summary'!CH144="Yes"),100-OFFSET('Water Data'!$I$4,0,10*ROW('Water Data'!I138)),NA())</f>
        <v>#N/A</v>
      </c>
      <c r="T144" s="519" t="e">
        <f ca="1">+IF(AND(ISNUMBER(OFFSET('Water Data'!$I$6,0,10*ROW('Water Data'!I138))),'Data Summary'!CI144="Yes"),OFFSET('Water Data'!$I$6,0,10*ROW('Water Data'!I138)),NA())</f>
        <v>#N/A</v>
      </c>
      <c r="U144" s="519" t="e">
        <f ca="1">+IF(AND(ISNUMBER(OFFSET('Water Data'!$I$9,0,10*ROW('Water Data'!I138))),'Data Summary'!CJ144="Yes"),OFFSET('Water Data'!$I$9,0,10*ROW('Water Data'!I138)),NA())</f>
        <v>#N/A</v>
      </c>
      <c r="V144" s="520" t="e">
        <f ca="1">+IF(AND(ISNUMBER(OFFSET('Sanitation Data'!$D$4,0,10*ROW('Sanitation Data'!D138))),'Data Summary'!CK144="Yes"),100-OFFSET('Sanitation Data'!$D$4,0,10*ROW('Sanitation Data'!D138)),NA())</f>
        <v>#N/A</v>
      </c>
      <c r="W144" s="520" t="e">
        <f ca="1">+IF(AND(ISNUMBER(OFFSET('Sanitation Data'!$D$6,0,10*ROW('Sanitation Data'!D138))),'Data Summary'!CL144="Yes"),OFFSET('Sanitation Data'!$D$6,0,10*ROW('Sanitation Data'!D138)),NA())</f>
        <v>#N/A</v>
      </c>
      <c r="X144" s="520" t="e">
        <f ca="1">+IF(AND(ISNUMBER(OFFSET('Sanitation Data'!$D$10,0,10*ROW('Sanitation Data'!D138))),'Data Summary'!CM144="Yes"),OFFSET('Sanitation Data'!$D$10,0,10*ROW('Sanitation Data'!D138)),NA())</f>
        <v>#N/A</v>
      </c>
      <c r="Y144" s="520" t="e">
        <f ca="1">+IF(AND(ISNUMBER(OFFSET('Sanitation Data'!$D$11,0,10*ROW('Sanitation Data'!D138))),'Data Summary'!CN144="Yes"),OFFSET('Sanitation Data'!$D$11,0,10*ROW('Sanitation Data'!D138)),NA())</f>
        <v>#N/A</v>
      </c>
      <c r="Z144" s="520" t="e">
        <f ca="1">+IF(AND(ISNUMBER(OFFSET('Sanitation Data'!$D$12,0,10*ROW('Sanitation Data'!D138))),'Data Summary'!CO144="Yes"),OFFSET('Sanitation Data'!$D$12,0,10*ROW('Sanitation Data'!D138)),NA())</f>
        <v>#N/A</v>
      </c>
      <c r="AA144" s="520" t="e">
        <f ca="1">+IF(AND(ISNUMBER(OFFSET('Sanitation Data'!$E$4,0,10*ROW('Sanitation Data'!E138))),'Data Summary'!CP144="Yes"),100-OFFSET('Sanitation Data'!$E$4,0,10*ROW('Sanitation Data'!E138)),NA())</f>
        <v>#N/A</v>
      </c>
      <c r="AB144" s="520" t="e">
        <f ca="1">+IF(AND(ISNUMBER(OFFSET('Sanitation Data'!$E$6,0,10*ROW('Sanitation Data'!E138))),'Data Summary'!CQ144="Yes"),OFFSET('Sanitation Data'!$E$6,0,10*ROW('Sanitation Data'!E138)),NA())</f>
        <v>#N/A</v>
      </c>
      <c r="AC144" s="520" t="e">
        <f ca="1">+IF(AND(ISNUMBER(OFFSET('Sanitation Data'!$E$10,0,10*ROW('Sanitation Data'!E138))),'Data Summary'!CR144="Yes"),OFFSET('Sanitation Data'!$E$10,0,10*ROW('Sanitation Data'!E138)),NA())</f>
        <v>#N/A</v>
      </c>
      <c r="AD144" s="520" t="e">
        <f ca="1">+IF(AND(ISNUMBER(OFFSET('Sanitation Data'!$E$11,0,10*ROW('Sanitation Data'!E138))),'Data Summary'!CS144="Yes"),OFFSET('Sanitation Data'!$E$11,0,10*ROW('Sanitation Data'!E138)),NA())</f>
        <v>#N/A</v>
      </c>
      <c r="AE144" s="520" t="e">
        <f ca="1">+IF(AND(ISNUMBER(OFFSET('Sanitation Data'!$E$12,0,10*ROW('Sanitation Data'!E138))),'Data Summary'!CT144="Yes"),OFFSET('Sanitation Data'!$E$12,0,10*ROW('Sanitation Data'!E138)),NA())</f>
        <v>#N/A</v>
      </c>
      <c r="AF144" s="520" t="e">
        <f ca="1">+IF(AND(ISNUMBER(OFFSET('Sanitation Data'!$F$4,0,10*ROW('Sanitation Data'!F138))),'Data Summary'!CU144="Yes"),100-OFFSET('Sanitation Data'!$F$4,0,10*ROW('Sanitation Data'!F138)),NA())</f>
        <v>#N/A</v>
      </c>
      <c r="AG144" s="520" t="e">
        <f ca="1">+IF(AND(ISNUMBER(OFFSET('Sanitation Data'!$F$6,0,10*ROW('Sanitation Data'!F138))),'Data Summary'!CV144="Yes"),OFFSET('Sanitation Data'!$F$6,0,10*ROW('Sanitation Data'!F138)),NA())</f>
        <v>#N/A</v>
      </c>
      <c r="AH144" s="520" t="e">
        <f ca="1">+IF(AND(ISNUMBER(OFFSET('Sanitation Data'!$F$10,0,10*ROW('Sanitation Data'!F138))),'Data Summary'!CW144="Yes"),OFFSET('Sanitation Data'!$F$10,0,10*ROW('Sanitation Data'!F138)),NA())</f>
        <v>#N/A</v>
      </c>
      <c r="AI144" s="520" t="e">
        <f ca="1">+IF(AND(ISNUMBER(OFFSET('Sanitation Data'!$F$11,0,10*ROW('Sanitation Data'!F138))),'Data Summary'!CX144="Yes"),OFFSET('Sanitation Data'!$F$11,0,10*ROW('Sanitation Data'!F138)),NA())</f>
        <v>#N/A</v>
      </c>
      <c r="AJ144" s="520" t="e">
        <f ca="1">+IF(AND(ISNUMBER(OFFSET('Sanitation Data'!$F$12,0,10*ROW('Sanitation Data'!F138))),'Data Summary'!CY144="Yes"),OFFSET('Sanitation Data'!$F$12,0,10*ROW('Sanitation Data'!F138)),NA())</f>
        <v>#N/A</v>
      </c>
      <c r="AK144" s="520" t="e">
        <f ca="1">+IF(AND(ISNUMBER(OFFSET('Sanitation Data'!$G$4,0,10*ROW('Sanitation Data'!G138))),'Data Summary'!CZ144="Yes"),100-OFFSET('Sanitation Data'!$G$4,0,10*ROW('Sanitation Data'!G138)),NA())</f>
        <v>#N/A</v>
      </c>
      <c r="AL144" s="520" t="e">
        <f ca="1">+IF(AND(ISNUMBER(OFFSET('Sanitation Data'!$G$6,0,10*ROW('Sanitation Data'!G138))),'Data Summary'!DA144="Yes"),OFFSET('Sanitation Data'!$G$6,0,10*ROW('Sanitation Data'!G138)),NA())</f>
        <v>#N/A</v>
      </c>
      <c r="AM144" s="520" t="e">
        <f ca="1">+IF(AND(ISNUMBER(OFFSET('Sanitation Data'!$G$10,0,10*ROW('Sanitation Data'!G138))),'Data Summary'!DB144="Yes"),OFFSET('Sanitation Data'!$G$10,0,10*ROW('Sanitation Data'!G138)),NA())</f>
        <v>#N/A</v>
      </c>
      <c r="AN144" s="520" t="e">
        <f ca="1">+IF(AND(ISNUMBER(OFFSET('Sanitation Data'!$G$11,0,10*ROW('Sanitation Data'!G138))),'Data Summary'!DC144="Yes"),OFFSET('Sanitation Data'!$G$11,0,10*ROW('Sanitation Data'!G138)),NA())</f>
        <v>#N/A</v>
      </c>
      <c r="AO144" s="520" t="e">
        <f ca="1">+IF(AND(ISNUMBER(OFFSET('Sanitation Data'!$G$12,0,10*ROW('Sanitation Data'!G138))),'Data Summary'!DD144="Yes"),OFFSET('Sanitation Data'!$G$12,0,10*ROW('Sanitation Data'!G138)),NA())</f>
        <v>#N/A</v>
      </c>
      <c r="AP144" s="520" t="e">
        <f ca="1">+IF(AND(ISNUMBER(OFFSET('Sanitation Data'!$H$4,0,10*ROW('Sanitation Data'!H138))),'Data Summary'!DE144="Yes"),100-OFFSET('Sanitation Data'!$H$4,0,10*ROW('Sanitation Data'!H138)),NA())</f>
        <v>#N/A</v>
      </c>
      <c r="AQ144" s="520" t="e">
        <f ca="1">+IF(AND(ISNUMBER(OFFSET('Sanitation Data'!$H$6,0,10*ROW('Sanitation Data'!H138))),'Data Summary'!DF144="Yes"),OFFSET('Sanitation Data'!$H$6,0,10*ROW('Sanitation Data'!H138)),NA())</f>
        <v>#N/A</v>
      </c>
      <c r="AR144" s="520" t="e">
        <f ca="1">+IF(AND(ISNUMBER(OFFSET('Sanitation Data'!$H$10,0,10*ROW('Sanitation Data'!H138))),'Data Summary'!DG144="Yes"),OFFSET('Sanitation Data'!$H$10,0,10*ROW('Sanitation Data'!H138)),NA())</f>
        <v>#N/A</v>
      </c>
      <c r="AS144" s="520" t="e">
        <f ca="1">+IF(AND(ISNUMBER(OFFSET('Sanitation Data'!$H$11,0,10*ROW('Sanitation Data'!H138))),'Data Summary'!DH144="Yes"),OFFSET('Sanitation Data'!$H$11,0,10*ROW('Sanitation Data'!H138)),NA())</f>
        <v>#N/A</v>
      </c>
      <c r="AT144" s="520" t="e">
        <f ca="1">+IF(AND(ISNUMBER(OFFSET('Sanitation Data'!$H$12,0,10*ROW('Sanitation Data'!H138))),'Data Summary'!DI144="Yes"),OFFSET('Sanitation Data'!$H$12,0,10*ROW('Sanitation Data'!H138)),NA())</f>
        <v>#N/A</v>
      </c>
      <c r="AU144" s="520" t="e">
        <f ca="1">+IF(AND(ISNUMBER(OFFSET('Sanitation Data'!$I$4,0,10*ROW('Sanitation Data'!I138))),'Data Summary'!DJ144="Yes"),100-OFFSET('Sanitation Data'!$I$4,0,10*ROW('Sanitation Data'!I138)),NA())</f>
        <v>#N/A</v>
      </c>
      <c r="AV144" s="520" t="e">
        <f ca="1">+IF(AND(ISNUMBER(OFFSET('Sanitation Data'!$I$6,0,10*ROW('Sanitation Data'!I138))),'Data Summary'!DK144="Yes"),OFFSET('Sanitation Data'!$I$6,0,10*ROW('Sanitation Data'!I138)),NA())</f>
        <v>#N/A</v>
      </c>
      <c r="AW144" s="520" t="e">
        <f ca="1">+IF(AND(ISNUMBER(OFFSET('Sanitation Data'!$I$10,0,10*ROW('Sanitation Data'!I138))),'Data Summary'!DL144="Yes"),OFFSET('Sanitation Data'!$I$10,0,10*ROW('Sanitation Data'!I138)),NA())</f>
        <v>#N/A</v>
      </c>
      <c r="AX144" s="520" t="e">
        <f ca="1">+IF(AND(ISNUMBER(OFFSET('Sanitation Data'!$I$11,0,10*ROW('Sanitation Data'!I138))),'Data Summary'!DM144="Yes"),OFFSET('Sanitation Data'!$I$11,0,10*ROW('Sanitation Data'!I138)),NA())</f>
        <v>#N/A</v>
      </c>
      <c r="AY144" s="520" t="e">
        <f ca="1">+IF(AND(ISNUMBER(OFFSET('Sanitation Data'!$I$12,0,10*ROW('Sanitation Data'!I138))),'Data Summary'!DN144="Yes"),OFFSET('Sanitation Data'!$I$12,0,10*ROW('Sanitation Data'!I138)),NA())</f>
        <v>#N/A</v>
      </c>
      <c r="AZ144" s="521" t="e">
        <f ca="1">+IF(AND(ISNUMBER(OFFSET('Hygiene Data'!$D$5,0,10*ROW('Hygiene Data'!D138))),'Data Summary'!DO144="Yes"),OFFSET('Hygiene Data'!$D$5,0,10*ROW('Hygiene Data'!D138)),NA())</f>
        <v>#N/A</v>
      </c>
      <c r="BA144" s="521" t="e">
        <f ca="1">+IF(AND(ISNUMBER(OFFSET('Hygiene Data'!$D$7,0,10*ROW('Hygiene Data'!D138))),'Data Summary'!DP144="Yes"),OFFSET('Hygiene Data'!$D$7,0,10*ROW('Hygiene Data'!D138)),NA())</f>
        <v>#N/A</v>
      </c>
      <c r="BB144" s="521" t="e">
        <f ca="1">+IF(AND(ISNUMBER(OFFSET('Hygiene Data'!$D$9,0,10*ROW('Hygiene Data'!D138))),'Data Summary'!DQ144="Yes"),OFFSET('Hygiene Data'!$D$9,0,10*ROW('Hygiene Data'!D138)),NA())</f>
        <v>#N/A</v>
      </c>
      <c r="BC144" s="521" t="e">
        <f ca="1">+IF(AND(ISNUMBER(OFFSET('Hygiene Data'!$E$5,0,10*ROW('Hygiene Data'!E138))),'Data Summary'!DR144="Yes"),OFFSET('Hygiene Data'!$E$5,0,10*ROW('Hygiene Data'!E138)),NA())</f>
        <v>#N/A</v>
      </c>
      <c r="BD144" s="521" t="e">
        <f ca="1">+IF(AND(ISNUMBER(OFFSET('Hygiene Data'!$E$7,0,10*ROW('Hygiene Data'!E138))),'Data Summary'!DS144="Yes"),OFFSET('Hygiene Data'!$E$7,0,10*ROW('Hygiene Data'!E138)),NA())</f>
        <v>#N/A</v>
      </c>
      <c r="BE144" s="521" t="e">
        <f ca="1">+IF(AND(ISNUMBER(OFFSET('Hygiene Data'!$E$9,0,10*ROW('Hygiene Data'!E138))),'Data Summary'!DT144="Yes"),OFFSET('Hygiene Data'!$E$9,0,10*ROW('Hygiene Data'!E138)),NA())</f>
        <v>#N/A</v>
      </c>
      <c r="BF144" s="521" t="e">
        <f ca="1">+IF(AND(ISNUMBER(OFFSET('Hygiene Data'!$F$5,0,10*ROW('Hygiene Data'!F138))),'Data Summary'!DU144="Yes"),OFFSET('Hygiene Data'!$F$5,0,10*ROW('Hygiene Data'!F138)),NA())</f>
        <v>#N/A</v>
      </c>
      <c r="BG144" s="521" t="e">
        <f ca="1">+IF(AND(ISNUMBER(OFFSET('Hygiene Data'!$F$7,0,10*ROW('Hygiene Data'!F138))),'Data Summary'!DV144="Yes"),OFFSET('Hygiene Data'!$F$7,0,10*ROW('Hygiene Data'!F138)),NA())</f>
        <v>#N/A</v>
      </c>
      <c r="BH144" s="521" t="e">
        <f ca="1">+IF(AND(ISNUMBER(OFFSET('Hygiene Data'!$F$9,0,10*ROW('Hygiene Data'!F138))),'Data Summary'!DW144="Yes"),OFFSET('Hygiene Data'!$F$9,0,10*ROW('Hygiene Data'!F138)),NA())</f>
        <v>#N/A</v>
      </c>
      <c r="BI144" s="521" t="e">
        <f ca="1">+IF(AND(ISNUMBER(OFFSET('Hygiene Data'!$G$5,0,10*ROW('Hygiene Data'!G138))),'Data Summary'!DX144="Yes"),OFFSET('Hygiene Data'!$G$5,0,10*ROW('Hygiene Data'!G138)),NA())</f>
        <v>#N/A</v>
      </c>
      <c r="BJ144" s="521" t="e">
        <f ca="1">+IF(AND(ISNUMBER(OFFSET('Hygiene Data'!$G$7,0,10*ROW('Hygiene Data'!G138))),'Data Summary'!DY144="Yes"),OFFSET('Hygiene Data'!$G$7,0,10*ROW('Hygiene Data'!G138)),NA())</f>
        <v>#N/A</v>
      </c>
      <c r="BK144" s="521" t="e">
        <f ca="1">+IF(AND(ISNUMBER(OFFSET('Hygiene Data'!$G$9,0,10*ROW('Hygiene Data'!G138))),'Data Summary'!DZ144="Yes"),OFFSET('Hygiene Data'!$G$9,0,10*ROW('Hygiene Data'!G138)),NA())</f>
        <v>#N/A</v>
      </c>
      <c r="BL144" s="521" t="e">
        <f ca="1">+IF(AND(ISNUMBER(OFFSET('Hygiene Data'!$H$5,0,10*ROW('Hygiene Data'!H138))),'Data Summary'!EA144="Yes"),OFFSET('Hygiene Data'!$H$5,0,10*ROW('Hygiene Data'!H138)),NA())</f>
        <v>#N/A</v>
      </c>
      <c r="BM144" s="521" t="e">
        <f ca="1">+IF(AND(ISNUMBER(OFFSET('Hygiene Data'!$H$7,0,10*ROW('Hygiene Data'!H138))),'Data Summary'!EB144="Yes"),OFFSET('Hygiene Data'!$H$7,0,10*ROW('Hygiene Data'!H138)),NA())</f>
        <v>#N/A</v>
      </c>
      <c r="BN144" s="521" t="e">
        <f ca="1">+IF(AND(ISNUMBER(OFFSET('Hygiene Data'!$H$9,0,10*ROW('Hygiene Data'!H138))),'Data Summary'!EC144="Yes"),OFFSET('Hygiene Data'!$H$9,0,10*ROW('Hygiene Data'!H138)),NA())</f>
        <v>#N/A</v>
      </c>
      <c r="BO144" s="521" t="e">
        <f ca="1">+IF(AND(ISNUMBER(OFFSET('Hygiene Data'!$I$5,0,10*ROW('Hygiene Data'!I138))),'Data Summary'!ED144="Yes"),OFFSET('Hygiene Data'!$I$5,0,10*ROW('Hygiene Data'!I138)),NA())</f>
        <v>#N/A</v>
      </c>
      <c r="BP144" s="521" t="e">
        <f ca="1">+IF(AND(ISNUMBER(OFFSET('Hygiene Data'!$I$7,0,10*ROW('Hygiene Data'!I138))),'Data Summary'!EE144="Yes"),OFFSET('Hygiene Data'!$I$7,0,10*ROW('Hygiene Data'!I138)),NA())</f>
        <v>#N/A</v>
      </c>
      <c r="BQ144" s="521" t="e">
        <f ca="1">+IF(AND(ISNUMBER(OFFSET('Hygiene Data'!$I$9,0,10*ROW('Hygiene Data'!I138))),'Data Summary'!EF144="Yes"),OFFSET('Hygiene Data'!$I$9,0,10*ROW('Hygiene Data'!I138)),NA())</f>
        <v>#N/A</v>
      </c>
    </row>
    <row r="145" spans="1:69" x14ac:dyDescent="0.25">
      <c r="A145" s="517" t="e">
        <f ca="1">+RIGHT('Data Summary'!A145,LEN('Data Summary'!A145)-9)</f>
        <v>#VALUE!</v>
      </c>
      <c r="B145" s="491" t="str">
        <f ca="1">+IF(ISTEXT('Data Summary'!B145),'Data Summary'!B145,"")</f>
        <v/>
      </c>
      <c r="C145" s="518" t="e">
        <f ca="1">+VALUE('Data Summary'!C145)</f>
        <v>#VALUE!</v>
      </c>
      <c r="D145" s="519" t="e">
        <f ca="1">+IF(AND(ISNUMBER(OFFSET('Water Data'!$D$4,0,10*ROW('Water Data'!D139))),'Data Summary'!BS145="Yes"),100-OFFSET('Water Data'!$D$4,0,10*ROW('Water Data'!D139)),NA())</f>
        <v>#N/A</v>
      </c>
      <c r="E145" s="519" t="e">
        <f ca="1">+IF(AND(ISNUMBER(OFFSET('Water Data'!$D$6,0,10*ROW('Water Data'!D139))),'Data Summary'!BT145="Yes"),OFFSET('Water Data'!$D$6,0,10*ROW('Water Data'!D139)),NA())</f>
        <v>#N/A</v>
      </c>
      <c r="F145" s="519" t="e">
        <f ca="1">+IF(AND(ISNUMBER(OFFSET('Water Data'!$D$9,0,10*ROW('Water Data'!D139))),'Data Summary'!BU145="Yes"),OFFSET('Water Data'!$D$9,0,10*ROW('Water Data'!D139)),NA())</f>
        <v>#N/A</v>
      </c>
      <c r="G145" s="519" t="e">
        <f ca="1">+IF(AND(ISNUMBER(OFFSET('Water Data'!$E$4,0,10*ROW('Water Data'!E139))),'Data Summary'!BV145="Yes"),100-OFFSET('Water Data'!$E$4,0,10*ROW('Water Data'!E139)),NA())</f>
        <v>#N/A</v>
      </c>
      <c r="H145" s="519" t="e">
        <f ca="1">+IF(AND(ISNUMBER(OFFSET('Water Data'!$E$6,0,10*ROW('Water Data'!E139))),'Data Summary'!BW145="Yes"),OFFSET('Water Data'!$E$6,0,10*ROW('Water Data'!E139)),NA())</f>
        <v>#N/A</v>
      </c>
      <c r="I145" s="519" t="e">
        <f ca="1">+IF(AND(ISNUMBER(OFFSET('Water Data'!$E$9,0,10*ROW('Water Data'!E139))),'Data Summary'!BX145="Yes"),OFFSET('Water Data'!$E$9,0,10*ROW('Water Data'!E139)),NA())</f>
        <v>#N/A</v>
      </c>
      <c r="J145" s="519" t="e">
        <f ca="1">+IF(AND(ISNUMBER(OFFSET('Water Data'!$F$4,0,10*ROW('Water Data'!F139))),'Data Summary'!BY145="Yes"),100-OFFSET('Water Data'!$F$4,0,10*ROW('Water Data'!F139)),NA())</f>
        <v>#N/A</v>
      </c>
      <c r="K145" s="519" t="e">
        <f ca="1">+IF(AND(ISNUMBER(OFFSET('Water Data'!$F$6,0,10*ROW('Water Data'!F139))),'Data Summary'!BZ145="Yes"),OFFSET('Water Data'!$F$6,0,10*ROW('Water Data'!F139)),NA())</f>
        <v>#N/A</v>
      </c>
      <c r="L145" s="519" t="e">
        <f ca="1">+IF(AND(ISNUMBER(OFFSET('Water Data'!$F$9,0,10*ROW('Water Data'!F139))),'Data Summary'!CA145="Yes"),OFFSET('Water Data'!$F$9,0,10*ROW('Water Data'!F139)),NA())</f>
        <v>#N/A</v>
      </c>
      <c r="M145" s="519" t="e">
        <f ca="1">+IF(AND(ISNUMBER(OFFSET('Water Data'!$G$4,0,10*ROW('Water Data'!G139))),'Data Summary'!CB145="Yes"),100-OFFSET('Water Data'!$G$4,0,10*ROW('Water Data'!G139)),NA())</f>
        <v>#N/A</v>
      </c>
      <c r="N145" s="519" t="e">
        <f ca="1">+IF(AND(ISNUMBER(OFFSET('Water Data'!$G$6,0,10*ROW('Water Data'!G139))),'Data Summary'!CC145="Yes"),OFFSET('Water Data'!$G$6,0,10*ROW('Water Data'!G139)),NA())</f>
        <v>#N/A</v>
      </c>
      <c r="O145" s="519" t="e">
        <f ca="1">+IF(AND(ISNUMBER(OFFSET('Water Data'!$G$9,0,10*ROW('Water Data'!G139))),'Data Summary'!CD145="Yes"),OFFSET('Water Data'!$G$9,0,10*ROW('Water Data'!G139)),NA())</f>
        <v>#N/A</v>
      </c>
      <c r="P145" s="519" t="e">
        <f ca="1">+IF(AND(ISNUMBER(OFFSET('Water Data'!$H$4,0,10*ROW('Water Data'!H139))),'Data Summary'!CE145="Yes"),100-OFFSET('Water Data'!$H$4,0,10*ROW('Water Data'!H139)),NA())</f>
        <v>#N/A</v>
      </c>
      <c r="Q145" s="519" t="e">
        <f ca="1">+IF(AND(ISNUMBER(OFFSET('Water Data'!$H$6,0,10*ROW('Water Data'!H139))),'Data Summary'!CF145="Yes"),OFFSET('Water Data'!$H$6,0,10*ROW('Water Data'!H139)),NA())</f>
        <v>#N/A</v>
      </c>
      <c r="R145" s="519" t="e">
        <f ca="1">+IF(AND(ISNUMBER(OFFSET('Water Data'!$H$9,0,10*ROW('Water Data'!H139))),'Data Summary'!CG145="Yes"),OFFSET('Water Data'!$H$9,0,10*ROW('Water Data'!H139)),NA())</f>
        <v>#N/A</v>
      </c>
      <c r="S145" s="519" t="e">
        <f ca="1">+IF(AND(ISNUMBER(OFFSET('Water Data'!$I$4,0,10*ROW('Water Data'!I139))),'Data Summary'!CH145="Yes"),100-OFFSET('Water Data'!$I$4,0,10*ROW('Water Data'!I139)),NA())</f>
        <v>#N/A</v>
      </c>
      <c r="T145" s="519" t="e">
        <f ca="1">+IF(AND(ISNUMBER(OFFSET('Water Data'!$I$6,0,10*ROW('Water Data'!I139))),'Data Summary'!CI145="Yes"),OFFSET('Water Data'!$I$6,0,10*ROW('Water Data'!I139)),NA())</f>
        <v>#N/A</v>
      </c>
      <c r="U145" s="519" t="e">
        <f ca="1">+IF(AND(ISNUMBER(OFFSET('Water Data'!$I$9,0,10*ROW('Water Data'!I139))),'Data Summary'!CJ145="Yes"),OFFSET('Water Data'!$I$9,0,10*ROW('Water Data'!I139)),NA())</f>
        <v>#N/A</v>
      </c>
      <c r="V145" s="520" t="e">
        <f ca="1">+IF(AND(ISNUMBER(OFFSET('Sanitation Data'!$D$4,0,10*ROW('Sanitation Data'!D139))),'Data Summary'!CK145="Yes"),100-OFFSET('Sanitation Data'!$D$4,0,10*ROW('Sanitation Data'!D139)),NA())</f>
        <v>#N/A</v>
      </c>
      <c r="W145" s="520" t="e">
        <f ca="1">+IF(AND(ISNUMBER(OFFSET('Sanitation Data'!$D$6,0,10*ROW('Sanitation Data'!D139))),'Data Summary'!CL145="Yes"),OFFSET('Sanitation Data'!$D$6,0,10*ROW('Sanitation Data'!D139)),NA())</f>
        <v>#N/A</v>
      </c>
      <c r="X145" s="520" t="e">
        <f ca="1">+IF(AND(ISNUMBER(OFFSET('Sanitation Data'!$D$10,0,10*ROW('Sanitation Data'!D139))),'Data Summary'!CM145="Yes"),OFFSET('Sanitation Data'!$D$10,0,10*ROW('Sanitation Data'!D139)),NA())</f>
        <v>#N/A</v>
      </c>
      <c r="Y145" s="520" t="e">
        <f ca="1">+IF(AND(ISNUMBER(OFFSET('Sanitation Data'!$D$11,0,10*ROW('Sanitation Data'!D139))),'Data Summary'!CN145="Yes"),OFFSET('Sanitation Data'!$D$11,0,10*ROW('Sanitation Data'!D139)),NA())</f>
        <v>#N/A</v>
      </c>
      <c r="Z145" s="520" t="e">
        <f ca="1">+IF(AND(ISNUMBER(OFFSET('Sanitation Data'!$D$12,0,10*ROW('Sanitation Data'!D139))),'Data Summary'!CO145="Yes"),OFFSET('Sanitation Data'!$D$12,0,10*ROW('Sanitation Data'!D139)),NA())</f>
        <v>#N/A</v>
      </c>
      <c r="AA145" s="520" t="e">
        <f ca="1">+IF(AND(ISNUMBER(OFFSET('Sanitation Data'!$E$4,0,10*ROW('Sanitation Data'!E139))),'Data Summary'!CP145="Yes"),100-OFFSET('Sanitation Data'!$E$4,0,10*ROW('Sanitation Data'!E139)),NA())</f>
        <v>#N/A</v>
      </c>
      <c r="AB145" s="520" t="e">
        <f ca="1">+IF(AND(ISNUMBER(OFFSET('Sanitation Data'!$E$6,0,10*ROW('Sanitation Data'!E139))),'Data Summary'!CQ145="Yes"),OFFSET('Sanitation Data'!$E$6,0,10*ROW('Sanitation Data'!E139)),NA())</f>
        <v>#N/A</v>
      </c>
      <c r="AC145" s="520" t="e">
        <f ca="1">+IF(AND(ISNUMBER(OFFSET('Sanitation Data'!$E$10,0,10*ROW('Sanitation Data'!E139))),'Data Summary'!CR145="Yes"),OFFSET('Sanitation Data'!$E$10,0,10*ROW('Sanitation Data'!E139)),NA())</f>
        <v>#N/A</v>
      </c>
      <c r="AD145" s="520" t="e">
        <f ca="1">+IF(AND(ISNUMBER(OFFSET('Sanitation Data'!$E$11,0,10*ROW('Sanitation Data'!E139))),'Data Summary'!CS145="Yes"),OFFSET('Sanitation Data'!$E$11,0,10*ROW('Sanitation Data'!E139)),NA())</f>
        <v>#N/A</v>
      </c>
      <c r="AE145" s="520" t="e">
        <f ca="1">+IF(AND(ISNUMBER(OFFSET('Sanitation Data'!$E$12,0,10*ROW('Sanitation Data'!E139))),'Data Summary'!CT145="Yes"),OFFSET('Sanitation Data'!$E$12,0,10*ROW('Sanitation Data'!E139)),NA())</f>
        <v>#N/A</v>
      </c>
      <c r="AF145" s="520" t="e">
        <f ca="1">+IF(AND(ISNUMBER(OFFSET('Sanitation Data'!$F$4,0,10*ROW('Sanitation Data'!F139))),'Data Summary'!CU145="Yes"),100-OFFSET('Sanitation Data'!$F$4,0,10*ROW('Sanitation Data'!F139)),NA())</f>
        <v>#N/A</v>
      </c>
      <c r="AG145" s="520" t="e">
        <f ca="1">+IF(AND(ISNUMBER(OFFSET('Sanitation Data'!$F$6,0,10*ROW('Sanitation Data'!F139))),'Data Summary'!CV145="Yes"),OFFSET('Sanitation Data'!$F$6,0,10*ROW('Sanitation Data'!F139)),NA())</f>
        <v>#N/A</v>
      </c>
      <c r="AH145" s="520" t="e">
        <f ca="1">+IF(AND(ISNUMBER(OFFSET('Sanitation Data'!$F$10,0,10*ROW('Sanitation Data'!F139))),'Data Summary'!CW145="Yes"),OFFSET('Sanitation Data'!$F$10,0,10*ROW('Sanitation Data'!F139)),NA())</f>
        <v>#N/A</v>
      </c>
      <c r="AI145" s="520" t="e">
        <f ca="1">+IF(AND(ISNUMBER(OFFSET('Sanitation Data'!$F$11,0,10*ROW('Sanitation Data'!F139))),'Data Summary'!CX145="Yes"),OFFSET('Sanitation Data'!$F$11,0,10*ROW('Sanitation Data'!F139)),NA())</f>
        <v>#N/A</v>
      </c>
      <c r="AJ145" s="520" t="e">
        <f ca="1">+IF(AND(ISNUMBER(OFFSET('Sanitation Data'!$F$12,0,10*ROW('Sanitation Data'!F139))),'Data Summary'!CY145="Yes"),OFFSET('Sanitation Data'!$F$12,0,10*ROW('Sanitation Data'!F139)),NA())</f>
        <v>#N/A</v>
      </c>
      <c r="AK145" s="520" t="e">
        <f ca="1">+IF(AND(ISNUMBER(OFFSET('Sanitation Data'!$G$4,0,10*ROW('Sanitation Data'!G139))),'Data Summary'!CZ145="Yes"),100-OFFSET('Sanitation Data'!$G$4,0,10*ROW('Sanitation Data'!G139)),NA())</f>
        <v>#N/A</v>
      </c>
      <c r="AL145" s="520" t="e">
        <f ca="1">+IF(AND(ISNUMBER(OFFSET('Sanitation Data'!$G$6,0,10*ROW('Sanitation Data'!G139))),'Data Summary'!DA145="Yes"),OFFSET('Sanitation Data'!$G$6,0,10*ROW('Sanitation Data'!G139)),NA())</f>
        <v>#N/A</v>
      </c>
      <c r="AM145" s="520" t="e">
        <f ca="1">+IF(AND(ISNUMBER(OFFSET('Sanitation Data'!$G$10,0,10*ROW('Sanitation Data'!G139))),'Data Summary'!DB145="Yes"),OFFSET('Sanitation Data'!$G$10,0,10*ROW('Sanitation Data'!G139)),NA())</f>
        <v>#N/A</v>
      </c>
      <c r="AN145" s="520" t="e">
        <f ca="1">+IF(AND(ISNUMBER(OFFSET('Sanitation Data'!$G$11,0,10*ROW('Sanitation Data'!G139))),'Data Summary'!DC145="Yes"),OFFSET('Sanitation Data'!$G$11,0,10*ROW('Sanitation Data'!G139)),NA())</f>
        <v>#N/A</v>
      </c>
      <c r="AO145" s="520" t="e">
        <f ca="1">+IF(AND(ISNUMBER(OFFSET('Sanitation Data'!$G$12,0,10*ROW('Sanitation Data'!G139))),'Data Summary'!DD145="Yes"),OFFSET('Sanitation Data'!$G$12,0,10*ROW('Sanitation Data'!G139)),NA())</f>
        <v>#N/A</v>
      </c>
      <c r="AP145" s="520" t="e">
        <f ca="1">+IF(AND(ISNUMBER(OFFSET('Sanitation Data'!$H$4,0,10*ROW('Sanitation Data'!H139))),'Data Summary'!DE145="Yes"),100-OFFSET('Sanitation Data'!$H$4,0,10*ROW('Sanitation Data'!H139)),NA())</f>
        <v>#N/A</v>
      </c>
      <c r="AQ145" s="520" t="e">
        <f ca="1">+IF(AND(ISNUMBER(OFFSET('Sanitation Data'!$H$6,0,10*ROW('Sanitation Data'!H139))),'Data Summary'!DF145="Yes"),OFFSET('Sanitation Data'!$H$6,0,10*ROW('Sanitation Data'!H139)),NA())</f>
        <v>#N/A</v>
      </c>
      <c r="AR145" s="520" t="e">
        <f ca="1">+IF(AND(ISNUMBER(OFFSET('Sanitation Data'!$H$10,0,10*ROW('Sanitation Data'!H139))),'Data Summary'!DG145="Yes"),OFFSET('Sanitation Data'!$H$10,0,10*ROW('Sanitation Data'!H139)),NA())</f>
        <v>#N/A</v>
      </c>
      <c r="AS145" s="520" t="e">
        <f ca="1">+IF(AND(ISNUMBER(OFFSET('Sanitation Data'!$H$11,0,10*ROW('Sanitation Data'!H139))),'Data Summary'!DH145="Yes"),OFFSET('Sanitation Data'!$H$11,0,10*ROW('Sanitation Data'!H139)),NA())</f>
        <v>#N/A</v>
      </c>
      <c r="AT145" s="520" t="e">
        <f ca="1">+IF(AND(ISNUMBER(OFFSET('Sanitation Data'!$H$12,0,10*ROW('Sanitation Data'!H139))),'Data Summary'!DI145="Yes"),OFFSET('Sanitation Data'!$H$12,0,10*ROW('Sanitation Data'!H139)),NA())</f>
        <v>#N/A</v>
      </c>
      <c r="AU145" s="520" t="e">
        <f ca="1">+IF(AND(ISNUMBER(OFFSET('Sanitation Data'!$I$4,0,10*ROW('Sanitation Data'!I139))),'Data Summary'!DJ145="Yes"),100-OFFSET('Sanitation Data'!$I$4,0,10*ROW('Sanitation Data'!I139)),NA())</f>
        <v>#N/A</v>
      </c>
      <c r="AV145" s="520" t="e">
        <f ca="1">+IF(AND(ISNUMBER(OFFSET('Sanitation Data'!$I$6,0,10*ROW('Sanitation Data'!I139))),'Data Summary'!DK145="Yes"),OFFSET('Sanitation Data'!$I$6,0,10*ROW('Sanitation Data'!I139)),NA())</f>
        <v>#N/A</v>
      </c>
      <c r="AW145" s="520" t="e">
        <f ca="1">+IF(AND(ISNUMBER(OFFSET('Sanitation Data'!$I$10,0,10*ROW('Sanitation Data'!I139))),'Data Summary'!DL145="Yes"),OFFSET('Sanitation Data'!$I$10,0,10*ROW('Sanitation Data'!I139)),NA())</f>
        <v>#N/A</v>
      </c>
      <c r="AX145" s="520" t="e">
        <f ca="1">+IF(AND(ISNUMBER(OFFSET('Sanitation Data'!$I$11,0,10*ROW('Sanitation Data'!I139))),'Data Summary'!DM145="Yes"),OFFSET('Sanitation Data'!$I$11,0,10*ROW('Sanitation Data'!I139)),NA())</f>
        <v>#N/A</v>
      </c>
      <c r="AY145" s="520" t="e">
        <f ca="1">+IF(AND(ISNUMBER(OFFSET('Sanitation Data'!$I$12,0,10*ROW('Sanitation Data'!I139))),'Data Summary'!DN145="Yes"),OFFSET('Sanitation Data'!$I$12,0,10*ROW('Sanitation Data'!I139)),NA())</f>
        <v>#N/A</v>
      </c>
      <c r="AZ145" s="521" t="e">
        <f ca="1">+IF(AND(ISNUMBER(OFFSET('Hygiene Data'!$D$5,0,10*ROW('Hygiene Data'!D139))),'Data Summary'!DO145="Yes"),OFFSET('Hygiene Data'!$D$5,0,10*ROW('Hygiene Data'!D139)),NA())</f>
        <v>#N/A</v>
      </c>
      <c r="BA145" s="521" t="e">
        <f ca="1">+IF(AND(ISNUMBER(OFFSET('Hygiene Data'!$D$7,0,10*ROW('Hygiene Data'!D139))),'Data Summary'!DP145="Yes"),OFFSET('Hygiene Data'!$D$7,0,10*ROW('Hygiene Data'!D139)),NA())</f>
        <v>#N/A</v>
      </c>
      <c r="BB145" s="521" t="e">
        <f ca="1">+IF(AND(ISNUMBER(OFFSET('Hygiene Data'!$D$9,0,10*ROW('Hygiene Data'!D139))),'Data Summary'!DQ145="Yes"),OFFSET('Hygiene Data'!$D$9,0,10*ROW('Hygiene Data'!D139)),NA())</f>
        <v>#N/A</v>
      </c>
      <c r="BC145" s="521" t="e">
        <f ca="1">+IF(AND(ISNUMBER(OFFSET('Hygiene Data'!$E$5,0,10*ROW('Hygiene Data'!E139))),'Data Summary'!DR145="Yes"),OFFSET('Hygiene Data'!$E$5,0,10*ROW('Hygiene Data'!E139)),NA())</f>
        <v>#N/A</v>
      </c>
      <c r="BD145" s="521" t="e">
        <f ca="1">+IF(AND(ISNUMBER(OFFSET('Hygiene Data'!$E$7,0,10*ROW('Hygiene Data'!E139))),'Data Summary'!DS145="Yes"),OFFSET('Hygiene Data'!$E$7,0,10*ROW('Hygiene Data'!E139)),NA())</f>
        <v>#N/A</v>
      </c>
      <c r="BE145" s="521" t="e">
        <f ca="1">+IF(AND(ISNUMBER(OFFSET('Hygiene Data'!$E$9,0,10*ROW('Hygiene Data'!E139))),'Data Summary'!DT145="Yes"),OFFSET('Hygiene Data'!$E$9,0,10*ROW('Hygiene Data'!E139)),NA())</f>
        <v>#N/A</v>
      </c>
      <c r="BF145" s="521" t="e">
        <f ca="1">+IF(AND(ISNUMBER(OFFSET('Hygiene Data'!$F$5,0,10*ROW('Hygiene Data'!F139))),'Data Summary'!DU145="Yes"),OFFSET('Hygiene Data'!$F$5,0,10*ROW('Hygiene Data'!F139)),NA())</f>
        <v>#N/A</v>
      </c>
      <c r="BG145" s="521" t="e">
        <f ca="1">+IF(AND(ISNUMBER(OFFSET('Hygiene Data'!$F$7,0,10*ROW('Hygiene Data'!F139))),'Data Summary'!DV145="Yes"),OFFSET('Hygiene Data'!$F$7,0,10*ROW('Hygiene Data'!F139)),NA())</f>
        <v>#N/A</v>
      </c>
      <c r="BH145" s="521" t="e">
        <f ca="1">+IF(AND(ISNUMBER(OFFSET('Hygiene Data'!$F$9,0,10*ROW('Hygiene Data'!F139))),'Data Summary'!DW145="Yes"),OFFSET('Hygiene Data'!$F$9,0,10*ROW('Hygiene Data'!F139)),NA())</f>
        <v>#N/A</v>
      </c>
      <c r="BI145" s="521" t="e">
        <f ca="1">+IF(AND(ISNUMBER(OFFSET('Hygiene Data'!$G$5,0,10*ROW('Hygiene Data'!G139))),'Data Summary'!DX145="Yes"),OFFSET('Hygiene Data'!$G$5,0,10*ROW('Hygiene Data'!G139)),NA())</f>
        <v>#N/A</v>
      </c>
      <c r="BJ145" s="521" t="e">
        <f ca="1">+IF(AND(ISNUMBER(OFFSET('Hygiene Data'!$G$7,0,10*ROW('Hygiene Data'!G139))),'Data Summary'!DY145="Yes"),OFFSET('Hygiene Data'!$G$7,0,10*ROW('Hygiene Data'!G139)),NA())</f>
        <v>#N/A</v>
      </c>
      <c r="BK145" s="521" t="e">
        <f ca="1">+IF(AND(ISNUMBER(OFFSET('Hygiene Data'!$G$9,0,10*ROW('Hygiene Data'!G139))),'Data Summary'!DZ145="Yes"),OFFSET('Hygiene Data'!$G$9,0,10*ROW('Hygiene Data'!G139)),NA())</f>
        <v>#N/A</v>
      </c>
      <c r="BL145" s="521" t="e">
        <f ca="1">+IF(AND(ISNUMBER(OFFSET('Hygiene Data'!$H$5,0,10*ROW('Hygiene Data'!H139))),'Data Summary'!EA145="Yes"),OFFSET('Hygiene Data'!$H$5,0,10*ROW('Hygiene Data'!H139)),NA())</f>
        <v>#N/A</v>
      </c>
      <c r="BM145" s="521" t="e">
        <f ca="1">+IF(AND(ISNUMBER(OFFSET('Hygiene Data'!$H$7,0,10*ROW('Hygiene Data'!H139))),'Data Summary'!EB145="Yes"),OFFSET('Hygiene Data'!$H$7,0,10*ROW('Hygiene Data'!H139)),NA())</f>
        <v>#N/A</v>
      </c>
      <c r="BN145" s="521" t="e">
        <f ca="1">+IF(AND(ISNUMBER(OFFSET('Hygiene Data'!$H$9,0,10*ROW('Hygiene Data'!H139))),'Data Summary'!EC145="Yes"),OFFSET('Hygiene Data'!$H$9,0,10*ROW('Hygiene Data'!H139)),NA())</f>
        <v>#N/A</v>
      </c>
      <c r="BO145" s="521" t="e">
        <f ca="1">+IF(AND(ISNUMBER(OFFSET('Hygiene Data'!$I$5,0,10*ROW('Hygiene Data'!I139))),'Data Summary'!ED145="Yes"),OFFSET('Hygiene Data'!$I$5,0,10*ROW('Hygiene Data'!I139)),NA())</f>
        <v>#N/A</v>
      </c>
      <c r="BP145" s="521" t="e">
        <f ca="1">+IF(AND(ISNUMBER(OFFSET('Hygiene Data'!$I$7,0,10*ROW('Hygiene Data'!I139))),'Data Summary'!EE145="Yes"),OFFSET('Hygiene Data'!$I$7,0,10*ROW('Hygiene Data'!I139)),NA())</f>
        <v>#N/A</v>
      </c>
      <c r="BQ145" s="521" t="e">
        <f ca="1">+IF(AND(ISNUMBER(OFFSET('Hygiene Data'!$I$9,0,10*ROW('Hygiene Data'!I139))),'Data Summary'!EF145="Yes"),OFFSET('Hygiene Data'!$I$9,0,10*ROW('Hygiene Data'!I139)),NA())</f>
        <v>#N/A</v>
      </c>
    </row>
    <row r="146" spans="1:69" x14ac:dyDescent="0.25">
      <c r="A146" s="517" t="e">
        <f ca="1">+RIGHT('Data Summary'!A146,LEN('Data Summary'!A146)-9)</f>
        <v>#VALUE!</v>
      </c>
      <c r="B146" s="491" t="str">
        <f ca="1">+IF(ISTEXT('Data Summary'!B146),'Data Summary'!B146,"")</f>
        <v/>
      </c>
      <c r="C146" s="518" t="e">
        <f ca="1">+VALUE('Data Summary'!C146)</f>
        <v>#VALUE!</v>
      </c>
      <c r="D146" s="519" t="e">
        <f ca="1">+IF(AND(ISNUMBER(OFFSET('Water Data'!$D$4,0,10*ROW('Water Data'!D140))),'Data Summary'!BS146="Yes"),100-OFFSET('Water Data'!$D$4,0,10*ROW('Water Data'!D140)),NA())</f>
        <v>#N/A</v>
      </c>
      <c r="E146" s="519" t="e">
        <f ca="1">+IF(AND(ISNUMBER(OFFSET('Water Data'!$D$6,0,10*ROW('Water Data'!D140))),'Data Summary'!BT146="Yes"),OFFSET('Water Data'!$D$6,0,10*ROW('Water Data'!D140)),NA())</f>
        <v>#N/A</v>
      </c>
      <c r="F146" s="519" t="e">
        <f ca="1">+IF(AND(ISNUMBER(OFFSET('Water Data'!$D$9,0,10*ROW('Water Data'!D140))),'Data Summary'!BU146="Yes"),OFFSET('Water Data'!$D$9,0,10*ROW('Water Data'!D140)),NA())</f>
        <v>#N/A</v>
      </c>
      <c r="G146" s="519" t="e">
        <f ca="1">+IF(AND(ISNUMBER(OFFSET('Water Data'!$E$4,0,10*ROW('Water Data'!E140))),'Data Summary'!BV146="Yes"),100-OFFSET('Water Data'!$E$4,0,10*ROW('Water Data'!E140)),NA())</f>
        <v>#N/A</v>
      </c>
      <c r="H146" s="519" t="e">
        <f ca="1">+IF(AND(ISNUMBER(OFFSET('Water Data'!$E$6,0,10*ROW('Water Data'!E140))),'Data Summary'!BW146="Yes"),OFFSET('Water Data'!$E$6,0,10*ROW('Water Data'!E140)),NA())</f>
        <v>#N/A</v>
      </c>
      <c r="I146" s="519" t="e">
        <f ca="1">+IF(AND(ISNUMBER(OFFSET('Water Data'!$E$9,0,10*ROW('Water Data'!E140))),'Data Summary'!BX146="Yes"),OFFSET('Water Data'!$E$9,0,10*ROW('Water Data'!E140)),NA())</f>
        <v>#N/A</v>
      </c>
      <c r="J146" s="519" t="e">
        <f ca="1">+IF(AND(ISNUMBER(OFFSET('Water Data'!$F$4,0,10*ROW('Water Data'!F140))),'Data Summary'!BY146="Yes"),100-OFFSET('Water Data'!$F$4,0,10*ROW('Water Data'!F140)),NA())</f>
        <v>#N/A</v>
      </c>
      <c r="K146" s="519" t="e">
        <f ca="1">+IF(AND(ISNUMBER(OFFSET('Water Data'!$F$6,0,10*ROW('Water Data'!F140))),'Data Summary'!BZ146="Yes"),OFFSET('Water Data'!$F$6,0,10*ROW('Water Data'!F140)),NA())</f>
        <v>#N/A</v>
      </c>
      <c r="L146" s="519" t="e">
        <f ca="1">+IF(AND(ISNUMBER(OFFSET('Water Data'!$F$9,0,10*ROW('Water Data'!F140))),'Data Summary'!CA146="Yes"),OFFSET('Water Data'!$F$9,0,10*ROW('Water Data'!F140)),NA())</f>
        <v>#N/A</v>
      </c>
      <c r="M146" s="519" t="e">
        <f ca="1">+IF(AND(ISNUMBER(OFFSET('Water Data'!$G$4,0,10*ROW('Water Data'!G140))),'Data Summary'!CB146="Yes"),100-OFFSET('Water Data'!$G$4,0,10*ROW('Water Data'!G140)),NA())</f>
        <v>#N/A</v>
      </c>
      <c r="N146" s="519" t="e">
        <f ca="1">+IF(AND(ISNUMBER(OFFSET('Water Data'!$G$6,0,10*ROW('Water Data'!G140))),'Data Summary'!CC146="Yes"),OFFSET('Water Data'!$G$6,0,10*ROW('Water Data'!G140)),NA())</f>
        <v>#N/A</v>
      </c>
      <c r="O146" s="519" t="e">
        <f ca="1">+IF(AND(ISNUMBER(OFFSET('Water Data'!$G$9,0,10*ROW('Water Data'!G140))),'Data Summary'!CD146="Yes"),OFFSET('Water Data'!$G$9,0,10*ROW('Water Data'!G140)),NA())</f>
        <v>#N/A</v>
      </c>
      <c r="P146" s="519" t="e">
        <f ca="1">+IF(AND(ISNUMBER(OFFSET('Water Data'!$H$4,0,10*ROW('Water Data'!H140))),'Data Summary'!CE146="Yes"),100-OFFSET('Water Data'!$H$4,0,10*ROW('Water Data'!H140)),NA())</f>
        <v>#N/A</v>
      </c>
      <c r="Q146" s="519" t="e">
        <f ca="1">+IF(AND(ISNUMBER(OFFSET('Water Data'!$H$6,0,10*ROW('Water Data'!H140))),'Data Summary'!CF146="Yes"),OFFSET('Water Data'!$H$6,0,10*ROW('Water Data'!H140)),NA())</f>
        <v>#N/A</v>
      </c>
      <c r="R146" s="519" t="e">
        <f ca="1">+IF(AND(ISNUMBER(OFFSET('Water Data'!$H$9,0,10*ROW('Water Data'!H140))),'Data Summary'!CG146="Yes"),OFFSET('Water Data'!$H$9,0,10*ROW('Water Data'!H140)),NA())</f>
        <v>#N/A</v>
      </c>
      <c r="S146" s="519" t="e">
        <f ca="1">+IF(AND(ISNUMBER(OFFSET('Water Data'!$I$4,0,10*ROW('Water Data'!I140))),'Data Summary'!CH146="Yes"),100-OFFSET('Water Data'!$I$4,0,10*ROW('Water Data'!I140)),NA())</f>
        <v>#N/A</v>
      </c>
      <c r="T146" s="519" t="e">
        <f ca="1">+IF(AND(ISNUMBER(OFFSET('Water Data'!$I$6,0,10*ROW('Water Data'!I140))),'Data Summary'!CI146="Yes"),OFFSET('Water Data'!$I$6,0,10*ROW('Water Data'!I140)),NA())</f>
        <v>#N/A</v>
      </c>
      <c r="U146" s="519" t="e">
        <f ca="1">+IF(AND(ISNUMBER(OFFSET('Water Data'!$I$9,0,10*ROW('Water Data'!I140))),'Data Summary'!CJ146="Yes"),OFFSET('Water Data'!$I$9,0,10*ROW('Water Data'!I140)),NA())</f>
        <v>#N/A</v>
      </c>
      <c r="V146" s="520" t="e">
        <f ca="1">+IF(AND(ISNUMBER(OFFSET('Sanitation Data'!$D$4,0,10*ROW('Sanitation Data'!D140))),'Data Summary'!CK146="Yes"),100-OFFSET('Sanitation Data'!$D$4,0,10*ROW('Sanitation Data'!D140)),NA())</f>
        <v>#N/A</v>
      </c>
      <c r="W146" s="520" t="e">
        <f ca="1">+IF(AND(ISNUMBER(OFFSET('Sanitation Data'!$D$6,0,10*ROW('Sanitation Data'!D140))),'Data Summary'!CL146="Yes"),OFFSET('Sanitation Data'!$D$6,0,10*ROW('Sanitation Data'!D140)),NA())</f>
        <v>#N/A</v>
      </c>
      <c r="X146" s="520" t="e">
        <f ca="1">+IF(AND(ISNUMBER(OFFSET('Sanitation Data'!$D$10,0,10*ROW('Sanitation Data'!D140))),'Data Summary'!CM146="Yes"),OFFSET('Sanitation Data'!$D$10,0,10*ROW('Sanitation Data'!D140)),NA())</f>
        <v>#N/A</v>
      </c>
      <c r="Y146" s="520" t="e">
        <f ca="1">+IF(AND(ISNUMBER(OFFSET('Sanitation Data'!$D$11,0,10*ROW('Sanitation Data'!D140))),'Data Summary'!CN146="Yes"),OFFSET('Sanitation Data'!$D$11,0,10*ROW('Sanitation Data'!D140)),NA())</f>
        <v>#N/A</v>
      </c>
      <c r="Z146" s="520" t="e">
        <f ca="1">+IF(AND(ISNUMBER(OFFSET('Sanitation Data'!$D$12,0,10*ROW('Sanitation Data'!D140))),'Data Summary'!CO146="Yes"),OFFSET('Sanitation Data'!$D$12,0,10*ROW('Sanitation Data'!D140)),NA())</f>
        <v>#N/A</v>
      </c>
      <c r="AA146" s="520" t="e">
        <f ca="1">+IF(AND(ISNUMBER(OFFSET('Sanitation Data'!$E$4,0,10*ROW('Sanitation Data'!E140))),'Data Summary'!CP146="Yes"),100-OFFSET('Sanitation Data'!$E$4,0,10*ROW('Sanitation Data'!E140)),NA())</f>
        <v>#N/A</v>
      </c>
      <c r="AB146" s="520" t="e">
        <f ca="1">+IF(AND(ISNUMBER(OFFSET('Sanitation Data'!$E$6,0,10*ROW('Sanitation Data'!E140))),'Data Summary'!CQ146="Yes"),OFFSET('Sanitation Data'!$E$6,0,10*ROW('Sanitation Data'!E140)),NA())</f>
        <v>#N/A</v>
      </c>
      <c r="AC146" s="520" t="e">
        <f ca="1">+IF(AND(ISNUMBER(OFFSET('Sanitation Data'!$E$10,0,10*ROW('Sanitation Data'!E140))),'Data Summary'!CR146="Yes"),OFFSET('Sanitation Data'!$E$10,0,10*ROW('Sanitation Data'!E140)),NA())</f>
        <v>#N/A</v>
      </c>
      <c r="AD146" s="520" t="e">
        <f ca="1">+IF(AND(ISNUMBER(OFFSET('Sanitation Data'!$E$11,0,10*ROW('Sanitation Data'!E140))),'Data Summary'!CS146="Yes"),OFFSET('Sanitation Data'!$E$11,0,10*ROW('Sanitation Data'!E140)),NA())</f>
        <v>#N/A</v>
      </c>
      <c r="AE146" s="520" t="e">
        <f ca="1">+IF(AND(ISNUMBER(OFFSET('Sanitation Data'!$E$12,0,10*ROW('Sanitation Data'!E140))),'Data Summary'!CT146="Yes"),OFFSET('Sanitation Data'!$E$12,0,10*ROW('Sanitation Data'!E140)),NA())</f>
        <v>#N/A</v>
      </c>
      <c r="AF146" s="520" t="e">
        <f ca="1">+IF(AND(ISNUMBER(OFFSET('Sanitation Data'!$F$4,0,10*ROW('Sanitation Data'!F140))),'Data Summary'!CU146="Yes"),100-OFFSET('Sanitation Data'!$F$4,0,10*ROW('Sanitation Data'!F140)),NA())</f>
        <v>#N/A</v>
      </c>
      <c r="AG146" s="520" t="e">
        <f ca="1">+IF(AND(ISNUMBER(OFFSET('Sanitation Data'!$F$6,0,10*ROW('Sanitation Data'!F140))),'Data Summary'!CV146="Yes"),OFFSET('Sanitation Data'!$F$6,0,10*ROW('Sanitation Data'!F140)),NA())</f>
        <v>#N/A</v>
      </c>
      <c r="AH146" s="520" t="e">
        <f ca="1">+IF(AND(ISNUMBER(OFFSET('Sanitation Data'!$F$10,0,10*ROW('Sanitation Data'!F140))),'Data Summary'!CW146="Yes"),OFFSET('Sanitation Data'!$F$10,0,10*ROW('Sanitation Data'!F140)),NA())</f>
        <v>#N/A</v>
      </c>
      <c r="AI146" s="520" t="e">
        <f ca="1">+IF(AND(ISNUMBER(OFFSET('Sanitation Data'!$F$11,0,10*ROW('Sanitation Data'!F140))),'Data Summary'!CX146="Yes"),OFFSET('Sanitation Data'!$F$11,0,10*ROW('Sanitation Data'!F140)),NA())</f>
        <v>#N/A</v>
      </c>
      <c r="AJ146" s="520" t="e">
        <f ca="1">+IF(AND(ISNUMBER(OFFSET('Sanitation Data'!$F$12,0,10*ROW('Sanitation Data'!F140))),'Data Summary'!CY146="Yes"),OFFSET('Sanitation Data'!$F$12,0,10*ROW('Sanitation Data'!F140)),NA())</f>
        <v>#N/A</v>
      </c>
      <c r="AK146" s="520" t="e">
        <f ca="1">+IF(AND(ISNUMBER(OFFSET('Sanitation Data'!$G$4,0,10*ROW('Sanitation Data'!G140))),'Data Summary'!CZ146="Yes"),100-OFFSET('Sanitation Data'!$G$4,0,10*ROW('Sanitation Data'!G140)),NA())</f>
        <v>#N/A</v>
      </c>
      <c r="AL146" s="520" t="e">
        <f ca="1">+IF(AND(ISNUMBER(OFFSET('Sanitation Data'!$G$6,0,10*ROW('Sanitation Data'!G140))),'Data Summary'!DA146="Yes"),OFFSET('Sanitation Data'!$G$6,0,10*ROW('Sanitation Data'!G140)),NA())</f>
        <v>#N/A</v>
      </c>
      <c r="AM146" s="520" t="e">
        <f ca="1">+IF(AND(ISNUMBER(OFFSET('Sanitation Data'!$G$10,0,10*ROW('Sanitation Data'!G140))),'Data Summary'!DB146="Yes"),OFFSET('Sanitation Data'!$G$10,0,10*ROW('Sanitation Data'!G140)),NA())</f>
        <v>#N/A</v>
      </c>
      <c r="AN146" s="520" t="e">
        <f ca="1">+IF(AND(ISNUMBER(OFFSET('Sanitation Data'!$G$11,0,10*ROW('Sanitation Data'!G140))),'Data Summary'!DC146="Yes"),OFFSET('Sanitation Data'!$G$11,0,10*ROW('Sanitation Data'!G140)),NA())</f>
        <v>#N/A</v>
      </c>
      <c r="AO146" s="520" t="e">
        <f ca="1">+IF(AND(ISNUMBER(OFFSET('Sanitation Data'!$G$12,0,10*ROW('Sanitation Data'!G140))),'Data Summary'!DD146="Yes"),OFFSET('Sanitation Data'!$G$12,0,10*ROW('Sanitation Data'!G140)),NA())</f>
        <v>#N/A</v>
      </c>
      <c r="AP146" s="520" t="e">
        <f ca="1">+IF(AND(ISNUMBER(OFFSET('Sanitation Data'!$H$4,0,10*ROW('Sanitation Data'!H140))),'Data Summary'!DE146="Yes"),100-OFFSET('Sanitation Data'!$H$4,0,10*ROW('Sanitation Data'!H140)),NA())</f>
        <v>#N/A</v>
      </c>
      <c r="AQ146" s="520" t="e">
        <f ca="1">+IF(AND(ISNUMBER(OFFSET('Sanitation Data'!$H$6,0,10*ROW('Sanitation Data'!H140))),'Data Summary'!DF146="Yes"),OFFSET('Sanitation Data'!$H$6,0,10*ROW('Sanitation Data'!H140)),NA())</f>
        <v>#N/A</v>
      </c>
      <c r="AR146" s="520" t="e">
        <f ca="1">+IF(AND(ISNUMBER(OFFSET('Sanitation Data'!$H$10,0,10*ROW('Sanitation Data'!H140))),'Data Summary'!DG146="Yes"),OFFSET('Sanitation Data'!$H$10,0,10*ROW('Sanitation Data'!H140)),NA())</f>
        <v>#N/A</v>
      </c>
      <c r="AS146" s="520" t="e">
        <f ca="1">+IF(AND(ISNUMBER(OFFSET('Sanitation Data'!$H$11,0,10*ROW('Sanitation Data'!H140))),'Data Summary'!DH146="Yes"),OFFSET('Sanitation Data'!$H$11,0,10*ROW('Sanitation Data'!H140)),NA())</f>
        <v>#N/A</v>
      </c>
      <c r="AT146" s="520" t="e">
        <f ca="1">+IF(AND(ISNUMBER(OFFSET('Sanitation Data'!$H$12,0,10*ROW('Sanitation Data'!H140))),'Data Summary'!DI146="Yes"),OFFSET('Sanitation Data'!$H$12,0,10*ROW('Sanitation Data'!H140)),NA())</f>
        <v>#N/A</v>
      </c>
      <c r="AU146" s="520" t="e">
        <f ca="1">+IF(AND(ISNUMBER(OFFSET('Sanitation Data'!$I$4,0,10*ROW('Sanitation Data'!I140))),'Data Summary'!DJ146="Yes"),100-OFFSET('Sanitation Data'!$I$4,0,10*ROW('Sanitation Data'!I140)),NA())</f>
        <v>#N/A</v>
      </c>
      <c r="AV146" s="520" t="e">
        <f ca="1">+IF(AND(ISNUMBER(OFFSET('Sanitation Data'!$I$6,0,10*ROW('Sanitation Data'!I140))),'Data Summary'!DK146="Yes"),OFFSET('Sanitation Data'!$I$6,0,10*ROW('Sanitation Data'!I140)),NA())</f>
        <v>#N/A</v>
      </c>
      <c r="AW146" s="520" t="e">
        <f ca="1">+IF(AND(ISNUMBER(OFFSET('Sanitation Data'!$I$10,0,10*ROW('Sanitation Data'!I140))),'Data Summary'!DL146="Yes"),OFFSET('Sanitation Data'!$I$10,0,10*ROW('Sanitation Data'!I140)),NA())</f>
        <v>#N/A</v>
      </c>
      <c r="AX146" s="520" t="e">
        <f ca="1">+IF(AND(ISNUMBER(OFFSET('Sanitation Data'!$I$11,0,10*ROW('Sanitation Data'!I140))),'Data Summary'!DM146="Yes"),OFFSET('Sanitation Data'!$I$11,0,10*ROW('Sanitation Data'!I140)),NA())</f>
        <v>#N/A</v>
      </c>
      <c r="AY146" s="520" t="e">
        <f ca="1">+IF(AND(ISNUMBER(OFFSET('Sanitation Data'!$I$12,0,10*ROW('Sanitation Data'!I140))),'Data Summary'!DN146="Yes"),OFFSET('Sanitation Data'!$I$12,0,10*ROW('Sanitation Data'!I140)),NA())</f>
        <v>#N/A</v>
      </c>
      <c r="AZ146" s="521" t="e">
        <f ca="1">+IF(AND(ISNUMBER(OFFSET('Hygiene Data'!$D$5,0,10*ROW('Hygiene Data'!D140))),'Data Summary'!DO146="Yes"),OFFSET('Hygiene Data'!$D$5,0,10*ROW('Hygiene Data'!D140)),NA())</f>
        <v>#N/A</v>
      </c>
      <c r="BA146" s="521" t="e">
        <f ca="1">+IF(AND(ISNUMBER(OFFSET('Hygiene Data'!$D$7,0,10*ROW('Hygiene Data'!D140))),'Data Summary'!DP146="Yes"),OFFSET('Hygiene Data'!$D$7,0,10*ROW('Hygiene Data'!D140)),NA())</f>
        <v>#N/A</v>
      </c>
      <c r="BB146" s="521" t="e">
        <f ca="1">+IF(AND(ISNUMBER(OFFSET('Hygiene Data'!$D$9,0,10*ROW('Hygiene Data'!D140))),'Data Summary'!DQ146="Yes"),OFFSET('Hygiene Data'!$D$9,0,10*ROW('Hygiene Data'!D140)),NA())</f>
        <v>#N/A</v>
      </c>
      <c r="BC146" s="521" t="e">
        <f ca="1">+IF(AND(ISNUMBER(OFFSET('Hygiene Data'!$E$5,0,10*ROW('Hygiene Data'!E140))),'Data Summary'!DR146="Yes"),OFFSET('Hygiene Data'!$E$5,0,10*ROW('Hygiene Data'!E140)),NA())</f>
        <v>#N/A</v>
      </c>
      <c r="BD146" s="521" t="e">
        <f ca="1">+IF(AND(ISNUMBER(OFFSET('Hygiene Data'!$E$7,0,10*ROW('Hygiene Data'!E140))),'Data Summary'!DS146="Yes"),OFFSET('Hygiene Data'!$E$7,0,10*ROW('Hygiene Data'!E140)),NA())</f>
        <v>#N/A</v>
      </c>
      <c r="BE146" s="521" t="e">
        <f ca="1">+IF(AND(ISNUMBER(OFFSET('Hygiene Data'!$E$9,0,10*ROW('Hygiene Data'!E140))),'Data Summary'!DT146="Yes"),OFFSET('Hygiene Data'!$E$9,0,10*ROW('Hygiene Data'!E140)),NA())</f>
        <v>#N/A</v>
      </c>
      <c r="BF146" s="521" t="e">
        <f ca="1">+IF(AND(ISNUMBER(OFFSET('Hygiene Data'!$F$5,0,10*ROW('Hygiene Data'!F140))),'Data Summary'!DU146="Yes"),OFFSET('Hygiene Data'!$F$5,0,10*ROW('Hygiene Data'!F140)),NA())</f>
        <v>#N/A</v>
      </c>
      <c r="BG146" s="521" t="e">
        <f ca="1">+IF(AND(ISNUMBER(OFFSET('Hygiene Data'!$F$7,0,10*ROW('Hygiene Data'!F140))),'Data Summary'!DV146="Yes"),OFFSET('Hygiene Data'!$F$7,0,10*ROW('Hygiene Data'!F140)),NA())</f>
        <v>#N/A</v>
      </c>
      <c r="BH146" s="521" t="e">
        <f ca="1">+IF(AND(ISNUMBER(OFFSET('Hygiene Data'!$F$9,0,10*ROW('Hygiene Data'!F140))),'Data Summary'!DW146="Yes"),OFFSET('Hygiene Data'!$F$9,0,10*ROW('Hygiene Data'!F140)),NA())</f>
        <v>#N/A</v>
      </c>
      <c r="BI146" s="521" t="e">
        <f ca="1">+IF(AND(ISNUMBER(OFFSET('Hygiene Data'!$G$5,0,10*ROW('Hygiene Data'!G140))),'Data Summary'!DX146="Yes"),OFFSET('Hygiene Data'!$G$5,0,10*ROW('Hygiene Data'!G140)),NA())</f>
        <v>#N/A</v>
      </c>
      <c r="BJ146" s="521" t="e">
        <f ca="1">+IF(AND(ISNUMBER(OFFSET('Hygiene Data'!$G$7,0,10*ROW('Hygiene Data'!G140))),'Data Summary'!DY146="Yes"),OFFSET('Hygiene Data'!$G$7,0,10*ROW('Hygiene Data'!G140)),NA())</f>
        <v>#N/A</v>
      </c>
      <c r="BK146" s="521" t="e">
        <f ca="1">+IF(AND(ISNUMBER(OFFSET('Hygiene Data'!$G$9,0,10*ROW('Hygiene Data'!G140))),'Data Summary'!DZ146="Yes"),OFFSET('Hygiene Data'!$G$9,0,10*ROW('Hygiene Data'!G140)),NA())</f>
        <v>#N/A</v>
      </c>
      <c r="BL146" s="521" t="e">
        <f ca="1">+IF(AND(ISNUMBER(OFFSET('Hygiene Data'!$H$5,0,10*ROW('Hygiene Data'!H140))),'Data Summary'!EA146="Yes"),OFFSET('Hygiene Data'!$H$5,0,10*ROW('Hygiene Data'!H140)),NA())</f>
        <v>#N/A</v>
      </c>
      <c r="BM146" s="521" t="e">
        <f ca="1">+IF(AND(ISNUMBER(OFFSET('Hygiene Data'!$H$7,0,10*ROW('Hygiene Data'!H140))),'Data Summary'!EB146="Yes"),OFFSET('Hygiene Data'!$H$7,0,10*ROW('Hygiene Data'!H140)),NA())</f>
        <v>#N/A</v>
      </c>
      <c r="BN146" s="521" t="e">
        <f ca="1">+IF(AND(ISNUMBER(OFFSET('Hygiene Data'!$H$9,0,10*ROW('Hygiene Data'!H140))),'Data Summary'!EC146="Yes"),OFFSET('Hygiene Data'!$H$9,0,10*ROW('Hygiene Data'!H140)),NA())</f>
        <v>#N/A</v>
      </c>
      <c r="BO146" s="521" t="e">
        <f ca="1">+IF(AND(ISNUMBER(OFFSET('Hygiene Data'!$I$5,0,10*ROW('Hygiene Data'!I140))),'Data Summary'!ED146="Yes"),OFFSET('Hygiene Data'!$I$5,0,10*ROW('Hygiene Data'!I140)),NA())</f>
        <v>#N/A</v>
      </c>
      <c r="BP146" s="521" t="e">
        <f ca="1">+IF(AND(ISNUMBER(OFFSET('Hygiene Data'!$I$7,0,10*ROW('Hygiene Data'!I140))),'Data Summary'!EE146="Yes"),OFFSET('Hygiene Data'!$I$7,0,10*ROW('Hygiene Data'!I140)),NA())</f>
        <v>#N/A</v>
      </c>
      <c r="BQ146" s="521" t="e">
        <f ca="1">+IF(AND(ISNUMBER(OFFSET('Hygiene Data'!$I$9,0,10*ROW('Hygiene Data'!I140))),'Data Summary'!EF146="Yes"),OFFSET('Hygiene Data'!$I$9,0,10*ROW('Hygiene Data'!I140)),NA())</f>
        <v>#N/A</v>
      </c>
    </row>
    <row r="147" spans="1:69" x14ac:dyDescent="0.25">
      <c r="A147" s="517" t="e">
        <f ca="1">+RIGHT('Data Summary'!A147,LEN('Data Summary'!A147)-9)</f>
        <v>#VALUE!</v>
      </c>
      <c r="B147" s="491" t="str">
        <f ca="1">+IF(ISTEXT('Data Summary'!B147),'Data Summary'!B147,"")</f>
        <v/>
      </c>
      <c r="C147" s="518" t="e">
        <f ca="1">+VALUE('Data Summary'!C147)</f>
        <v>#VALUE!</v>
      </c>
      <c r="D147" s="519" t="e">
        <f ca="1">+IF(AND(ISNUMBER(OFFSET('Water Data'!$D$4,0,10*ROW('Water Data'!D141))),'Data Summary'!BS147="Yes"),100-OFFSET('Water Data'!$D$4,0,10*ROW('Water Data'!D141)),NA())</f>
        <v>#N/A</v>
      </c>
      <c r="E147" s="519" t="e">
        <f ca="1">+IF(AND(ISNUMBER(OFFSET('Water Data'!$D$6,0,10*ROW('Water Data'!D141))),'Data Summary'!BT147="Yes"),OFFSET('Water Data'!$D$6,0,10*ROW('Water Data'!D141)),NA())</f>
        <v>#N/A</v>
      </c>
      <c r="F147" s="519" t="e">
        <f ca="1">+IF(AND(ISNUMBER(OFFSET('Water Data'!$D$9,0,10*ROW('Water Data'!D141))),'Data Summary'!BU147="Yes"),OFFSET('Water Data'!$D$9,0,10*ROW('Water Data'!D141)),NA())</f>
        <v>#N/A</v>
      </c>
      <c r="G147" s="519" t="e">
        <f ca="1">+IF(AND(ISNUMBER(OFFSET('Water Data'!$E$4,0,10*ROW('Water Data'!E141))),'Data Summary'!BV147="Yes"),100-OFFSET('Water Data'!$E$4,0,10*ROW('Water Data'!E141)),NA())</f>
        <v>#N/A</v>
      </c>
      <c r="H147" s="519" t="e">
        <f ca="1">+IF(AND(ISNUMBER(OFFSET('Water Data'!$E$6,0,10*ROW('Water Data'!E141))),'Data Summary'!BW147="Yes"),OFFSET('Water Data'!$E$6,0,10*ROW('Water Data'!E141)),NA())</f>
        <v>#N/A</v>
      </c>
      <c r="I147" s="519" t="e">
        <f ca="1">+IF(AND(ISNUMBER(OFFSET('Water Data'!$E$9,0,10*ROW('Water Data'!E141))),'Data Summary'!BX147="Yes"),OFFSET('Water Data'!$E$9,0,10*ROW('Water Data'!E141)),NA())</f>
        <v>#N/A</v>
      </c>
      <c r="J147" s="519" t="e">
        <f ca="1">+IF(AND(ISNUMBER(OFFSET('Water Data'!$F$4,0,10*ROW('Water Data'!F141))),'Data Summary'!BY147="Yes"),100-OFFSET('Water Data'!$F$4,0,10*ROW('Water Data'!F141)),NA())</f>
        <v>#N/A</v>
      </c>
      <c r="K147" s="519" t="e">
        <f ca="1">+IF(AND(ISNUMBER(OFFSET('Water Data'!$F$6,0,10*ROW('Water Data'!F141))),'Data Summary'!BZ147="Yes"),OFFSET('Water Data'!$F$6,0,10*ROW('Water Data'!F141)),NA())</f>
        <v>#N/A</v>
      </c>
      <c r="L147" s="519" t="e">
        <f ca="1">+IF(AND(ISNUMBER(OFFSET('Water Data'!$F$9,0,10*ROW('Water Data'!F141))),'Data Summary'!CA147="Yes"),OFFSET('Water Data'!$F$9,0,10*ROW('Water Data'!F141)),NA())</f>
        <v>#N/A</v>
      </c>
      <c r="M147" s="519" t="e">
        <f ca="1">+IF(AND(ISNUMBER(OFFSET('Water Data'!$G$4,0,10*ROW('Water Data'!G141))),'Data Summary'!CB147="Yes"),100-OFFSET('Water Data'!$G$4,0,10*ROW('Water Data'!G141)),NA())</f>
        <v>#N/A</v>
      </c>
      <c r="N147" s="519" t="e">
        <f ca="1">+IF(AND(ISNUMBER(OFFSET('Water Data'!$G$6,0,10*ROW('Water Data'!G141))),'Data Summary'!CC147="Yes"),OFFSET('Water Data'!$G$6,0,10*ROW('Water Data'!G141)),NA())</f>
        <v>#N/A</v>
      </c>
      <c r="O147" s="519" t="e">
        <f ca="1">+IF(AND(ISNUMBER(OFFSET('Water Data'!$G$9,0,10*ROW('Water Data'!G141))),'Data Summary'!CD147="Yes"),OFFSET('Water Data'!$G$9,0,10*ROW('Water Data'!G141)),NA())</f>
        <v>#N/A</v>
      </c>
      <c r="P147" s="519" t="e">
        <f ca="1">+IF(AND(ISNUMBER(OFFSET('Water Data'!$H$4,0,10*ROW('Water Data'!H141))),'Data Summary'!CE147="Yes"),100-OFFSET('Water Data'!$H$4,0,10*ROW('Water Data'!H141)),NA())</f>
        <v>#N/A</v>
      </c>
      <c r="Q147" s="519" t="e">
        <f ca="1">+IF(AND(ISNUMBER(OFFSET('Water Data'!$H$6,0,10*ROW('Water Data'!H141))),'Data Summary'!CF147="Yes"),OFFSET('Water Data'!$H$6,0,10*ROW('Water Data'!H141)),NA())</f>
        <v>#N/A</v>
      </c>
      <c r="R147" s="519" t="e">
        <f ca="1">+IF(AND(ISNUMBER(OFFSET('Water Data'!$H$9,0,10*ROW('Water Data'!H141))),'Data Summary'!CG147="Yes"),OFFSET('Water Data'!$H$9,0,10*ROW('Water Data'!H141)),NA())</f>
        <v>#N/A</v>
      </c>
      <c r="S147" s="519" t="e">
        <f ca="1">+IF(AND(ISNUMBER(OFFSET('Water Data'!$I$4,0,10*ROW('Water Data'!I141))),'Data Summary'!CH147="Yes"),100-OFFSET('Water Data'!$I$4,0,10*ROW('Water Data'!I141)),NA())</f>
        <v>#N/A</v>
      </c>
      <c r="T147" s="519" t="e">
        <f ca="1">+IF(AND(ISNUMBER(OFFSET('Water Data'!$I$6,0,10*ROW('Water Data'!I141))),'Data Summary'!CI147="Yes"),OFFSET('Water Data'!$I$6,0,10*ROW('Water Data'!I141)),NA())</f>
        <v>#N/A</v>
      </c>
      <c r="U147" s="519" t="e">
        <f ca="1">+IF(AND(ISNUMBER(OFFSET('Water Data'!$I$9,0,10*ROW('Water Data'!I141))),'Data Summary'!CJ147="Yes"),OFFSET('Water Data'!$I$9,0,10*ROW('Water Data'!I141)),NA())</f>
        <v>#N/A</v>
      </c>
      <c r="V147" s="520" t="e">
        <f ca="1">+IF(AND(ISNUMBER(OFFSET('Sanitation Data'!$D$4,0,10*ROW('Sanitation Data'!D141))),'Data Summary'!CK147="Yes"),100-OFFSET('Sanitation Data'!$D$4,0,10*ROW('Sanitation Data'!D141)),NA())</f>
        <v>#N/A</v>
      </c>
      <c r="W147" s="520" t="e">
        <f ca="1">+IF(AND(ISNUMBER(OFFSET('Sanitation Data'!$D$6,0,10*ROW('Sanitation Data'!D141))),'Data Summary'!CL147="Yes"),OFFSET('Sanitation Data'!$D$6,0,10*ROW('Sanitation Data'!D141)),NA())</f>
        <v>#N/A</v>
      </c>
      <c r="X147" s="520" t="e">
        <f ca="1">+IF(AND(ISNUMBER(OFFSET('Sanitation Data'!$D$10,0,10*ROW('Sanitation Data'!D141))),'Data Summary'!CM147="Yes"),OFFSET('Sanitation Data'!$D$10,0,10*ROW('Sanitation Data'!D141)),NA())</f>
        <v>#N/A</v>
      </c>
      <c r="Y147" s="520" t="e">
        <f ca="1">+IF(AND(ISNUMBER(OFFSET('Sanitation Data'!$D$11,0,10*ROW('Sanitation Data'!D141))),'Data Summary'!CN147="Yes"),OFFSET('Sanitation Data'!$D$11,0,10*ROW('Sanitation Data'!D141)),NA())</f>
        <v>#N/A</v>
      </c>
      <c r="Z147" s="520" t="e">
        <f ca="1">+IF(AND(ISNUMBER(OFFSET('Sanitation Data'!$D$12,0,10*ROW('Sanitation Data'!D141))),'Data Summary'!CO147="Yes"),OFFSET('Sanitation Data'!$D$12,0,10*ROW('Sanitation Data'!D141)),NA())</f>
        <v>#N/A</v>
      </c>
      <c r="AA147" s="520" t="e">
        <f ca="1">+IF(AND(ISNUMBER(OFFSET('Sanitation Data'!$E$4,0,10*ROW('Sanitation Data'!E141))),'Data Summary'!CP147="Yes"),100-OFFSET('Sanitation Data'!$E$4,0,10*ROW('Sanitation Data'!E141)),NA())</f>
        <v>#N/A</v>
      </c>
      <c r="AB147" s="520" t="e">
        <f ca="1">+IF(AND(ISNUMBER(OFFSET('Sanitation Data'!$E$6,0,10*ROW('Sanitation Data'!E141))),'Data Summary'!CQ147="Yes"),OFFSET('Sanitation Data'!$E$6,0,10*ROW('Sanitation Data'!E141)),NA())</f>
        <v>#N/A</v>
      </c>
      <c r="AC147" s="520" t="e">
        <f ca="1">+IF(AND(ISNUMBER(OFFSET('Sanitation Data'!$E$10,0,10*ROW('Sanitation Data'!E141))),'Data Summary'!CR147="Yes"),OFFSET('Sanitation Data'!$E$10,0,10*ROW('Sanitation Data'!E141)),NA())</f>
        <v>#N/A</v>
      </c>
      <c r="AD147" s="520" t="e">
        <f ca="1">+IF(AND(ISNUMBER(OFFSET('Sanitation Data'!$E$11,0,10*ROW('Sanitation Data'!E141))),'Data Summary'!CS147="Yes"),OFFSET('Sanitation Data'!$E$11,0,10*ROW('Sanitation Data'!E141)),NA())</f>
        <v>#N/A</v>
      </c>
      <c r="AE147" s="520" t="e">
        <f ca="1">+IF(AND(ISNUMBER(OFFSET('Sanitation Data'!$E$12,0,10*ROW('Sanitation Data'!E141))),'Data Summary'!CT147="Yes"),OFFSET('Sanitation Data'!$E$12,0,10*ROW('Sanitation Data'!E141)),NA())</f>
        <v>#N/A</v>
      </c>
      <c r="AF147" s="520" t="e">
        <f ca="1">+IF(AND(ISNUMBER(OFFSET('Sanitation Data'!$F$4,0,10*ROW('Sanitation Data'!F141))),'Data Summary'!CU147="Yes"),100-OFFSET('Sanitation Data'!$F$4,0,10*ROW('Sanitation Data'!F141)),NA())</f>
        <v>#N/A</v>
      </c>
      <c r="AG147" s="520" t="e">
        <f ca="1">+IF(AND(ISNUMBER(OFFSET('Sanitation Data'!$F$6,0,10*ROW('Sanitation Data'!F141))),'Data Summary'!CV147="Yes"),OFFSET('Sanitation Data'!$F$6,0,10*ROW('Sanitation Data'!F141)),NA())</f>
        <v>#N/A</v>
      </c>
      <c r="AH147" s="520" t="e">
        <f ca="1">+IF(AND(ISNUMBER(OFFSET('Sanitation Data'!$F$10,0,10*ROW('Sanitation Data'!F141))),'Data Summary'!CW147="Yes"),OFFSET('Sanitation Data'!$F$10,0,10*ROW('Sanitation Data'!F141)),NA())</f>
        <v>#N/A</v>
      </c>
      <c r="AI147" s="520" t="e">
        <f ca="1">+IF(AND(ISNUMBER(OFFSET('Sanitation Data'!$F$11,0,10*ROW('Sanitation Data'!F141))),'Data Summary'!CX147="Yes"),OFFSET('Sanitation Data'!$F$11,0,10*ROW('Sanitation Data'!F141)),NA())</f>
        <v>#N/A</v>
      </c>
      <c r="AJ147" s="520" t="e">
        <f ca="1">+IF(AND(ISNUMBER(OFFSET('Sanitation Data'!$F$12,0,10*ROW('Sanitation Data'!F141))),'Data Summary'!CY147="Yes"),OFFSET('Sanitation Data'!$F$12,0,10*ROW('Sanitation Data'!F141)),NA())</f>
        <v>#N/A</v>
      </c>
      <c r="AK147" s="520" t="e">
        <f ca="1">+IF(AND(ISNUMBER(OFFSET('Sanitation Data'!$G$4,0,10*ROW('Sanitation Data'!G141))),'Data Summary'!CZ147="Yes"),100-OFFSET('Sanitation Data'!$G$4,0,10*ROW('Sanitation Data'!G141)),NA())</f>
        <v>#N/A</v>
      </c>
      <c r="AL147" s="520" t="e">
        <f ca="1">+IF(AND(ISNUMBER(OFFSET('Sanitation Data'!$G$6,0,10*ROW('Sanitation Data'!G141))),'Data Summary'!DA147="Yes"),OFFSET('Sanitation Data'!$G$6,0,10*ROW('Sanitation Data'!G141)),NA())</f>
        <v>#N/A</v>
      </c>
      <c r="AM147" s="520" t="e">
        <f ca="1">+IF(AND(ISNUMBER(OFFSET('Sanitation Data'!$G$10,0,10*ROW('Sanitation Data'!G141))),'Data Summary'!DB147="Yes"),OFFSET('Sanitation Data'!$G$10,0,10*ROW('Sanitation Data'!G141)),NA())</f>
        <v>#N/A</v>
      </c>
      <c r="AN147" s="520" t="e">
        <f ca="1">+IF(AND(ISNUMBER(OFFSET('Sanitation Data'!$G$11,0,10*ROW('Sanitation Data'!G141))),'Data Summary'!DC147="Yes"),OFFSET('Sanitation Data'!$G$11,0,10*ROW('Sanitation Data'!G141)),NA())</f>
        <v>#N/A</v>
      </c>
      <c r="AO147" s="520" t="e">
        <f ca="1">+IF(AND(ISNUMBER(OFFSET('Sanitation Data'!$G$12,0,10*ROW('Sanitation Data'!G141))),'Data Summary'!DD147="Yes"),OFFSET('Sanitation Data'!$G$12,0,10*ROW('Sanitation Data'!G141)),NA())</f>
        <v>#N/A</v>
      </c>
      <c r="AP147" s="520" t="e">
        <f ca="1">+IF(AND(ISNUMBER(OFFSET('Sanitation Data'!$H$4,0,10*ROW('Sanitation Data'!H141))),'Data Summary'!DE147="Yes"),100-OFFSET('Sanitation Data'!$H$4,0,10*ROW('Sanitation Data'!H141)),NA())</f>
        <v>#N/A</v>
      </c>
      <c r="AQ147" s="520" t="e">
        <f ca="1">+IF(AND(ISNUMBER(OFFSET('Sanitation Data'!$H$6,0,10*ROW('Sanitation Data'!H141))),'Data Summary'!DF147="Yes"),OFFSET('Sanitation Data'!$H$6,0,10*ROW('Sanitation Data'!H141)),NA())</f>
        <v>#N/A</v>
      </c>
      <c r="AR147" s="520" t="e">
        <f ca="1">+IF(AND(ISNUMBER(OFFSET('Sanitation Data'!$H$10,0,10*ROW('Sanitation Data'!H141))),'Data Summary'!DG147="Yes"),OFFSET('Sanitation Data'!$H$10,0,10*ROW('Sanitation Data'!H141)),NA())</f>
        <v>#N/A</v>
      </c>
      <c r="AS147" s="520" t="e">
        <f ca="1">+IF(AND(ISNUMBER(OFFSET('Sanitation Data'!$H$11,0,10*ROW('Sanitation Data'!H141))),'Data Summary'!DH147="Yes"),OFFSET('Sanitation Data'!$H$11,0,10*ROW('Sanitation Data'!H141)),NA())</f>
        <v>#N/A</v>
      </c>
      <c r="AT147" s="520" t="e">
        <f ca="1">+IF(AND(ISNUMBER(OFFSET('Sanitation Data'!$H$12,0,10*ROW('Sanitation Data'!H141))),'Data Summary'!DI147="Yes"),OFFSET('Sanitation Data'!$H$12,0,10*ROW('Sanitation Data'!H141)),NA())</f>
        <v>#N/A</v>
      </c>
      <c r="AU147" s="520" t="e">
        <f ca="1">+IF(AND(ISNUMBER(OFFSET('Sanitation Data'!$I$4,0,10*ROW('Sanitation Data'!I141))),'Data Summary'!DJ147="Yes"),100-OFFSET('Sanitation Data'!$I$4,0,10*ROW('Sanitation Data'!I141)),NA())</f>
        <v>#N/A</v>
      </c>
      <c r="AV147" s="520" t="e">
        <f ca="1">+IF(AND(ISNUMBER(OFFSET('Sanitation Data'!$I$6,0,10*ROW('Sanitation Data'!I141))),'Data Summary'!DK147="Yes"),OFFSET('Sanitation Data'!$I$6,0,10*ROW('Sanitation Data'!I141)),NA())</f>
        <v>#N/A</v>
      </c>
      <c r="AW147" s="520" t="e">
        <f ca="1">+IF(AND(ISNUMBER(OFFSET('Sanitation Data'!$I$10,0,10*ROW('Sanitation Data'!I141))),'Data Summary'!DL147="Yes"),OFFSET('Sanitation Data'!$I$10,0,10*ROW('Sanitation Data'!I141)),NA())</f>
        <v>#N/A</v>
      </c>
      <c r="AX147" s="520" t="e">
        <f ca="1">+IF(AND(ISNUMBER(OFFSET('Sanitation Data'!$I$11,0,10*ROW('Sanitation Data'!I141))),'Data Summary'!DM147="Yes"),OFFSET('Sanitation Data'!$I$11,0,10*ROW('Sanitation Data'!I141)),NA())</f>
        <v>#N/A</v>
      </c>
      <c r="AY147" s="520" t="e">
        <f ca="1">+IF(AND(ISNUMBER(OFFSET('Sanitation Data'!$I$12,0,10*ROW('Sanitation Data'!I141))),'Data Summary'!DN147="Yes"),OFFSET('Sanitation Data'!$I$12,0,10*ROW('Sanitation Data'!I141)),NA())</f>
        <v>#N/A</v>
      </c>
      <c r="AZ147" s="521" t="e">
        <f ca="1">+IF(AND(ISNUMBER(OFFSET('Hygiene Data'!$D$5,0,10*ROW('Hygiene Data'!D141))),'Data Summary'!DO147="Yes"),OFFSET('Hygiene Data'!$D$5,0,10*ROW('Hygiene Data'!D141)),NA())</f>
        <v>#N/A</v>
      </c>
      <c r="BA147" s="521" t="e">
        <f ca="1">+IF(AND(ISNUMBER(OFFSET('Hygiene Data'!$D$7,0,10*ROW('Hygiene Data'!D141))),'Data Summary'!DP147="Yes"),OFFSET('Hygiene Data'!$D$7,0,10*ROW('Hygiene Data'!D141)),NA())</f>
        <v>#N/A</v>
      </c>
      <c r="BB147" s="521" t="e">
        <f ca="1">+IF(AND(ISNUMBER(OFFSET('Hygiene Data'!$D$9,0,10*ROW('Hygiene Data'!D141))),'Data Summary'!DQ147="Yes"),OFFSET('Hygiene Data'!$D$9,0,10*ROW('Hygiene Data'!D141)),NA())</f>
        <v>#N/A</v>
      </c>
      <c r="BC147" s="521" t="e">
        <f ca="1">+IF(AND(ISNUMBER(OFFSET('Hygiene Data'!$E$5,0,10*ROW('Hygiene Data'!E141))),'Data Summary'!DR147="Yes"),OFFSET('Hygiene Data'!$E$5,0,10*ROW('Hygiene Data'!E141)),NA())</f>
        <v>#N/A</v>
      </c>
      <c r="BD147" s="521" t="e">
        <f ca="1">+IF(AND(ISNUMBER(OFFSET('Hygiene Data'!$E$7,0,10*ROW('Hygiene Data'!E141))),'Data Summary'!DS147="Yes"),OFFSET('Hygiene Data'!$E$7,0,10*ROW('Hygiene Data'!E141)),NA())</f>
        <v>#N/A</v>
      </c>
      <c r="BE147" s="521" t="e">
        <f ca="1">+IF(AND(ISNUMBER(OFFSET('Hygiene Data'!$E$9,0,10*ROW('Hygiene Data'!E141))),'Data Summary'!DT147="Yes"),OFFSET('Hygiene Data'!$E$9,0,10*ROW('Hygiene Data'!E141)),NA())</f>
        <v>#N/A</v>
      </c>
      <c r="BF147" s="521" t="e">
        <f ca="1">+IF(AND(ISNUMBER(OFFSET('Hygiene Data'!$F$5,0,10*ROW('Hygiene Data'!F141))),'Data Summary'!DU147="Yes"),OFFSET('Hygiene Data'!$F$5,0,10*ROW('Hygiene Data'!F141)),NA())</f>
        <v>#N/A</v>
      </c>
      <c r="BG147" s="521" t="e">
        <f ca="1">+IF(AND(ISNUMBER(OFFSET('Hygiene Data'!$F$7,0,10*ROW('Hygiene Data'!F141))),'Data Summary'!DV147="Yes"),OFFSET('Hygiene Data'!$F$7,0,10*ROW('Hygiene Data'!F141)),NA())</f>
        <v>#N/A</v>
      </c>
      <c r="BH147" s="521" t="e">
        <f ca="1">+IF(AND(ISNUMBER(OFFSET('Hygiene Data'!$F$9,0,10*ROW('Hygiene Data'!F141))),'Data Summary'!DW147="Yes"),OFFSET('Hygiene Data'!$F$9,0,10*ROW('Hygiene Data'!F141)),NA())</f>
        <v>#N/A</v>
      </c>
      <c r="BI147" s="521" t="e">
        <f ca="1">+IF(AND(ISNUMBER(OFFSET('Hygiene Data'!$G$5,0,10*ROW('Hygiene Data'!G141))),'Data Summary'!DX147="Yes"),OFFSET('Hygiene Data'!$G$5,0,10*ROW('Hygiene Data'!G141)),NA())</f>
        <v>#N/A</v>
      </c>
      <c r="BJ147" s="521" t="e">
        <f ca="1">+IF(AND(ISNUMBER(OFFSET('Hygiene Data'!$G$7,0,10*ROW('Hygiene Data'!G141))),'Data Summary'!DY147="Yes"),OFFSET('Hygiene Data'!$G$7,0,10*ROW('Hygiene Data'!G141)),NA())</f>
        <v>#N/A</v>
      </c>
      <c r="BK147" s="521" t="e">
        <f ca="1">+IF(AND(ISNUMBER(OFFSET('Hygiene Data'!$G$9,0,10*ROW('Hygiene Data'!G141))),'Data Summary'!DZ147="Yes"),OFFSET('Hygiene Data'!$G$9,0,10*ROW('Hygiene Data'!G141)),NA())</f>
        <v>#N/A</v>
      </c>
      <c r="BL147" s="521" t="e">
        <f ca="1">+IF(AND(ISNUMBER(OFFSET('Hygiene Data'!$H$5,0,10*ROW('Hygiene Data'!H141))),'Data Summary'!EA147="Yes"),OFFSET('Hygiene Data'!$H$5,0,10*ROW('Hygiene Data'!H141)),NA())</f>
        <v>#N/A</v>
      </c>
      <c r="BM147" s="521" t="e">
        <f ca="1">+IF(AND(ISNUMBER(OFFSET('Hygiene Data'!$H$7,0,10*ROW('Hygiene Data'!H141))),'Data Summary'!EB147="Yes"),OFFSET('Hygiene Data'!$H$7,0,10*ROW('Hygiene Data'!H141)),NA())</f>
        <v>#N/A</v>
      </c>
      <c r="BN147" s="521" t="e">
        <f ca="1">+IF(AND(ISNUMBER(OFFSET('Hygiene Data'!$H$9,0,10*ROW('Hygiene Data'!H141))),'Data Summary'!EC147="Yes"),OFFSET('Hygiene Data'!$H$9,0,10*ROW('Hygiene Data'!H141)),NA())</f>
        <v>#N/A</v>
      </c>
      <c r="BO147" s="521" t="e">
        <f ca="1">+IF(AND(ISNUMBER(OFFSET('Hygiene Data'!$I$5,0,10*ROW('Hygiene Data'!I141))),'Data Summary'!ED147="Yes"),OFFSET('Hygiene Data'!$I$5,0,10*ROW('Hygiene Data'!I141)),NA())</f>
        <v>#N/A</v>
      </c>
      <c r="BP147" s="521" t="e">
        <f ca="1">+IF(AND(ISNUMBER(OFFSET('Hygiene Data'!$I$7,0,10*ROW('Hygiene Data'!I141))),'Data Summary'!EE147="Yes"),OFFSET('Hygiene Data'!$I$7,0,10*ROW('Hygiene Data'!I141)),NA())</f>
        <v>#N/A</v>
      </c>
      <c r="BQ147" s="521" t="e">
        <f ca="1">+IF(AND(ISNUMBER(OFFSET('Hygiene Data'!$I$9,0,10*ROW('Hygiene Data'!I141))),'Data Summary'!EF147="Yes"),OFFSET('Hygiene Data'!$I$9,0,10*ROW('Hygiene Data'!I141)),NA())</f>
        <v>#N/A</v>
      </c>
    </row>
    <row r="148" spans="1:69" x14ac:dyDescent="0.25">
      <c r="A148" s="517" t="e">
        <f ca="1">+RIGHT('Data Summary'!A148,LEN('Data Summary'!A148)-9)</f>
        <v>#VALUE!</v>
      </c>
      <c r="B148" s="491" t="str">
        <f ca="1">+IF(ISTEXT('Data Summary'!B148),'Data Summary'!B148,"")</f>
        <v/>
      </c>
      <c r="C148" s="518" t="e">
        <f ca="1">+VALUE('Data Summary'!C148)</f>
        <v>#VALUE!</v>
      </c>
      <c r="D148" s="519" t="e">
        <f ca="1">+IF(AND(ISNUMBER(OFFSET('Water Data'!$D$4,0,10*ROW('Water Data'!D142))),'Data Summary'!BS148="Yes"),100-OFFSET('Water Data'!$D$4,0,10*ROW('Water Data'!D142)),NA())</f>
        <v>#N/A</v>
      </c>
      <c r="E148" s="519" t="e">
        <f ca="1">+IF(AND(ISNUMBER(OFFSET('Water Data'!$D$6,0,10*ROW('Water Data'!D142))),'Data Summary'!BT148="Yes"),OFFSET('Water Data'!$D$6,0,10*ROW('Water Data'!D142)),NA())</f>
        <v>#N/A</v>
      </c>
      <c r="F148" s="519" t="e">
        <f ca="1">+IF(AND(ISNUMBER(OFFSET('Water Data'!$D$9,0,10*ROW('Water Data'!D142))),'Data Summary'!BU148="Yes"),OFFSET('Water Data'!$D$9,0,10*ROW('Water Data'!D142)),NA())</f>
        <v>#N/A</v>
      </c>
      <c r="G148" s="519" t="e">
        <f ca="1">+IF(AND(ISNUMBER(OFFSET('Water Data'!$E$4,0,10*ROW('Water Data'!E142))),'Data Summary'!BV148="Yes"),100-OFFSET('Water Data'!$E$4,0,10*ROW('Water Data'!E142)),NA())</f>
        <v>#N/A</v>
      </c>
      <c r="H148" s="519" t="e">
        <f ca="1">+IF(AND(ISNUMBER(OFFSET('Water Data'!$E$6,0,10*ROW('Water Data'!E142))),'Data Summary'!BW148="Yes"),OFFSET('Water Data'!$E$6,0,10*ROW('Water Data'!E142)),NA())</f>
        <v>#N/A</v>
      </c>
      <c r="I148" s="519" t="e">
        <f ca="1">+IF(AND(ISNUMBER(OFFSET('Water Data'!$E$9,0,10*ROW('Water Data'!E142))),'Data Summary'!BX148="Yes"),OFFSET('Water Data'!$E$9,0,10*ROW('Water Data'!E142)),NA())</f>
        <v>#N/A</v>
      </c>
      <c r="J148" s="519" t="e">
        <f ca="1">+IF(AND(ISNUMBER(OFFSET('Water Data'!$F$4,0,10*ROW('Water Data'!F142))),'Data Summary'!BY148="Yes"),100-OFFSET('Water Data'!$F$4,0,10*ROW('Water Data'!F142)),NA())</f>
        <v>#N/A</v>
      </c>
      <c r="K148" s="519" t="e">
        <f ca="1">+IF(AND(ISNUMBER(OFFSET('Water Data'!$F$6,0,10*ROW('Water Data'!F142))),'Data Summary'!BZ148="Yes"),OFFSET('Water Data'!$F$6,0,10*ROW('Water Data'!F142)),NA())</f>
        <v>#N/A</v>
      </c>
      <c r="L148" s="519" t="e">
        <f ca="1">+IF(AND(ISNUMBER(OFFSET('Water Data'!$F$9,0,10*ROW('Water Data'!F142))),'Data Summary'!CA148="Yes"),OFFSET('Water Data'!$F$9,0,10*ROW('Water Data'!F142)),NA())</f>
        <v>#N/A</v>
      </c>
      <c r="M148" s="519" t="e">
        <f ca="1">+IF(AND(ISNUMBER(OFFSET('Water Data'!$G$4,0,10*ROW('Water Data'!G142))),'Data Summary'!CB148="Yes"),100-OFFSET('Water Data'!$G$4,0,10*ROW('Water Data'!G142)),NA())</f>
        <v>#N/A</v>
      </c>
      <c r="N148" s="519" t="e">
        <f ca="1">+IF(AND(ISNUMBER(OFFSET('Water Data'!$G$6,0,10*ROW('Water Data'!G142))),'Data Summary'!CC148="Yes"),OFFSET('Water Data'!$G$6,0,10*ROW('Water Data'!G142)),NA())</f>
        <v>#N/A</v>
      </c>
      <c r="O148" s="519" t="e">
        <f ca="1">+IF(AND(ISNUMBER(OFFSET('Water Data'!$G$9,0,10*ROW('Water Data'!G142))),'Data Summary'!CD148="Yes"),OFFSET('Water Data'!$G$9,0,10*ROW('Water Data'!G142)),NA())</f>
        <v>#N/A</v>
      </c>
      <c r="P148" s="519" t="e">
        <f ca="1">+IF(AND(ISNUMBER(OFFSET('Water Data'!$H$4,0,10*ROW('Water Data'!H142))),'Data Summary'!CE148="Yes"),100-OFFSET('Water Data'!$H$4,0,10*ROW('Water Data'!H142)),NA())</f>
        <v>#N/A</v>
      </c>
      <c r="Q148" s="519" t="e">
        <f ca="1">+IF(AND(ISNUMBER(OFFSET('Water Data'!$H$6,0,10*ROW('Water Data'!H142))),'Data Summary'!CF148="Yes"),OFFSET('Water Data'!$H$6,0,10*ROW('Water Data'!H142)),NA())</f>
        <v>#N/A</v>
      </c>
      <c r="R148" s="519" t="e">
        <f ca="1">+IF(AND(ISNUMBER(OFFSET('Water Data'!$H$9,0,10*ROW('Water Data'!H142))),'Data Summary'!CG148="Yes"),OFFSET('Water Data'!$H$9,0,10*ROW('Water Data'!H142)),NA())</f>
        <v>#N/A</v>
      </c>
      <c r="S148" s="519" t="e">
        <f ca="1">+IF(AND(ISNUMBER(OFFSET('Water Data'!$I$4,0,10*ROW('Water Data'!I142))),'Data Summary'!CH148="Yes"),100-OFFSET('Water Data'!$I$4,0,10*ROW('Water Data'!I142)),NA())</f>
        <v>#N/A</v>
      </c>
      <c r="T148" s="519" t="e">
        <f ca="1">+IF(AND(ISNUMBER(OFFSET('Water Data'!$I$6,0,10*ROW('Water Data'!I142))),'Data Summary'!CI148="Yes"),OFFSET('Water Data'!$I$6,0,10*ROW('Water Data'!I142)),NA())</f>
        <v>#N/A</v>
      </c>
      <c r="U148" s="519" t="e">
        <f ca="1">+IF(AND(ISNUMBER(OFFSET('Water Data'!$I$9,0,10*ROW('Water Data'!I142))),'Data Summary'!CJ148="Yes"),OFFSET('Water Data'!$I$9,0,10*ROW('Water Data'!I142)),NA())</f>
        <v>#N/A</v>
      </c>
      <c r="V148" s="520" t="e">
        <f ca="1">+IF(AND(ISNUMBER(OFFSET('Sanitation Data'!$D$4,0,10*ROW('Sanitation Data'!D142))),'Data Summary'!CK148="Yes"),100-OFFSET('Sanitation Data'!$D$4,0,10*ROW('Sanitation Data'!D142)),NA())</f>
        <v>#N/A</v>
      </c>
      <c r="W148" s="520" t="e">
        <f ca="1">+IF(AND(ISNUMBER(OFFSET('Sanitation Data'!$D$6,0,10*ROW('Sanitation Data'!D142))),'Data Summary'!CL148="Yes"),OFFSET('Sanitation Data'!$D$6,0,10*ROW('Sanitation Data'!D142)),NA())</f>
        <v>#N/A</v>
      </c>
      <c r="X148" s="520" t="e">
        <f ca="1">+IF(AND(ISNUMBER(OFFSET('Sanitation Data'!$D$10,0,10*ROW('Sanitation Data'!D142))),'Data Summary'!CM148="Yes"),OFFSET('Sanitation Data'!$D$10,0,10*ROW('Sanitation Data'!D142)),NA())</f>
        <v>#N/A</v>
      </c>
      <c r="Y148" s="520" t="e">
        <f ca="1">+IF(AND(ISNUMBER(OFFSET('Sanitation Data'!$D$11,0,10*ROW('Sanitation Data'!D142))),'Data Summary'!CN148="Yes"),OFFSET('Sanitation Data'!$D$11,0,10*ROW('Sanitation Data'!D142)),NA())</f>
        <v>#N/A</v>
      </c>
      <c r="Z148" s="520" t="e">
        <f ca="1">+IF(AND(ISNUMBER(OFFSET('Sanitation Data'!$D$12,0,10*ROW('Sanitation Data'!D142))),'Data Summary'!CO148="Yes"),OFFSET('Sanitation Data'!$D$12,0,10*ROW('Sanitation Data'!D142)),NA())</f>
        <v>#N/A</v>
      </c>
      <c r="AA148" s="520" t="e">
        <f ca="1">+IF(AND(ISNUMBER(OFFSET('Sanitation Data'!$E$4,0,10*ROW('Sanitation Data'!E142))),'Data Summary'!CP148="Yes"),100-OFFSET('Sanitation Data'!$E$4,0,10*ROW('Sanitation Data'!E142)),NA())</f>
        <v>#N/A</v>
      </c>
      <c r="AB148" s="520" t="e">
        <f ca="1">+IF(AND(ISNUMBER(OFFSET('Sanitation Data'!$E$6,0,10*ROW('Sanitation Data'!E142))),'Data Summary'!CQ148="Yes"),OFFSET('Sanitation Data'!$E$6,0,10*ROW('Sanitation Data'!E142)),NA())</f>
        <v>#N/A</v>
      </c>
      <c r="AC148" s="520" t="e">
        <f ca="1">+IF(AND(ISNUMBER(OFFSET('Sanitation Data'!$E$10,0,10*ROW('Sanitation Data'!E142))),'Data Summary'!CR148="Yes"),OFFSET('Sanitation Data'!$E$10,0,10*ROW('Sanitation Data'!E142)),NA())</f>
        <v>#N/A</v>
      </c>
      <c r="AD148" s="520" t="e">
        <f ca="1">+IF(AND(ISNUMBER(OFFSET('Sanitation Data'!$E$11,0,10*ROW('Sanitation Data'!E142))),'Data Summary'!CS148="Yes"),OFFSET('Sanitation Data'!$E$11,0,10*ROW('Sanitation Data'!E142)),NA())</f>
        <v>#N/A</v>
      </c>
      <c r="AE148" s="520" t="e">
        <f ca="1">+IF(AND(ISNUMBER(OFFSET('Sanitation Data'!$E$12,0,10*ROW('Sanitation Data'!E142))),'Data Summary'!CT148="Yes"),OFFSET('Sanitation Data'!$E$12,0,10*ROW('Sanitation Data'!E142)),NA())</f>
        <v>#N/A</v>
      </c>
      <c r="AF148" s="520" t="e">
        <f ca="1">+IF(AND(ISNUMBER(OFFSET('Sanitation Data'!$F$4,0,10*ROW('Sanitation Data'!F142))),'Data Summary'!CU148="Yes"),100-OFFSET('Sanitation Data'!$F$4,0,10*ROW('Sanitation Data'!F142)),NA())</f>
        <v>#N/A</v>
      </c>
      <c r="AG148" s="520" t="e">
        <f ca="1">+IF(AND(ISNUMBER(OFFSET('Sanitation Data'!$F$6,0,10*ROW('Sanitation Data'!F142))),'Data Summary'!CV148="Yes"),OFFSET('Sanitation Data'!$F$6,0,10*ROW('Sanitation Data'!F142)),NA())</f>
        <v>#N/A</v>
      </c>
      <c r="AH148" s="520" t="e">
        <f ca="1">+IF(AND(ISNUMBER(OFFSET('Sanitation Data'!$F$10,0,10*ROW('Sanitation Data'!F142))),'Data Summary'!CW148="Yes"),OFFSET('Sanitation Data'!$F$10,0,10*ROW('Sanitation Data'!F142)),NA())</f>
        <v>#N/A</v>
      </c>
      <c r="AI148" s="520" t="e">
        <f ca="1">+IF(AND(ISNUMBER(OFFSET('Sanitation Data'!$F$11,0,10*ROW('Sanitation Data'!F142))),'Data Summary'!CX148="Yes"),OFFSET('Sanitation Data'!$F$11,0,10*ROW('Sanitation Data'!F142)),NA())</f>
        <v>#N/A</v>
      </c>
      <c r="AJ148" s="520" t="e">
        <f ca="1">+IF(AND(ISNUMBER(OFFSET('Sanitation Data'!$F$12,0,10*ROW('Sanitation Data'!F142))),'Data Summary'!CY148="Yes"),OFFSET('Sanitation Data'!$F$12,0,10*ROW('Sanitation Data'!F142)),NA())</f>
        <v>#N/A</v>
      </c>
      <c r="AK148" s="520" t="e">
        <f ca="1">+IF(AND(ISNUMBER(OFFSET('Sanitation Data'!$G$4,0,10*ROW('Sanitation Data'!G142))),'Data Summary'!CZ148="Yes"),100-OFFSET('Sanitation Data'!$G$4,0,10*ROW('Sanitation Data'!G142)),NA())</f>
        <v>#N/A</v>
      </c>
      <c r="AL148" s="520" t="e">
        <f ca="1">+IF(AND(ISNUMBER(OFFSET('Sanitation Data'!$G$6,0,10*ROW('Sanitation Data'!G142))),'Data Summary'!DA148="Yes"),OFFSET('Sanitation Data'!$G$6,0,10*ROW('Sanitation Data'!G142)),NA())</f>
        <v>#N/A</v>
      </c>
      <c r="AM148" s="520" t="e">
        <f ca="1">+IF(AND(ISNUMBER(OFFSET('Sanitation Data'!$G$10,0,10*ROW('Sanitation Data'!G142))),'Data Summary'!DB148="Yes"),OFFSET('Sanitation Data'!$G$10,0,10*ROW('Sanitation Data'!G142)),NA())</f>
        <v>#N/A</v>
      </c>
      <c r="AN148" s="520" t="e">
        <f ca="1">+IF(AND(ISNUMBER(OFFSET('Sanitation Data'!$G$11,0,10*ROW('Sanitation Data'!G142))),'Data Summary'!DC148="Yes"),OFFSET('Sanitation Data'!$G$11,0,10*ROW('Sanitation Data'!G142)),NA())</f>
        <v>#N/A</v>
      </c>
      <c r="AO148" s="520" t="e">
        <f ca="1">+IF(AND(ISNUMBER(OFFSET('Sanitation Data'!$G$12,0,10*ROW('Sanitation Data'!G142))),'Data Summary'!DD148="Yes"),OFFSET('Sanitation Data'!$G$12,0,10*ROW('Sanitation Data'!G142)),NA())</f>
        <v>#N/A</v>
      </c>
      <c r="AP148" s="520" t="e">
        <f ca="1">+IF(AND(ISNUMBER(OFFSET('Sanitation Data'!$H$4,0,10*ROW('Sanitation Data'!H142))),'Data Summary'!DE148="Yes"),100-OFFSET('Sanitation Data'!$H$4,0,10*ROW('Sanitation Data'!H142)),NA())</f>
        <v>#N/A</v>
      </c>
      <c r="AQ148" s="520" t="e">
        <f ca="1">+IF(AND(ISNUMBER(OFFSET('Sanitation Data'!$H$6,0,10*ROW('Sanitation Data'!H142))),'Data Summary'!DF148="Yes"),OFFSET('Sanitation Data'!$H$6,0,10*ROW('Sanitation Data'!H142)),NA())</f>
        <v>#N/A</v>
      </c>
      <c r="AR148" s="520" t="e">
        <f ca="1">+IF(AND(ISNUMBER(OFFSET('Sanitation Data'!$H$10,0,10*ROW('Sanitation Data'!H142))),'Data Summary'!DG148="Yes"),OFFSET('Sanitation Data'!$H$10,0,10*ROW('Sanitation Data'!H142)),NA())</f>
        <v>#N/A</v>
      </c>
      <c r="AS148" s="520" t="e">
        <f ca="1">+IF(AND(ISNUMBER(OFFSET('Sanitation Data'!$H$11,0,10*ROW('Sanitation Data'!H142))),'Data Summary'!DH148="Yes"),OFFSET('Sanitation Data'!$H$11,0,10*ROW('Sanitation Data'!H142)),NA())</f>
        <v>#N/A</v>
      </c>
      <c r="AT148" s="520" t="e">
        <f ca="1">+IF(AND(ISNUMBER(OFFSET('Sanitation Data'!$H$12,0,10*ROW('Sanitation Data'!H142))),'Data Summary'!DI148="Yes"),OFFSET('Sanitation Data'!$H$12,0,10*ROW('Sanitation Data'!H142)),NA())</f>
        <v>#N/A</v>
      </c>
      <c r="AU148" s="520" t="e">
        <f ca="1">+IF(AND(ISNUMBER(OFFSET('Sanitation Data'!$I$4,0,10*ROW('Sanitation Data'!I142))),'Data Summary'!DJ148="Yes"),100-OFFSET('Sanitation Data'!$I$4,0,10*ROW('Sanitation Data'!I142)),NA())</f>
        <v>#N/A</v>
      </c>
      <c r="AV148" s="520" t="e">
        <f ca="1">+IF(AND(ISNUMBER(OFFSET('Sanitation Data'!$I$6,0,10*ROW('Sanitation Data'!I142))),'Data Summary'!DK148="Yes"),OFFSET('Sanitation Data'!$I$6,0,10*ROW('Sanitation Data'!I142)),NA())</f>
        <v>#N/A</v>
      </c>
      <c r="AW148" s="520" t="e">
        <f ca="1">+IF(AND(ISNUMBER(OFFSET('Sanitation Data'!$I$10,0,10*ROW('Sanitation Data'!I142))),'Data Summary'!DL148="Yes"),OFFSET('Sanitation Data'!$I$10,0,10*ROW('Sanitation Data'!I142)),NA())</f>
        <v>#N/A</v>
      </c>
      <c r="AX148" s="520" t="e">
        <f ca="1">+IF(AND(ISNUMBER(OFFSET('Sanitation Data'!$I$11,0,10*ROW('Sanitation Data'!I142))),'Data Summary'!DM148="Yes"),OFFSET('Sanitation Data'!$I$11,0,10*ROW('Sanitation Data'!I142)),NA())</f>
        <v>#N/A</v>
      </c>
      <c r="AY148" s="520" t="e">
        <f ca="1">+IF(AND(ISNUMBER(OFFSET('Sanitation Data'!$I$12,0,10*ROW('Sanitation Data'!I142))),'Data Summary'!DN148="Yes"),OFFSET('Sanitation Data'!$I$12,0,10*ROW('Sanitation Data'!I142)),NA())</f>
        <v>#N/A</v>
      </c>
      <c r="AZ148" s="521" t="e">
        <f ca="1">+IF(AND(ISNUMBER(OFFSET('Hygiene Data'!$D$5,0,10*ROW('Hygiene Data'!D142))),'Data Summary'!DO148="Yes"),OFFSET('Hygiene Data'!$D$5,0,10*ROW('Hygiene Data'!D142)),NA())</f>
        <v>#N/A</v>
      </c>
      <c r="BA148" s="521" t="e">
        <f ca="1">+IF(AND(ISNUMBER(OFFSET('Hygiene Data'!$D$7,0,10*ROW('Hygiene Data'!D142))),'Data Summary'!DP148="Yes"),OFFSET('Hygiene Data'!$D$7,0,10*ROW('Hygiene Data'!D142)),NA())</f>
        <v>#N/A</v>
      </c>
      <c r="BB148" s="521" t="e">
        <f ca="1">+IF(AND(ISNUMBER(OFFSET('Hygiene Data'!$D$9,0,10*ROW('Hygiene Data'!D142))),'Data Summary'!DQ148="Yes"),OFFSET('Hygiene Data'!$D$9,0,10*ROW('Hygiene Data'!D142)),NA())</f>
        <v>#N/A</v>
      </c>
      <c r="BC148" s="521" t="e">
        <f ca="1">+IF(AND(ISNUMBER(OFFSET('Hygiene Data'!$E$5,0,10*ROW('Hygiene Data'!E142))),'Data Summary'!DR148="Yes"),OFFSET('Hygiene Data'!$E$5,0,10*ROW('Hygiene Data'!E142)),NA())</f>
        <v>#N/A</v>
      </c>
      <c r="BD148" s="521" t="e">
        <f ca="1">+IF(AND(ISNUMBER(OFFSET('Hygiene Data'!$E$7,0,10*ROW('Hygiene Data'!E142))),'Data Summary'!DS148="Yes"),OFFSET('Hygiene Data'!$E$7,0,10*ROW('Hygiene Data'!E142)),NA())</f>
        <v>#N/A</v>
      </c>
      <c r="BE148" s="521" t="e">
        <f ca="1">+IF(AND(ISNUMBER(OFFSET('Hygiene Data'!$E$9,0,10*ROW('Hygiene Data'!E142))),'Data Summary'!DT148="Yes"),OFFSET('Hygiene Data'!$E$9,0,10*ROW('Hygiene Data'!E142)),NA())</f>
        <v>#N/A</v>
      </c>
      <c r="BF148" s="521" t="e">
        <f ca="1">+IF(AND(ISNUMBER(OFFSET('Hygiene Data'!$F$5,0,10*ROW('Hygiene Data'!F142))),'Data Summary'!DU148="Yes"),OFFSET('Hygiene Data'!$F$5,0,10*ROW('Hygiene Data'!F142)),NA())</f>
        <v>#N/A</v>
      </c>
      <c r="BG148" s="521" t="e">
        <f ca="1">+IF(AND(ISNUMBER(OFFSET('Hygiene Data'!$F$7,0,10*ROW('Hygiene Data'!F142))),'Data Summary'!DV148="Yes"),OFFSET('Hygiene Data'!$F$7,0,10*ROW('Hygiene Data'!F142)),NA())</f>
        <v>#N/A</v>
      </c>
      <c r="BH148" s="521" t="e">
        <f ca="1">+IF(AND(ISNUMBER(OFFSET('Hygiene Data'!$F$9,0,10*ROW('Hygiene Data'!F142))),'Data Summary'!DW148="Yes"),OFFSET('Hygiene Data'!$F$9,0,10*ROW('Hygiene Data'!F142)),NA())</f>
        <v>#N/A</v>
      </c>
      <c r="BI148" s="521" t="e">
        <f ca="1">+IF(AND(ISNUMBER(OFFSET('Hygiene Data'!$G$5,0,10*ROW('Hygiene Data'!G142))),'Data Summary'!DX148="Yes"),OFFSET('Hygiene Data'!$G$5,0,10*ROW('Hygiene Data'!G142)),NA())</f>
        <v>#N/A</v>
      </c>
      <c r="BJ148" s="521" t="e">
        <f ca="1">+IF(AND(ISNUMBER(OFFSET('Hygiene Data'!$G$7,0,10*ROW('Hygiene Data'!G142))),'Data Summary'!DY148="Yes"),OFFSET('Hygiene Data'!$G$7,0,10*ROW('Hygiene Data'!G142)),NA())</f>
        <v>#N/A</v>
      </c>
      <c r="BK148" s="521" t="e">
        <f ca="1">+IF(AND(ISNUMBER(OFFSET('Hygiene Data'!$G$9,0,10*ROW('Hygiene Data'!G142))),'Data Summary'!DZ148="Yes"),OFFSET('Hygiene Data'!$G$9,0,10*ROW('Hygiene Data'!G142)),NA())</f>
        <v>#N/A</v>
      </c>
      <c r="BL148" s="521" t="e">
        <f ca="1">+IF(AND(ISNUMBER(OFFSET('Hygiene Data'!$H$5,0,10*ROW('Hygiene Data'!H142))),'Data Summary'!EA148="Yes"),OFFSET('Hygiene Data'!$H$5,0,10*ROW('Hygiene Data'!H142)),NA())</f>
        <v>#N/A</v>
      </c>
      <c r="BM148" s="521" t="e">
        <f ca="1">+IF(AND(ISNUMBER(OFFSET('Hygiene Data'!$H$7,0,10*ROW('Hygiene Data'!H142))),'Data Summary'!EB148="Yes"),OFFSET('Hygiene Data'!$H$7,0,10*ROW('Hygiene Data'!H142)),NA())</f>
        <v>#N/A</v>
      </c>
      <c r="BN148" s="521" t="e">
        <f ca="1">+IF(AND(ISNUMBER(OFFSET('Hygiene Data'!$H$9,0,10*ROW('Hygiene Data'!H142))),'Data Summary'!EC148="Yes"),OFFSET('Hygiene Data'!$H$9,0,10*ROW('Hygiene Data'!H142)),NA())</f>
        <v>#N/A</v>
      </c>
      <c r="BO148" s="521" t="e">
        <f ca="1">+IF(AND(ISNUMBER(OFFSET('Hygiene Data'!$I$5,0,10*ROW('Hygiene Data'!I142))),'Data Summary'!ED148="Yes"),OFFSET('Hygiene Data'!$I$5,0,10*ROW('Hygiene Data'!I142)),NA())</f>
        <v>#N/A</v>
      </c>
      <c r="BP148" s="521" t="e">
        <f ca="1">+IF(AND(ISNUMBER(OFFSET('Hygiene Data'!$I$7,0,10*ROW('Hygiene Data'!I142))),'Data Summary'!EE148="Yes"),OFFSET('Hygiene Data'!$I$7,0,10*ROW('Hygiene Data'!I142)),NA())</f>
        <v>#N/A</v>
      </c>
      <c r="BQ148" s="521" t="e">
        <f ca="1">+IF(AND(ISNUMBER(OFFSET('Hygiene Data'!$I$9,0,10*ROW('Hygiene Data'!I142))),'Data Summary'!EF148="Yes"),OFFSET('Hygiene Data'!$I$9,0,10*ROW('Hygiene Data'!I142)),NA())</f>
        <v>#N/A</v>
      </c>
    </row>
    <row r="149" spans="1:69" x14ac:dyDescent="0.25">
      <c r="A149" s="517" t="e">
        <f ca="1">+RIGHT('Data Summary'!A149,LEN('Data Summary'!A149)-9)</f>
        <v>#VALUE!</v>
      </c>
      <c r="B149" s="491" t="str">
        <f ca="1">+IF(ISTEXT('Data Summary'!B149),'Data Summary'!B149,"")</f>
        <v/>
      </c>
      <c r="C149" s="518" t="e">
        <f ca="1">+VALUE('Data Summary'!C149)</f>
        <v>#VALUE!</v>
      </c>
      <c r="D149" s="519" t="e">
        <f ca="1">+IF(AND(ISNUMBER(OFFSET('Water Data'!$D$4,0,10*ROW('Water Data'!D143))),'Data Summary'!BS149="Yes"),100-OFFSET('Water Data'!$D$4,0,10*ROW('Water Data'!D143)),NA())</f>
        <v>#N/A</v>
      </c>
      <c r="E149" s="519" t="e">
        <f ca="1">+IF(AND(ISNUMBER(OFFSET('Water Data'!$D$6,0,10*ROW('Water Data'!D143))),'Data Summary'!BT149="Yes"),OFFSET('Water Data'!$D$6,0,10*ROW('Water Data'!D143)),NA())</f>
        <v>#N/A</v>
      </c>
      <c r="F149" s="519" t="e">
        <f ca="1">+IF(AND(ISNUMBER(OFFSET('Water Data'!$D$9,0,10*ROW('Water Data'!D143))),'Data Summary'!BU149="Yes"),OFFSET('Water Data'!$D$9,0,10*ROW('Water Data'!D143)),NA())</f>
        <v>#N/A</v>
      </c>
      <c r="G149" s="519" t="e">
        <f ca="1">+IF(AND(ISNUMBER(OFFSET('Water Data'!$E$4,0,10*ROW('Water Data'!E143))),'Data Summary'!BV149="Yes"),100-OFFSET('Water Data'!$E$4,0,10*ROW('Water Data'!E143)),NA())</f>
        <v>#N/A</v>
      </c>
      <c r="H149" s="519" t="e">
        <f ca="1">+IF(AND(ISNUMBER(OFFSET('Water Data'!$E$6,0,10*ROW('Water Data'!E143))),'Data Summary'!BW149="Yes"),OFFSET('Water Data'!$E$6,0,10*ROW('Water Data'!E143)),NA())</f>
        <v>#N/A</v>
      </c>
      <c r="I149" s="519" t="e">
        <f ca="1">+IF(AND(ISNUMBER(OFFSET('Water Data'!$E$9,0,10*ROW('Water Data'!E143))),'Data Summary'!BX149="Yes"),OFFSET('Water Data'!$E$9,0,10*ROW('Water Data'!E143)),NA())</f>
        <v>#N/A</v>
      </c>
      <c r="J149" s="519" t="e">
        <f ca="1">+IF(AND(ISNUMBER(OFFSET('Water Data'!$F$4,0,10*ROW('Water Data'!F143))),'Data Summary'!BY149="Yes"),100-OFFSET('Water Data'!$F$4,0,10*ROW('Water Data'!F143)),NA())</f>
        <v>#N/A</v>
      </c>
      <c r="K149" s="519" t="e">
        <f ca="1">+IF(AND(ISNUMBER(OFFSET('Water Data'!$F$6,0,10*ROW('Water Data'!F143))),'Data Summary'!BZ149="Yes"),OFFSET('Water Data'!$F$6,0,10*ROW('Water Data'!F143)),NA())</f>
        <v>#N/A</v>
      </c>
      <c r="L149" s="519" t="e">
        <f ca="1">+IF(AND(ISNUMBER(OFFSET('Water Data'!$F$9,0,10*ROW('Water Data'!F143))),'Data Summary'!CA149="Yes"),OFFSET('Water Data'!$F$9,0,10*ROW('Water Data'!F143)),NA())</f>
        <v>#N/A</v>
      </c>
      <c r="M149" s="519" t="e">
        <f ca="1">+IF(AND(ISNUMBER(OFFSET('Water Data'!$G$4,0,10*ROW('Water Data'!G143))),'Data Summary'!CB149="Yes"),100-OFFSET('Water Data'!$G$4,0,10*ROW('Water Data'!G143)),NA())</f>
        <v>#N/A</v>
      </c>
      <c r="N149" s="519" t="e">
        <f ca="1">+IF(AND(ISNUMBER(OFFSET('Water Data'!$G$6,0,10*ROW('Water Data'!G143))),'Data Summary'!CC149="Yes"),OFFSET('Water Data'!$G$6,0,10*ROW('Water Data'!G143)),NA())</f>
        <v>#N/A</v>
      </c>
      <c r="O149" s="519" t="e">
        <f ca="1">+IF(AND(ISNUMBER(OFFSET('Water Data'!$G$9,0,10*ROW('Water Data'!G143))),'Data Summary'!CD149="Yes"),OFFSET('Water Data'!$G$9,0,10*ROW('Water Data'!G143)),NA())</f>
        <v>#N/A</v>
      </c>
      <c r="P149" s="519" t="e">
        <f ca="1">+IF(AND(ISNUMBER(OFFSET('Water Data'!$H$4,0,10*ROW('Water Data'!H143))),'Data Summary'!CE149="Yes"),100-OFFSET('Water Data'!$H$4,0,10*ROW('Water Data'!H143)),NA())</f>
        <v>#N/A</v>
      </c>
      <c r="Q149" s="519" t="e">
        <f ca="1">+IF(AND(ISNUMBER(OFFSET('Water Data'!$H$6,0,10*ROW('Water Data'!H143))),'Data Summary'!CF149="Yes"),OFFSET('Water Data'!$H$6,0,10*ROW('Water Data'!H143)),NA())</f>
        <v>#N/A</v>
      </c>
      <c r="R149" s="519" t="e">
        <f ca="1">+IF(AND(ISNUMBER(OFFSET('Water Data'!$H$9,0,10*ROW('Water Data'!H143))),'Data Summary'!CG149="Yes"),OFFSET('Water Data'!$H$9,0,10*ROW('Water Data'!H143)),NA())</f>
        <v>#N/A</v>
      </c>
      <c r="S149" s="519" t="e">
        <f ca="1">+IF(AND(ISNUMBER(OFFSET('Water Data'!$I$4,0,10*ROW('Water Data'!I143))),'Data Summary'!CH149="Yes"),100-OFFSET('Water Data'!$I$4,0,10*ROW('Water Data'!I143)),NA())</f>
        <v>#N/A</v>
      </c>
      <c r="T149" s="519" t="e">
        <f ca="1">+IF(AND(ISNUMBER(OFFSET('Water Data'!$I$6,0,10*ROW('Water Data'!I143))),'Data Summary'!CI149="Yes"),OFFSET('Water Data'!$I$6,0,10*ROW('Water Data'!I143)),NA())</f>
        <v>#N/A</v>
      </c>
      <c r="U149" s="519" t="e">
        <f ca="1">+IF(AND(ISNUMBER(OFFSET('Water Data'!$I$9,0,10*ROW('Water Data'!I143))),'Data Summary'!CJ149="Yes"),OFFSET('Water Data'!$I$9,0,10*ROW('Water Data'!I143)),NA())</f>
        <v>#N/A</v>
      </c>
      <c r="V149" s="520" t="e">
        <f ca="1">+IF(AND(ISNUMBER(OFFSET('Sanitation Data'!$D$4,0,10*ROW('Sanitation Data'!D143))),'Data Summary'!CK149="Yes"),100-OFFSET('Sanitation Data'!$D$4,0,10*ROW('Sanitation Data'!D143)),NA())</f>
        <v>#N/A</v>
      </c>
      <c r="W149" s="520" t="e">
        <f ca="1">+IF(AND(ISNUMBER(OFFSET('Sanitation Data'!$D$6,0,10*ROW('Sanitation Data'!D143))),'Data Summary'!CL149="Yes"),OFFSET('Sanitation Data'!$D$6,0,10*ROW('Sanitation Data'!D143)),NA())</f>
        <v>#N/A</v>
      </c>
      <c r="X149" s="520" t="e">
        <f ca="1">+IF(AND(ISNUMBER(OFFSET('Sanitation Data'!$D$10,0,10*ROW('Sanitation Data'!D143))),'Data Summary'!CM149="Yes"),OFFSET('Sanitation Data'!$D$10,0,10*ROW('Sanitation Data'!D143)),NA())</f>
        <v>#N/A</v>
      </c>
      <c r="Y149" s="520" t="e">
        <f ca="1">+IF(AND(ISNUMBER(OFFSET('Sanitation Data'!$D$11,0,10*ROW('Sanitation Data'!D143))),'Data Summary'!CN149="Yes"),OFFSET('Sanitation Data'!$D$11,0,10*ROW('Sanitation Data'!D143)),NA())</f>
        <v>#N/A</v>
      </c>
      <c r="Z149" s="520" t="e">
        <f ca="1">+IF(AND(ISNUMBER(OFFSET('Sanitation Data'!$D$12,0,10*ROW('Sanitation Data'!D143))),'Data Summary'!CO149="Yes"),OFFSET('Sanitation Data'!$D$12,0,10*ROW('Sanitation Data'!D143)),NA())</f>
        <v>#N/A</v>
      </c>
      <c r="AA149" s="520" t="e">
        <f ca="1">+IF(AND(ISNUMBER(OFFSET('Sanitation Data'!$E$4,0,10*ROW('Sanitation Data'!E143))),'Data Summary'!CP149="Yes"),100-OFFSET('Sanitation Data'!$E$4,0,10*ROW('Sanitation Data'!E143)),NA())</f>
        <v>#N/A</v>
      </c>
      <c r="AB149" s="520" t="e">
        <f ca="1">+IF(AND(ISNUMBER(OFFSET('Sanitation Data'!$E$6,0,10*ROW('Sanitation Data'!E143))),'Data Summary'!CQ149="Yes"),OFFSET('Sanitation Data'!$E$6,0,10*ROW('Sanitation Data'!E143)),NA())</f>
        <v>#N/A</v>
      </c>
      <c r="AC149" s="520" t="e">
        <f ca="1">+IF(AND(ISNUMBER(OFFSET('Sanitation Data'!$E$10,0,10*ROW('Sanitation Data'!E143))),'Data Summary'!CR149="Yes"),OFFSET('Sanitation Data'!$E$10,0,10*ROW('Sanitation Data'!E143)),NA())</f>
        <v>#N/A</v>
      </c>
      <c r="AD149" s="520" t="e">
        <f ca="1">+IF(AND(ISNUMBER(OFFSET('Sanitation Data'!$E$11,0,10*ROW('Sanitation Data'!E143))),'Data Summary'!CS149="Yes"),OFFSET('Sanitation Data'!$E$11,0,10*ROW('Sanitation Data'!E143)),NA())</f>
        <v>#N/A</v>
      </c>
      <c r="AE149" s="520" t="e">
        <f ca="1">+IF(AND(ISNUMBER(OFFSET('Sanitation Data'!$E$12,0,10*ROW('Sanitation Data'!E143))),'Data Summary'!CT149="Yes"),OFFSET('Sanitation Data'!$E$12,0,10*ROW('Sanitation Data'!E143)),NA())</f>
        <v>#N/A</v>
      </c>
      <c r="AF149" s="520" t="e">
        <f ca="1">+IF(AND(ISNUMBER(OFFSET('Sanitation Data'!$F$4,0,10*ROW('Sanitation Data'!F143))),'Data Summary'!CU149="Yes"),100-OFFSET('Sanitation Data'!$F$4,0,10*ROW('Sanitation Data'!F143)),NA())</f>
        <v>#N/A</v>
      </c>
      <c r="AG149" s="520" t="e">
        <f ca="1">+IF(AND(ISNUMBER(OFFSET('Sanitation Data'!$F$6,0,10*ROW('Sanitation Data'!F143))),'Data Summary'!CV149="Yes"),OFFSET('Sanitation Data'!$F$6,0,10*ROW('Sanitation Data'!F143)),NA())</f>
        <v>#N/A</v>
      </c>
      <c r="AH149" s="520" t="e">
        <f ca="1">+IF(AND(ISNUMBER(OFFSET('Sanitation Data'!$F$10,0,10*ROW('Sanitation Data'!F143))),'Data Summary'!CW149="Yes"),OFFSET('Sanitation Data'!$F$10,0,10*ROW('Sanitation Data'!F143)),NA())</f>
        <v>#N/A</v>
      </c>
      <c r="AI149" s="520" t="e">
        <f ca="1">+IF(AND(ISNUMBER(OFFSET('Sanitation Data'!$F$11,0,10*ROW('Sanitation Data'!F143))),'Data Summary'!CX149="Yes"),OFFSET('Sanitation Data'!$F$11,0,10*ROW('Sanitation Data'!F143)),NA())</f>
        <v>#N/A</v>
      </c>
      <c r="AJ149" s="520" t="e">
        <f ca="1">+IF(AND(ISNUMBER(OFFSET('Sanitation Data'!$F$12,0,10*ROW('Sanitation Data'!F143))),'Data Summary'!CY149="Yes"),OFFSET('Sanitation Data'!$F$12,0,10*ROW('Sanitation Data'!F143)),NA())</f>
        <v>#N/A</v>
      </c>
      <c r="AK149" s="520" t="e">
        <f ca="1">+IF(AND(ISNUMBER(OFFSET('Sanitation Data'!$G$4,0,10*ROW('Sanitation Data'!G143))),'Data Summary'!CZ149="Yes"),100-OFFSET('Sanitation Data'!$G$4,0,10*ROW('Sanitation Data'!G143)),NA())</f>
        <v>#N/A</v>
      </c>
      <c r="AL149" s="520" t="e">
        <f ca="1">+IF(AND(ISNUMBER(OFFSET('Sanitation Data'!$G$6,0,10*ROW('Sanitation Data'!G143))),'Data Summary'!DA149="Yes"),OFFSET('Sanitation Data'!$G$6,0,10*ROW('Sanitation Data'!G143)),NA())</f>
        <v>#N/A</v>
      </c>
      <c r="AM149" s="520" t="e">
        <f ca="1">+IF(AND(ISNUMBER(OFFSET('Sanitation Data'!$G$10,0,10*ROW('Sanitation Data'!G143))),'Data Summary'!DB149="Yes"),OFFSET('Sanitation Data'!$G$10,0,10*ROW('Sanitation Data'!G143)),NA())</f>
        <v>#N/A</v>
      </c>
      <c r="AN149" s="520" t="e">
        <f ca="1">+IF(AND(ISNUMBER(OFFSET('Sanitation Data'!$G$11,0,10*ROW('Sanitation Data'!G143))),'Data Summary'!DC149="Yes"),OFFSET('Sanitation Data'!$G$11,0,10*ROW('Sanitation Data'!G143)),NA())</f>
        <v>#N/A</v>
      </c>
      <c r="AO149" s="520" t="e">
        <f ca="1">+IF(AND(ISNUMBER(OFFSET('Sanitation Data'!$G$12,0,10*ROW('Sanitation Data'!G143))),'Data Summary'!DD149="Yes"),OFFSET('Sanitation Data'!$G$12,0,10*ROW('Sanitation Data'!G143)),NA())</f>
        <v>#N/A</v>
      </c>
      <c r="AP149" s="520" t="e">
        <f ca="1">+IF(AND(ISNUMBER(OFFSET('Sanitation Data'!$H$4,0,10*ROW('Sanitation Data'!H143))),'Data Summary'!DE149="Yes"),100-OFFSET('Sanitation Data'!$H$4,0,10*ROW('Sanitation Data'!H143)),NA())</f>
        <v>#N/A</v>
      </c>
      <c r="AQ149" s="520" t="e">
        <f ca="1">+IF(AND(ISNUMBER(OFFSET('Sanitation Data'!$H$6,0,10*ROW('Sanitation Data'!H143))),'Data Summary'!DF149="Yes"),OFFSET('Sanitation Data'!$H$6,0,10*ROW('Sanitation Data'!H143)),NA())</f>
        <v>#N/A</v>
      </c>
      <c r="AR149" s="520" t="e">
        <f ca="1">+IF(AND(ISNUMBER(OFFSET('Sanitation Data'!$H$10,0,10*ROW('Sanitation Data'!H143))),'Data Summary'!DG149="Yes"),OFFSET('Sanitation Data'!$H$10,0,10*ROW('Sanitation Data'!H143)),NA())</f>
        <v>#N/A</v>
      </c>
      <c r="AS149" s="520" t="e">
        <f ca="1">+IF(AND(ISNUMBER(OFFSET('Sanitation Data'!$H$11,0,10*ROW('Sanitation Data'!H143))),'Data Summary'!DH149="Yes"),OFFSET('Sanitation Data'!$H$11,0,10*ROW('Sanitation Data'!H143)),NA())</f>
        <v>#N/A</v>
      </c>
      <c r="AT149" s="520" t="e">
        <f ca="1">+IF(AND(ISNUMBER(OFFSET('Sanitation Data'!$H$12,0,10*ROW('Sanitation Data'!H143))),'Data Summary'!DI149="Yes"),OFFSET('Sanitation Data'!$H$12,0,10*ROW('Sanitation Data'!H143)),NA())</f>
        <v>#N/A</v>
      </c>
      <c r="AU149" s="520" t="e">
        <f ca="1">+IF(AND(ISNUMBER(OFFSET('Sanitation Data'!$I$4,0,10*ROW('Sanitation Data'!I143))),'Data Summary'!DJ149="Yes"),100-OFFSET('Sanitation Data'!$I$4,0,10*ROW('Sanitation Data'!I143)),NA())</f>
        <v>#N/A</v>
      </c>
      <c r="AV149" s="520" t="e">
        <f ca="1">+IF(AND(ISNUMBER(OFFSET('Sanitation Data'!$I$6,0,10*ROW('Sanitation Data'!I143))),'Data Summary'!DK149="Yes"),OFFSET('Sanitation Data'!$I$6,0,10*ROW('Sanitation Data'!I143)),NA())</f>
        <v>#N/A</v>
      </c>
      <c r="AW149" s="520" t="e">
        <f ca="1">+IF(AND(ISNUMBER(OFFSET('Sanitation Data'!$I$10,0,10*ROW('Sanitation Data'!I143))),'Data Summary'!DL149="Yes"),OFFSET('Sanitation Data'!$I$10,0,10*ROW('Sanitation Data'!I143)),NA())</f>
        <v>#N/A</v>
      </c>
      <c r="AX149" s="520" t="e">
        <f ca="1">+IF(AND(ISNUMBER(OFFSET('Sanitation Data'!$I$11,0,10*ROW('Sanitation Data'!I143))),'Data Summary'!DM149="Yes"),OFFSET('Sanitation Data'!$I$11,0,10*ROW('Sanitation Data'!I143)),NA())</f>
        <v>#N/A</v>
      </c>
      <c r="AY149" s="520" t="e">
        <f ca="1">+IF(AND(ISNUMBER(OFFSET('Sanitation Data'!$I$12,0,10*ROW('Sanitation Data'!I143))),'Data Summary'!DN149="Yes"),OFFSET('Sanitation Data'!$I$12,0,10*ROW('Sanitation Data'!I143)),NA())</f>
        <v>#N/A</v>
      </c>
      <c r="AZ149" s="521" t="e">
        <f ca="1">+IF(AND(ISNUMBER(OFFSET('Hygiene Data'!$D$5,0,10*ROW('Hygiene Data'!D143))),'Data Summary'!DO149="Yes"),OFFSET('Hygiene Data'!$D$5,0,10*ROW('Hygiene Data'!D143)),NA())</f>
        <v>#N/A</v>
      </c>
      <c r="BA149" s="521" t="e">
        <f ca="1">+IF(AND(ISNUMBER(OFFSET('Hygiene Data'!$D$7,0,10*ROW('Hygiene Data'!D143))),'Data Summary'!DP149="Yes"),OFFSET('Hygiene Data'!$D$7,0,10*ROW('Hygiene Data'!D143)),NA())</f>
        <v>#N/A</v>
      </c>
      <c r="BB149" s="521" t="e">
        <f ca="1">+IF(AND(ISNUMBER(OFFSET('Hygiene Data'!$D$9,0,10*ROW('Hygiene Data'!D143))),'Data Summary'!DQ149="Yes"),OFFSET('Hygiene Data'!$D$9,0,10*ROW('Hygiene Data'!D143)),NA())</f>
        <v>#N/A</v>
      </c>
      <c r="BC149" s="521" t="e">
        <f ca="1">+IF(AND(ISNUMBER(OFFSET('Hygiene Data'!$E$5,0,10*ROW('Hygiene Data'!E143))),'Data Summary'!DR149="Yes"),OFFSET('Hygiene Data'!$E$5,0,10*ROW('Hygiene Data'!E143)),NA())</f>
        <v>#N/A</v>
      </c>
      <c r="BD149" s="521" t="e">
        <f ca="1">+IF(AND(ISNUMBER(OFFSET('Hygiene Data'!$E$7,0,10*ROW('Hygiene Data'!E143))),'Data Summary'!DS149="Yes"),OFFSET('Hygiene Data'!$E$7,0,10*ROW('Hygiene Data'!E143)),NA())</f>
        <v>#N/A</v>
      </c>
      <c r="BE149" s="521" t="e">
        <f ca="1">+IF(AND(ISNUMBER(OFFSET('Hygiene Data'!$E$9,0,10*ROW('Hygiene Data'!E143))),'Data Summary'!DT149="Yes"),OFFSET('Hygiene Data'!$E$9,0,10*ROW('Hygiene Data'!E143)),NA())</f>
        <v>#N/A</v>
      </c>
      <c r="BF149" s="521" t="e">
        <f ca="1">+IF(AND(ISNUMBER(OFFSET('Hygiene Data'!$F$5,0,10*ROW('Hygiene Data'!F143))),'Data Summary'!DU149="Yes"),OFFSET('Hygiene Data'!$F$5,0,10*ROW('Hygiene Data'!F143)),NA())</f>
        <v>#N/A</v>
      </c>
      <c r="BG149" s="521" t="e">
        <f ca="1">+IF(AND(ISNUMBER(OFFSET('Hygiene Data'!$F$7,0,10*ROW('Hygiene Data'!F143))),'Data Summary'!DV149="Yes"),OFFSET('Hygiene Data'!$F$7,0,10*ROW('Hygiene Data'!F143)),NA())</f>
        <v>#N/A</v>
      </c>
      <c r="BH149" s="521" t="e">
        <f ca="1">+IF(AND(ISNUMBER(OFFSET('Hygiene Data'!$F$9,0,10*ROW('Hygiene Data'!F143))),'Data Summary'!DW149="Yes"),OFFSET('Hygiene Data'!$F$9,0,10*ROW('Hygiene Data'!F143)),NA())</f>
        <v>#N/A</v>
      </c>
      <c r="BI149" s="521" t="e">
        <f ca="1">+IF(AND(ISNUMBER(OFFSET('Hygiene Data'!$G$5,0,10*ROW('Hygiene Data'!G143))),'Data Summary'!DX149="Yes"),OFFSET('Hygiene Data'!$G$5,0,10*ROW('Hygiene Data'!G143)),NA())</f>
        <v>#N/A</v>
      </c>
      <c r="BJ149" s="521" t="e">
        <f ca="1">+IF(AND(ISNUMBER(OFFSET('Hygiene Data'!$G$7,0,10*ROW('Hygiene Data'!G143))),'Data Summary'!DY149="Yes"),OFFSET('Hygiene Data'!$G$7,0,10*ROW('Hygiene Data'!G143)),NA())</f>
        <v>#N/A</v>
      </c>
      <c r="BK149" s="521" t="e">
        <f ca="1">+IF(AND(ISNUMBER(OFFSET('Hygiene Data'!$G$9,0,10*ROW('Hygiene Data'!G143))),'Data Summary'!DZ149="Yes"),OFFSET('Hygiene Data'!$G$9,0,10*ROW('Hygiene Data'!G143)),NA())</f>
        <v>#N/A</v>
      </c>
      <c r="BL149" s="521" t="e">
        <f ca="1">+IF(AND(ISNUMBER(OFFSET('Hygiene Data'!$H$5,0,10*ROW('Hygiene Data'!H143))),'Data Summary'!EA149="Yes"),OFFSET('Hygiene Data'!$H$5,0,10*ROW('Hygiene Data'!H143)),NA())</f>
        <v>#N/A</v>
      </c>
      <c r="BM149" s="521" t="e">
        <f ca="1">+IF(AND(ISNUMBER(OFFSET('Hygiene Data'!$H$7,0,10*ROW('Hygiene Data'!H143))),'Data Summary'!EB149="Yes"),OFFSET('Hygiene Data'!$H$7,0,10*ROW('Hygiene Data'!H143)),NA())</f>
        <v>#N/A</v>
      </c>
      <c r="BN149" s="521" t="e">
        <f ca="1">+IF(AND(ISNUMBER(OFFSET('Hygiene Data'!$H$9,0,10*ROW('Hygiene Data'!H143))),'Data Summary'!EC149="Yes"),OFFSET('Hygiene Data'!$H$9,0,10*ROW('Hygiene Data'!H143)),NA())</f>
        <v>#N/A</v>
      </c>
      <c r="BO149" s="521" t="e">
        <f ca="1">+IF(AND(ISNUMBER(OFFSET('Hygiene Data'!$I$5,0,10*ROW('Hygiene Data'!I143))),'Data Summary'!ED149="Yes"),OFFSET('Hygiene Data'!$I$5,0,10*ROW('Hygiene Data'!I143)),NA())</f>
        <v>#N/A</v>
      </c>
      <c r="BP149" s="521" t="e">
        <f ca="1">+IF(AND(ISNUMBER(OFFSET('Hygiene Data'!$I$7,0,10*ROW('Hygiene Data'!I143))),'Data Summary'!EE149="Yes"),OFFSET('Hygiene Data'!$I$7,0,10*ROW('Hygiene Data'!I143)),NA())</f>
        <v>#N/A</v>
      </c>
      <c r="BQ149" s="521" t="e">
        <f ca="1">+IF(AND(ISNUMBER(OFFSET('Hygiene Data'!$I$9,0,10*ROW('Hygiene Data'!I143))),'Data Summary'!EF149="Yes"),OFFSET('Hygiene Data'!$I$9,0,10*ROW('Hygiene Data'!I143)),NA())</f>
        <v>#N/A</v>
      </c>
    </row>
    <row r="150" spans="1:69" x14ac:dyDescent="0.25">
      <c r="A150" s="517" t="e">
        <f ca="1">+RIGHT('Data Summary'!A150,LEN('Data Summary'!A150)-9)</f>
        <v>#VALUE!</v>
      </c>
      <c r="B150" s="491" t="str">
        <f ca="1">+IF(ISTEXT('Data Summary'!B150),'Data Summary'!B150,"")</f>
        <v/>
      </c>
      <c r="C150" s="518" t="e">
        <f ca="1">+VALUE('Data Summary'!C150)</f>
        <v>#VALUE!</v>
      </c>
      <c r="D150" s="519" t="e">
        <f ca="1">+IF(AND(ISNUMBER(OFFSET('Water Data'!$D$4,0,10*ROW('Water Data'!D144))),'Data Summary'!BS150="Yes"),100-OFFSET('Water Data'!$D$4,0,10*ROW('Water Data'!D144)),NA())</f>
        <v>#N/A</v>
      </c>
      <c r="E150" s="519" t="e">
        <f ca="1">+IF(AND(ISNUMBER(OFFSET('Water Data'!$D$6,0,10*ROW('Water Data'!D144))),'Data Summary'!BT150="Yes"),OFFSET('Water Data'!$D$6,0,10*ROW('Water Data'!D144)),NA())</f>
        <v>#N/A</v>
      </c>
      <c r="F150" s="519" t="e">
        <f ca="1">+IF(AND(ISNUMBER(OFFSET('Water Data'!$D$9,0,10*ROW('Water Data'!D144))),'Data Summary'!BU150="Yes"),OFFSET('Water Data'!$D$9,0,10*ROW('Water Data'!D144)),NA())</f>
        <v>#N/A</v>
      </c>
      <c r="G150" s="519" t="e">
        <f ca="1">+IF(AND(ISNUMBER(OFFSET('Water Data'!$E$4,0,10*ROW('Water Data'!E144))),'Data Summary'!BV150="Yes"),100-OFFSET('Water Data'!$E$4,0,10*ROW('Water Data'!E144)),NA())</f>
        <v>#N/A</v>
      </c>
      <c r="H150" s="519" t="e">
        <f ca="1">+IF(AND(ISNUMBER(OFFSET('Water Data'!$E$6,0,10*ROW('Water Data'!E144))),'Data Summary'!BW150="Yes"),OFFSET('Water Data'!$E$6,0,10*ROW('Water Data'!E144)),NA())</f>
        <v>#N/A</v>
      </c>
      <c r="I150" s="519" t="e">
        <f ca="1">+IF(AND(ISNUMBER(OFFSET('Water Data'!$E$9,0,10*ROW('Water Data'!E144))),'Data Summary'!BX150="Yes"),OFFSET('Water Data'!$E$9,0,10*ROW('Water Data'!E144)),NA())</f>
        <v>#N/A</v>
      </c>
      <c r="J150" s="519" t="e">
        <f ca="1">+IF(AND(ISNUMBER(OFFSET('Water Data'!$F$4,0,10*ROW('Water Data'!F144))),'Data Summary'!BY150="Yes"),100-OFFSET('Water Data'!$F$4,0,10*ROW('Water Data'!F144)),NA())</f>
        <v>#N/A</v>
      </c>
      <c r="K150" s="519" t="e">
        <f ca="1">+IF(AND(ISNUMBER(OFFSET('Water Data'!$F$6,0,10*ROW('Water Data'!F144))),'Data Summary'!BZ150="Yes"),OFFSET('Water Data'!$F$6,0,10*ROW('Water Data'!F144)),NA())</f>
        <v>#N/A</v>
      </c>
      <c r="L150" s="519" t="e">
        <f ca="1">+IF(AND(ISNUMBER(OFFSET('Water Data'!$F$9,0,10*ROW('Water Data'!F144))),'Data Summary'!CA150="Yes"),OFFSET('Water Data'!$F$9,0,10*ROW('Water Data'!F144)),NA())</f>
        <v>#N/A</v>
      </c>
      <c r="M150" s="519" t="e">
        <f ca="1">+IF(AND(ISNUMBER(OFFSET('Water Data'!$G$4,0,10*ROW('Water Data'!G144))),'Data Summary'!CB150="Yes"),100-OFFSET('Water Data'!$G$4,0,10*ROW('Water Data'!G144)),NA())</f>
        <v>#N/A</v>
      </c>
      <c r="N150" s="519" t="e">
        <f ca="1">+IF(AND(ISNUMBER(OFFSET('Water Data'!$G$6,0,10*ROW('Water Data'!G144))),'Data Summary'!CC150="Yes"),OFFSET('Water Data'!$G$6,0,10*ROW('Water Data'!G144)),NA())</f>
        <v>#N/A</v>
      </c>
      <c r="O150" s="519" t="e">
        <f ca="1">+IF(AND(ISNUMBER(OFFSET('Water Data'!$G$9,0,10*ROW('Water Data'!G144))),'Data Summary'!CD150="Yes"),OFFSET('Water Data'!$G$9,0,10*ROW('Water Data'!G144)),NA())</f>
        <v>#N/A</v>
      </c>
      <c r="P150" s="519" t="e">
        <f ca="1">+IF(AND(ISNUMBER(OFFSET('Water Data'!$H$4,0,10*ROW('Water Data'!H144))),'Data Summary'!CE150="Yes"),100-OFFSET('Water Data'!$H$4,0,10*ROW('Water Data'!H144)),NA())</f>
        <v>#N/A</v>
      </c>
      <c r="Q150" s="519" t="e">
        <f ca="1">+IF(AND(ISNUMBER(OFFSET('Water Data'!$H$6,0,10*ROW('Water Data'!H144))),'Data Summary'!CF150="Yes"),OFFSET('Water Data'!$H$6,0,10*ROW('Water Data'!H144)),NA())</f>
        <v>#N/A</v>
      </c>
      <c r="R150" s="519" t="e">
        <f ca="1">+IF(AND(ISNUMBER(OFFSET('Water Data'!$H$9,0,10*ROW('Water Data'!H144))),'Data Summary'!CG150="Yes"),OFFSET('Water Data'!$H$9,0,10*ROW('Water Data'!H144)),NA())</f>
        <v>#N/A</v>
      </c>
      <c r="S150" s="519" t="e">
        <f ca="1">+IF(AND(ISNUMBER(OFFSET('Water Data'!$I$4,0,10*ROW('Water Data'!I144))),'Data Summary'!CH150="Yes"),100-OFFSET('Water Data'!$I$4,0,10*ROW('Water Data'!I144)),NA())</f>
        <v>#N/A</v>
      </c>
      <c r="T150" s="519" t="e">
        <f ca="1">+IF(AND(ISNUMBER(OFFSET('Water Data'!$I$6,0,10*ROW('Water Data'!I144))),'Data Summary'!CI150="Yes"),OFFSET('Water Data'!$I$6,0,10*ROW('Water Data'!I144)),NA())</f>
        <v>#N/A</v>
      </c>
      <c r="U150" s="519" t="e">
        <f ca="1">+IF(AND(ISNUMBER(OFFSET('Water Data'!$I$9,0,10*ROW('Water Data'!I144))),'Data Summary'!CJ150="Yes"),OFFSET('Water Data'!$I$9,0,10*ROW('Water Data'!I144)),NA())</f>
        <v>#N/A</v>
      </c>
      <c r="V150" s="520" t="e">
        <f ca="1">+IF(AND(ISNUMBER(OFFSET('Sanitation Data'!$D$4,0,10*ROW('Sanitation Data'!D144))),'Data Summary'!CK150="Yes"),100-OFFSET('Sanitation Data'!$D$4,0,10*ROW('Sanitation Data'!D144)),NA())</f>
        <v>#N/A</v>
      </c>
      <c r="W150" s="520" t="e">
        <f ca="1">+IF(AND(ISNUMBER(OFFSET('Sanitation Data'!$D$6,0,10*ROW('Sanitation Data'!D144))),'Data Summary'!CL150="Yes"),OFFSET('Sanitation Data'!$D$6,0,10*ROW('Sanitation Data'!D144)),NA())</f>
        <v>#N/A</v>
      </c>
      <c r="X150" s="520" t="e">
        <f ca="1">+IF(AND(ISNUMBER(OFFSET('Sanitation Data'!$D$10,0,10*ROW('Sanitation Data'!D144))),'Data Summary'!CM150="Yes"),OFFSET('Sanitation Data'!$D$10,0,10*ROW('Sanitation Data'!D144)),NA())</f>
        <v>#N/A</v>
      </c>
      <c r="Y150" s="520" t="e">
        <f ca="1">+IF(AND(ISNUMBER(OFFSET('Sanitation Data'!$D$11,0,10*ROW('Sanitation Data'!D144))),'Data Summary'!CN150="Yes"),OFFSET('Sanitation Data'!$D$11,0,10*ROW('Sanitation Data'!D144)),NA())</f>
        <v>#N/A</v>
      </c>
      <c r="Z150" s="520" t="e">
        <f ca="1">+IF(AND(ISNUMBER(OFFSET('Sanitation Data'!$D$12,0,10*ROW('Sanitation Data'!D144))),'Data Summary'!CO150="Yes"),OFFSET('Sanitation Data'!$D$12,0,10*ROW('Sanitation Data'!D144)),NA())</f>
        <v>#N/A</v>
      </c>
      <c r="AA150" s="520" t="e">
        <f ca="1">+IF(AND(ISNUMBER(OFFSET('Sanitation Data'!$E$4,0,10*ROW('Sanitation Data'!E144))),'Data Summary'!CP150="Yes"),100-OFFSET('Sanitation Data'!$E$4,0,10*ROW('Sanitation Data'!E144)),NA())</f>
        <v>#N/A</v>
      </c>
      <c r="AB150" s="520" t="e">
        <f ca="1">+IF(AND(ISNUMBER(OFFSET('Sanitation Data'!$E$6,0,10*ROW('Sanitation Data'!E144))),'Data Summary'!CQ150="Yes"),OFFSET('Sanitation Data'!$E$6,0,10*ROW('Sanitation Data'!E144)),NA())</f>
        <v>#N/A</v>
      </c>
      <c r="AC150" s="520" t="e">
        <f ca="1">+IF(AND(ISNUMBER(OFFSET('Sanitation Data'!$E$10,0,10*ROW('Sanitation Data'!E144))),'Data Summary'!CR150="Yes"),OFFSET('Sanitation Data'!$E$10,0,10*ROW('Sanitation Data'!E144)),NA())</f>
        <v>#N/A</v>
      </c>
      <c r="AD150" s="520" t="e">
        <f ca="1">+IF(AND(ISNUMBER(OFFSET('Sanitation Data'!$E$11,0,10*ROW('Sanitation Data'!E144))),'Data Summary'!CS150="Yes"),OFFSET('Sanitation Data'!$E$11,0,10*ROW('Sanitation Data'!E144)),NA())</f>
        <v>#N/A</v>
      </c>
      <c r="AE150" s="520" t="e">
        <f ca="1">+IF(AND(ISNUMBER(OFFSET('Sanitation Data'!$E$12,0,10*ROW('Sanitation Data'!E144))),'Data Summary'!CT150="Yes"),OFFSET('Sanitation Data'!$E$12,0,10*ROW('Sanitation Data'!E144)),NA())</f>
        <v>#N/A</v>
      </c>
      <c r="AF150" s="520" t="e">
        <f ca="1">+IF(AND(ISNUMBER(OFFSET('Sanitation Data'!$F$4,0,10*ROW('Sanitation Data'!F144))),'Data Summary'!CU150="Yes"),100-OFFSET('Sanitation Data'!$F$4,0,10*ROW('Sanitation Data'!F144)),NA())</f>
        <v>#N/A</v>
      </c>
      <c r="AG150" s="520" t="e">
        <f ca="1">+IF(AND(ISNUMBER(OFFSET('Sanitation Data'!$F$6,0,10*ROW('Sanitation Data'!F144))),'Data Summary'!CV150="Yes"),OFFSET('Sanitation Data'!$F$6,0,10*ROW('Sanitation Data'!F144)),NA())</f>
        <v>#N/A</v>
      </c>
      <c r="AH150" s="520" t="e">
        <f ca="1">+IF(AND(ISNUMBER(OFFSET('Sanitation Data'!$F$10,0,10*ROW('Sanitation Data'!F144))),'Data Summary'!CW150="Yes"),OFFSET('Sanitation Data'!$F$10,0,10*ROW('Sanitation Data'!F144)),NA())</f>
        <v>#N/A</v>
      </c>
      <c r="AI150" s="520" t="e">
        <f ca="1">+IF(AND(ISNUMBER(OFFSET('Sanitation Data'!$F$11,0,10*ROW('Sanitation Data'!F144))),'Data Summary'!CX150="Yes"),OFFSET('Sanitation Data'!$F$11,0,10*ROW('Sanitation Data'!F144)),NA())</f>
        <v>#N/A</v>
      </c>
      <c r="AJ150" s="520" t="e">
        <f ca="1">+IF(AND(ISNUMBER(OFFSET('Sanitation Data'!$F$12,0,10*ROW('Sanitation Data'!F144))),'Data Summary'!CY150="Yes"),OFFSET('Sanitation Data'!$F$12,0,10*ROW('Sanitation Data'!F144)),NA())</f>
        <v>#N/A</v>
      </c>
      <c r="AK150" s="520" t="e">
        <f ca="1">+IF(AND(ISNUMBER(OFFSET('Sanitation Data'!$G$4,0,10*ROW('Sanitation Data'!G144))),'Data Summary'!CZ150="Yes"),100-OFFSET('Sanitation Data'!$G$4,0,10*ROW('Sanitation Data'!G144)),NA())</f>
        <v>#N/A</v>
      </c>
      <c r="AL150" s="520" t="e">
        <f ca="1">+IF(AND(ISNUMBER(OFFSET('Sanitation Data'!$G$6,0,10*ROW('Sanitation Data'!G144))),'Data Summary'!DA150="Yes"),OFFSET('Sanitation Data'!$G$6,0,10*ROW('Sanitation Data'!G144)),NA())</f>
        <v>#N/A</v>
      </c>
      <c r="AM150" s="520" t="e">
        <f ca="1">+IF(AND(ISNUMBER(OFFSET('Sanitation Data'!$G$10,0,10*ROW('Sanitation Data'!G144))),'Data Summary'!DB150="Yes"),OFFSET('Sanitation Data'!$G$10,0,10*ROW('Sanitation Data'!G144)),NA())</f>
        <v>#N/A</v>
      </c>
      <c r="AN150" s="520" t="e">
        <f ca="1">+IF(AND(ISNUMBER(OFFSET('Sanitation Data'!$G$11,0,10*ROW('Sanitation Data'!G144))),'Data Summary'!DC150="Yes"),OFFSET('Sanitation Data'!$G$11,0,10*ROW('Sanitation Data'!G144)),NA())</f>
        <v>#N/A</v>
      </c>
      <c r="AO150" s="520" t="e">
        <f ca="1">+IF(AND(ISNUMBER(OFFSET('Sanitation Data'!$G$12,0,10*ROW('Sanitation Data'!G144))),'Data Summary'!DD150="Yes"),OFFSET('Sanitation Data'!$G$12,0,10*ROW('Sanitation Data'!G144)),NA())</f>
        <v>#N/A</v>
      </c>
      <c r="AP150" s="520" t="e">
        <f ca="1">+IF(AND(ISNUMBER(OFFSET('Sanitation Data'!$H$4,0,10*ROW('Sanitation Data'!H144))),'Data Summary'!DE150="Yes"),100-OFFSET('Sanitation Data'!$H$4,0,10*ROW('Sanitation Data'!H144)),NA())</f>
        <v>#N/A</v>
      </c>
      <c r="AQ150" s="520" t="e">
        <f ca="1">+IF(AND(ISNUMBER(OFFSET('Sanitation Data'!$H$6,0,10*ROW('Sanitation Data'!H144))),'Data Summary'!DF150="Yes"),OFFSET('Sanitation Data'!$H$6,0,10*ROW('Sanitation Data'!H144)),NA())</f>
        <v>#N/A</v>
      </c>
      <c r="AR150" s="520" t="e">
        <f ca="1">+IF(AND(ISNUMBER(OFFSET('Sanitation Data'!$H$10,0,10*ROW('Sanitation Data'!H144))),'Data Summary'!DG150="Yes"),OFFSET('Sanitation Data'!$H$10,0,10*ROW('Sanitation Data'!H144)),NA())</f>
        <v>#N/A</v>
      </c>
      <c r="AS150" s="520" t="e">
        <f ca="1">+IF(AND(ISNUMBER(OFFSET('Sanitation Data'!$H$11,0,10*ROW('Sanitation Data'!H144))),'Data Summary'!DH150="Yes"),OFFSET('Sanitation Data'!$H$11,0,10*ROW('Sanitation Data'!H144)),NA())</f>
        <v>#N/A</v>
      </c>
      <c r="AT150" s="520" t="e">
        <f ca="1">+IF(AND(ISNUMBER(OFFSET('Sanitation Data'!$H$12,0,10*ROW('Sanitation Data'!H144))),'Data Summary'!DI150="Yes"),OFFSET('Sanitation Data'!$H$12,0,10*ROW('Sanitation Data'!H144)),NA())</f>
        <v>#N/A</v>
      </c>
      <c r="AU150" s="520" t="e">
        <f ca="1">+IF(AND(ISNUMBER(OFFSET('Sanitation Data'!$I$4,0,10*ROW('Sanitation Data'!I144))),'Data Summary'!DJ150="Yes"),100-OFFSET('Sanitation Data'!$I$4,0,10*ROW('Sanitation Data'!I144)),NA())</f>
        <v>#N/A</v>
      </c>
      <c r="AV150" s="520" t="e">
        <f ca="1">+IF(AND(ISNUMBER(OFFSET('Sanitation Data'!$I$6,0,10*ROW('Sanitation Data'!I144))),'Data Summary'!DK150="Yes"),OFFSET('Sanitation Data'!$I$6,0,10*ROW('Sanitation Data'!I144)),NA())</f>
        <v>#N/A</v>
      </c>
      <c r="AW150" s="520" t="e">
        <f ca="1">+IF(AND(ISNUMBER(OFFSET('Sanitation Data'!$I$10,0,10*ROW('Sanitation Data'!I144))),'Data Summary'!DL150="Yes"),OFFSET('Sanitation Data'!$I$10,0,10*ROW('Sanitation Data'!I144)),NA())</f>
        <v>#N/A</v>
      </c>
      <c r="AX150" s="520" t="e">
        <f ca="1">+IF(AND(ISNUMBER(OFFSET('Sanitation Data'!$I$11,0,10*ROW('Sanitation Data'!I144))),'Data Summary'!DM150="Yes"),OFFSET('Sanitation Data'!$I$11,0,10*ROW('Sanitation Data'!I144)),NA())</f>
        <v>#N/A</v>
      </c>
      <c r="AY150" s="520" t="e">
        <f ca="1">+IF(AND(ISNUMBER(OFFSET('Sanitation Data'!$I$12,0,10*ROW('Sanitation Data'!I144))),'Data Summary'!DN150="Yes"),OFFSET('Sanitation Data'!$I$12,0,10*ROW('Sanitation Data'!I144)),NA())</f>
        <v>#N/A</v>
      </c>
      <c r="AZ150" s="521" t="e">
        <f ca="1">+IF(AND(ISNUMBER(OFFSET('Hygiene Data'!$D$5,0,10*ROW('Hygiene Data'!D144))),'Data Summary'!DO150="Yes"),OFFSET('Hygiene Data'!$D$5,0,10*ROW('Hygiene Data'!D144)),NA())</f>
        <v>#N/A</v>
      </c>
      <c r="BA150" s="521" t="e">
        <f ca="1">+IF(AND(ISNUMBER(OFFSET('Hygiene Data'!$D$7,0,10*ROW('Hygiene Data'!D144))),'Data Summary'!DP150="Yes"),OFFSET('Hygiene Data'!$D$7,0,10*ROW('Hygiene Data'!D144)),NA())</f>
        <v>#N/A</v>
      </c>
      <c r="BB150" s="521" t="e">
        <f ca="1">+IF(AND(ISNUMBER(OFFSET('Hygiene Data'!$D$9,0,10*ROW('Hygiene Data'!D144))),'Data Summary'!DQ150="Yes"),OFFSET('Hygiene Data'!$D$9,0,10*ROW('Hygiene Data'!D144)),NA())</f>
        <v>#N/A</v>
      </c>
      <c r="BC150" s="521" t="e">
        <f ca="1">+IF(AND(ISNUMBER(OFFSET('Hygiene Data'!$E$5,0,10*ROW('Hygiene Data'!E144))),'Data Summary'!DR150="Yes"),OFFSET('Hygiene Data'!$E$5,0,10*ROW('Hygiene Data'!E144)),NA())</f>
        <v>#N/A</v>
      </c>
      <c r="BD150" s="521" t="e">
        <f ca="1">+IF(AND(ISNUMBER(OFFSET('Hygiene Data'!$E$7,0,10*ROW('Hygiene Data'!E144))),'Data Summary'!DS150="Yes"),OFFSET('Hygiene Data'!$E$7,0,10*ROW('Hygiene Data'!E144)),NA())</f>
        <v>#N/A</v>
      </c>
      <c r="BE150" s="521" t="e">
        <f ca="1">+IF(AND(ISNUMBER(OFFSET('Hygiene Data'!$E$9,0,10*ROW('Hygiene Data'!E144))),'Data Summary'!DT150="Yes"),OFFSET('Hygiene Data'!$E$9,0,10*ROW('Hygiene Data'!E144)),NA())</f>
        <v>#N/A</v>
      </c>
      <c r="BF150" s="521" t="e">
        <f ca="1">+IF(AND(ISNUMBER(OFFSET('Hygiene Data'!$F$5,0,10*ROW('Hygiene Data'!F144))),'Data Summary'!DU150="Yes"),OFFSET('Hygiene Data'!$F$5,0,10*ROW('Hygiene Data'!F144)),NA())</f>
        <v>#N/A</v>
      </c>
      <c r="BG150" s="521" t="e">
        <f ca="1">+IF(AND(ISNUMBER(OFFSET('Hygiene Data'!$F$7,0,10*ROW('Hygiene Data'!F144))),'Data Summary'!DV150="Yes"),OFFSET('Hygiene Data'!$F$7,0,10*ROW('Hygiene Data'!F144)),NA())</f>
        <v>#N/A</v>
      </c>
      <c r="BH150" s="521" t="e">
        <f ca="1">+IF(AND(ISNUMBER(OFFSET('Hygiene Data'!$F$9,0,10*ROW('Hygiene Data'!F144))),'Data Summary'!DW150="Yes"),OFFSET('Hygiene Data'!$F$9,0,10*ROW('Hygiene Data'!F144)),NA())</f>
        <v>#N/A</v>
      </c>
      <c r="BI150" s="521" t="e">
        <f ca="1">+IF(AND(ISNUMBER(OFFSET('Hygiene Data'!$G$5,0,10*ROW('Hygiene Data'!G144))),'Data Summary'!DX150="Yes"),OFFSET('Hygiene Data'!$G$5,0,10*ROW('Hygiene Data'!G144)),NA())</f>
        <v>#N/A</v>
      </c>
      <c r="BJ150" s="521" t="e">
        <f ca="1">+IF(AND(ISNUMBER(OFFSET('Hygiene Data'!$G$7,0,10*ROW('Hygiene Data'!G144))),'Data Summary'!DY150="Yes"),OFFSET('Hygiene Data'!$G$7,0,10*ROW('Hygiene Data'!G144)),NA())</f>
        <v>#N/A</v>
      </c>
      <c r="BK150" s="521" t="e">
        <f ca="1">+IF(AND(ISNUMBER(OFFSET('Hygiene Data'!$G$9,0,10*ROW('Hygiene Data'!G144))),'Data Summary'!DZ150="Yes"),OFFSET('Hygiene Data'!$G$9,0,10*ROW('Hygiene Data'!G144)),NA())</f>
        <v>#N/A</v>
      </c>
      <c r="BL150" s="521" t="e">
        <f ca="1">+IF(AND(ISNUMBER(OFFSET('Hygiene Data'!$H$5,0,10*ROW('Hygiene Data'!H144))),'Data Summary'!EA150="Yes"),OFFSET('Hygiene Data'!$H$5,0,10*ROW('Hygiene Data'!H144)),NA())</f>
        <v>#N/A</v>
      </c>
      <c r="BM150" s="521" t="e">
        <f ca="1">+IF(AND(ISNUMBER(OFFSET('Hygiene Data'!$H$7,0,10*ROW('Hygiene Data'!H144))),'Data Summary'!EB150="Yes"),OFFSET('Hygiene Data'!$H$7,0,10*ROW('Hygiene Data'!H144)),NA())</f>
        <v>#N/A</v>
      </c>
      <c r="BN150" s="521" t="e">
        <f ca="1">+IF(AND(ISNUMBER(OFFSET('Hygiene Data'!$H$9,0,10*ROW('Hygiene Data'!H144))),'Data Summary'!EC150="Yes"),OFFSET('Hygiene Data'!$H$9,0,10*ROW('Hygiene Data'!H144)),NA())</f>
        <v>#N/A</v>
      </c>
      <c r="BO150" s="521" t="e">
        <f ca="1">+IF(AND(ISNUMBER(OFFSET('Hygiene Data'!$I$5,0,10*ROW('Hygiene Data'!I144))),'Data Summary'!ED150="Yes"),OFFSET('Hygiene Data'!$I$5,0,10*ROW('Hygiene Data'!I144)),NA())</f>
        <v>#N/A</v>
      </c>
      <c r="BP150" s="521" t="e">
        <f ca="1">+IF(AND(ISNUMBER(OFFSET('Hygiene Data'!$I$7,0,10*ROW('Hygiene Data'!I144))),'Data Summary'!EE150="Yes"),OFFSET('Hygiene Data'!$I$7,0,10*ROW('Hygiene Data'!I144)),NA())</f>
        <v>#N/A</v>
      </c>
      <c r="BQ150" s="521" t="e">
        <f ca="1">+IF(AND(ISNUMBER(OFFSET('Hygiene Data'!$I$9,0,10*ROW('Hygiene Data'!I144))),'Data Summary'!EF150="Yes"),OFFSET('Hygiene Data'!$I$9,0,10*ROW('Hygiene Data'!I144)),NA())</f>
        <v>#N/A</v>
      </c>
    </row>
    <row r="151" spans="1:69" x14ac:dyDescent="0.25">
      <c r="A151" s="517" t="e">
        <f ca="1">+RIGHT('Data Summary'!A151,LEN('Data Summary'!A151)-9)</f>
        <v>#VALUE!</v>
      </c>
      <c r="B151" s="491" t="str">
        <f ca="1">+IF(ISTEXT('Data Summary'!B151),'Data Summary'!B151,"")</f>
        <v/>
      </c>
      <c r="C151" s="518" t="e">
        <f ca="1">+VALUE('Data Summary'!C151)</f>
        <v>#VALUE!</v>
      </c>
      <c r="D151" s="519" t="e">
        <f ca="1">+IF(AND(ISNUMBER(OFFSET('Water Data'!$D$4,0,10*ROW('Water Data'!D145))),'Data Summary'!BS151="Yes"),100-OFFSET('Water Data'!$D$4,0,10*ROW('Water Data'!D145)),NA())</f>
        <v>#N/A</v>
      </c>
      <c r="E151" s="519" t="e">
        <f ca="1">+IF(AND(ISNUMBER(OFFSET('Water Data'!$D$6,0,10*ROW('Water Data'!D145))),'Data Summary'!BT151="Yes"),OFFSET('Water Data'!$D$6,0,10*ROW('Water Data'!D145)),NA())</f>
        <v>#N/A</v>
      </c>
      <c r="F151" s="519" t="e">
        <f ca="1">+IF(AND(ISNUMBER(OFFSET('Water Data'!$D$9,0,10*ROW('Water Data'!D145))),'Data Summary'!BU151="Yes"),OFFSET('Water Data'!$D$9,0,10*ROW('Water Data'!D145)),NA())</f>
        <v>#N/A</v>
      </c>
      <c r="G151" s="519" t="e">
        <f ca="1">+IF(AND(ISNUMBER(OFFSET('Water Data'!$E$4,0,10*ROW('Water Data'!E145))),'Data Summary'!BV151="Yes"),100-OFFSET('Water Data'!$E$4,0,10*ROW('Water Data'!E145)),NA())</f>
        <v>#N/A</v>
      </c>
      <c r="H151" s="519" t="e">
        <f ca="1">+IF(AND(ISNUMBER(OFFSET('Water Data'!$E$6,0,10*ROW('Water Data'!E145))),'Data Summary'!BW151="Yes"),OFFSET('Water Data'!$E$6,0,10*ROW('Water Data'!E145)),NA())</f>
        <v>#N/A</v>
      </c>
      <c r="I151" s="519" t="e">
        <f ca="1">+IF(AND(ISNUMBER(OFFSET('Water Data'!$E$9,0,10*ROW('Water Data'!E145))),'Data Summary'!BX151="Yes"),OFFSET('Water Data'!$E$9,0,10*ROW('Water Data'!E145)),NA())</f>
        <v>#N/A</v>
      </c>
      <c r="J151" s="519" t="e">
        <f ca="1">+IF(AND(ISNUMBER(OFFSET('Water Data'!$F$4,0,10*ROW('Water Data'!F145))),'Data Summary'!BY151="Yes"),100-OFFSET('Water Data'!$F$4,0,10*ROW('Water Data'!F145)),NA())</f>
        <v>#N/A</v>
      </c>
      <c r="K151" s="519" t="e">
        <f ca="1">+IF(AND(ISNUMBER(OFFSET('Water Data'!$F$6,0,10*ROW('Water Data'!F145))),'Data Summary'!BZ151="Yes"),OFFSET('Water Data'!$F$6,0,10*ROW('Water Data'!F145)),NA())</f>
        <v>#N/A</v>
      </c>
      <c r="L151" s="519" t="e">
        <f ca="1">+IF(AND(ISNUMBER(OFFSET('Water Data'!$F$9,0,10*ROW('Water Data'!F145))),'Data Summary'!CA151="Yes"),OFFSET('Water Data'!$F$9,0,10*ROW('Water Data'!F145)),NA())</f>
        <v>#N/A</v>
      </c>
      <c r="M151" s="519" t="e">
        <f ca="1">+IF(AND(ISNUMBER(OFFSET('Water Data'!$G$4,0,10*ROW('Water Data'!G145))),'Data Summary'!CB151="Yes"),100-OFFSET('Water Data'!$G$4,0,10*ROW('Water Data'!G145)),NA())</f>
        <v>#N/A</v>
      </c>
      <c r="N151" s="519" t="e">
        <f ca="1">+IF(AND(ISNUMBER(OFFSET('Water Data'!$G$6,0,10*ROW('Water Data'!G145))),'Data Summary'!CC151="Yes"),OFFSET('Water Data'!$G$6,0,10*ROW('Water Data'!G145)),NA())</f>
        <v>#N/A</v>
      </c>
      <c r="O151" s="519" t="e">
        <f ca="1">+IF(AND(ISNUMBER(OFFSET('Water Data'!$G$9,0,10*ROW('Water Data'!G145))),'Data Summary'!CD151="Yes"),OFFSET('Water Data'!$G$9,0,10*ROW('Water Data'!G145)),NA())</f>
        <v>#N/A</v>
      </c>
      <c r="P151" s="519" t="e">
        <f ca="1">+IF(AND(ISNUMBER(OFFSET('Water Data'!$H$4,0,10*ROW('Water Data'!H145))),'Data Summary'!CE151="Yes"),100-OFFSET('Water Data'!$H$4,0,10*ROW('Water Data'!H145)),NA())</f>
        <v>#N/A</v>
      </c>
      <c r="Q151" s="519" t="e">
        <f ca="1">+IF(AND(ISNUMBER(OFFSET('Water Data'!$H$6,0,10*ROW('Water Data'!H145))),'Data Summary'!CF151="Yes"),OFFSET('Water Data'!$H$6,0,10*ROW('Water Data'!H145)),NA())</f>
        <v>#N/A</v>
      </c>
      <c r="R151" s="519" t="e">
        <f ca="1">+IF(AND(ISNUMBER(OFFSET('Water Data'!$H$9,0,10*ROW('Water Data'!H145))),'Data Summary'!CG151="Yes"),OFFSET('Water Data'!$H$9,0,10*ROW('Water Data'!H145)),NA())</f>
        <v>#N/A</v>
      </c>
      <c r="S151" s="519" t="e">
        <f ca="1">+IF(AND(ISNUMBER(OFFSET('Water Data'!$I$4,0,10*ROW('Water Data'!I145))),'Data Summary'!CH151="Yes"),100-OFFSET('Water Data'!$I$4,0,10*ROW('Water Data'!I145)),NA())</f>
        <v>#N/A</v>
      </c>
      <c r="T151" s="519" t="e">
        <f ca="1">+IF(AND(ISNUMBER(OFFSET('Water Data'!$I$6,0,10*ROW('Water Data'!I145))),'Data Summary'!CI151="Yes"),OFFSET('Water Data'!$I$6,0,10*ROW('Water Data'!I145)),NA())</f>
        <v>#N/A</v>
      </c>
      <c r="U151" s="519" t="e">
        <f ca="1">+IF(AND(ISNUMBER(OFFSET('Water Data'!$I$9,0,10*ROW('Water Data'!I145))),'Data Summary'!CJ151="Yes"),OFFSET('Water Data'!$I$9,0,10*ROW('Water Data'!I145)),NA())</f>
        <v>#N/A</v>
      </c>
      <c r="V151" s="520" t="e">
        <f ca="1">+IF(AND(ISNUMBER(OFFSET('Sanitation Data'!$D$4,0,10*ROW('Sanitation Data'!D145))),'Data Summary'!CK151="Yes"),100-OFFSET('Sanitation Data'!$D$4,0,10*ROW('Sanitation Data'!D145)),NA())</f>
        <v>#N/A</v>
      </c>
      <c r="W151" s="520" t="e">
        <f ca="1">+IF(AND(ISNUMBER(OFFSET('Sanitation Data'!$D$6,0,10*ROW('Sanitation Data'!D145))),'Data Summary'!CL151="Yes"),OFFSET('Sanitation Data'!$D$6,0,10*ROW('Sanitation Data'!D145)),NA())</f>
        <v>#N/A</v>
      </c>
      <c r="X151" s="520" t="e">
        <f ca="1">+IF(AND(ISNUMBER(OFFSET('Sanitation Data'!$D$10,0,10*ROW('Sanitation Data'!D145))),'Data Summary'!CM151="Yes"),OFFSET('Sanitation Data'!$D$10,0,10*ROW('Sanitation Data'!D145)),NA())</f>
        <v>#N/A</v>
      </c>
      <c r="Y151" s="520" t="e">
        <f ca="1">+IF(AND(ISNUMBER(OFFSET('Sanitation Data'!$D$11,0,10*ROW('Sanitation Data'!D145))),'Data Summary'!CN151="Yes"),OFFSET('Sanitation Data'!$D$11,0,10*ROW('Sanitation Data'!D145)),NA())</f>
        <v>#N/A</v>
      </c>
      <c r="Z151" s="520" t="e">
        <f ca="1">+IF(AND(ISNUMBER(OFFSET('Sanitation Data'!$D$12,0,10*ROW('Sanitation Data'!D145))),'Data Summary'!CO151="Yes"),OFFSET('Sanitation Data'!$D$12,0,10*ROW('Sanitation Data'!D145)),NA())</f>
        <v>#N/A</v>
      </c>
      <c r="AA151" s="520" t="e">
        <f ca="1">+IF(AND(ISNUMBER(OFFSET('Sanitation Data'!$E$4,0,10*ROW('Sanitation Data'!E145))),'Data Summary'!CP151="Yes"),100-OFFSET('Sanitation Data'!$E$4,0,10*ROW('Sanitation Data'!E145)),NA())</f>
        <v>#N/A</v>
      </c>
      <c r="AB151" s="520" t="e">
        <f ca="1">+IF(AND(ISNUMBER(OFFSET('Sanitation Data'!$E$6,0,10*ROW('Sanitation Data'!E145))),'Data Summary'!CQ151="Yes"),OFFSET('Sanitation Data'!$E$6,0,10*ROW('Sanitation Data'!E145)),NA())</f>
        <v>#N/A</v>
      </c>
      <c r="AC151" s="520" t="e">
        <f ca="1">+IF(AND(ISNUMBER(OFFSET('Sanitation Data'!$E$10,0,10*ROW('Sanitation Data'!E145))),'Data Summary'!CR151="Yes"),OFFSET('Sanitation Data'!$E$10,0,10*ROW('Sanitation Data'!E145)),NA())</f>
        <v>#N/A</v>
      </c>
      <c r="AD151" s="520" t="e">
        <f ca="1">+IF(AND(ISNUMBER(OFFSET('Sanitation Data'!$E$11,0,10*ROW('Sanitation Data'!E145))),'Data Summary'!CS151="Yes"),OFFSET('Sanitation Data'!$E$11,0,10*ROW('Sanitation Data'!E145)),NA())</f>
        <v>#N/A</v>
      </c>
      <c r="AE151" s="520" t="e">
        <f ca="1">+IF(AND(ISNUMBER(OFFSET('Sanitation Data'!$E$12,0,10*ROW('Sanitation Data'!E145))),'Data Summary'!CT151="Yes"),OFFSET('Sanitation Data'!$E$12,0,10*ROW('Sanitation Data'!E145)),NA())</f>
        <v>#N/A</v>
      </c>
      <c r="AF151" s="520" t="e">
        <f ca="1">+IF(AND(ISNUMBER(OFFSET('Sanitation Data'!$F$4,0,10*ROW('Sanitation Data'!F145))),'Data Summary'!CU151="Yes"),100-OFFSET('Sanitation Data'!$F$4,0,10*ROW('Sanitation Data'!F145)),NA())</f>
        <v>#N/A</v>
      </c>
      <c r="AG151" s="520" t="e">
        <f ca="1">+IF(AND(ISNUMBER(OFFSET('Sanitation Data'!$F$6,0,10*ROW('Sanitation Data'!F145))),'Data Summary'!CV151="Yes"),OFFSET('Sanitation Data'!$F$6,0,10*ROW('Sanitation Data'!F145)),NA())</f>
        <v>#N/A</v>
      </c>
      <c r="AH151" s="520" t="e">
        <f ca="1">+IF(AND(ISNUMBER(OFFSET('Sanitation Data'!$F$10,0,10*ROW('Sanitation Data'!F145))),'Data Summary'!CW151="Yes"),OFFSET('Sanitation Data'!$F$10,0,10*ROW('Sanitation Data'!F145)),NA())</f>
        <v>#N/A</v>
      </c>
      <c r="AI151" s="520" t="e">
        <f ca="1">+IF(AND(ISNUMBER(OFFSET('Sanitation Data'!$F$11,0,10*ROW('Sanitation Data'!F145))),'Data Summary'!CX151="Yes"),OFFSET('Sanitation Data'!$F$11,0,10*ROW('Sanitation Data'!F145)),NA())</f>
        <v>#N/A</v>
      </c>
      <c r="AJ151" s="520" t="e">
        <f ca="1">+IF(AND(ISNUMBER(OFFSET('Sanitation Data'!$F$12,0,10*ROW('Sanitation Data'!F145))),'Data Summary'!CY151="Yes"),OFFSET('Sanitation Data'!$F$12,0,10*ROW('Sanitation Data'!F145)),NA())</f>
        <v>#N/A</v>
      </c>
      <c r="AK151" s="520" t="e">
        <f ca="1">+IF(AND(ISNUMBER(OFFSET('Sanitation Data'!$G$4,0,10*ROW('Sanitation Data'!G145))),'Data Summary'!CZ151="Yes"),100-OFFSET('Sanitation Data'!$G$4,0,10*ROW('Sanitation Data'!G145)),NA())</f>
        <v>#N/A</v>
      </c>
      <c r="AL151" s="520" t="e">
        <f ca="1">+IF(AND(ISNUMBER(OFFSET('Sanitation Data'!$G$6,0,10*ROW('Sanitation Data'!G145))),'Data Summary'!DA151="Yes"),OFFSET('Sanitation Data'!$G$6,0,10*ROW('Sanitation Data'!G145)),NA())</f>
        <v>#N/A</v>
      </c>
      <c r="AM151" s="520" t="e">
        <f ca="1">+IF(AND(ISNUMBER(OFFSET('Sanitation Data'!$G$10,0,10*ROW('Sanitation Data'!G145))),'Data Summary'!DB151="Yes"),OFFSET('Sanitation Data'!$G$10,0,10*ROW('Sanitation Data'!G145)),NA())</f>
        <v>#N/A</v>
      </c>
      <c r="AN151" s="520" t="e">
        <f ca="1">+IF(AND(ISNUMBER(OFFSET('Sanitation Data'!$G$11,0,10*ROW('Sanitation Data'!G145))),'Data Summary'!DC151="Yes"),OFFSET('Sanitation Data'!$G$11,0,10*ROW('Sanitation Data'!G145)),NA())</f>
        <v>#N/A</v>
      </c>
      <c r="AO151" s="520" t="e">
        <f ca="1">+IF(AND(ISNUMBER(OFFSET('Sanitation Data'!$G$12,0,10*ROW('Sanitation Data'!G145))),'Data Summary'!DD151="Yes"),OFFSET('Sanitation Data'!$G$12,0,10*ROW('Sanitation Data'!G145)),NA())</f>
        <v>#N/A</v>
      </c>
      <c r="AP151" s="520" t="e">
        <f ca="1">+IF(AND(ISNUMBER(OFFSET('Sanitation Data'!$H$4,0,10*ROW('Sanitation Data'!H145))),'Data Summary'!DE151="Yes"),100-OFFSET('Sanitation Data'!$H$4,0,10*ROW('Sanitation Data'!H145)),NA())</f>
        <v>#N/A</v>
      </c>
      <c r="AQ151" s="520" t="e">
        <f ca="1">+IF(AND(ISNUMBER(OFFSET('Sanitation Data'!$H$6,0,10*ROW('Sanitation Data'!H145))),'Data Summary'!DF151="Yes"),OFFSET('Sanitation Data'!$H$6,0,10*ROW('Sanitation Data'!H145)),NA())</f>
        <v>#N/A</v>
      </c>
      <c r="AR151" s="520" t="e">
        <f ca="1">+IF(AND(ISNUMBER(OFFSET('Sanitation Data'!$H$10,0,10*ROW('Sanitation Data'!H145))),'Data Summary'!DG151="Yes"),OFFSET('Sanitation Data'!$H$10,0,10*ROW('Sanitation Data'!H145)),NA())</f>
        <v>#N/A</v>
      </c>
      <c r="AS151" s="520" t="e">
        <f ca="1">+IF(AND(ISNUMBER(OFFSET('Sanitation Data'!$H$11,0,10*ROW('Sanitation Data'!H145))),'Data Summary'!DH151="Yes"),OFFSET('Sanitation Data'!$H$11,0,10*ROW('Sanitation Data'!H145)),NA())</f>
        <v>#N/A</v>
      </c>
      <c r="AT151" s="520" t="e">
        <f ca="1">+IF(AND(ISNUMBER(OFFSET('Sanitation Data'!$H$12,0,10*ROW('Sanitation Data'!H145))),'Data Summary'!DI151="Yes"),OFFSET('Sanitation Data'!$H$12,0,10*ROW('Sanitation Data'!H145)),NA())</f>
        <v>#N/A</v>
      </c>
      <c r="AU151" s="520" t="e">
        <f ca="1">+IF(AND(ISNUMBER(OFFSET('Sanitation Data'!$I$4,0,10*ROW('Sanitation Data'!I145))),'Data Summary'!DJ151="Yes"),100-OFFSET('Sanitation Data'!$I$4,0,10*ROW('Sanitation Data'!I145)),NA())</f>
        <v>#N/A</v>
      </c>
      <c r="AV151" s="520" t="e">
        <f ca="1">+IF(AND(ISNUMBER(OFFSET('Sanitation Data'!$I$6,0,10*ROW('Sanitation Data'!I145))),'Data Summary'!DK151="Yes"),OFFSET('Sanitation Data'!$I$6,0,10*ROW('Sanitation Data'!I145)),NA())</f>
        <v>#N/A</v>
      </c>
      <c r="AW151" s="520" t="e">
        <f ca="1">+IF(AND(ISNUMBER(OFFSET('Sanitation Data'!$I$10,0,10*ROW('Sanitation Data'!I145))),'Data Summary'!DL151="Yes"),OFFSET('Sanitation Data'!$I$10,0,10*ROW('Sanitation Data'!I145)),NA())</f>
        <v>#N/A</v>
      </c>
      <c r="AX151" s="520" t="e">
        <f ca="1">+IF(AND(ISNUMBER(OFFSET('Sanitation Data'!$I$11,0,10*ROW('Sanitation Data'!I145))),'Data Summary'!DM151="Yes"),OFFSET('Sanitation Data'!$I$11,0,10*ROW('Sanitation Data'!I145)),NA())</f>
        <v>#N/A</v>
      </c>
      <c r="AY151" s="520" t="e">
        <f ca="1">+IF(AND(ISNUMBER(OFFSET('Sanitation Data'!$I$12,0,10*ROW('Sanitation Data'!I145))),'Data Summary'!DN151="Yes"),OFFSET('Sanitation Data'!$I$12,0,10*ROW('Sanitation Data'!I145)),NA())</f>
        <v>#N/A</v>
      </c>
      <c r="AZ151" s="521" t="e">
        <f ca="1">+IF(AND(ISNUMBER(OFFSET('Hygiene Data'!$D$5,0,10*ROW('Hygiene Data'!D145))),'Data Summary'!DO151="Yes"),OFFSET('Hygiene Data'!$D$5,0,10*ROW('Hygiene Data'!D145)),NA())</f>
        <v>#N/A</v>
      </c>
      <c r="BA151" s="521" t="e">
        <f ca="1">+IF(AND(ISNUMBER(OFFSET('Hygiene Data'!$D$7,0,10*ROW('Hygiene Data'!D145))),'Data Summary'!DP151="Yes"),OFFSET('Hygiene Data'!$D$7,0,10*ROW('Hygiene Data'!D145)),NA())</f>
        <v>#N/A</v>
      </c>
      <c r="BB151" s="521" t="e">
        <f ca="1">+IF(AND(ISNUMBER(OFFSET('Hygiene Data'!$D$9,0,10*ROW('Hygiene Data'!D145))),'Data Summary'!DQ151="Yes"),OFFSET('Hygiene Data'!$D$9,0,10*ROW('Hygiene Data'!D145)),NA())</f>
        <v>#N/A</v>
      </c>
      <c r="BC151" s="521" t="e">
        <f ca="1">+IF(AND(ISNUMBER(OFFSET('Hygiene Data'!$E$5,0,10*ROW('Hygiene Data'!E145))),'Data Summary'!DR151="Yes"),OFFSET('Hygiene Data'!$E$5,0,10*ROW('Hygiene Data'!E145)),NA())</f>
        <v>#N/A</v>
      </c>
      <c r="BD151" s="521" t="e">
        <f ca="1">+IF(AND(ISNUMBER(OFFSET('Hygiene Data'!$E$7,0,10*ROW('Hygiene Data'!E145))),'Data Summary'!DS151="Yes"),OFFSET('Hygiene Data'!$E$7,0,10*ROW('Hygiene Data'!E145)),NA())</f>
        <v>#N/A</v>
      </c>
      <c r="BE151" s="521" t="e">
        <f ca="1">+IF(AND(ISNUMBER(OFFSET('Hygiene Data'!$E$9,0,10*ROW('Hygiene Data'!E145))),'Data Summary'!DT151="Yes"),OFFSET('Hygiene Data'!$E$9,0,10*ROW('Hygiene Data'!E145)),NA())</f>
        <v>#N/A</v>
      </c>
      <c r="BF151" s="521" t="e">
        <f ca="1">+IF(AND(ISNUMBER(OFFSET('Hygiene Data'!$F$5,0,10*ROW('Hygiene Data'!F145))),'Data Summary'!DU151="Yes"),OFFSET('Hygiene Data'!$F$5,0,10*ROW('Hygiene Data'!F145)),NA())</f>
        <v>#N/A</v>
      </c>
      <c r="BG151" s="521" t="e">
        <f ca="1">+IF(AND(ISNUMBER(OFFSET('Hygiene Data'!$F$7,0,10*ROW('Hygiene Data'!F145))),'Data Summary'!DV151="Yes"),OFFSET('Hygiene Data'!$F$7,0,10*ROW('Hygiene Data'!F145)),NA())</f>
        <v>#N/A</v>
      </c>
      <c r="BH151" s="521" t="e">
        <f ca="1">+IF(AND(ISNUMBER(OFFSET('Hygiene Data'!$F$9,0,10*ROW('Hygiene Data'!F145))),'Data Summary'!DW151="Yes"),OFFSET('Hygiene Data'!$F$9,0,10*ROW('Hygiene Data'!F145)),NA())</f>
        <v>#N/A</v>
      </c>
      <c r="BI151" s="521" t="e">
        <f ca="1">+IF(AND(ISNUMBER(OFFSET('Hygiene Data'!$G$5,0,10*ROW('Hygiene Data'!G145))),'Data Summary'!DX151="Yes"),OFFSET('Hygiene Data'!$G$5,0,10*ROW('Hygiene Data'!G145)),NA())</f>
        <v>#N/A</v>
      </c>
      <c r="BJ151" s="521" t="e">
        <f ca="1">+IF(AND(ISNUMBER(OFFSET('Hygiene Data'!$G$7,0,10*ROW('Hygiene Data'!G145))),'Data Summary'!DY151="Yes"),OFFSET('Hygiene Data'!$G$7,0,10*ROW('Hygiene Data'!G145)),NA())</f>
        <v>#N/A</v>
      </c>
      <c r="BK151" s="521" t="e">
        <f ca="1">+IF(AND(ISNUMBER(OFFSET('Hygiene Data'!$G$9,0,10*ROW('Hygiene Data'!G145))),'Data Summary'!DZ151="Yes"),OFFSET('Hygiene Data'!$G$9,0,10*ROW('Hygiene Data'!G145)),NA())</f>
        <v>#N/A</v>
      </c>
      <c r="BL151" s="521" t="e">
        <f ca="1">+IF(AND(ISNUMBER(OFFSET('Hygiene Data'!$H$5,0,10*ROW('Hygiene Data'!H145))),'Data Summary'!EA151="Yes"),OFFSET('Hygiene Data'!$H$5,0,10*ROW('Hygiene Data'!H145)),NA())</f>
        <v>#N/A</v>
      </c>
      <c r="BM151" s="521" t="e">
        <f ca="1">+IF(AND(ISNUMBER(OFFSET('Hygiene Data'!$H$7,0,10*ROW('Hygiene Data'!H145))),'Data Summary'!EB151="Yes"),OFFSET('Hygiene Data'!$H$7,0,10*ROW('Hygiene Data'!H145)),NA())</f>
        <v>#N/A</v>
      </c>
      <c r="BN151" s="521" t="e">
        <f ca="1">+IF(AND(ISNUMBER(OFFSET('Hygiene Data'!$H$9,0,10*ROW('Hygiene Data'!H145))),'Data Summary'!EC151="Yes"),OFFSET('Hygiene Data'!$H$9,0,10*ROW('Hygiene Data'!H145)),NA())</f>
        <v>#N/A</v>
      </c>
      <c r="BO151" s="521" t="e">
        <f ca="1">+IF(AND(ISNUMBER(OFFSET('Hygiene Data'!$I$5,0,10*ROW('Hygiene Data'!I145))),'Data Summary'!ED151="Yes"),OFFSET('Hygiene Data'!$I$5,0,10*ROW('Hygiene Data'!I145)),NA())</f>
        <v>#N/A</v>
      </c>
      <c r="BP151" s="521" t="e">
        <f ca="1">+IF(AND(ISNUMBER(OFFSET('Hygiene Data'!$I$7,0,10*ROW('Hygiene Data'!I145))),'Data Summary'!EE151="Yes"),OFFSET('Hygiene Data'!$I$7,0,10*ROW('Hygiene Data'!I145)),NA())</f>
        <v>#N/A</v>
      </c>
      <c r="BQ151" s="521" t="e">
        <f ca="1">+IF(AND(ISNUMBER(OFFSET('Hygiene Data'!$I$9,0,10*ROW('Hygiene Data'!I145))),'Data Summary'!EF151="Yes"),OFFSET('Hygiene Data'!$I$9,0,10*ROW('Hygiene Data'!I145)),NA())</f>
        <v>#N/A</v>
      </c>
    </row>
    <row r="152" spans="1:69" x14ac:dyDescent="0.25">
      <c r="A152" s="517" t="e">
        <f ca="1">+RIGHT('Data Summary'!A152,LEN('Data Summary'!A152)-9)</f>
        <v>#VALUE!</v>
      </c>
      <c r="B152" s="491" t="str">
        <f ca="1">+IF(ISTEXT('Data Summary'!B152),'Data Summary'!B152,"")</f>
        <v/>
      </c>
      <c r="C152" s="518" t="e">
        <f ca="1">+VALUE('Data Summary'!C152)</f>
        <v>#VALUE!</v>
      </c>
      <c r="D152" s="519" t="e">
        <f ca="1">+IF(AND(ISNUMBER(OFFSET('Water Data'!$D$4,0,10*ROW('Water Data'!D146))),'Data Summary'!BS152="Yes"),100-OFFSET('Water Data'!$D$4,0,10*ROW('Water Data'!D146)),NA())</f>
        <v>#N/A</v>
      </c>
      <c r="E152" s="519" t="e">
        <f ca="1">+IF(AND(ISNUMBER(OFFSET('Water Data'!$D$6,0,10*ROW('Water Data'!D146))),'Data Summary'!BT152="Yes"),OFFSET('Water Data'!$D$6,0,10*ROW('Water Data'!D146)),NA())</f>
        <v>#N/A</v>
      </c>
      <c r="F152" s="519" t="e">
        <f ca="1">+IF(AND(ISNUMBER(OFFSET('Water Data'!$D$9,0,10*ROW('Water Data'!D146))),'Data Summary'!BU152="Yes"),OFFSET('Water Data'!$D$9,0,10*ROW('Water Data'!D146)),NA())</f>
        <v>#N/A</v>
      </c>
      <c r="G152" s="519" t="e">
        <f ca="1">+IF(AND(ISNUMBER(OFFSET('Water Data'!$E$4,0,10*ROW('Water Data'!E146))),'Data Summary'!BV152="Yes"),100-OFFSET('Water Data'!$E$4,0,10*ROW('Water Data'!E146)),NA())</f>
        <v>#N/A</v>
      </c>
      <c r="H152" s="519" t="e">
        <f ca="1">+IF(AND(ISNUMBER(OFFSET('Water Data'!$E$6,0,10*ROW('Water Data'!E146))),'Data Summary'!BW152="Yes"),OFFSET('Water Data'!$E$6,0,10*ROW('Water Data'!E146)),NA())</f>
        <v>#N/A</v>
      </c>
      <c r="I152" s="519" t="e">
        <f ca="1">+IF(AND(ISNUMBER(OFFSET('Water Data'!$E$9,0,10*ROW('Water Data'!E146))),'Data Summary'!BX152="Yes"),OFFSET('Water Data'!$E$9,0,10*ROW('Water Data'!E146)),NA())</f>
        <v>#N/A</v>
      </c>
      <c r="J152" s="519" t="e">
        <f ca="1">+IF(AND(ISNUMBER(OFFSET('Water Data'!$F$4,0,10*ROW('Water Data'!F146))),'Data Summary'!BY152="Yes"),100-OFFSET('Water Data'!$F$4,0,10*ROW('Water Data'!F146)),NA())</f>
        <v>#N/A</v>
      </c>
      <c r="K152" s="519" t="e">
        <f ca="1">+IF(AND(ISNUMBER(OFFSET('Water Data'!$F$6,0,10*ROW('Water Data'!F146))),'Data Summary'!BZ152="Yes"),OFFSET('Water Data'!$F$6,0,10*ROW('Water Data'!F146)),NA())</f>
        <v>#N/A</v>
      </c>
      <c r="L152" s="519" t="e">
        <f ca="1">+IF(AND(ISNUMBER(OFFSET('Water Data'!$F$9,0,10*ROW('Water Data'!F146))),'Data Summary'!CA152="Yes"),OFFSET('Water Data'!$F$9,0,10*ROW('Water Data'!F146)),NA())</f>
        <v>#N/A</v>
      </c>
      <c r="M152" s="519" t="e">
        <f ca="1">+IF(AND(ISNUMBER(OFFSET('Water Data'!$G$4,0,10*ROW('Water Data'!G146))),'Data Summary'!CB152="Yes"),100-OFFSET('Water Data'!$G$4,0,10*ROW('Water Data'!G146)),NA())</f>
        <v>#N/A</v>
      </c>
      <c r="N152" s="519" t="e">
        <f ca="1">+IF(AND(ISNUMBER(OFFSET('Water Data'!$G$6,0,10*ROW('Water Data'!G146))),'Data Summary'!CC152="Yes"),OFFSET('Water Data'!$G$6,0,10*ROW('Water Data'!G146)),NA())</f>
        <v>#N/A</v>
      </c>
      <c r="O152" s="519" t="e">
        <f ca="1">+IF(AND(ISNUMBER(OFFSET('Water Data'!$G$9,0,10*ROW('Water Data'!G146))),'Data Summary'!CD152="Yes"),OFFSET('Water Data'!$G$9,0,10*ROW('Water Data'!G146)),NA())</f>
        <v>#N/A</v>
      </c>
      <c r="P152" s="519" t="e">
        <f ca="1">+IF(AND(ISNUMBER(OFFSET('Water Data'!$H$4,0,10*ROW('Water Data'!H146))),'Data Summary'!CE152="Yes"),100-OFFSET('Water Data'!$H$4,0,10*ROW('Water Data'!H146)),NA())</f>
        <v>#N/A</v>
      </c>
      <c r="Q152" s="519" t="e">
        <f ca="1">+IF(AND(ISNUMBER(OFFSET('Water Data'!$H$6,0,10*ROW('Water Data'!H146))),'Data Summary'!CF152="Yes"),OFFSET('Water Data'!$H$6,0,10*ROW('Water Data'!H146)),NA())</f>
        <v>#N/A</v>
      </c>
      <c r="R152" s="519" t="e">
        <f ca="1">+IF(AND(ISNUMBER(OFFSET('Water Data'!$H$9,0,10*ROW('Water Data'!H146))),'Data Summary'!CG152="Yes"),OFFSET('Water Data'!$H$9,0,10*ROW('Water Data'!H146)),NA())</f>
        <v>#N/A</v>
      </c>
      <c r="S152" s="519" t="e">
        <f ca="1">+IF(AND(ISNUMBER(OFFSET('Water Data'!$I$4,0,10*ROW('Water Data'!I146))),'Data Summary'!CH152="Yes"),100-OFFSET('Water Data'!$I$4,0,10*ROW('Water Data'!I146)),NA())</f>
        <v>#N/A</v>
      </c>
      <c r="T152" s="519" t="e">
        <f ca="1">+IF(AND(ISNUMBER(OFFSET('Water Data'!$I$6,0,10*ROW('Water Data'!I146))),'Data Summary'!CI152="Yes"),OFFSET('Water Data'!$I$6,0,10*ROW('Water Data'!I146)),NA())</f>
        <v>#N/A</v>
      </c>
      <c r="U152" s="519" t="e">
        <f ca="1">+IF(AND(ISNUMBER(OFFSET('Water Data'!$I$9,0,10*ROW('Water Data'!I146))),'Data Summary'!CJ152="Yes"),OFFSET('Water Data'!$I$9,0,10*ROW('Water Data'!I146)),NA())</f>
        <v>#N/A</v>
      </c>
      <c r="V152" s="520" t="e">
        <f ca="1">+IF(AND(ISNUMBER(OFFSET('Sanitation Data'!$D$4,0,10*ROW('Sanitation Data'!D146))),'Data Summary'!CK152="Yes"),100-OFFSET('Sanitation Data'!$D$4,0,10*ROW('Sanitation Data'!D146)),NA())</f>
        <v>#N/A</v>
      </c>
      <c r="W152" s="520" t="e">
        <f ca="1">+IF(AND(ISNUMBER(OFFSET('Sanitation Data'!$D$6,0,10*ROW('Sanitation Data'!D146))),'Data Summary'!CL152="Yes"),OFFSET('Sanitation Data'!$D$6,0,10*ROW('Sanitation Data'!D146)),NA())</f>
        <v>#N/A</v>
      </c>
      <c r="X152" s="520" t="e">
        <f ca="1">+IF(AND(ISNUMBER(OFFSET('Sanitation Data'!$D$10,0,10*ROW('Sanitation Data'!D146))),'Data Summary'!CM152="Yes"),OFFSET('Sanitation Data'!$D$10,0,10*ROW('Sanitation Data'!D146)),NA())</f>
        <v>#N/A</v>
      </c>
      <c r="Y152" s="520" t="e">
        <f ca="1">+IF(AND(ISNUMBER(OFFSET('Sanitation Data'!$D$11,0,10*ROW('Sanitation Data'!D146))),'Data Summary'!CN152="Yes"),OFFSET('Sanitation Data'!$D$11,0,10*ROW('Sanitation Data'!D146)),NA())</f>
        <v>#N/A</v>
      </c>
      <c r="Z152" s="520" t="e">
        <f ca="1">+IF(AND(ISNUMBER(OFFSET('Sanitation Data'!$D$12,0,10*ROW('Sanitation Data'!D146))),'Data Summary'!CO152="Yes"),OFFSET('Sanitation Data'!$D$12,0,10*ROW('Sanitation Data'!D146)),NA())</f>
        <v>#N/A</v>
      </c>
      <c r="AA152" s="520" t="e">
        <f ca="1">+IF(AND(ISNUMBER(OFFSET('Sanitation Data'!$E$4,0,10*ROW('Sanitation Data'!E146))),'Data Summary'!CP152="Yes"),100-OFFSET('Sanitation Data'!$E$4,0,10*ROW('Sanitation Data'!E146)),NA())</f>
        <v>#N/A</v>
      </c>
      <c r="AB152" s="520" t="e">
        <f ca="1">+IF(AND(ISNUMBER(OFFSET('Sanitation Data'!$E$6,0,10*ROW('Sanitation Data'!E146))),'Data Summary'!CQ152="Yes"),OFFSET('Sanitation Data'!$E$6,0,10*ROW('Sanitation Data'!E146)),NA())</f>
        <v>#N/A</v>
      </c>
      <c r="AC152" s="520" t="e">
        <f ca="1">+IF(AND(ISNUMBER(OFFSET('Sanitation Data'!$E$10,0,10*ROW('Sanitation Data'!E146))),'Data Summary'!CR152="Yes"),OFFSET('Sanitation Data'!$E$10,0,10*ROW('Sanitation Data'!E146)),NA())</f>
        <v>#N/A</v>
      </c>
      <c r="AD152" s="520" t="e">
        <f ca="1">+IF(AND(ISNUMBER(OFFSET('Sanitation Data'!$E$11,0,10*ROW('Sanitation Data'!E146))),'Data Summary'!CS152="Yes"),OFFSET('Sanitation Data'!$E$11,0,10*ROW('Sanitation Data'!E146)),NA())</f>
        <v>#N/A</v>
      </c>
      <c r="AE152" s="520" t="e">
        <f ca="1">+IF(AND(ISNUMBER(OFFSET('Sanitation Data'!$E$12,0,10*ROW('Sanitation Data'!E146))),'Data Summary'!CT152="Yes"),OFFSET('Sanitation Data'!$E$12,0,10*ROW('Sanitation Data'!E146)),NA())</f>
        <v>#N/A</v>
      </c>
      <c r="AF152" s="520" t="e">
        <f ca="1">+IF(AND(ISNUMBER(OFFSET('Sanitation Data'!$F$4,0,10*ROW('Sanitation Data'!F146))),'Data Summary'!CU152="Yes"),100-OFFSET('Sanitation Data'!$F$4,0,10*ROW('Sanitation Data'!F146)),NA())</f>
        <v>#N/A</v>
      </c>
      <c r="AG152" s="520" t="e">
        <f ca="1">+IF(AND(ISNUMBER(OFFSET('Sanitation Data'!$F$6,0,10*ROW('Sanitation Data'!F146))),'Data Summary'!CV152="Yes"),OFFSET('Sanitation Data'!$F$6,0,10*ROW('Sanitation Data'!F146)),NA())</f>
        <v>#N/A</v>
      </c>
      <c r="AH152" s="520" t="e">
        <f ca="1">+IF(AND(ISNUMBER(OFFSET('Sanitation Data'!$F$10,0,10*ROW('Sanitation Data'!F146))),'Data Summary'!CW152="Yes"),OFFSET('Sanitation Data'!$F$10,0,10*ROW('Sanitation Data'!F146)),NA())</f>
        <v>#N/A</v>
      </c>
      <c r="AI152" s="520" t="e">
        <f ca="1">+IF(AND(ISNUMBER(OFFSET('Sanitation Data'!$F$11,0,10*ROW('Sanitation Data'!F146))),'Data Summary'!CX152="Yes"),OFFSET('Sanitation Data'!$F$11,0,10*ROW('Sanitation Data'!F146)),NA())</f>
        <v>#N/A</v>
      </c>
      <c r="AJ152" s="520" t="e">
        <f ca="1">+IF(AND(ISNUMBER(OFFSET('Sanitation Data'!$F$12,0,10*ROW('Sanitation Data'!F146))),'Data Summary'!CY152="Yes"),OFFSET('Sanitation Data'!$F$12,0,10*ROW('Sanitation Data'!F146)),NA())</f>
        <v>#N/A</v>
      </c>
      <c r="AK152" s="520" t="e">
        <f ca="1">+IF(AND(ISNUMBER(OFFSET('Sanitation Data'!$G$4,0,10*ROW('Sanitation Data'!G146))),'Data Summary'!CZ152="Yes"),100-OFFSET('Sanitation Data'!$G$4,0,10*ROW('Sanitation Data'!G146)),NA())</f>
        <v>#N/A</v>
      </c>
      <c r="AL152" s="520" t="e">
        <f ca="1">+IF(AND(ISNUMBER(OFFSET('Sanitation Data'!$G$6,0,10*ROW('Sanitation Data'!G146))),'Data Summary'!DA152="Yes"),OFFSET('Sanitation Data'!$G$6,0,10*ROW('Sanitation Data'!G146)),NA())</f>
        <v>#N/A</v>
      </c>
      <c r="AM152" s="520" t="e">
        <f ca="1">+IF(AND(ISNUMBER(OFFSET('Sanitation Data'!$G$10,0,10*ROW('Sanitation Data'!G146))),'Data Summary'!DB152="Yes"),OFFSET('Sanitation Data'!$G$10,0,10*ROW('Sanitation Data'!G146)),NA())</f>
        <v>#N/A</v>
      </c>
      <c r="AN152" s="520" t="e">
        <f ca="1">+IF(AND(ISNUMBER(OFFSET('Sanitation Data'!$G$11,0,10*ROW('Sanitation Data'!G146))),'Data Summary'!DC152="Yes"),OFFSET('Sanitation Data'!$G$11,0,10*ROW('Sanitation Data'!G146)),NA())</f>
        <v>#N/A</v>
      </c>
      <c r="AO152" s="520" t="e">
        <f ca="1">+IF(AND(ISNUMBER(OFFSET('Sanitation Data'!$G$12,0,10*ROW('Sanitation Data'!G146))),'Data Summary'!DD152="Yes"),OFFSET('Sanitation Data'!$G$12,0,10*ROW('Sanitation Data'!G146)),NA())</f>
        <v>#N/A</v>
      </c>
      <c r="AP152" s="520" t="e">
        <f ca="1">+IF(AND(ISNUMBER(OFFSET('Sanitation Data'!$H$4,0,10*ROW('Sanitation Data'!H146))),'Data Summary'!DE152="Yes"),100-OFFSET('Sanitation Data'!$H$4,0,10*ROW('Sanitation Data'!H146)),NA())</f>
        <v>#N/A</v>
      </c>
      <c r="AQ152" s="520" t="e">
        <f ca="1">+IF(AND(ISNUMBER(OFFSET('Sanitation Data'!$H$6,0,10*ROW('Sanitation Data'!H146))),'Data Summary'!DF152="Yes"),OFFSET('Sanitation Data'!$H$6,0,10*ROW('Sanitation Data'!H146)),NA())</f>
        <v>#N/A</v>
      </c>
      <c r="AR152" s="520" t="e">
        <f ca="1">+IF(AND(ISNUMBER(OFFSET('Sanitation Data'!$H$10,0,10*ROW('Sanitation Data'!H146))),'Data Summary'!DG152="Yes"),OFFSET('Sanitation Data'!$H$10,0,10*ROW('Sanitation Data'!H146)),NA())</f>
        <v>#N/A</v>
      </c>
      <c r="AS152" s="520" t="e">
        <f ca="1">+IF(AND(ISNUMBER(OFFSET('Sanitation Data'!$H$11,0,10*ROW('Sanitation Data'!H146))),'Data Summary'!DH152="Yes"),OFFSET('Sanitation Data'!$H$11,0,10*ROW('Sanitation Data'!H146)),NA())</f>
        <v>#N/A</v>
      </c>
      <c r="AT152" s="520" t="e">
        <f ca="1">+IF(AND(ISNUMBER(OFFSET('Sanitation Data'!$H$12,0,10*ROW('Sanitation Data'!H146))),'Data Summary'!DI152="Yes"),OFFSET('Sanitation Data'!$H$12,0,10*ROW('Sanitation Data'!H146)),NA())</f>
        <v>#N/A</v>
      </c>
      <c r="AU152" s="520" t="e">
        <f ca="1">+IF(AND(ISNUMBER(OFFSET('Sanitation Data'!$I$4,0,10*ROW('Sanitation Data'!I146))),'Data Summary'!DJ152="Yes"),100-OFFSET('Sanitation Data'!$I$4,0,10*ROW('Sanitation Data'!I146)),NA())</f>
        <v>#N/A</v>
      </c>
      <c r="AV152" s="520" t="e">
        <f ca="1">+IF(AND(ISNUMBER(OFFSET('Sanitation Data'!$I$6,0,10*ROW('Sanitation Data'!I146))),'Data Summary'!DK152="Yes"),OFFSET('Sanitation Data'!$I$6,0,10*ROW('Sanitation Data'!I146)),NA())</f>
        <v>#N/A</v>
      </c>
      <c r="AW152" s="520" t="e">
        <f ca="1">+IF(AND(ISNUMBER(OFFSET('Sanitation Data'!$I$10,0,10*ROW('Sanitation Data'!I146))),'Data Summary'!DL152="Yes"),OFFSET('Sanitation Data'!$I$10,0,10*ROW('Sanitation Data'!I146)),NA())</f>
        <v>#N/A</v>
      </c>
      <c r="AX152" s="520" t="e">
        <f ca="1">+IF(AND(ISNUMBER(OFFSET('Sanitation Data'!$I$11,0,10*ROW('Sanitation Data'!I146))),'Data Summary'!DM152="Yes"),OFFSET('Sanitation Data'!$I$11,0,10*ROW('Sanitation Data'!I146)),NA())</f>
        <v>#N/A</v>
      </c>
      <c r="AY152" s="520" t="e">
        <f ca="1">+IF(AND(ISNUMBER(OFFSET('Sanitation Data'!$I$12,0,10*ROW('Sanitation Data'!I146))),'Data Summary'!DN152="Yes"),OFFSET('Sanitation Data'!$I$12,0,10*ROW('Sanitation Data'!I146)),NA())</f>
        <v>#N/A</v>
      </c>
      <c r="AZ152" s="521" t="e">
        <f ca="1">+IF(AND(ISNUMBER(OFFSET('Hygiene Data'!$D$5,0,10*ROW('Hygiene Data'!D146))),'Data Summary'!DO152="Yes"),OFFSET('Hygiene Data'!$D$5,0,10*ROW('Hygiene Data'!D146)),NA())</f>
        <v>#N/A</v>
      </c>
      <c r="BA152" s="521" t="e">
        <f ca="1">+IF(AND(ISNUMBER(OFFSET('Hygiene Data'!$D$7,0,10*ROW('Hygiene Data'!D146))),'Data Summary'!DP152="Yes"),OFFSET('Hygiene Data'!$D$7,0,10*ROW('Hygiene Data'!D146)),NA())</f>
        <v>#N/A</v>
      </c>
      <c r="BB152" s="521" t="e">
        <f ca="1">+IF(AND(ISNUMBER(OFFSET('Hygiene Data'!$D$9,0,10*ROW('Hygiene Data'!D146))),'Data Summary'!DQ152="Yes"),OFFSET('Hygiene Data'!$D$9,0,10*ROW('Hygiene Data'!D146)),NA())</f>
        <v>#N/A</v>
      </c>
      <c r="BC152" s="521" t="e">
        <f ca="1">+IF(AND(ISNUMBER(OFFSET('Hygiene Data'!$E$5,0,10*ROW('Hygiene Data'!E146))),'Data Summary'!DR152="Yes"),OFFSET('Hygiene Data'!$E$5,0,10*ROW('Hygiene Data'!E146)),NA())</f>
        <v>#N/A</v>
      </c>
      <c r="BD152" s="521" t="e">
        <f ca="1">+IF(AND(ISNUMBER(OFFSET('Hygiene Data'!$E$7,0,10*ROW('Hygiene Data'!E146))),'Data Summary'!DS152="Yes"),OFFSET('Hygiene Data'!$E$7,0,10*ROW('Hygiene Data'!E146)),NA())</f>
        <v>#N/A</v>
      </c>
      <c r="BE152" s="521" t="e">
        <f ca="1">+IF(AND(ISNUMBER(OFFSET('Hygiene Data'!$E$9,0,10*ROW('Hygiene Data'!E146))),'Data Summary'!DT152="Yes"),OFFSET('Hygiene Data'!$E$9,0,10*ROW('Hygiene Data'!E146)),NA())</f>
        <v>#N/A</v>
      </c>
      <c r="BF152" s="521" t="e">
        <f ca="1">+IF(AND(ISNUMBER(OFFSET('Hygiene Data'!$F$5,0,10*ROW('Hygiene Data'!F146))),'Data Summary'!DU152="Yes"),OFFSET('Hygiene Data'!$F$5,0,10*ROW('Hygiene Data'!F146)),NA())</f>
        <v>#N/A</v>
      </c>
      <c r="BG152" s="521" t="e">
        <f ca="1">+IF(AND(ISNUMBER(OFFSET('Hygiene Data'!$F$7,0,10*ROW('Hygiene Data'!F146))),'Data Summary'!DV152="Yes"),OFFSET('Hygiene Data'!$F$7,0,10*ROW('Hygiene Data'!F146)),NA())</f>
        <v>#N/A</v>
      </c>
      <c r="BH152" s="521" t="e">
        <f ca="1">+IF(AND(ISNUMBER(OFFSET('Hygiene Data'!$F$9,0,10*ROW('Hygiene Data'!F146))),'Data Summary'!DW152="Yes"),OFFSET('Hygiene Data'!$F$9,0,10*ROW('Hygiene Data'!F146)),NA())</f>
        <v>#N/A</v>
      </c>
      <c r="BI152" s="521" t="e">
        <f ca="1">+IF(AND(ISNUMBER(OFFSET('Hygiene Data'!$G$5,0,10*ROW('Hygiene Data'!G146))),'Data Summary'!DX152="Yes"),OFFSET('Hygiene Data'!$G$5,0,10*ROW('Hygiene Data'!G146)),NA())</f>
        <v>#N/A</v>
      </c>
      <c r="BJ152" s="521" t="e">
        <f ca="1">+IF(AND(ISNUMBER(OFFSET('Hygiene Data'!$G$7,0,10*ROW('Hygiene Data'!G146))),'Data Summary'!DY152="Yes"),OFFSET('Hygiene Data'!$G$7,0,10*ROW('Hygiene Data'!G146)),NA())</f>
        <v>#N/A</v>
      </c>
      <c r="BK152" s="521" t="e">
        <f ca="1">+IF(AND(ISNUMBER(OFFSET('Hygiene Data'!$G$9,0,10*ROW('Hygiene Data'!G146))),'Data Summary'!DZ152="Yes"),OFFSET('Hygiene Data'!$G$9,0,10*ROW('Hygiene Data'!G146)),NA())</f>
        <v>#N/A</v>
      </c>
      <c r="BL152" s="521" t="e">
        <f ca="1">+IF(AND(ISNUMBER(OFFSET('Hygiene Data'!$H$5,0,10*ROW('Hygiene Data'!H146))),'Data Summary'!EA152="Yes"),OFFSET('Hygiene Data'!$H$5,0,10*ROW('Hygiene Data'!H146)),NA())</f>
        <v>#N/A</v>
      </c>
      <c r="BM152" s="521" t="e">
        <f ca="1">+IF(AND(ISNUMBER(OFFSET('Hygiene Data'!$H$7,0,10*ROW('Hygiene Data'!H146))),'Data Summary'!EB152="Yes"),OFFSET('Hygiene Data'!$H$7,0,10*ROW('Hygiene Data'!H146)),NA())</f>
        <v>#N/A</v>
      </c>
      <c r="BN152" s="521" t="e">
        <f ca="1">+IF(AND(ISNUMBER(OFFSET('Hygiene Data'!$H$9,0,10*ROW('Hygiene Data'!H146))),'Data Summary'!EC152="Yes"),OFFSET('Hygiene Data'!$H$9,0,10*ROW('Hygiene Data'!H146)),NA())</f>
        <v>#N/A</v>
      </c>
      <c r="BO152" s="521" t="e">
        <f ca="1">+IF(AND(ISNUMBER(OFFSET('Hygiene Data'!$I$5,0,10*ROW('Hygiene Data'!I146))),'Data Summary'!ED152="Yes"),OFFSET('Hygiene Data'!$I$5,0,10*ROW('Hygiene Data'!I146)),NA())</f>
        <v>#N/A</v>
      </c>
      <c r="BP152" s="521" t="e">
        <f ca="1">+IF(AND(ISNUMBER(OFFSET('Hygiene Data'!$I$7,0,10*ROW('Hygiene Data'!I146))),'Data Summary'!EE152="Yes"),OFFSET('Hygiene Data'!$I$7,0,10*ROW('Hygiene Data'!I146)),NA())</f>
        <v>#N/A</v>
      </c>
      <c r="BQ152" s="521" t="e">
        <f ca="1">+IF(AND(ISNUMBER(OFFSET('Hygiene Data'!$I$9,0,10*ROW('Hygiene Data'!I146))),'Data Summary'!EF152="Yes"),OFFSET('Hygiene Data'!$I$9,0,10*ROW('Hygiene Data'!I146)),NA())</f>
        <v>#N/A</v>
      </c>
    </row>
    <row r="153" spans="1:69" x14ac:dyDescent="0.25">
      <c r="A153" s="517" t="e">
        <f ca="1">+RIGHT('Data Summary'!A153,LEN('Data Summary'!A153)-9)</f>
        <v>#VALUE!</v>
      </c>
      <c r="B153" s="491" t="str">
        <f ca="1">+IF(ISTEXT('Data Summary'!B153),'Data Summary'!B153,"")</f>
        <v/>
      </c>
      <c r="C153" s="518" t="e">
        <f ca="1">+VALUE('Data Summary'!C153)</f>
        <v>#VALUE!</v>
      </c>
      <c r="D153" s="519" t="e">
        <f ca="1">+IF(AND(ISNUMBER(OFFSET('Water Data'!$D$4,0,10*ROW('Water Data'!D147))),'Data Summary'!BS153="Yes"),100-OFFSET('Water Data'!$D$4,0,10*ROW('Water Data'!D147)),NA())</f>
        <v>#N/A</v>
      </c>
      <c r="E153" s="519" t="e">
        <f ca="1">+IF(AND(ISNUMBER(OFFSET('Water Data'!$D$6,0,10*ROW('Water Data'!D147))),'Data Summary'!BT153="Yes"),OFFSET('Water Data'!$D$6,0,10*ROW('Water Data'!D147)),NA())</f>
        <v>#N/A</v>
      </c>
      <c r="F153" s="519" t="e">
        <f ca="1">+IF(AND(ISNUMBER(OFFSET('Water Data'!$D$9,0,10*ROW('Water Data'!D147))),'Data Summary'!BU153="Yes"),OFFSET('Water Data'!$D$9,0,10*ROW('Water Data'!D147)),NA())</f>
        <v>#N/A</v>
      </c>
      <c r="G153" s="519" t="e">
        <f ca="1">+IF(AND(ISNUMBER(OFFSET('Water Data'!$E$4,0,10*ROW('Water Data'!E147))),'Data Summary'!BV153="Yes"),100-OFFSET('Water Data'!$E$4,0,10*ROW('Water Data'!E147)),NA())</f>
        <v>#N/A</v>
      </c>
      <c r="H153" s="519" t="e">
        <f ca="1">+IF(AND(ISNUMBER(OFFSET('Water Data'!$E$6,0,10*ROW('Water Data'!E147))),'Data Summary'!BW153="Yes"),OFFSET('Water Data'!$E$6,0,10*ROW('Water Data'!E147)),NA())</f>
        <v>#N/A</v>
      </c>
      <c r="I153" s="519" t="e">
        <f ca="1">+IF(AND(ISNUMBER(OFFSET('Water Data'!$E$9,0,10*ROW('Water Data'!E147))),'Data Summary'!BX153="Yes"),OFFSET('Water Data'!$E$9,0,10*ROW('Water Data'!E147)),NA())</f>
        <v>#N/A</v>
      </c>
      <c r="J153" s="519" t="e">
        <f ca="1">+IF(AND(ISNUMBER(OFFSET('Water Data'!$F$4,0,10*ROW('Water Data'!F147))),'Data Summary'!BY153="Yes"),100-OFFSET('Water Data'!$F$4,0,10*ROW('Water Data'!F147)),NA())</f>
        <v>#N/A</v>
      </c>
      <c r="K153" s="519" t="e">
        <f ca="1">+IF(AND(ISNUMBER(OFFSET('Water Data'!$F$6,0,10*ROW('Water Data'!F147))),'Data Summary'!BZ153="Yes"),OFFSET('Water Data'!$F$6,0,10*ROW('Water Data'!F147)),NA())</f>
        <v>#N/A</v>
      </c>
      <c r="L153" s="519" t="e">
        <f ca="1">+IF(AND(ISNUMBER(OFFSET('Water Data'!$F$9,0,10*ROW('Water Data'!F147))),'Data Summary'!CA153="Yes"),OFFSET('Water Data'!$F$9,0,10*ROW('Water Data'!F147)),NA())</f>
        <v>#N/A</v>
      </c>
      <c r="M153" s="519" t="e">
        <f ca="1">+IF(AND(ISNUMBER(OFFSET('Water Data'!$G$4,0,10*ROW('Water Data'!G147))),'Data Summary'!CB153="Yes"),100-OFFSET('Water Data'!$G$4,0,10*ROW('Water Data'!G147)),NA())</f>
        <v>#N/A</v>
      </c>
      <c r="N153" s="519" t="e">
        <f ca="1">+IF(AND(ISNUMBER(OFFSET('Water Data'!$G$6,0,10*ROW('Water Data'!G147))),'Data Summary'!CC153="Yes"),OFFSET('Water Data'!$G$6,0,10*ROW('Water Data'!G147)),NA())</f>
        <v>#N/A</v>
      </c>
      <c r="O153" s="519" t="e">
        <f ca="1">+IF(AND(ISNUMBER(OFFSET('Water Data'!$G$9,0,10*ROW('Water Data'!G147))),'Data Summary'!CD153="Yes"),OFFSET('Water Data'!$G$9,0,10*ROW('Water Data'!G147)),NA())</f>
        <v>#N/A</v>
      </c>
      <c r="P153" s="519" t="e">
        <f ca="1">+IF(AND(ISNUMBER(OFFSET('Water Data'!$H$4,0,10*ROW('Water Data'!H147))),'Data Summary'!CE153="Yes"),100-OFFSET('Water Data'!$H$4,0,10*ROW('Water Data'!H147)),NA())</f>
        <v>#N/A</v>
      </c>
      <c r="Q153" s="519" t="e">
        <f ca="1">+IF(AND(ISNUMBER(OFFSET('Water Data'!$H$6,0,10*ROW('Water Data'!H147))),'Data Summary'!CF153="Yes"),OFFSET('Water Data'!$H$6,0,10*ROW('Water Data'!H147)),NA())</f>
        <v>#N/A</v>
      </c>
      <c r="R153" s="519" t="e">
        <f ca="1">+IF(AND(ISNUMBER(OFFSET('Water Data'!$H$9,0,10*ROW('Water Data'!H147))),'Data Summary'!CG153="Yes"),OFFSET('Water Data'!$H$9,0,10*ROW('Water Data'!H147)),NA())</f>
        <v>#N/A</v>
      </c>
      <c r="S153" s="519" t="e">
        <f ca="1">+IF(AND(ISNUMBER(OFFSET('Water Data'!$I$4,0,10*ROW('Water Data'!I147))),'Data Summary'!CH153="Yes"),100-OFFSET('Water Data'!$I$4,0,10*ROW('Water Data'!I147)),NA())</f>
        <v>#N/A</v>
      </c>
      <c r="T153" s="519" t="e">
        <f ca="1">+IF(AND(ISNUMBER(OFFSET('Water Data'!$I$6,0,10*ROW('Water Data'!I147))),'Data Summary'!CI153="Yes"),OFFSET('Water Data'!$I$6,0,10*ROW('Water Data'!I147)),NA())</f>
        <v>#N/A</v>
      </c>
      <c r="U153" s="519" t="e">
        <f ca="1">+IF(AND(ISNUMBER(OFFSET('Water Data'!$I$9,0,10*ROW('Water Data'!I147))),'Data Summary'!CJ153="Yes"),OFFSET('Water Data'!$I$9,0,10*ROW('Water Data'!I147)),NA())</f>
        <v>#N/A</v>
      </c>
      <c r="V153" s="520" t="e">
        <f ca="1">+IF(AND(ISNUMBER(OFFSET('Sanitation Data'!$D$4,0,10*ROW('Sanitation Data'!D147))),'Data Summary'!CK153="Yes"),100-OFFSET('Sanitation Data'!$D$4,0,10*ROW('Sanitation Data'!D147)),NA())</f>
        <v>#N/A</v>
      </c>
      <c r="W153" s="520" t="e">
        <f ca="1">+IF(AND(ISNUMBER(OFFSET('Sanitation Data'!$D$6,0,10*ROW('Sanitation Data'!D147))),'Data Summary'!CL153="Yes"),OFFSET('Sanitation Data'!$D$6,0,10*ROW('Sanitation Data'!D147)),NA())</f>
        <v>#N/A</v>
      </c>
      <c r="X153" s="520" t="e">
        <f ca="1">+IF(AND(ISNUMBER(OFFSET('Sanitation Data'!$D$10,0,10*ROW('Sanitation Data'!D147))),'Data Summary'!CM153="Yes"),OFFSET('Sanitation Data'!$D$10,0,10*ROW('Sanitation Data'!D147)),NA())</f>
        <v>#N/A</v>
      </c>
      <c r="Y153" s="520" t="e">
        <f ca="1">+IF(AND(ISNUMBER(OFFSET('Sanitation Data'!$D$11,0,10*ROW('Sanitation Data'!D147))),'Data Summary'!CN153="Yes"),OFFSET('Sanitation Data'!$D$11,0,10*ROW('Sanitation Data'!D147)),NA())</f>
        <v>#N/A</v>
      </c>
      <c r="Z153" s="520" t="e">
        <f ca="1">+IF(AND(ISNUMBER(OFFSET('Sanitation Data'!$D$12,0,10*ROW('Sanitation Data'!D147))),'Data Summary'!CO153="Yes"),OFFSET('Sanitation Data'!$D$12,0,10*ROW('Sanitation Data'!D147)),NA())</f>
        <v>#N/A</v>
      </c>
      <c r="AA153" s="520" t="e">
        <f ca="1">+IF(AND(ISNUMBER(OFFSET('Sanitation Data'!$E$4,0,10*ROW('Sanitation Data'!E147))),'Data Summary'!CP153="Yes"),100-OFFSET('Sanitation Data'!$E$4,0,10*ROW('Sanitation Data'!E147)),NA())</f>
        <v>#N/A</v>
      </c>
      <c r="AB153" s="520" t="e">
        <f ca="1">+IF(AND(ISNUMBER(OFFSET('Sanitation Data'!$E$6,0,10*ROW('Sanitation Data'!E147))),'Data Summary'!CQ153="Yes"),OFFSET('Sanitation Data'!$E$6,0,10*ROW('Sanitation Data'!E147)),NA())</f>
        <v>#N/A</v>
      </c>
      <c r="AC153" s="520" t="e">
        <f ca="1">+IF(AND(ISNUMBER(OFFSET('Sanitation Data'!$E$10,0,10*ROW('Sanitation Data'!E147))),'Data Summary'!CR153="Yes"),OFFSET('Sanitation Data'!$E$10,0,10*ROW('Sanitation Data'!E147)),NA())</f>
        <v>#N/A</v>
      </c>
      <c r="AD153" s="520" t="e">
        <f ca="1">+IF(AND(ISNUMBER(OFFSET('Sanitation Data'!$E$11,0,10*ROW('Sanitation Data'!E147))),'Data Summary'!CS153="Yes"),OFFSET('Sanitation Data'!$E$11,0,10*ROW('Sanitation Data'!E147)),NA())</f>
        <v>#N/A</v>
      </c>
      <c r="AE153" s="520" t="e">
        <f ca="1">+IF(AND(ISNUMBER(OFFSET('Sanitation Data'!$E$12,0,10*ROW('Sanitation Data'!E147))),'Data Summary'!CT153="Yes"),OFFSET('Sanitation Data'!$E$12,0,10*ROW('Sanitation Data'!E147)),NA())</f>
        <v>#N/A</v>
      </c>
      <c r="AF153" s="520" t="e">
        <f ca="1">+IF(AND(ISNUMBER(OFFSET('Sanitation Data'!$F$4,0,10*ROW('Sanitation Data'!F147))),'Data Summary'!CU153="Yes"),100-OFFSET('Sanitation Data'!$F$4,0,10*ROW('Sanitation Data'!F147)),NA())</f>
        <v>#N/A</v>
      </c>
      <c r="AG153" s="520" t="e">
        <f ca="1">+IF(AND(ISNUMBER(OFFSET('Sanitation Data'!$F$6,0,10*ROW('Sanitation Data'!F147))),'Data Summary'!CV153="Yes"),OFFSET('Sanitation Data'!$F$6,0,10*ROW('Sanitation Data'!F147)),NA())</f>
        <v>#N/A</v>
      </c>
      <c r="AH153" s="520" t="e">
        <f ca="1">+IF(AND(ISNUMBER(OFFSET('Sanitation Data'!$F$10,0,10*ROW('Sanitation Data'!F147))),'Data Summary'!CW153="Yes"),OFFSET('Sanitation Data'!$F$10,0,10*ROW('Sanitation Data'!F147)),NA())</f>
        <v>#N/A</v>
      </c>
      <c r="AI153" s="520" t="e">
        <f ca="1">+IF(AND(ISNUMBER(OFFSET('Sanitation Data'!$F$11,0,10*ROW('Sanitation Data'!F147))),'Data Summary'!CX153="Yes"),OFFSET('Sanitation Data'!$F$11,0,10*ROW('Sanitation Data'!F147)),NA())</f>
        <v>#N/A</v>
      </c>
      <c r="AJ153" s="520" t="e">
        <f ca="1">+IF(AND(ISNUMBER(OFFSET('Sanitation Data'!$F$12,0,10*ROW('Sanitation Data'!F147))),'Data Summary'!CY153="Yes"),OFFSET('Sanitation Data'!$F$12,0,10*ROW('Sanitation Data'!F147)),NA())</f>
        <v>#N/A</v>
      </c>
      <c r="AK153" s="520" t="e">
        <f ca="1">+IF(AND(ISNUMBER(OFFSET('Sanitation Data'!$G$4,0,10*ROW('Sanitation Data'!G147))),'Data Summary'!CZ153="Yes"),100-OFFSET('Sanitation Data'!$G$4,0,10*ROW('Sanitation Data'!G147)),NA())</f>
        <v>#N/A</v>
      </c>
      <c r="AL153" s="520" t="e">
        <f ca="1">+IF(AND(ISNUMBER(OFFSET('Sanitation Data'!$G$6,0,10*ROW('Sanitation Data'!G147))),'Data Summary'!DA153="Yes"),OFFSET('Sanitation Data'!$G$6,0,10*ROW('Sanitation Data'!G147)),NA())</f>
        <v>#N/A</v>
      </c>
      <c r="AM153" s="520" t="e">
        <f ca="1">+IF(AND(ISNUMBER(OFFSET('Sanitation Data'!$G$10,0,10*ROW('Sanitation Data'!G147))),'Data Summary'!DB153="Yes"),OFFSET('Sanitation Data'!$G$10,0,10*ROW('Sanitation Data'!G147)),NA())</f>
        <v>#N/A</v>
      </c>
      <c r="AN153" s="520" t="e">
        <f ca="1">+IF(AND(ISNUMBER(OFFSET('Sanitation Data'!$G$11,0,10*ROW('Sanitation Data'!G147))),'Data Summary'!DC153="Yes"),OFFSET('Sanitation Data'!$G$11,0,10*ROW('Sanitation Data'!G147)),NA())</f>
        <v>#N/A</v>
      </c>
      <c r="AO153" s="520" t="e">
        <f ca="1">+IF(AND(ISNUMBER(OFFSET('Sanitation Data'!$G$12,0,10*ROW('Sanitation Data'!G147))),'Data Summary'!DD153="Yes"),OFFSET('Sanitation Data'!$G$12,0,10*ROW('Sanitation Data'!G147)),NA())</f>
        <v>#N/A</v>
      </c>
      <c r="AP153" s="520" t="e">
        <f ca="1">+IF(AND(ISNUMBER(OFFSET('Sanitation Data'!$H$4,0,10*ROW('Sanitation Data'!H147))),'Data Summary'!DE153="Yes"),100-OFFSET('Sanitation Data'!$H$4,0,10*ROW('Sanitation Data'!H147)),NA())</f>
        <v>#N/A</v>
      </c>
      <c r="AQ153" s="520" t="e">
        <f ca="1">+IF(AND(ISNUMBER(OFFSET('Sanitation Data'!$H$6,0,10*ROW('Sanitation Data'!H147))),'Data Summary'!DF153="Yes"),OFFSET('Sanitation Data'!$H$6,0,10*ROW('Sanitation Data'!H147)),NA())</f>
        <v>#N/A</v>
      </c>
      <c r="AR153" s="520" t="e">
        <f ca="1">+IF(AND(ISNUMBER(OFFSET('Sanitation Data'!$H$10,0,10*ROW('Sanitation Data'!H147))),'Data Summary'!DG153="Yes"),OFFSET('Sanitation Data'!$H$10,0,10*ROW('Sanitation Data'!H147)),NA())</f>
        <v>#N/A</v>
      </c>
      <c r="AS153" s="520" t="e">
        <f ca="1">+IF(AND(ISNUMBER(OFFSET('Sanitation Data'!$H$11,0,10*ROW('Sanitation Data'!H147))),'Data Summary'!DH153="Yes"),OFFSET('Sanitation Data'!$H$11,0,10*ROW('Sanitation Data'!H147)),NA())</f>
        <v>#N/A</v>
      </c>
      <c r="AT153" s="520" t="e">
        <f ca="1">+IF(AND(ISNUMBER(OFFSET('Sanitation Data'!$H$12,0,10*ROW('Sanitation Data'!H147))),'Data Summary'!DI153="Yes"),OFFSET('Sanitation Data'!$H$12,0,10*ROW('Sanitation Data'!H147)),NA())</f>
        <v>#N/A</v>
      </c>
      <c r="AU153" s="520" t="e">
        <f ca="1">+IF(AND(ISNUMBER(OFFSET('Sanitation Data'!$I$4,0,10*ROW('Sanitation Data'!I147))),'Data Summary'!DJ153="Yes"),100-OFFSET('Sanitation Data'!$I$4,0,10*ROW('Sanitation Data'!I147)),NA())</f>
        <v>#N/A</v>
      </c>
      <c r="AV153" s="520" t="e">
        <f ca="1">+IF(AND(ISNUMBER(OFFSET('Sanitation Data'!$I$6,0,10*ROW('Sanitation Data'!I147))),'Data Summary'!DK153="Yes"),OFFSET('Sanitation Data'!$I$6,0,10*ROW('Sanitation Data'!I147)),NA())</f>
        <v>#N/A</v>
      </c>
      <c r="AW153" s="520" t="e">
        <f ca="1">+IF(AND(ISNUMBER(OFFSET('Sanitation Data'!$I$10,0,10*ROW('Sanitation Data'!I147))),'Data Summary'!DL153="Yes"),OFFSET('Sanitation Data'!$I$10,0,10*ROW('Sanitation Data'!I147)),NA())</f>
        <v>#N/A</v>
      </c>
      <c r="AX153" s="520" t="e">
        <f ca="1">+IF(AND(ISNUMBER(OFFSET('Sanitation Data'!$I$11,0,10*ROW('Sanitation Data'!I147))),'Data Summary'!DM153="Yes"),OFFSET('Sanitation Data'!$I$11,0,10*ROW('Sanitation Data'!I147)),NA())</f>
        <v>#N/A</v>
      </c>
      <c r="AY153" s="520" t="e">
        <f ca="1">+IF(AND(ISNUMBER(OFFSET('Sanitation Data'!$I$12,0,10*ROW('Sanitation Data'!I147))),'Data Summary'!DN153="Yes"),OFFSET('Sanitation Data'!$I$12,0,10*ROW('Sanitation Data'!I147)),NA())</f>
        <v>#N/A</v>
      </c>
      <c r="AZ153" s="521" t="e">
        <f ca="1">+IF(AND(ISNUMBER(OFFSET('Hygiene Data'!$D$5,0,10*ROW('Hygiene Data'!D147))),'Data Summary'!DO153="Yes"),OFFSET('Hygiene Data'!$D$5,0,10*ROW('Hygiene Data'!D147)),NA())</f>
        <v>#N/A</v>
      </c>
      <c r="BA153" s="521" t="e">
        <f ca="1">+IF(AND(ISNUMBER(OFFSET('Hygiene Data'!$D$7,0,10*ROW('Hygiene Data'!D147))),'Data Summary'!DP153="Yes"),OFFSET('Hygiene Data'!$D$7,0,10*ROW('Hygiene Data'!D147)),NA())</f>
        <v>#N/A</v>
      </c>
      <c r="BB153" s="521" t="e">
        <f ca="1">+IF(AND(ISNUMBER(OFFSET('Hygiene Data'!$D$9,0,10*ROW('Hygiene Data'!D147))),'Data Summary'!DQ153="Yes"),OFFSET('Hygiene Data'!$D$9,0,10*ROW('Hygiene Data'!D147)),NA())</f>
        <v>#N/A</v>
      </c>
      <c r="BC153" s="521" t="e">
        <f ca="1">+IF(AND(ISNUMBER(OFFSET('Hygiene Data'!$E$5,0,10*ROW('Hygiene Data'!E147))),'Data Summary'!DR153="Yes"),OFFSET('Hygiene Data'!$E$5,0,10*ROW('Hygiene Data'!E147)),NA())</f>
        <v>#N/A</v>
      </c>
      <c r="BD153" s="521" t="e">
        <f ca="1">+IF(AND(ISNUMBER(OFFSET('Hygiene Data'!$E$7,0,10*ROW('Hygiene Data'!E147))),'Data Summary'!DS153="Yes"),OFFSET('Hygiene Data'!$E$7,0,10*ROW('Hygiene Data'!E147)),NA())</f>
        <v>#N/A</v>
      </c>
      <c r="BE153" s="521" t="e">
        <f ca="1">+IF(AND(ISNUMBER(OFFSET('Hygiene Data'!$E$9,0,10*ROW('Hygiene Data'!E147))),'Data Summary'!DT153="Yes"),OFFSET('Hygiene Data'!$E$9,0,10*ROW('Hygiene Data'!E147)),NA())</f>
        <v>#N/A</v>
      </c>
      <c r="BF153" s="521" t="e">
        <f ca="1">+IF(AND(ISNUMBER(OFFSET('Hygiene Data'!$F$5,0,10*ROW('Hygiene Data'!F147))),'Data Summary'!DU153="Yes"),OFFSET('Hygiene Data'!$F$5,0,10*ROW('Hygiene Data'!F147)),NA())</f>
        <v>#N/A</v>
      </c>
      <c r="BG153" s="521" t="e">
        <f ca="1">+IF(AND(ISNUMBER(OFFSET('Hygiene Data'!$F$7,0,10*ROW('Hygiene Data'!F147))),'Data Summary'!DV153="Yes"),OFFSET('Hygiene Data'!$F$7,0,10*ROW('Hygiene Data'!F147)),NA())</f>
        <v>#N/A</v>
      </c>
      <c r="BH153" s="521" t="e">
        <f ca="1">+IF(AND(ISNUMBER(OFFSET('Hygiene Data'!$F$9,0,10*ROW('Hygiene Data'!F147))),'Data Summary'!DW153="Yes"),OFFSET('Hygiene Data'!$F$9,0,10*ROW('Hygiene Data'!F147)),NA())</f>
        <v>#N/A</v>
      </c>
      <c r="BI153" s="521" t="e">
        <f ca="1">+IF(AND(ISNUMBER(OFFSET('Hygiene Data'!$G$5,0,10*ROW('Hygiene Data'!G147))),'Data Summary'!DX153="Yes"),OFFSET('Hygiene Data'!$G$5,0,10*ROW('Hygiene Data'!G147)),NA())</f>
        <v>#N/A</v>
      </c>
      <c r="BJ153" s="521" t="e">
        <f ca="1">+IF(AND(ISNUMBER(OFFSET('Hygiene Data'!$G$7,0,10*ROW('Hygiene Data'!G147))),'Data Summary'!DY153="Yes"),OFFSET('Hygiene Data'!$G$7,0,10*ROW('Hygiene Data'!G147)),NA())</f>
        <v>#N/A</v>
      </c>
      <c r="BK153" s="521" t="e">
        <f ca="1">+IF(AND(ISNUMBER(OFFSET('Hygiene Data'!$G$9,0,10*ROW('Hygiene Data'!G147))),'Data Summary'!DZ153="Yes"),OFFSET('Hygiene Data'!$G$9,0,10*ROW('Hygiene Data'!G147)),NA())</f>
        <v>#N/A</v>
      </c>
      <c r="BL153" s="521" t="e">
        <f ca="1">+IF(AND(ISNUMBER(OFFSET('Hygiene Data'!$H$5,0,10*ROW('Hygiene Data'!H147))),'Data Summary'!EA153="Yes"),OFFSET('Hygiene Data'!$H$5,0,10*ROW('Hygiene Data'!H147)),NA())</f>
        <v>#N/A</v>
      </c>
      <c r="BM153" s="521" t="e">
        <f ca="1">+IF(AND(ISNUMBER(OFFSET('Hygiene Data'!$H$7,0,10*ROW('Hygiene Data'!H147))),'Data Summary'!EB153="Yes"),OFFSET('Hygiene Data'!$H$7,0,10*ROW('Hygiene Data'!H147)),NA())</f>
        <v>#N/A</v>
      </c>
      <c r="BN153" s="521" t="e">
        <f ca="1">+IF(AND(ISNUMBER(OFFSET('Hygiene Data'!$H$9,0,10*ROW('Hygiene Data'!H147))),'Data Summary'!EC153="Yes"),OFFSET('Hygiene Data'!$H$9,0,10*ROW('Hygiene Data'!H147)),NA())</f>
        <v>#N/A</v>
      </c>
      <c r="BO153" s="521" t="e">
        <f ca="1">+IF(AND(ISNUMBER(OFFSET('Hygiene Data'!$I$5,0,10*ROW('Hygiene Data'!I147))),'Data Summary'!ED153="Yes"),OFFSET('Hygiene Data'!$I$5,0,10*ROW('Hygiene Data'!I147)),NA())</f>
        <v>#N/A</v>
      </c>
      <c r="BP153" s="521" t="e">
        <f ca="1">+IF(AND(ISNUMBER(OFFSET('Hygiene Data'!$I$7,0,10*ROW('Hygiene Data'!I147))),'Data Summary'!EE153="Yes"),OFFSET('Hygiene Data'!$I$7,0,10*ROW('Hygiene Data'!I147)),NA())</f>
        <v>#N/A</v>
      </c>
      <c r="BQ153" s="521" t="e">
        <f ca="1">+IF(AND(ISNUMBER(OFFSET('Hygiene Data'!$I$9,0,10*ROW('Hygiene Data'!I147))),'Data Summary'!EF153="Yes"),OFFSET('Hygiene Data'!$I$9,0,10*ROW('Hygiene Data'!I147)),NA())</f>
        <v>#N/A</v>
      </c>
    </row>
    <row r="154" spans="1:69" x14ac:dyDescent="0.25">
      <c r="A154" s="517" t="e">
        <f ca="1">+RIGHT('Data Summary'!A154,LEN('Data Summary'!A154)-9)</f>
        <v>#VALUE!</v>
      </c>
      <c r="B154" s="491" t="str">
        <f ca="1">+IF(ISTEXT('Data Summary'!B154),'Data Summary'!B154,"")</f>
        <v/>
      </c>
      <c r="C154" s="518" t="e">
        <f ca="1">+VALUE('Data Summary'!C154)</f>
        <v>#VALUE!</v>
      </c>
      <c r="D154" s="519" t="e">
        <f ca="1">+IF(AND(ISNUMBER(OFFSET('Water Data'!$D$4,0,10*ROW('Water Data'!D148))),'Data Summary'!BS154="Yes"),100-OFFSET('Water Data'!$D$4,0,10*ROW('Water Data'!D148)),NA())</f>
        <v>#N/A</v>
      </c>
      <c r="E154" s="519" t="e">
        <f ca="1">+IF(AND(ISNUMBER(OFFSET('Water Data'!$D$6,0,10*ROW('Water Data'!D148))),'Data Summary'!BT154="Yes"),OFFSET('Water Data'!$D$6,0,10*ROW('Water Data'!D148)),NA())</f>
        <v>#N/A</v>
      </c>
      <c r="F154" s="519" t="e">
        <f ca="1">+IF(AND(ISNUMBER(OFFSET('Water Data'!$D$9,0,10*ROW('Water Data'!D148))),'Data Summary'!BU154="Yes"),OFFSET('Water Data'!$D$9,0,10*ROW('Water Data'!D148)),NA())</f>
        <v>#N/A</v>
      </c>
      <c r="G154" s="519" t="e">
        <f ca="1">+IF(AND(ISNUMBER(OFFSET('Water Data'!$E$4,0,10*ROW('Water Data'!E148))),'Data Summary'!BV154="Yes"),100-OFFSET('Water Data'!$E$4,0,10*ROW('Water Data'!E148)),NA())</f>
        <v>#N/A</v>
      </c>
      <c r="H154" s="519" t="e">
        <f ca="1">+IF(AND(ISNUMBER(OFFSET('Water Data'!$E$6,0,10*ROW('Water Data'!E148))),'Data Summary'!BW154="Yes"),OFFSET('Water Data'!$E$6,0,10*ROW('Water Data'!E148)),NA())</f>
        <v>#N/A</v>
      </c>
      <c r="I154" s="519" t="e">
        <f ca="1">+IF(AND(ISNUMBER(OFFSET('Water Data'!$E$9,0,10*ROW('Water Data'!E148))),'Data Summary'!BX154="Yes"),OFFSET('Water Data'!$E$9,0,10*ROW('Water Data'!E148)),NA())</f>
        <v>#N/A</v>
      </c>
      <c r="J154" s="519" t="e">
        <f ca="1">+IF(AND(ISNUMBER(OFFSET('Water Data'!$F$4,0,10*ROW('Water Data'!F148))),'Data Summary'!BY154="Yes"),100-OFFSET('Water Data'!$F$4,0,10*ROW('Water Data'!F148)),NA())</f>
        <v>#N/A</v>
      </c>
      <c r="K154" s="519" t="e">
        <f ca="1">+IF(AND(ISNUMBER(OFFSET('Water Data'!$F$6,0,10*ROW('Water Data'!F148))),'Data Summary'!BZ154="Yes"),OFFSET('Water Data'!$F$6,0,10*ROW('Water Data'!F148)),NA())</f>
        <v>#N/A</v>
      </c>
      <c r="L154" s="519" t="e">
        <f ca="1">+IF(AND(ISNUMBER(OFFSET('Water Data'!$F$9,0,10*ROW('Water Data'!F148))),'Data Summary'!CA154="Yes"),OFFSET('Water Data'!$F$9,0,10*ROW('Water Data'!F148)),NA())</f>
        <v>#N/A</v>
      </c>
      <c r="M154" s="519" t="e">
        <f ca="1">+IF(AND(ISNUMBER(OFFSET('Water Data'!$G$4,0,10*ROW('Water Data'!G148))),'Data Summary'!CB154="Yes"),100-OFFSET('Water Data'!$G$4,0,10*ROW('Water Data'!G148)),NA())</f>
        <v>#N/A</v>
      </c>
      <c r="N154" s="519" t="e">
        <f ca="1">+IF(AND(ISNUMBER(OFFSET('Water Data'!$G$6,0,10*ROW('Water Data'!G148))),'Data Summary'!CC154="Yes"),OFFSET('Water Data'!$G$6,0,10*ROW('Water Data'!G148)),NA())</f>
        <v>#N/A</v>
      </c>
      <c r="O154" s="519" t="e">
        <f ca="1">+IF(AND(ISNUMBER(OFFSET('Water Data'!$G$9,0,10*ROW('Water Data'!G148))),'Data Summary'!CD154="Yes"),OFFSET('Water Data'!$G$9,0,10*ROW('Water Data'!G148)),NA())</f>
        <v>#N/A</v>
      </c>
      <c r="P154" s="519" t="e">
        <f ca="1">+IF(AND(ISNUMBER(OFFSET('Water Data'!$H$4,0,10*ROW('Water Data'!H148))),'Data Summary'!CE154="Yes"),100-OFFSET('Water Data'!$H$4,0,10*ROW('Water Data'!H148)),NA())</f>
        <v>#N/A</v>
      </c>
      <c r="Q154" s="519" t="e">
        <f ca="1">+IF(AND(ISNUMBER(OFFSET('Water Data'!$H$6,0,10*ROW('Water Data'!H148))),'Data Summary'!CF154="Yes"),OFFSET('Water Data'!$H$6,0,10*ROW('Water Data'!H148)),NA())</f>
        <v>#N/A</v>
      </c>
      <c r="R154" s="519" t="e">
        <f ca="1">+IF(AND(ISNUMBER(OFFSET('Water Data'!$H$9,0,10*ROW('Water Data'!H148))),'Data Summary'!CG154="Yes"),OFFSET('Water Data'!$H$9,0,10*ROW('Water Data'!H148)),NA())</f>
        <v>#N/A</v>
      </c>
      <c r="S154" s="519" t="e">
        <f ca="1">+IF(AND(ISNUMBER(OFFSET('Water Data'!$I$4,0,10*ROW('Water Data'!I148))),'Data Summary'!CH154="Yes"),100-OFFSET('Water Data'!$I$4,0,10*ROW('Water Data'!I148)),NA())</f>
        <v>#N/A</v>
      </c>
      <c r="T154" s="519" t="e">
        <f ca="1">+IF(AND(ISNUMBER(OFFSET('Water Data'!$I$6,0,10*ROW('Water Data'!I148))),'Data Summary'!CI154="Yes"),OFFSET('Water Data'!$I$6,0,10*ROW('Water Data'!I148)),NA())</f>
        <v>#N/A</v>
      </c>
      <c r="U154" s="519" t="e">
        <f ca="1">+IF(AND(ISNUMBER(OFFSET('Water Data'!$I$9,0,10*ROW('Water Data'!I148))),'Data Summary'!CJ154="Yes"),OFFSET('Water Data'!$I$9,0,10*ROW('Water Data'!I148)),NA())</f>
        <v>#N/A</v>
      </c>
      <c r="V154" s="520" t="e">
        <f ca="1">+IF(AND(ISNUMBER(OFFSET('Sanitation Data'!$D$4,0,10*ROW('Sanitation Data'!D148))),'Data Summary'!CK154="Yes"),100-OFFSET('Sanitation Data'!$D$4,0,10*ROW('Sanitation Data'!D148)),NA())</f>
        <v>#N/A</v>
      </c>
      <c r="W154" s="520" t="e">
        <f ca="1">+IF(AND(ISNUMBER(OFFSET('Sanitation Data'!$D$6,0,10*ROW('Sanitation Data'!D148))),'Data Summary'!CL154="Yes"),OFFSET('Sanitation Data'!$D$6,0,10*ROW('Sanitation Data'!D148)),NA())</f>
        <v>#N/A</v>
      </c>
      <c r="X154" s="520" t="e">
        <f ca="1">+IF(AND(ISNUMBER(OFFSET('Sanitation Data'!$D$10,0,10*ROW('Sanitation Data'!D148))),'Data Summary'!CM154="Yes"),OFFSET('Sanitation Data'!$D$10,0,10*ROW('Sanitation Data'!D148)),NA())</f>
        <v>#N/A</v>
      </c>
      <c r="Y154" s="520" t="e">
        <f ca="1">+IF(AND(ISNUMBER(OFFSET('Sanitation Data'!$D$11,0,10*ROW('Sanitation Data'!D148))),'Data Summary'!CN154="Yes"),OFFSET('Sanitation Data'!$D$11,0,10*ROW('Sanitation Data'!D148)),NA())</f>
        <v>#N/A</v>
      </c>
      <c r="Z154" s="520" t="e">
        <f ca="1">+IF(AND(ISNUMBER(OFFSET('Sanitation Data'!$D$12,0,10*ROW('Sanitation Data'!D148))),'Data Summary'!CO154="Yes"),OFFSET('Sanitation Data'!$D$12,0,10*ROW('Sanitation Data'!D148)),NA())</f>
        <v>#N/A</v>
      </c>
      <c r="AA154" s="520" t="e">
        <f ca="1">+IF(AND(ISNUMBER(OFFSET('Sanitation Data'!$E$4,0,10*ROW('Sanitation Data'!E148))),'Data Summary'!CP154="Yes"),100-OFFSET('Sanitation Data'!$E$4,0,10*ROW('Sanitation Data'!E148)),NA())</f>
        <v>#N/A</v>
      </c>
      <c r="AB154" s="520" t="e">
        <f ca="1">+IF(AND(ISNUMBER(OFFSET('Sanitation Data'!$E$6,0,10*ROW('Sanitation Data'!E148))),'Data Summary'!CQ154="Yes"),OFFSET('Sanitation Data'!$E$6,0,10*ROW('Sanitation Data'!E148)),NA())</f>
        <v>#N/A</v>
      </c>
      <c r="AC154" s="520" t="e">
        <f ca="1">+IF(AND(ISNUMBER(OFFSET('Sanitation Data'!$E$10,0,10*ROW('Sanitation Data'!E148))),'Data Summary'!CR154="Yes"),OFFSET('Sanitation Data'!$E$10,0,10*ROW('Sanitation Data'!E148)),NA())</f>
        <v>#N/A</v>
      </c>
      <c r="AD154" s="520" t="e">
        <f ca="1">+IF(AND(ISNUMBER(OFFSET('Sanitation Data'!$E$11,0,10*ROW('Sanitation Data'!E148))),'Data Summary'!CS154="Yes"),OFFSET('Sanitation Data'!$E$11,0,10*ROW('Sanitation Data'!E148)),NA())</f>
        <v>#N/A</v>
      </c>
      <c r="AE154" s="520" t="e">
        <f ca="1">+IF(AND(ISNUMBER(OFFSET('Sanitation Data'!$E$12,0,10*ROW('Sanitation Data'!E148))),'Data Summary'!CT154="Yes"),OFFSET('Sanitation Data'!$E$12,0,10*ROW('Sanitation Data'!E148)),NA())</f>
        <v>#N/A</v>
      </c>
      <c r="AF154" s="520" t="e">
        <f ca="1">+IF(AND(ISNUMBER(OFFSET('Sanitation Data'!$F$4,0,10*ROW('Sanitation Data'!F148))),'Data Summary'!CU154="Yes"),100-OFFSET('Sanitation Data'!$F$4,0,10*ROW('Sanitation Data'!F148)),NA())</f>
        <v>#N/A</v>
      </c>
      <c r="AG154" s="520" t="e">
        <f ca="1">+IF(AND(ISNUMBER(OFFSET('Sanitation Data'!$F$6,0,10*ROW('Sanitation Data'!F148))),'Data Summary'!CV154="Yes"),OFFSET('Sanitation Data'!$F$6,0,10*ROW('Sanitation Data'!F148)),NA())</f>
        <v>#N/A</v>
      </c>
      <c r="AH154" s="520" t="e">
        <f ca="1">+IF(AND(ISNUMBER(OFFSET('Sanitation Data'!$F$10,0,10*ROW('Sanitation Data'!F148))),'Data Summary'!CW154="Yes"),OFFSET('Sanitation Data'!$F$10,0,10*ROW('Sanitation Data'!F148)),NA())</f>
        <v>#N/A</v>
      </c>
      <c r="AI154" s="520" t="e">
        <f ca="1">+IF(AND(ISNUMBER(OFFSET('Sanitation Data'!$F$11,0,10*ROW('Sanitation Data'!F148))),'Data Summary'!CX154="Yes"),OFFSET('Sanitation Data'!$F$11,0,10*ROW('Sanitation Data'!F148)),NA())</f>
        <v>#N/A</v>
      </c>
      <c r="AJ154" s="520" t="e">
        <f ca="1">+IF(AND(ISNUMBER(OFFSET('Sanitation Data'!$F$12,0,10*ROW('Sanitation Data'!F148))),'Data Summary'!CY154="Yes"),OFFSET('Sanitation Data'!$F$12,0,10*ROW('Sanitation Data'!F148)),NA())</f>
        <v>#N/A</v>
      </c>
      <c r="AK154" s="520" t="e">
        <f ca="1">+IF(AND(ISNUMBER(OFFSET('Sanitation Data'!$G$4,0,10*ROW('Sanitation Data'!G148))),'Data Summary'!CZ154="Yes"),100-OFFSET('Sanitation Data'!$G$4,0,10*ROW('Sanitation Data'!G148)),NA())</f>
        <v>#N/A</v>
      </c>
      <c r="AL154" s="520" t="e">
        <f ca="1">+IF(AND(ISNUMBER(OFFSET('Sanitation Data'!$G$6,0,10*ROW('Sanitation Data'!G148))),'Data Summary'!DA154="Yes"),OFFSET('Sanitation Data'!$G$6,0,10*ROW('Sanitation Data'!G148)),NA())</f>
        <v>#N/A</v>
      </c>
      <c r="AM154" s="520" t="e">
        <f ca="1">+IF(AND(ISNUMBER(OFFSET('Sanitation Data'!$G$10,0,10*ROW('Sanitation Data'!G148))),'Data Summary'!DB154="Yes"),OFFSET('Sanitation Data'!$G$10,0,10*ROW('Sanitation Data'!G148)),NA())</f>
        <v>#N/A</v>
      </c>
      <c r="AN154" s="520" t="e">
        <f ca="1">+IF(AND(ISNUMBER(OFFSET('Sanitation Data'!$G$11,0,10*ROW('Sanitation Data'!G148))),'Data Summary'!DC154="Yes"),OFFSET('Sanitation Data'!$G$11,0,10*ROW('Sanitation Data'!G148)),NA())</f>
        <v>#N/A</v>
      </c>
      <c r="AO154" s="520" t="e">
        <f ca="1">+IF(AND(ISNUMBER(OFFSET('Sanitation Data'!$G$12,0,10*ROW('Sanitation Data'!G148))),'Data Summary'!DD154="Yes"),OFFSET('Sanitation Data'!$G$12,0,10*ROW('Sanitation Data'!G148)),NA())</f>
        <v>#N/A</v>
      </c>
      <c r="AP154" s="520" t="e">
        <f ca="1">+IF(AND(ISNUMBER(OFFSET('Sanitation Data'!$H$4,0,10*ROW('Sanitation Data'!H148))),'Data Summary'!DE154="Yes"),100-OFFSET('Sanitation Data'!$H$4,0,10*ROW('Sanitation Data'!H148)),NA())</f>
        <v>#N/A</v>
      </c>
      <c r="AQ154" s="520" t="e">
        <f ca="1">+IF(AND(ISNUMBER(OFFSET('Sanitation Data'!$H$6,0,10*ROW('Sanitation Data'!H148))),'Data Summary'!DF154="Yes"),OFFSET('Sanitation Data'!$H$6,0,10*ROW('Sanitation Data'!H148)),NA())</f>
        <v>#N/A</v>
      </c>
      <c r="AR154" s="520" t="e">
        <f ca="1">+IF(AND(ISNUMBER(OFFSET('Sanitation Data'!$H$10,0,10*ROW('Sanitation Data'!H148))),'Data Summary'!DG154="Yes"),OFFSET('Sanitation Data'!$H$10,0,10*ROW('Sanitation Data'!H148)),NA())</f>
        <v>#N/A</v>
      </c>
      <c r="AS154" s="520" t="e">
        <f ca="1">+IF(AND(ISNUMBER(OFFSET('Sanitation Data'!$H$11,0,10*ROW('Sanitation Data'!H148))),'Data Summary'!DH154="Yes"),OFFSET('Sanitation Data'!$H$11,0,10*ROW('Sanitation Data'!H148)),NA())</f>
        <v>#N/A</v>
      </c>
      <c r="AT154" s="520" t="e">
        <f ca="1">+IF(AND(ISNUMBER(OFFSET('Sanitation Data'!$H$12,0,10*ROW('Sanitation Data'!H148))),'Data Summary'!DI154="Yes"),OFFSET('Sanitation Data'!$H$12,0,10*ROW('Sanitation Data'!H148)),NA())</f>
        <v>#N/A</v>
      </c>
      <c r="AU154" s="520" t="e">
        <f ca="1">+IF(AND(ISNUMBER(OFFSET('Sanitation Data'!$I$4,0,10*ROW('Sanitation Data'!I148))),'Data Summary'!DJ154="Yes"),100-OFFSET('Sanitation Data'!$I$4,0,10*ROW('Sanitation Data'!I148)),NA())</f>
        <v>#N/A</v>
      </c>
      <c r="AV154" s="520" t="e">
        <f ca="1">+IF(AND(ISNUMBER(OFFSET('Sanitation Data'!$I$6,0,10*ROW('Sanitation Data'!I148))),'Data Summary'!DK154="Yes"),OFFSET('Sanitation Data'!$I$6,0,10*ROW('Sanitation Data'!I148)),NA())</f>
        <v>#N/A</v>
      </c>
      <c r="AW154" s="520" t="e">
        <f ca="1">+IF(AND(ISNUMBER(OFFSET('Sanitation Data'!$I$10,0,10*ROW('Sanitation Data'!I148))),'Data Summary'!DL154="Yes"),OFFSET('Sanitation Data'!$I$10,0,10*ROW('Sanitation Data'!I148)),NA())</f>
        <v>#N/A</v>
      </c>
      <c r="AX154" s="520" t="e">
        <f ca="1">+IF(AND(ISNUMBER(OFFSET('Sanitation Data'!$I$11,0,10*ROW('Sanitation Data'!I148))),'Data Summary'!DM154="Yes"),OFFSET('Sanitation Data'!$I$11,0,10*ROW('Sanitation Data'!I148)),NA())</f>
        <v>#N/A</v>
      </c>
      <c r="AY154" s="520" t="e">
        <f ca="1">+IF(AND(ISNUMBER(OFFSET('Sanitation Data'!$I$12,0,10*ROW('Sanitation Data'!I148))),'Data Summary'!DN154="Yes"),OFFSET('Sanitation Data'!$I$12,0,10*ROW('Sanitation Data'!I148)),NA())</f>
        <v>#N/A</v>
      </c>
      <c r="AZ154" s="521" t="e">
        <f ca="1">+IF(AND(ISNUMBER(OFFSET('Hygiene Data'!$D$5,0,10*ROW('Hygiene Data'!D148))),'Data Summary'!DO154="Yes"),OFFSET('Hygiene Data'!$D$5,0,10*ROW('Hygiene Data'!D148)),NA())</f>
        <v>#N/A</v>
      </c>
      <c r="BA154" s="521" t="e">
        <f ca="1">+IF(AND(ISNUMBER(OFFSET('Hygiene Data'!$D$7,0,10*ROW('Hygiene Data'!D148))),'Data Summary'!DP154="Yes"),OFFSET('Hygiene Data'!$D$7,0,10*ROW('Hygiene Data'!D148)),NA())</f>
        <v>#N/A</v>
      </c>
      <c r="BB154" s="521" t="e">
        <f ca="1">+IF(AND(ISNUMBER(OFFSET('Hygiene Data'!$D$9,0,10*ROW('Hygiene Data'!D148))),'Data Summary'!DQ154="Yes"),OFFSET('Hygiene Data'!$D$9,0,10*ROW('Hygiene Data'!D148)),NA())</f>
        <v>#N/A</v>
      </c>
      <c r="BC154" s="521" t="e">
        <f ca="1">+IF(AND(ISNUMBER(OFFSET('Hygiene Data'!$E$5,0,10*ROW('Hygiene Data'!E148))),'Data Summary'!DR154="Yes"),OFFSET('Hygiene Data'!$E$5,0,10*ROW('Hygiene Data'!E148)),NA())</f>
        <v>#N/A</v>
      </c>
      <c r="BD154" s="521" t="e">
        <f ca="1">+IF(AND(ISNUMBER(OFFSET('Hygiene Data'!$E$7,0,10*ROW('Hygiene Data'!E148))),'Data Summary'!DS154="Yes"),OFFSET('Hygiene Data'!$E$7,0,10*ROW('Hygiene Data'!E148)),NA())</f>
        <v>#N/A</v>
      </c>
      <c r="BE154" s="521" t="e">
        <f ca="1">+IF(AND(ISNUMBER(OFFSET('Hygiene Data'!$E$9,0,10*ROW('Hygiene Data'!E148))),'Data Summary'!DT154="Yes"),OFFSET('Hygiene Data'!$E$9,0,10*ROW('Hygiene Data'!E148)),NA())</f>
        <v>#N/A</v>
      </c>
      <c r="BF154" s="521" t="e">
        <f ca="1">+IF(AND(ISNUMBER(OFFSET('Hygiene Data'!$F$5,0,10*ROW('Hygiene Data'!F148))),'Data Summary'!DU154="Yes"),OFFSET('Hygiene Data'!$F$5,0,10*ROW('Hygiene Data'!F148)),NA())</f>
        <v>#N/A</v>
      </c>
      <c r="BG154" s="521" t="e">
        <f ca="1">+IF(AND(ISNUMBER(OFFSET('Hygiene Data'!$F$7,0,10*ROW('Hygiene Data'!F148))),'Data Summary'!DV154="Yes"),OFFSET('Hygiene Data'!$F$7,0,10*ROW('Hygiene Data'!F148)),NA())</f>
        <v>#N/A</v>
      </c>
      <c r="BH154" s="521" t="e">
        <f ca="1">+IF(AND(ISNUMBER(OFFSET('Hygiene Data'!$F$9,0,10*ROW('Hygiene Data'!F148))),'Data Summary'!DW154="Yes"),OFFSET('Hygiene Data'!$F$9,0,10*ROW('Hygiene Data'!F148)),NA())</f>
        <v>#N/A</v>
      </c>
      <c r="BI154" s="521" t="e">
        <f ca="1">+IF(AND(ISNUMBER(OFFSET('Hygiene Data'!$G$5,0,10*ROW('Hygiene Data'!G148))),'Data Summary'!DX154="Yes"),OFFSET('Hygiene Data'!$G$5,0,10*ROW('Hygiene Data'!G148)),NA())</f>
        <v>#N/A</v>
      </c>
      <c r="BJ154" s="521" t="e">
        <f ca="1">+IF(AND(ISNUMBER(OFFSET('Hygiene Data'!$G$7,0,10*ROW('Hygiene Data'!G148))),'Data Summary'!DY154="Yes"),OFFSET('Hygiene Data'!$G$7,0,10*ROW('Hygiene Data'!G148)),NA())</f>
        <v>#N/A</v>
      </c>
      <c r="BK154" s="521" t="e">
        <f ca="1">+IF(AND(ISNUMBER(OFFSET('Hygiene Data'!$G$9,0,10*ROW('Hygiene Data'!G148))),'Data Summary'!DZ154="Yes"),OFFSET('Hygiene Data'!$G$9,0,10*ROW('Hygiene Data'!G148)),NA())</f>
        <v>#N/A</v>
      </c>
      <c r="BL154" s="521" t="e">
        <f ca="1">+IF(AND(ISNUMBER(OFFSET('Hygiene Data'!$H$5,0,10*ROW('Hygiene Data'!H148))),'Data Summary'!EA154="Yes"),OFFSET('Hygiene Data'!$H$5,0,10*ROW('Hygiene Data'!H148)),NA())</f>
        <v>#N/A</v>
      </c>
      <c r="BM154" s="521" t="e">
        <f ca="1">+IF(AND(ISNUMBER(OFFSET('Hygiene Data'!$H$7,0,10*ROW('Hygiene Data'!H148))),'Data Summary'!EB154="Yes"),OFFSET('Hygiene Data'!$H$7,0,10*ROW('Hygiene Data'!H148)),NA())</f>
        <v>#N/A</v>
      </c>
      <c r="BN154" s="521" t="e">
        <f ca="1">+IF(AND(ISNUMBER(OFFSET('Hygiene Data'!$H$9,0,10*ROW('Hygiene Data'!H148))),'Data Summary'!EC154="Yes"),OFFSET('Hygiene Data'!$H$9,0,10*ROW('Hygiene Data'!H148)),NA())</f>
        <v>#N/A</v>
      </c>
      <c r="BO154" s="521" t="e">
        <f ca="1">+IF(AND(ISNUMBER(OFFSET('Hygiene Data'!$I$5,0,10*ROW('Hygiene Data'!I148))),'Data Summary'!ED154="Yes"),OFFSET('Hygiene Data'!$I$5,0,10*ROW('Hygiene Data'!I148)),NA())</f>
        <v>#N/A</v>
      </c>
      <c r="BP154" s="521" t="e">
        <f ca="1">+IF(AND(ISNUMBER(OFFSET('Hygiene Data'!$I$7,0,10*ROW('Hygiene Data'!I148))),'Data Summary'!EE154="Yes"),OFFSET('Hygiene Data'!$I$7,0,10*ROW('Hygiene Data'!I148)),NA())</f>
        <v>#N/A</v>
      </c>
      <c r="BQ154" s="521" t="e">
        <f ca="1">+IF(AND(ISNUMBER(OFFSET('Hygiene Data'!$I$9,0,10*ROW('Hygiene Data'!I148))),'Data Summary'!EF154="Yes"),OFFSET('Hygiene Data'!$I$9,0,10*ROW('Hygiene Data'!I148)),NA())</f>
        <v>#N/A</v>
      </c>
    </row>
    <row r="155" spans="1:69" x14ac:dyDescent="0.25">
      <c r="A155" s="517" t="e">
        <f ca="1">+RIGHT('Data Summary'!A155,LEN('Data Summary'!A155)-9)</f>
        <v>#VALUE!</v>
      </c>
      <c r="B155" s="491" t="str">
        <f ca="1">+IF(ISTEXT('Data Summary'!B155),'Data Summary'!B155,"")</f>
        <v/>
      </c>
      <c r="C155" s="518" t="e">
        <f ca="1">+VALUE('Data Summary'!C155)</f>
        <v>#VALUE!</v>
      </c>
      <c r="D155" s="519" t="e">
        <f ca="1">+IF(AND(ISNUMBER(OFFSET('Water Data'!$D$4,0,10*ROW('Water Data'!D149))),'Data Summary'!BS155="Yes"),100-OFFSET('Water Data'!$D$4,0,10*ROW('Water Data'!D149)),NA())</f>
        <v>#N/A</v>
      </c>
      <c r="E155" s="519" t="e">
        <f ca="1">+IF(AND(ISNUMBER(OFFSET('Water Data'!$D$6,0,10*ROW('Water Data'!D149))),'Data Summary'!BT155="Yes"),OFFSET('Water Data'!$D$6,0,10*ROW('Water Data'!D149)),NA())</f>
        <v>#N/A</v>
      </c>
      <c r="F155" s="519" t="e">
        <f ca="1">+IF(AND(ISNUMBER(OFFSET('Water Data'!$D$9,0,10*ROW('Water Data'!D149))),'Data Summary'!BU155="Yes"),OFFSET('Water Data'!$D$9,0,10*ROW('Water Data'!D149)),NA())</f>
        <v>#N/A</v>
      </c>
      <c r="G155" s="519" t="e">
        <f ca="1">+IF(AND(ISNUMBER(OFFSET('Water Data'!$E$4,0,10*ROW('Water Data'!E149))),'Data Summary'!BV155="Yes"),100-OFFSET('Water Data'!$E$4,0,10*ROW('Water Data'!E149)),NA())</f>
        <v>#N/A</v>
      </c>
      <c r="H155" s="519" t="e">
        <f ca="1">+IF(AND(ISNUMBER(OFFSET('Water Data'!$E$6,0,10*ROW('Water Data'!E149))),'Data Summary'!BW155="Yes"),OFFSET('Water Data'!$E$6,0,10*ROW('Water Data'!E149)),NA())</f>
        <v>#N/A</v>
      </c>
      <c r="I155" s="519" t="e">
        <f ca="1">+IF(AND(ISNUMBER(OFFSET('Water Data'!$E$9,0,10*ROW('Water Data'!E149))),'Data Summary'!BX155="Yes"),OFFSET('Water Data'!$E$9,0,10*ROW('Water Data'!E149)),NA())</f>
        <v>#N/A</v>
      </c>
      <c r="J155" s="519" t="e">
        <f ca="1">+IF(AND(ISNUMBER(OFFSET('Water Data'!$F$4,0,10*ROW('Water Data'!F149))),'Data Summary'!BY155="Yes"),100-OFFSET('Water Data'!$F$4,0,10*ROW('Water Data'!F149)),NA())</f>
        <v>#N/A</v>
      </c>
      <c r="K155" s="519" t="e">
        <f ca="1">+IF(AND(ISNUMBER(OFFSET('Water Data'!$F$6,0,10*ROW('Water Data'!F149))),'Data Summary'!BZ155="Yes"),OFFSET('Water Data'!$F$6,0,10*ROW('Water Data'!F149)),NA())</f>
        <v>#N/A</v>
      </c>
      <c r="L155" s="519" t="e">
        <f ca="1">+IF(AND(ISNUMBER(OFFSET('Water Data'!$F$9,0,10*ROW('Water Data'!F149))),'Data Summary'!CA155="Yes"),OFFSET('Water Data'!$F$9,0,10*ROW('Water Data'!F149)),NA())</f>
        <v>#N/A</v>
      </c>
      <c r="M155" s="519" t="e">
        <f ca="1">+IF(AND(ISNUMBER(OFFSET('Water Data'!$G$4,0,10*ROW('Water Data'!G149))),'Data Summary'!CB155="Yes"),100-OFFSET('Water Data'!$G$4,0,10*ROW('Water Data'!G149)),NA())</f>
        <v>#N/A</v>
      </c>
      <c r="N155" s="519" t="e">
        <f ca="1">+IF(AND(ISNUMBER(OFFSET('Water Data'!$G$6,0,10*ROW('Water Data'!G149))),'Data Summary'!CC155="Yes"),OFFSET('Water Data'!$G$6,0,10*ROW('Water Data'!G149)),NA())</f>
        <v>#N/A</v>
      </c>
      <c r="O155" s="519" t="e">
        <f ca="1">+IF(AND(ISNUMBER(OFFSET('Water Data'!$G$9,0,10*ROW('Water Data'!G149))),'Data Summary'!CD155="Yes"),OFFSET('Water Data'!$G$9,0,10*ROW('Water Data'!G149)),NA())</f>
        <v>#N/A</v>
      </c>
      <c r="P155" s="519" t="e">
        <f ca="1">+IF(AND(ISNUMBER(OFFSET('Water Data'!$H$4,0,10*ROW('Water Data'!H149))),'Data Summary'!CE155="Yes"),100-OFFSET('Water Data'!$H$4,0,10*ROW('Water Data'!H149)),NA())</f>
        <v>#N/A</v>
      </c>
      <c r="Q155" s="519" t="e">
        <f ca="1">+IF(AND(ISNUMBER(OFFSET('Water Data'!$H$6,0,10*ROW('Water Data'!H149))),'Data Summary'!CF155="Yes"),OFFSET('Water Data'!$H$6,0,10*ROW('Water Data'!H149)),NA())</f>
        <v>#N/A</v>
      </c>
      <c r="R155" s="519" t="e">
        <f ca="1">+IF(AND(ISNUMBER(OFFSET('Water Data'!$H$9,0,10*ROW('Water Data'!H149))),'Data Summary'!CG155="Yes"),OFFSET('Water Data'!$H$9,0,10*ROW('Water Data'!H149)),NA())</f>
        <v>#N/A</v>
      </c>
      <c r="S155" s="519" t="e">
        <f ca="1">+IF(AND(ISNUMBER(OFFSET('Water Data'!$I$4,0,10*ROW('Water Data'!I149))),'Data Summary'!CH155="Yes"),100-OFFSET('Water Data'!$I$4,0,10*ROW('Water Data'!I149)),NA())</f>
        <v>#N/A</v>
      </c>
      <c r="T155" s="519" t="e">
        <f ca="1">+IF(AND(ISNUMBER(OFFSET('Water Data'!$I$6,0,10*ROW('Water Data'!I149))),'Data Summary'!CI155="Yes"),OFFSET('Water Data'!$I$6,0,10*ROW('Water Data'!I149)),NA())</f>
        <v>#N/A</v>
      </c>
      <c r="U155" s="519" t="e">
        <f ca="1">+IF(AND(ISNUMBER(OFFSET('Water Data'!$I$9,0,10*ROW('Water Data'!I149))),'Data Summary'!CJ155="Yes"),OFFSET('Water Data'!$I$9,0,10*ROW('Water Data'!I149)),NA())</f>
        <v>#N/A</v>
      </c>
      <c r="V155" s="520" t="e">
        <f ca="1">+IF(AND(ISNUMBER(OFFSET('Sanitation Data'!$D$4,0,10*ROW('Sanitation Data'!D149))),'Data Summary'!CK155="Yes"),100-OFFSET('Sanitation Data'!$D$4,0,10*ROW('Sanitation Data'!D149)),NA())</f>
        <v>#N/A</v>
      </c>
      <c r="W155" s="520" t="e">
        <f ca="1">+IF(AND(ISNUMBER(OFFSET('Sanitation Data'!$D$6,0,10*ROW('Sanitation Data'!D149))),'Data Summary'!CL155="Yes"),OFFSET('Sanitation Data'!$D$6,0,10*ROW('Sanitation Data'!D149)),NA())</f>
        <v>#N/A</v>
      </c>
      <c r="X155" s="520" t="e">
        <f ca="1">+IF(AND(ISNUMBER(OFFSET('Sanitation Data'!$D$10,0,10*ROW('Sanitation Data'!D149))),'Data Summary'!CM155="Yes"),OFFSET('Sanitation Data'!$D$10,0,10*ROW('Sanitation Data'!D149)),NA())</f>
        <v>#N/A</v>
      </c>
      <c r="Y155" s="520" t="e">
        <f ca="1">+IF(AND(ISNUMBER(OFFSET('Sanitation Data'!$D$11,0,10*ROW('Sanitation Data'!D149))),'Data Summary'!CN155="Yes"),OFFSET('Sanitation Data'!$D$11,0,10*ROW('Sanitation Data'!D149)),NA())</f>
        <v>#N/A</v>
      </c>
      <c r="Z155" s="520" t="e">
        <f ca="1">+IF(AND(ISNUMBER(OFFSET('Sanitation Data'!$D$12,0,10*ROW('Sanitation Data'!D149))),'Data Summary'!CO155="Yes"),OFFSET('Sanitation Data'!$D$12,0,10*ROW('Sanitation Data'!D149)),NA())</f>
        <v>#N/A</v>
      </c>
      <c r="AA155" s="520" t="e">
        <f ca="1">+IF(AND(ISNUMBER(OFFSET('Sanitation Data'!$E$4,0,10*ROW('Sanitation Data'!E149))),'Data Summary'!CP155="Yes"),100-OFFSET('Sanitation Data'!$E$4,0,10*ROW('Sanitation Data'!E149)),NA())</f>
        <v>#N/A</v>
      </c>
      <c r="AB155" s="520" t="e">
        <f ca="1">+IF(AND(ISNUMBER(OFFSET('Sanitation Data'!$E$6,0,10*ROW('Sanitation Data'!E149))),'Data Summary'!CQ155="Yes"),OFFSET('Sanitation Data'!$E$6,0,10*ROW('Sanitation Data'!E149)),NA())</f>
        <v>#N/A</v>
      </c>
      <c r="AC155" s="520" t="e">
        <f ca="1">+IF(AND(ISNUMBER(OFFSET('Sanitation Data'!$E$10,0,10*ROW('Sanitation Data'!E149))),'Data Summary'!CR155="Yes"),OFFSET('Sanitation Data'!$E$10,0,10*ROW('Sanitation Data'!E149)),NA())</f>
        <v>#N/A</v>
      </c>
      <c r="AD155" s="520" t="e">
        <f ca="1">+IF(AND(ISNUMBER(OFFSET('Sanitation Data'!$E$11,0,10*ROW('Sanitation Data'!E149))),'Data Summary'!CS155="Yes"),OFFSET('Sanitation Data'!$E$11,0,10*ROW('Sanitation Data'!E149)),NA())</f>
        <v>#N/A</v>
      </c>
      <c r="AE155" s="520" t="e">
        <f ca="1">+IF(AND(ISNUMBER(OFFSET('Sanitation Data'!$E$12,0,10*ROW('Sanitation Data'!E149))),'Data Summary'!CT155="Yes"),OFFSET('Sanitation Data'!$E$12,0,10*ROW('Sanitation Data'!E149)),NA())</f>
        <v>#N/A</v>
      </c>
      <c r="AF155" s="520" t="e">
        <f ca="1">+IF(AND(ISNUMBER(OFFSET('Sanitation Data'!$F$4,0,10*ROW('Sanitation Data'!F149))),'Data Summary'!CU155="Yes"),100-OFFSET('Sanitation Data'!$F$4,0,10*ROW('Sanitation Data'!F149)),NA())</f>
        <v>#N/A</v>
      </c>
      <c r="AG155" s="520" t="e">
        <f ca="1">+IF(AND(ISNUMBER(OFFSET('Sanitation Data'!$F$6,0,10*ROW('Sanitation Data'!F149))),'Data Summary'!CV155="Yes"),OFFSET('Sanitation Data'!$F$6,0,10*ROW('Sanitation Data'!F149)),NA())</f>
        <v>#N/A</v>
      </c>
      <c r="AH155" s="520" t="e">
        <f ca="1">+IF(AND(ISNUMBER(OFFSET('Sanitation Data'!$F$10,0,10*ROW('Sanitation Data'!F149))),'Data Summary'!CW155="Yes"),OFFSET('Sanitation Data'!$F$10,0,10*ROW('Sanitation Data'!F149)),NA())</f>
        <v>#N/A</v>
      </c>
      <c r="AI155" s="520" t="e">
        <f ca="1">+IF(AND(ISNUMBER(OFFSET('Sanitation Data'!$F$11,0,10*ROW('Sanitation Data'!F149))),'Data Summary'!CX155="Yes"),OFFSET('Sanitation Data'!$F$11,0,10*ROW('Sanitation Data'!F149)),NA())</f>
        <v>#N/A</v>
      </c>
      <c r="AJ155" s="520" t="e">
        <f ca="1">+IF(AND(ISNUMBER(OFFSET('Sanitation Data'!$F$12,0,10*ROW('Sanitation Data'!F149))),'Data Summary'!CY155="Yes"),OFFSET('Sanitation Data'!$F$12,0,10*ROW('Sanitation Data'!F149)),NA())</f>
        <v>#N/A</v>
      </c>
      <c r="AK155" s="520" t="e">
        <f ca="1">+IF(AND(ISNUMBER(OFFSET('Sanitation Data'!$G$4,0,10*ROW('Sanitation Data'!G149))),'Data Summary'!CZ155="Yes"),100-OFFSET('Sanitation Data'!$G$4,0,10*ROW('Sanitation Data'!G149)),NA())</f>
        <v>#N/A</v>
      </c>
      <c r="AL155" s="520" t="e">
        <f ca="1">+IF(AND(ISNUMBER(OFFSET('Sanitation Data'!$G$6,0,10*ROW('Sanitation Data'!G149))),'Data Summary'!DA155="Yes"),OFFSET('Sanitation Data'!$G$6,0,10*ROW('Sanitation Data'!G149)),NA())</f>
        <v>#N/A</v>
      </c>
      <c r="AM155" s="520" t="e">
        <f ca="1">+IF(AND(ISNUMBER(OFFSET('Sanitation Data'!$G$10,0,10*ROW('Sanitation Data'!G149))),'Data Summary'!DB155="Yes"),OFFSET('Sanitation Data'!$G$10,0,10*ROW('Sanitation Data'!G149)),NA())</f>
        <v>#N/A</v>
      </c>
      <c r="AN155" s="520" t="e">
        <f ca="1">+IF(AND(ISNUMBER(OFFSET('Sanitation Data'!$G$11,0,10*ROW('Sanitation Data'!G149))),'Data Summary'!DC155="Yes"),OFFSET('Sanitation Data'!$G$11,0,10*ROW('Sanitation Data'!G149)),NA())</f>
        <v>#N/A</v>
      </c>
      <c r="AO155" s="520" t="e">
        <f ca="1">+IF(AND(ISNUMBER(OFFSET('Sanitation Data'!$G$12,0,10*ROW('Sanitation Data'!G149))),'Data Summary'!DD155="Yes"),OFFSET('Sanitation Data'!$G$12,0,10*ROW('Sanitation Data'!G149)),NA())</f>
        <v>#N/A</v>
      </c>
      <c r="AP155" s="520" t="e">
        <f ca="1">+IF(AND(ISNUMBER(OFFSET('Sanitation Data'!$H$4,0,10*ROW('Sanitation Data'!H149))),'Data Summary'!DE155="Yes"),100-OFFSET('Sanitation Data'!$H$4,0,10*ROW('Sanitation Data'!H149)),NA())</f>
        <v>#N/A</v>
      </c>
      <c r="AQ155" s="520" t="e">
        <f ca="1">+IF(AND(ISNUMBER(OFFSET('Sanitation Data'!$H$6,0,10*ROW('Sanitation Data'!H149))),'Data Summary'!DF155="Yes"),OFFSET('Sanitation Data'!$H$6,0,10*ROW('Sanitation Data'!H149)),NA())</f>
        <v>#N/A</v>
      </c>
      <c r="AR155" s="520" t="e">
        <f ca="1">+IF(AND(ISNUMBER(OFFSET('Sanitation Data'!$H$10,0,10*ROW('Sanitation Data'!H149))),'Data Summary'!DG155="Yes"),OFFSET('Sanitation Data'!$H$10,0,10*ROW('Sanitation Data'!H149)),NA())</f>
        <v>#N/A</v>
      </c>
      <c r="AS155" s="520" t="e">
        <f ca="1">+IF(AND(ISNUMBER(OFFSET('Sanitation Data'!$H$11,0,10*ROW('Sanitation Data'!H149))),'Data Summary'!DH155="Yes"),OFFSET('Sanitation Data'!$H$11,0,10*ROW('Sanitation Data'!H149)),NA())</f>
        <v>#N/A</v>
      </c>
      <c r="AT155" s="520" t="e">
        <f ca="1">+IF(AND(ISNUMBER(OFFSET('Sanitation Data'!$H$12,0,10*ROW('Sanitation Data'!H149))),'Data Summary'!DI155="Yes"),OFFSET('Sanitation Data'!$H$12,0,10*ROW('Sanitation Data'!H149)),NA())</f>
        <v>#N/A</v>
      </c>
      <c r="AU155" s="520" t="e">
        <f ca="1">+IF(AND(ISNUMBER(OFFSET('Sanitation Data'!$I$4,0,10*ROW('Sanitation Data'!I149))),'Data Summary'!DJ155="Yes"),100-OFFSET('Sanitation Data'!$I$4,0,10*ROW('Sanitation Data'!I149)),NA())</f>
        <v>#N/A</v>
      </c>
      <c r="AV155" s="520" t="e">
        <f ca="1">+IF(AND(ISNUMBER(OFFSET('Sanitation Data'!$I$6,0,10*ROW('Sanitation Data'!I149))),'Data Summary'!DK155="Yes"),OFFSET('Sanitation Data'!$I$6,0,10*ROW('Sanitation Data'!I149)),NA())</f>
        <v>#N/A</v>
      </c>
      <c r="AW155" s="520" t="e">
        <f ca="1">+IF(AND(ISNUMBER(OFFSET('Sanitation Data'!$I$10,0,10*ROW('Sanitation Data'!I149))),'Data Summary'!DL155="Yes"),OFFSET('Sanitation Data'!$I$10,0,10*ROW('Sanitation Data'!I149)),NA())</f>
        <v>#N/A</v>
      </c>
      <c r="AX155" s="520" t="e">
        <f ca="1">+IF(AND(ISNUMBER(OFFSET('Sanitation Data'!$I$11,0,10*ROW('Sanitation Data'!I149))),'Data Summary'!DM155="Yes"),OFFSET('Sanitation Data'!$I$11,0,10*ROW('Sanitation Data'!I149)),NA())</f>
        <v>#N/A</v>
      </c>
      <c r="AY155" s="520" t="e">
        <f ca="1">+IF(AND(ISNUMBER(OFFSET('Sanitation Data'!$I$12,0,10*ROW('Sanitation Data'!I149))),'Data Summary'!DN155="Yes"),OFFSET('Sanitation Data'!$I$12,0,10*ROW('Sanitation Data'!I149)),NA())</f>
        <v>#N/A</v>
      </c>
      <c r="AZ155" s="521" t="e">
        <f ca="1">+IF(AND(ISNUMBER(OFFSET('Hygiene Data'!$D$5,0,10*ROW('Hygiene Data'!D149))),'Data Summary'!DO155="Yes"),OFFSET('Hygiene Data'!$D$5,0,10*ROW('Hygiene Data'!D149)),NA())</f>
        <v>#N/A</v>
      </c>
      <c r="BA155" s="521" t="e">
        <f ca="1">+IF(AND(ISNUMBER(OFFSET('Hygiene Data'!$D$7,0,10*ROW('Hygiene Data'!D149))),'Data Summary'!DP155="Yes"),OFFSET('Hygiene Data'!$D$7,0,10*ROW('Hygiene Data'!D149)),NA())</f>
        <v>#N/A</v>
      </c>
      <c r="BB155" s="521" t="e">
        <f ca="1">+IF(AND(ISNUMBER(OFFSET('Hygiene Data'!$D$9,0,10*ROW('Hygiene Data'!D149))),'Data Summary'!DQ155="Yes"),OFFSET('Hygiene Data'!$D$9,0,10*ROW('Hygiene Data'!D149)),NA())</f>
        <v>#N/A</v>
      </c>
      <c r="BC155" s="521" t="e">
        <f ca="1">+IF(AND(ISNUMBER(OFFSET('Hygiene Data'!$E$5,0,10*ROW('Hygiene Data'!E149))),'Data Summary'!DR155="Yes"),OFFSET('Hygiene Data'!$E$5,0,10*ROW('Hygiene Data'!E149)),NA())</f>
        <v>#N/A</v>
      </c>
      <c r="BD155" s="521" t="e">
        <f ca="1">+IF(AND(ISNUMBER(OFFSET('Hygiene Data'!$E$7,0,10*ROW('Hygiene Data'!E149))),'Data Summary'!DS155="Yes"),OFFSET('Hygiene Data'!$E$7,0,10*ROW('Hygiene Data'!E149)),NA())</f>
        <v>#N/A</v>
      </c>
      <c r="BE155" s="521" t="e">
        <f ca="1">+IF(AND(ISNUMBER(OFFSET('Hygiene Data'!$E$9,0,10*ROW('Hygiene Data'!E149))),'Data Summary'!DT155="Yes"),OFFSET('Hygiene Data'!$E$9,0,10*ROW('Hygiene Data'!E149)),NA())</f>
        <v>#N/A</v>
      </c>
      <c r="BF155" s="521" t="e">
        <f ca="1">+IF(AND(ISNUMBER(OFFSET('Hygiene Data'!$F$5,0,10*ROW('Hygiene Data'!F149))),'Data Summary'!DU155="Yes"),OFFSET('Hygiene Data'!$F$5,0,10*ROW('Hygiene Data'!F149)),NA())</f>
        <v>#N/A</v>
      </c>
      <c r="BG155" s="521" t="e">
        <f ca="1">+IF(AND(ISNUMBER(OFFSET('Hygiene Data'!$F$7,0,10*ROW('Hygiene Data'!F149))),'Data Summary'!DV155="Yes"),OFFSET('Hygiene Data'!$F$7,0,10*ROW('Hygiene Data'!F149)),NA())</f>
        <v>#N/A</v>
      </c>
      <c r="BH155" s="521" t="e">
        <f ca="1">+IF(AND(ISNUMBER(OFFSET('Hygiene Data'!$F$9,0,10*ROW('Hygiene Data'!F149))),'Data Summary'!DW155="Yes"),OFFSET('Hygiene Data'!$F$9,0,10*ROW('Hygiene Data'!F149)),NA())</f>
        <v>#N/A</v>
      </c>
      <c r="BI155" s="521" t="e">
        <f ca="1">+IF(AND(ISNUMBER(OFFSET('Hygiene Data'!$G$5,0,10*ROW('Hygiene Data'!G149))),'Data Summary'!DX155="Yes"),OFFSET('Hygiene Data'!$G$5,0,10*ROW('Hygiene Data'!G149)),NA())</f>
        <v>#N/A</v>
      </c>
      <c r="BJ155" s="521" t="e">
        <f ca="1">+IF(AND(ISNUMBER(OFFSET('Hygiene Data'!$G$7,0,10*ROW('Hygiene Data'!G149))),'Data Summary'!DY155="Yes"),OFFSET('Hygiene Data'!$G$7,0,10*ROW('Hygiene Data'!G149)),NA())</f>
        <v>#N/A</v>
      </c>
      <c r="BK155" s="521" t="e">
        <f ca="1">+IF(AND(ISNUMBER(OFFSET('Hygiene Data'!$G$9,0,10*ROW('Hygiene Data'!G149))),'Data Summary'!DZ155="Yes"),OFFSET('Hygiene Data'!$G$9,0,10*ROW('Hygiene Data'!G149)),NA())</f>
        <v>#N/A</v>
      </c>
      <c r="BL155" s="521" t="e">
        <f ca="1">+IF(AND(ISNUMBER(OFFSET('Hygiene Data'!$H$5,0,10*ROW('Hygiene Data'!H149))),'Data Summary'!EA155="Yes"),OFFSET('Hygiene Data'!$H$5,0,10*ROW('Hygiene Data'!H149)),NA())</f>
        <v>#N/A</v>
      </c>
      <c r="BM155" s="521" t="e">
        <f ca="1">+IF(AND(ISNUMBER(OFFSET('Hygiene Data'!$H$7,0,10*ROW('Hygiene Data'!H149))),'Data Summary'!EB155="Yes"),OFFSET('Hygiene Data'!$H$7,0,10*ROW('Hygiene Data'!H149)),NA())</f>
        <v>#N/A</v>
      </c>
      <c r="BN155" s="521" t="e">
        <f ca="1">+IF(AND(ISNUMBER(OFFSET('Hygiene Data'!$H$9,0,10*ROW('Hygiene Data'!H149))),'Data Summary'!EC155="Yes"),OFFSET('Hygiene Data'!$H$9,0,10*ROW('Hygiene Data'!H149)),NA())</f>
        <v>#N/A</v>
      </c>
      <c r="BO155" s="521" t="e">
        <f ca="1">+IF(AND(ISNUMBER(OFFSET('Hygiene Data'!$I$5,0,10*ROW('Hygiene Data'!I149))),'Data Summary'!ED155="Yes"),OFFSET('Hygiene Data'!$I$5,0,10*ROW('Hygiene Data'!I149)),NA())</f>
        <v>#N/A</v>
      </c>
      <c r="BP155" s="521" t="e">
        <f ca="1">+IF(AND(ISNUMBER(OFFSET('Hygiene Data'!$I$7,0,10*ROW('Hygiene Data'!I149))),'Data Summary'!EE155="Yes"),OFFSET('Hygiene Data'!$I$7,0,10*ROW('Hygiene Data'!I149)),NA())</f>
        <v>#N/A</v>
      </c>
      <c r="BQ155" s="521" t="e">
        <f ca="1">+IF(AND(ISNUMBER(OFFSET('Hygiene Data'!$I$9,0,10*ROW('Hygiene Data'!I149))),'Data Summary'!EF155="Yes"),OFFSET('Hygiene Data'!$I$9,0,10*ROW('Hygiene Data'!I149)),NA())</f>
        <v>#N/A</v>
      </c>
    </row>
    <row r="156" spans="1:69" x14ac:dyDescent="0.25">
      <c r="A156" s="517" t="e">
        <f ca="1">+RIGHT('Data Summary'!A156,LEN('Data Summary'!A156)-9)</f>
        <v>#VALUE!</v>
      </c>
      <c r="B156" s="491" t="str">
        <f ca="1">+IF(ISTEXT('Data Summary'!B156),'Data Summary'!B156,"")</f>
        <v/>
      </c>
      <c r="C156" s="518" t="e">
        <f ca="1">+VALUE('Data Summary'!C156)</f>
        <v>#VALUE!</v>
      </c>
      <c r="D156" s="519" t="e">
        <f ca="1">+IF(AND(ISNUMBER(OFFSET('Water Data'!$D$4,0,10*ROW('Water Data'!D150))),'Data Summary'!BS156="Yes"),100-OFFSET('Water Data'!$D$4,0,10*ROW('Water Data'!D150)),NA())</f>
        <v>#N/A</v>
      </c>
      <c r="E156" s="519" t="e">
        <f ca="1">+IF(AND(ISNUMBER(OFFSET('Water Data'!$D$6,0,10*ROW('Water Data'!D150))),'Data Summary'!BT156="Yes"),OFFSET('Water Data'!$D$6,0,10*ROW('Water Data'!D150)),NA())</f>
        <v>#N/A</v>
      </c>
      <c r="F156" s="519" t="e">
        <f ca="1">+IF(AND(ISNUMBER(OFFSET('Water Data'!$D$9,0,10*ROW('Water Data'!D150))),'Data Summary'!BU156="Yes"),OFFSET('Water Data'!$D$9,0,10*ROW('Water Data'!D150)),NA())</f>
        <v>#N/A</v>
      </c>
      <c r="G156" s="519" t="e">
        <f ca="1">+IF(AND(ISNUMBER(OFFSET('Water Data'!$E$4,0,10*ROW('Water Data'!E150))),'Data Summary'!BV156="Yes"),100-OFFSET('Water Data'!$E$4,0,10*ROW('Water Data'!E150)),NA())</f>
        <v>#N/A</v>
      </c>
      <c r="H156" s="519" t="e">
        <f ca="1">+IF(AND(ISNUMBER(OFFSET('Water Data'!$E$6,0,10*ROW('Water Data'!E150))),'Data Summary'!BW156="Yes"),OFFSET('Water Data'!$E$6,0,10*ROW('Water Data'!E150)),NA())</f>
        <v>#N/A</v>
      </c>
      <c r="I156" s="519" t="e">
        <f ca="1">+IF(AND(ISNUMBER(OFFSET('Water Data'!$E$9,0,10*ROW('Water Data'!E150))),'Data Summary'!BX156="Yes"),OFFSET('Water Data'!$E$9,0,10*ROW('Water Data'!E150)),NA())</f>
        <v>#N/A</v>
      </c>
      <c r="J156" s="519" t="e">
        <f ca="1">+IF(AND(ISNUMBER(OFFSET('Water Data'!$F$4,0,10*ROW('Water Data'!F150))),'Data Summary'!BY156="Yes"),100-OFFSET('Water Data'!$F$4,0,10*ROW('Water Data'!F150)),NA())</f>
        <v>#N/A</v>
      </c>
      <c r="K156" s="519" t="e">
        <f ca="1">+IF(AND(ISNUMBER(OFFSET('Water Data'!$F$6,0,10*ROW('Water Data'!F150))),'Data Summary'!BZ156="Yes"),OFFSET('Water Data'!$F$6,0,10*ROW('Water Data'!F150)),NA())</f>
        <v>#N/A</v>
      </c>
      <c r="L156" s="519" t="e">
        <f ca="1">+IF(AND(ISNUMBER(OFFSET('Water Data'!$F$9,0,10*ROW('Water Data'!F150))),'Data Summary'!CA156="Yes"),OFFSET('Water Data'!$F$9,0,10*ROW('Water Data'!F150)),NA())</f>
        <v>#N/A</v>
      </c>
      <c r="M156" s="519" t="e">
        <f ca="1">+IF(AND(ISNUMBER(OFFSET('Water Data'!$G$4,0,10*ROW('Water Data'!G150))),'Data Summary'!CB156="Yes"),100-OFFSET('Water Data'!$G$4,0,10*ROW('Water Data'!G150)),NA())</f>
        <v>#N/A</v>
      </c>
      <c r="N156" s="519" t="e">
        <f ca="1">+IF(AND(ISNUMBER(OFFSET('Water Data'!$G$6,0,10*ROW('Water Data'!G150))),'Data Summary'!CC156="Yes"),OFFSET('Water Data'!$G$6,0,10*ROW('Water Data'!G150)),NA())</f>
        <v>#N/A</v>
      </c>
      <c r="O156" s="519" t="e">
        <f ca="1">+IF(AND(ISNUMBER(OFFSET('Water Data'!$G$9,0,10*ROW('Water Data'!G150))),'Data Summary'!CD156="Yes"),OFFSET('Water Data'!$G$9,0,10*ROW('Water Data'!G150)),NA())</f>
        <v>#N/A</v>
      </c>
      <c r="P156" s="519" t="e">
        <f ca="1">+IF(AND(ISNUMBER(OFFSET('Water Data'!$H$4,0,10*ROW('Water Data'!H150))),'Data Summary'!CE156="Yes"),100-OFFSET('Water Data'!$H$4,0,10*ROW('Water Data'!H150)),NA())</f>
        <v>#N/A</v>
      </c>
      <c r="Q156" s="519" t="e">
        <f ca="1">+IF(AND(ISNUMBER(OFFSET('Water Data'!$H$6,0,10*ROW('Water Data'!H150))),'Data Summary'!CF156="Yes"),OFFSET('Water Data'!$H$6,0,10*ROW('Water Data'!H150)),NA())</f>
        <v>#N/A</v>
      </c>
      <c r="R156" s="519" t="e">
        <f ca="1">+IF(AND(ISNUMBER(OFFSET('Water Data'!$H$9,0,10*ROW('Water Data'!H150))),'Data Summary'!CG156="Yes"),OFFSET('Water Data'!$H$9,0,10*ROW('Water Data'!H150)),NA())</f>
        <v>#N/A</v>
      </c>
      <c r="S156" s="519" t="e">
        <f ca="1">+IF(AND(ISNUMBER(OFFSET('Water Data'!$I$4,0,10*ROW('Water Data'!I150))),'Data Summary'!CH156="Yes"),100-OFFSET('Water Data'!$I$4,0,10*ROW('Water Data'!I150)),NA())</f>
        <v>#N/A</v>
      </c>
      <c r="T156" s="519" t="e">
        <f ca="1">+IF(AND(ISNUMBER(OFFSET('Water Data'!$I$6,0,10*ROW('Water Data'!I150))),'Data Summary'!CI156="Yes"),OFFSET('Water Data'!$I$6,0,10*ROW('Water Data'!I150)),NA())</f>
        <v>#N/A</v>
      </c>
      <c r="U156" s="519" t="e">
        <f ca="1">+IF(AND(ISNUMBER(OFFSET('Water Data'!$I$9,0,10*ROW('Water Data'!I150))),'Data Summary'!CJ156="Yes"),OFFSET('Water Data'!$I$9,0,10*ROW('Water Data'!I150)),NA())</f>
        <v>#N/A</v>
      </c>
      <c r="V156" s="520" t="e">
        <f ca="1">+IF(AND(ISNUMBER(OFFSET('Sanitation Data'!$D$4,0,10*ROW('Sanitation Data'!D150))),'Data Summary'!CK156="Yes"),100-OFFSET('Sanitation Data'!$D$4,0,10*ROW('Sanitation Data'!D150)),NA())</f>
        <v>#N/A</v>
      </c>
      <c r="W156" s="520" t="e">
        <f ca="1">+IF(AND(ISNUMBER(OFFSET('Sanitation Data'!$D$6,0,10*ROW('Sanitation Data'!D150))),'Data Summary'!CL156="Yes"),OFFSET('Sanitation Data'!$D$6,0,10*ROW('Sanitation Data'!D150)),NA())</f>
        <v>#N/A</v>
      </c>
      <c r="X156" s="520" t="e">
        <f ca="1">+IF(AND(ISNUMBER(OFFSET('Sanitation Data'!$D$10,0,10*ROW('Sanitation Data'!D150))),'Data Summary'!CM156="Yes"),OFFSET('Sanitation Data'!$D$10,0,10*ROW('Sanitation Data'!D150)),NA())</f>
        <v>#N/A</v>
      </c>
      <c r="Y156" s="520" t="e">
        <f ca="1">+IF(AND(ISNUMBER(OFFSET('Sanitation Data'!$D$11,0,10*ROW('Sanitation Data'!D150))),'Data Summary'!CN156="Yes"),OFFSET('Sanitation Data'!$D$11,0,10*ROW('Sanitation Data'!D150)),NA())</f>
        <v>#N/A</v>
      </c>
      <c r="Z156" s="520" t="e">
        <f ca="1">+IF(AND(ISNUMBER(OFFSET('Sanitation Data'!$D$12,0,10*ROW('Sanitation Data'!D150))),'Data Summary'!CO156="Yes"),OFFSET('Sanitation Data'!$D$12,0,10*ROW('Sanitation Data'!D150)),NA())</f>
        <v>#N/A</v>
      </c>
      <c r="AA156" s="520" t="e">
        <f ca="1">+IF(AND(ISNUMBER(OFFSET('Sanitation Data'!$E$4,0,10*ROW('Sanitation Data'!E150))),'Data Summary'!CP156="Yes"),100-OFFSET('Sanitation Data'!$E$4,0,10*ROW('Sanitation Data'!E150)),NA())</f>
        <v>#N/A</v>
      </c>
      <c r="AB156" s="520" t="e">
        <f ca="1">+IF(AND(ISNUMBER(OFFSET('Sanitation Data'!$E$6,0,10*ROW('Sanitation Data'!E150))),'Data Summary'!CQ156="Yes"),OFFSET('Sanitation Data'!$E$6,0,10*ROW('Sanitation Data'!E150)),NA())</f>
        <v>#N/A</v>
      </c>
      <c r="AC156" s="520" t="e">
        <f ca="1">+IF(AND(ISNUMBER(OFFSET('Sanitation Data'!$E$10,0,10*ROW('Sanitation Data'!E150))),'Data Summary'!CR156="Yes"),OFFSET('Sanitation Data'!$E$10,0,10*ROW('Sanitation Data'!E150)),NA())</f>
        <v>#N/A</v>
      </c>
      <c r="AD156" s="520" t="e">
        <f ca="1">+IF(AND(ISNUMBER(OFFSET('Sanitation Data'!$E$11,0,10*ROW('Sanitation Data'!E150))),'Data Summary'!CS156="Yes"),OFFSET('Sanitation Data'!$E$11,0,10*ROW('Sanitation Data'!E150)),NA())</f>
        <v>#N/A</v>
      </c>
      <c r="AE156" s="520" t="e">
        <f ca="1">+IF(AND(ISNUMBER(OFFSET('Sanitation Data'!$E$12,0,10*ROW('Sanitation Data'!E150))),'Data Summary'!CT156="Yes"),OFFSET('Sanitation Data'!$E$12,0,10*ROW('Sanitation Data'!E150)),NA())</f>
        <v>#N/A</v>
      </c>
      <c r="AF156" s="520" t="e">
        <f ca="1">+IF(AND(ISNUMBER(OFFSET('Sanitation Data'!$F$4,0,10*ROW('Sanitation Data'!F150))),'Data Summary'!CU156="Yes"),100-OFFSET('Sanitation Data'!$F$4,0,10*ROW('Sanitation Data'!F150)),NA())</f>
        <v>#N/A</v>
      </c>
      <c r="AG156" s="520" t="e">
        <f ca="1">+IF(AND(ISNUMBER(OFFSET('Sanitation Data'!$F$6,0,10*ROW('Sanitation Data'!F150))),'Data Summary'!CV156="Yes"),OFFSET('Sanitation Data'!$F$6,0,10*ROW('Sanitation Data'!F150)),NA())</f>
        <v>#N/A</v>
      </c>
      <c r="AH156" s="520" t="e">
        <f ca="1">+IF(AND(ISNUMBER(OFFSET('Sanitation Data'!$F$10,0,10*ROW('Sanitation Data'!F150))),'Data Summary'!CW156="Yes"),OFFSET('Sanitation Data'!$F$10,0,10*ROW('Sanitation Data'!F150)),NA())</f>
        <v>#N/A</v>
      </c>
      <c r="AI156" s="520" t="e">
        <f ca="1">+IF(AND(ISNUMBER(OFFSET('Sanitation Data'!$F$11,0,10*ROW('Sanitation Data'!F150))),'Data Summary'!CX156="Yes"),OFFSET('Sanitation Data'!$F$11,0,10*ROW('Sanitation Data'!F150)),NA())</f>
        <v>#N/A</v>
      </c>
      <c r="AJ156" s="520" t="e">
        <f ca="1">+IF(AND(ISNUMBER(OFFSET('Sanitation Data'!$F$12,0,10*ROW('Sanitation Data'!F150))),'Data Summary'!CY156="Yes"),OFFSET('Sanitation Data'!$F$12,0,10*ROW('Sanitation Data'!F150)),NA())</f>
        <v>#N/A</v>
      </c>
      <c r="AK156" s="520" t="e">
        <f ca="1">+IF(AND(ISNUMBER(OFFSET('Sanitation Data'!$G$4,0,10*ROW('Sanitation Data'!G150))),'Data Summary'!CZ156="Yes"),100-OFFSET('Sanitation Data'!$G$4,0,10*ROW('Sanitation Data'!G150)),NA())</f>
        <v>#N/A</v>
      </c>
      <c r="AL156" s="520" t="e">
        <f ca="1">+IF(AND(ISNUMBER(OFFSET('Sanitation Data'!$G$6,0,10*ROW('Sanitation Data'!G150))),'Data Summary'!DA156="Yes"),OFFSET('Sanitation Data'!$G$6,0,10*ROW('Sanitation Data'!G150)),NA())</f>
        <v>#N/A</v>
      </c>
      <c r="AM156" s="520" t="e">
        <f ca="1">+IF(AND(ISNUMBER(OFFSET('Sanitation Data'!$G$10,0,10*ROW('Sanitation Data'!G150))),'Data Summary'!DB156="Yes"),OFFSET('Sanitation Data'!$G$10,0,10*ROW('Sanitation Data'!G150)),NA())</f>
        <v>#N/A</v>
      </c>
      <c r="AN156" s="520" t="e">
        <f ca="1">+IF(AND(ISNUMBER(OFFSET('Sanitation Data'!$G$11,0,10*ROW('Sanitation Data'!G150))),'Data Summary'!DC156="Yes"),OFFSET('Sanitation Data'!$G$11,0,10*ROW('Sanitation Data'!G150)),NA())</f>
        <v>#N/A</v>
      </c>
      <c r="AO156" s="520" t="e">
        <f ca="1">+IF(AND(ISNUMBER(OFFSET('Sanitation Data'!$G$12,0,10*ROW('Sanitation Data'!G150))),'Data Summary'!DD156="Yes"),OFFSET('Sanitation Data'!$G$12,0,10*ROW('Sanitation Data'!G150)),NA())</f>
        <v>#N/A</v>
      </c>
      <c r="AP156" s="520" t="e">
        <f ca="1">+IF(AND(ISNUMBER(OFFSET('Sanitation Data'!$H$4,0,10*ROW('Sanitation Data'!H150))),'Data Summary'!DE156="Yes"),100-OFFSET('Sanitation Data'!$H$4,0,10*ROW('Sanitation Data'!H150)),NA())</f>
        <v>#N/A</v>
      </c>
      <c r="AQ156" s="520" t="e">
        <f ca="1">+IF(AND(ISNUMBER(OFFSET('Sanitation Data'!$H$6,0,10*ROW('Sanitation Data'!H150))),'Data Summary'!DF156="Yes"),OFFSET('Sanitation Data'!$H$6,0,10*ROW('Sanitation Data'!H150)),NA())</f>
        <v>#N/A</v>
      </c>
      <c r="AR156" s="520" t="e">
        <f ca="1">+IF(AND(ISNUMBER(OFFSET('Sanitation Data'!$H$10,0,10*ROW('Sanitation Data'!H150))),'Data Summary'!DG156="Yes"),OFFSET('Sanitation Data'!$H$10,0,10*ROW('Sanitation Data'!H150)),NA())</f>
        <v>#N/A</v>
      </c>
      <c r="AS156" s="520" t="e">
        <f ca="1">+IF(AND(ISNUMBER(OFFSET('Sanitation Data'!$H$11,0,10*ROW('Sanitation Data'!H150))),'Data Summary'!DH156="Yes"),OFFSET('Sanitation Data'!$H$11,0,10*ROW('Sanitation Data'!H150)),NA())</f>
        <v>#N/A</v>
      </c>
      <c r="AT156" s="520" t="e">
        <f ca="1">+IF(AND(ISNUMBER(OFFSET('Sanitation Data'!$H$12,0,10*ROW('Sanitation Data'!H150))),'Data Summary'!DI156="Yes"),OFFSET('Sanitation Data'!$H$12,0,10*ROW('Sanitation Data'!H150)),NA())</f>
        <v>#N/A</v>
      </c>
      <c r="AU156" s="520" t="e">
        <f ca="1">+IF(AND(ISNUMBER(OFFSET('Sanitation Data'!$I$4,0,10*ROW('Sanitation Data'!I150))),'Data Summary'!DJ156="Yes"),100-OFFSET('Sanitation Data'!$I$4,0,10*ROW('Sanitation Data'!I150)),NA())</f>
        <v>#N/A</v>
      </c>
      <c r="AV156" s="520" t="e">
        <f ca="1">+IF(AND(ISNUMBER(OFFSET('Sanitation Data'!$I$6,0,10*ROW('Sanitation Data'!I150))),'Data Summary'!DK156="Yes"),OFFSET('Sanitation Data'!$I$6,0,10*ROW('Sanitation Data'!I150)),NA())</f>
        <v>#N/A</v>
      </c>
      <c r="AW156" s="520" t="e">
        <f ca="1">+IF(AND(ISNUMBER(OFFSET('Sanitation Data'!$I$10,0,10*ROW('Sanitation Data'!I150))),'Data Summary'!DL156="Yes"),OFFSET('Sanitation Data'!$I$10,0,10*ROW('Sanitation Data'!I150)),NA())</f>
        <v>#N/A</v>
      </c>
      <c r="AX156" s="520" t="e">
        <f ca="1">+IF(AND(ISNUMBER(OFFSET('Sanitation Data'!$I$11,0,10*ROW('Sanitation Data'!I150))),'Data Summary'!DM156="Yes"),OFFSET('Sanitation Data'!$I$11,0,10*ROW('Sanitation Data'!I150)),NA())</f>
        <v>#N/A</v>
      </c>
      <c r="AY156" s="520" t="e">
        <f ca="1">+IF(AND(ISNUMBER(OFFSET('Sanitation Data'!$I$12,0,10*ROW('Sanitation Data'!I150))),'Data Summary'!DN156="Yes"),OFFSET('Sanitation Data'!$I$12,0,10*ROW('Sanitation Data'!I150)),NA())</f>
        <v>#N/A</v>
      </c>
      <c r="AZ156" s="521" t="e">
        <f ca="1">+IF(AND(ISNUMBER(OFFSET('Hygiene Data'!$D$5,0,10*ROW('Hygiene Data'!D150))),'Data Summary'!DO156="Yes"),OFFSET('Hygiene Data'!$D$5,0,10*ROW('Hygiene Data'!D150)),NA())</f>
        <v>#N/A</v>
      </c>
      <c r="BA156" s="521" t="e">
        <f ca="1">+IF(AND(ISNUMBER(OFFSET('Hygiene Data'!$D$7,0,10*ROW('Hygiene Data'!D150))),'Data Summary'!DP156="Yes"),OFFSET('Hygiene Data'!$D$7,0,10*ROW('Hygiene Data'!D150)),NA())</f>
        <v>#N/A</v>
      </c>
      <c r="BB156" s="521" t="e">
        <f ca="1">+IF(AND(ISNUMBER(OFFSET('Hygiene Data'!$D$9,0,10*ROW('Hygiene Data'!D150))),'Data Summary'!DQ156="Yes"),OFFSET('Hygiene Data'!$D$9,0,10*ROW('Hygiene Data'!D150)),NA())</f>
        <v>#N/A</v>
      </c>
      <c r="BC156" s="521" t="e">
        <f ca="1">+IF(AND(ISNUMBER(OFFSET('Hygiene Data'!$E$5,0,10*ROW('Hygiene Data'!E150))),'Data Summary'!DR156="Yes"),OFFSET('Hygiene Data'!$E$5,0,10*ROW('Hygiene Data'!E150)),NA())</f>
        <v>#N/A</v>
      </c>
      <c r="BD156" s="521" t="e">
        <f ca="1">+IF(AND(ISNUMBER(OFFSET('Hygiene Data'!$E$7,0,10*ROW('Hygiene Data'!E150))),'Data Summary'!DS156="Yes"),OFFSET('Hygiene Data'!$E$7,0,10*ROW('Hygiene Data'!E150)),NA())</f>
        <v>#N/A</v>
      </c>
      <c r="BE156" s="521" t="e">
        <f ca="1">+IF(AND(ISNUMBER(OFFSET('Hygiene Data'!$E$9,0,10*ROW('Hygiene Data'!E150))),'Data Summary'!DT156="Yes"),OFFSET('Hygiene Data'!$E$9,0,10*ROW('Hygiene Data'!E150)),NA())</f>
        <v>#N/A</v>
      </c>
      <c r="BF156" s="521" t="e">
        <f ca="1">+IF(AND(ISNUMBER(OFFSET('Hygiene Data'!$F$5,0,10*ROW('Hygiene Data'!F150))),'Data Summary'!DU156="Yes"),OFFSET('Hygiene Data'!$F$5,0,10*ROW('Hygiene Data'!F150)),NA())</f>
        <v>#N/A</v>
      </c>
      <c r="BG156" s="521" t="e">
        <f ca="1">+IF(AND(ISNUMBER(OFFSET('Hygiene Data'!$F$7,0,10*ROW('Hygiene Data'!F150))),'Data Summary'!DV156="Yes"),OFFSET('Hygiene Data'!$F$7,0,10*ROW('Hygiene Data'!F150)),NA())</f>
        <v>#N/A</v>
      </c>
      <c r="BH156" s="521" t="e">
        <f ca="1">+IF(AND(ISNUMBER(OFFSET('Hygiene Data'!$F$9,0,10*ROW('Hygiene Data'!F150))),'Data Summary'!DW156="Yes"),OFFSET('Hygiene Data'!$F$9,0,10*ROW('Hygiene Data'!F150)),NA())</f>
        <v>#N/A</v>
      </c>
      <c r="BI156" s="521" t="e">
        <f ca="1">+IF(AND(ISNUMBER(OFFSET('Hygiene Data'!$G$5,0,10*ROW('Hygiene Data'!G150))),'Data Summary'!DX156="Yes"),OFFSET('Hygiene Data'!$G$5,0,10*ROW('Hygiene Data'!G150)),NA())</f>
        <v>#N/A</v>
      </c>
      <c r="BJ156" s="521" t="e">
        <f ca="1">+IF(AND(ISNUMBER(OFFSET('Hygiene Data'!$G$7,0,10*ROW('Hygiene Data'!G150))),'Data Summary'!DY156="Yes"),OFFSET('Hygiene Data'!$G$7,0,10*ROW('Hygiene Data'!G150)),NA())</f>
        <v>#N/A</v>
      </c>
      <c r="BK156" s="521" t="e">
        <f ca="1">+IF(AND(ISNUMBER(OFFSET('Hygiene Data'!$G$9,0,10*ROW('Hygiene Data'!G150))),'Data Summary'!DZ156="Yes"),OFFSET('Hygiene Data'!$G$9,0,10*ROW('Hygiene Data'!G150)),NA())</f>
        <v>#N/A</v>
      </c>
      <c r="BL156" s="521" t="e">
        <f ca="1">+IF(AND(ISNUMBER(OFFSET('Hygiene Data'!$H$5,0,10*ROW('Hygiene Data'!H150))),'Data Summary'!EA156="Yes"),OFFSET('Hygiene Data'!$H$5,0,10*ROW('Hygiene Data'!H150)),NA())</f>
        <v>#N/A</v>
      </c>
      <c r="BM156" s="521" t="e">
        <f ca="1">+IF(AND(ISNUMBER(OFFSET('Hygiene Data'!$H$7,0,10*ROW('Hygiene Data'!H150))),'Data Summary'!EB156="Yes"),OFFSET('Hygiene Data'!$H$7,0,10*ROW('Hygiene Data'!H150)),NA())</f>
        <v>#N/A</v>
      </c>
      <c r="BN156" s="521" t="e">
        <f ca="1">+IF(AND(ISNUMBER(OFFSET('Hygiene Data'!$H$9,0,10*ROW('Hygiene Data'!H150))),'Data Summary'!EC156="Yes"),OFFSET('Hygiene Data'!$H$9,0,10*ROW('Hygiene Data'!H150)),NA())</f>
        <v>#N/A</v>
      </c>
      <c r="BO156" s="521" t="e">
        <f ca="1">+IF(AND(ISNUMBER(OFFSET('Hygiene Data'!$I$5,0,10*ROW('Hygiene Data'!I150))),'Data Summary'!ED156="Yes"),OFFSET('Hygiene Data'!$I$5,0,10*ROW('Hygiene Data'!I150)),NA())</f>
        <v>#N/A</v>
      </c>
      <c r="BP156" s="521" t="e">
        <f ca="1">+IF(AND(ISNUMBER(OFFSET('Hygiene Data'!$I$7,0,10*ROW('Hygiene Data'!I150))),'Data Summary'!EE156="Yes"),OFFSET('Hygiene Data'!$I$7,0,10*ROW('Hygiene Data'!I150)),NA())</f>
        <v>#N/A</v>
      </c>
      <c r="BQ156" s="521" t="e">
        <f ca="1">+IF(AND(ISNUMBER(OFFSET('Hygiene Data'!$I$9,0,10*ROW('Hygiene Data'!I150))),'Data Summary'!EF156="Yes"),OFFSET('Hygiene Data'!$I$9,0,10*ROW('Hygiene Data'!I150)),NA())</f>
        <v>#N/A</v>
      </c>
    </row>
    <row r="157" spans="1:69" x14ac:dyDescent="0.25">
      <c r="A157" s="517" t="e">
        <f ca="1">+RIGHT('Data Summary'!A157,LEN('Data Summary'!A157)-9)</f>
        <v>#VALUE!</v>
      </c>
      <c r="B157" s="491" t="str">
        <f ca="1">+IF(ISTEXT('Data Summary'!B157),'Data Summary'!B157,"")</f>
        <v/>
      </c>
      <c r="C157" s="518" t="e">
        <f ca="1">+VALUE('Data Summary'!C157)</f>
        <v>#VALUE!</v>
      </c>
      <c r="D157" s="519" t="e">
        <f ca="1">+IF(AND(ISNUMBER(OFFSET('Water Data'!$D$4,0,10*ROW('Water Data'!D151))),'Data Summary'!BS157="Yes"),100-OFFSET('Water Data'!$D$4,0,10*ROW('Water Data'!D151)),NA())</f>
        <v>#N/A</v>
      </c>
      <c r="E157" s="519" t="e">
        <f ca="1">+IF(AND(ISNUMBER(OFFSET('Water Data'!$D$6,0,10*ROW('Water Data'!D151))),'Data Summary'!BT157="Yes"),OFFSET('Water Data'!$D$6,0,10*ROW('Water Data'!D151)),NA())</f>
        <v>#N/A</v>
      </c>
      <c r="F157" s="519" t="e">
        <f ca="1">+IF(AND(ISNUMBER(OFFSET('Water Data'!$D$9,0,10*ROW('Water Data'!D151))),'Data Summary'!BU157="Yes"),OFFSET('Water Data'!$D$9,0,10*ROW('Water Data'!D151)),NA())</f>
        <v>#N/A</v>
      </c>
      <c r="G157" s="519" t="e">
        <f ca="1">+IF(AND(ISNUMBER(OFFSET('Water Data'!$E$4,0,10*ROW('Water Data'!E151))),'Data Summary'!BV157="Yes"),100-OFFSET('Water Data'!$E$4,0,10*ROW('Water Data'!E151)),NA())</f>
        <v>#N/A</v>
      </c>
      <c r="H157" s="519" t="e">
        <f ca="1">+IF(AND(ISNUMBER(OFFSET('Water Data'!$E$6,0,10*ROW('Water Data'!E151))),'Data Summary'!BW157="Yes"),OFFSET('Water Data'!$E$6,0,10*ROW('Water Data'!E151)),NA())</f>
        <v>#N/A</v>
      </c>
      <c r="I157" s="519" t="e">
        <f ca="1">+IF(AND(ISNUMBER(OFFSET('Water Data'!$E$9,0,10*ROW('Water Data'!E151))),'Data Summary'!BX157="Yes"),OFFSET('Water Data'!$E$9,0,10*ROW('Water Data'!E151)),NA())</f>
        <v>#N/A</v>
      </c>
      <c r="J157" s="519" t="e">
        <f ca="1">+IF(AND(ISNUMBER(OFFSET('Water Data'!$F$4,0,10*ROW('Water Data'!F151))),'Data Summary'!BY157="Yes"),100-OFFSET('Water Data'!$F$4,0,10*ROW('Water Data'!F151)),NA())</f>
        <v>#N/A</v>
      </c>
      <c r="K157" s="519" t="e">
        <f ca="1">+IF(AND(ISNUMBER(OFFSET('Water Data'!$F$6,0,10*ROW('Water Data'!F151))),'Data Summary'!BZ157="Yes"),OFFSET('Water Data'!$F$6,0,10*ROW('Water Data'!F151)),NA())</f>
        <v>#N/A</v>
      </c>
      <c r="L157" s="519" t="e">
        <f ca="1">+IF(AND(ISNUMBER(OFFSET('Water Data'!$F$9,0,10*ROW('Water Data'!F151))),'Data Summary'!CA157="Yes"),OFFSET('Water Data'!$F$9,0,10*ROW('Water Data'!F151)),NA())</f>
        <v>#N/A</v>
      </c>
      <c r="M157" s="519" t="e">
        <f ca="1">+IF(AND(ISNUMBER(OFFSET('Water Data'!$G$4,0,10*ROW('Water Data'!G151))),'Data Summary'!CB157="Yes"),100-OFFSET('Water Data'!$G$4,0,10*ROW('Water Data'!G151)),NA())</f>
        <v>#N/A</v>
      </c>
      <c r="N157" s="519" t="e">
        <f ca="1">+IF(AND(ISNUMBER(OFFSET('Water Data'!$G$6,0,10*ROW('Water Data'!G151))),'Data Summary'!CC157="Yes"),OFFSET('Water Data'!$G$6,0,10*ROW('Water Data'!G151)),NA())</f>
        <v>#N/A</v>
      </c>
      <c r="O157" s="519" t="e">
        <f ca="1">+IF(AND(ISNUMBER(OFFSET('Water Data'!$G$9,0,10*ROW('Water Data'!G151))),'Data Summary'!CD157="Yes"),OFFSET('Water Data'!$G$9,0,10*ROW('Water Data'!G151)),NA())</f>
        <v>#N/A</v>
      </c>
      <c r="P157" s="519" t="e">
        <f ca="1">+IF(AND(ISNUMBER(OFFSET('Water Data'!$H$4,0,10*ROW('Water Data'!H151))),'Data Summary'!CE157="Yes"),100-OFFSET('Water Data'!$H$4,0,10*ROW('Water Data'!H151)),NA())</f>
        <v>#N/A</v>
      </c>
      <c r="Q157" s="519" t="e">
        <f ca="1">+IF(AND(ISNUMBER(OFFSET('Water Data'!$H$6,0,10*ROW('Water Data'!H151))),'Data Summary'!CF157="Yes"),OFFSET('Water Data'!$H$6,0,10*ROW('Water Data'!H151)),NA())</f>
        <v>#N/A</v>
      </c>
      <c r="R157" s="519" t="e">
        <f ca="1">+IF(AND(ISNUMBER(OFFSET('Water Data'!$H$9,0,10*ROW('Water Data'!H151))),'Data Summary'!CG157="Yes"),OFFSET('Water Data'!$H$9,0,10*ROW('Water Data'!H151)),NA())</f>
        <v>#N/A</v>
      </c>
      <c r="S157" s="519" t="e">
        <f ca="1">+IF(AND(ISNUMBER(OFFSET('Water Data'!$I$4,0,10*ROW('Water Data'!I151))),'Data Summary'!CH157="Yes"),100-OFFSET('Water Data'!$I$4,0,10*ROW('Water Data'!I151)),NA())</f>
        <v>#N/A</v>
      </c>
      <c r="T157" s="519" t="e">
        <f ca="1">+IF(AND(ISNUMBER(OFFSET('Water Data'!$I$6,0,10*ROW('Water Data'!I151))),'Data Summary'!CI157="Yes"),OFFSET('Water Data'!$I$6,0,10*ROW('Water Data'!I151)),NA())</f>
        <v>#N/A</v>
      </c>
      <c r="U157" s="519" t="e">
        <f ca="1">+IF(AND(ISNUMBER(OFFSET('Water Data'!$I$9,0,10*ROW('Water Data'!I151))),'Data Summary'!CJ157="Yes"),OFFSET('Water Data'!$I$9,0,10*ROW('Water Data'!I151)),NA())</f>
        <v>#N/A</v>
      </c>
      <c r="V157" s="520" t="e">
        <f ca="1">+IF(AND(ISNUMBER(OFFSET('Sanitation Data'!$D$4,0,10*ROW('Sanitation Data'!D151))),'Data Summary'!CK157="Yes"),100-OFFSET('Sanitation Data'!$D$4,0,10*ROW('Sanitation Data'!D151)),NA())</f>
        <v>#N/A</v>
      </c>
      <c r="W157" s="520" t="e">
        <f ca="1">+IF(AND(ISNUMBER(OFFSET('Sanitation Data'!$D$6,0,10*ROW('Sanitation Data'!D151))),'Data Summary'!CL157="Yes"),OFFSET('Sanitation Data'!$D$6,0,10*ROW('Sanitation Data'!D151)),NA())</f>
        <v>#N/A</v>
      </c>
      <c r="X157" s="520" t="e">
        <f ca="1">+IF(AND(ISNUMBER(OFFSET('Sanitation Data'!$D$10,0,10*ROW('Sanitation Data'!D151))),'Data Summary'!CM157="Yes"),OFFSET('Sanitation Data'!$D$10,0,10*ROW('Sanitation Data'!D151)),NA())</f>
        <v>#N/A</v>
      </c>
      <c r="Y157" s="520" t="e">
        <f ca="1">+IF(AND(ISNUMBER(OFFSET('Sanitation Data'!$D$11,0,10*ROW('Sanitation Data'!D151))),'Data Summary'!CN157="Yes"),OFFSET('Sanitation Data'!$D$11,0,10*ROW('Sanitation Data'!D151)),NA())</f>
        <v>#N/A</v>
      </c>
      <c r="Z157" s="520" t="e">
        <f ca="1">+IF(AND(ISNUMBER(OFFSET('Sanitation Data'!$D$12,0,10*ROW('Sanitation Data'!D151))),'Data Summary'!CO157="Yes"),OFFSET('Sanitation Data'!$D$12,0,10*ROW('Sanitation Data'!D151)),NA())</f>
        <v>#N/A</v>
      </c>
      <c r="AA157" s="520" t="e">
        <f ca="1">+IF(AND(ISNUMBER(OFFSET('Sanitation Data'!$E$4,0,10*ROW('Sanitation Data'!E151))),'Data Summary'!CP157="Yes"),100-OFFSET('Sanitation Data'!$E$4,0,10*ROW('Sanitation Data'!E151)),NA())</f>
        <v>#N/A</v>
      </c>
      <c r="AB157" s="520" t="e">
        <f ca="1">+IF(AND(ISNUMBER(OFFSET('Sanitation Data'!$E$6,0,10*ROW('Sanitation Data'!E151))),'Data Summary'!CQ157="Yes"),OFFSET('Sanitation Data'!$E$6,0,10*ROW('Sanitation Data'!E151)),NA())</f>
        <v>#N/A</v>
      </c>
      <c r="AC157" s="520" t="e">
        <f ca="1">+IF(AND(ISNUMBER(OFFSET('Sanitation Data'!$E$10,0,10*ROW('Sanitation Data'!E151))),'Data Summary'!CR157="Yes"),OFFSET('Sanitation Data'!$E$10,0,10*ROW('Sanitation Data'!E151)),NA())</f>
        <v>#N/A</v>
      </c>
      <c r="AD157" s="520" t="e">
        <f ca="1">+IF(AND(ISNUMBER(OFFSET('Sanitation Data'!$E$11,0,10*ROW('Sanitation Data'!E151))),'Data Summary'!CS157="Yes"),OFFSET('Sanitation Data'!$E$11,0,10*ROW('Sanitation Data'!E151)),NA())</f>
        <v>#N/A</v>
      </c>
      <c r="AE157" s="520" t="e">
        <f ca="1">+IF(AND(ISNUMBER(OFFSET('Sanitation Data'!$E$12,0,10*ROW('Sanitation Data'!E151))),'Data Summary'!CT157="Yes"),OFFSET('Sanitation Data'!$E$12,0,10*ROW('Sanitation Data'!E151)),NA())</f>
        <v>#N/A</v>
      </c>
      <c r="AF157" s="520" t="e">
        <f ca="1">+IF(AND(ISNUMBER(OFFSET('Sanitation Data'!$F$4,0,10*ROW('Sanitation Data'!F151))),'Data Summary'!CU157="Yes"),100-OFFSET('Sanitation Data'!$F$4,0,10*ROW('Sanitation Data'!F151)),NA())</f>
        <v>#N/A</v>
      </c>
      <c r="AG157" s="520" t="e">
        <f ca="1">+IF(AND(ISNUMBER(OFFSET('Sanitation Data'!$F$6,0,10*ROW('Sanitation Data'!F151))),'Data Summary'!CV157="Yes"),OFFSET('Sanitation Data'!$F$6,0,10*ROW('Sanitation Data'!F151)),NA())</f>
        <v>#N/A</v>
      </c>
      <c r="AH157" s="520" t="e">
        <f ca="1">+IF(AND(ISNUMBER(OFFSET('Sanitation Data'!$F$10,0,10*ROW('Sanitation Data'!F151))),'Data Summary'!CW157="Yes"),OFFSET('Sanitation Data'!$F$10,0,10*ROW('Sanitation Data'!F151)),NA())</f>
        <v>#N/A</v>
      </c>
      <c r="AI157" s="520" t="e">
        <f ca="1">+IF(AND(ISNUMBER(OFFSET('Sanitation Data'!$F$11,0,10*ROW('Sanitation Data'!F151))),'Data Summary'!CX157="Yes"),OFFSET('Sanitation Data'!$F$11,0,10*ROW('Sanitation Data'!F151)),NA())</f>
        <v>#N/A</v>
      </c>
      <c r="AJ157" s="520" t="e">
        <f ca="1">+IF(AND(ISNUMBER(OFFSET('Sanitation Data'!$F$12,0,10*ROW('Sanitation Data'!F151))),'Data Summary'!CY157="Yes"),OFFSET('Sanitation Data'!$F$12,0,10*ROW('Sanitation Data'!F151)),NA())</f>
        <v>#N/A</v>
      </c>
      <c r="AK157" s="520" t="e">
        <f ca="1">+IF(AND(ISNUMBER(OFFSET('Sanitation Data'!$G$4,0,10*ROW('Sanitation Data'!G151))),'Data Summary'!CZ157="Yes"),100-OFFSET('Sanitation Data'!$G$4,0,10*ROW('Sanitation Data'!G151)),NA())</f>
        <v>#N/A</v>
      </c>
      <c r="AL157" s="520" t="e">
        <f ca="1">+IF(AND(ISNUMBER(OFFSET('Sanitation Data'!$G$6,0,10*ROW('Sanitation Data'!G151))),'Data Summary'!DA157="Yes"),OFFSET('Sanitation Data'!$G$6,0,10*ROW('Sanitation Data'!G151)),NA())</f>
        <v>#N/A</v>
      </c>
      <c r="AM157" s="520" t="e">
        <f ca="1">+IF(AND(ISNUMBER(OFFSET('Sanitation Data'!$G$10,0,10*ROW('Sanitation Data'!G151))),'Data Summary'!DB157="Yes"),OFFSET('Sanitation Data'!$G$10,0,10*ROW('Sanitation Data'!G151)),NA())</f>
        <v>#N/A</v>
      </c>
      <c r="AN157" s="520" t="e">
        <f ca="1">+IF(AND(ISNUMBER(OFFSET('Sanitation Data'!$G$11,0,10*ROW('Sanitation Data'!G151))),'Data Summary'!DC157="Yes"),OFFSET('Sanitation Data'!$G$11,0,10*ROW('Sanitation Data'!G151)),NA())</f>
        <v>#N/A</v>
      </c>
      <c r="AO157" s="520" t="e">
        <f ca="1">+IF(AND(ISNUMBER(OFFSET('Sanitation Data'!$G$12,0,10*ROW('Sanitation Data'!G151))),'Data Summary'!DD157="Yes"),OFFSET('Sanitation Data'!$G$12,0,10*ROW('Sanitation Data'!G151)),NA())</f>
        <v>#N/A</v>
      </c>
      <c r="AP157" s="520" t="e">
        <f ca="1">+IF(AND(ISNUMBER(OFFSET('Sanitation Data'!$H$4,0,10*ROW('Sanitation Data'!H151))),'Data Summary'!DE157="Yes"),100-OFFSET('Sanitation Data'!$H$4,0,10*ROW('Sanitation Data'!H151)),NA())</f>
        <v>#N/A</v>
      </c>
      <c r="AQ157" s="520" t="e">
        <f ca="1">+IF(AND(ISNUMBER(OFFSET('Sanitation Data'!$H$6,0,10*ROW('Sanitation Data'!H151))),'Data Summary'!DF157="Yes"),OFFSET('Sanitation Data'!$H$6,0,10*ROW('Sanitation Data'!H151)),NA())</f>
        <v>#N/A</v>
      </c>
      <c r="AR157" s="520" t="e">
        <f ca="1">+IF(AND(ISNUMBER(OFFSET('Sanitation Data'!$H$10,0,10*ROW('Sanitation Data'!H151))),'Data Summary'!DG157="Yes"),OFFSET('Sanitation Data'!$H$10,0,10*ROW('Sanitation Data'!H151)),NA())</f>
        <v>#N/A</v>
      </c>
      <c r="AS157" s="520" t="e">
        <f ca="1">+IF(AND(ISNUMBER(OFFSET('Sanitation Data'!$H$11,0,10*ROW('Sanitation Data'!H151))),'Data Summary'!DH157="Yes"),OFFSET('Sanitation Data'!$H$11,0,10*ROW('Sanitation Data'!H151)),NA())</f>
        <v>#N/A</v>
      </c>
      <c r="AT157" s="520" t="e">
        <f ca="1">+IF(AND(ISNUMBER(OFFSET('Sanitation Data'!$H$12,0,10*ROW('Sanitation Data'!H151))),'Data Summary'!DI157="Yes"),OFFSET('Sanitation Data'!$H$12,0,10*ROW('Sanitation Data'!H151)),NA())</f>
        <v>#N/A</v>
      </c>
      <c r="AU157" s="520" t="e">
        <f ca="1">+IF(AND(ISNUMBER(OFFSET('Sanitation Data'!$I$4,0,10*ROW('Sanitation Data'!I151))),'Data Summary'!DJ157="Yes"),100-OFFSET('Sanitation Data'!$I$4,0,10*ROW('Sanitation Data'!I151)),NA())</f>
        <v>#N/A</v>
      </c>
      <c r="AV157" s="520" t="e">
        <f ca="1">+IF(AND(ISNUMBER(OFFSET('Sanitation Data'!$I$6,0,10*ROW('Sanitation Data'!I151))),'Data Summary'!DK157="Yes"),OFFSET('Sanitation Data'!$I$6,0,10*ROW('Sanitation Data'!I151)),NA())</f>
        <v>#N/A</v>
      </c>
      <c r="AW157" s="520" t="e">
        <f ca="1">+IF(AND(ISNUMBER(OFFSET('Sanitation Data'!$I$10,0,10*ROW('Sanitation Data'!I151))),'Data Summary'!DL157="Yes"),OFFSET('Sanitation Data'!$I$10,0,10*ROW('Sanitation Data'!I151)),NA())</f>
        <v>#N/A</v>
      </c>
      <c r="AX157" s="520" t="e">
        <f ca="1">+IF(AND(ISNUMBER(OFFSET('Sanitation Data'!$I$11,0,10*ROW('Sanitation Data'!I151))),'Data Summary'!DM157="Yes"),OFFSET('Sanitation Data'!$I$11,0,10*ROW('Sanitation Data'!I151)),NA())</f>
        <v>#N/A</v>
      </c>
      <c r="AY157" s="520" t="e">
        <f ca="1">+IF(AND(ISNUMBER(OFFSET('Sanitation Data'!$I$12,0,10*ROW('Sanitation Data'!I151))),'Data Summary'!DN157="Yes"),OFFSET('Sanitation Data'!$I$12,0,10*ROW('Sanitation Data'!I151)),NA())</f>
        <v>#N/A</v>
      </c>
      <c r="AZ157" s="521" t="e">
        <f ca="1">+IF(AND(ISNUMBER(OFFSET('Hygiene Data'!$D$5,0,10*ROW('Hygiene Data'!D151))),'Data Summary'!DO157="Yes"),OFFSET('Hygiene Data'!$D$5,0,10*ROW('Hygiene Data'!D151)),NA())</f>
        <v>#N/A</v>
      </c>
      <c r="BA157" s="521" t="e">
        <f ca="1">+IF(AND(ISNUMBER(OFFSET('Hygiene Data'!$D$7,0,10*ROW('Hygiene Data'!D151))),'Data Summary'!DP157="Yes"),OFFSET('Hygiene Data'!$D$7,0,10*ROW('Hygiene Data'!D151)),NA())</f>
        <v>#N/A</v>
      </c>
      <c r="BB157" s="521" t="e">
        <f ca="1">+IF(AND(ISNUMBER(OFFSET('Hygiene Data'!$D$9,0,10*ROW('Hygiene Data'!D151))),'Data Summary'!DQ157="Yes"),OFFSET('Hygiene Data'!$D$9,0,10*ROW('Hygiene Data'!D151)),NA())</f>
        <v>#N/A</v>
      </c>
      <c r="BC157" s="521" t="e">
        <f ca="1">+IF(AND(ISNUMBER(OFFSET('Hygiene Data'!$E$5,0,10*ROW('Hygiene Data'!E151))),'Data Summary'!DR157="Yes"),OFFSET('Hygiene Data'!$E$5,0,10*ROW('Hygiene Data'!E151)),NA())</f>
        <v>#N/A</v>
      </c>
      <c r="BD157" s="521" t="e">
        <f ca="1">+IF(AND(ISNUMBER(OFFSET('Hygiene Data'!$E$7,0,10*ROW('Hygiene Data'!E151))),'Data Summary'!DS157="Yes"),OFFSET('Hygiene Data'!$E$7,0,10*ROW('Hygiene Data'!E151)),NA())</f>
        <v>#N/A</v>
      </c>
      <c r="BE157" s="521" t="e">
        <f ca="1">+IF(AND(ISNUMBER(OFFSET('Hygiene Data'!$E$9,0,10*ROW('Hygiene Data'!E151))),'Data Summary'!DT157="Yes"),OFFSET('Hygiene Data'!$E$9,0,10*ROW('Hygiene Data'!E151)),NA())</f>
        <v>#N/A</v>
      </c>
      <c r="BF157" s="521" t="e">
        <f ca="1">+IF(AND(ISNUMBER(OFFSET('Hygiene Data'!$F$5,0,10*ROW('Hygiene Data'!F151))),'Data Summary'!DU157="Yes"),OFFSET('Hygiene Data'!$F$5,0,10*ROW('Hygiene Data'!F151)),NA())</f>
        <v>#N/A</v>
      </c>
      <c r="BG157" s="521" t="e">
        <f ca="1">+IF(AND(ISNUMBER(OFFSET('Hygiene Data'!$F$7,0,10*ROW('Hygiene Data'!F151))),'Data Summary'!DV157="Yes"),OFFSET('Hygiene Data'!$F$7,0,10*ROW('Hygiene Data'!F151)),NA())</f>
        <v>#N/A</v>
      </c>
      <c r="BH157" s="521" t="e">
        <f ca="1">+IF(AND(ISNUMBER(OFFSET('Hygiene Data'!$F$9,0,10*ROW('Hygiene Data'!F151))),'Data Summary'!DW157="Yes"),OFFSET('Hygiene Data'!$F$9,0,10*ROW('Hygiene Data'!F151)),NA())</f>
        <v>#N/A</v>
      </c>
      <c r="BI157" s="521" t="e">
        <f ca="1">+IF(AND(ISNUMBER(OFFSET('Hygiene Data'!$G$5,0,10*ROW('Hygiene Data'!G151))),'Data Summary'!DX157="Yes"),OFFSET('Hygiene Data'!$G$5,0,10*ROW('Hygiene Data'!G151)),NA())</f>
        <v>#N/A</v>
      </c>
      <c r="BJ157" s="521" t="e">
        <f ca="1">+IF(AND(ISNUMBER(OFFSET('Hygiene Data'!$G$7,0,10*ROW('Hygiene Data'!G151))),'Data Summary'!DY157="Yes"),OFFSET('Hygiene Data'!$G$7,0,10*ROW('Hygiene Data'!G151)),NA())</f>
        <v>#N/A</v>
      </c>
      <c r="BK157" s="521" t="e">
        <f ca="1">+IF(AND(ISNUMBER(OFFSET('Hygiene Data'!$G$9,0,10*ROW('Hygiene Data'!G151))),'Data Summary'!DZ157="Yes"),OFFSET('Hygiene Data'!$G$9,0,10*ROW('Hygiene Data'!G151)),NA())</f>
        <v>#N/A</v>
      </c>
      <c r="BL157" s="521" t="e">
        <f ca="1">+IF(AND(ISNUMBER(OFFSET('Hygiene Data'!$H$5,0,10*ROW('Hygiene Data'!H151))),'Data Summary'!EA157="Yes"),OFFSET('Hygiene Data'!$H$5,0,10*ROW('Hygiene Data'!H151)),NA())</f>
        <v>#N/A</v>
      </c>
      <c r="BM157" s="521" t="e">
        <f ca="1">+IF(AND(ISNUMBER(OFFSET('Hygiene Data'!$H$7,0,10*ROW('Hygiene Data'!H151))),'Data Summary'!EB157="Yes"),OFFSET('Hygiene Data'!$H$7,0,10*ROW('Hygiene Data'!H151)),NA())</f>
        <v>#N/A</v>
      </c>
      <c r="BN157" s="521" t="e">
        <f ca="1">+IF(AND(ISNUMBER(OFFSET('Hygiene Data'!$H$9,0,10*ROW('Hygiene Data'!H151))),'Data Summary'!EC157="Yes"),OFFSET('Hygiene Data'!$H$9,0,10*ROW('Hygiene Data'!H151)),NA())</f>
        <v>#N/A</v>
      </c>
      <c r="BO157" s="521" t="e">
        <f ca="1">+IF(AND(ISNUMBER(OFFSET('Hygiene Data'!$I$5,0,10*ROW('Hygiene Data'!I151))),'Data Summary'!ED157="Yes"),OFFSET('Hygiene Data'!$I$5,0,10*ROW('Hygiene Data'!I151)),NA())</f>
        <v>#N/A</v>
      </c>
      <c r="BP157" s="521" t="e">
        <f ca="1">+IF(AND(ISNUMBER(OFFSET('Hygiene Data'!$I$7,0,10*ROW('Hygiene Data'!I151))),'Data Summary'!EE157="Yes"),OFFSET('Hygiene Data'!$I$7,0,10*ROW('Hygiene Data'!I151)),NA())</f>
        <v>#N/A</v>
      </c>
      <c r="BQ157" s="521" t="e">
        <f ca="1">+IF(AND(ISNUMBER(OFFSET('Hygiene Data'!$I$9,0,10*ROW('Hygiene Data'!I151))),'Data Summary'!EF157="Yes"),OFFSET('Hygiene Data'!$I$9,0,10*ROW('Hygiene Data'!I151)),NA())</f>
        <v>#N/A</v>
      </c>
    </row>
    <row r="158" spans="1:69" x14ac:dyDescent="0.25">
      <c r="A158" s="517" t="e">
        <f ca="1">+RIGHT('Data Summary'!A158,LEN('Data Summary'!A158)-9)</f>
        <v>#VALUE!</v>
      </c>
      <c r="B158" s="491" t="str">
        <f ca="1">+IF(ISTEXT('Data Summary'!B158),'Data Summary'!B158,"")</f>
        <v/>
      </c>
      <c r="C158" s="518" t="e">
        <f ca="1">+VALUE('Data Summary'!C158)</f>
        <v>#VALUE!</v>
      </c>
      <c r="D158" s="519" t="e">
        <f ca="1">+IF(AND(ISNUMBER(OFFSET('Water Data'!$D$4,0,10*ROW('Water Data'!D152))),'Data Summary'!BS158="Yes"),100-OFFSET('Water Data'!$D$4,0,10*ROW('Water Data'!D152)),NA())</f>
        <v>#N/A</v>
      </c>
      <c r="E158" s="519" t="e">
        <f ca="1">+IF(AND(ISNUMBER(OFFSET('Water Data'!$D$6,0,10*ROW('Water Data'!D152))),'Data Summary'!BT158="Yes"),OFFSET('Water Data'!$D$6,0,10*ROW('Water Data'!D152)),NA())</f>
        <v>#N/A</v>
      </c>
      <c r="F158" s="519" t="e">
        <f ca="1">+IF(AND(ISNUMBER(OFFSET('Water Data'!$D$9,0,10*ROW('Water Data'!D152))),'Data Summary'!BU158="Yes"),OFFSET('Water Data'!$D$9,0,10*ROW('Water Data'!D152)),NA())</f>
        <v>#N/A</v>
      </c>
      <c r="G158" s="519" t="e">
        <f ca="1">+IF(AND(ISNUMBER(OFFSET('Water Data'!$E$4,0,10*ROW('Water Data'!E152))),'Data Summary'!BV158="Yes"),100-OFFSET('Water Data'!$E$4,0,10*ROW('Water Data'!E152)),NA())</f>
        <v>#N/A</v>
      </c>
      <c r="H158" s="519" t="e">
        <f ca="1">+IF(AND(ISNUMBER(OFFSET('Water Data'!$E$6,0,10*ROW('Water Data'!E152))),'Data Summary'!BW158="Yes"),OFFSET('Water Data'!$E$6,0,10*ROW('Water Data'!E152)),NA())</f>
        <v>#N/A</v>
      </c>
      <c r="I158" s="519" t="e">
        <f ca="1">+IF(AND(ISNUMBER(OFFSET('Water Data'!$E$9,0,10*ROW('Water Data'!E152))),'Data Summary'!BX158="Yes"),OFFSET('Water Data'!$E$9,0,10*ROW('Water Data'!E152)),NA())</f>
        <v>#N/A</v>
      </c>
      <c r="J158" s="519" t="e">
        <f ca="1">+IF(AND(ISNUMBER(OFFSET('Water Data'!$F$4,0,10*ROW('Water Data'!F152))),'Data Summary'!BY158="Yes"),100-OFFSET('Water Data'!$F$4,0,10*ROW('Water Data'!F152)),NA())</f>
        <v>#N/A</v>
      </c>
      <c r="K158" s="519" t="e">
        <f ca="1">+IF(AND(ISNUMBER(OFFSET('Water Data'!$F$6,0,10*ROW('Water Data'!F152))),'Data Summary'!BZ158="Yes"),OFFSET('Water Data'!$F$6,0,10*ROW('Water Data'!F152)),NA())</f>
        <v>#N/A</v>
      </c>
      <c r="L158" s="519" t="e">
        <f ca="1">+IF(AND(ISNUMBER(OFFSET('Water Data'!$F$9,0,10*ROW('Water Data'!F152))),'Data Summary'!CA158="Yes"),OFFSET('Water Data'!$F$9,0,10*ROW('Water Data'!F152)),NA())</f>
        <v>#N/A</v>
      </c>
      <c r="M158" s="519" t="e">
        <f ca="1">+IF(AND(ISNUMBER(OFFSET('Water Data'!$G$4,0,10*ROW('Water Data'!G152))),'Data Summary'!CB158="Yes"),100-OFFSET('Water Data'!$G$4,0,10*ROW('Water Data'!G152)),NA())</f>
        <v>#N/A</v>
      </c>
      <c r="N158" s="519" t="e">
        <f ca="1">+IF(AND(ISNUMBER(OFFSET('Water Data'!$G$6,0,10*ROW('Water Data'!G152))),'Data Summary'!CC158="Yes"),OFFSET('Water Data'!$G$6,0,10*ROW('Water Data'!G152)),NA())</f>
        <v>#N/A</v>
      </c>
      <c r="O158" s="519" t="e">
        <f ca="1">+IF(AND(ISNUMBER(OFFSET('Water Data'!$G$9,0,10*ROW('Water Data'!G152))),'Data Summary'!CD158="Yes"),OFFSET('Water Data'!$G$9,0,10*ROW('Water Data'!G152)),NA())</f>
        <v>#N/A</v>
      </c>
      <c r="P158" s="519" t="e">
        <f ca="1">+IF(AND(ISNUMBER(OFFSET('Water Data'!$H$4,0,10*ROW('Water Data'!H152))),'Data Summary'!CE158="Yes"),100-OFFSET('Water Data'!$H$4,0,10*ROW('Water Data'!H152)),NA())</f>
        <v>#N/A</v>
      </c>
      <c r="Q158" s="519" t="e">
        <f ca="1">+IF(AND(ISNUMBER(OFFSET('Water Data'!$H$6,0,10*ROW('Water Data'!H152))),'Data Summary'!CF158="Yes"),OFFSET('Water Data'!$H$6,0,10*ROW('Water Data'!H152)),NA())</f>
        <v>#N/A</v>
      </c>
      <c r="R158" s="519" t="e">
        <f ca="1">+IF(AND(ISNUMBER(OFFSET('Water Data'!$H$9,0,10*ROW('Water Data'!H152))),'Data Summary'!CG158="Yes"),OFFSET('Water Data'!$H$9,0,10*ROW('Water Data'!H152)),NA())</f>
        <v>#N/A</v>
      </c>
      <c r="S158" s="519" t="e">
        <f ca="1">+IF(AND(ISNUMBER(OFFSET('Water Data'!$I$4,0,10*ROW('Water Data'!I152))),'Data Summary'!CH158="Yes"),100-OFFSET('Water Data'!$I$4,0,10*ROW('Water Data'!I152)),NA())</f>
        <v>#N/A</v>
      </c>
      <c r="T158" s="519" t="e">
        <f ca="1">+IF(AND(ISNUMBER(OFFSET('Water Data'!$I$6,0,10*ROW('Water Data'!I152))),'Data Summary'!CI158="Yes"),OFFSET('Water Data'!$I$6,0,10*ROW('Water Data'!I152)),NA())</f>
        <v>#N/A</v>
      </c>
      <c r="U158" s="519" t="e">
        <f ca="1">+IF(AND(ISNUMBER(OFFSET('Water Data'!$I$9,0,10*ROW('Water Data'!I152))),'Data Summary'!CJ158="Yes"),OFFSET('Water Data'!$I$9,0,10*ROW('Water Data'!I152)),NA())</f>
        <v>#N/A</v>
      </c>
      <c r="V158" s="520" t="e">
        <f ca="1">+IF(AND(ISNUMBER(OFFSET('Sanitation Data'!$D$4,0,10*ROW('Sanitation Data'!D152))),'Data Summary'!CK158="Yes"),100-OFFSET('Sanitation Data'!$D$4,0,10*ROW('Sanitation Data'!D152)),NA())</f>
        <v>#N/A</v>
      </c>
      <c r="W158" s="520" t="e">
        <f ca="1">+IF(AND(ISNUMBER(OFFSET('Sanitation Data'!$D$6,0,10*ROW('Sanitation Data'!D152))),'Data Summary'!CL158="Yes"),OFFSET('Sanitation Data'!$D$6,0,10*ROW('Sanitation Data'!D152)),NA())</f>
        <v>#N/A</v>
      </c>
      <c r="X158" s="520" t="e">
        <f ca="1">+IF(AND(ISNUMBER(OFFSET('Sanitation Data'!$D$10,0,10*ROW('Sanitation Data'!D152))),'Data Summary'!CM158="Yes"),OFFSET('Sanitation Data'!$D$10,0,10*ROW('Sanitation Data'!D152)),NA())</f>
        <v>#N/A</v>
      </c>
      <c r="Y158" s="520" t="e">
        <f ca="1">+IF(AND(ISNUMBER(OFFSET('Sanitation Data'!$D$11,0,10*ROW('Sanitation Data'!D152))),'Data Summary'!CN158="Yes"),OFFSET('Sanitation Data'!$D$11,0,10*ROW('Sanitation Data'!D152)),NA())</f>
        <v>#N/A</v>
      </c>
      <c r="Z158" s="520" t="e">
        <f ca="1">+IF(AND(ISNUMBER(OFFSET('Sanitation Data'!$D$12,0,10*ROW('Sanitation Data'!D152))),'Data Summary'!CO158="Yes"),OFFSET('Sanitation Data'!$D$12,0,10*ROW('Sanitation Data'!D152)),NA())</f>
        <v>#N/A</v>
      </c>
      <c r="AA158" s="520" t="e">
        <f ca="1">+IF(AND(ISNUMBER(OFFSET('Sanitation Data'!$E$4,0,10*ROW('Sanitation Data'!E152))),'Data Summary'!CP158="Yes"),100-OFFSET('Sanitation Data'!$E$4,0,10*ROW('Sanitation Data'!E152)),NA())</f>
        <v>#N/A</v>
      </c>
      <c r="AB158" s="520" t="e">
        <f ca="1">+IF(AND(ISNUMBER(OFFSET('Sanitation Data'!$E$6,0,10*ROW('Sanitation Data'!E152))),'Data Summary'!CQ158="Yes"),OFFSET('Sanitation Data'!$E$6,0,10*ROW('Sanitation Data'!E152)),NA())</f>
        <v>#N/A</v>
      </c>
      <c r="AC158" s="520" t="e">
        <f ca="1">+IF(AND(ISNUMBER(OFFSET('Sanitation Data'!$E$10,0,10*ROW('Sanitation Data'!E152))),'Data Summary'!CR158="Yes"),OFFSET('Sanitation Data'!$E$10,0,10*ROW('Sanitation Data'!E152)),NA())</f>
        <v>#N/A</v>
      </c>
      <c r="AD158" s="520" t="e">
        <f ca="1">+IF(AND(ISNUMBER(OFFSET('Sanitation Data'!$E$11,0,10*ROW('Sanitation Data'!E152))),'Data Summary'!CS158="Yes"),OFFSET('Sanitation Data'!$E$11,0,10*ROW('Sanitation Data'!E152)),NA())</f>
        <v>#N/A</v>
      </c>
      <c r="AE158" s="520" t="e">
        <f ca="1">+IF(AND(ISNUMBER(OFFSET('Sanitation Data'!$E$12,0,10*ROW('Sanitation Data'!E152))),'Data Summary'!CT158="Yes"),OFFSET('Sanitation Data'!$E$12,0,10*ROW('Sanitation Data'!E152)),NA())</f>
        <v>#N/A</v>
      </c>
      <c r="AF158" s="520" t="e">
        <f ca="1">+IF(AND(ISNUMBER(OFFSET('Sanitation Data'!$F$4,0,10*ROW('Sanitation Data'!F152))),'Data Summary'!CU158="Yes"),100-OFFSET('Sanitation Data'!$F$4,0,10*ROW('Sanitation Data'!F152)),NA())</f>
        <v>#N/A</v>
      </c>
      <c r="AG158" s="520" t="e">
        <f ca="1">+IF(AND(ISNUMBER(OFFSET('Sanitation Data'!$F$6,0,10*ROW('Sanitation Data'!F152))),'Data Summary'!CV158="Yes"),OFFSET('Sanitation Data'!$F$6,0,10*ROW('Sanitation Data'!F152)),NA())</f>
        <v>#N/A</v>
      </c>
      <c r="AH158" s="520" t="e">
        <f ca="1">+IF(AND(ISNUMBER(OFFSET('Sanitation Data'!$F$10,0,10*ROW('Sanitation Data'!F152))),'Data Summary'!CW158="Yes"),OFFSET('Sanitation Data'!$F$10,0,10*ROW('Sanitation Data'!F152)),NA())</f>
        <v>#N/A</v>
      </c>
      <c r="AI158" s="520" t="e">
        <f ca="1">+IF(AND(ISNUMBER(OFFSET('Sanitation Data'!$F$11,0,10*ROW('Sanitation Data'!F152))),'Data Summary'!CX158="Yes"),OFFSET('Sanitation Data'!$F$11,0,10*ROW('Sanitation Data'!F152)),NA())</f>
        <v>#N/A</v>
      </c>
      <c r="AJ158" s="520" t="e">
        <f ca="1">+IF(AND(ISNUMBER(OFFSET('Sanitation Data'!$F$12,0,10*ROW('Sanitation Data'!F152))),'Data Summary'!CY158="Yes"),OFFSET('Sanitation Data'!$F$12,0,10*ROW('Sanitation Data'!F152)),NA())</f>
        <v>#N/A</v>
      </c>
      <c r="AK158" s="520" t="e">
        <f ca="1">+IF(AND(ISNUMBER(OFFSET('Sanitation Data'!$G$4,0,10*ROW('Sanitation Data'!G152))),'Data Summary'!CZ158="Yes"),100-OFFSET('Sanitation Data'!$G$4,0,10*ROW('Sanitation Data'!G152)),NA())</f>
        <v>#N/A</v>
      </c>
      <c r="AL158" s="520" t="e">
        <f ca="1">+IF(AND(ISNUMBER(OFFSET('Sanitation Data'!$G$6,0,10*ROW('Sanitation Data'!G152))),'Data Summary'!DA158="Yes"),OFFSET('Sanitation Data'!$G$6,0,10*ROW('Sanitation Data'!G152)),NA())</f>
        <v>#N/A</v>
      </c>
      <c r="AM158" s="520" t="e">
        <f ca="1">+IF(AND(ISNUMBER(OFFSET('Sanitation Data'!$G$10,0,10*ROW('Sanitation Data'!G152))),'Data Summary'!DB158="Yes"),OFFSET('Sanitation Data'!$G$10,0,10*ROW('Sanitation Data'!G152)),NA())</f>
        <v>#N/A</v>
      </c>
      <c r="AN158" s="520" t="e">
        <f ca="1">+IF(AND(ISNUMBER(OFFSET('Sanitation Data'!$G$11,0,10*ROW('Sanitation Data'!G152))),'Data Summary'!DC158="Yes"),OFFSET('Sanitation Data'!$G$11,0,10*ROW('Sanitation Data'!G152)),NA())</f>
        <v>#N/A</v>
      </c>
      <c r="AO158" s="520" t="e">
        <f ca="1">+IF(AND(ISNUMBER(OFFSET('Sanitation Data'!$G$12,0,10*ROW('Sanitation Data'!G152))),'Data Summary'!DD158="Yes"),OFFSET('Sanitation Data'!$G$12,0,10*ROW('Sanitation Data'!G152)),NA())</f>
        <v>#N/A</v>
      </c>
      <c r="AP158" s="520" t="e">
        <f ca="1">+IF(AND(ISNUMBER(OFFSET('Sanitation Data'!$H$4,0,10*ROW('Sanitation Data'!H152))),'Data Summary'!DE158="Yes"),100-OFFSET('Sanitation Data'!$H$4,0,10*ROW('Sanitation Data'!H152)),NA())</f>
        <v>#N/A</v>
      </c>
      <c r="AQ158" s="520" t="e">
        <f ca="1">+IF(AND(ISNUMBER(OFFSET('Sanitation Data'!$H$6,0,10*ROW('Sanitation Data'!H152))),'Data Summary'!DF158="Yes"),OFFSET('Sanitation Data'!$H$6,0,10*ROW('Sanitation Data'!H152)),NA())</f>
        <v>#N/A</v>
      </c>
      <c r="AR158" s="520" t="e">
        <f ca="1">+IF(AND(ISNUMBER(OFFSET('Sanitation Data'!$H$10,0,10*ROW('Sanitation Data'!H152))),'Data Summary'!DG158="Yes"),OFFSET('Sanitation Data'!$H$10,0,10*ROW('Sanitation Data'!H152)),NA())</f>
        <v>#N/A</v>
      </c>
      <c r="AS158" s="520" t="e">
        <f ca="1">+IF(AND(ISNUMBER(OFFSET('Sanitation Data'!$H$11,0,10*ROW('Sanitation Data'!H152))),'Data Summary'!DH158="Yes"),OFFSET('Sanitation Data'!$H$11,0,10*ROW('Sanitation Data'!H152)),NA())</f>
        <v>#N/A</v>
      </c>
      <c r="AT158" s="520" t="e">
        <f ca="1">+IF(AND(ISNUMBER(OFFSET('Sanitation Data'!$H$12,0,10*ROW('Sanitation Data'!H152))),'Data Summary'!DI158="Yes"),OFFSET('Sanitation Data'!$H$12,0,10*ROW('Sanitation Data'!H152)),NA())</f>
        <v>#N/A</v>
      </c>
      <c r="AU158" s="520" t="e">
        <f ca="1">+IF(AND(ISNUMBER(OFFSET('Sanitation Data'!$I$4,0,10*ROW('Sanitation Data'!I152))),'Data Summary'!DJ158="Yes"),100-OFFSET('Sanitation Data'!$I$4,0,10*ROW('Sanitation Data'!I152)),NA())</f>
        <v>#N/A</v>
      </c>
      <c r="AV158" s="520" t="e">
        <f ca="1">+IF(AND(ISNUMBER(OFFSET('Sanitation Data'!$I$6,0,10*ROW('Sanitation Data'!I152))),'Data Summary'!DK158="Yes"),OFFSET('Sanitation Data'!$I$6,0,10*ROW('Sanitation Data'!I152)),NA())</f>
        <v>#N/A</v>
      </c>
      <c r="AW158" s="520" t="e">
        <f ca="1">+IF(AND(ISNUMBER(OFFSET('Sanitation Data'!$I$10,0,10*ROW('Sanitation Data'!I152))),'Data Summary'!DL158="Yes"),OFFSET('Sanitation Data'!$I$10,0,10*ROW('Sanitation Data'!I152)),NA())</f>
        <v>#N/A</v>
      </c>
      <c r="AX158" s="520" t="e">
        <f ca="1">+IF(AND(ISNUMBER(OFFSET('Sanitation Data'!$I$11,0,10*ROW('Sanitation Data'!I152))),'Data Summary'!DM158="Yes"),OFFSET('Sanitation Data'!$I$11,0,10*ROW('Sanitation Data'!I152)),NA())</f>
        <v>#N/A</v>
      </c>
      <c r="AY158" s="520" t="e">
        <f ca="1">+IF(AND(ISNUMBER(OFFSET('Sanitation Data'!$I$12,0,10*ROW('Sanitation Data'!I152))),'Data Summary'!DN158="Yes"),OFFSET('Sanitation Data'!$I$12,0,10*ROW('Sanitation Data'!I152)),NA())</f>
        <v>#N/A</v>
      </c>
      <c r="AZ158" s="521" t="e">
        <f ca="1">+IF(AND(ISNUMBER(OFFSET('Hygiene Data'!$D$5,0,10*ROW('Hygiene Data'!D152))),'Data Summary'!DO158="Yes"),OFFSET('Hygiene Data'!$D$5,0,10*ROW('Hygiene Data'!D152)),NA())</f>
        <v>#N/A</v>
      </c>
      <c r="BA158" s="521" t="e">
        <f ca="1">+IF(AND(ISNUMBER(OFFSET('Hygiene Data'!$D$7,0,10*ROW('Hygiene Data'!D152))),'Data Summary'!DP158="Yes"),OFFSET('Hygiene Data'!$D$7,0,10*ROW('Hygiene Data'!D152)),NA())</f>
        <v>#N/A</v>
      </c>
      <c r="BB158" s="521" t="e">
        <f ca="1">+IF(AND(ISNUMBER(OFFSET('Hygiene Data'!$D$9,0,10*ROW('Hygiene Data'!D152))),'Data Summary'!DQ158="Yes"),OFFSET('Hygiene Data'!$D$9,0,10*ROW('Hygiene Data'!D152)),NA())</f>
        <v>#N/A</v>
      </c>
      <c r="BC158" s="521" t="e">
        <f ca="1">+IF(AND(ISNUMBER(OFFSET('Hygiene Data'!$E$5,0,10*ROW('Hygiene Data'!E152))),'Data Summary'!DR158="Yes"),OFFSET('Hygiene Data'!$E$5,0,10*ROW('Hygiene Data'!E152)),NA())</f>
        <v>#N/A</v>
      </c>
      <c r="BD158" s="521" t="e">
        <f ca="1">+IF(AND(ISNUMBER(OFFSET('Hygiene Data'!$E$7,0,10*ROW('Hygiene Data'!E152))),'Data Summary'!DS158="Yes"),OFFSET('Hygiene Data'!$E$7,0,10*ROW('Hygiene Data'!E152)),NA())</f>
        <v>#N/A</v>
      </c>
      <c r="BE158" s="521" t="e">
        <f ca="1">+IF(AND(ISNUMBER(OFFSET('Hygiene Data'!$E$9,0,10*ROW('Hygiene Data'!E152))),'Data Summary'!DT158="Yes"),OFFSET('Hygiene Data'!$E$9,0,10*ROW('Hygiene Data'!E152)),NA())</f>
        <v>#N/A</v>
      </c>
      <c r="BF158" s="521" t="e">
        <f ca="1">+IF(AND(ISNUMBER(OFFSET('Hygiene Data'!$F$5,0,10*ROW('Hygiene Data'!F152))),'Data Summary'!DU158="Yes"),OFFSET('Hygiene Data'!$F$5,0,10*ROW('Hygiene Data'!F152)),NA())</f>
        <v>#N/A</v>
      </c>
      <c r="BG158" s="521" t="e">
        <f ca="1">+IF(AND(ISNUMBER(OFFSET('Hygiene Data'!$F$7,0,10*ROW('Hygiene Data'!F152))),'Data Summary'!DV158="Yes"),OFFSET('Hygiene Data'!$F$7,0,10*ROW('Hygiene Data'!F152)),NA())</f>
        <v>#N/A</v>
      </c>
      <c r="BH158" s="521" t="e">
        <f ca="1">+IF(AND(ISNUMBER(OFFSET('Hygiene Data'!$F$9,0,10*ROW('Hygiene Data'!F152))),'Data Summary'!DW158="Yes"),OFFSET('Hygiene Data'!$F$9,0,10*ROW('Hygiene Data'!F152)),NA())</f>
        <v>#N/A</v>
      </c>
      <c r="BI158" s="521" t="e">
        <f ca="1">+IF(AND(ISNUMBER(OFFSET('Hygiene Data'!$G$5,0,10*ROW('Hygiene Data'!G152))),'Data Summary'!DX158="Yes"),OFFSET('Hygiene Data'!$G$5,0,10*ROW('Hygiene Data'!G152)),NA())</f>
        <v>#N/A</v>
      </c>
      <c r="BJ158" s="521" t="e">
        <f ca="1">+IF(AND(ISNUMBER(OFFSET('Hygiene Data'!$G$7,0,10*ROW('Hygiene Data'!G152))),'Data Summary'!DY158="Yes"),OFFSET('Hygiene Data'!$G$7,0,10*ROW('Hygiene Data'!G152)),NA())</f>
        <v>#N/A</v>
      </c>
      <c r="BK158" s="521" t="e">
        <f ca="1">+IF(AND(ISNUMBER(OFFSET('Hygiene Data'!$G$9,0,10*ROW('Hygiene Data'!G152))),'Data Summary'!DZ158="Yes"),OFFSET('Hygiene Data'!$G$9,0,10*ROW('Hygiene Data'!G152)),NA())</f>
        <v>#N/A</v>
      </c>
      <c r="BL158" s="521" t="e">
        <f ca="1">+IF(AND(ISNUMBER(OFFSET('Hygiene Data'!$H$5,0,10*ROW('Hygiene Data'!H152))),'Data Summary'!EA158="Yes"),OFFSET('Hygiene Data'!$H$5,0,10*ROW('Hygiene Data'!H152)),NA())</f>
        <v>#N/A</v>
      </c>
      <c r="BM158" s="521" t="e">
        <f ca="1">+IF(AND(ISNUMBER(OFFSET('Hygiene Data'!$H$7,0,10*ROW('Hygiene Data'!H152))),'Data Summary'!EB158="Yes"),OFFSET('Hygiene Data'!$H$7,0,10*ROW('Hygiene Data'!H152)),NA())</f>
        <v>#N/A</v>
      </c>
      <c r="BN158" s="521" t="e">
        <f ca="1">+IF(AND(ISNUMBER(OFFSET('Hygiene Data'!$H$9,0,10*ROW('Hygiene Data'!H152))),'Data Summary'!EC158="Yes"),OFFSET('Hygiene Data'!$H$9,0,10*ROW('Hygiene Data'!H152)),NA())</f>
        <v>#N/A</v>
      </c>
      <c r="BO158" s="521" t="e">
        <f ca="1">+IF(AND(ISNUMBER(OFFSET('Hygiene Data'!$I$5,0,10*ROW('Hygiene Data'!I152))),'Data Summary'!ED158="Yes"),OFFSET('Hygiene Data'!$I$5,0,10*ROW('Hygiene Data'!I152)),NA())</f>
        <v>#N/A</v>
      </c>
      <c r="BP158" s="521" t="e">
        <f ca="1">+IF(AND(ISNUMBER(OFFSET('Hygiene Data'!$I$7,0,10*ROW('Hygiene Data'!I152))),'Data Summary'!EE158="Yes"),OFFSET('Hygiene Data'!$I$7,0,10*ROW('Hygiene Data'!I152)),NA())</f>
        <v>#N/A</v>
      </c>
      <c r="BQ158" s="521" t="e">
        <f ca="1">+IF(AND(ISNUMBER(OFFSET('Hygiene Data'!$I$9,0,10*ROW('Hygiene Data'!I152))),'Data Summary'!EF158="Yes"),OFFSET('Hygiene Data'!$I$9,0,10*ROW('Hygiene Data'!I152)),NA())</f>
        <v>#N/A</v>
      </c>
    </row>
    <row r="159" spans="1:69" x14ac:dyDescent="0.25">
      <c r="A159" s="517" t="e">
        <f ca="1">+RIGHT('Data Summary'!A159,LEN('Data Summary'!A159)-9)</f>
        <v>#VALUE!</v>
      </c>
      <c r="B159" s="491" t="str">
        <f ca="1">+IF(ISTEXT('Data Summary'!B159),'Data Summary'!B159,"")</f>
        <v/>
      </c>
      <c r="C159" s="518" t="e">
        <f ca="1">+VALUE('Data Summary'!C159)</f>
        <v>#VALUE!</v>
      </c>
      <c r="D159" s="519" t="e">
        <f ca="1">+IF(AND(ISNUMBER(OFFSET('Water Data'!$D$4,0,10*ROW('Water Data'!D153))),'Data Summary'!BS159="Yes"),100-OFFSET('Water Data'!$D$4,0,10*ROW('Water Data'!D153)),NA())</f>
        <v>#N/A</v>
      </c>
      <c r="E159" s="519" t="e">
        <f ca="1">+IF(AND(ISNUMBER(OFFSET('Water Data'!$D$6,0,10*ROW('Water Data'!D153))),'Data Summary'!BT159="Yes"),OFFSET('Water Data'!$D$6,0,10*ROW('Water Data'!D153)),NA())</f>
        <v>#N/A</v>
      </c>
      <c r="F159" s="519" t="e">
        <f ca="1">+IF(AND(ISNUMBER(OFFSET('Water Data'!$D$9,0,10*ROW('Water Data'!D153))),'Data Summary'!BU159="Yes"),OFFSET('Water Data'!$D$9,0,10*ROW('Water Data'!D153)),NA())</f>
        <v>#N/A</v>
      </c>
      <c r="G159" s="519" t="e">
        <f ca="1">+IF(AND(ISNUMBER(OFFSET('Water Data'!$E$4,0,10*ROW('Water Data'!E153))),'Data Summary'!BV159="Yes"),100-OFFSET('Water Data'!$E$4,0,10*ROW('Water Data'!E153)),NA())</f>
        <v>#N/A</v>
      </c>
      <c r="H159" s="519" t="e">
        <f ca="1">+IF(AND(ISNUMBER(OFFSET('Water Data'!$E$6,0,10*ROW('Water Data'!E153))),'Data Summary'!BW159="Yes"),OFFSET('Water Data'!$E$6,0,10*ROW('Water Data'!E153)),NA())</f>
        <v>#N/A</v>
      </c>
      <c r="I159" s="519" t="e">
        <f ca="1">+IF(AND(ISNUMBER(OFFSET('Water Data'!$E$9,0,10*ROW('Water Data'!E153))),'Data Summary'!BX159="Yes"),OFFSET('Water Data'!$E$9,0,10*ROW('Water Data'!E153)),NA())</f>
        <v>#N/A</v>
      </c>
      <c r="J159" s="519" t="e">
        <f ca="1">+IF(AND(ISNUMBER(OFFSET('Water Data'!$F$4,0,10*ROW('Water Data'!F153))),'Data Summary'!BY159="Yes"),100-OFFSET('Water Data'!$F$4,0,10*ROW('Water Data'!F153)),NA())</f>
        <v>#N/A</v>
      </c>
      <c r="K159" s="519" t="e">
        <f ca="1">+IF(AND(ISNUMBER(OFFSET('Water Data'!$F$6,0,10*ROW('Water Data'!F153))),'Data Summary'!BZ159="Yes"),OFFSET('Water Data'!$F$6,0,10*ROW('Water Data'!F153)),NA())</f>
        <v>#N/A</v>
      </c>
      <c r="L159" s="519" t="e">
        <f ca="1">+IF(AND(ISNUMBER(OFFSET('Water Data'!$F$9,0,10*ROW('Water Data'!F153))),'Data Summary'!CA159="Yes"),OFFSET('Water Data'!$F$9,0,10*ROW('Water Data'!F153)),NA())</f>
        <v>#N/A</v>
      </c>
      <c r="M159" s="519" t="e">
        <f ca="1">+IF(AND(ISNUMBER(OFFSET('Water Data'!$G$4,0,10*ROW('Water Data'!G153))),'Data Summary'!CB159="Yes"),100-OFFSET('Water Data'!$G$4,0,10*ROW('Water Data'!G153)),NA())</f>
        <v>#N/A</v>
      </c>
      <c r="N159" s="519" t="e">
        <f ca="1">+IF(AND(ISNUMBER(OFFSET('Water Data'!$G$6,0,10*ROW('Water Data'!G153))),'Data Summary'!CC159="Yes"),OFFSET('Water Data'!$G$6,0,10*ROW('Water Data'!G153)),NA())</f>
        <v>#N/A</v>
      </c>
      <c r="O159" s="519" t="e">
        <f ca="1">+IF(AND(ISNUMBER(OFFSET('Water Data'!$G$9,0,10*ROW('Water Data'!G153))),'Data Summary'!CD159="Yes"),OFFSET('Water Data'!$G$9,0,10*ROW('Water Data'!G153)),NA())</f>
        <v>#N/A</v>
      </c>
      <c r="P159" s="519" t="e">
        <f ca="1">+IF(AND(ISNUMBER(OFFSET('Water Data'!$H$4,0,10*ROW('Water Data'!H153))),'Data Summary'!CE159="Yes"),100-OFFSET('Water Data'!$H$4,0,10*ROW('Water Data'!H153)),NA())</f>
        <v>#N/A</v>
      </c>
      <c r="Q159" s="519" t="e">
        <f ca="1">+IF(AND(ISNUMBER(OFFSET('Water Data'!$H$6,0,10*ROW('Water Data'!H153))),'Data Summary'!CF159="Yes"),OFFSET('Water Data'!$H$6,0,10*ROW('Water Data'!H153)),NA())</f>
        <v>#N/A</v>
      </c>
      <c r="R159" s="519" t="e">
        <f ca="1">+IF(AND(ISNUMBER(OFFSET('Water Data'!$H$9,0,10*ROW('Water Data'!H153))),'Data Summary'!CG159="Yes"),OFFSET('Water Data'!$H$9,0,10*ROW('Water Data'!H153)),NA())</f>
        <v>#N/A</v>
      </c>
      <c r="S159" s="519" t="e">
        <f ca="1">+IF(AND(ISNUMBER(OFFSET('Water Data'!$I$4,0,10*ROW('Water Data'!I153))),'Data Summary'!CH159="Yes"),100-OFFSET('Water Data'!$I$4,0,10*ROW('Water Data'!I153)),NA())</f>
        <v>#N/A</v>
      </c>
      <c r="T159" s="519" t="e">
        <f ca="1">+IF(AND(ISNUMBER(OFFSET('Water Data'!$I$6,0,10*ROW('Water Data'!I153))),'Data Summary'!CI159="Yes"),OFFSET('Water Data'!$I$6,0,10*ROW('Water Data'!I153)),NA())</f>
        <v>#N/A</v>
      </c>
      <c r="U159" s="519" t="e">
        <f ca="1">+IF(AND(ISNUMBER(OFFSET('Water Data'!$I$9,0,10*ROW('Water Data'!I153))),'Data Summary'!CJ159="Yes"),OFFSET('Water Data'!$I$9,0,10*ROW('Water Data'!I153)),NA())</f>
        <v>#N/A</v>
      </c>
      <c r="V159" s="520" t="e">
        <f ca="1">+IF(AND(ISNUMBER(OFFSET('Sanitation Data'!$D$4,0,10*ROW('Sanitation Data'!D153))),'Data Summary'!CK159="Yes"),100-OFFSET('Sanitation Data'!$D$4,0,10*ROW('Sanitation Data'!D153)),NA())</f>
        <v>#N/A</v>
      </c>
      <c r="W159" s="520" t="e">
        <f ca="1">+IF(AND(ISNUMBER(OFFSET('Sanitation Data'!$D$6,0,10*ROW('Sanitation Data'!D153))),'Data Summary'!CL159="Yes"),OFFSET('Sanitation Data'!$D$6,0,10*ROW('Sanitation Data'!D153)),NA())</f>
        <v>#N/A</v>
      </c>
      <c r="X159" s="520" t="e">
        <f ca="1">+IF(AND(ISNUMBER(OFFSET('Sanitation Data'!$D$10,0,10*ROW('Sanitation Data'!D153))),'Data Summary'!CM159="Yes"),OFFSET('Sanitation Data'!$D$10,0,10*ROW('Sanitation Data'!D153)),NA())</f>
        <v>#N/A</v>
      </c>
      <c r="Y159" s="520" t="e">
        <f ca="1">+IF(AND(ISNUMBER(OFFSET('Sanitation Data'!$D$11,0,10*ROW('Sanitation Data'!D153))),'Data Summary'!CN159="Yes"),OFFSET('Sanitation Data'!$D$11,0,10*ROW('Sanitation Data'!D153)),NA())</f>
        <v>#N/A</v>
      </c>
      <c r="Z159" s="520" t="e">
        <f ca="1">+IF(AND(ISNUMBER(OFFSET('Sanitation Data'!$D$12,0,10*ROW('Sanitation Data'!D153))),'Data Summary'!CO159="Yes"),OFFSET('Sanitation Data'!$D$12,0,10*ROW('Sanitation Data'!D153)),NA())</f>
        <v>#N/A</v>
      </c>
      <c r="AA159" s="520" t="e">
        <f ca="1">+IF(AND(ISNUMBER(OFFSET('Sanitation Data'!$E$4,0,10*ROW('Sanitation Data'!E153))),'Data Summary'!CP159="Yes"),100-OFFSET('Sanitation Data'!$E$4,0,10*ROW('Sanitation Data'!E153)),NA())</f>
        <v>#N/A</v>
      </c>
      <c r="AB159" s="520" t="e">
        <f ca="1">+IF(AND(ISNUMBER(OFFSET('Sanitation Data'!$E$6,0,10*ROW('Sanitation Data'!E153))),'Data Summary'!CQ159="Yes"),OFFSET('Sanitation Data'!$E$6,0,10*ROW('Sanitation Data'!E153)),NA())</f>
        <v>#N/A</v>
      </c>
      <c r="AC159" s="520" t="e">
        <f ca="1">+IF(AND(ISNUMBER(OFFSET('Sanitation Data'!$E$10,0,10*ROW('Sanitation Data'!E153))),'Data Summary'!CR159="Yes"),OFFSET('Sanitation Data'!$E$10,0,10*ROW('Sanitation Data'!E153)),NA())</f>
        <v>#N/A</v>
      </c>
      <c r="AD159" s="520" t="e">
        <f ca="1">+IF(AND(ISNUMBER(OFFSET('Sanitation Data'!$E$11,0,10*ROW('Sanitation Data'!E153))),'Data Summary'!CS159="Yes"),OFFSET('Sanitation Data'!$E$11,0,10*ROW('Sanitation Data'!E153)),NA())</f>
        <v>#N/A</v>
      </c>
      <c r="AE159" s="520" t="e">
        <f ca="1">+IF(AND(ISNUMBER(OFFSET('Sanitation Data'!$E$12,0,10*ROW('Sanitation Data'!E153))),'Data Summary'!CT159="Yes"),OFFSET('Sanitation Data'!$E$12,0,10*ROW('Sanitation Data'!E153)),NA())</f>
        <v>#N/A</v>
      </c>
      <c r="AF159" s="520" t="e">
        <f ca="1">+IF(AND(ISNUMBER(OFFSET('Sanitation Data'!$F$4,0,10*ROW('Sanitation Data'!F153))),'Data Summary'!CU159="Yes"),100-OFFSET('Sanitation Data'!$F$4,0,10*ROW('Sanitation Data'!F153)),NA())</f>
        <v>#N/A</v>
      </c>
      <c r="AG159" s="520" t="e">
        <f ca="1">+IF(AND(ISNUMBER(OFFSET('Sanitation Data'!$F$6,0,10*ROW('Sanitation Data'!F153))),'Data Summary'!CV159="Yes"),OFFSET('Sanitation Data'!$F$6,0,10*ROW('Sanitation Data'!F153)),NA())</f>
        <v>#N/A</v>
      </c>
      <c r="AH159" s="520" t="e">
        <f ca="1">+IF(AND(ISNUMBER(OFFSET('Sanitation Data'!$F$10,0,10*ROW('Sanitation Data'!F153))),'Data Summary'!CW159="Yes"),OFFSET('Sanitation Data'!$F$10,0,10*ROW('Sanitation Data'!F153)),NA())</f>
        <v>#N/A</v>
      </c>
      <c r="AI159" s="520" t="e">
        <f ca="1">+IF(AND(ISNUMBER(OFFSET('Sanitation Data'!$F$11,0,10*ROW('Sanitation Data'!F153))),'Data Summary'!CX159="Yes"),OFFSET('Sanitation Data'!$F$11,0,10*ROW('Sanitation Data'!F153)),NA())</f>
        <v>#N/A</v>
      </c>
      <c r="AJ159" s="520" t="e">
        <f ca="1">+IF(AND(ISNUMBER(OFFSET('Sanitation Data'!$F$12,0,10*ROW('Sanitation Data'!F153))),'Data Summary'!CY159="Yes"),OFFSET('Sanitation Data'!$F$12,0,10*ROW('Sanitation Data'!F153)),NA())</f>
        <v>#N/A</v>
      </c>
      <c r="AK159" s="520" t="e">
        <f ca="1">+IF(AND(ISNUMBER(OFFSET('Sanitation Data'!$G$4,0,10*ROW('Sanitation Data'!G153))),'Data Summary'!CZ159="Yes"),100-OFFSET('Sanitation Data'!$G$4,0,10*ROW('Sanitation Data'!G153)),NA())</f>
        <v>#N/A</v>
      </c>
      <c r="AL159" s="520" t="e">
        <f ca="1">+IF(AND(ISNUMBER(OFFSET('Sanitation Data'!$G$6,0,10*ROW('Sanitation Data'!G153))),'Data Summary'!DA159="Yes"),OFFSET('Sanitation Data'!$G$6,0,10*ROW('Sanitation Data'!G153)),NA())</f>
        <v>#N/A</v>
      </c>
      <c r="AM159" s="520" t="e">
        <f ca="1">+IF(AND(ISNUMBER(OFFSET('Sanitation Data'!$G$10,0,10*ROW('Sanitation Data'!G153))),'Data Summary'!DB159="Yes"),OFFSET('Sanitation Data'!$G$10,0,10*ROW('Sanitation Data'!G153)),NA())</f>
        <v>#N/A</v>
      </c>
      <c r="AN159" s="520" t="e">
        <f ca="1">+IF(AND(ISNUMBER(OFFSET('Sanitation Data'!$G$11,0,10*ROW('Sanitation Data'!G153))),'Data Summary'!DC159="Yes"),OFFSET('Sanitation Data'!$G$11,0,10*ROW('Sanitation Data'!G153)),NA())</f>
        <v>#N/A</v>
      </c>
      <c r="AO159" s="520" t="e">
        <f ca="1">+IF(AND(ISNUMBER(OFFSET('Sanitation Data'!$G$12,0,10*ROW('Sanitation Data'!G153))),'Data Summary'!DD159="Yes"),OFFSET('Sanitation Data'!$G$12,0,10*ROW('Sanitation Data'!G153)),NA())</f>
        <v>#N/A</v>
      </c>
      <c r="AP159" s="520" t="e">
        <f ca="1">+IF(AND(ISNUMBER(OFFSET('Sanitation Data'!$H$4,0,10*ROW('Sanitation Data'!H153))),'Data Summary'!DE159="Yes"),100-OFFSET('Sanitation Data'!$H$4,0,10*ROW('Sanitation Data'!H153)),NA())</f>
        <v>#N/A</v>
      </c>
      <c r="AQ159" s="520" t="e">
        <f ca="1">+IF(AND(ISNUMBER(OFFSET('Sanitation Data'!$H$6,0,10*ROW('Sanitation Data'!H153))),'Data Summary'!DF159="Yes"),OFFSET('Sanitation Data'!$H$6,0,10*ROW('Sanitation Data'!H153)),NA())</f>
        <v>#N/A</v>
      </c>
      <c r="AR159" s="520" t="e">
        <f ca="1">+IF(AND(ISNUMBER(OFFSET('Sanitation Data'!$H$10,0,10*ROW('Sanitation Data'!H153))),'Data Summary'!DG159="Yes"),OFFSET('Sanitation Data'!$H$10,0,10*ROW('Sanitation Data'!H153)),NA())</f>
        <v>#N/A</v>
      </c>
      <c r="AS159" s="520" t="e">
        <f ca="1">+IF(AND(ISNUMBER(OFFSET('Sanitation Data'!$H$11,0,10*ROW('Sanitation Data'!H153))),'Data Summary'!DH159="Yes"),OFFSET('Sanitation Data'!$H$11,0,10*ROW('Sanitation Data'!H153)),NA())</f>
        <v>#N/A</v>
      </c>
      <c r="AT159" s="520" t="e">
        <f ca="1">+IF(AND(ISNUMBER(OFFSET('Sanitation Data'!$H$12,0,10*ROW('Sanitation Data'!H153))),'Data Summary'!DI159="Yes"),OFFSET('Sanitation Data'!$H$12,0,10*ROW('Sanitation Data'!H153)),NA())</f>
        <v>#N/A</v>
      </c>
      <c r="AU159" s="520" t="e">
        <f ca="1">+IF(AND(ISNUMBER(OFFSET('Sanitation Data'!$I$4,0,10*ROW('Sanitation Data'!I153))),'Data Summary'!DJ159="Yes"),100-OFFSET('Sanitation Data'!$I$4,0,10*ROW('Sanitation Data'!I153)),NA())</f>
        <v>#N/A</v>
      </c>
      <c r="AV159" s="520" t="e">
        <f ca="1">+IF(AND(ISNUMBER(OFFSET('Sanitation Data'!$I$6,0,10*ROW('Sanitation Data'!I153))),'Data Summary'!DK159="Yes"),OFFSET('Sanitation Data'!$I$6,0,10*ROW('Sanitation Data'!I153)),NA())</f>
        <v>#N/A</v>
      </c>
      <c r="AW159" s="520" t="e">
        <f ca="1">+IF(AND(ISNUMBER(OFFSET('Sanitation Data'!$I$10,0,10*ROW('Sanitation Data'!I153))),'Data Summary'!DL159="Yes"),OFFSET('Sanitation Data'!$I$10,0,10*ROW('Sanitation Data'!I153)),NA())</f>
        <v>#N/A</v>
      </c>
      <c r="AX159" s="520" t="e">
        <f ca="1">+IF(AND(ISNUMBER(OFFSET('Sanitation Data'!$I$11,0,10*ROW('Sanitation Data'!I153))),'Data Summary'!DM159="Yes"),OFFSET('Sanitation Data'!$I$11,0,10*ROW('Sanitation Data'!I153)),NA())</f>
        <v>#N/A</v>
      </c>
      <c r="AY159" s="520" t="e">
        <f ca="1">+IF(AND(ISNUMBER(OFFSET('Sanitation Data'!$I$12,0,10*ROW('Sanitation Data'!I153))),'Data Summary'!DN159="Yes"),OFFSET('Sanitation Data'!$I$12,0,10*ROW('Sanitation Data'!I153)),NA())</f>
        <v>#N/A</v>
      </c>
      <c r="AZ159" s="521" t="e">
        <f ca="1">+IF(AND(ISNUMBER(OFFSET('Hygiene Data'!$D$5,0,10*ROW('Hygiene Data'!D153))),'Data Summary'!DO159="Yes"),OFFSET('Hygiene Data'!$D$5,0,10*ROW('Hygiene Data'!D153)),NA())</f>
        <v>#N/A</v>
      </c>
      <c r="BA159" s="521" t="e">
        <f ca="1">+IF(AND(ISNUMBER(OFFSET('Hygiene Data'!$D$7,0,10*ROW('Hygiene Data'!D153))),'Data Summary'!DP159="Yes"),OFFSET('Hygiene Data'!$D$7,0,10*ROW('Hygiene Data'!D153)),NA())</f>
        <v>#N/A</v>
      </c>
      <c r="BB159" s="521" t="e">
        <f ca="1">+IF(AND(ISNUMBER(OFFSET('Hygiene Data'!$D$9,0,10*ROW('Hygiene Data'!D153))),'Data Summary'!DQ159="Yes"),OFFSET('Hygiene Data'!$D$9,0,10*ROW('Hygiene Data'!D153)),NA())</f>
        <v>#N/A</v>
      </c>
      <c r="BC159" s="521" t="e">
        <f ca="1">+IF(AND(ISNUMBER(OFFSET('Hygiene Data'!$E$5,0,10*ROW('Hygiene Data'!E153))),'Data Summary'!DR159="Yes"),OFFSET('Hygiene Data'!$E$5,0,10*ROW('Hygiene Data'!E153)),NA())</f>
        <v>#N/A</v>
      </c>
      <c r="BD159" s="521" t="e">
        <f ca="1">+IF(AND(ISNUMBER(OFFSET('Hygiene Data'!$E$7,0,10*ROW('Hygiene Data'!E153))),'Data Summary'!DS159="Yes"),OFFSET('Hygiene Data'!$E$7,0,10*ROW('Hygiene Data'!E153)),NA())</f>
        <v>#N/A</v>
      </c>
      <c r="BE159" s="521" t="e">
        <f ca="1">+IF(AND(ISNUMBER(OFFSET('Hygiene Data'!$E$9,0,10*ROW('Hygiene Data'!E153))),'Data Summary'!DT159="Yes"),OFFSET('Hygiene Data'!$E$9,0,10*ROW('Hygiene Data'!E153)),NA())</f>
        <v>#N/A</v>
      </c>
      <c r="BF159" s="521" t="e">
        <f ca="1">+IF(AND(ISNUMBER(OFFSET('Hygiene Data'!$F$5,0,10*ROW('Hygiene Data'!F153))),'Data Summary'!DU159="Yes"),OFFSET('Hygiene Data'!$F$5,0,10*ROW('Hygiene Data'!F153)),NA())</f>
        <v>#N/A</v>
      </c>
      <c r="BG159" s="521" t="e">
        <f ca="1">+IF(AND(ISNUMBER(OFFSET('Hygiene Data'!$F$7,0,10*ROW('Hygiene Data'!F153))),'Data Summary'!DV159="Yes"),OFFSET('Hygiene Data'!$F$7,0,10*ROW('Hygiene Data'!F153)),NA())</f>
        <v>#N/A</v>
      </c>
      <c r="BH159" s="521" t="e">
        <f ca="1">+IF(AND(ISNUMBER(OFFSET('Hygiene Data'!$F$9,0,10*ROW('Hygiene Data'!F153))),'Data Summary'!DW159="Yes"),OFFSET('Hygiene Data'!$F$9,0,10*ROW('Hygiene Data'!F153)),NA())</f>
        <v>#N/A</v>
      </c>
      <c r="BI159" s="521" t="e">
        <f ca="1">+IF(AND(ISNUMBER(OFFSET('Hygiene Data'!$G$5,0,10*ROW('Hygiene Data'!G153))),'Data Summary'!DX159="Yes"),OFFSET('Hygiene Data'!$G$5,0,10*ROW('Hygiene Data'!G153)),NA())</f>
        <v>#N/A</v>
      </c>
      <c r="BJ159" s="521" t="e">
        <f ca="1">+IF(AND(ISNUMBER(OFFSET('Hygiene Data'!$G$7,0,10*ROW('Hygiene Data'!G153))),'Data Summary'!DY159="Yes"),OFFSET('Hygiene Data'!$G$7,0,10*ROW('Hygiene Data'!G153)),NA())</f>
        <v>#N/A</v>
      </c>
      <c r="BK159" s="521" t="e">
        <f ca="1">+IF(AND(ISNUMBER(OFFSET('Hygiene Data'!$G$9,0,10*ROW('Hygiene Data'!G153))),'Data Summary'!DZ159="Yes"),OFFSET('Hygiene Data'!$G$9,0,10*ROW('Hygiene Data'!G153)),NA())</f>
        <v>#N/A</v>
      </c>
      <c r="BL159" s="521" t="e">
        <f ca="1">+IF(AND(ISNUMBER(OFFSET('Hygiene Data'!$H$5,0,10*ROW('Hygiene Data'!H153))),'Data Summary'!EA159="Yes"),OFFSET('Hygiene Data'!$H$5,0,10*ROW('Hygiene Data'!H153)),NA())</f>
        <v>#N/A</v>
      </c>
      <c r="BM159" s="521" t="e">
        <f ca="1">+IF(AND(ISNUMBER(OFFSET('Hygiene Data'!$H$7,0,10*ROW('Hygiene Data'!H153))),'Data Summary'!EB159="Yes"),OFFSET('Hygiene Data'!$H$7,0,10*ROW('Hygiene Data'!H153)),NA())</f>
        <v>#N/A</v>
      </c>
      <c r="BN159" s="521" t="e">
        <f ca="1">+IF(AND(ISNUMBER(OFFSET('Hygiene Data'!$H$9,0,10*ROW('Hygiene Data'!H153))),'Data Summary'!EC159="Yes"),OFFSET('Hygiene Data'!$H$9,0,10*ROW('Hygiene Data'!H153)),NA())</f>
        <v>#N/A</v>
      </c>
      <c r="BO159" s="521" t="e">
        <f ca="1">+IF(AND(ISNUMBER(OFFSET('Hygiene Data'!$I$5,0,10*ROW('Hygiene Data'!I153))),'Data Summary'!ED159="Yes"),OFFSET('Hygiene Data'!$I$5,0,10*ROW('Hygiene Data'!I153)),NA())</f>
        <v>#N/A</v>
      </c>
      <c r="BP159" s="521" t="e">
        <f ca="1">+IF(AND(ISNUMBER(OFFSET('Hygiene Data'!$I$7,0,10*ROW('Hygiene Data'!I153))),'Data Summary'!EE159="Yes"),OFFSET('Hygiene Data'!$I$7,0,10*ROW('Hygiene Data'!I153)),NA())</f>
        <v>#N/A</v>
      </c>
      <c r="BQ159" s="521" t="e">
        <f ca="1">+IF(AND(ISNUMBER(OFFSET('Hygiene Data'!$I$9,0,10*ROW('Hygiene Data'!I153))),'Data Summary'!EF159="Yes"),OFFSET('Hygiene Data'!$I$9,0,10*ROW('Hygiene Data'!I153)),NA())</f>
        <v>#N/A</v>
      </c>
    </row>
    <row r="160" spans="1:69" x14ac:dyDescent="0.25">
      <c r="A160" s="517" t="e">
        <f ca="1">+RIGHT('Data Summary'!A160,LEN('Data Summary'!A160)-9)</f>
        <v>#VALUE!</v>
      </c>
      <c r="B160" s="491" t="str">
        <f ca="1">+IF(ISTEXT('Data Summary'!B160),'Data Summary'!B160,"")</f>
        <v/>
      </c>
      <c r="C160" s="518" t="e">
        <f ca="1">+VALUE('Data Summary'!C160)</f>
        <v>#VALUE!</v>
      </c>
      <c r="D160" s="519" t="e">
        <f ca="1">+IF(AND(ISNUMBER(OFFSET('Water Data'!$D$4,0,10*ROW('Water Data'!D154))),'Data Summary'!BS160="Yes"),100-OFFSET('Water Data'!$D$4,0,10*ROW('Water Data'!D154)),NA())</f>
        <v>#N/A</v>
      </c>
      <c r="E160" s="519" t="e">
        <f ca="1">+IF(AND(ISNUMBER(OFFSET('Water Data'!$D$6,0,10*ROW('Water Data'!D154))),'Data Summary'!BT160="Yes"),OFFSET('Water Data'!$D$6,0,10*ROW('Water Data'!D154)),NA())</f>
        <v>#N/A</v>
      </c>
      <c r="F160" s="519" t="e">
        <f ca="1">+IF(AND(ISNUMBER(OFFSET('Water Data'!$D$9,0,10*ROW('Water Data'!D154))),'Data Summary'!BU160="Yes"),OFFSET('Water Data'!$D$9,0,10*ROW('Water Data'!D154)),NA())</f>
        <v>#N/A</v>
      </c>
      <c r="G160" s="519" t="e">
        <f ca="1">+IF(AND(ISNUMBER(OFFSET('Water Data'!$E$4,0,10*ROW('Water Data'!E154))),'Data Summary'!BV160="Yes"),100-OFFSET('Water Data'!$E$4,0,10*ROW('Water Data'!E154)),NA())</f>
        <v>#N/A</v>
      </c>
      <c r="H160" s="519" t="e">
        <f ca="1">+IF(AND(ISNUMBER(OFFSET('Water Data'!$E$6,0,10*ROW('Water Data'!E154))),'Data Summary'!BW160="Yes"),OFFSET('Water Data'!$E$6,0,10*ROW('Water Data'!E154)),NA())</f>
        <v>#N/A</v>
      </c>
      <c r="I160" s="519" t="e">
        <f ca="1">+IF(AND(ISNUMBER(OFFSET('Water Data'!$E$9,0,10*ROW('Water Data'!E154))),'Data Summary'!BX160="Yes"),OFFSET('Water Data'!$E$9,0,10*ROW('Water Data'!E154)),NA())</f>
        <v>#N/A</v>
      </c>
      <c r="J160" s="519" t="e">
        <f ca="1">+IF(AND(ISNUMBER(OFFSET('Water Data'!$F$4,0,10*ROW('Water Data'!F154))),'Data Summary'!BY160="Yes"),100-OFFSET('Water Data'!$F$4,0,10*ROW('Water Data'!F154)),NA())</f>
        <v>#N/A</v>
      </c>
      <c r="K160" s="519" t="e">
        <f ca="1">+IF(AND(ISNUMBER(OFFSET('Water Data'!$F$6,0,10*ROW('Water Data'!F154))),'Data Summary'!BZ160="Yes"),OFFSET('Water Data'!$F$6,0,10*ROW('Water Data'!F154)),NA())</f>
        <v>#N/A</v>
      </c>
      <c r="L160" s="519" t="e">
        <f ca="1">+IF(AND(ISNUMBER(OFFSET('Water Data'!$F$9,0,10*ROW('Water Data'!F154))),'Data Summary'!CA160="Yes"),OFFSET('Water Data'!$F$9,0,10*ROW('Water Data'!F154)),NA())</f>
        <v>#N/A</v>
      </c>
      <c r="M160" s="519" t="e">
        <f ca="1">+IF(AND(ISNUMBER(OFFSET('Water Data'!$G$4,0,10*ROW('Water Data'!G154))),'Data Summary'!CB160="Yes"),100-OFFSET('Water Data'!$G$4,0,10*ROW('Water Data'!G154)),NA())</f>
        <v>#N/A</v>
      </c>
      <c r="N160" s="519" t="e">
        <f ca="1">+IF(AND(ISNUMBER(OFFSET('Water Data'!$G$6,0,10*ROW('Water Data'!G154))),'Data Summary'!CC160="Yes"),OFFSET('Water Data'!$G$6,0,10*ROW('Water Data'!G154)),NA())</f>
        <v>#N/A</v>
      </c>
      <c r="O160" s="519" t="e">
        <f ca="1">+IF(AND(ISNUMBER(OFFSET('Water Data'!$G$9,0,10*ROW('Water Data'!G154))),'Data Summary'!CD160="Yes"),OFFSET('Water Data'!$G$9,0,10*ROW('Water Data'!G154)),NA())</f>
        <v>#N/A</v>
      </c>
      <c r="P160" s="519" t="e">
        <f ca="1">+IF(AND(ISNUMBER(OFFSET('Water Data'!$H$4,0,10*ROW('Water Data'!H154))),'Data Summary'!CE160="Yes"),100-OFFSET('Water Data'!$H$4,0,10*ROW('Water Data'!H154)),NA())</f>
        <v>#N/A</v>
      </c>
      <c r="Q160" s="519" t="e">
        <f ca="1">+IF(AND(ISNUMBER(OFFSET('Water Data'!$H$6,0,10*ROW('Water Data'!H154))),'Data Summary'!CF160="Yes"),OFFSET('Water Data'!$H$6,0,10*ROW('Water Data'!H154)),NA())</f>
        <v>#N/A</v>
      </c>
      <c r="R160" s="519" t="e">
        <f ca="1">+IF(AND(ISNUMBER(OFFSET('Water Data'!$H$9,0,10*ROW('Water Data'!H154))),'Data Summary'!CG160="Yes"),OFFSET('Water Data'!$H$9,0,10*ROW('Water Data'!H154)),NA())</f>
        <v>#N/A</v>
      </c>
      <c r="S160" s="519" t="e">
        <f ca="1">+IF(AND(ISNUMBER(OFFSET('Water Data'!$I$4,0,10*ROW('Water Data'!I154))),'Data Summary'!CH160="Yes"),100-OFFSET('Water Data'!$I$4,0,10*ROW('Water Data'!I154)),NA())</f>
        <v>#N/A</v>
      </c>
      <c r="T160" s="519" t="e">
        <f ca="1">+IF(AND(ISNUMBER(OFFSET('Water Data'!$I$6,0,10*ROW('Water Data'!I154))),'Data Summary'!CI160="Yes"),OFFSET('Water Data'!$I$6,0,10*ROW('Water Data'!I154)),NA())</f>
        <v>#N/A</v>
      </c>
      <c r="U160" s="519" t="e">
        <f ca="1">+IF(AND(ISNUMBER(OFFSET('Water Data'!$I$9,0,10*ROW('Water Data'!I154))),'Data Summary'!CJ160="Yes"),OFFSET('Water Data'!$I$9,0,10*ROW('Water Data'!I154)),NA())</f>
        <v>#N/A</v>
      </c>
      <c r="V160" s="520" t="e">
        <f ca="1">+IF(AND(ISNUMBER(OFFSET('Sanitation Data'!$D$4,0,10*ROW('Sanitation Data'!D154))),'Data Summary'!CK160="Yes"),100-OFFSET('Sanitation Data'!$D$4,0,10*ROW('Sanitation Data'!D154)),NA())</f>
        <v>#N/A</v>
      </c>
      <c r="W160" s="520" t="e">
        <f ca="1">+IF(AND(ISNUMBER(OFFSET('Sanitation Data'!$D$6,0,10*ROW('Sanitation Data'!D154))),'Data Summary'!CL160="Yes"),OFFSET('Sanitation Data'!$D$6,0,10*ROW('Sanitation Data'!D154)),NA())</f>
        <v>#N/A</v>
      </c>
      <c r="X160" s="520" t="e">
        <f ca="1">+IF(AND(ISNUMBER(OFFSET('Sanitation Data'!$D$10,0,10*ROW('Sanitation Data'!D154))),'Data Summary'!CM160="Yes"),OFFSET('Sanitation Data'!$D$10,0,10*ROW('Sanitation Data'!D154)),NA())</f>
        <v>#N/A</v>
      </c>
      <c r="Y160" s="520" t="e">
        <f ca="1">+IF(AND(ISNUMBER(OFFSET('Sanitation Data'!$D$11,0,10*ROW('Sanitation Data'!D154))),'Data Summary'!CN160="Yes"),OFFSET('Sanitation Data'!$D$11,0,10*ROW('Sanitation Data'!D154)),NA())</f>
        <v>#N/A</v>
      </c>
      <c r="Z160" s="520" t="e">
        <f ca="1">+IF(AND(ISNUMBER(OFFSET('Sanitation Data'!$D$12,0,10*ROW('Sanitation Data'!D154))),'Data Summary'!CO160="Yes"),OFFSET('Sanitation Data'!$D$12,0,10*ROW('Sanitation Data'!D154)),NA())</f>
        <v>#N/A</v>
      </c>
      <c r="AA160" s="520" t="e">
        <f ca="1">+IF(AND(ISNUMBER(OFFSET('Sanitation Data'!$E$4,0,10*ROW('Sanitation Data'!E154))),'Data Summary'!CP160="Yes"),100-OFFSET('Sanitation Data'!$E$4,0,10*ROW('Sanitation Data'!E154)),NA())</f>
        <v>#N/A</v>
      </c>
      <c r="AB160" s="520" t="e">
        <f ca="1">+IF(AND(ISNUMBER(OFFSET('Sanitation Data'!$E$6,0,10*ROW('Sanitation Data'!E154))),'Data Summary'!CQ160="Yes"),OFFSET('Sanitation Data'!$E$6,0,10*ROW('Sanitation Data'!E154)),NA())</f>
        <v>#N/A</v>
      </c>
      <c r="AC160" s="520" t="e">
        <f ca="1">+IF(AND(ISNUMBER(OFFSET('Sanitation Data'!$E$10,0,10*ROW('Sanitation Data'!E154))),'Data Summary'!CR160="Yes"),OFFSET('Sanitation Data'!$E$10,0,10*ROW('Sanitation Data'!E154)),NA())</f>
        <v>#N/A</v>
      </c>
      <c r="AD160" s="520" t="e">
        <f ca="1">+IF(AND(ISNUMBER(OFFSET('Sanitation Data'!$E$11,0,10*ROW('Sanitation Data'!E154))),'Data Summary'!CS160="Yes"),OFFSET('Sanitation Data'!$E$11,0,10*ROW('Sanitation Data'!E154)),NA())</f>
        <v>#N/A</v>
      </c>
      <c r="AE160" s="520" t="e">
        <f ca="1">+IF(AND(ISNUMBER(OFFSET('Sanitation Data'!$E$12,0,10*ROW('Sanitation Data'!E154))),'Data Summary'!CT160="Yes"),OFFSET('Sanitation Data'!$E$12,0,10*ROW('Sanitation Data'!E154)),NA())</f>
        <v>#N/A</v>
      </c>
      <c r="AF160" s="520" t="e">
        <f ca="1">+IF(AND(ISNUMBER(OFFSET('Sanitation Data'!$F$4,0,10*ROW('Sanitation Data'!F154))),'Data Summary'!CU160="Yes"),100-OFFSET('Sanitation Data'!$F$4,0,10*ROW('Sanitation Data'!F154)),NA())</f>
        <v>#N/A</v>
      </c>
      <c r="AG160" s="520" t="e">
        <f ca="1">+IF(AND(ISNUMBER(OFFSET('Sanitation Data'!$F$6,0,10*ROW('Sanitation Data'!F154))),'Data Summary'!CV160="Yes"),OFFSET('Sanitation Data'!$F$6,0,10*ROW('Sanitation Data'!F154)),NA())</f>
        <v>#N/A</v>
      </c>
      <c r="AH160" s="520" t="e">
        <f ca="1">+IF(AND(ISNUMBER(OFFSET('Sanitation Data'!$F$10,0,10*ROW('Sanitation Data'!F154))),'Data Summary'!CW160="Yes"),OFFSET('Sanitation Data'!$F$10,0,10*ROW('Sanitation Data'!F154)),NA())</f>
        <v>#N/A</v>
      </c>
      <c r="AI160" s="520" t="e">
        <f ca="1">+IF(AND(ISNUMBER(OFFSET('Sanitation Data'!$F$11,0,10*ROW('Sanitation Data'!F154))),'Data Summary'!CX160="Yes"),OFFSET('Sanitation Data'!$F$11,0,10*ROW('Sanitation Data'!F154)),NA())</f>
        <v>#N/A</v>
      </c>
      <c r="AJ160" s="520" t="e">
        <f ca="1">+IF(AND(ISNUMBER(OFFSET('Sanitation Data'!$F$12,0,10*ROW('Sanitation Data'!F154))),'Data Summary'!CY160="Yes"),OFFSET('Sanitation Data'!$F$12,0,10*ROW('Sanitation Data'!F154)),NA())</f>
        <v>#N/A</v>
      </c>
      <c r="AK160" s="520" t="e">
        <f ca="1">+IF(AND(ISNUMBER(OFFSET('Sanitation Data'!$G$4,0,10*ROW('Sanitation Data'!G154))),'Data Summary'!CZ160="Yes"),100-OFFSET('Sanitation Data'!$G$4,0,10*ROW('Sanitation Data'!G154)),NA())</f>
        <v>#N/A</v>
      </c>
      <c r="AL160" s="520" t="e">
        <f ca="1">+IF(AND(ISNUMBER(OFFSET('Sanitation Data'!$G$6,0,10*ROW('Sanitation Data'!G154))),'Data Summary'!DA160="Yes"),OFFSET('Sanitation Data'!$G$6,0,10*ROW('Sanitation Data'!G154)),NA())</f>
        <v>#N/A</v>
      </c>
      <c r="AM160" s="520" t="e">
        <f ca="1">+IF(AND(ISNUMBER(OFFSET('Sanitation Data'!$G$10,0,10*ROW('Sanitation Data'!G154))),'Data Summary'!DB160="Yes"),OFFSET('Sanitation Data'!$G$10,0,10*ROW('Sanitation Data'!G154)),NA())</f>
        <v>#N/A</v>
      </c>
      <c r="AN160" s="520" t="e">
        <f ca="1">+IF(AND(ISNUMBER(OFFSET('Sanitation Data'!$G$11,0,10*ROW('Sanitation Data'!G154))),'Data Summary'!DC160="Yes"),OFFSET('Sanitation Data'!$G$11,0,10*ROW('Sanitation Data'!G154)),NA())</f>
        <v>#N/A</v>
      </c>
      <c r="AO160" s="520" t="e">
        <f ca="1">+IF(AND(ISNUMBER(OFFSET('Sanitation Data'!$G$12,0,10*ROW('Sanitation Data'!G154))),'Data Summary'!DD160="Yes"),OFFSET('Sanitation Data'!$G$12,0,10*ROW('Sanitation Data'!G154)),NA())</f>
        <v>#N/A</v>
      </c>
      <c r="AP160" s="520" t="e">
        <f ca="1">+IF(AND(ISNUMBER(OFFSET('Sanitation Data'!$H$4,0,10*ROW('Sanitation Data'!H154))),'Data Summary'!DE160="Yes"),100-OFFSET('Sanitation Data'!$H$4,0,10*ROW('Sanitation Data'!H154)),NA())</f>
        <v>#N/A</v>
      </c>
      <c r="AQ160" s="520" t="e">
        <f ca="1">+IF(AND(ISNUMBER(OFFSET('Sanitation Data'!$H$6,0,10*ROW('Sanitation Data'!H154))),'Data Summary'!DF160="Yes"),OFFSET('Sanitation Data'!$H$6,0,10*ROW('Sanitation Data'!H154)),NA())</f>
        <v>#N/A</v>
      </c>
      <c r="AR160" s="520" t="e">
        <f ca="1">+IF(AND(ISNUMBER(OFFSET('Sanitation Data'!$H$10,0,10*ROW('Sanitation Data'!H154))),'Data Summary'!DG160="Yes"),OFFSET('Sanitation Data'!$H$10,0,10*ROW('Sanitation Data'!H154)),NA())</f>
        <v>#N/A</v>
      </c>
      <c r="AS160" s="520" t="e">
        <f ca="1">+IF(AND(ISNUMBER(OFFSET('Sanitation Data'!$H$11,0,10*ROW('Sanitation Data'!H154))),'Data Summary'!DH160="Yes"),OFFSET('Sanitation Data'!$H$11,0,10*ROW('Sanitation Data'!H154)),NA())</f>
        <v>#N/A</v>
      </c>
      <c r="AT160" s="520" t="e">
        <f ca="1">+IF(AND(ISNUMBER(OFFSET('Sanitation Data'!$H$12,0,10*ROW('Sanitation Data'!H154))),'Data Summary'!DI160="Yes"),OFFSET('Sanitation Data'!$H$12,0,10*ROW('Sanitation Data'!H154)),NA())</f>
        <v>#N/A</v>
      </c>
      <c r="AU160" s="520" t="e">
        <f ca="1">+IF(AND(ISNUMBER(OFFSET('Sanitation Data'!$I$4,0,10*ROW('Sanitation Data'!I154))),'Data Summary'!DJ160="Yes"),100-OFFSET('Sanitation Data'!$I$4,0,10*ROW('Sanitation Data'!I154)),NA())</f>
        <v>#N/A</v>
      </c>
      <c r="AV160" s="520" t="e">
        <f ca="1">+IF(AND(ISNUMBER(OFFSET('Sanitation Data'!$I$6,0,10*ROW('Sanitation Data'!I154))),'Data Summary'!DK160="Yes"),OFFSET('Sanitation Data'!$I$6,0,10*ROW('Sanitation Data'!I154)),NA())</f>
        <v>#N/A</v>
      </c>
      <c r="AW160" s="520" t="e">
        <f ca="1">+IF(AND(ISNUMBER(OFFSET('Sanitation Data'!$I$10,0,10*ROW('Sanitation Data'!I154))),'Data Summary'!DL160="Yes"),OFFSET('Sanitation Data'!$I$10,0,10*ROW('Sanitation Data'!I154)),NA())</f>
        <v>#N/A</v>
      </c>
      <c r="AX160" s="520" t="e">
        <f ca="1">+IF(AND(ISNUMBER(OFFSET('Sanitation Data'!$I$11,0,10*ROW('Sanitation Data'!I154))),'Data Summary'!DM160="Yes"),OFFSET('Sanitation Data'!$I$11,0,10*ROW('Sanitation Data'!I154)),NA())</f>
        <v>#N/A</v>
      </c>
      <c r="AY160" s="520" t="e">
        <f ca="1">+IF(AND(ISNUMBER(OFFSET('Sanitation Data'!$I$12,0,10*ROW('Sanitation Data'!I154))),'Data Summary'!DN160="Yes"),OFFSET('Sanitation Data'!$I$12,0,10*ROW('Sanitation Data'!I154)),NA())</f>
        <v>#N/A</v>
      </c>
      <c r="AZ160" s="521" t="e">
        <f ca="1">+IF(AND(ISNUMBER(OFFSET('Hygiene Data'!$D$5,0,10*ROW('Hygiene Data'!D154))),'Data Summary'!DO160="Yes"),OFFSET('Hygiene Data'!$D$5,0,10*ROW('Hygiene Data'!D154)),NA())</f>
        <v>#N/A</v>
      </c>
      <c r="BA160" s="521" t="e">
        <f ca="1">+IF(AND(ISNUMBER(OFFSET('Hygiene Data'!$D$7,0,10*ROW('Hygiene Data'!D154))),'Data Summary'!DP160="Yes"),OFFSET('Hygiene Data'!$D$7,0,10*ROW('Hygiene Data'!D154)),NA())</f>
        <v>#N/A</v>
      </c>
      <c r="BB160" s="521" t="e">
        <f ca="1">+IF(AND(ISNUMBER(OFFSET('Hygiene Data'!$D$9,0,10*ROW('Hygiene Data'!D154))),'Data Summary'!DQ160="Yes"),OFFSET('Hygiene Data'!$D$9,0,10*ROW('Hygiene Data'!D154)),NA())</f>
        <v>#N/A</v>
      </c>
      <c r="BC160" s="521" t="e">
        <f ca="1">+IF(AND(ISNUMBER(OFFSET('Hygiene Data'!$E$5,0,10*ROW('Hygiene Data'!E154))),'Data Summary'!DR160="Yes"),OFFSET('Hygiene Data'!$E$5,0,10*ROW('Hygiene Data'!E154)),NA())</f>
        <v>#N/A</v>
      </c>
      <c r="BD160" s="521" t="e">
        <f ca="1">+IF(AND(ISNUMBER(OFFSET('Hygiene Data'!$E$7,0,10*ROW('Hygiene Data'!E154))),'Data Summary'!DS160="Yes"),OFFSET('Hygiene Data'!$E$7,0,10*ROW('Hygiene Data'!E154)),NA())</f>
        <v>#N/A</v>
      </c>
      <c r="BE160" s="521" t="e">
        <f ca="1">+IF(AND(ISNUMBER(OFFSET('Hygiene Data'!$E$9,0,10*ROW('Hygiene Data'!E154))),'Data Summary'!DT160="Yes"),OFFSET('Hygiene Data'!$E$9,0,10*ROW('Hygiene Data'!E154)),NA())</f>
        <v>#N/A</v>
      </c>
      <c r="BF160" s="521" t="e">
        <f ca="1">+IF(AND(ISNUMBER(OFFSET('Hygiene Data'!$F$5,0,10*ROW('Hygiene Data'!F154))),'Data Summary'!DU160="Yes"),OFFSET('Hygiene Data'!$F$5,0,10*ROW('Hygiene Data'!F154)),NA())</f>
        <v>#N/A</v>
      </c>
      <c r="BG160" s="521" t="e">
        <f ca="1">+IF(AND(ISNUMBER(OFFSET('Hygiene Data'!$F$7,0,10*ROW('Hygiene Data'!F154))),'Data Summary'!DV160="Yes"),OFFSET('Hygiene Data'!$F$7,0,10*ROW('Hygiene Data'!F154)),NA())</f>
        <v>#N/A</v>
      </c>
      <c r="BH160" s="521" t="e">
        <f ca="1">+IF(AND(ISNUMBER(OFFSET('Hygiene Data'!$F$9,0,10*ROW('Hygiene Data'!F154))),'Data Summary'!DW160="Yes"),OFFSET('Hygiene Data'!$F$9,0,10*ROW('Hygiene Data'!F154)),NA())</f>
        <v>#N/A</v>
      </c>
      <c r="BI160" s="521" t="e">
        <f ca="1">+IF(AND(ISNUMBER(OFFSET('Hygiene Data'!$G$5,0,10*ROW('Hygiene Data'!G154))),'Data Summary'!DX160="Yes"),OFFSET('Hygiene Data'!$G$5,0,10*ROW('Hygiene Data'!G154)),NA())</f>
        <v>#N/A</v>
      </c>
      <c r="BJ160" s="521" t="e">
        <f ca="1">+IF(AND(ISNUMBER(OFFSET('Hygiene Data'!$G$7,0,10*ROW('Hygiene Data'!G154))),'Data Summary'!DY160="Yes"),OFFSET('Hygiene Data'!$G$7,0,10*ROW('Hygiene Data'!G154)),NA())</f>
        <v>#N/A</v>
      </c>
      <c r="BK160" s="521" t="e">
        <f ca="1">+IF(AND(ISNUMBER(OFFSET('Hygiene Data'!$G$9,0,10*ROW('Hygiene Data'!G154))),'Data Summary'!DZ160="Yes"),OFFSET('Hygiene Data'!$G$9,0,10*ROW('Hygiene Data'!G154)),NA())</f>
        <v>#N/A</v>
      </c>
      <c r="BL160" s="521" t="e">
        <f ca="1">+IF(AND(ISNUMBER(OFFSET('Hygiene Data'!$H$5,0,10*ROW('Hygiene Data'!H154))),'Data Summary'!EA160="Yes"),OFFSET('Hygiene Data'!$H$5,0,10*ROW('Hygiene Data'!H154)),NA())</f>
        <v>#N/A</v>
      </c>
      <c r="BM160" s="521" t="e">
        <f ca="1">+IF(AND(ISNUMBER(OFFSET('Hygiene Data'!$H$7,0,10*ROW('Hygiene Data'!H154))),'Data Summary'!EB160="Yes"),OFFSET('Hygiene Data'!$H$7,0,10*ROW('Hygiene Data'!H154)),NA())</f>
        <v>#N/A</v>
      </c>
      <c r="BN160" s="521" t="e">
        <f ca="1">+IF(AND(ISNUMBER(OFFSET('Hygiene Data'!$H$9,0,10*ROW('Hygiene Data'!H154))),'Data Summary'!EC160="Yes"),OFFSET('Hygiene Data'!$H$9,0,10*ROW('Hygiene Data'!H154)),NA())</f>
        <v>#N/A</v>
      </c>
      <c r="BO160" s="521" t="e">
        <f ca="1">+IF(AND(ISNUMBER(OFFSET('Hygiene Data'!$I$5,0,10*ROW('Hygiene Data'!I154))),'Data Summary'!ED160="Yes"),OFFSET('Hygiene Data'!$I$5,0,10*ROW('Hygiene Data'!I154)),NA())</f>
        <v>#N/A</v>
      </c>
      <c r="BP160" s="521" t="e">
        <f ca="1">+IF(AND(ISNUMBER(OFFSET('Hygiene Data'!$I$7,0,10*ROW('Hygiene Data'!I154))),'Data Summary'!EE160="Yes"),OFFSET('Hygiene Data'!$I$7,0,10*ROW('Hygiene Data'!I154)),NA())</f>
        <v>#N/A</v>
      </c>
      <c r="BQ160" s="521" t="e">
        <f ca="1">+IF(AND(ISNUMBER(OFFSET('Hygiene Data'!$I$9,0,10*ROW('Hygiene Data'!I154))),'Data Summary'!EF160="Yes"),OFFSET('Hygiene Data'!$I$9,0,10*ROW('Hygiene Data'!I154)),NA())</f>
        <v>#N/A</v>
      </c>
    </row>
    <row r="161" spans="1:69" x14ac:dyDescent="0.25">
      <c r="A161" s="517" t="e">
        <f ca="1">+RIGHT('Data Summary'!A161,LEN('Data Summary'!A161)-9)</f>
        <v>#VALUE!</v>
      </c>
      <c r="B161" s="491" t="str">
        <f ca="1">+IF(ISTEXT('Data Summary'!B161),'Data Summary'!B161,"")</f>
        <v/>
      </c>
      <c r="C161" s="518" t="e">
        <f ca="1">+VALUE('Data Summary'!C161)</f>
        <v>#VALUE!</v>
      </c>
      <c r="D161" s="519" t="e">
        <f ca="1">+IF(AND(ISNUMBER(OFFSET('Water Data'!$D$4,0,10*ROW('Water Data'!D155))),'Data Summary'!BS161="Yes"),100-OFFSET('Water Data'!$D$4,0,10*ROW('Water Data'!D155)),NA())</f>
        <v>#N/A</v>
      </c>
      <c r="E161" s="519" t="e">
        <f ca="1">+IF(AND(ISNUMBER(OFFSET('Water Data'!$D$6,0,10*ROW('Water Data'!D155))),'Data Summary'!BT161="Yes"),OFFSET('Water Data'!$D$6,0,10*ROW('Water Data'!D155)),NA())</f>
        <v>#N/A</v>
      </c>
      <c r="F161" s="519" t="e">
        <f ca="1">+IF(AND(ISNUMBER(OFFSET('Water Data'!$D$9,0,10*ROW('Water Data'!D155))),'Data Summary'!BU161="Yes"),OFFSET('Water Data'!$D$9,0,10*ROW('Water Data'!D155)),NA())</f>
        <v>#N/A</v>
      </c>
      <c r="G161" s="519" t="e">
        <f ca="1">+IF(AND(ISNUMBER(OFFSET('Water Data'!$E$4,0,10*ROW('Water Data'!E155))),'Data Summary'!BV161="Yes"),100-OFFSET('Water Data'!$E$4,0,10*ROW('Water Data'!E155)),NA())</f>
        <v>#N/A</v>
      </c>
      <c r="H161" s="519" t="e">
        <f ca="1">+IF(AND(ISNUMBER(OFFSET('Water Data'!$E$6,0,10*ROW('Water Data'!E155))),'Data Summary'!BW161="Yes"),OFFSET('Water Data'!$E$6,0,10*ROW('Water Data'!E155)),NA())</f>
        <v>#N/A</v>
      </c>
      <c r="I161" s="519" t="e">
        <f ca="1">+IF(AND(ISNUMBER(OFFSET('Water Data'!$E$9,0,10*ROW('Water Data'!E155))),'Data Summary'!BX161="Yes"),OFFSET('Water Data'!$E$9,0,10*ROW('Water Data'!E155)),NA())</f>
        <v>#N/A</v>
      </c>
      <c r="J161" s="519" t="e">
        <f ca="1">+IF(AND(ISNUMBER(OFFSET('Water Data'!$F$4,0,10*ROW('Water Data'!F155))),'Data Summary'!BY161="Yes"),100-OFFSET('Water Data'!$F$4,0,10*ROW('Water Data'!F155)),NA())</f>
        <v>#N/A</v>
      </c>
      <c r="K161" s="519" t="e">
        <f ca="1">+IF(AND(ISNUMBER(OFFSET('Water Data'!$F$6,0,10*ROW('Water Data'!F155))),'Data Summary'!BZ161="Yes"),OFFSET('Water Data'!$F$6,0,10*ROW('Water Data'!F155)),NA())</f>
        <v>#N/A</v>
      </c>
      <c r="L161" s="519" t="e">
        <f ca="1">+IF(AND(ISNUMBER(OFFSET('Water Data'!$F$9,0,10*ROW('Water Data'!F155))),'Data Summary'!CA161="Yes"),OFFSET('Water Data'!$F$9,0,10*ROW('Water Data'!F155)),NA())</f>
        <v>#N/A</v>
      </c>
      <c r="M161" s="519" t="e">
        <f ca="1">+IF(AND(ISNUMBER(OFFSET('Water Data'!$G$4,0,10*ROW('Water Data'!G155))),'Data Summary'!CB161="Yes"),100-OFFSET('Water Data'!$G$4,0,10*ROW('Water Data'!G155)),NA())</f>
        <v>#N/A</v>
      </c>
      <c r="N161" s="519" t="e">
        <f ca="1">+IF(AND(ISNUMBER(OFFSET('Water Data'!$G$6,0,10*ROW('Water Data'!G155))),'Data Summary'!CC161="Yes"),OFFSET('Water Data'!$G$6,0,10*ROW('Water Data'!G155)),NA())</f>
        <v>#N/A</v>
      </c>
      <c r="O161" s="519" t="e">
        <f ca="1">+IF(AND(ISNUMBER(OFFSET('Water Data'!$G$9,0,10*ROW('Water Data'!G155))),'Data Summary'!CD161="Yes"),OFFSET('Water Data'!$G$9,0,10*ROW('Water Data'!G155)),NA())</f>
        <v>#N/A</v>
      </c>
      <c r="P161" s="519" t="e">
        <f ca="1">+IF(AND(ISNUMBER(OFFSET('Water Data'!$H$4,0,10*ROW('Water Data'!H155))),'Data Summary'!CE161="Yes"),100-OFFSET('Water Data'!$H$4,0,10*ROW('Water Data'!H155)),NA())</f>
        <v>#N/A</v>
      </c>
      <c r="Q161" s="519" t="e">
        <f ca="1">+IF(AND(ISNUMBER(OFFSET('Water Data'!$H$6,0,10*ROW('Water Data'!H155))),'Data Summary'!CF161="Yes"),OFFSET('Water Data'!$H$6,0,10*ROW('Water Data'!H155)),NA())</f>
        <v>#N/A</v>
      </c>
      <c r="R161" s="519" t="e">
        <f ca="1">+IF(AND(ISNUMBER(OFFSET('Water Data'!$H$9,0,10*ROW('Water Data'!H155))),'Data Summary'!CG161="Yes"),OFFSET('Water Data'!$H$9,0,10*ROW('Water Data'!H155)),NA())</f>
        <v>#N/A</v>
      </c>
      <c r="S161" s="519" t="e">
        <f ca="1">+IF(AND(ISNUMBER(OFFSET('Water Data'!$I$4,0,10*ROW('Water Data'!I155))),'Data Summary'!CH161="Yes"),100-OFFSET('Water Data'!$I$4,0,10*ROW('Water Data'!I155)),NA())</f>
        <v>#N/A</v>
      </c>
      <c r="T161" s="519" t="e">
        <f ca="1">+IF(AND(ISNUMBER(OFFSET('Water Data'!$I$6,0,10*ROW('Water Data'!I155))),'Data Summary'!CI161="Yes"),OFFSET('Water Data'!$I$6,0,10*ROW('Water Data'!I155)),NA())</f>
        <v>#N/A</v>
      </c>
      <c r="U161" s="519" t="e">
        <f ca="1">+IF(AND(ISNUMBER(OFFSET('Water Data'!$I$9,0,10*ROW('Water Data'!I155))),'Data Summary'!CJ161="Yes"),OFFSET('Water Data'!$I$9,0,10*ROW('Water Data'!I155)),NA())</f>
        <v>#N/A</v>
      </c>
      <c r="V161" s="520" t="e">
        <f ca="1">+IF(AND(ISNUMBER(OFFSET('Sanitation Data'!$D$4,0,10*ROW('Sanitation Data'!D155))),'Data Summary'!CK161="Yes"),100-OFFSET('Sanitation Data'!$D$4,0,10*ROW('Sanitation Data'!D155)),NA())</f>
        <v>#N/A</v>
      </c>
      <c r="W161" s="520" t="e">
        <f ca="1">+IF(AND(ISNUMBER(OFFSET('Sanitation Data'!$D$6,0,10*ROW('Sanitation Data'!D155))),'Data Summary'!CL161="Yes"),OFFSET('Sanitation Data'!$D$6,0,10*ROW('Sanitation Data'!D155)),NA())</f>
        <v>#N/A</v>
      </c>
      <c r="X161" s="520" t="e">
        <f ca="1">+IF(AND(ISNUMBER(OFFSET('Sanitation Data'!$D$10,0,10*ROW('Sanitation Data'!D155))),'Data Summary'!CM161="Yes"),OFFSET('Sanitation Data'!$D$10,0,10*ROW('Sanitation Data'!D155)),NA())</f>
        <v>#N/A</v>
      </c>
      <c r="Y161" s="520" t="e">
        <f ca="1">+IF(AND(ISNUMBER(OFFSET('Sanitation Data'!$D$11,0,10*ROW('Sanitation Data'!D155))),'Data Summary'!CN161="Yes"),OFFSET('Sanitation Data'!$D$11,0,10*ROW('Sanitation Data'!D155)),NA())</f>
        <v>#N/A</v>
      </c>
      <c r="Z161" s="520" t="e">
        <f ca="1">+IF(AND(ISNUMBER(OFFSET('Sanitation Data'!$D$12,0,10*ROW('Sanitation Data'!D155))),'Data Summary'!CO161="Yes"),OFFSET('Sanitation Data'!$D$12,0,10*ROW('Sanitation Data'!D155)),NA())</f>
        <v>#N/A</v>
      </c>
      <c r="AA161" s="520" t="e">
        <f ca="1">+IF(AND(ISNUMBER(OFFSET('Sanitation Data'!$E$4,0,10*ROW('Sanitation Data'!E155))),'Data Summary'!CP161="Yes"),100-OFFSET('Sanitation Data'!$E$4,0,10*ROW('Sanitation Data'!E155)),NA())</f>
        <v>#N/A</v>
      </c>
      <c r="AB161" s="520" t="e">
        <f ca="1">+IF(AND(ISNUMBER(OFFSET('Sanitation Data'!$E$6,0,10*ROW('Sanitation Data'!E155))),'Data Summary'!CQ161="Yes"),OFFSET('Sanitation Data'!$E$6,0,10*ROW('Sanitation Data'!E155)),NA())</f>
        <v>#N/A</v>
      </c>
      <c r="AC161" s="520" t="e">
        <f ca="1">+IF(AND(ISNUMBER(OFFSET('Sanitation Data'!$E$10,0,10*ROW('Sanitation Data'!E155))),'Data Summary'!CR161="Yes"),OFFSET('Sanitation Data'!$E$10,0,10*ROW('Sanitation Data'!E155)),NA())</f>
        <v>#N/A</v>
      </c>
      <c r="AD161" s="520" t="e">
        <f ca="1">+IF(AND(ISNUMBER(OFFSET('Sanitation Data'!$E$11,0,10*ROW('Sanitation Data'!E155))),'Data Summary'!CS161="Yes"),OFFSET('Sanitation Data'!$E$11,0,10*ROW('Sanitation Data'!E155)),NA())</f>
        <v>#N/A</v>
      </c>
      <c r="AE161" s="520" t="e">
        <f ca="1">+IF(AND(ISNUMBER(OFFSET('Sanitation Data'!$E$12,0,10*ROW('Sanitation Data'!E155))),'Data Summary'!CT161="Yes"),OFFSET('Sanitation Data'!$E$12,0,10*ROW('Sanitation Data'!E155)),NA())</f>
        <v>#N/A</v>
      </c>
      <c r="AF161" s="520" t="e">
        <f ca="1">+IF(AND(ISNUMBER(OFFSET('Sanitation Data'!$F$4,0,10*ROW('Sanitation Data'!F155))),'Data Summary'!CU161="Yes"),100-OFFSET('Sanitation Data'!$F$4,0,10*ROW('Sanitation Data'!F155)),NA())</f>
        <v>#N/A</v>
      </c>
      <c r="AG161" s="520" t="e">
        <f ca="1">+IF(AND(ISNUMBER(OFFSET('Sanitation Data'!$F$6,0,10*ROW('Sanitation Data'!F155))),'Data Summary'!CV161="Yes"),OFFSET('Sanitation Data'!$F$6,0,10*ROW('Sanitation Data'!F155)),NA())</f>
        <v>#N/A</v>
      </c>
      <c r="AH161" s="520" t="e">
        <f ca="1">+IF(AND(ISNUMBER(OFFSET('Sanitation Data'!$F$10,0,10*ROW('Sanitation Data'!F155))),'Data Summary'!CW161="Yes"),OFFSET('Sanitation Data'!$F$10,0,10*ROW('Sanitation Data'!F155)),NA())</f>
        <v>#N/A</v>
      </c>
      <c r="AI161" s="520" t="e">
        <f ca="1">+IF(AND(ISNUMBER(OFFSET('Sanitation Data'!$F$11,0,10*ROW('Sanitation Data'!F155))),'Data Summary'!CX161="Yes"),OFFSET('Sanitation Data'!$F$11,0,10*ROW('Sanitation Data'!F155)),NA())</f>
        <v>#N/A</v>
      </c>
      <c r="AJ161" s="520" t="e">
        <f ca="1">+IF(AND(ISNUMBER(OFFSET('Sanitation Data'!$F$12,0,10*ROW('Sanitation Data'!F155))),'Data Summary'!CY161="Yes"),OFFSET('Sanitation Data'!$F$12,0,10*ROW('Sanitation Data'!F155)),NA())</f>
        <v>#N/A</v>
      </c>
      <c r="AK161" s="520" t="e">
        <f ca="1">+IF(AND(ISNUMBER(OFFSET('Sanitation Data'!$G$4,0,10*ROW('Sanitation Data'!G155))),'Data Summary'!CZ161="Yes"),100-OFFSET('Sanitation Data'!$G$4,0,10*ROW('Sanitation Data'!G155)),NA())</f>
        <v>#N/A</v>
      </c>
      <c r="AL161" s="520" t="e">
        <f ca="1">+IF(AND(ISNUMBER(OFFSET('Sanitation Data'!$G$6,0,10*ROW('Sanitation Data'!G155))),'Data Summary'!DA161="Yes"),OFFSET('Sanitation Data'!$G$6,0,10*ROW('Sanitation Data'!G155)),NA())</f>
        <v>#N/A</v>
      </c>
      <c r="AM161" s="520" t="e">
        <f ca="1">+IF(AND(ISNUMBER(OFFSET('Sanitation Data'!$G$10,0,10*ROW('Sanitation Data'!G155))),'Data Summary'!DB161="Yes"),OFFSET('Sanitation Data'!$G$10,0,10*ROW('Sanitation Data'!G155)),NA())</f>
        <v>#N/A</v>
      </c>
      <c r="AN161" s="520" t="e">
        <f ca="1">+IF(AND(ISNUMBER(OFFSET('Sanitation Data'!$G$11,0,10*ROW('Sanitation Data'!G155))),'Data Summary'!DC161="Yes"),OFFSET('Sanitation Data'!$G$11,0,10*ROW('Sanitation Data'!G155)),NA())</f>
        <v>#N/A</v>
      </c>
      <c r="AO161" s="520" t="e">
        <f ca="1">+IF(AND(ISNUMBER(OFFSET('Sanitation Data'!$G$12,0,10*ROW('Sanitation Data'!G155))),'Data Summary'!DD161="Yes"),OFFSET('Sanitation Data'!$G$12,0,10*ROW('Sanitation Data'!G155)),NA())</f>
        <v>#N/A</v>
      </c>
      <c r="AP161" s="520" t="e">
        <f ca="1">+IF(AND(ISNUMBER(OFFSET('Sanitation Data'!$H$4,0,10*ROW('Sanitation Data'!H155))),'Data Summary'!DE161="Yes"),100-OFFSET('Sanitation Data'!$H$4,0,10*ROW('Sanitation Data'!H155)),NA())</f>
        <v>#N/A</v>
      </c>
      <c r="AQ161" s="520" t="e">
        <f ca="1">+IF(AND(ISNUMBER(OFFSET('Sanitation Data'!$H$6,0,10*ROW('Sanitation Data'!H155))),'Data Summary'!DF161="Yes"),OFFSET('Sanitation Data'!$H$6,0,10*ROW('Sanitation Data'!H155)),NA())</f>
        <v>#N/A</v>
      </c>
      <c r="AR161" s="520" t="e">
        <f ca="1">+IF(AND(ISNUMBER(OFFSET('Sanitation Data'!$H$10,0,10*ROW('Sanitation Data'!H155))),'Data Summary'!DG161="Yes"),OFFSET('Sanitation Data'!$H$10,0,10*ROW('Sanitation Data'!H155)),NA())</f>
        <v>#N/A</v>
      </c>
      <c r="AS161" s="520" t="e">
        <f ca="1">+IF(AND(ISNUMBER(OFFSET('Sanitation Data'!$H$11,0,10*ROW('Sanitation Data'!H155))),'Data Summary'!DH161="Yes"),OFFSET('Sanitation Data'!$H$11,0,10*ROW('Sanitation Data'!H155)),NA())</f>
        <v>#N/A</v>
      </c>
      <c r="AT161" s="520" t="e">
        <f ca="1">+IF(AND(ISNUMBER(OFFSET('Sanitation Data'!$H$12,0,10*ROW('Sanitation Data'!H155))),'Data Summary'!DI161="Yes"),OFFSET('Sanitation Data'!$H$12,0,10*ROW('Sanitation Data'!H155)),NA())</f>
        <v>#N/A</v>
      </c>
      <c r="AU161" s="520" t="e">
        <f ca="1">+IF(AND(ISNUMBER(OFFSET('Sanitation Data'!$I$4,0,10*ROW('Sanitation Data'!I155))),'Data Summary'!DJ161="Yes"),100-OFFSET('Sanitation Data'!$I$4,0,10*ROW('Sanitation Data'!I155)),NA())</f>
        <v>#N/A</v>
      </c>
      <c r="AV161" s="520" t="e">
        <f ca="1">+IF(AND(ISNUMBER(OFFSET('Sanitation Data'!$I$6,0,10*ROW('Sanitation Data'!I155))),'Data Summary'!DK161="Yes"),OFFSET('Sanitation Data'!$I$6,0,10*ROW('Sanitation Data'!I155)),NA())</f>
        <v>#N/A</v>
      </c>
      <c r="AW161" s="520" t="e">
        <f ca="1">+IF(AND(ISNUMBER(OFFSET('Sanitation Data'!$I$10,0,10*ROW('Sanitation Data'!I155))),'Data Summary'!DL161="Yes"),OFFSET('Sanitation Data'!$I$10,0,10*ROW('Sanitation Data'!I155)),NA())</f>
        <v>#N/A</v>
      </c>
      <c r="AX161" s="520" t="e">
        <f ca="1">+IF(AND(ISNUMBER(OFFSET('Sanitation Data'!$I$11,0,10*ROW('Sanitation Data'!I155))),'Data Summary'!DM161="Yes"),OFFSET('Sanitation Data'!$I$11,0,10*ROW('Sanitation Data'!I155)),NA())</f>
        <v>#N/A</v>
      </c>
      <c r="AY161" s="520" t="e">
        <f ca="1">+IF(AND(ISNUMBER(OFFSET('Sanitation Data'!$I$12,0,10*ROW('Sanitation Data'!I155))),'Data Summary'!DN161="Yes"),OFFSET('Sanitation Data'!$I$12,0,10*ROW('Sanitation Data'!I155)),NA())</f>
        <v>#N/A</v>
      </c>
      <c r="AZ161" s="521" t="e">
        <f ca="1">+IF(AND(ISNUMBER(OFFSET('Hygiene Data'!$D$5,0,10*ROW('Hygiene Data'!D155))),'Data Summary'!DO161="Yes"),OFFSET('Hygiene Data'!$D$5,0,10*ROW('Hygiene Data'!D155)),NA())</f>
        <v>#N/A</v>
      </c>
      <c r="BA161" s="521" t="e">
        <f ca="1">+IF(AND(ISNUMBER(OFFSET('Hygiene Data'!$D$7,0,10*ROW('Hygiene Data'!D155))),'Data Summary'!DP161="Yes"),OFFSET('Hygiene Data'!$D$7,0,10*ROW('Hygiene Data'!D155)),NA())</f>
        <v>#N/A</v>
      </c>
      <c r="BB161" s="521" t="e">
        <f ca="1">+IF(AND(ISNUMBER(OFFSET('Hygiene Data'!$D$9,0,10*ROW('Hygiene Data'!D155))),'Data Summary'!DQ161="Yes"),OFFSET('Hygiene Data'!$D$9,0,10*ROW('Hygiene Data'!D155)),NA())</f>
        <v>#N/A</v>
      </c>
      <c r="BC161" s="521" t="e">
        <f ca="1">+IF(AND(ISNUMBER(OFFSET('Hygiene Data'!$E$5,0,10*ROW('Hygiene Data'!E155))),'Data Summary'!DR161="Yes"),OFFSET('Hygiene Data'!$E$5,0,10*ROW('Hygiene Data'!E155)),NA())</f>
        <v>#N/A</v>
      </c>
      <c r="BD161" s="521" t="e">
        <f ca="1">+IF(AND(ISNUMBER(OFFSET('Hygiene Data'!$E$7,0,10*ROW('Hygiene Data'!E155))),'Data Summary'!DS161="Yes"),OFFSET('Hygiene Data'!$E$7,0,10*ROW('Hygiene Data'!E155)),NA())</f>
        <v>#N/A</v>
      </c>
      <c r="BE161" s="521" t="e">
        <f ca="1">+IF(AND(ISNUMBER(OFFSET('Hygiene Data'!$E$9,0,10*ROW('Hygiene Data'!E155))),'Data Summary'!DT161="Yes"),OFFSET('Hygiene Data'!$E$9,0,10*ROW('Hygiene Data'!E155)),NA())</f>
        <v>#N/A</v>
      </c>
      <c r="BF161" s="521" t="e">
        <f ca="1">+IF(AND(ISNUMBER(OFFSET('Hygiene Data'!$F$5,0,10*ROW('Hygiene Data'!F155))),'Data Summary'!DU161="Yes"),OFFSET('Hygiene Data'!$F$5,0,10*ROW('Hygiene Data'!F155)),NA())</f>
        <v>#N/A</v>
      </c>
      <c r="BG161" s="521" t="e">
        <f ca="1">+IF(AND(ISNUMBER(OFFSET('Hygiene Data'!$F$7,0,10*ROW('Hygiene Data'!F155))),'Data Summary'!DV161="Yes"),OFFSET('Hygiene Data'!$F$7,0,10*ROW('Hygiene Data'!F155)),NA())</f>
        <v>#N/A</v>
      </c>
      <c r="BH161" s="521" t="e">
        <f ca="1">+IF(AND(ISNUMBER(OFFSET('Hygiene Data'!$F$9,0,10*ROW('Hygiene Data'!F155))),'Data Summary'!DW161="Yes"),OFFSET('Hygiene Data'!$F$9,0,10*ROW('Hygiene Data'!F155)),NA())</f>
        <v>#N/A</v>
      </c>
      <c r="BI161" s="521" t="e">
        <f ca="1">+IF(AND(ISNUMBER(OFFSET('Hygiene Data'!$G$5,0,10*ROW('Hygiene Data'!G155))),'Data Summary'!DX161="Yes"),OFFSET('Hygiene Data'!$G$5,0,10*ROW('Hygiene Data'!G155)),NA())</f>
        <v>#N/A</v>
      </c>
      <c r="BJ161" s="521" t="e">
        <f ca="1">+IF(AND(ISNUMBER(OFFSET('Hygiene Data'!$G$7,0,10*ROW('Hygiene Data'!G155))),'Data Summary'!DY161="Yes"),OFFSET('Hygiene Data'!$G$7,0,10*ROW('Hygiene Data'!G155)),NA())</f>
        <v>#N/A</v>
      </c>
      <c r="BK161" s="521" t="e">
        <f ca="1">+IF(AND(ISNUMBER(OFFSET('Hygiene Data'!$G$9,0,10*ROW('Hygiene Data'!G155))),'Data Summary'!DZ161="Yes"),OFFSET('Hygiene Data'!$G$9,0,10*ROW('Hygiene Data'!G155)),NA())</f>
        <v>#N/A</v>
      </c>
      <c r="BL161" s="521" t="e">
        <f ca="1">+IF(AND(ISNUMBER(OFFSET('Hygiene Data'!$H$5,0,10*ROW('Hygiene Data'!H155))),'Data Summary'!EA161="Yes"),OFFSET('Hygiene Data'!$H$5,0,10*ROW('Hygiene Data'!H155)),NA())</f>
        <v>#N/A</v>
      </c>
      <c r="BM161" s="521" t="e">
        <f ca="1">+IF(AND(ISNUMBER(OFFSET('Hygiene Data'!$H$7,0,10*ROW('Hygiene Data'!H155))),'Data Summary'!EB161="Yes"),OFFSET('Hygiene Data'!$H$7,0,10*ROW('Hygiene Data'!H155)),NA())</f>
        <v>#N/A</v>
      </c>
      <c r="BN161" s="521" t="e">
        <f ca="1">+IF(AND(ISNUMBER(OFFSET('Hygiene Data'!$H$9,0,10*ROW('Hygiene Data'!H155))),'Data Summary'!EC161="Yes"),OFFSET('Hygiene Data'!$H$9,0,10*ROW('Hygiene Data'!H155)),NA())</f>
        <v>#N/A</v>
      </c>
      <c r="BO161" s="521" t="e">
        <f ca="1">+IF(AND(ISNUMBER(OFFSET('Hygiene Data'!$I$5,0,10*ROW('Hygiene Data'!I155))),'Data Summary'!ED161="Yes"),OFFSET('Hygiene Data'!$I$5,0,10*ROW('Hygiene Data'!I155)),NA())</f>
        <v>#N/A</v>
      </c>
      <c r="BP161" s="521" t="e">
        <f ca="1">+IF(AND(ISNUMBER(OFFSET('Hygiene Data'!$I$7,0,10*ROW('Hygiene Data'!I155))),'Data Summary'!EE161="Yes"),OFFSET('Hygiene Data'!$I$7,0,10*ROW('Hygiene Data'!I155)),NA())</f>
        <v>#N/A</v>
      </c>
      <c r="BQ161" s="521" t="e">
        <f ca="1">+IF(AND(ISNUMBER(OFFSET('Hygiene Data'!$I$9,0,10*ROW('Hygiene Data'!I155))),'Data Summary'!EF161="Yes"),OFFSET('Hygiene Data'!$I$9,0,10*ROW('Hygiene Data'!I155)),NA())</f>
        <v>#N/A</v>
      </c>
    </row>
    <row r="162" spans="1:69" x14ac:dyDescent="0.25">
      <c r="A162" s="517" t="e">
        <f ca="1">+RIGHT('Data Summary'!A162,LEN('Data Summary'!A162)-9)</f>
        <v>#VALUE!</v>
      </c>
      <c r="B162" s="491" t="str">
        <f ca="1">+IF(ISTEXT('Data Summary'!B162),'Data Summary'!B162,"")</f>
        <v/>
      </c>
      <c r="C162" s="518" t="e">
        <f ca="1">+VALUE('Data Summary'!C162)</f>
        <v>#VALUE!</v>
      </c>
      <c r="D162" s="519" t="e">
        <f ca="1">+IF(AND(ISNUMBER(OFFSET('Water Data'!$D$4,0,10*ROW('Water Data'!D156))),'Data Summary'!BS162="Yes"),100-OFFSET('Water Data'!$D$4,0,10*ROW('Water Data'!D156)),NA())</f>
        <v>#N/A</v>
      </c>
      <c r="E162" s="519" t="e">
        <f ca="1">+IF(AND(ISNUMBER(OFFSET('Water Data'!$D$6,0,10*ROW('Water Data'!D156))),'Data Summary'!BT162="Yes"),OFFSET('Water Data'!$D$6,0,10*ROW('Water Data'!D156)),NA())</f>
        <v>#N/A</v>
      </c>
      <c r="F162" s="519" t="e">
        <f ca="1">+IF(AND(ISNUMBER(OFFSET('Water Data'!$D$9,0,10*ROW('Water Data'!D156))),'Data Summary'!BU162="Yes"),OFFSET('Water Data'!$D$9,0,10*ROW('Water Data'!D156)),NA())</f>
        <v>#N/A</v>
      </c>
      <c r="G162" s="519" t="e">
        <f ca="1">+IF(AND(ISNUMBER(OFFSET('Water Data'!$E$4,0,10*ROW('Water Data'!E156))),'Data Summary'!BV162="Yes"),100-OFFSET('Water Data'!$E$4,0,10*ROW('Water Data'!E156)),NA())</f>
        <v>#N/A</v>
      </c>
      <c r="H162" s="519" t="e">
        <f ca="1">+IF(AND(ISNUMBER(OFFSET('Water Data'!$E$6,0,10*ROW('Water Data'!E156))),'Data Summary'!BW162="Yes"),OFFSET('Water Data'!$E$6,0,10*ROW('Water Data'!E156)),NA())</f>
        <v>#N/A</v>
      </c>
      <c r="I162" s="519" t="e">
        <f ca="1">+IF(AND(ISNUMBER(OFFSET('Water Data'!$E$9,0,10*ROW('Water Data'!E156))),'Data Summary'!BX162="Yes"),OFFSET('Water Data'!$E$9,0,10*ROW('Water Data'!E156)),NA())</f>
        <v>#N/A</v>
      </c>
      <c r="J162" s="519" t="e">
        <f ca="1">+IF(AND(ISNUMBER(OFFSET('Water Data'!$F$4,0,10*ROW('Water Data'!F156))),'Data Summary'!BY162="Yes"),100-OFFSET('Water Data'!$F$4,0,10*ROW('Water Data'!F156)),NA())</f>
        <v>#N/A</v>
      </c>
      <c r="K162" s="519" t="e">
        <f ca="1">+IF(AND(ISNUMBER(OFFSET('Water Data'!$F$6,0,10*ROW('Water Data'!F156))),'Data Summary'!BZ162="Yes"),OFFSET('Water Data'!$F$6,0,10*ROW('Water Data'!F156)),NA())</f>
        <v>#N/A</v>
      </c>
      <c r="L162" s="519" t="e">
        <f ca="1">+IF(AND(ISNUMBER(OFFSET('Water Data'!$F$9,0,10*ROW('Water Data'!F156))),'Data Summary'!CA162="Yes"),OFFSET('Water Data'!$F$9,0,10*ROW('Water Data'!F156)),NA())</f>
        <v>#N/A</v>
      </c>
      <c r="M162" s="519" t="e">
        <f ca="1">+IF(AND(ISNUMBER(OFFSET('Water Data'!$G$4,0,10*ROW('Water Data'!G156))),'Data Summary'!CB162="Yes"),100-OFFSET('Water Data'!$G$4,0,10*ROW('Water Data'!G156)),NA())</f>
        <v>#N/A</v>
      </c>
      <c r="N162" s="519" t="e">
        <f ca="1">+IF(AND(ISNUMBER(OFFSET('Water Data'!$G$6,0,10*ROW('Water Data'!G156))),'Data Summary'!CC162="Yes"),OFFSET('Water Data'!$G$6,0,10*ROW('Water Data'!G156)),NA())</f>
        <v>#N/A</v>
      </c>
      <c r="O162" s="519" t="e">
        <f ca="1">+IF(AND(ISNUMBER(OFFSET('Water Data'!$G$9,0,10*ROW('Water Data'!G156))),'Data Summary'!CD162="Yes"),OFFSET('Water Data'!$G$9,0,10*ROW('Water Data'!G156)),NA())</f>
        <v>#N/A</v>
      </c>
      <c r="P162" s="519" t="e">
        <f ca="1">+IF(AND(ISNUMBER(OFFSET('Water Data'!$H$4,0,10*ROW('Water Data'!H156))),'Data Summary'!CE162="Yes"),100-OFFSET('Water Data'!$H$4,0,10*ROW('Water Data'!H156)),NA())</f>
        <v>#N/A</v>
      </c>
      <c r="Q162" s="519" t="e">
        <f ca="1">+IF(AND(ISNUMBER(OFFSET('Water Data'!$H$6,0,10*ROW('Water Data'!H156))),'Data Summary'!CF162="Yes"),OFFSET('Water Data'!$H$6,0,10*ROW('Water Data'!H156)),NA())</f>
        <v>#N/A</v>
      </c>
      <c r="R162" s="519" t="e">
        <f ca="1">+IF(AND(ISNUMBER(OFFSET('Water Data'!$H$9,0,10*ROW('Water Data'!H156))),'Data Summary'!CG162="Yes"),OFFSET('Water Data'!$H$9,0,10*ROW('Water Data'!H156)),NA())</f>
        <v>#N/A</v>
      </c>
      <c r="S162" s="519" t="e">
        <f ca="1">+IF(AND(ISNUMBER(OFFSET('Water Data'!$I$4,0,10*ROW('Water Data'!I156))),'Data Summary'!CH162="Yes"),100-OFFSET('Water Data'!$I$4,0,10*ROW('Water Data'!I156)),NA())</f>
        <v>#N/A</v>
      </c>
      <c r="T162" s="519" t="e">
        <f ca="1">+IF(AND(ISNUMBER(OFFSET('Water Data'!$I$6,0,10*ROW('Water Data'!I156))),'Data Summary'!CI162="Yes"),OFFSET('Water Data'!$I$6,0,10*ROW('Water Data'!I156)),NA())</f>
        <v>#N/A</v>
      </c>
      <c r="U162" s="519" t="e">
        <f ca="1">+IF(AND(ISNUMBER(OFFSET('Water Data'!$I$9,0,10*ROW('Water Data'!I156))),'Data Summary'!CJ162="Yes"),OFFSET('Water Data'!$I$9,0,10*ROW('Water Data'!I156)),NA())</f>
        <v>#N/A</v>
      </c>
      <c r="V162" s="520" t="e">
        <f ca="1">+IF(AND(ISNUMBER(OFFSET('Sanitation Data'!$D$4,0,10*ROW('Sanitation Data'!D156))),'Data Summary'!CK162="Yes"),100-OFFSET('Sanitation Data'!$D$4,0,10*ROW('Sanitation Data'!D156)),NA())</f>
        <v>#N/A</v>
      </c>
      <c r="W162" s="520" t="e">
        <f ca="1">+IF(AND(ISNUMBER(OFFSET('Sanitation Data'!$D$6,0,10*ROW('Sanitation Data'!D156))),'Data Summary'!CL162="Yes"),OFFSET('Sanitation Data'!$D$6,0,10*ROW('Sanitation Data'!D156)),NA())</f>
        <v>#N/A</v>
      </c>
      <c r="X162" s="520" t="e">
        <f ca="1">+IF(AND(ISNUMBER(OFFSET('Sanitation Data'!$D$10,0,10*ROW('Sanitation Data'!D156))),'Data Summary'!CM162="Yes"),OFFSET('Sanitation Data'!$D$10,0,10*ROW('Sanitation Data'!D156)),NA())</f>
        <v>#N/A</v>
      </c>
      <c r="Y162" s="520" t="e">
        <f ca="1">+IF(AND(ISNUMBER(OFFSET('Sanitation Data'!$D$11,0,10*ROW('Sanitation Data'!D156))),'Data Summary'!CN162="Yes"),OFFSET('Sanitation Data'!$D$11,0,10*ROW('Sanitation Data'!D156)),NA())</f>
        <v>#N/A</v>
      </c>
      <c r="Z162" s="520" t="e">
        <f ca="1">+IF(AND(ISNUMBER(OFFSET('Sanitation Data'!$D$12,0,10*ROW('Sanitation Data'!D156))),'Data Summary'!CO162="Yes"),OFFSET('Sanitation Data'!$D$12,0,10*ROW('Sanitation Data'!D156)),NA())</f>
        <v>#N/A</v>
      </c>
      <c r="AA162" s="520" t="e">
        <f ca="1">+IF(AND(ISNUMBER(OFFSET('Sanitation Data'!$E$4,0,10*ROW('Sanitation Data'!E156))),'Data Summary'!CP162="Yes"),100-OFFSET('Sanitation Data'!$E$4,0,10*ROW('Sanitation Data'!E156)),NA())</f>
        <v>#N/A</v>
      </c>
      <c r="AB162" s="520" t="e">
        <f ca="1">+IF(AND(ISNUMBER(OFFSET('Sanitation Data'!$E$6,0,10*ROW('Sanitation Data'!E156))),'Data Summary'!CQ162="Yes"),OFFSET('Sanitation Data'!$E$6,0,10*ROW('Sanitation Data'!E156)),NA())</f>
        <v>#N/A</v>
      </c>
      <c r="AC162" s="520" t="e">
        <f ca="1">+IF(AND(ISNUMBER(OFFSET('Sanitation Data'!$E$10,0,10*ROW('Sanitation Data'!E156))),'Data Summary'!CR162="Yes"),OFFSET('Sanitation Data'!$E$10,0,10*ROW('Sanitation Data'!E156)),NA())</f>
        <v>#N/A</v>
      </c>
      <c r="AD162" s="520" t="e">
        <f ca="1">+IF(AND(ISNUMBER(OFFSET('Sanitation Data'!$E$11,0,10*ROW('Sanitation Data'!E156))),'Data Summary'!CS162="Yes"),OFFSET('Sanitation Data'!$E$11,0,10*ROW('Sanitation Data'!E156)),NA())</f>
        <v>#N/A</v>
      </c>
      <c r="AE162" s="520" t="e">
        <f ca="1">+IF(AND(ISNUMBER(OFFSET('Sanitation Data'!$E$12,0,10*ROW('Sanitation Data'!E156))),'Data Summary'!CT162="Yes"),OFFSET('Sanitation Data'!$E$12,0,10*ROW('Sanitation Data'!E156)),NA())</f>
        <v>#N/A</v>
      </c>
      <c r="AF162" s="520" t="e">
        <f ca="1">+IF(AND(ISNUMBER(OFFSET('Sanitation Data'!$F$4,0,10*ROW('Sanitation Data'!F156))),'Data Summary'!CU162="Yes"),100-OFFSET('Sanitation Data'!$F$4,0,10*ROW('Sanitation Data'!F156)),NA())</f>
        <v>#N/A</v>
      </c>
      <c r="AG162" s="520" t="e">
        <f ca="1">+IF(AND(ISNUMBER(OFFSET('Sanitation Data'!$F$6,0,10*ROW('Sanitation Data'!F156))),'Data Summary'!CV162="Yes"),OFFSET('Sanitation Data'!$F$6,0,10*ROW('Sanitation Data'!F156)),NA())</f>
        <v>#N/A</v>
      </c>
      <c r="AH162" s="520" t="e">
        <f ca="1">+IF(AND(ISNUMBER(OFFSET('Sanitation Data'!$F$10,0,10*ROW('Sanitation Data'!F156))),'Data Summary'!CW162="Yes"),OFFSET('Sanitation Data'!$F$10,0,10*ROW('Sanitation Data'!F156)),NA())</f>
        <v>#N/A</v>
      </c>
      <c r="AI162" s="520" t="e">
        <f ca="1">+IF(AND(ISNUMBER(OFFSET('Sanitation Data'!$F$11,0,10*ROW('Sanitation Data'!F156))),'Data Summary'!CX162="Yes"),OFFSET('Sanitation Data'!$F$11,0,10*ROW('Sanitation Data'!F156)),NA())</f>
        <v>#N/A</v>
      </c>
      <c r="AJ162" s="520" t="e">
        <f ca="1">+IF(AND(ISNUMBER(OFFSET('Sanitation Data'!$F$12,0,10*ROW('Sanitation Data'!F156))),'Data Summary'!CY162="Yes"),OFFSET('Sanitation Data'!$F$12,0,10*ROW('Sanitation Data'!F156)),NA())</f>
        <v>#N/A</v>
      </c>
      <c r="AK162" s="520" t="e">
        <f ca="1">+IF(AND(ISNUMBER(OFFSET('Sanitation Data'!$G$4,0,10*ROW('Sanitation Data'!G156))),'Data Summary'!CZ162="Yes"),100-OFFSET('Sanitation Data'!$G$4,0,10*ROW('Sanitation Data'!G156)),NA())</f>
        <v>#N/A</v>
      </c>
      <c r="AL162" s="520" t="e">
        <f ca="1">+IF(AND(ISNUMBER(OFFSET('Sanitation Data'!$G$6,0,10*ROW('Sanitation Data'!G156))),'Data Summary'!DA162="Yes"),OFFSET('Sanitation Data'!$G$6,0,10*ROW('Sanitation Data'!G156)),NA())</f>
        <v>#N/A</v>
      </c>
      <c r="AM162" s="520" t="e">
        <f ca="1">+IF(AND(ISNUMBER(OFFSET('Sanitation Data'!$G$10,0,10*ROW('Sanitation Data'!G156))),'Data Summary'!DB162="Yes"),OFFSET('Sanitation Data'!$G$10,0,10*ROW('Sanitation Data'!G156)),NA())</f>
        <v>#N/A</v>
      </c>
      <c r="AN162" s="520" t="e">
        <f ca="1">+IF(AND(ISNUMBER(OFFSET('Sanitation Data'!$G$11,0,10*ROW('Sanitation Data'!G156))),'Data Summary'!DC162="Yes"),OFFSET('Sanitation Data'!$G$11,0,10*ROW('Sanitation Data'!G156)),NA())</f>
        <v>#N/A</v>
      </c>
      <c r="AO162" s="520" t="e">
        <f ca="1">+IF(AND(ISNUMBER(OFFSET('Sanitation Data'!$G$12,0,10*ROW('Sanitation Data'!G156))),'Data Summary'!DD162="Yes"),OFFSET('Sanitation Data'!$G$12,0,10*ROW('Sanitation Data'!G156)),NA())</f>
        <v>#N/A</v>
      </c>
      <c r="AP162" s="520" t="e">
        <f ca="1">+IF(AND(ISNUMBER(OFFSET('Sanitation Data'!$H$4,0,10*ROW('Sanitation Data'!H156))),'Data Summary'!DE162="Yes"),100-OFFSET('Sanitation Data'!$H$4,0,10*ROW('Sanitation Data'!H156)),NA())</f>
        <v>#N/A</v>
      </c>
      <c r="AQ162" s="520" t="e">
        <f ca="1">+IF(AND(ISNUMBER(OFFSET('Sanitation Data'!$H$6,0,10*ROW('Sanitation Data'!H156))),'Data Summary'!DF162="Yes"),OFFSET('Sanitation Data'!$H$6,0,10*ROW('Sanitation Data'!H156)),NA())</f>
        <v>#N/A</v>
      </c>
      <c r="AR162" s="520" t="e">
        <f ca="1">+IF(AND(ISNUMBER(OFFSET('Sanitation Data'!$H$10,0,10*ROW('Sanitation Data'!H156))),'Data Summary'!DG162="Yes"),OFFSET('Sanitation Data'!$H$10,0,10*ROW('Sanitation Data'!H156)),NA())</f>
        <v>#N/A</v>
      </c>
      <c r="AS162" s="520" t="e">
        <f ca="1">+IF(AND(ISNUMBER(OFFSET('Sanitation Data'!$H$11,0,10*ROW('Sanitation Data'!H156))),'Data Summary'!DH162="Yes"),OFFSET('Sanitation Data'!$H$11,0,10*ROW('Sanitation Data'!H156)),NA())</f>
        <v>#N/A</v>
      </c>
      <c r="AT162" s="520" t="e">
        <f ca="1">+IF(AND(ISNUMBER(OFFSET('Sanitation Data'!$H$12,0,10*ROW('Sanitation Data'!H156))),'Data Summary'!DI162="Yes"),OFFSET('Sanitation Data'!$H$12,0,10*ROW('Sanitation Data'!H156)),NA())</f>
        <v>#N/A</v>
      </c>
      <c r="AU162" s="520" t="e">
        <f ca="1">+IF(AND(ISNUMBER(OFFSET('Sanitation Data'!$I$4,0,10*ROW('Sanitation Data'!I156))),'Data Summary'!DJ162="Yes"),100-OFFSET('Sanitation Data'!$I$4,0,10*ROW('Sanitation Data'!I156)),NA())</f>
        <v>#N/A</v>
      </c>
      <c r="AV162" s="520" t="e">
        <f ca="1">+IF(AND(ISNUMBER(OFFSET('Sanitation Data'!$I$6,0,10*ROW('Sanitation Data'!I156))),'Data Summary'!DK162="Yes"),OFFSET('Sanitation Data'!$I$6,0,10*ROW('Sanitation Data'!I156)),NA())</f>
        <v>#N/A</v>
      </c>
      <c r="AW162" s="520" t="e">
        <f ca="1">+IF(AND(ISNUMBER(OFFSET('Sanitation Data'!$I$10,0,10*ROW('Sanitation Data'!I156))),'Data Summary'!DL162="Yes"),OFFSET('Sanitation Data'!$I$10,0,10*ROW('Sanitation Data'!I156)),NA())</f>
        <v>#N/A</v>
      </c>
      <c r="AX162" s="520" t="e">
        <f ca="1">+IF(AND(ISNUMBER(OFFSET('Sanitation Data'!$I$11,0,10*ROW('Sanitation Data'!I156))),'Data Summary'!DM162="Yes"),OFFSET('Sanitation Data'!$I$11,0,10*ROW('Sanitation Data'!I156)),NA())</f>
        <v>#N/A</v>
      </c>
      <c r="AY162" s="520" t="e">
        <f ca="1">+IF(AND(ISNUMBER(OFFSET('Sanitation Data'!$I$12,0,10*ROW('Sanitation Data'!I156))),'Data Summary'!DN162="Yes"),OFFSET('Sanitation Data'!$I$12,0,10*ROW('Sanitation Data'!I156)),NA())</f>
        <v>#N/A</v>
      </c>
      <c r="AZ162" s="521" t="e">
        <f ca="1">+IF(AND(ISNUMBER(OFFSET('Hygiene Data'!$D$5,0,10*ROW('Hygiene Data'!D156))),'Data Summary'!DO162="Yes"),OFFSET('Hygiene Data'!$D$5,0,10*ROW('Hygiene Data'!D156)),NA())</f>
        <v>#N/A</v>
      </c>
      <c r="BA162" s="521" t="e">
        <f ca="1">+IF(AND(ISNUMBER(OFFSET('Hygiene Data'!$D$7,0,10*ROW('Hygiene Data'!D156))),'Data Summary'!DP162="Yes"),OFFSET('Hygiene Data'!$D$7,0,10*ROW('Hygiene Data'!D156)),NA())</f>
        <v>#N/A</v>
      </c>
      <c r="BB162" s="521" t="e">
        <f ca="1">+IF(AND(ISNUMBER(OFFSET('Hygiene Data'!$D$9,0,10*ROW('Hygiene Data'!D156))),'Data Summary'!DQ162="Yes"),OFFSET('Hygiene Data'!$D$9,0,10*ROW('Hygiene Data'!D156)),NA())</f>
        <v>#N/A</v>
      </c>
      <c r="BC162" s="521" t="e">
        <f ca="1">+IF(AND(ISNUMBER(OFFSET('Hygiene Data'!$E$5,0,10*ROW('Hygiene Data'!E156))),'Data Summary'!DR162="Yes"),OFFSET('Hygiene Data'!$E$5,0,10*ROW('Hygiene Data'!E156)),NA())</f>
        <v>#N/A</v>
      </c>
      <c r="BD162" s="521" t="e">
        <f ca="1">+IF(AND(ISNUMBER(OFFSET('Hygiene Data'!$E$7,0,10*ROW('Hygiene Data'!E156))),'Data Summary'!DS162="Yes"),OFFSET('Hygiene Data'!$E$7,0,10*ROW('Hygiene Data'!E156)),NA())</f>
        <v>#N/A</v>
      </c>
      <c r="BE162" s="521" t="e">
        <f ca="1">+IF(AND(ISNUMBER(OFFSET('Hygiene Data'!$E$9,0,10*ROW('Hygiene Data'!E156))),'Data Summary'!DT162="Yes"),OFFSET('Hygiene Data'!$E$9,0,10*ROW('Hygiene Data'!E156)),NA())</f>
        <v>#N/A</v>
      </c>
      <c r="BF162" s="521" t="e">
        <f ca="1">+IF(AND(ISNUMBER(OFFSET('Hygiene Data'!$F$5,0,10*ROW('Hygiene Data'!F156))),'Data Summary'!DU162="Yes"),OFFSET('Hygiene Data'!$F$5,0,10*ROW('Hygiene Data'!F156)),NA())</f>
        <v>#N/A</v>
      </c>
      <c r="BG162" s="521" t="e">
        <f ca="1">+IF(AND(ISNUMBER(OFFSET('Hygiene Data'!$F$7,0,10*ROW('Hygiene Data'!F156))),'Data Summary'!DV162="Yes"),OFFSET('Hygiene Data'!$F$7,0,10*ROW('Hygiene Data'!F156)),NA())</f>
        <v>#N/A</v>
      </c>
      <c r="BH162" s="521" t="e">
        <f ca="1">+IF(AND(ISNUMBER(OFFSET('Hygiene Data'!$F$9,0,10*ROW('Hygiene Data'!F156))),'Data Summary'!DW162="Yes"),OFFSET('Hygiene Data'!$F$9,0,10*ROW('Hygiene Data'!F156)),NA())</f>
        <v>#N/A</v>
      </c>
      <c r="BI162" s="521" t="e">
        <f ca="1">+IF(AND(ISNUMBER(OFFSET('Hygiene Data'!$G$5,0,10*ROW('Hygiene Data'!G156))),'Data Summary'!DX162="Yes"),OFFSET('Hygiene Data'!$G$5,0,10*ROW('Hygiene Data'!G156)),NA())</f>
        <v>#N/A</v>
      </c>
      <c r="BJ162" s="521" t="e">
        <f ca="1">+IF(AND(ISNUMBER(OFFSET('Hygiene Data'!$G$7,0,10*ROW('Hygiene Data'!G156))),'Data Summary'!DY162="Yes"),OFFSET('Hygiene Data'!$G$7,0,10*ROW('Hygiene Data'!G156)),NA())</f>
        <v>#N/A</v>
      </c>
      <c r="BK162" s="521" t="e">
        <f ca="1">+IF(AND(ISNUMBER(OFFSET('Hygiene Data'!$G$9,0,10*ROW('Hygiene Data'!G156))),'Data Summary'!DZ162="Yes"),OFFSET('Hygiene Data'!$G$9,0,10*ROW('Hygiene Data'!G156)),NA())</f>
        <v>#N/A</v>
      </c>
      <c r="BL162" s="521" t="e">
        <f ca="1">+IF(AND(ISNUMBER(OFFSET('Hygiene Data'!$H$5,0,10*ROW('Hygiene Data'!H156))),'Data Summary'!EA162="Yes"),OFFSET('Hygiene Data'!$H$5,0,10*ROW('Hygiene Data'!H156)),NA())</f>
        <v>#N/A</v>
      </c>
      <c r="BM162" s="521" t="e">
        <f ca="1">+IF(AND(ISNUMBER(OFFSET('Hygiene Data'!$H$7,0,10*ROW('Hygiene Data'!H156))),'Data Summary'!EB162="Yes"),OFFSET('Hygiene Data'!$H$7,0,10*ROW('Hygiene Data'!H156)),NA())</f>
        <v>#N/A</v>
      </c>
      <c r="BN162" s="521" t="e">
        <f ca="1">+IF(AND(ISNUMBER(OFFSET('Hygiene Data'!$H$9,0,10*ROW('Hygiene Data'!H156))),'Data Summary'!EC162="Yes"),OFFSET('Hygiene Data'!$H$9,0,10*ROW('Hygiene Data'!H156)),NA())</f>
        <v>#N/A</v>
      </c>
      <c r="BO162" s="521" t="e">
        <f ca="1">+IF(AND(ISNUMBER(OFFSET('Hygiene Data'!$I$5,0,10*ROW('Hygiene Data'!I156))),'Data Summary'!ED162="Yes"),OFFSET('Hygiene Data'!$I$5,0,10*ROW('Hygiene Data'!I156)),NA())</f>
        <v>#N/A</v>
      </c>
      <c r="BP162" s="521" t="e">
        <f ca="1">+IF(AND(ISNUMBER(OFFSET('Hygiene Data'!$I$7,0,10*ROW('Hygiene Data'!I156))),'Data Summary'!EE162="Yes"),OFFSET('Hygiene Data'!$I$7,0,10*ROW('Hygiene Data'!I156)),NA())</f>
        <v>#N/A</v>
      </c>
      <c r="BQ162" s="521" t="e">
        <f ca="1">+IF(AND(ISNUMBER(OFFSET('Hygiene Data'!$I$9,0,10*ROW('Hygiene Data'!I156))),'Data Summary'!EF162="Yes"),OFFSET('Hygiene Data'!$I$9,0,10*ROW('Hygiene Data'!I156)),NA())</f>
        <v>#N/A</v>
      </c>
    </row>
    <row r="163" spans="1:69" x14ac:dyDescent="0.25">
      <c r="A163" s="517" t="e">
        <f ca="1">+RIGHT('Data Summary'!A163,LEN('Data Summary'!A163)-9)</f>
        <v>#VALUE!</v>
      </c>
      <c r="B163" s="491" t="str">
        <f ca="1">+IF(ISTEXT('Data Summary'!B163),'Data Summary'!B163,"")</f>
        <v/>
      </c>
      <c r="C163" s="518" t="e">
        <f ca="1">+VALUE('Data Summary'!C163)</f>
        <v>#VALUE!</v>
      </c>
      <c r="D163" s="519" t="e">
        <f ca="1">+IF(AND(ISNUMBER(OFFSET('Water Data'!$D$4,0,10*ROW('Water Data'!D157))),'Data Summary'!BS163="Yes"),100-OFFSET('Water Data'!$D$4,0,10*ROW('Water Data'!D157)),NA())</f>
        <v>#N/A</v>
      </c>
      <c r="E163" s="519" t="e">
        <f ca="1">+IF(AND(ISNUMBER(OFFSET('Water Data'!$D$6,0,10*ROW('Water Data'!D157))),'Data Summary'!BT163="Yes"),OFFSET('Water Data'!$D$6,0,10*ROW('Water Data'!D157)),NA())</f>
        <v>#N/A</v>
      </c>
      <c r="F163" s="519" t="e">
        <f ca="1">+IF(AND(ISNUMBER(OFFSET('Water Data'!$D$9,0,10*ROW('Water Data'!D157))),'Data Summary'!BU163="Yes"),OFFSET('Water Data'!$D$9,0,10*ROW('Water Data'!D157)),NA())</f>
        <v>#N/A</v>
      </c>
      <c r="G163" s="519" t="e">
        <f ca="1">+IF(AND(ISNUMBER(OFFSET('Water Data'!$E$4,0,10*ROW('Water Data'!E157))),'Data Summary'!BV163="Yes"),100-OFFSET('Water Data'!$E$4,0,10*ROW('Water Data'!E157)),NA())</f>
        <v>#N/A</v>
      </c>
      <c r="H163" s="519" t="e">
        <f ca="1">+IF(AND(ISNUMBER(OFFSET('Water Data'!$E$6,0,10*ROW('Water Data'!E157))),'Data Summary'!BW163="Yes"),OFFSET('Water Data'!$E$6,0,10*ROW('Water Data'!E157)),NA())</f>
        <v>#N/A</v>
      </c>
      <c r="I163" s="519" t="e">
        <f ca="1">+IF(AND(ISNUMBER(OFFSET('Water Data'!$E$9,0,10*ROW('Water Data'!E157))),'Data Summary'!BX163="Yes"),OFFSET('Water Data'!$E$9,0,10*ROW('Water Data'!E157)),NA())</f>
        <v>#N/A</v>
      </c>
      <c r="J163" s="519" t="e">
        <f ca="1">+IF(AND(ISNUMBER(OFFSET('Water Data'!$F$4,0,10*ROW('Water Data'!F157))),'Data Summary'!BY163="Yes"),100-OFFSET('Water Data'!$F$4,0,10*ROW('Water Data'!F157)),NA())</f>
        <v>#N/A</v>
      </c>
      <c r="K163" s="519" t="e">
        <f ca="1">+IF(AND(ISNUMBER(OFFSET('Water Data'!$F$6,0,10*ROW('Water Data'!F157))),'Data Summary'!BZ163="Yes"),OFFSET('Water Data'!$F$6,0,10*ROW('Water Data'!F157)),NA())</f>
        <v>#N/A</v>
      </c>
      <c r="L163" s="519" t="e">
        <f ca="1">+IF(AND(ISNUMBER(OFFSET('Water Data'!$F$9,0,10*ROW('Water Data'!F157))),'Data Summary'!CA163="Yes"),OFFSET('Water Data'!$F$9,0,10*ROW('Water Data'!F157)),NA())</f>
        <v>#N/A</v>
      </c>
      <c r="M163" s="519" t="e">
        <f ca="1">+IF(AND(ISNUMBER(OFFSET('Water Data'!$G$4,0,10*ROW('Water Data'!G157))),'Data Summary'!CB163="Yes"),100-OFFSET('Water Data'!$G$4,0,10*ROW('Water Data'!G157)),NA())</f>
        <v>#N/A</v>
      </c>
      <c r="N163" s="519" t="e">
        <f ca="1">+IF(AND(ISNUMBER(OFFSET('Water Data'!$G$6,0,10*ROW('Water Data'!G157))),'Data Summary'!CC163="Yes"),OFFSET('Water Data'!$G$6,0,10*ROW('Water Data'!G157)),NA())</f>
        <v>#N/A</v>
      </c>
      <c r="O163" s="519" t="e">
        <f ca="1">+IF(AND(ISNUMBER(OFFSET('Water Data'!$G$9,0,10*ROW('Water Data'!G157))),'Data Summary'!CD163="Yes"),OFFSET('Water Data'!$G$9,0,10*ROW('Water Data'!G157)),NA())</f>
        <v>#N/A</v>
      </c>
      <c r="P163" s="519" t="e">
        <f ca="1">+IF(AND(ISNUMBER(OFFSET('Water Data'!$H$4,0,10*ROW('Water Data'!H157))),'Data Summary'!CE163="Yes"),100-OFFSET('Water Data'!$H$4,0,10*ROW('Water Data'!H157)),NA())</f>
        <v>#N/A</v>
      </c>
      <c r="Q163" s="519" t="e">
        <f ca="1">+IF(AND(ISNUMBER(OFFSET('Water Data'!$H$6,0,10*ROW('Water Data'!H157))),'Data Summary'!CF163="Yes"),OFFSET('Water Data'!$H$6,0,10*ROW('Water Data'!H157)),NA())</f>
        <v>#N/A</v>
      </c>
      <c r="R163" s="519" t="e">
        <f ca="1">+IF(AND(ISNUMBER(OFFSET('Water Data'!$H$9,0,10*ROW('Water Data'!H157))),'Data Summary'!CG163="Yes"),OFFSET('Water Data'!$H$9,0,10*ROW('Water Data'!H157)),NA())</f>
        <v>#N/A</v>
      </c>
      <c r="S163" s="519" t="e">
        <f ca="1">+IF(AND(ISNUMBER(OFFSET('Water Data'!$I$4,0,10*ROW('Water Data'!I157))),'Data Summary'!CH163="Yes"),100-OFFSET('Water Data'!$I$4,0,10*ROW('Water Data'!I157)),NA())</f>
        <v>#N/A</v>
      </c>
      <c r="T163" s="519" t="e">
        <f ca="1">+IF(AND(ISNUMBER(OFFSET('Water Data'!$I$6,0,10*ROW('Water Data'!I157))),'Data Summary'!CI163="Yes"),OFFSET('Water Data'!$I$6,0,10*ROW('Water Data'!I157)),NA())</f>
        <v>#N/A</v>
      </c>
      <c r="U163" s="519" t="e">
        <f ca="1">+IF(AND(ISNUMBER(OFFSET('Water Data'!$I$9,0,10*ROW('Water Data'!I157))),'Data Summary'!CJ163="Yes"),OFFSET('Water Data'!$I$9,0,10*ROW('Water Data'!I157)),NA())</f>
        <v>#N/A</v>
      </c>
      <c r="V163" s="520" t="e">
        <f ca="1">+IF(AND(ISNUMBER(OFFSET('Sanitation Data'!$D$4,0,10*ROW('Sanitation Data'!D157))),'Data Summary'!CK163="Yes"),100-OFFSET('Sanitation Data'!$D$4,0,10*ROW('Sanitation Data'!D157)),NA())</f>
        <v>#N/A</v>
      </c>
      <c r="W163" s="520" t="e">
        <f ca="1">+IF(AND(ISNUMBER(OFFSET('Sanitation Data'!$D$6,0,10*ROW('Sanitation Data'!D157))),'Data Summary'!CL163="Yes"),OFFSET('Sanitation Data'!$D$6,0,10*ROW('Sanitation Data'!D157)),NA())</f>
        <v>#N/A</v>
      </c>
      <c r="X163" s="520" t="e">
        <f ca="1">+IF(AND(ISNUMBER(OFFSET('Sanitation Data'!$D$10,0,10*ROW('Sanitation Data'!D157))),'Data Summary'!CM163="Yes"),OFFSET('Sanitation Data'!$D$10,0,10*ROW('Sanitation Data'!D157)),NA())</f>
        <v>#N/A</v>
      </c>
      <c r="Y163" s="520" t="e">
        <f ca="1">+IF(AND(ISNUMBER(OFFSET('Sanitation Data'!$D$11,0,10*ROW('Sanitation Data'!D157))),'Data Summary'!CN163="Yes"),OFFSET('Sanitation Data'!$D$11,0,10*ROW('Sanitation Data'!D157)),NA())</f>
        <v>#N/A</v>
      </c>
      <c r="Z163" s="520" t="e">
        <f ca="1">+IF(AND(ISNUMBER(OFFSET('Sanitation Data'!$D$12,0,10*ROW('Sanitation Data'!D157))),'Data Summary'!CO163="Yes"),OFFSET('Sanitation Data'!$D$12,0,10*ROW('Sanitation Data'!D157)),NA())</f>
        <v>#N/A</v>
      </c>
      <c r="AA163" s="520" t="e">
        <f ca="1">+IF(AND(ISNUMBER(OFFSET('Sanitation Data'!$E$4,0,10*ROW('Sanitation Data'!E157))),'Data Summary'!CP163="Yes"),100-OFFSET('Sanitation Data'!$E$4,0,10*ROW('Sanitation Data'!E157)),NA())</f>
        <v>#N/A</v>
      </c>
      <c r="AB163" s="520" t="e">
        <f ca="1">+IF(AND(ISNUMBER(OFFSET('Sanitation Data'!$E$6,0,10*ROW('Sanitation Data'!E157))),'Data Summary'!CQ163="Yes"),OFFSET('Sanitation Data'!$E$6,0,10*ROW('Sanitation Data'!E157)),NA())</f>
        <v>#N/A</v>
      </c>
      <c r="AC163" s="520" t="e">
        <f ca="1">+IF(AND(ISNUMBER(OFFSET('Sanitation Data'!$E$10,0,10*ROW('Sanitation Data'!E157))),'Data Summary'!CR163="Yes"),OFFSET('Sanitation Data'!$E$10,0,10*ROW('Sanitation Data'!E157)),NA())</f>
        <v>#N/A</v>
      </c>
      <c r="AD163" s="520" t="e">
        <f ca="1">+IF(AND(ISNUMBER(OFFSET('Sanitation Data'!$E$11,0,10*ROW('Sanitation Data'!E157))),'Data Summary'!CS163="Yes"),OFFSET('Sanitation Data'!$E$11,0,10*ROW('Sanitation Data'!E157)),NA())</f>
        <v>#N/A</v>
      </c>
      <c r="AE163" s="520" t="e">
        <f ca="1">+IF(AND(ISNUMBER(OFFSET('Sanitation Data'!$E$12,0,10*ROW('Sanitation Data'!E157))),'Data Summary'!CT163="Yes"),OFFSET('Sanitation Data'!$E$12,0,10*ROW('Sanitation Data'!E157)),NA())</f>
        <v>#N/A</v>
      </c>
      <c r="AF163" s="520" t="e">
        <f ca="1">+IF(AND(ISNUMBER(OFFSET('Sanitation Data'!$F$4,0,10*ROW('Sanitation Data'!F157))),'Data Summary'!CU163="Yes"),100-OFFSET('Sanitation Data'!$F$4,0,10*ROW('Sanitation Data'!F157)),NA())</f>
        <v>#N/A</v>
      </c>
      <c r="AG163" s="520" t="e">
        <f ca="1">+IF(AND(ISNUMBER(OFFSET('Sanitation Data'!$F$6,0,10*ROW('Sanitation Data'!F157))),'Data Summary'!CV163="Yes"),OFFSET('Sanitation Data'!$F$6,0,10*ROW('Sanitation Data'!F157)),NA())</f>
        <v>#N/A</v>
      </c>
      <c r="AH163" s="520" t="e">
        <f ca="1">+IF(AND(ISNUMBER(OFFSET('Sanitation Data'!$F$10,0,10*ROW('Sanitation Data'!F157))),'Data Summary'!CW163="Yes"),OFFSET('Sanitation Data'!$F$10,0,10*ROW('Sanitation Data'!F157)),NA())</f>
        <v>#N/A</v>
      </c>
      <c r="AI163" s="520" t="e">
        <f ca="1">+IF(AND(ISNUMBER(OFFSET('Sanitation Data'!$F$11,0,10*ROW('Sanitation Data'!F157))),'Data Summary'!CX163="Yes"),OFFSET('Sanitation Data'!$F$11,0,10*ROW('Sanitation Data'!F157)),NA())</f>
        <v>#N/A</v>
      </c>
      <c r="AJ163" s="520" t="e">
        <f ca="1">+IF(AND(ISNUMBER(OFFSET('Sanitation Data'!$F$12,0,10*ROW('Sanitation Data'!F157))),'Data Summary'!CY163="Yes"),OFFSET('Sanitation Data'!$F$12,0,10*ROW('Sanitation Data'!F157)),NA())</f>
        <v>#N/A</v>
      </c>
      <c r="AK163" s="520" t="e">
        <f ca="1">+IF(AND(ISNUMBER(OFFSET('Sanitation Data'!$G$4,0,10*ROW('Sanitation Data'!G157))),'Data Summary'!CZ163="Yes"),100-OFFSET('Sanitation Data'!$G$4,0,10*ROW('Sanitation Data'!G157)),NA())</f>
        <v>#N/A</v>
      </c>
      <c r="AL163" s="520" t="e">
        <f ca="1">+IF(AND(ISNUMBER(OFFSET('Sanitation Data'!$G$6,0,10*ROW('Sanitation Data'!G157))),'Data Summary'!DA163="Yes"),OFFSET('Sanitation Data'!$G$6,0,10*ROW('Sanitation Data'!G157)),NA())</f>
        <v>#N/A</v>
      </c>
      <c r="AM163" s="520" t="e">
        <f ca="1">+IF(AND(ISNUMBER(OFFSET('Sanitation Data'!$G$10,0,10*ROW('Sanitation Data'!G157))),'Data Summary'!DB163="Yes"),OFFSET('Sanitation Data'!$G$10,0,10*ROW('Sanitation Data'!G157)),NA())</f>
        <v>#N/A</v>
      </c>
      <c r="AN163" s="520" t="e">
        <f ca="1">+IF(AND(ISNUMBER(OFFSET('Sanitation Data'!$G$11,0,10*ROW('Sanitation Data'!G157))),'Data Summary'!DC163="Yes"),OFFSET('Sanitation Data'!$G$11,0,10*ROW('Sanitation Data'!G157)),NA())</f>
        <v>#N/A</v>
      </c>
      <c r="AO163" s="520" t="e">
        <f ca="1">+IF(AND(ISNUMBER(OFFSET('Sanitation Data'!$G$12,0,10*ROW('Sanitation Data'!G157))),'Data Summary'!DD163="Yes"),OFFSET('Sanitation Data'!$G$12,0,10*ROW('Sanitation Data'!G157)),NA())</f>
        <v>#N/A</v>
      </c>
      <c r="AP163" s="520" t="e">
        <f ca="1">+IF(AND(ISNUMBER(OFFSET('Sanitation Data'!$H$4,0,10*ROW('Sanitation Data'!H157))),'Data Summary'!DE163="Yes"),100-OFFSET('Sanitation Data'!$H$4,0,10*ROW('Sanitation Data'!H157)),NA())</f>
        <v>#N/A</v>
      </c>
      <c r="AQ163" s="520" t="e">
        <f ca="1">+IF(AND(ISNUMBER(OFFSET('Sanitation Data'!$H$6,0,10*ROW('Sanitation Data'!H157))),'Data Summary'!DF163="Yes"),OFFSET('Sanitation Data'!$H$6,0,10*ROW('Sanitation Data'!H157)),NA())</f>
        <v>#N/A</v>
      </c>
      <c r="AR163" s="520" t="e">
        <f ca="1">+IF(AND(ISNUMBER(OFFSET('Sanitation Data'!$H$10,0,10*ROW('Sanitation Data'!H157))),'Data Summary'!DG163="Yes"),OFFSET('Sanitation Data'!$H$10,0,10*ROW('Sanitation Data'!H157)),NA())</f>
        <v>#N/A</v>
      </c>
      <c r="AS163" s="520" t="e">
        <f ca="1">+IF(AND(ISNUMBER(OFFSET('Sanitation Data'!$H$11,0,10*ROW('Sanitation Data'!H157))),'Data Summary'!DH163="Yes"),OFFSET('Sanitation Data'!$H$11,0,10*ROW('Sanitation Data'!H157)),NA())</f>
        <v>#N/A</v>
      </c>
      <c r="AT163" s="520" t="e">
        <f ca="1">+IF(AND(ISNUMBER(OFFSET('Sanitation Data'!$H$12,0,10*ROW('Sanitation Data'!H157))),'Data Summary'!DI163="Yes"),OFFSET('Sanitation Data'!$H$12,0,10*ROW('Sanitation Data'!H157)),NA())</f>
        <v>#N/A</v>
      </c>
      <c r="AU163" s="520" t="e">
        <f ca="1">+IF(AND(ISNUMBER(OFFSET('Sanitation Data'!$I$4,0,10*ROW('Sanitation Data'!I157))),'Data Summary'!DJ163="Yes"),100-OFFSET('Sanitation Data'!$I$4,0,10*ROW('Sanitation Data'!I157)),NA())</f>
        <v>#N/A</v>
      </c>
      <c r="AV163" s="520" t="e">
        <f ca="1">+IF(AND(ISNUMBER(OFFSET('Sanitation Data'!$I$6,0,10*ROW('Sanitation Data'!I157))),'Data Summary'!DK163="Yes"),OFFSET('Sanitation Data'!$I$6,0,10*ROW('Sanitation Data'!I157)),NA())</f>
        <v>#N/A</v>
      </c>
      <c r="AW163" s="520" t="e">
        <f ca="1">+IF(AND(ISNUMBER(OFFSET('Sanitation Data'!$I$10,0,10*ROW('Sanitation Data'!I157))),'Data Summary'!DL163="Yes"),OFFSET('Sanitation Data'!$I$10,0,10*ROW('Sanitation Data'!I157)),NA())</f>
        <v>#N/A</v>
      </c>
      <c r="AX163" s="520" t="e">
        <f ca="1">+IF(AND(ISNUMBER(OFFSET('Sanitation Data'!$I$11,0,10*ROW('Sanitation Data'!I157))),'Data Summary'!DM163="Yes"),OFFSET('Sanitation Data'!$I$11,0,10*ROW('Sanitation Data'!I157)),NA())</f>
        <v>#N/A</v>
      </c>
      <c r="AY163" s="520" t="e">
        <f ca="1">+IF(AND(ISNUMBER(OFFSET('Sanitation Data'!$I$12,0,10*ROW('Sanitation Data'!I157))),'Data Summary'!DN163="Yes"),OFFSET('Sanitation Data'!$I$12,0,10*ROW('Sanitation Data'!I157)),NA())</f>
        <v>#N/A</v>
      </c>
      <c r="AZ163" s="521" t="e">
        <f ca="1">+IF(AND(ISNUMBER(OFFSET('Hygiene Data'!$D$5,0,10*ROW('Hygiene Data'!D157))),'Data Summary'!DO163="Yes"),OFFSET('Hygiene Data'!$D$5,0,10*ROW('Hygiene Data'!D157)),NA())</f>
        <v>#N/A</v>
      </c>
      <c r="BA163" s="521" t="e">
        <f ca="1">+IF(AND(ISNUMBER(OFFSET('Hygiene Data'!$D$7,0,10*ROW('Hygiene Data'!D157))),'Data Summary'!DP163="Yes"),OFFSET('Hygiene Data'!$D$7,0,10*ROW('Hygiene Data'!D157)),NA())</f>
        <v>#N/A</v>
      </c>
      <c r="BB163" s="521" t="e">
        <f ca="1">+IF(AND(ISNUMBER(OFFSET('Hygiene Data'!$D$9,0,10*ROW('Hygiene Data'!D157))),'Data Summary'!DQ163="Yes"),OFFSET('Hygiene Data'!$D$9,0,10*ROW('Hygiene Data'!D157)),NA())</f>
        <v>#N/A</v>
      </c>
      <c r="BC163" s="521" t="e">
        <f ca="1">+IF(AND(ISNUMBER(OFFSET('Hygiene Data'!$E$5,0,10*ROW('Hygiene Data'!E157))),'Data Summary'!DR163="Yes"),OFFSET('Hygiene Data'!$E$5,0,10*ROW('Hygiene Data'!E157)),NA())</f>
        <v>#N/A</v>
      </c>
      <c r="BD163" s="521" t="e">
        <f ca="1">+IF(AND(ISNUMBER(OFFSET('Hygiene Data'!$E$7,0,10*ROW('Hygiene Data'!E157))),'Data Summary'!DS163="Yes"),OFFSET('Hygiene Data'!$E$7,0,10*ROW('Hygiene Data'!E157)),NA())</f>
        <v>#N/A</v>
      </c>
      <c r="BE163" s="521" t="e">
        <f ca="1">+IF(AND(ISNUMBER(OFFSET('Hygiene Data'!$E$9,0,10*ROW('Hygiene Data'!E157))),'Data Summary'!DT163="Yes"),OFFSET('Hygiene Data'!$E$9,0,10*ROW('Hygiene Data'!E157)),NA())</f>
        <v>#N/A</v>
      </c>
      <c r="BF163" s="521" t="e">
        <f ca="1">+IF(AND(ISNUMBER(OFFSET('Hygiene Data'!$F$5,0,10*ROW('Hygiene Data'!F157))),'Data Summary'!DU163="Yes"),OFFSET('Hygiene Data'!$F$5,0,10*ROW('Hygiene Data'!F157)),NA())</f>
        <v>#N/A</v>
      </c>
      <c r="BG163" s="521" t="e">
        <f ca="1">+IF(AND(ISNUMBER(OFFSET('Hygiene Data'!$F$7,0,10*ROW('Hygiene Data'!F157))),'Data Summary'!DV163="Yes"),OFFSET('Hygiene Data'!$F$7,0,10*ROW('Hygiene Data'!F157)),NA())</f>
        <v>#N/A</v>
      </c>
      <c r="BH163" s="521" t="e">
        <f ca="1">+IF(AND(ISNUMBER(OFFSET('Hygiene Data'!$F$9,0,10*ROW('Hygiene Data'!F157))),'Data Summary'!DW163="Yes"),OFFSET('Hygiene Data'!$F$9,0,10*ROW('Hygiene Data'!F157)),NA())</f>
        <v>#N/A</v>
      </c>
      <c r="BI163" s="521" t="e">
        <f ca="1">+IF(AND(ISNUMBER(OFFSET('Hygiene Data'!$G$5,0,10*ROW('Hygiene Data'!G157))),'Data Summary'!DX163="Yes"),OFFSET('Hygiene Data'!$G$5,0,10*ROW('Hygiene Data'!G157)),NA())</f>
        <v>#N/A</v>
      </c>
      <c r="BJ163" s="521" t="e">
        <f ca="1">+IF(AND(ISNUMBER(OFFSET('Hygiene Data'!$G$7,0,10*ROW('Hygiene Data'!G157))),'Data Summary'!DY163="Yes"),OFFSET('Hygiene Data'!$G$7,0,10*ROW('Hygiene Data'!G157)),NA())</f>
        <v>#N/A</v>
      </c>
      <c r="BK163" s="521" t="e">
        <f ca="1">+IF(AND(ISNUMBER(OFFSET('Hygiene Data'!$G$9,0,10*ROW('Hygiene Data'!G157))),'Data Summary'!DZ163="Yes"),OFFSET('Hygiene Data'!$G$9,0,10*ROW('Hygiene Data'!G157)),NA())</f>
        <v>#N/A</v>
      </c>
      <c r="BL163" s="521" t="e">
        <f ca="1">+IF(AND(ISNUMBER(OFFSET('Hygiene Data'!$H$5,0,10*ROW('Hygiene Data'!H157))),'Data Summary'!EA163="Yes"),OFFSET('Hygiene Data'!$H$5,0,10*ROW('Hygiene Data'!H157)),NA())</f>
        <v>#N/A</v>
      </c>
      <c r="BM163" s="521" t="e">
        <f ca="1">+IF(AND(ISNUMBER(OFFSET('Hygiene Data'!$H$7,0,10*ROW('Hygiene Data'!H157))),'Data Summary'!EB163="Yes"),OFFSET('Hygiene Data'!$H$7,0,10*ROW('Hygiene Data'!H157)),NA())</f>
        <v>#N/A</v>
      </c>
      <c r="BN163" s="521" t="e">
        <f ca="1">+IF(AND(ISNUMBER(OFFSET('Hygiene Data'!$H$9,0,10*ROW('Hygiene Data'!H157))),'Data Summary'!EC163="Yes"),OFFSET('Hygiene Data'!$H$9,0,10*ROW('Hygiene Data'!H157)),NA())</f>
        <v>#N/A</v>
      </c>
      <c r="BO163" s="521" t="e">
        <f ca="1">+IF(AND(ISNUMBER(OFFSET('Hygiene Data'!$I$5,0,10*ROW('Hygiene Data'!I157))),'Data Summary'!ED163="Yes"),OFFSET('Hygiene Data'!$I$5,0,10*ROW('Hygiene Data'!I157)),NA())</f>
        <v>#N/A</v>
      </c>
      <c r="BP163" s="521" t="e">
        <f ca="1">+IF(AND(ISNUMBER(OFFSET('Hygiene Data'!$I$7,0,10*ROW('Hygiene Data'!I157))),'Data Summary'!EE163="Yes"),OFFSET('Hygiene Data'!$I$7,0,10*ROW('Hygiene Data'!I157)),NA())</f>
        <v>#N/A</v>
      </c>
      <c r="BQ163" s="521" t="e">
        <f ca="1">+IF(AND(ISNUMBER(OFFSET('Hygiene Data'!$I$9,0,10*ROW('Hygiene Data'!I157))),'Data Summary'!EF163="Yes"),OFFSET('Hygiene Data'!$I$9,0,10*ROW('Hygiene Data'!I157)),NA())</f>
        <v>#N/A</v>
      </c>
    </row>
    <row r="164" spans="1:69" x14ac:dyDescent="0.25">
      <c r="A164" s="517" t="e">
        <f ca="1">+RIGHT('Data Summary'!A164,LEN('Data Summary'!A164)-9)</f>
        <v>#VALUE!</v>
      </c>
      <c r="B164" s="491" t="str">
        <f ca="1">+IF(ISTEXT('Data Summary'!B164),'Data Summary'!B164,"")</f>
        <v/>
      </c>
      <c r="C164" s="518" t="e">
        <f ca="1">+VALUE('Data Summary'!C164)</f>
        <v>#VALUE!</v>
      </c>
      <c r="D164" s="519" t="e">
        <f ca="1">+IF(AND(ISNUMBER(OFFSET('Water Data'!$D$4,0,10*ROW('Water Data'!D158))),'Data Summary'!BS164="Yes"),100-OFFSET('Water Data'!$D$4,0,10*ROW('Water Data'!D158)),NA())</f>
        <v>#N/A</v>
      </c>
      <c r="E164" s="519" t="e">
        <f ca="1">+IF(AND(ISNUMBER(OFFSET('Water Data'!$D$6,0,10*ROW('Water Data'!D158))),'Data Summary'!BT164="Yes"),OFFSET('Water Data'!$D$6,0,10*ROW('Water Data'!D158)),NA())</f>
        <v>#N/A</v>
      </c>
      <c r="F164" s="519" t="e">
        <f ca="1">+IF(AND(ISNUMBER(OFFSET('Water Data'!$D$9,0,10*ROW('Water Data'!D158))),'Data Summary'!BU164="Yes"),OFFSET('Water Data'!$D$9,0,10*ROW('Water Data'!D158)),NA())</f>
        <v>#N/A</v>
      </c>
      <c r="G164" s="519" t="e">
        <f ca="1">+IF(AND(ISNUMBER(OFFSET('Water Data'!$E$4,0,10*ROW('Water Data'!E158))),'Data Summary'!BV164="Yes"),100-OFFSET('Water Data'!$E$4,0,10*ROW('Water Data'!E158)),NA())</f>
        <v>#N/A</v>
      </c>
      <c r="H164" s="519" t="e">
        <f ca="1">+IF(AND(ISNUMBER(OFFSET('Water Data'!$E$6,0,10*ROW('Water Data'!E158))),'Data Summary'!BW164="Yes"),OFFSET('Water Data'!$E$6,0,10*ROW('Water Data'!E158)),NA())</f>
        <v>#N/A</v>
      </c>
      <c r="I164" s="519" t="e">
        <f ca="1">+IF(AND(ISNUMBER(OFFSET('Water Data'!$E$9,0,10*ROW('Water Data'!E158))),'Data Summary'!BX164="Yes"),OFFSET('Water Data'!$E$9,0,10*ROW('Water Data'!E158)),NA())</f>
        <v>#N/A</v>
      </c>
      <c r="J164" s="519" t="e">
        <f ca="1">+IF(AND(ISNUMBER(OFFSET('Water Data'!$F$4,0,10*ROW('Water Data'!F158))),'Data Summary'!BY164="Yes"),100-OFFSET('Water Data'!$F$4,0,10*ROW('Water Data'!F158)),NA())</f>
        <v>#N/A</v>
      </c>
      <c r="K164" s="519" t="e">
        <f ca="1">+IF(AND(ISNUMBER(OFFSET('Water Data'!$F$6,0,10*ROW('Water Data'!F158))),'Data Summary'!BZ164="Yes"),OFFSET('Water Data'!$F$6,0,10*ROW('Water Data'!F158)),NA())</f>
        <v>#N/A</v>
      </c>
      <c r="L164" s="519" t="e">
        <f ca="1">+IF(AND(ISNUMBER(OFFSET('Water Data'!$F$9,0,10*ROW('Water Data'!F158))),'Data Summary'!CA164="Yes"),OFFSET('Water Data'!$F$9,0,10*ROW('Water Data'!F158)),NA())</f>
        <v>#N/A</v>
      </c>
      <c r="M164" s="519" t="e">
        <f ca="1">+IF(AND(ISNUMBER(OFFSET('Water Data'!$G$4,0,10*ROW('Water Data'!G158))),'Data Summary'!CB164="Yes"),100-OFFSET('Water Data'!$G$4,0,10*ROW('Water Data'!G158)),NA())</f>
        <v>#N/A</v>
      </c>
      <c r="N164" s="519" t="e">
        <f ca="1">+IF(AND(ISNUMBER(OFFSET('Water Data'!$G$6,0,10*ROW('Water Data'!G158))),'Data Summary'!CC164="Yes"),OFFSET('Water Data'!$G$6,0,10*ROW('Water Data'!G158)),NA())</f>
        <v>#N/A</v>
      </c>
      <c r="O164" s="519" t="e">
        <f ca="1">+IF(AND(ISNUMBER(OFFSET('Water Data'!$G$9,0,10*ROW('Water Data'!G158))),'Data Summary'!CD164="Yes"),OFFSET('Water Data'!$G$9,0,10*ROW('Water Data'!G158)),NA())</f>
        <v>#N/A</v>
      </c>
      <c r="P164" s="519" t="e">
        <f ca="1">+IF(AND(ISNUMBER(OFFSET('Water Data'!$H$4,0,10*ROW('Water Data'!H158))),'Data Summary'!CE164="Yes"),100-OFFSET('Water Data'!$H$4,0,10*ROW('Water Data'!H158)),NA())</f>
        <v>#N/A</v>
      </c>
      <c r="Q164" s="519" t="e">
        <f ca="1">+IF(AND(ISNUMBER(OFFSET('Water Data'!$H$6,0,10*ROW('Water Data'!H158))),'Data Summary'!CF164="Yes"),OFFSET('Water Data'!$H$6,0,10*ROW('Water Data'!H158)),NA())</f>
        <v>#N/A</v>
      </c>
      <c r="R164" s="519" t="e">
        <f ca="1">+IF(AND(ISNUMBER(OFFSET('Water Data'!$H$9,0,10*ROW('Water Data'!H158))),'Data Summary'!CG164="Yes"),OFFSET('Water Data'!$H$9,0,10*ROW('Water Data'!H158)),NA())</f>
        <v>#N/A</v>
      </c>
      <c r="S164" s="519" t="e">
        <f ca="1">+IF(AND(ISNUMBER(OFFSET('Water Data'!$I$4,0,10*ROW('Water Data'!I158))),'Data Summary'!CH164="Yes"),100-OFFSET('Water Data'!$I$4,0,10*ROW('Water Data'!I158)),NA())</f>
        <v>#N/A</v>
      </c>
      <c r="T164" s="519" t="e">
        <f ca="1">+IF(AND(ISNUMBER(OFFSET('Water Data'!$I$6,0,10*ROW('Water Data'!I158))),'Data Summary'!CI164="Yes"),OFFSET('Water Data'!$I$6,0,10*ROW('Water Data'!I158)),NA())</f>
        <v>#N/A</v>
      </c>
      <c r="U164" s="519" t="e">
        <f ca="1">+IF(AND(ISNUMBER(OFFSET('Water Data'!$I$9,0,10*ROW('Water Data'!I158))),'Data Summary'!CJ164="Yes"),OFFSET('Water Data'!$I$9,0,10*ROW('Water Data'!I158)),NA())</f>
        <v>#N/A</v>
      </c>
      <c r="V164" s="520" t="e">
        <f ca="1">+IF(AND(ISNUMBER(OFFSET('Sanitation Data'!$D$4,0,10*ROW('Sanitation Data'!D158))),'Data Summary'!CK164="Yes"),100-OFFSET('Sanitation Data'!$D$4,0,10*ROW('Sanitation Data'!D158)),NA())</f>
        <v>#N/A</v>
      </c>
      <c r="W164" s="520" t="e">
        <f ca="1">+IF(AND(ISNUMBER(OFFSET('Sanitation Data'!$D$6,0,10*ROW('Sanitation Data'!D158))),'Data Summary'!CL164="Yes"),OFFSET('Sanitation Data'!$D$6,0,10*ROW('Sanitation Data'!D158)),NA())</f>
        <v>#N/A</v>
      </c>
      <c r="X164" s="520" t="e">
        <f ca="1">+IF(AND(ISNUMBER(OFFSET('Sanitation Data'!$D$10,0,10*ROW('Sanitation Data'!D158))),'Data Summary'!CM164="Yes"),OFFSET('Sanitation Data'!$D$10,0,10*ROW('Sanitation Data'!D158)),NA())</f>
        <v>#N/A</v>
      </c>
      <c r="Y164" s="520" t="e">
        <f ca="1">+IF(AND(ISNUMBER(OFFSET('Sanitation Data'!$D$11,0,10*ROW('Sanitation Data'!D158))),'Data Summary'!CN164="Yes"),OFFSET('Sanitation Data'!$D$11,0,10*ROW('Sanitation Data'!D158)),NA())</f>
        <v>#N/A</v>
      </c>
      <c r="Z164" s="520" t="e">
        <f ca="1">+IF(AND(ISNUMBER(OFFSET('Sanitation Data'!$D$12,0,10*ROW('Sanitation Data'!D158))),'Data Summary'!CO164="Yes"),OFFSET('Sanitation Data'!$D$12,0,10*ROW('Sanitation Data'!D158)),NA())</f>
        <v>#N/A</v>
      </c>
      <c r="AA164" s="520" t="e">
        <f ca="1">+IF(AND(ISNUMBER(OFFSET('Sanitation Data'!$E$4,0,10*ROW('Sanitation Data'!E158))),'Data Summary'!CP164="Yes"),100-OFFSET('Sanitation Data'!$E$4,0,10*ROW('Sanitation Data'!E158)),NA())</f>
        <v>#N/A</v>
      </c>
      <c r="AB164" s="520" t="e">
        <f ca="1">+IF(AND(ISNUMBER(OFFSET('Sanitation Data'!$E$6,0,10*ROW('Sanitation Data'!E158))),'Data Summary'!CQ164="Yes"),OFFSET('Sanitation Data'!$E$6,0,10*ROW('Sanitation Data'!E158)),NA())</f>
        <v>#N/A</v>
      </c>
      <c r="AC164" s="520" t="e">
        <f ca="1">+IF(AND(ISNUMBER(OFFSET('Sanitation Data'!$E$10,0,10*ROW('Sanitation Data'!E158))),'Data Summary'!CR164="Yes"),OFFSET('Sanitation Data'!$E$10,0,10*ROW('Sanitation Data'!E158)),NA())</f>
        <v>#N/A</v>
      </c>
      <c r="AD164" s="520" t="e">
        <f ca="1">+IF(AND(ISNUMBER(OFFSET('Sanitation Data'!$E$11,0,10*ROW('Sanitation Data'!E158))),'Data Summary'!CS164="Yes"),OFFSET('Sanitation Data'!$E$11,0,10*ROW('Sanitation Data'!E158)),NA())</f>
        <v>#N/A</v>
      </c>
      <c r="AE164" s="520" t="e">
        <f ca="1">+IF(AND(ISNUMBER(OFFSET('Sanitation Data'!$E$12,0,10*ROW('Sanitation Data'!E158))),'Data Summary'!CT164="Yes"),OFFSET('Sanitation Data'!$E$12,0,10*ROW('Sanitation Data'!E158)),NA())</f>
        <v>#N/A</v>
      </c>
      <c r="AF164" s="520" t="e">
        <f ca="1">+IF(AND(ISNUMBER(OFFSET('Sanitation Data'!$F$4,0,10*ROW('Sanitation Data'!F158))),'Data Summary'!CU164="Yes"),100-OFFSET('Sanitation Data'!$F$4,0,10*ROW('Sanitation Data'!F158)),NA())</f>
        <v>#N/A</v>
      </c>
      <c r="AG164" s="520" t="e">
        <f ca="1">+IF(AND(ISNUMBER(OFFSET('Sanitation Data'!$F$6,0,10*ROW('Sanitation Data'!F158))),'Data Summary'!CV164="Yes"),OFFSET('Sanitation Data'!$F$6,0,10*ROW('Sanitation Data'!F158)),NA())</f>
        <v>#N/A</v>
      </c>
      <c r="AH164" s="520" t="e">
        <f ca="1">+IF(AND(ISNUMBER(OFFSET('Sanitation Data'!$F$10,0,10*ROW('Sanitation Data'!F158))),'Data Summary'!CW164="Yes"),OFFSET('Sanitation Data'!$F$10,0,10*ROW('Sanitation Data'!F158)),NA())</f>
        <v>#N/A</v>
      </c>
      <c r="AI164" s="520" t="e">
        <f ca="1">+IF(AND(ISNUMBER(OFFSET('Sanitation Data'!$F$11,0,10*ROW('Sanitation Data'!F158))),'Data Summary'!CX164="Yes"),OFFSET('Sanitation Data'!$F$11,0,10*ROW('Sanitation Data'!F158)),NA())</f>
        <v>#N/A</v>
      </c>
      <c r="AJ164" s="520" t="e">
        <f ca="1">+IF(AND(ISNUMBER(OFFSET('Sanitation Data'!$F$12,0,10*ROW('Sanitation Data'!F158))),'Data Summary'!CY164="Yes"),OFFSET('Sanitation Data'!$F$12,0,10*ROW('Sanitation Data'!F158)),NA())</f>
        <v>#N/A</v>
      </c>
      <c r="AK164" s="520" t="e">
        <f ca="1">+IF(AND(ISNUMBER(OFFSET('Sanitation Data'!$G$4,0,10*ROW('Sanitation Data'!G158))),'Data Summary'!CZ164="Yes"),100-OFFSET('Sanitation Data'!$G$4,0,10*ROW('Sanitation Data'!G158)),NA())</f>
        <v>#N/A</v>
      </c>
      <c r="AL164" s="520" t="e">
        <f ca="1">+IF(AND(ISNUMBER(OFFSET('Sanitation Data'!$G$6,0,10*ROW('Sanitation Data'!G158))),'Data Summary'!DA164="Yes"),OFFSET('Sanitation Data'!$G$6,0,10*ROW('Sanitation Data'!G158)),NA())</f>
        <v>#N/A</v>
      </c>
      <c r="AM164" s="520" t="e">
        <f ca="1">+IF(AND(ISNUMBER(OFFSET('Sanitation Data'!$G$10,0,10*ROW('Sanitation Data'!G158))),'Data Summary'!DB164="Yes"),OFFSET('Sanitation Data'!$G$10,0,10*ROW('Sanitation Data'!G158)),NA())</f>
        <v>#N/A</v>
      </c>
      <c r="AN164" s="520" t="e">
        <f ca="1">+IF(AND(ISNUMBER(OFFSET('Sanitation Data'!$G$11,0,10*ROW('Sanitation Data'!G158))),'Data Summary'!DC164="Yes"),OFFSET('Sanitation Data'!$G$11,0,10*ROW('Sanitation Data'!G158)),NA())</f>
        <v>#N/A</v>
      </c>
      <c r="AO164" s="520" t="e">
        <f ca="1">+IF(AND(ISNUMBER(OFFSET('Sanitation Data'!$G$12,0,10*ROW('Sanitation Data'!G158))),'Data Summary'!DD164="Yes"),OFFSET('Sanitation Data'!$G$12,0,10*ROW('Sanitation Data'!G158)),NA())</f>
        <v>#N/A</v>
      </c>
      <c r="AP164" s="520" t="e">
        <f ca="1">+IF(AND(ISNUMBER(OFFSET('Sanitation Data'!$H$4,0,10*ROW('Sanitation Data'!H158))),'Data Summary'!DE164="Yes"),100-OFFSET('Sanitation Data'!$H$4,0,10*ROW('Sanitation Data'!H158)),NA())</f>
        <v>#N/A</v>
      </c>
      <c r="AQ164" s="520" t="e">
        <f ca="1">+IF(AND(ISNUMBER(OFFSET('Sanitation Data'!$H$6,0,10*ROW('Sanitation Data'!H158))),'Data Summary'!DF164="Yes"),OFFSET('Sanitation Data'!$H$6,0,10*ROW('Sanitation Data'!H158)),NA())</f>
        <v>#N/A</v>
      </c>
      <c r="AR164" s="520" t="e">
        <f ca="1">+IF(AND(ISNUMBER(OFFSET('Sanitation Data'!$H$10,0,10*ROW('Sanitation Data'!H158))),'Data Summary'!DG164="Yes"),OFFSET('Sanitation Data'!$H$10,0,10*ROW('Sanitation Data'!H158)),NA())</f>
        <v>#N/A</v>
      </c>
      <c r="AS164" s="520" t="e">
        <f ca="1">+IF(AND(ISNUMBER(OFFSET('Sanitation Data'!$H$11,0,10*ROW('Sanitation Data'!H158))),'Data Summary'!DH164="Yes"),OFFSET('Sanitation Data'!$H$11,0,10*ROW('Sanitation Data'!H158)),NA())</f>
        <v>#N/A</v>
      </c>
      <c r="AT164" s="520" t="e">
        <f ca="1">+IF(AND(ISNUMBER(OFFSET('Sanitation Data'!$H$12,0,10*ROW('Sanitation Data'!H158))),'Data Summary'!DI164="Yes"),OFFSET('Sanitation Data'!$H$12,0,10*ROW('Sanitation Data'!H158)),NA())</f>
        <v>#N/A</v>
      </c>
      <c r="AU164" s="520" t="e">
        <f ca="1">+IF(AND(ISNUMBER(OFFSET('Sanitation Data'!$I$4,0,10*ROW('Sanitation Data'!I158))),'Data Summary'!DJ164="Yes"),100-OFFSET('Sanitation Data'!$I$4,0,10*ROW('Sanitation Data'!I158)),NA())</f>
        <v>#N/A</v>
      </c>
      <c r="AV164" s="520" t="e">
        <f ca="1">+IF(AND(ISNUMBER(OFFSET('Sanitation Data'!$I$6,0,10*ROW('Sanitation Data'!I158))),'Data Summary'!DK164="Yes"),OFFSET('Sanitation Data'!$I$6,0,10*ROW('Sanitation Data'!I158)),NA())</f>
        <v>#N/A</v>
      </c>
      <c r="AW164" s="520" t="e">
        <f ca="1">+IF(AND(ISNUMBER(OFFSET('Sanitation Data'!$I$10,0,10*ROW('Sanitation Data'!I158))),'Data Summary'!DL164="Yes"),OFFSET('Sanitation Data'!$I$10,0,10*ROW('Sanitation Data'!I158)),NA())</f>
        <v>#N/A</v>
      </c>
      <c r="AX164" s="520" t="e">
        <f ca="1">+IF(AND(ISNUMBER(OFFSET('Sanitation Data'!$I$11,0,10*ROW('Sanitation Data'!I158))),'Data Summary'!DM164="Yes"),OFFSET('Sanitation Data'!$I$11,0,10*ROW('Sanitation Data'!I158)),NA())</f>
        <v>#N/A</v>
      </c>
      <c r="AY164" s="520" t="e">
        <f ca="1">+IF(AND(ISNUMBER(OFFSET('Sanitation Data'!$I$12,0,10*ROW('Sanitation Data'!I158))),'Data Summary'!DN164="Yes"),OFFSET('Sanitation Data'!$I$12,0,10*ROW('Sanitation Data'!I158)),NA())</f>
        <v>#N/A</v>
      </c>
      <c r="AZ164" s="521" t="e">
        <f ca="1">+IF(AND(ISNUMBER(OFFSET('Hygiene Data'!$D$5,0,10*ROW('Hygiene Data'!D158))),'Data Summary'!DO164="Yes"),OFFSET('Hygiene Data'!$D$5,0,10*ROW('Hygiene Data'!D158)),NA())</f>
        <v>#N/A</v>
      </c>
      <c r="BA164" s="521" t="e">
        <f ca="1">+IF(AND(ISNUMBER(OFFSET('Hygiene Data'!$D$7,0,10*ROW('Hygiene Data'!D158))),'Data Summary'!DP164="Yes"),OFFSET('Hygiene Data'!$D$7,0,10*ROW('Hygiene Data'!D158)),NA())</f>
        <v>#N/A</v>
      </c>
      <c r="BB164" s="521" t="e">
        <f ca="1">+IF(AND(ISNUMBER(OFFSET('Hygiene Data'!$D$9,0,10*ROW('Hygiene Data'!D158))),'Data Summary'!DQ164="Yes"),OFFSET('Hygiene Data'!$D$9,0,10*ROW('Hygiene Data'!D158)),NA())</f>
        <v>#N/A</v>
      </c>
      <c r="BC164" s="521" t="e">
        <f ca="1">+IF(AND(ISNUMBER(OFFSET('Hygiene Data'!$E$5,0,10*ROW('Hygiene Data'!E158))),'Data Summary'!DR164="Yes"),OFFSET('Hygiene Data'!$E$5,0,10*ROW('Hygiene Data'!E158)),NA())</f>
        <v>#N/A</v>
      </c>
      <c r="BD164" s="521" t="e">
        <f ca="1">+IF(AND(ISNUMBER(OFFSET('Hygiene Data'!$E$7,0,10*ROW('Hygiene Data'!E158))),'Data Summary'!DS164="Yes"),OFFSET('Hygiene Data'!$E$7,0,10*ROW('Hygiene Data'!E158)),NA())</f>
        <v>#N/A</v>
      </c>
      <c r="BE164" s="521" t="e">
        <f ca="1">+IF(AND(ISNUMBER(OFFSET('Hygiene Data'!$E$9,0,10*ROW('Hygiene Data'!E158))),'Data Summary'!DT164="Yes"),OFFSET('Hygiene Data'!$E$9,0,10*ROW('Hygiene Data'!E158)),NA())</f>
        <v>#N/A</v>
      </c>
      <c r="BF164" s="521" t="e">
        <f ca="1">+IF(AND(ISNUMBER(OFFSET('Hygiene Data'!$F$5,0,10*ROW('Hygiene Data'!F158))),'Data Summary'!DU164="Yes"),OFFSET('Hygiene Data'!$F$5,0,10*ROW('Hygiene Data'!F158)),NA())</f>
        <v>#N/A</v>
      </c>
      <c r="BG164" s="521" t="e">
        <f ca="1">+IF(AND(ISNUMBER(OFFSET('Hygiene Data'!$F$7,0,10*ROW('Hygiene Data'!F158))),'Data Summary'!DV164="Yes"),OFFSET('Hygiene Data'!$F$7,0,10*ROW('Hygiene Data'!F158)),NA())</f>
        <v>#N/A</v>
      </c>
      <c r="BH164" s="521" t="e">
        <f ca="1">+IF(AND(ISNUMBER(OFFSET('Hygiene Data'!$F$9,0,10*ROW('Hygiene Data'!F158))),'Data Summary'!DW164="Yes"),OFFSET('Hygiene Data'!$F$9,0,10*ROW('Hygiene Data'!F158)),NA())</f>
        <v>#N/A</v>
      </c>
      <c r="BI164" s="521" t="e">
        <f ca="1">+IF(AND(ISNUMBER(OFFSET('Hygiene Data'!$G$5,0,10*ROW('Hygiene Data'!G158))),'Data Summary'!DX164="Yes"),OFFSET('Hygiene Data'!$G$5,0,10*ROW('Hygiene Data'!G158)),NA())</f>
        <v>#N/A</v>
      </c>
      <c r="BJ164" s="521" t="e">
        <f ca="1">+IF(AND(ISNUMBER(OFFSET('Hygiene Data'!$G$7,0,10*ROW('Hygiene Data'!G158))),'Data Summary'!DY164="Yes"),OFFSET('Hygiene Data'!$G$7,0,10*ROW('Hygiene Data'!G158)),NA())</f>
        <v>#N/A</v>
      </c>
      <c r="BK164" s="521" t="e">
        <f ca="1">+IF(AND(ISNUMBER(OFFSET('Hygiene Data'!$G$9,0,10*ROW('Hygiene Data'!G158))),'Data Summary'!DZ164="Yes"),OFFSET('Hygiene Data'!$G$9,0,10*ROW('Hygiene Data'!G158)),NA())</f>
        <v>#N/A</v>
      </c>
      <c r="BL164" s="521" t="e">
        <f ca="1">+IF(AND(ISNUMBER(OFFSET('Hygiene Data'!$H$5,0,10*ROW('Hygiene Data'!H158))),'Data Summary'!EA164="Yes"),OFFSET('Hygiene Data'!$H$5,0,10*ROW('Hygiene Data'!H158)),NA())</f>
        <v>#N/A</v>
      </c>
      <c r="BM164" s="521" t="e">
        <f ca="1">+IF(AND(ISNUMBER(OFFSET('Hygiene Data'!$H$7,0,10*ROW('Hygiene Data'!H158))),'Data Summary'!EB164="Yes"),OFFSET('Hygiene Data'!$H$7,0,10*ROW('Hygiene Data'!H158)),NA())</f>
        <v>#N/A</v>
      </c>
      <c r="BN164" s="521" t="e">
        <f ca="1">+IF(AND(ISNUMBER(OFFSET('Hygiene Data'!$H$9,0,10*ROW('Hygiene Data'!H158))),'Data Summary'!EC164="Yes"),OFFSET('Hygiene Data'!$H$9,0,10*ROW('Hygiene Data'!H158)),NA())</f>
        <v>#N/A</v>
      </c>
      <c r="BO164" s="521" t="e">
        <f ca="1">+IF(AND(ISNUMBER(OFFSET('Hygiene Data'!$I$5,0,10*ROW('Hygiene Data'!I158))),'Data Summary'!ED164="Yes"),OFFSET('Hygiene Data'!$I$5,0,10*ROW('Hygiene Data'!I158)),NA())</f>
        <v>#N/A</v>
      </c>
      <c r="BP164" s="521" t="e">
        <f ca="1">+IF(AND(ISNUMBER(OFFSET('Hygiene Data'!$I$7,0,10*ROW('Hygiene Data'!I158))),'Data Summary'!EE164="Yes"),OFFSET('Hygiene Data'!$I$7,0,10*ROW('Hygiene Data'!I158)),NA())</f>
        <v>#N/A</v>
      </c>
      <c r="BQ164" s="521" t="e">
        <f ca="1">+IF(AND(ISNUMBER(OFFSET('Hygiene Data'!$I$9,0,10*ROW('Hygiene Data'!I158))),'Data Summary'!EF164="Yes"),OFFSET('Hygiene Data'!$I$9,0,10*ROW('Hygiene Data'!I158)),NA())</f>
        <v>#N/A</v>
      </c>
    </row>
    <row r="165" spans="1:69" x14ac:dyDescent="0.25">
      <c r="A165" s="517" t="e">
        <f ca="1">+RIGHT('Data Summary'!A165,LEN('Data Summary'!A165)-9)</f>
        <v>#VALUE!</v>
      </c>
      <c r="B165" s="491" t="str">
        <f ca="1">+IF(ISTEXT('Data Summary'!B165),'Data Summary'!B165,"")</f>
        <v/>
      </c>
      <c r="C165" s="518" t="e">
        <f ca="1">+VALUE('Data Summary'!C165)</f>
        <v>#VALUE!</v>
      </c>
      <c r="D165" s="519" t="e">
        <f ca="1">+IF(AND(ISNUMBER(OFFSET('Water Data'!$D$4,0,10*ROW('Water Data'!D159))),'Data Summary'!BS165="Yes"),100-OFFSET('Water Data'!$D$4,0,10*ROW('Water Data'!D159)),NA())</f>
        <v>#N/A</v>
      </c>
      <c r="E165" s="519" t="e">
        <f ca="1">+IF(AND(ISNUMBER(OFFSET('Water Data'!$D$6,0,10*ROW('Water Data'!D159))),'Data Summary'!BT165="Yes"),OFFSET('Water Data'!$D$6,0,10*ROW('Water Data'!D159)),NA())</f>
        <v>#N/A</v>
      </c>
      <c r="F165" s="519" t="e">
        <f ca="1">+IF(AND(ISNUMBER(OFFSET('Water Data'!$D$9,0,10*ROW('Water Data'!D159))),'Data Summary'!BU165="Yes"),OFFSET('Water Data'!$D$9,0,10*ROW('Water Data'!D159)),NA())</f>
        <v>#N/A</v>
      </c>
      <c r="G165" s="519" t="e">
        <f ca="1">+IF(AND(ISNUMBER(OFFSET('Water Data'!$E$4,0,10*ROW('Water Data'!E159))),'Data Summary'!BV165="Yes"),100-OFFSET('Water Data'!$E$4,0,10*ROW('Water Data'!E159)),NA())</f>
        <v>#N/A</v>
      </c>
      <c r="H165" s="519" t="e">
        <f ca="1">+IF(AND(ISNUMBER(OFFSET('Water Data'!$E$6,0,10*ROW('Water Data'!E159))),'Data Summary'!BW165="Yes"),OFFSET('Water Data'!$E$6,0,10*ROW('Water Data'!E159)),NA())</f>
        <v>#N/A</v>
      </c>
      <c r="I165" s="519" t="e">
        <f ca="1">+IF(AND(ISNUMBER(OFFSET('Water Data'!$E$9,0,10*ROW('Water Data'!E159))),'Data Summary'!BX165="Yes"),OFFSET('Water Data'!$E$9,0,10*ROW('Water Data'!E159)),NA())</f>
        <v>#N/A</v>
      </c>
      <c r="J165" s="519" t="e">
        <f ca="1">+IF(AND(ISNUMBER(OFFSET('Water Data'!$F$4,0,10*ROW('Water Data'!F159))),'Data Summary'!BY165="Yes"),100-OFFSET('Water Data'!$F$4,0,10*ROW('Water Data'!F159)),NA())</f>
        <v>#N/A</v>
      </c>
      <c r="K165" s="519" t="e">
        <f ca="1">+IF(AND(ISNUMBER(OFFSET('Water Data'!$F$6,0,10*ROW('Water Data'!F159))),'Data Summary'!BZ165="Yes"),OFFSET('Water Data'!$F$6,0,10*ROW('Water Data'!F159)),NA())</f>
        <v>#N/A</v>
      </c>
      <c r="L165" s="519" t="e">
        <f ca="1">+IF(AND(ISNUMBER(OFFSET('Water Data'!$F$9,0,10*ROW('Water Data'!F159))),'Data Summary'!CA165="Yes"),OFFSET('Water Data'!$F$9,0,10*ROW('Water Data'!F159)),NA())</f>
        <v>#N/A</v>
      </c>
      <c r="M165" s="519" t="e">
        <f ca="1">+IF(AND(ISNUMBER(OFFSET('Water Data'!$G$4,0,10*ROW('Water Data'!G159))),'Data Summary'!CB165="Yes"),100-OFFSET('Water Data'!$G$4,0,10*ROW('Water Data'!G159)),NA())</f>
        <v>#N/A</v>
      </c>
      <c r="N165" s="519" t="e">
        <f ca="1">+IF(AND(ISNUMBER(OFFSET('Water Data'!$G$6,0,10*ROW('Water Data'!G159))),'Data Summary'!CC165="Yes"),OFFSET('Water Data'!$G$6,0,10*ROW('Water Data'!G159)),NA())</f>
        <v>#N/A</v>
      </c>
      <c r="O165" s="519" t="e">
        <f ca="1">+IF(AND(ISNUMBER(OFFSET('Water Data'!$G$9,0,10*ROW('Water Data'!G159))),'Data Summary'!CD165="Yes"),OFFSET('Water Data'!$G$9,0,10*ROW('Water Data'!G159)),NA())</f>
        <v>#N/A</v>
      </c>
      <c r="P165" s="519" t="e">
        <f ca="1">+IF(AND(ISNUMBER(OFFSET('Water Data'!$H$4,0,10*ROW('Water Data'!H159))),'Data Summary'!CE165="Yes"),100-OFFSET('Water Data'!$H$4,0,10*ROW('Water Data'!H159)),NA())</f>
        <v>#N/A</v>
      </c>
      <c r="Q165" s="519" t="e">
        <f ca="1">+IF(AND(ISNUMBER(OFFSET('Water Data'!$H$6,0,10*ROW('Water Data'!H159))),'Data Summary'!CF165="Yes"),OFFSET('Water Data'!$H$6,0,10*ROW('Water Data'!H159)),NA())</f>
        <v>#N/A</v>
      </c>
      <c r="R165" s="519" t="e">
        <f ca="1">+IF(AND(ISNUMBER(OFFSET('Water Data'!$H$9,0,10*ROW('Water Data'!H159))),'Data Summary'!CG165="Yes"),OFFSET('Water Data'!$H$9,0,10*ROW('Water Data'!H159)),NA())</f>
        <v>#N/A</v>
      </c>
      <c r="S165" s="519" t="e">
        <f ca="1">+IF(AND(ISNUMBER(OFFSET('Water Data'!$I$4,0,10*ROW('Water Data'!I159))),'Data Summary'!CH165="Yes"),100-OFFSET('Water Data'!$I$4,0,10*ROW('Water Data'!I159)),NA())</f>
        <v>#N/A</v>
      </c>
      <c r="T165" s="519" t="e">
        <f ca="1">+IF(AND(ISNUMBER(OFFSET('Water Data'!$I$6,0,10*ROW('Water Data'!I159))),'Data Summary'!CI165="Yes"),OFFSET('Water Data'!$I$6,0,10*ROW('Water Data'!I159)),NA())</f>
        <v>#N/A</v>
      </c>
      <c r="U165" s="519" t="e">
        <f ca="1">+IF(AND(ISNUMBER(OFFSET('Water Data'!$I$9,0,10*ROW('Water Data'!I159))),'Data Summary'!CJ165="Yes"),OFFSET('Water Data'!$I$9,0,10*ROW('Water Data'!I159)),NA())</f>
        <v>#N/A</v>
      </c>
      <c r="V165" s="520" t="e">
        <f ca="1">+IF(AND(ISNUMBER(OFFSET('Sanitation Data'!$D$4,0,10*ROW('Sanitation Data'!D159))),'Data Summary'!CK165="Yes"),100-OFFSET('Sanitation Data'!$D$4,0,10*ROW('Sanitation Data'!D159)),NA())</f>
        <v>#N/A</v>
      </c>
      <c r="W165" s="520" t="e">
        <f ca="1">+IF(AND(ISNUMBER(OFFSET('Sanitation Data'!$D$6,0,10*ROW('Sanitation Data'!D159))),'Data Summary'!CL165="Yes"),OFFSET('Sanitation Data'!$D$6,0,10*ROW('Sanitation Data'!D159)),NA())</f>
        <v>#N/A</v>
      </c>
      <c r="X165" s="520" t="e">
        <f ca="1">+IF(AND(ISNUMBER(OFFSET('Sanitation Data'!$D$10,0,10*ROW('Sanitation Data'!D159))),'Data Summary'!CM165="Yes"),OFFSET('Sanitation Data'!$D$10,0,10*ROW('Sanitation Data'!D159)),NA())</f>
        <v>#N/A</v>
      </c>
      <c r="Y165" s="520" t="e">
        <f ca="1">+IF(AND(ISNUMBER(OFFSET('Sanitation Data'!$D$11,0,10*ROW('Sanitation Data'!D159))),'Data Summary'!CN165="Yes"),OFFSET('Sanitation Data'!$D$11,0,10*ROW('Sanitation Data'!D159)),NA())</f>
        <v>#N/A</v>
      </c>
      <c r="Z165" s="520" t="e">
        <f ca="1">+IF(AND(ISNUMBER(OFFSET('Sanitation Data'!$D$12,0,10*ROW('Sanitation Data'!D159))),'Data Summary'!CO165="Yes"),OFFSET('Sanitation Data'!$D$12,0,10*ROW('Sanitation Data'!D159)),NA())</f>
        <v>#N/A</v>
      </c>
      <c r="AA165" s="520" t="e">
        <f ca="1">+IF(AND(ISNUMBER(OFFSET('Sanitation Data'!$E$4,0,10*ROW('Sanitation Data'!E159))),'Data Summary'!CP165="Yes"),100-OFFSET('Sanitation Data'!$E$4,0,10*ROW('Sanitation Data'!E159)),NA())</f>
        <v>#N/A</v>
      </c>
      <c r="AB165" s="520" t="e">
        <f ca="1">+IF(AND(ISNUMBER(OFFSET('Sanitation Data'!$E$6,0,10*ROW('Sanitation Data'!E159))),'Data Summary'!CQ165="Yes"),OFFSET('Sanitation Data'!$E$6,0,10*ROW('Sanitation Data'!E159)),NA())</f>
        <v>#N/A</v>
      </c>
      <c r="AC165" s="520" t="e">
        <f ca="1">+IF(AND(ISNUMBER(OFFSET('Sanitation Data'!$E$10,0,10*ROW('Sanitation Data'!E159))),'Data Summary'!CR165="Yes"),OFFSET('Sanitation Data'!$E$10,0,10*ROW('Sanitation Data'!E159)),NA())</f>
        <v>#N/A</v>
      </c>
      <c r="AD165" s="520" t="e">
        <f ca="1">+IF(AND(ISNUMBER(OFFSET('Sanitation Data'!$E$11,0,10*ROW('Sanitation Data'!E159))),'Data Summary'!CS165="Yes"),OFFSET('Sanitation Data'!$E$11,0,10*ROW('Sanitation Data'!E159)),NA())</f>
        <v>#N/A</v>
      </c>
      <c r="AE165" s="520" t="e">
        <f ca="1">+IF(AND(ISNUMBER(OFFSET('Sanitation Data'!$E$12,0,10*ROW('Sanitation Data'!E159))),'Data Summary'!CT165="Yes"),OFFSET('Sanitation Data'!$E$12,0,10*ROW('Sanitation Data'!E159)),NA())</f>
        <v>#N/A</v>
      </c>
      <c r="AF165" s="520" t="e">
        <f ca="1">+IF(AND(ISNUMBER(OFFSET('Sanitation Data'!$F$4,0,10*ROW('Sanitation Data'!F159))),'Data Summary'!CU165="Yes"),100-OFFSET('Sanitation Data'!$F$4,0,10*ROW('Sanitation Data'!F159)),NA())</f>
        <v>#N/A</v>
      </c>
      <c r="AG165" s="520" t="e">
        <f ca="1">+IF(AND(ISNUMBER(OFFSET('Sanitation Data'!$F$6,0,10*ROW('Sanitation Data'!F159))),'Data Summary'!CV165="Yes"),OFFSET('Sanitation Data'!$F$6,0,10*ROW('Sanitation Data'!F159)),NA())</f>
        <v>#N/A</v>
      </c>
      <c r="AH165" s="520" t="e">
        <f ca="1">+IF(AND(ISNUMBER(OFFSET('Sanitation Data'!$F$10,0,10*ROW('Sanitation Data'!F159))),'Data Summary'!CW165="Yes"),OFFSET('Sanitation Data'!$F$10,0,10*ROW('Sanitation Data'!F159)),NA())</f>
        <v>#N/A</v>
      </c>
      <c r="AI165" s="520" t="e">
        <f ca="1">+IF(AND(ISNUMBER(OFFSET('Sanitation Data'!$F$11,0,10*ROW('Sanitation Data'!F159))),'Data Summary'!CX165="Yes"),OFFSET('Sanitation Data'!$F$11,0,10*ROW('Sanitation Data'!F159)),NA())</f>
        <v>#N/A</v>
      </c>
      <c r="AJ165" s="520" t="e">
        <f ca="1">+IF(AND(ISNUMBER(OFFSET('Sanitation Data'!$F$12,0,10*ROW('Sanitation Data'!F159))),'Data Summary'!CY165="Yes"),OFFSET('Sanitation Data'!$F$12,0,10*ROW('Sanitation Data'!F159)),NA())</f>
        <v>#N/A</v>
      </c>
      <c r="AK165" s="520" t="e">
        <f ca="1">+IF(AND(ISNUMBER(OFFSET('Sanitation Data'!$G$4,0,10*ROW('Sanitation Data'!G159))),'Data Summary'!CZ165="Yes"),100-OFFSET('Sanitation Data'!$G$4,0,10*ROW('Sanitation Data'!G159)),NA())</f>
        <v>#N/A</v>
      </c>
      <c r="AL165" s="520" t="e">
        <f ca="1">+IF(AND(ISNUMBER(OFFSET('Sanitation Data'!$G$6,0,10*ROW('Sanitation Data'!G159))),'Data Summary'!DA165="Yes"),OFFSET('Sanitation Data'!$G$6,0,10*ROW('Sanitation Data'!G159)),NA())</f>
        <v>#N/A</v>
      </c>
      <c r="AM165" s="520" t="e">
        <f ca="1">+IF(AND(ISNUMBER(OFFSET('Sanitation Data'!$G$10,0,10*ROW('Sanitation Data'!G159))),'Data Summary'!DB165="Yes"),OFFSET('Sanitation Data'!$G$10,0,10*ROW('Sanitation Data'!G159)),NA())</f>
        <v>#N/A</v>
      </c>
      <c r="AN165" s="520" t="e">
        <f ca="1">+IF(AND(ISNUMBER(OFFSET('Sanitation Data'!$G$11,0,10*ROW('Sanitation Data'!G159))),'Data Summary'!DC165="Yes"),OFFSET('Sanitation Data'!$G$11,0,10*ROW('Sanitation Data'!G159)),NA())</f>
        <v>#N/A</v>
      </c>
      <c r="AO165" s="520" t="e">
        <f ca="1">+IF(AND(ISNUMBER(OFFSET('Sanitation Data'!$G$12,0,10*ROW('Sanitation Data'!G159))),'Data Summary'!DD165="Yes"),OFFSET('Sanitation Data'!$G$12,0,10*ROW('Sanitation Data'!G159)),NA())</f>
        <v>#N/A</v>
      </c>
      <c r="AP165" s="520" t="e">
        <f ca="1">+IF(AND(ISNUMBER(OFFSET('Sanitation Data'!$H$4,0,10*ROW('Sanitation Data'!H159))),'Data Summary'!DE165="Yes"),100-OFFSET('Sanitation Data'!$H$4,0,10*ROW('Sanitation Data'!H159)),NA())</f>
        <v>#N/A</v>
      </c>
      <c r="AQ165" s="520" t="e">
        <f ca="1">+IF(AND(ISNUMBER(OFFSET('Sanitation Data'!$H$6,0,10*ROW('Sanitation Data'!H159))),'Data Summary'!DF165="Yes"),OFFSET('Sanitation Data'!$H$6,0,10*ROW('Sanitation Data'!H159)),NA())</f>
        <v>#N/A</v>
      </c>
      <c r="AR165" s="520" t="e">
        <f ca="1">+IF(AND(ISNUMBER(OFFSET('Sanitation Data'!$H$10,0,10*ROW('Sanitation Data'!H159))),'Data Summary'!DG165="Yes"),OFFSET('Sanitation Data'!$H$10,0,10*ROW('Sanitation Data'!H159)),NA())</f>
        <v>#N/A</v>
      </c>
      <c r="AS165" s="520" t="e">
        <f ca="1">+IF(AND(ISNUMBER(OFFSET('Sanitation Data'!$H$11,0,10*ROW('Sanitation Data'!H159))),'Data Summary'!DH165="Yes"),OFFSET('Sanitation Data'!$H$11,0,10*ROW('Sanitation Data'!H159)),NA())</f>
        <v>#N/A</v>
      </c>
      <c r="AT165" s="520" t="e">
        <f ca="1">+IF(AND(ISNUMBER(OFFSET('Sanitation Data'!$H$12,0,10*ROW('Sanitation Data'!H159))),'Data Summary'!DI165="Yes"),OFFSET('Sanitation Data'!$H$12,0,10*ROW('Sanitation Data'!H159)),NA())</f>
        <v>#N/A</v>
      </c>
      <c r="AU165" s="520" t="e">
        <f ca="1">+IF(AND(ISNUMBER(OFFSET('Sanitation Data'!$I$4,0,10*ROW('Sanitation Data'!I159))),'Data Summary'!DJ165="Yes"),100-OFFSET('Sanitation Data'!$I$4,0,10*ROW('Sanitation Data'!I159)),NA())</f>
        <v>#N/A</v>
      </c>
      <c r="AV165" s="520" t="e">
        <f ca="1">+IF(AND(ISNUMBER(OFFSET('Sanitation Data'!$I$6,0,10*ROW('Sanitation Data'!I159))),'Data Summary'!DK165="Yes"),OFFSET('Sanitation Data'!$I$6,0,10*ROW('Sanitation Data'!I159)),NA())</f>
        <v>#N/A</v>
      </c>
      <c r="AW165" s="520" t="e">
        <f ca="1">+IF(AND(ISNUMBER(OFFSET('Sanitation Data'!$I$10,0,10*ROW('Sanitation Data'!I159))),'Data Summary'!DL165="Yes"),OFFSET('Sanitation Data'!$I$10,0,10*ROW('Sanitation Data'!I159)),NA())</f>
        <v>#N/A</v>
      </c>
      <c r="AX165" s="520" t="e">
        <f ca="1">+IF(AND(ISNUMBER(OFFSET('Sanitation Data'!$I$11,0,10*ROW('Sanitation Data'!I159))),'Data Summary'!DM165="Yes"),OFFSET('Sanitation Data'!$I$11,0,10*ROW('Sanitation Data'!I159)),NA())</f>
        <v>#N/A</v>
      </c>
      <c r="AY165" s="520" t="e">
        <f ca="1">+IF(AND(ISNUMBER(OFFSET('Sanitation Data'!$I$12,0,10*ROW('Sanitation Data'!I159))),'Data Summary'!DN165="Yes"),OFFSET('Sanitation Data'!$I$12,0,10*ROW('Sanitation Data'!I159)),NA())</f>
        <v>#N/A</v>
      </c>
      <c r="AZ165" s="521" t="e">
        <f ca="1">+IF(AND(ISNUMBER(OFFSET('Hygiene Data'!$D$5,0,10*ROW('Hygiene Data'!D159))),'Data Summary'!DO165="Yes"),OFFSET('Hygiene Data'!$D$5,0,10*ROW('Hygiene Data'!D159)),NA())</f>
        <v>#N/A</v>
      </c>
      <c r="BA165" s="521" t="e">
        <f ca="1">+IF(AND(ISNUMBER(OFFSET('Hygiene Data'!$D$7,0,10*ROW('Hygiene Data'!D159))),'Data Summary'!DP165="Yes"),OFFSET('Hygiene Data'!$D$7,0,10*ROW('Hygiene Data'!D159)),NA())</f>
        <v>#N/A</v>
      </c>
      <c r="BB165" s="521" t="e">
        <f ca="1">+IF(AND(ISNUMBER(OFFSET('Hygiene Data'!$D$9,0,10*ROW('Hygiene Data'!D159))),'Data Summary'!DQ165="Yes"),OFFSET('Hygiene Data'!$D$9,0,10*ROW('Hygiene Data'!D159)),NA())</f>
        <v>#N/A</v>
      </c>
      <c r="BC165" s="521" t="e">
        <f ca="1">+IF(AND(ISNUMBER(OFFSET('Hygiene Data'!$E$5,0,10*ROW('Hygiene Data'!E159))),'Data Summary'!DR165="Yes"),OFFSET('Hygiene Data'!$E$5,0,10*ROW('Hygiene Data'!E159)),NA())</f>
        <v>#N/A</v>
      </c>
      <c r="BD165" s="521" t="e">
        <f ca="1">+IF(AND(ISNUMBER(OFFSET('Hygiene Data'!$E$7,0,10*ROW('Hygiene Data'!E159))),'Data Summary'!DS165="Yes"),OFFSET('Hygiene Data'!$E$7,0,10*ROW('Hygiene Data'!E159)),NA())</f>
        <v>#N/A</v>
      </c>
      <c r="BE165" s="521" t="e">
        <f ca="1">+IF(AND(ISNUMBER(OFFSET('Hygiene Data'!$E$9,0,10*ROW('Hygiene Data'!E159))),'Data Summary'!DT165="Yes"),OFFSET('Hygiene Data'!$E$9,0,10*ROW('Hygiene Data'!E159)),NA())</f>
        <v>#N/A</v>
      </c>
      <c r="BF165" s="521" t="e">
        <f ca="1">+IF(AND(ISNUMBER(OFFSET('Hygiene Data'!$F$5,0,10*ROW('Hygiene Data'!F159))),'Data Summary'!DU165="Yes"),OFFSET('Hygiene Data'!$F$5,0,10*ROW('Hygiene Data'!F159)),NA())</f>
        <v>#N/A</v>
      </c>
      <c r="BG165" s="521" t="e">
        <f ca="1">+IF(AND(ISNUMBER(OFFSET('Hygiene Data'!$F$7,0,10*ROW('Hygiene Data'!F159))),'Data Summary'!DV165="Yes"),OFFSET('Hygiene Data'!$F$7,0,10*ROW('Hygiene Data'!F159)),NA())</f>
        <v>#N/A</v>
      </c>
      <c r="BH165" s="521" t="e">
        <f ca="1">+IF(AND(ISNUMBER(OFFSET('Hygiene Data'!$F$9,0,10*ROW('Hygiene Data'!F159))),'Data Summary'!DW165="Yes"),OFFSET('Hygiene Data'!$F$9,0,10*ROW('Hygiene Data'!F159)),NA())</f>
        <v>#N/A</v>
      </c>
      <c r="BI165" s="521" t="e">
        <f ca="1">+IF(AND(ISNUMBER(OFFSET('Hygiene Data'!$G$5,0,10*ROW('Hygiene Data'!G159))),'Data Summary'!DX165="Yes"),OFFSET('Hygiene Data'!$G$5,0,10*ROW('Hygiene Data'!G159)),NA())</f>
        <v>#N/A</v>
      </c>
      <c r="BJ165" s="521" t="e">
        <f ca="1">+IF(AND(ISNUMBER(OFFSET('Hygiene Data'!$G$7,0,10*ROW('Hygiene Data'!G159))),'Data Summary'!DY165="Yes"),OFFSET('Hygiene Data'!$G$7,0,10*ROW('Hygiene Data'!G159)),NA())</f>
        <v>#N/A</v>
      </c>
      <c r="BK165" s="521" t="e">
        <f ca="1">+IF(AND(ISNUMBER(OFFSET('Hygiene Data'!$G$9,0,10*ROW('Hygiene Data'!G159))),'Data Summary'!DZ165="Yes"),OFFSET('Hygiene Data'!$G$9,0,10*ROW('Hygiene Data'!G159)),NA())</f>
        <v>#N/A</v>
      </c>
      <c r="BL165" s="521" t="e">
        <f ca="1">+IF(AND(ISNUMBER(OFFSET('Hygiene Data'!$H$5,0,10*ROW('Hygiene Data'!H159))),'Data Summary'!EA165="Yes"),OFFSET('Hygiene Data'!$H$5,0,10*ROW('Hygiene Data'!H159)),NA())</f>
        <v>#N/A</v>
      </c>
      <c r="BM165" s="521" t="e">
        <f ca="1">+IF(AND(ISNUMBER(OFFSET('Hygiene Data'!$H$7,0,10*ROW('Hygiene Data'!H159))),'Data Summary'!EB165="Yes"),OFFSET('Hygiene Data'!$H$7,0,10*ROW('Hygiene Data'!H159)),NA())</f>
        <v>#N/A</v>
      </c>
      <c r="BN165" s="521" t="e">
        <f ca="1">+IF(AND(ISNUMBER(OFFSET('Hygiene Data'!$H$9,0,10*ROW('Hygiene Data'!H159))),'Data Summary'!EC165="Yes"),OFFSET('Hygiene Data'!$H$9,0,10*ROW('Hygiene Data'!H159)),NA())</f>
        <v>#N/A</v>
      </c>
      <c r="BO165" s="521" t="e">
        <f ca="1">+IF(AND(ISNUMBER(OFFSET('Hygiene Data'!$I$5,0,10*ROW('Hygiene Data'!I159))),'Data Summary'!ED165="Yes"),OFFSET('Hygiene Data'!$I$5,0,10*ROW('Hygiene Data'!I159)),NA())</f>
        <v>#N/A</v>
      </c>
      <c r="BP165" s="521" t="e">
        <f ca="1">+IF(AND(ISNUMBER(OFFSET('Hygiene Data'!$I$7,0,10*ROW('Hygiene Data'!I159))),'Data Summary'!EE165="Yes"),OFFSET('Hygiene Data'!$I$7,0,10*ROW('Hygiene Data'!I159)),NA())</f>
        <v>#N/A</v>
      </c>
      <c r="BQ165" s="521" t="e">
        <f ca="1">+IF(AND(ISNUMBER(OFFSET('Hygiene Data'!$I$9,0,10*ROW('Hygiene Data'!I159))),'Data Summary'!EF165="Yes"),OFFSET('Hygiene Data'!$I$9,0,10*ROW('Hygiene Data'!I159)),NA())</f>
        <v>#N/A</v>
      </c>
    </row>
    <row r="166" spans="1:69" x14ac:dyDescent="0.25">
      <c r="A166" s="517" t="e">
        <f ca="1">+RIGHT('Data Summary'!A166,LEN('Data Summary'!A166)-9)</f>
        <v>#VALUE!</v>
      </c>
      <c r="B166" s="491" t="str">
        <f ca="1">+IF(ISTEXT('Data Summary'!B166),'Data Summary'!B166,"")</f>
        <v/>
      </c>
      <c r="C166" s="518" t="e">
        <f ca="1">+VALUE('Data Summary'!C166)</f>
        <v>#VALUE!</v>
      </c>
      <c r="D166" s="519" t="e">
        <f ca="1">+IF(AND(ISNUMBER(OFFSET('Water Data'!$D$4,0,10*ROW('Water Data'!D160))),'Data Summary'!BS166="Yes"),100-OFFSET('Water Data'!$D$4,0,10*ROW('Water Data'!D160)),NA())</f>
        <v>#N/A</v>
      </c>
      <c r="E166" s="519" t="e">
        <f ca="1">+IF(AND(ISNUMBER(OFFSET('Water Data'!$D$6,0,10*ROW('Water Data'!D160))),'Data Summary'!BT166="Yes"),OFFSET('Water Data'!$D$6,0,10*ROW('Water Data'!D160)),NA())</f>
        <v>#N/A</v>
      </c>
      <c r="F166" s="519" t="e">
        <f ca="1">+IF(AND(ISNUMBER(OFFSET('Water Data'!$D$9,0,10*ROW('Water Data'!D160))),'Data Summary'!BU166="Yes"),OFFSET('Water Data'!$D$9,0,10*ROW('Water Data'!D160)),NA())</f>
        <v>#N/A</v>
      </c>
      <c r="G166" s="519" t="e">
        <f ca="1">+IF(AND(ISNUMBER(OFFSET('Water Data'!$E$4,0,10*ROW('Water Data'!E160))),'Data Summary'!BV166="Yes"),100-OFFSET('Water Data'!$E$4,0,10*ROW('Water Data'!E160)),NA())</f>
        <v>#N/A</v>
      </c>
      <c r="H166" s="519" t="e">
        <f ca="1">+IF(AND(ISNUMBER(OFFSET('Water Data'!$E$6,0,10*ROW('Water Data'!E160))),'Data Summary'!BW166="Yes"),OFFSET('Water Data'!$E$6,0,10*ROW('Water Data'!E160)),NA())</f>
        <v>#N/A</v>
      </c>
      <c r="I166" s="519" t="e">
        <f ca="1">+IF(AND(ISNUMBER(OFFSET('Water Data'!$E$9,0,10*ROW('Water Data'!E160))),'Data Summary'!BX166="Yes"),OFFSET('Water Data'!$E$9,0,10*ROW('Water Data'!E160)),NA())</f>
        <v>#N/A</v>
      </c>
      <c r="J166" s="519" t="e">
        <f ca="1">+IF(AND(ISNUMBER(OFFSET('Water Data'!$F$4,0,10*ROW('Water Data'!F160))),'Data Summary'!BY166="Yes"),100-OFFSET('Water Data'!$F$4,0,10*ROW('Water Data'!F160)),NA())</f>
        <v>#N/A</v>
      </c>
      <c r="K166" s="519" t="e">
        <f ca="1">+IF(AND(ISNUMBER(OFFSET('Water Data'!$F$6,0,10*ROW('Water Data'!F160))),'Data Summary'!BZ166="Yes"),OFFSET('Water Data'!$F$6,0,10*ROW('Water Data'!F160)),NA())</f>
        <v>#N/A</v>
      </c>
      <c r="L166" s="519" t="e">
        <f ca="1">+IF(AND(ISNUMBER(OFFSET('Water Data'!$F$9,0,10*ROW('Water Data'!F160))),'Data Summary'!CA166="Yes"),OFFSET('Water Data'!$F$9,0,10*ROW('Water Data'!F160)),NA())</f>
        <v>#N/A</v>
      </c>
      <c r="M166" s="519" t="e">
        <f ca="1">+IF(AND(ISNUMBER(OFFSET('Water Data'!$G$4,0,10*ROW('Water Data'!G160))),'Data Summary'!CB166="Yes"),100-OFFSET('Water Data'!$G$4,0,10*ROW('Water Data'!G160)),NA())</f>
        <v>#N/A</v>
      </c>
      <c r="N166" s="519" t="e">
        <f ca="1">+IF(AND(ISNUMBER(OFFSET('Water Data'!$G$6,0,10*ROW('Water Data'!G160))),'Data Summary'!CC166="Yes"),OFFSET('Water Data'!$G$6,0,10*ROW('Water Data'!G160)),NA())</f>
        <v>#N/A</v>
      </c>
      <c r="O166" s="519" t="e">
        <f ca="1">+IF(AND(ISNUMBER(OFFSET('Water Data'!$G$9,0,10*ROW('Water Data'!G160))),'Data Summary'!CD166="Yes"),OFFSET('Water Data'!$G$9,0,10*ROW('Water Data'!G160)),NA())</f>
        <v>#N/A</v>
      </c>
      <c r="P166" s="519" t="e">
        <f ca="1">+IF(AND(ISNUMBER(OFFSET('Water Data'!$H$4,0,10*ROW('Water Data'!H160))),'Data Summary'!CE166="Yes"),100-OFFSET('Water Data'!$H$4,0,10*ROW('Water Data'!H160)),NA())</f>
        <v>#N/A</v>
      </c>
      <c r="Q166" s="519" t="e">
        <f ca="1">+IF(AND(ISNUMBER(OFFSET('Water Data'!$H$6,0,10*ROW('Water Data'!H160))),'Data Summary'!CF166="Yes"),OFFSET('Water Data'!$H$6,0,10*ROW('Water Data'!H160)),NA())</f>
        <v>#N/A</v>
      </c>
      <c r="R166" s="519" t="e">
        <f ca="1">+IF(AND(ISNUMBER(OFFSET('Water Data'!$H$9,0,10*ROW('Water Data'!H160))),'Data Summary'!CG166="Yes"),OFFSET('Water Data'!$H$9,0,10*ROW('Water Data'!H160)),NA())</f>
        <v>#N/A</v>
      </c>
      <c r="S166" s="519" t="e">
        <f ca="1">+IF(AND(ISNUMBER(OFFSET('Water Data'!$I$4,0,10*ROW('Water Data'!I160))),'Data Summary'!CH166="Yes"),100-OFFSET('Water Data'!$I$4,0,10*ROW('Water Data'!I160)),NA())</f>
        <v>#N/A</v>
      </c>
      <c r="T166" s="519" t="e">
        <f ca="1">+IF(AND(ISNUMBER(OFFSET('Water Data'!$I$6,0,10*ROW('Water Data'!I160))),'Data Summary'!CI166="Yes"),OFFSET('Water Data'!$I$6,0,10*ROW('Water Data'!I160)),NA())</f>
        <v>#N/A</v>
      </c>
      <c r="U166" s="519" t="e">
        <f ca="1">+IF(AND(ISNUMBER(OFFSET('Water Data'!$I$9,0,10*ROW('Water Data'!I160))),'Data Summary'!CJ166="Yes"),OFFSET('Water Data'!$I$9,0,10*ROW('Water Data'!I160)),NA())</f>
        <v>#N/A</v>
      </c>
      <c r="V166" s="520" t="e">
        <f ca="1">+IF(AND(ISNUMBER(OFFSET('Sanitation Data'!$D$4,0,10*ROW('Sanitation Data'!D160))),'Data Summary'!CK166="Yes"),100-OFFSET('Sanitation Data'!$D$4,0,10*ROW('Sanitation Data'!D160)),NA())</f>
        <v>#N/A</v>
      </c>
      <c r="W166" s="520" t="e">
        <f ca="1">+IF(AND(ISNUMBER(OFFSET('Sanitation Data'!$D$6,0,10*ROW('Sanitation Data'!D160))),'Data Summary'!CL166="Yes"),OFFSET('Sanitation Data'!$D$6,0,10*ROW('Sanitation Data'!D160)),NA())</f>
        <v>#N/A</v>
      </c>
      <c r="X166" s="520" t="e">
        <f ca="1">+IF(AND(ISNUMBER(OFFSET('Sanitation Data'!$D$10,0,10*ROW('Sanitation Data'!D160))),'Data Summary'!CM166="Yes"),OFFSET('Sanitation Data'!$D$10,0,10*ROW('Sanitation Data'!D160)),NA())</f>
        <v>#N/A</v>
      </c>
      <c r="Y166" s="520" t="e">
        <f ca="1">+IF(AND(ISNUMBER(OFFSET('Sanitation Data'!$D$11,0,10*ROW('Sanitation Data'!D160))),'Data Summary'!CN166="Yes"),OFFSET('Sanitation Data'!$D$11,0,10*ROW('Sanitation Data'!D160)),NA())</f>
        <v>#N/A</v>
      </c>
      <c r="Z166" s="520" t="e">
        <f ca="1">+IF(AND(ISNUMBER(OFFSET('Sanitation Data'!$D$12,0,10*ROW('Sanitation Data'!D160))),'Data Summary'!CO166="Yes"),OFFSET('Sanitation Data'!$D$12,0,10*ROW('Sanitation Data'!D160)),NA())</f>
        <v>#N/A</v>
      </c>
      <c r="AA166" s="520" t="e">
        <f ca="1">+IF(AND(ISNUMBER(OFFSET('Sanitation Data'!$E$4,0,10*ROW('Sanitation Data'!E160))),'Data Summary'!CP166="Yes"),100-OFFSET('Sanitation Data'!$E$4,0,10*ROW('Sanitation Data'!E160)),NA())</f>
        <v>#N/A</v>
      </c>
      <c r="AB166" s="520" t="e">
        <f ca="1">+IF(AND(ISNUMBER(OFFSET('Sanitation Data'!$E$6,0,10*ROW('Sanitation Data'!E160))),'Data Summary'!CQ166="Yes"),OFFSET('Sanitation Data'!$E$6,0,10*ROW('Sanitation Data'!E160)),NA())</f>
        <v>#N/A</v>
      </c>
      <c r="AC166" s="520" t="e">
        <f ca="1">+IF(AND(ISNUMBER(OFFSET('Sanitation Data'!$E$10,0,10*ROW('Sanitation Data'!E160))),'Data Summary'!CR166="Yes"),OFFSET('Sanitation Data'!$E$10,0,10*ROW('Sanitation Data'!E160)),NA())</f>
        <v>#N/A</v>
      </c>
      <c r="AD166" s="520" t="e">
        <f ca="1">+IF(AND(ISNUMBER(OFFSET('Sanitation Data'!$E$11,0,10*ROW('Sanitation Data'!E160))),'Data Summary'!CS166="Yes"),OFFSET('Sanitation Data'!$E$11,0,10*ROW('Sanitation Data'!E160)),NA())</f>
        <v>#N/A</v>
      </c>
      <c r="AE166" s="520" t="e">
        <f ca="1">+IF(AND(ISNUMBER(OFFSET('Sanitation Data'!$E$12,0,10*ROW('Sanitation Data'!E160))),'Data Summary'!CT166="Yes"),OFFSET('Sanitation Data'!$E$12,0,10*ROW('Sanitation Data'!E160)),NA())</f>
        <v>#N/A</v>
      </c>
      <c r="AF166" s="520" t="e">
        <f ca="1">+IF(AND(ISNUMBER(OFFSET('Sanitation Data'!$F$4,0,10*ROW('Sanitation Data'!F160))),'Data Summary'!CU166="Yes"),100-OFFSET('Sanitation Data'!$F$4,0,10*ROW('Sanitation Data'!F160)),NA())</f>
        <v>#N/A</v>
      </c>
      <c r="AG166" s="520" t="e">
        <f ca="1">+IF(AND(ISNUMBER(OFFSET('Sanitation Data'!$F$6,0,10*ROW('Sanitation Data'!F160))),'Data Summary'!CV166="Yes"),OFFSET('Sanitation Data'!$F$6,0,10*ROW('Sanitation Data'!F160)),NA())</f>
        <v>#N/A</v>
      </c>
      <c r="AH166" s="520" t="e">
        <f ca="1">+IF(AND(ISNUMBER(OFFSET('Sanitation Data'!$F$10,0,10*ROW('Sanitation Data'!F160))),'Data Summary'!CW166="Yes"),OFFSET('Sanitation Data'!$F$10,0,10*ROW('Sanitation Data'!F160)),NA())</f>
        <v>#N/A</v>
      </c>
      <c r="AI166" s="520" t="e">
        <f ca="1">+IF(AND(ISNUMBER(OFFSET('Sanitation Data'!$F$11,0,10*ROW('Sanitation Data'!F160))),'Data Summary'!CX166="Yes"),OFFSET('Sanitation Data'!$F$11,0,10*ROW('Sanitation Data'!F160)),NA())</f>
        <v>#N/A</v>
      </c>
      <c r="AJ166" s="520" t="e">
        <f ca="1">+IF(AND(ISNUMBER(OFFSET('Sanitation Data'!$F$12,0,10*ROW('Sanitation Data'!F160))),'Data Summary'!CY166="Yes"),OFFSET('Sanitation Data'!$F$12,0,10*ROW('Sanitation Data'!F160)),NA())</f>
        <v>#N/A</v>
      </c>
      <c r="AK166" s="520" t="e">
        <f ca="1">+IF(AND(ISNUMBER(OFFSET('Sanitation Data'!$G$4,0,10*ROW('Sanitation Data'!G160))),'Data Summary'!CZ166="Yes"),100-OFFSET('Sanitation Data'!$G$4,0,10*ROW('Sanitation Data'!G160)),NA())</f>
        <v>#N/A</v>
      </c>
      <c r="AL166" s="520" t="e">
        <f ca="1">+IF(AND(ISNUMBER(OFFSET('Sanitation Data'!$G$6,0,10*ROW('Sanitation Data'!G160))),'Data Summary'!DA166="Yes"),OFFSET('Sanitation Data'!$G$6,0,10*ROW('Sanitation Data'!G160)),NA())</f>
        <v>#N/A</v>
      </c>
      <c r="AM166" s="520" t="e">
        <f ca="1">+IF(AND(ISNUMBER(OFFSET('Sanitation Data'!$G$10,0,10*ROW('Sanitation Data'!G160))),'Data Summary'!DB166="Yes"),OFFSET('Sanitation Data'!$G$10,0,10*ROW('Sanitation Data'!G160)),NA())</f>
        <v>#N/A</v>
      </c>
      <c r="AN166" s="520" t="e">
        <f ca="1">+IF(AND(ISNUMBER(OFFSET('Sanitation Data'!$G$11,0,10*ROW('Sanitation Data'!G160))),'Data Summary'!DC166="Yes"),OFFSET('Sanitation Data'!$G$11,0,10*ROW('Sanitation Data'!G160)),NA())</f>
        <v>#N/A</v>
      </c>
      <c r="AO166" s="520" t="e">
        <f ca="1">+IF(AND(ISNUMBER(OFFSET('Sanitation Data'!$G$12,0,10*ROW('Sanitation Data'!G160))),'Data Summary'!DD166="Yes"),OFFSET('Sanitation Data'!$G$12,0,10*ROW('Sanitation Data'!G160)),NA())</f>
        <v>#N/A</v>
      </c>
      <c r="AP166" s="520" t="e">
        <f ca="1">+IF(AND(ISNUMBER(OFFSET('Sanitation Data'!$H$4,0,10*ROW('Sanitation Data'!H160))),'Data Summary'!DE166="Yes"),100-OFFSET('Sanitation Data'!$H$4,0,10*ROW('Sanitation Data'!H160)),NA())</f>
        <v>#N/A</v>
      </c>
      <c r="AQ166" s="520" t="e">
        <f ca="1">+IF(AND(ISNUMBER(OFFSET('Sanitation Data'!$H$6,0,10*ROW('Sanitation Data'!H160))),'Data Summary'!DF166="Yes"),OFFSET('Sanitation Data'!$H$6,0,10*ROW('Sanitation Data'!H160)),NA())</f>
        <v>#N/A</v>
      </c>
      <c r="AR166" s="520" t="e">
        <f ca="1">+IF(AND(ISNUMBER(OFFSET('Sanitation Data'!$H$10,0,10*ROW('Sanitation Data'!H160))),'Data Summary'!DG166="Yes"),OFFSET('Sanitation Data'!$H$10,0,10*ROW('Sanitation Data'!H160)),NA())</f>
        <v>#N/A</v>
      </c>
      <c r="AS166" s="520" t="e">
        <f ca="1">+IF(AND(ISNUMBER(OFFSET('Sanitation Data'!$H$11,0,10*ROW('Sanitation Data'!H160))),'Data Summary'!DH166="Yes"),OFFSET('Sanitation Data'!$H$11,0,10*ROW('Sanitation Data'!H160)),NA())</f>
        <v>#N/A</v>
      </c>
      <c r="AT166" s="520" t="e">
        <f ca="1">+IF(AND(ISNUMBER(OFFSET('Sanitation Data'!$H$12,0,10*ROW('Sanitation Data'!H160))),'Data Summary'!DI166="Yes"),OFFSET('Sanitation Data'!$H$12,0,10*ROW('Sanitation Data'!H160)),NA())</f>
        <v>#N/A</v>
      </c>
      <c r="AU166" s="520" t="e">
        <f ca="1">+IF(AND(ISNUMBER(OFFSET('Sanitation Data'!$I$4,0,10*ROW('Sanitation Data'!I160))),'Data Summary'!DJ166="Yes"),100-OFFSET('Sanitation Data'!$I$4,0,10*ROW('Sanitation Data'!I160)),NA())</f>
        <v>#N/A</v>
      </c>
      <c r="AV166" s="520" t="e">
        <f ca="1">+IF(AND(ISNUMBER(OFFSET('Sanitation Data'!$I$6,0,10*ROW('Sanitation Data'!I160))),'Data Summary'!DK166="Yes"),OFFSET('Sanitation Data'!$I$6,0,10*ROW('Sanitation Data'!I160)),NA())</f>
        <v>#N/A</v>
      </c>
      <c r="AW166" s="520" t="e">
        <f ca="1">+IF(AND(ISNUMBER(OFFSET('Sanitation Data'!$I$10,0,10*ROW('Sanitation Data'!I160))),'Data Summary'!DL166="Yes"),OFFSET('Sanitation Data'!$I$10,0,10*ROW('Sanitation Data'!I160)),NA())</f>
        <v>#N/A</v>
      </c>
      <c r="AX166" s="520" t="e">
        <f ca="1">+IF(AND(ISNUMBER(OFFSET('Sanitation Data'!$I$11,0,10*ROW('Sanitation Data'!I160))),'Data Summary'!DM166="Yes"),OFFSET('Sanitation Data'!$I$11,0,10*ROW('Sanitation Data'!I160)),NA())</f>
        <v>#N/A</v>
      </c>
      <c r="AY166" s="520" t="e">
        <f ca="1">+IF(AND(ISNUMBER(OFFSET('Sanitation Data'!$I$12,0,10*ROW('Sanitation Data'!I160))),'Data Summary'!DN166="Yes"),OFFSET('Sanitation Data'!$I$12,0,10*ROW('Sanitation Data'!I160)),NA())</f>
        <v>#N/A</v>
      </c>
      <c r="AZ166" s="521" t="e">
        <f ca="1">+IF(AND(ISNUMBER(OFFSET('Hygiene Data'!$D$5,0,10*ROW('Hygiene Data'!D160))),'Data Summary'!DO166="Yes"),OFFSET('Hygiene Data'!$D$5,0,10*ROW('Hygiene Data'!D160)),NA())</f>
        <v>#N/A</v>
      </c>
      <c r="BA166" s="521" t="e">
        <f ca="1">+IF(AND(ISNUMBER(OFFSET('Hygiene Data'!$D$7,0,10*ROW('Hygiene Data'!D160))),'Data Summary'!DP166="Yes"),OFFSET('Hygiene Data'!$D$7,0,10*ROW('Hygiene Data'!D160)),NA())</f>
        <v>#N/A</v>
      </c>
      <c r="BB166" s="521" t="e">
        <f ca="1">+IF(AND(ISNUMBER(OFFSET('Hygiene Data'!$D$9,0,10*ROW('Hygiene Data'!D160))),'Data Summary'!DQ166="Yes"),OFFSET('Hygiene Data'!$D$9,0,10*ROW('Hygiene Data'!D160)),NA())</f>
        <v>#N/A</v>
      </c>
      <c r="BC166" s="521" t="e">
        <f ca="1">+IF(AND(ISNUMBER(OFFSET('Hygiene Data'!$E$5,0,10*ROW('Hygiene Data'!E160))),'Data Summary'!DR166="Yes"),OFFSET('Hygiene Data'!$E$5,0,10*ROW('Hygiene Data'!E160)),NA())</f>
        <v>#N/A</v>
      </c>
      <c r="BD166" s="521" t="e">
        <f ca="1">+IF(AND(ISNUMBER(OFFSET('Hygiene Data'!$E$7,0,10*ROW('Hygiene Data'!E160))),'Data Summary'!DS166="Yes"),OFFSET('Hygiene Data'!$E$7,0,10*ROW('Hygiene Data'!E160)),NA())</f>
        <v>#N/A</v>
      </c>
      <c r="BE166" s="521" t="e">
        <f ca="1">+IF(AND(ISNUMBER(OFFSET('Hygiene Data'!$E$9,0,10*ROW('Hygiene Data'!E160))),'Data Summary'!DT166="Yes"),OFFSET('Hygiene Data'!$E$9,0,10*ROW('Hygiene Data'!E160)),NA())</f>
        <v>#N/A</v>
      </c>
      <c r="BF166" s="521" t="e">
        <f ca="1">+IF(AND(ISNUMBER(OFFSET('Hygiene Data'!$F$5,0,10*ROW('Hygiene Data'!F160))),'Data Summary'!DU166="Yes"),OFFSET('Hygiene Data'!$F$5,0,10*ROW('Hygiene Data'!F160)),NA())</f>
        <v>#N/A</v>
      </c>
      <c r="BG166" s="521" t="e">
        <f ca="1">+IF(AND(ISNUMBER(OFFSET('Hygiene Data'!$F$7,0,10*ROW('Hygiene Data'!F160))),'Data Summary'!DV166="Yes"),OFFSET('Hygiene Data'!$F$7,0,10*ROW('Hygiene Data'!F160)),NA())</f>
        <v>#N/A</v>
      </c>
      <c r="BH166" s="521" t="e">
        <f ca="1">+IF(AND(ISNUMBER(OFFSET('Hygiene Data'!$F$9,0,10*ROW('Hygiene Data'!F160))),'Data Summary'!DW166="Yes"),OFFSET('Hygiene Data'!$F$9,0,10*ROW('Hygiene Data'!F160)),NA())</f>
        <v>#N/A</v>
      </c>
      <c r="BI166" s="521" t="e">
        <f ca="1">+IF(AND(ISNUMBER(OFFSET('Hygiene Data'!$G$5,0,10*ROW('Hygiene Data'!G160))),'Data Summary'!DX166="Yes"),OFFSET('Hygiene Data'!$G$5,0,10*ROW('Hygiene Data'!G160)),NA())</f>
        <v>#N/A</v>
      </c>
      <c r="BJ166" s="521" t="e">
        <f ca="1">+IF(AND(ISNUMBER(OFFSET('Hygiene Data'!$G$7,0,10*ROW('Hygiene Data'!G160))),'Data Summary'!DY166="Yes"),OFFSET('Hygiene Data'!$G$7,0,10*ROW('Hygiene Data'!G160)),NA())</f>
        <v>#N/A</v>
      </c>
      <c r="BK166" s="521" t="e">
        <f ca="1">+IF(AND(ISNUMBER(OFFSET('Hygiene Data'!$G$9,0,10*ROW('Hygiene Data'!G160))),'Data Summary'!DZ166="Yes"),OFFSET('Hygiene Data'!$G$9,0,10*ROW('Hygiene Data'!G160)),NA())</f>
        <v>#N/A</v>
      </c>
      <c r="BL166" s="521" t="e">
        <f ca="1">+IF(AND(ISNUMBER(OFFSET('Hygiene Data'!$H$5,0,10*ROW('Hygiene Data'!H160))),'Data Summary'!EA166="Yes"),OFFSET('Hygiene Data'!$H$5,0,10*ROW('Hygiene Data'!H160)),NA())</f>
        <v>#N/A</v>
      </c>
      <c r="BM166" s="521" t="e">
        <f ca="1">+IF(AND(ISNUMBER(OFFSET('Hygiene Data'!$H$7,0,10*ROW('Hygiene Data'!H160))),'Data Summary'!EB166="Yes"),OFFSET('Hygiene Data'!$H$7,0,10*ROW('Hygiene Data'!H160)),NA())</f>
        <v>#N/A</v>
      </c>
      <c r="BN166" s="521" t="e">
        <f ca="1">+IF(AND(ISNUMBER(OFFSET('Hygiene Data'!$H$9,0,10*ROW('Hygiene Data'!H160))),'Data Summary'!EC166="Yes"),OFFSET('Hygiene Data'!$H$9,0,10*ROW('Hygiene Data'!H160)),NA())</f>
        <v>#N/A</v>
      </c>
      <c r="BO166" s="521" t="e">
        <f ca="1">+IF(AND(ISNUMBER(OFFSET('Hygiene Data'!$I$5,0,10*ROW('Hygiene Data'!I160))),'Data Summary'!ED166="Yes"),OFFSET('Hygiene Data'!$I$5,0,10*ROW('Hygiene Data'!I160)),NA())</f>
        <v>#N/A</v>
      </c>
      <c r="BP166" s="521" t="e">
        <f ca="1">+IF(AND(ISNUMBER(OFFSET('Hygiene Data'!$I$7,0,10*ROW('Hygiene Data'!I160))),'Data Summary'!EE166="Yes"),OFFSET('Hygiene Data'!$I$7,0,10*ROW('Hygiene Data'!I160)),NA())</f>
        <v>#N/A</v>
      </c>
      <c r="BQ166" s="521" t="e">
        <f ca="1">+IF(AND(ISNUMBER(OFFSET('Hygiene Data'!$I$9,0,10*ROW('Hygiene Data'!I160))),'Data Summary'!EF166="Yes"),OFFSET('Hygiene Data'!$I$9,0,10*ROW('Hygiene Data'!I160)),NA())</f>
        <v>#N/A</v>
      </c>
    </row>
    <row r="167" spans="1:69" x14ac:dyDescent="0.25">
      <c r="A167" s="517" t="e">
        <f ca="1">+RIGHT('Data Summary'!A167,LEN('Data Summary'!A167)-9)</f>
        <v>#VALUE!</v>
      </c>
      <c r="B167" s="491" t="str">
        <f ca="1">+IF(ISTEXT('Data Summary'!B167),'Data Summary'!B167,"")</f>
        <v/>
      </c>
      <c r="C167" s="518" t="e">
        <f ca="1">+VALUE('Data Summary'!C167)</f>
        <v>#VALUE!</v>
      </c>
      <c r="D167" s="519" t="e">
        <f ca="1">+IF(AND(ISNUMBER(OFFSET('Water Data'!$D$4,0,10*ROW('Water Data'!D161))),'Data Summary'!BS167="Yes"),100-OFFSET('Water Data'!$D$4,0,10*ROW('Water Data'!D161)),NA())</f>
        <v>#N/A</v>
      </c>
      <c r="E167" s="519" t="e">
        <f ca="1">+IF(AND(ISNUMBER(OFFSET('Water Data'!$D$6,0,10*ROW('Water Data'!D161))),'Data Summary'!BT167="Yes"),OFFSET('Water Data'!$D$6,0,10*ROW('Water Data'!D161)),NA())</f>
        <v>#N/A</v>
      </c>
      <c r="F167" s="519" t="e">
        <f ca="1">+IF(AND(ISNUMBER(OFFSET('Water Data'!$D$9,0,10*ROW('Water Data'!D161))),'Data Summary'!BU167="Yes"),OFFSET('Water Data'!$D$9,0,10*ROW('Water Data'!D161)),NA())</f>
        <v>#N/A</v>
      </c>
      <c r="G167" s="519" t="e">
        <f ca="1">+IF(AND(ISNUMBER(OFFSET('Water Data'!$E$4,0,10*ROW('Water Data'!E161))),'Data Summary'!BV167="Yes"),100-OFFSET('Water Data'!$E$4,0,10*ROW('Water Data'!E161)),NA())</f>
        <v>#N/A</v>
      </c>
      <c r="H167" s="519" t="e">
        <f ca="1">+IF(AND(ISNUMBER(OFFSET('Water Data'!$E$6,0,10*ROW('Water Data'!E161))),'Data Summary'!BW167="Yes"),OFFSET('Water Data'!$E$6,0,10*ROW('Water Data'!E161)),NA())</f>
        <v>#N/A</v>
      </c>
      <c r="I167" s="519" t="e">
        <f ca="1">+IF(AND(ISNUMBER(OFFSET('Water Data'!$E$9,0,10*ROW('Water Data'!E161))),'Data Summary'!BX167="Yes"),OFFSET('Water Data'!$E$9,0,10*ROW('Water Data'!E161)),NA())</f>
        <v>#N/A</v>
      </c>
      <c r="J167" s="519" t="e">
        <f ca="1">+IF(AND(ISNUMBER(OFFSET('Water Data'!$F$4,0,10*ROW('Water Data'!F161))),'Data Summary'!BY167="Yes"),100-OFFSET('Water Data'!$F$4,0,10*ROW('Water Data'!F161)),NA())</f>
        <v>#N/A</v>
      </c>
      <c r="K167" s="519" t="e">
        <f ca="1">+IF(AND(ISNUMBER(OFFSET('Water Data'!$F$6,0,10*ROW('Water Data'!F161))),'Data Summary'!BZ167="Yes"),OFFSET('Water Data'!$F$6,0,10*ROW('Water Data'!F161)),NA())</f>
        <v>#N/A</v>
      </c>
      <c r="L167" s="519" t="e">
        <f ca="1">+IF(AND(ISNUMBER(OFFSET('Water Data'!$F$9,0,10*ROW('Water Data'!F161))),'Data Summary'!CA167="Yes"),OFFSET('Water Data'!$F$9,0,10*ROW('Water Data'!F161)),NA())</f>
        <v>#N/A</v>
      </c>
      <c r="M167" s="519" t="e">
        <f ca="1">+IF(AND(ISNUMBER(OFFSET('Water Data'!$G$4,0,10*ROW('Water Data'!G161))),'Data Summary'!CB167="Yes"),100-OFFSET('Water Data'!$G$4,0,10*ROW('Water Data'!G161)),NA())</f>
        <v>#N/A</v>
      </c>
      <c r="N167" s="519" t="e">
        <f ca="1">+IF(AND(ISNUMBER(OFFSET('Water Data'!$G$6,0,10*ROW('Water Data'!G161))),'Data Summary'!CC167="Yes"),OFFSET('Water Data'!$G$6,0,10*ROW('Water Data'!G161)),NA())</f>
        <v>#N/A</v>
      </c>
      <c r="O167" s="519" t="e">
        <f ca="1">+IF(AND(ISNUMBER(OFFSET('Water Data'!$G$9,0,10*ROW('Water Data'!G161))),'Data Summary'!CD167="Yes"),OFFSET('Water Data'!$G$9,0,10*ROW('Water Data'!G161)),NA())</f>
        <v>#N/A</v>
      </c>
      <c r="P167" s="519" t="e">
        <f ca="1">+IF(AND(ISNUMBER(OFFSET('Water Data'!$H$4,0,10*ROW('Water Data'!H161))),'Data Summary'!CE167="Yes"),100-OFFSET('Water Data'!$H$4,0,10*ROW('Water Data'!H161)),NA())</f>
        <v>#N/A</v>
      </c>
      <c r="Q167" s="519" t="e">
        <f ca="1">+IF(AND(ISNUMBER(OFFSET('Water Data'!$H$6,0,10*ROW('Water Data'!H161))),'Data Summary'!CF167="Yes"),OFFSET('Water Data'!$H$6,0,10*ROW('Water Data'!H161)),NA())</f>
        <v>#N/A</v>
      </c>
      <c r="R167" s="519" t="e">
        <f ca="1">+IF(AND(ISNUMBER(OFFSET('Water Data'!$H$9,0,10*ROW('Water Data'!H161))),'Data Summary'!CG167="Yes"),OFFSET('Water Data'!$H$9,0,10*ROW('Water Data'!H161)),NA())</f>
        <v>#N/A</v>
      </c>
      <c r="S167" s="519" t="e">
        <f ca="1">+IF(AND(ISNUMBER(OFFSET('Water Data'!$I$4,0,10*ROW('Water Data'!I161))),'Data Summary'!CH167="Yes"),100-OFFSET('Water Data'!$I$4,0,10*ROW('Water Data'!I161)),NA())</f>
        <v>#N/A</v>
      </c>
      <c r="T167" s="519" t="e">
        <f ca="1">+IF(AND(ISNUMBER(OFFSET('Water Data'!$I$6,0,10*ROW('Water Data'!I161))),'Data Summary'!CI167="Yes"),OFFSET('Water Data'!$I$6,0,10*ROW('Water Data'!I161)),NA())</f>
        <v>#N/A</v>
      </c>
      <c r="U167" s="519" t="e">
        <f ca="1">+IF(AND(ISNUMBER(OFFSET('Water Data'!$I$9,0,10*ROW('Water Data'!I161))),'Data Summary'!CJ167="Yes"),OFFSET('Water Data'!$I$9,0,10*ROW('Water Data'!I161)),NA())</f>
        <v>#N/A</v>
      </c>
      <c r="V167" s="520" t="e">
        <f ca="1">+IF(AND(ISNUMBER(OFFSET('Sanitation Data'!$D$4,0,10*ROW('Sanitation Data'!D161))),'Data Summary'!CK167="Yes"),100-OFFSET('Sanitation Data'!$D$4,0,10*ROW('Sanitation Data'!D161)),NA())</f>
        <v>#N/A</v>
      </c>
      <c r="W167" s="520" t="e">
        <f ca="1">+IF(AND(ISNUMBER(OFFSET('Sanitation Data'!$D$6,0,10*ROW('Sanitation Data'!D161))),'Data Summary'!CL167="Yes"),OFFSET('Sanitation Data'!$D$6,0,10*ROW('Sanitation Data'!D161)),NA())</f>
        <v>#N/A</v>
      </c>
      <c r="X167" s="520" t="e">
        <f ca="1">+IF(AND(ISNUMBER(OFFSET('Sanitation Data'!$D$10,0,10*ROW('Sanitation Data'!D161))),'Data Summary'!CM167="Yes"),OFFSET('Sanitation Data'!$D$10,0,10*ROW('Sanitation Data'!D161)),NA())</f>
        <v>#N/A</v>
      </c>
      <c r="Y167" s="520" t="e">
        <f ca="1">+IF(AND(ISNUMBER(OFFSET('Sanitation Data'!$D$11,0,10*ROW('Sanitation Data'!D161))),'Data Summary'!CN167="Yes"),OFFSET('Sanitation Data'!$D$11,0,10*ROW('Sanitation Data'!D161)),NA())</f>
        <v>#N/A</v>
      </c>
      <c r="Z167" s="520" t="e">
        <f ca="1">+IF(AND(ISNUMBER(OFFSET('Sanitation Data'!$D$12,0,10*ROW('Sanitation Data'!D161))),'Data Summary'!CO167="Yes"),OFFSET('Sanitation Data'!$D$12,0,10*ROW('Sanitation Data'!D161)),NA())</f>
        <v>#N/A</v>
      </c>
      <c r="AA167" s="520" t="e">
        <f ca="1">+IF(AND(ISNUMBER(OFFSET('Sanitation Data'!$E$4,0,10*ROW('Sanitation Data'!E161))),'Data Summary'!CP167="Yes"),100-OFFSET('Sanitation Data'!$E$4,0,10*ROW('Sanitation Data'!E161)),NA())</f>
        <v>#N/A</v>
      </c>
      <c r="AB167" s="520" t="e">
        <f ca="1">+IF(AND(ISNUMBER(OFFSET('Sanitation Data'!$E$6,0,10*ROW('Sanitation Data'!E161))),'Data Summary'!CQ167="Yes"),OFFSET('Sanitation Data'!$E$6,0,10*ROW('Sanitation Data'!E161)),NA())</f>
        <v>#N/A</v>
      </c>
      <c r="AC167" s="520" t="e">
        <f ca="1">+IF(AND(ISNUMBER(OFFSET('Sanitation Data'!$E$10,0,10*ROW('Sanitation Data'!E161))),'Data Summary'!CR167="Yes"),OFFSET('Sanitation Data'!$E$10,0,10*ROW('Sanitation Data'!E161)),NA())</f>
        <v>#N/A</v>
      </c>
      <c r="AD167" s="520" t="e">
        <f ca="1">+IF(AND(ISNUMBER(OFFSET('Sanitation Data'!$E$11,0,10*ROW('Sanitation Data'!E161))),'Data Summary'!CS167="Yes"),OFFSET('Sanitation Data'!$E$11,0,10*ROW('Sanitation Data'!E161)),NA())</f>
        <v>#N/A</v>
      </c>
      <c r="AE167" s="520" t="e">
        <f ca="1">+IF(AND(ISNUMBER(OFFSET('Sanitation Data'!$E$12,0,10*ROW('Sanitation Data'!E161))),'Data Summary'!CT167="Yes"),OFFSET('Sanitation Data'!$E$12,0,10*ROW('Sanitation Data'!E161)),NA())</f>
        <v>#N/A</v>
      </c>
      <c r="AF167" s="520" t="e">
        <f ca="1">+IF(AND(ISNUMBER(OFFSET('Sanitation Data'!$F$4,0,10*ROW('Sanitation Data'!F161))),'Data Summary'!CU167="Yes"),100-OFFSET('Sanitation Data'!$F$4,0,10*ROW('Sanitation Data'!F161)),NA())</f>
        <v>#N/A</v>
      </c>
      <c r="AG167" s="520" t="e">
        <f ca="1">+IF(AND(ISNUMBER(OFFSET('Sanitation Data'!$F$6,0,10*ROW('Sanitation Data'!F161))),'Data Summary'!CV167="Yes"),OFFSET('Sanitation Data'!$F$6,0,10*ROW('Sanitation Data'!F161)),NA())</f>
        <v>#N/A</v>
      </c>
      <c r="AH167" s="520" t="e">
        <f ca="1">+IF(AND(ISNUMBER(OFFSET('Sanitation Data'!$F$10,0,10*ROW('Sanitation Data'!F161))),'Data Summary'!CW167="Yes"),OFFSET('Sanitation Data'!$F$10,0,10*ROW('Sanitation Data'!F161)),NA())</f>
        <v>#N/A</v>
      </c>
      <c r="AI167" s="520" t="e">
        <f ca="1">+IF(AND(ISNUMBER(OFFSET('Sanitation Data'!$F$11,0,10*ROW('Sanitation Data'!F161))),'Data Summary'!CX167="Yes"),OFFSET('Sanitation Data'!$F$11,0,10*ROW('Sanitation Data'!F161)),NA())</f>
        <v>#N/A</v>
      </c>
      <c r="AJ167" s="520" t="e">
        <f ca="1">+IF(AND(ISNUMBER(OFFSET('Sanitation Data'!$F$12,0,10*ROW('Sanitation Data'!F161))),'Data Summary'!CY167="Yes"),OFFSET('Sanitation Data'!$F$12,0,10*ROW('Sanitation Data'!F161)),NA())</f>
        <v>#N/A</v>
      </c>
      <c r="AK167" s="520" t="e">
        <f ca="1">+IF(AND(ISNUMBER(OFFSET('Sanitation Data'!$G$4,0,10*ROW('Sanitation Data'!G161))),'Data Summary'!CZ167="Yes"),100-OFFSET('Sanitation Data'!$G$4,0,10*ROW('Sanitation Data'!G161)),NA())</f>
        <v>#N/A</v>
      </c>
      <c r="AL167" s="520" t="e">
        <f ca="1">+IF(AND(ISNUMBER(OFFSET('Sanitation Data'!$G$6,0,10*ROW('Sanitation Data'!G161))),'Data Summary'!DA167="Yes"),OFFSET('Sanitation Data'!$G$6,0,10*ROW('Sanitation Data'!G161)),NA())</f>
        <v>#N/A</v>
      </c>
      <c r="AM167" s="520" t="e">
        <f ca="1">+IF(AND(ISNUMBER(OFFSET('Sanitation Data'!$G$10,0,10*ROW('Sanitation Data'!G161))),'Data Summary'!DB167="Yes"),OFFSET('Sanitation Data'!$G$10,0,10*ROW('Sanitation Data'!G161)),NA())</f>
        <v>#N/A</v>
      </c>
      <c r="AN167" s="520" t="e">
        <f ca="1">+IF(AND(ISNUMBER(OFFSET('Sanitation Data'!$G$11,0,10*ROW('Sanitation Data'!G161))),'Data Summary'!DC167="Yes"),OFFSET('Sanitation Data'!$G$11,0,10*ROW('Sanitation Data'!G161)),NA())</f>
        <v>#N/A</v>
      </c>
      <c r="AO167" s="520" t="e">
        <f ca="1">+IF(AND(ISNUMBER(OFFSET('Sanitation Data'!$G$12,0,10*ROW('Sanitation Data'!G161))),'Data Summary'!DD167="Yes"),OFFSET('Sanitation Data'!$G$12,0,10*ROW('Sanitation Data'!G161)),NA())</f>
        <v>#N/A</v>
      </c>
      <c r="AP167" s="520" t="e">
        <f ca="1">+IF(AND(ISNUMBER(OFFSET('Sanitation Data'!$H$4,0,10*ROW('Sanitation Data'!H161))),'Data Summary'!DE167="Yes"),100-OFFSET('Sanitation Data'!$H$4,0,10*ROW('Sanitation Data'!H161)),NA())</f>
        <v>#N/A</v>
      </c>
      <c r="AQ167" s="520" t="e">
        <f ca="1">+IF(AND(ISNUMBER(OFFSET('Sanitation Data'!$H$6,0,10*ROW('Sanitation Data'!H161))),'Data Summary'!DF167="Yes"),OFFSET('Sanitation Data'!$H$6,0,10*ROW('Sanitation Data'!H161)),NA())</f>
        <v>#N/A</v>
      </c>
      <c r="AR167" s="520" t="e">
        <f ca="1">+IF(AND(ISNUMBER(OFFSET('Sanitation Data'!$H$10,0,10*ROW('Sanitation Data'!H161))),'Data Summary'!DG167="Yes"),OFFSET('Sanitation Data'!$H$10,0,10*ROW('Sanitation Data'!H161)),NA())</f>
        <v>#N/A</v>
      </c>
      <c r="AS167" s="520" t="e">
        <f ca="1">+IF(AND(ISNUMBER(OFFSET('Sanitation Data'!$H$11,0,10*ROW('Sanitation Data'!H161))),'Data Summary'!DH167="Yes"),OFFSET('Sanitation Data'!$H$11,0,10*ROW('Sanitation Data'!H161)),NA())</f>
        <v>#N/A</v>
      </c>
      <c r="AT167" s="520" t="e">
        <f ca="1">+IF(AND(ISNUMBER(OFFSET('Sanitation Data'!$H$12,0,10*ROW('Sanitation Data'!H161))),'Data Summary'!DI167="Yes"),OFFSET('Sanitation Data'!$H$12,0,10*ROW('Sanitation Data'!H161)),NA())</f>
        <v>#N/A</v>
      </c>
      <c r="AU167" s="520" t="e">
        <f ca="1">+IF(AND(ISNUMBER(OFFSET('Sanitation Data'!$I$4,0,10*ROW('Sanitation Data'!I161))),'Data Summary'!DJ167="Yes"),100-OFFSET('Sanitation Data'!$I$4,0,10*ROW('Sanitation Data'!I161)),NA())</f>
        <v>#N/A</v>
      </c>
      <c r="AV167" s="520" t="e">
        <f ca="1">+IF(AND(ISNUMBER(OFFSET('Sanitation Data'!$I$6,0,10*ROW('Sanitation Data'!I161))),'Data Summary'!DK167="Yes"),OFFSET('Sanitation Data'!$I$6,0,10*ROW('Sanitation Data'!I161)),NA())</f>
        <v>#N/A</v>
      </c>
      <c r="AW167" s="520" t="e">
        <f ca="1">+IF(AND(ISNUMBER(OFFSET('Sanitation Data'!$I$10,0,10*ROW('Sanitation Data'!I161))),'Data Summary'!DL167="Yes"),OFFSET('Sanitation Data'!$I$10,0,10*ROW('Sanitation Data'!I161)),NA())</f>
        <v>#N/A</v>
      </c>
      <c r="AX167" s="520" t="e">
        <f ca="1">+IF(AND(ISNUMBER(OFFSET('Sanitation Data'!$I$11,0,10*ROW('Sanitation Data'!I161))),'Data Summary'!DM167="Yes"),OFFSET('Sanitation Data'!$I$11,0,10*ROW('Sanitation Data'!I161)),NA())</f>
        <v>#N/A</v>
      </c>
      <c r="AY167" s="520" t="e">
        <f ca="1">+IF(AND(ISNUMBER(OFFSET('Sanitation Data'!$I$12,0,10*ROW('Sanitation Data'!I161))),'Data Summary'!DN167="Yes"),OFFSET('Sanitation Data'!$I$12,0,10*ROW('Sanitation Data'!I161)),NA())</f>
        <v>#N/A</v>
      </c>
      <c r="AZ167" s="521" t="e">
        <f ca="1">+IF(AND(ISNUMBER(OFFSET('Hygiene Data'!$D$5,0,10*ROW('Hygiene Data'!D161))),'Data Summary'!DO167="Yes"),OFFSET('Hygiene Data'!$D$5,0,10*ROW('Hygiene Data'!D161)),NA())</f>
        <v>#N/A</v>
      </c>
      <c r="BA167" s="521" t="e">
        <f ca="1">+IF(AND(ISNUMBER(OFFSET('Hygiene Data'!$D$7,0,10*ROW('Hygiene Data'!D161))),'Data Summary'!DP167="Yes"),OFFSET('Hygiene Data'!$D$7,0,10*ROW('Hygiene Data'!D161)),NA())</f>
        <v>#N/A</v>
      </c>
      <c r="BB167" s="521" t="e">
        <f ca="1">+IF(AND(ISNUMBER(OFFSET('Hygiene Data'!$D$9,0,10*ROW('Hygiene Data'!D161))),'Data Summary'!DQ167="Yes"),OFFSET('Hygiene Data'!$D$9,0,10*ROW('Hygiene Data'!D161)),NA())</f>
        <v>#N/A</v>
      </c>
      <c r="BC167" s="521" t="e">
        <f ca="1">+IF(AND(ISNUMBER(OFFSET('Hygiene Data'!$E$5,0,10*ROW('Hygiene Data'!E161))),'Data Summary'!DR167="Yes"),OFFSET('Hygiene Data'!$E$5,0,10*ROW('Hygiene Data'!E161)),NA())</f>
        <v>#N/A</v>
      </c>
      <c r="BD167" s="521" t="e">
        <f ca="1">+IF(AND(ISNUMBER(OFFSET('Hygiene Data'!$E$7,0,10*ROW('Hygiene Data'!E161))),'Data Summary'!DS167="Yes"),OFFSET('Hygiene Data'!$E$7,0,10*ROW('Hygiene Data'!E161)),NA())</f>
        <v>#N/A</v>
      </c>
      <c r="BE167" s="521" t="e">
        <f ca="1">+IF(AND(ISNUMBER(OFFSET('Hygiene Data'!$E$9,0,10*ROW('Hygiene Data'!E161))),'Data Summary'!DT167="Yes"),OFFSET('Hygiene Data'!$E$9,0,10*ROW('Hygiene Data'!E161)),NA())</f>
        <v>#N/A</v>
      </c>
      <c r="BF167" s="521" t="e">
        <f ca="1">+IF(AND(ISNUMBER(OFFSET('Hygiene Data'!$F$5,0,10*ROW('Hygiene Data'!F161))),'Data Summary'!DU167="Yes"),OFFSET('Hygiene Data'!$F$5,0,10*ROW('Hygiene Data'!F161)),NA())</f>
        <v>#N/A</v>
      </c>
      <c r="BG167" s="521" t="e">
        <f ca="1">+IF(AND(ISNUMBER(OFFSET('Hygiene Data'!$F$7,0,10*ROW('Hygiene Data'!F161))),'Data Summary'!DV167="Yes"),OFFSET('Hygiene Data'!$F$7,0,10*ROW('Hygiene Data'!F161)),NA())</f>
        <v>#N/A</v>
      </c>
      <c r="BH167" s="521" t="e">
        <f ca="1">+IF(AND(ISNUMBER(OFFSET('Hygiene Data'!$F$9,0,10*ROW('Hygiene Data'!F161))),'Data Summary'!DW167="Yes"),OFFSET('Hygiene Data'!$F$9,0,10*ROW('Hygiene Data'!F161)),NA())</f>
        <v>#N/A</v>
      </c>
      <c r="BI167" s="521" t="e">
        <f ca="1">+IF(AND(ISNUMBER(OFFSET('Hygiene Data'!$G$5,0,10*ROW('Hygiene Data'!G161))),'Data Summary'!DX167="Yes"),OFFSET('Hygiene Data'!$G$5,0,10*ROW('Hygiene Data'!G161)),NA())</f>
        <v>#N/A</v>
      </c>
      <c r="BJ167" s="521" t="e">
        <f ca="1">+IF(AND(ISNUMBER(OFFSET('Hygiene Data'!$G$7,0,10*ROW('Hygiene Data'!G161))),'Data Summary'!DY167="Yes"),OFFSET('Hygiene Data'!$G$7,0,10*ROW('Hygiene Data'!G161)),NA())</f>
        <v>#N/A</v>
      </c>
      <c r="BK167" s="521" t="e">
        <f ca="1">+IF(AND(ISNUMBER(OFFSET('Hygiene Data'!$G$9,0,10*ROW('Hygiene Data'!G161))),'Data Summary'!DZ167="Yes"),OFFSET('Hygiene Data'!$G$9,0,10*ROW('Hygiene Data'!G161)),NA())</f>
        <v>#N/A</v>
      </c>
      <c r="BL167" s="521" t="e">
        <f ca="1">+IF(AND(ISNUMBER(OFFSET('Hygiene Data'!$H$5,0,10*ROW('Hygiene Data'!H161))),'Data Summary'!EA167="Yes"),OFFSET('Hygiene Data'!$H$5,0,10*ROW('Hygiene Data'!H161)),NA())</f>
        <v>#N/A</v>
      </c>
      <c r="BM167" s="521" t="e">
        <f ca="1">+IF(AND(ISNUMBER(OFFSET('Hygiene Data'!$H$7,0,10*ROW('Hygiene Data'!H161))),'Data Summary'!EB167="Yes"),OFFSET('Hygiene Data'!$H$7,0,10*ROW('Hygiene Data'!H161)),NA())</f>
        <v>#N/A</v>
      </c>
      <c r="BN167" s="521" t="e">
        <f ca="1">+IF(AND(ISNUMBER(OFFSET('Hygiene Data'!$H$9,0,10*ROW('Hygiene Data'!H161))),'Data Summary'!EC167="Yes"),OFFSET('Hygiene Data'!$H$9,0,10*ROW('Hygiene Data'!H161)),NA())</f>
        <v>#N/A</v>
      </c>
      <c r="BO167" s="521" t="e">
        <f ca="1">+IF(AND(ISNUMBER(OFFSET('Hygiene Data'!$I$5,0,10*ROW('Hygiene Data'!I161))),'Data Summary'!ED167="Yes"),OFFSET('Hygiene Data'!$I$5,0,10*ROW('Hygiene Data'!I161)),NA())</f>
        <v>#N/A</v>
      </c>
      <c r="BP167" s="521" t="e">
        <f ca="1">+IF(AND(ISNUMBER(OFFSET('Hygiene Data'!$I$7,0,10*ROW('Hygiene Data'!I161))),'Data Summary'!EE167="Yes"),OFFSET('Hygiene Data'!$I$7,0,10*ROW('Hygiene Data'!I161)),NA())</f>
        <v>#N/A</v>
      </c>
      <c r="BQ167" s="521" t="e">
        <f ca="1">+IF(AND(ISNUMBER(OFFSET('Hygiene Data'!$I$9,0,10*ROW('Hygiene Data'!I161))),'Data Summary'!EF167="Yes"),OFFSET('Hygiene Data'!$I$9,0,10*ROW('Hygiene Data'!I161)),NA())</f>
        <v>#N/A</v>
      </c>
    </row>
    <row r="168" spans="1:69" x14ac:dyDescent="0.25">
      <c r="A168" s="517" t="e">
        <f ca="1">+RIGHT('Data Summary'!A168,LEN('Data Summary'!A168)-9)</f>
        <v>#VALUE!</v>
      </c>
      <c r="B168" s="491" t="str">
        <f ca="1">+IF(ISTEXT('Data Summary'!B168),'Data Summary'!B168,"")</f>
        <v/>
      </c>
      <c r="C168" s="518" t="e">
        <f ca="1">+VALUE('Data Summary'!C168)</f>
        <v>#VALUE!</v>
      </c>
      <c r="D168" s="519" t="e">
        <f ca="1">+IF(AND(ISNUMBER(OFFSET('Water Data'!$D$4,0,10*ROW('Water Data'!D162))),'Data Summary'!BS168="Yes"),100-OFFSET('Water Data'!$D$4,0,10*ROW('Water Data'!D162)),NA())</f>
        <v>#N/A</v>
      </c>
      <c r="E168" s="519" t="e">
        <f ca="1">+IF(AND(ISNUMBER(OFFSET('Water Data'!$D$6,0,10*ROW('Water Data'!D162))),'Data Summary'!BT168="Yes"),OFFSET('Water Data'!$D$6,0,10*ROW('Water Data'!D162)),NA())</f>
        <v>#N/A</v>
      </c>
      <c r="F168" s="519" t="e">
        <f ca="1">+IF(AND(ISNUMBER(OFFSET('Water Data'!$D$9,0,10*ROW('Water Data'!D162))),'Data Summary'!BU168="Yes"),OFFSET('Water Data'!$D$9,0,10*ROW('Water Data'!D162)),NA())</f>
        <v>#N/A</v>
      </c>
      <c r="G168" s="519" t="e">
        <f ca="1">+IF(AND(ISNUMBER(OFFSET('Water Data'!$E$4,0,10*ROW('Water Data'!E162))),'Data Summary'!BV168="Yes"),100-OFFSET('Water Data'!$E$4,0,10*ROW('Water Data'!E162)),NA())</f>
        <v>#N/A</v>
      </c>
      <c r="H168" s="519" t="e">
        <f ca="1">+IF(AND(ISNUMBER(OFFSET('Water Data'!$E$6,0,10*ROW('Water Data'!E162))),'Data Summary'!BW168="Yes"),OFFSET('Water Data'!$E$6,0,10*ROW('Water Data'!E162)),NA())</f>
        <v>#N/A</v>
      </c>
      <c r="I168" s="519" t="e">
        <f ca="1">+IF(AND(ISNUMBER(OFFSET('Water Data'!$E$9,0,10*ROW('Water Data'!E162))),'Data Summary'!BX168="Yes"),OFFSET('Water Data'!$E$9,0,10*ROW('Water Data'!E162)),NA())</f>
        <v>#N/A</v>
      </c>
      <c r="J168" s="519" t="e">
        <f ca="1">+IF(AND(ISNUMBER(OFFSET('Water Data'!$F$4,0,10*ROW('Water Data'!F162))),'Data Summary'!BY168="Yes"),100-OFFSET('Water Data'!$F$4,0,10*ROW('Water Data'!F162)),NA())</f>
        <v>#N/A</v>
      </c>
      <c r="K168" s="519" t="e">
        <f ca="1">+IF(AND(ISNUMBER(OFFSET('Water Data'!$F$6,0,10*ROW('Water Data'!F162))),'Data Summary'!BZ168="Yes"),OFFSET('Water Data'!$F$6,0,10*ROW('Water Data'!F162)),NA())</f>
        <v>#N/A</v>
      </c>
      <c r="L168" s="519" t="e">
        <f ca="1">+IF(AND(ISNUMBER(OFFSET('Water Data'!$F$9,0,10*ROW('Water Data'!F162))),'Data Summary'!CA168="Yes"),OFFSET('Water Data'!$F$9,0,10*ROW('Water Data'!F162)),NA())</f>
        <v>#N/A</v>
      </c>
      <c r="M168" s="519" t="e">
        <f ca="1">+IF(AND(ISNUMBER(OFFSET('Water Data'!$G$4,0,10*ROW('Water Data'!G162))),'Data Summary'!CB168="Yes"),100-OFFSET('Water Data'!$G$4,0,10*ROW('Water Data'!G162)),NA())</f>
        <v>#N/A</v>
      </c>
      <c r="N168" s="519" t="e">
        <f ca="1">+IF(AND(ISNUMBER(OFFSET('Water Data'!$G$6,0,10*ROW('Water Data'!G162))),'Data Summary'!CC168="Yes"),OFFSET('Water Data'!$G$6,0,10*ROW('Water Data'!G162)),NA())</f>
        <v>#N/A</v>
      </c>
      <c r="O168" s="519" t="e">
        <f ca="1">+IF(AND(ISNUMBER(OFFSET('Water Data'!$G$9,0,10*ROW('Water Data'!G162))),'Data Summary'!CD168="Yes"),OFFSET('Water Data'!$G$9,0,10*ROW('Water Data'!G162)),NA())</f>
        <v>#N/A</v>
      </c>
      <c r="P168" s="519" t="e">
        <f ca="1">+IF(AND(ISNUMBER(OFFSET('Water Data'!$H$4,0,10*ROW('Water Data'!H162))),'Data Summary'!CE168="Yes"),100-OFFSET('Water Data'!$H$4,0,10*ROW('Water Data'!H162)),NA())</f>
        <v>#N/A</v>
      </c>
      <c r="Q168" s="519" t="e">
        <f ca="1">+IF(AND(ISNUMBER(OFFSET('Water Data'!$H$6,0,10*ROW('Water Data'!H162))),'Data Summary'!CF168="Yes"),OFFSET('Water Data'!$H$6,0,10*ROW('Water Data'!H162)),NA())</f>
        <v>#N/A</v>
      </c>
      <c r="R168" s="519" t="e">
        <f ca="1">+IF(AND(ISNUMBER(OFFSET('Water Data'!$H$9,0,10*ROW('Water Data'!H162))),'Data Summary'!CG168="Yes"),OFFSET('Water Data'!$H$9,0,10*ROW('Water Data'!H162)),NA())</f>
        <v>#N/A</v>
      </c>
      <c r="S168" s="519" t="e">
        <f ca="1">+IF(AND(ISNUMBER(OFFSET('Water Data'!$I$4,0,10*ROW('Water Data'!I162))),'Data Summary'!CH168="Yes"),100-OFFSET('Water Data'!$I$4,0,10*ROW('Water Data'!I162)),NA())</f>
        <v>#N/A</v>
      </c>
      <c r="T168" s="519" t="e">
        <f ca="1">+IF(AND(ISNUMBER(OFFSET('Water Data'!$I$6,0,10*ROW('Water Data'!I162))),'Data Summary'!CI168="Yes"),OFFSET('Water Data'!$I$6,0,10*ROW('Water Data'!I162)),NA())</f>
        <v>#N/A</v>
      </c>
      <c r="U168" s="519" t="e">
        <f ca="1">+IF(AND(ISNUMBER(OFFSET('Water Data'!$I$9,0,10*ROW('Water Data'!I162))),'Data Summary'!CJ168="Yes"),OFFSET('Water Data'!$I$9,0,10*ROW('Water Data'!I162)),NA())</f>
        <v>#N/A</v>
      </c>
      <c r="V168" s="520" t="e">
        <f ca="1">+IF(AND(ISNUMBER(OFFSET('Sanitation Data'!$D$4,0,10*ROW('Sanitation Data'!D162))),'Data Summary'!CK168="Yes"),100-OFFSET('Sanitation Data'!$D$4,0,10*ROW('Sanitation Data'!D162)),NA())</f>
        <v>#N/A</v>
      </c>
      <c r="W168" s="520" t="e">
        <f ca="1">+IF(AND(ISNUMBER(OFFSET('Sanitation Data'!$D$6,0,10*ROW('Sanitation Data'!D162))),'Data Summary'!CL168="Yes"),OFFSET('Sanitation Data'!$D$6,0,10*ROW('Sanitation Data'!D162)),NA())</f>
        <v>#N/A</v>
      </c>
      <c r="X168" s="520" t="e">
        <f ca="1">+IF(AND(ISNUMBER(OFFSET('Sanitation Data'!$D$10,0,10*ROW('Sanitation Data'!D162))),'Data Summary'!CM168="Yes"),OFFSET('Sanitation Data'!$D$10,0,10*ROW('Sanitation Data'!D162)),NA())</f>
        <v>#N/A</v>
      </c>
      <c r="Y168" s="520" t="e">
        <f ca="1">+IF(AND(ISNUMBER(OFFSET('Sanitation Data'!$D$11,0,10*ROW('Sanitation Data'!D162))),'Data Summary'!CN168="Yes"),OFFSET('Sanitation Data'!$D$11,0,10*ROW('Sanitation Data'!D162)),NA())</f>
        <v>#N/A</v>
      </c>
      <c r="Z168" s="520" t="e">
        <f ca="1">+IF(AND(ISNUMBER(OFFSET('Sanitation Data'!$D$12,0,10*ROW('Sanitation Data'!D162))),'Data Summary'!CO168="Yes"),OFFSET('Sanitation Data'!$D$12,0,10*ROW('Sanitation Data'!D162)),NA())</f>
        <v>#N/A</v>
      </c>
      <c r="AA168" s="520" t="e">
        <f ca="1">+IF(AND(ISNUMBER(OFFSET('Sanitation Data'!$E$4,0,10*ROW('Sanitation Data'!E162))),'Data Summary'!CP168="Yes"),100-OFFSET('Sanitation Data'!$E$4,0,10*ROW('Sanitation Data'!E162)),NA())</f>
        <v>#N/A</v>
      </c>
      <c r="AB168" s="520" t="e">
        <f ca="1">+IF(AND(ISNUMBER(OFFSET('Sanitation Data'!$E$6,0,10*ROW('Sanitation Data'!E162))),'Data Summary'!CQ168="Yes"),OFFSET('Sanitation Data'!$E$6,0,10*ROW('Sanitation Data'!E162)),NA())</f>
        <v>#N/A</v>
      </c>
      <c r="AC168" s="520" t="e">
        <f ca="1">+IF(AND(ISNUMBER(OFFSET('Sanitation Data'!$E$10,0,10*ROW('Sanitation Data'!E162))),'Data Summary'!CR168="Yes"),OFFSET('Sanitation Data'!$E$10,0,10*ROW('Sanitation Data'!E162)),NA())</f>
        <v>#N/A</v>
      </c>
      <c r="AD168" s="520" t="e">
        <f ca="1">+IF(AND(ISNUMBER(OFFSET('Sanitation Data'!$E$11,0,10*ROW('Sanitation Data'!E162))),'Data Summary'!CS168="Yes"),OFFSET('Sanitation Data'!$E$11,0,10*ROW('Sanitation Data'!E162)),NA())</f>
        <v>#N/A</v>
      </c>
      <c r="AE168" s="520" t="e">
        <f ca="1">+IF(AND(ISNUMBER(OFFSET('Sanitation Data'!$E$12,0,10*ROW('Sanitation Data'!E162))),'Data Summary'!CT168="Yes"),OFFSET('Sanitation Data'!$E$12,0,10*ROW('Sanitation Data'!E162)),NA())</f>
        <v>#N/A</v>
      </c>
      <c r="AF168" s="520" t="e">
        <f ca="1">+IF(AND(ISNUMBER(OFFSET('Sanitation Data'!$F$4,0,10*ROW('Sanitation Data'!F162))),'Data Summary'!CU168="Yes"),100-OFFSET('Sanitation Data'!$F$4,0,10*ROW('Sanitation Data'!F162)),NA())</f>
        <v>#N/A</v>
      </c>
      <c r="AG168" s="520" t="e">
        <f ca="1">+IF(AND(ISNUMBER(OFFSET('Sanitation Data'!$F$6,0,10*ROW('Sanitation Data'!F162))),'Data Summary'!CV168="Yes"),OFFSET('Sanitation Data'!$F$6,0,10*ROW('Sanitation Data'!F162)),NA())</f>
        <v>#N/A</v>
      </c>
      <c r="AH168" s="520" t="e">
        <f ca="1">+IF(AND(ISNUMBER(OFFSET('Sanitation Data'!$F$10,0,10*ROW('Sanitation Data'!F162))),'Data Summary'!CW168="Yes"),OFFSET('Sanitation Data'!$F$10,0,10*ROW('Sanitation Data'!F162)),NA())</f>
        <v>#N/A</v>
      </c>
      <c r="AI168" s="520" t="e">
        <f ca="1">+IF(AND(ISNUMBER(OFFSET('Sanitation Data'!$F$11,0,10*ROW('Sanitation Data'!F162))),'Data Summary'!CX168="Yes"),OFFSET('Sanitation Data'!$F$11,0,10*ROW('Sanitation Data'!F162)),NA())</f>
        <v>#N/A</v>
      </c>
      <c r="AJ168" s="520" t="e">
        <f ca="1">+IF(AND(ISNUMBER(OFFSET('Sanitation Data'!$F$12,0,10*ROW('Sanitation Data'!F162))),'Data Summary'!CY168="Yes"),OFFSET('Sanitation Data'!$F$12,0,10*ROW('Sanitation Data'!F162)),NA())</f>
        <v>#N/A</v>
      </c>
      <c r="AK168" s="520" t="e">
        <f ca="1">+IF(AND(ISNUMBER(OFFSET('Sanitation Data'!$G$4,0,10*ROW('Sanitation Data'!G162))),'Data Summary'!CZ168="Yes"),100-OFFSET('Sanitation Data'!$G$4,0,10*ROW('Sanitation Data'!G162)),NA())</f>
        <v>#N/A</v>
      </c>
      <c r="AL168" s="520" t="e">
        <f ca="1">+IF(AND(ISNUMBER(OFFSET('Sanitation Data'!$G$6,0,10*ROW('Sanitation Data'!G162))),'Data Summary'!DA168="Yes"),OFFSET('Sanitation Data'!$G$6,0,10*ROW('Sanitation Data'!G162)),NA())</f>
        <v>#N/A</v>
      </c>
      <c r="AM168" s="520" t="e">
        <f ca="1">+IF(AND(ISNUMBER(OFFSET('Sanitation Data'!$G$10,0,10*ROW('Sanitation Data'!G162))),'Data Summary'!DB168="Yes"),OFFSET('Sanitation Data'!$G$10,0,10*ROW('Sanitation Data'!G162)),NA())</f>
        <v>#N/A</v>
      </c>
      <c r="AN168" s="520" t="e">
        <f ca="1">+IF(AND(ISNUMBER(OFFSET('Sanitation Data'!$G$11,0,10*ROW('Sanitation Data'!G162))),'Data Summary'!DC168="Yes"),OFFSET('Sanitation Data'!$G$11,0,10*ROW('Sanitation Data'!G162)),NA())</f>
        <v>#N/A</v>
      </c>
      <c r="AO168" s="520" t="e">
        <f ca="1">+IF(AND(ISNUMBER(OFFSET('Sanitation Data'!$G$12,0,10*ROW('Sanitation Data'!G162))),'Data Summary'!DD168="Yes"),OFFSET('Sanitation Data'!$G$12,0,10*ROW('Sanitation Data'!G162)),NA())</f>
        <v>#N/A</v>
      </c>
      <c r="AP168" s="520" t="e">
        <f ca="1">+IF(AND(ISNUMBER(OFFSET('Sanitation Data'!$H$4,0,10*ROW('Sanitation Data'!H162))),'Data Summary'!DE168="Yes"),100-OFFSET('Sanitation Data'!$H$4,0,10*ROW('Sanitation Data'!H162)),NA())</f>
        <v>#N/A</v>
      </c>
      <c r="AQ168" s="520" t="e">
        <f ca="1">+IF(AND(ISNUMBER(OFFSET('Sanitation Data'!$H$6,0,10*ROW('Sanitation Data'!H162))),'Data Summary'!DF168="Yes"),OFFSET('Sanitation Data'!$H$6,0,10*ROW('Sanitation Data'!H162)),NA())</f>
        <v>#N/A</v>
      </c>
      <c r="AR168" s="520" t="e">
        <f ca="1">+IF(AND(ISNUMBER(OFFSET('Sanitation Data'!$H$10,0,10*ROW('Sanitation Data'!H162))),'Data Summary'!DG168="Yes"),OFFSET('Sanitation Data'!$H$10,0,10*ROW('Sanitation Data'!H162)),NA())</f>
        <v>#N/A</v>
      </c>
      <c r="AS168" s="520" t="e">
        <f ca="1">+IF(AND(ISNUMBER(OFFSET('Sanitation Data'!$H$11,0,10*ROW('Sanitation Data'!H162))),'Data Summary'!DH168="Yes"),OFFSET('Sanitation Data'!$H$11,0,10*ROW('Sanitation Data'!H162)),NA())</f>
        <v>#N/A</v>
      </c>
      <c r="AT168" s="520" t="e">
        <f ca="1">+IF(AND(ISNUMBER(OFFSET('Sanitation Data'!$H$12,0,10*ROW('Sanitation Data'!H162))),'Data Summary'!DI168="Yes"),OFFSET('Sanitation Data'!$H$12,0,10*ROW('Sanitation Data'!H162)),NA())</f>
        <v>#N/A</v>
      </c>
      <c r="AU168" s="520" t="e">
        <f ca="1">+IF(AND(ISNUMBER(OFFSET('Sanitation Data'!$I$4,0,10*ROW('Sanitation Data'!I162))),'Data Summary'!DJ168="Yes"),100-OFFSET('Sanitation Data'!$I$4,0,10*ROW('Sanitation Data'!I162)),NA())</f>
        <v>#N/A</v>
      </c>
      <c r="AV168" s="520" t="e">
        <f ca="1">+IF(AND(ISNUMBER(OFFSET('Sanitation Data'!$I$6,0,10*ROW('Sanitation Data'!I162))),'Data Summary'!DK168="Yes"),OFFSET('Sanitation Data'!$I$6,0,10*ROW('Sanitation Data'!I162)),NA())</f>
        <v>#N/A</v>
      </c>
      <c r="AW168" s="520" t="e">
        <f ca="1">+IF(AND(ISNUMBER(OFFSET('Sanitation Data'!$I$10,0,10*ROW('Sanitation Data'!I162))),'Data Summary'!DL168="Yes"),OFFSET('Sanitation Data'!$I$10,0,10*ROW('Sanitation Data'!I162)),NA())</f>
        <v>#N/A</v>
      </c>
      <c r="AX168" s="520" t="e">
        <f ca="1">+IF(AND(ISNUMBER(OFFSET('Sanitation Data'!$I$11,0,10*ROW('Sanitation Data'!I162))),'Data Summary'!DM168="Yes"),OFFSET('Sanitation Data'!$I$11,0,10*ROW('Sanitation Data'!I162)),NA())</f>
        <v>#N/A</v>
      </c>
      <c r="AY168" s="520" t="e">
        <f ca="1">+IF(AND(ISNUMBER(OFFSET('Sanitation Data'!$I$12,0,10*ROW('Sanitation Data'!I162))),'Data Summary'!DN168="Yes"),OFFSET('Sanitation Data'!$I$12,0,10*ROW('Sanitation Data'!I162)),NA())</f>
        <v>#N/A</v>
      </c>
      <c r="AZ168" s="521" t="e">
        <f ca="1">+IF(AND(ISNUMBER(OFFSET('Hygiene Data'!$D$5,0,10*ROW('Hygiene Data'!D162))),'Data Summary'!DO168="Yes"),OFFSET('Hygiene Data'!$D$5,0,10*ROW('Hygiene Data'!D162)),NA())</f>
        <v>#N/A</v>
      </c>
      <c r="BA168" s="521" t="e">
        <f ca="1">+IF(AND(ISNUMBER(OFFSET('Hygiene Data'!$D$7,0,10*ROW('Hygiene Data'!D162))),'Data Summary'!DP168="Yes"),OFFSET('Hygiene Data'!$D$7,0,10*ROW('Hygiene Data'!D162)),NA())</f>
        <v>#N/A</v>
      </c>
      <c r="BB168" s="521" t="e">
        <f ca="1">+IF(AND(ISNUMBER(OFFSET('Hygiene Data'!$D$9,0,10*ROW('Hygiene Data'!D162))),'Data Summary'!DQ168="Yes"),OFFSET('Hygiene Data'!$D$9,0,10*ROW('Hygiene Data'!D162)),NA())</f>
        <v>#N/A</v>
      </c>
      <c r="BC168" s="521" t="e">
        <f ca="1">+IF(AND(ISNUMBER(OFFSET('Hygiene Data'!$E$5,0,10*ROW('Hygiene Data'!E162))),'Data Summary'!DR168="Yes"),OFFSET('Hygiene Data'!$E$5,0,10*ROW('Hygiene Data'!E162)),NA())</f>
        <v>#N/A</v>
      </c>
      <c r="BD168" s="521" t="e">
        <f ca="1">+IF(AND(ISNUMBER(OFFSET('Hygiene Data'!$E$7,0,10*ROW('Hygiene Data'!E162))),'Data Summary'!DS168="Yes"),OFFSET('Hygiene Data'!$E$7,0,10*ROW('Hygiene Data'!E162)),NA())</f>
        <v>#N/A</v>
      </c>
      <c r="BE168" s="521" t="e">
        <f ca="1">+IF(AND(ISNUMBER(OFFSET('Hygiene Data'!$E$9,0,10*ROW('Hygiene Data'!E162))),'Data Summary'!DT168="Yes"),OFFSET('Hygiene Data'!$E$9,0,10*ROW('Hygiene Data'!E162)),NA())</f>
        <v>#N/A</v>
      </c>
      <c r="BF168" s="521" t="e">
        <f ca="1">+IF(AND(ISNUMBER(OFFSET('Hygiene Data'!$F$5,0,10*ROW('Hygiene Data'!F162))),'Data Summary'!DU168="Yes"),OFFSET('Hygiene Data'!$F$5,0,10*ROW('Hygiene Data'!F162)),NA())</f>
        <v>#N/A</v>
      </c>
      <c r="BG168" s="521" t="e">
        <f ca="1">+IF(AND(ISNUMBER(OFFSET('Hygiene Data'!$F$7,0,10*ROW('Hygiene Data'!F162))),'Data Summary'!DV168="Yes"),OFFSET('Hygiene Data'!$F$7,0,10*ROW('Hygiene Data'!F162)),NA())</f>
        <v>#N/A</v>
      </c>
      <c r="BH168" s="521" t="e">
        <f ca="1">+IF(AND(ISNUMBER(OFFSET('Hygiene Data'!$F$9,0,10*ROW('Hygiene Data'!F162))),'Data Summary'!DW168="Yes"),OFFSET('Hygiene Data'!$F$9,0,10*ROW('Hygiene Data'!F162)),NA())</f>
        <v>#N/A</v>
      </c>
      <c r="BI168" s="521" t="e">
        <f ca="1">+IF(AND(ISNUMBER(OFFSET('Hygiene Data'!$G$5,0,10*ROW('Hygiene Data'!G162))),'Data Summary'!DX168="Yes"),OFFSET('Hygiene Data'!$G$5,0,10*ROW('Hygiene Data'!G162)),NA())</f>
        <v>#N/A</v>
      </c>
      <c r="BJ168" s="521" t="e">
        <f ca="1">+IF(AND(ISNUMBER(OFFSET('Hygiene Data'!$G$7,0,10*ROW('Hygiene Data'!G162))),'Data Summary'!DY168="Yes"),OFFSET('Hygiene Data'!$G$7,0,10*ROW('Hygiene Data'!G162)),NA())</f>
        <v>#N/A</v>
      </c>
      <c r="BK168" s="521" t="e">
        <f ca="1">+IF(AND(ISNUMBER(OFFSET('Hygiene Data'!$G$9,0,10*ROW('Hygiene Data'!G162))),'Data Summary'!DZ168="Yes"),OFFSET('Hygiene Data'!$G$9,0,10*ROW('Hygiene Data'!G162)),NA())</f>
        <v>#N/A</v>
      </c>
      <c r="BL168" s="521" t="e">
        <f ca="1">+IF(AND(ISNUMBER(OFFSET('Hygiene Data'!$H$5,0,10*ROW('Hygiene Data'!H162))),'Data Summary'!EA168="Yes"),OFFSET('Hygiene Data'!$H$5,0,10*ROW('Hygiene Data'!H162)),NA())</f>
        <v>#N/A</v>
      </c>
      <c r="BM168" s="521" t="e">
        <f ca="1">+IF(AND(ISNUMBER(OFFSET('Hygiene Data'!$H$7,0,10*ROW('Hygiene Data'!H162))),'Data Summary'!EB168="Yes"),OFFSET('Hygiene Data'!$H$7,0,10*ROW('Hygiene Data'!H162)),NA())</f>
        <v>#N/A</v>
      </c>
      <c r="BN168" s="521" t="e">
        <f ca="1">+IF(AND(ISNUMBER(OFFSET('Hygiene Data'!$H$9,0,10*ROW('Hygiene Data'!H162))),'Data Summary'!EC168="Yes"),OFFSET('Hygiene Data'!$H$9,0,10*ROW('Hygiene Data'!H162)),NA())</f>
        <v>#N/A</v>
      </c>
      <c r="BO168" s="521" t="e">
        <f ca="1">+IF(AND(ISNUMBER(OFFSET('Hygiene Data'!$I$5,0,10*ROW('Hygiene Data'!I162))),'Data Summary'!ED168="Yes"),OFFSET('Hygiene Data'!$I$5,0,10*ROW('Hygiene Data'!I162)),NA())</f>
        <v>#N/A</v>
      </c>
      <c r="BP168" s="521" t="e">
        <f ca="1">+IF(AND(ISNUMBER(OFFSET('Hygiene Data'!$I$7,0,10*ROW('Hygiene Data'!I162))),'Data Summary'!EE168="Yes"),OFFSET('Hygiene Data'!$I$7,0,10*ROW('Hygiene Data'!I162)),NA())</f>
        <v>#N/A</v>
      </c>
      <c r="BQ168" s="521" t="e">
        <f ca="1">+IF(AND(ISNUMBER(OFFSET('Hygiene Data'!$I$9,0,10*ROW('Hygiene Data'!I162))),'Data Summary'!EF168="Yes"),OFFSET('Hygiene Data'!$I$9,0,10*ROW('Hygiene Data'!I162)),NA())</f>
        <v>#N/A</v>
      </c>
    </row>
    <row r="169" spans="1:69" x14ac:dyDescent="0.25">
      <c r="A169" s="517" t="e">
        <f ca="1">+RIGHT('Data Summary'!A169,LEN('Data Summary'!A169)-9)</f>
        <v>#VALUE!</v>
      </c>
      <c r="B169" s="491" t="str">
        <f ca="1">+IF(ISTEXT('Data Summary'!B169),'Data Summary'!B169,"")</f>
        <v/>
      </c>
      <c r="C169" s="518" t="e">
        <f ca="1">+VALUE('Data Summary'!C169)</f>
        <v>#VALUE!</v>
      </c>
      <c r="D169" s="519" t="e">
        <f ca="1">+IF(AND(ISNUMBER(OFFSET('Water Data'!$D$4,0,10*ROW('Water Data'!D163))),'Data Summary'!BS169="Yes"),100-OFFSET('Water Data'!$D$4,0,10*ROW('Water Data'!D163)),NA())</f>
        <v>#N/A</v>
      </c>
      <c r="E169" s="519" t="e">
        <f ca="1">+IF(AND(ISNUMBER(OFFSET('Water Data'!$D$6,0,10*ROW('Water Data'!D163))),'Data Summary'!BT169="Yes"),OFFSET('Water Data'!$D$6,0,10*ROW('Water Data'!D163)),NA())</f>
        <v>#N/A</v>
      </c>
      <c r="F169" s="519" t="e">
        <f ca="1">+IF(AND(ISNUMBER(OFFSET('Water Data'!$D$9,0,10*ROW('Water Data'!D163))),'Data Summary'!BU169="Yes"),OFFSET('Water Data'!$D$9,0,10*ROW('Water Data'!D163)),NA())</f>
        <v>#N/A</v>
      </c>
      <c r="G169" s="519" t="e">
        <f ca="1">+IF(AND(ISNUMBER(OFFSET('Water Data'!$E$4,0,10*ROW('Water Data'!E163))),'Data Summary'!BV169="Yes"),100-OFFSET('Water Data'!$E$4,0,10*ROW('Water Data'!E163)),NA())</f>
        <v>#N/A</v>
      </c>
      <c r="H169" s="519" t="e">
        <f ca="1">+IF(AND(ISNUMBER(OFFSET('Water Data'!$E$6,0,10*ROW('Water Data'!E163))),'Data Summary'!BW169="Yes"),OFFSET('Water Data'!$E$6,0,10*ROW('Water Data'!E163)),NA())</f>
        <v>#N/A</v>
      </c>
      <c r="I169" s="519" t="e">
        <f ca="1">+IF(AND(ISNUMBER(OFFSET('Water Data'!$E$9,0,10*ROW('Water Data'!E163))),'Data Summary'!BX169="Yes"),OFFSET('Water Data'!$E$9,0,10*ROW('Water Data'!E163)),NA())</f>
        <v>#N/A</v>
      </c>
      <c r="J169" s="519" t="e">
        <f ca="1">+IF(AND(ISNUMBER(OFFSET('Water Data'!$F$4,0,10*ROW('Water Data'!F163))),'Data Summary'!BY169="Yes"),100-OFFSET('Water Data'!$F$4,0,10*ROW('Water Data'!F163)),NA())</f>
        <v>#N/A</v>
      </c>
      <c r="K169" s="519" t="e">
        <f ca="1">+IF(AND(ISNUMBER(OFFSET('Water Data'!$F$6,0,10*ROW('Water Data'!F163))),'Data Summary'!BZ169="Yes"),OFFSET('Water Data'!$F$6,0,10*ROW('Water Data'!F163)),NA())</f>
        <v>#N/A</v>
      </c>
      <c r="L169" s="519" t="e">
        <f ca="1">+IF(AND(ISNUMBER(OFFSET('Water Data'!$F$9,0,10*ROW('Water Data'!F163))),'Data Summary'!CA169="Yes"),OFFSET('Water Data'!$F$9,0,10*ROW('Water Data'!F163)),NA())</f>
        <v>#N/A</v>
      </c>
      <c r="M169" s="519" t="e">
        <f ca="1">+IF(AND(ISNUMBER(OFFSET('Water Data'!$G$4,0,10*ROW('Water Data'!G163))),'Data Summary'!CB169="Yes"),100-OFFSET('Water Data'!$G$4,0,10*ROW('Water Data'!G163)),NA())</f>
        <v>#N/A</v>
      </c>
      <c r="N169" s="519" t="e">
        <f ca="1">+IF(AND(ISNUMBER(OFFSET('Water Data'!$G$6,0,10*ROW('Water Data'!G163))),'Data Summary'!CC169="Yes"),OFFSET('Water Data'!$G$6,0,10*ROW('Water Data'!G163)),NA())</f>
        <v>#N/A</v>
      </c>
      <c r="O169" s="519" t="e">
        <f ca="1">+IF(AND(ISNUMBER(OFFSET('Water Data'!$G$9,0,10*ROW('Water Data'!G163))),'Data Summary'!CD169="Yes"),OFFSET('Water Data'!$G$9,0,10*ROW('Water Data'!G163)),NA())</f>
        <v>#N/A</v>
      </c>
      <c r="P169" s="519" t="e">
        <f ca="1">+IF(AND(ISNUMBER(OFFSET('Water Data'!$H$4,0,10*ROW('Water Data'!H163))),'Data Summary'!CE169="Yes"),100-OFFSET('Water Data'!$H$4,0,10*ROW('Water Data'!H163)),NA())</f>
        <v>#N/A</v>
      </c>
      <c r="Q169" s="519" t="e">
        <f ca="1">+IF(AND(ISNUMBER(OFFSET('Water Data'!$H$6,0,10*ROW('Water Data'!H163))),'Data Summary'!CF169="Yes"),OFFSET('Water Data'!$H$6,0,10*ROW('Water Data'!H163)),NA())</f>
        <v>#N/A</v>
      </c>
      <c r="R169" s="519" t="e">
        <f ca="1">+IF(AND(ISNUMBER(OFFSET('Water Data'!$H$9,0,10*ROW('Water Data'!H163))),'Data Summary'!CG169="Yes"),OFFSET('Water Data'!$H$9,0,10*ROW('Water Data'!H163)),NA())</f>
        <v>#N/A</v>
      </c>
      <c r="S169" s="519" t="e">
        <f ca="1">+IF(AND(ISNUMBER(OFFSET('Water Data'!$I$4,0,10*ROW('Water Data'!I163))),'Data Summary'!CH169="Yes"),100-OFFSET('Water Data'!$I$4,0,10*ROW('Water Data'!I163)),NA())</f>
        <v>#N/A</v>
      </c>
      <c r="T169" s="519" t="e">
        <f ca="1">+IF(AND(ISNUMBER(OFFSET('Water Data'!$I$6,0,10*ROW('Water Data'!I163))),'Data Summary'!CI169="Yes"),OFFSET('Water Data'!$I$6,0,10*ROW('Water Data'!I163)),NA())</f>
        <v>#N/A</v>
      </c>
      <c r="U169" s="519" t="e">
        <f ca="1">+IF(AND(ISNUMBER(OFFSET('Water Data'!$I$9,0,10*ROW('Water Data'!I163))),'Data Summary'!CJ169="Yes"),OFFSET('Water Data'!$I$9,0,10*ROW('Water Data'!I163)),NA())</f>
        <v>#N/A</v>
      </c>
      <c r="V169" s="520" t="e">
        <f ca="1">+IF(AND(ISNUMBER(OFFSET('Sanitation Data'!$D$4,0,10*ROW('Sanitation Data'!D163))),'Data Summary'!CK169="Yes"),100-OFFSET('Sanitation Data'!$D$4,0,10*ROW('Sanitation Data'!D163)),NA())</f>
        <v>#N/A</v>
      </c>
      <c r="W169" s="520" t="e">
        <f ca="1">+IF(AND(ISNUMBER(OFFSET('Sanitation Data'!$D$6,0,10*ROW('Sanitation Data'!D163))),'Data Summary'!CL169="Yes"),OFFSET('Sanitation Data'!$D$6,0,10*ROW('Sanitation Data'!D163)),NA())</f>
        <v>#N/A</v>
      </c>
      <c r="X169" s="520" t="e">
        <f ca="1">+IF(AND(ISNUMBER(OFFSET('Sanitation Data'!$D$10,0,10*ROW('Sanitation Data'!D163))),'Data Summary'!CM169="Yes"),OFFSET('Sanitation Data'!$D$10,0,10*ROW('Sanitation Data'!D163)),NA())</f>
        <v>#N/A</v>
      </c>
      <c r="Y169" s="520" t="e">
        <f ca="1">+IF(AND(ISNUMBER(OFFSET('Sanitation Data'!$D$11,0,10*ROW('Sanitation Data'!D163))),'Data Summary'!CN169="Yes"),OFFSET('Sanitation Data'!$D$11,0,10*ROW('Sanitation Data'!D163)),NA())</f>
        <v>#N/A</v>
      </c>
      <c r="Z169" s="520" t="e">
        <f ca="1">+IF(AND(ISNUMBER(OFFSET('Sanitation Data'!$D$12,0,10*ROW('Sanitation Data'!D163))),'Data Summary'!CO169="Yes"),OFFSET('Sanitation Data'!$D$12,0,10*ROW('Sanitation Data'!D163)),NA())</f>
        <v>#N/A</v>
      </c>
      <c r="AA169" s="520" t="e">
        <f ca="1">+IF(AND(ISNUMBER(OFFSET('Sanitation Data'!$E$4,0,10*ROW('Sanitation Data'!E163))),'Data Summary'!CP169="Yes"),100-OFFSET('Sanitation Data'!$E$4,0,10*ROW('Sanitation Data'!E163)),NA())</f>
        <v>#N/A</v>
      </c>
      <c r="AB169" s="520" t="e">
        <f ca="1">+IF(AND(ISNUMBER(OFFSET('Sanitation Data'!$E$6,0,10*ROW('Sanitation Data'!E163))),'Data Summary'!CQ169="Yes"),OFFSET('Sanitation Data'!$E$6,0,10*ROW('Sanitation Data'!E163)),NA())</f>
        <v>#N/A</v>
      </c>
      <c r="AC169" s="520" t="e">
        <f ca="1">+IF(AND(ISNUMBER(OFFSET('Sanitation Data'!$E$10,0,10*ROW('Sanitation Data'!E163))),'Data Summary'!CR169="Yes"),OFFSET('Sanitation Data'!$E$10,0,10*ROW('Sanitation Data'!E163)),NA())</f>
        <v>#N/A</v>
      </c>
      <c r="AD169" s="520" t="e">
        <f ca="1">+IF(AND(ISNUMBER(OFFSET('Sanitation Data'!$E$11,0,10*ROW('Sanitation Data'!E163))),'Data Summary'!CS169="Yes"),OFFSET('Sanitation Data'!$E$11,0,10*ROW('Sanitation Data'!E163)),NA())</f>
        <v>#N/A</v>
      </c>
      <c r="AE169" s="520" t="e">
        <f ca="1">+IF(AND(ISNUMBER(OFFSET('Sanitation Data'!$E$12,0,10*ROW('Sanitation Data'!E163))),'Data Summary'!CT169="Yes"),OFFSET('Sanitation Data'!$E$12,0,10*ROW('Sanitation Data'!E163)),NA())</f>
        <v>#N/A</v>
      </c>
      <c r="AF169" s="520" t="e">
        <f ca="1">+IF(AND(ISNUMBER(OFFSET('Sanitation Data'!$F$4,0,10*ROW('Sanitation Data'!F163))),'Data Summary'!CU169="Yes"),100-OFFSET('Sanitation Data'!$F$4,0,10*ROW('Sanitation Data'!F163)),NA())</f>
        <v>#N/A</v>
      </c>
      <c r="AG169" s="520" t="e">
        <f ca="1">+IF(AND(ISNUMBER(OFFSET('Sanitation Data'!$F$6,0,10*ROW('Sanitation Data'!F163))),'Data Summary'!CV169="Yes"),OFFSET('Sanitation Data'!$F$6,0,10*ROW('Sanitation Data'!F163)),NA())</f>
        <v>#N/A</v>
      </c>
      <c r="AH169" s="520" t="e">
        <f ca="1">+IF(AND(ISNUMBER(OFFSET('Sanitation Data'!$F$10,0,10*ROW('Sanitation Data'!F163))),'Data Summary'!CW169="Yes"),OFFSET('Sanitation Data'!$F$10,0,10*ROW('Sanitation Data'!F163)),NA())</f>
        <v>#N/A</v>
      </c>
      <c r="AI169" s="520" t="e">
        <f ca="1">+IF(AND(ISNUMBER(OFFSET('Sanitation Data'!$F$11,0,10*ROW('Sanitation Data'!F163))),'Data Summary'!CX169="Yes"),OFFSET('Sanitation Data'!$F$11,0,10*ROW('Sanitation Data'!F163)),NA())</f>
        <v>#N/A</v>
      </c>
      <c r="AJ169" s="520" t="e">
        <f ca="1">+IF(AND(ISNUMBER(OFFSET('Sanitation Data'!$F$12,0,10*ROW('Sanitation Data'!F163))),'Data Summary'!CY169="Yes"),OFFSET('Sanitation Data'!$F$12,0,10*ROW('Sanitation Data'!F163)),NA())</f>
        <v>#N/A</v>
      </c>
      <c r="AK169" s="520" t="e">
        <f ca="1">+IF(AND(ISNUMBER(OFFSET('Sanitation Data'!$G$4,0,10*ROW('Sanitation Data'!G163))),'Data Summary'!CZ169="Yes"),100-OFFSET('Sanitation Data'!$G$4,0,10*ROW('Sanitation Data'!G163)),NA())</f>
        <v>#N/A</v>
      </c>
      <c r="AL169" s="520" t="e">
        <f ca="1">+IF(AND(ISNUMBER(OFFSET('Sanitation Data'!$G$6,0,10*ROW('Sanitation Data'!G163))),'Data Summary'!DA169="Yes"),OFFSET('Sanitation Data'!$G$6,0,10*ROW('Sanitation Data'!G163)),NA())</f>
        <v>#N/A</v>
      </c>
      <c r="AM169" s="520" t="e">
        <f ca="1">+IF(AND(ISNUMBER(OFFSET('Sanitation Data'!$G$10,0,10*ROW('Sanitation Data'!G163))),'Data Summary'!DB169="Yes"),OFFSET('Sanitation Data'!$G$10,0,10*ROW('Sanitation Data'!G163)),NA())</f>
        <v>#N/A</v>
      </c>
      <c r="AN169" s="520" t="e">
        <f ca="1">+IF(AND(ISNUMBER(OFFSET('Sanitation Data'!$G$11,0,10*ROW('Sanitation Data'!G163))),'Data Summary'!DC169="Yes"),OFFSET('Sanitation Data'!$G$11,0,10*ROW('Sanitation Data'!G163)),NA())</f>
        <v>#N/A</v>
      </c>
      <c r="AO169" s="520" t="e">
        <f ca="1">+IF(AND(ISNUMBER(OFFSET('Sanitation Data'!$G$12,0,10*ROW('Sanitation Data'!G163))),'Data Summary'!DD169="Yes"),OFFSET('Sanitation Data'!$G$12,0,10*ROW('Sanitation Data'!G163)),NA())</f>
        <v>#N/A</v>
      </c>
      <c r="AP169" s="520" t="e">
        <f ca="1">+IF(AND(ISNUMBER(OFFSET('Sanitation Data'!$H$4,0,10*ROW('Sanitation Data'!H163))),'Data Summary'!DE169="Yes"),100-OFFSET('Sanitation Data'!$H$4,0,10*ROW('Sanitation Data'!H163)),NA())</f>
        <v>#N/A</v>
      </c>
      <c r="AQ169" s="520" t="e">
        <f ca="1">+IF(AND(ISNUMBER(OFFSET('Sanitation Data'!$H$6,0,10*ROW('Sanitation Data'!H163))),'Data Summary'!DF169="Yes"),OFFSET('Sanitation Data'!$H$6,0,10*ROW('Sanitation Data'!H163)),NA())</f>
        <v>#N/A</v>
      </c>
      <c r="AR169" s="520" t="e">
        <f ca="1">+IF(AND(ISNUMBER(OFFSET('Sanitation Data'!$H$10,0,10*ROW('Sanitation Data'!H163))),'Data Summary'!DG169="Yes"),OFFSET('Sanitation Data'!$H$10,0,10*ROW('Sanitation Data'!H163)),NA())</f>
        <v>#N/A</v>
      </c>
      <c r="AS169" s="520" t="e">
        <f ca="1">+IF(AND(ISNUMBER(OFFSET('Sanitation Data'!$H$11,0,10*ROW('Sanitation Data'!H163))),'Data Summary'!DH169="Yes"),OFFSET('Sanitation Data'!$H$11,0,10*ROW('Sanitation Data'!H163)),NA())</f>
        <v>#N/A</v>
      </c>
      <c r="AT169" s="520" t="e">
        <f ca="1">+IF(AND(ISNUMBER(OFFSET('Sanitation Data'!$H$12,0,10*ROW('Sanitation Data'!H163))),'Data Summary'!DI169="Yes"),OFFSET('Sanitation Data'!$H$12,0,10*ROW('Sanitation Data'!H163)),NA())</f>
        <v>#N/A</v>
      </c>
      <c r="AU169" s="520" t="e">
        <f ca="1">+IF(AND(ISNUMBER(OFFSET('Sanitation Data'!$I$4,0,10*ROW('Sanitation Data'!I163))),'Data Summary'!DJ169="Yes"),100-OFFSET('Sanitation Data'!$I$4,0,10*ROW('Sanitation Data'!I163)),NA())</f>
        <v>#N/A</v>
      </c>
      <c r="AV169" s="520" t="e">
        <f ca="1">+IF(AND(ISNUMBER(OFFSET('Sanitation Data'!$I$6,0,10*ROW('Sanitation Data'!I163))),'Data Summary'!DK169="Yes"),OFFSET('Sanitation Data'!$I$6,0,10*ROW('Sanitation Data'!I163)),NA())</f>
        <v>#N/A</v>
      </c>
      <c r="AW169" s="520" t="e">
        <f ca="1">+IF(AND(ISNUMBER(OFFSET('Sanitation Data'!$I$10,0,10*ROW('Sanitation Data'!I163))),'Data Summary'!DL169="Yes"),OFFSET('Sanitation Data'!$I$10,0,10*ROW('Sanitation Data'!I163)),NA())</f>
        <v>#N/A</v>
      </c>
      <c r="AX169" s="520" t="e">
        <f ca="1">+IF(AND(ISNUMBER(OFFSET('Sanitation Data'!$I$11,0,10*ROW('Sanitation Data'!I163))),'Data Summary'!DM169="Yes"),OFFSET('Sanitation Data'!$I$11,0,10*ROW('Sanitation Data'!I163)),NA())</f>
        <v>#N/A</v>
      </c>
      <c r="AY169" s="520" t="e">
        <f ca="1">+IF(AND(ISNUMBER(OFFSET('Sanitation Data'!$I$12,0,10*ROW('Sanitation Data'!I163))),'Data Summary'!DN169="Yes"),OFFSET('Sanitation Data'!$I$12,0,10*ROW('Sanitation Data'!I163)),NA())</f>
        <v>#N/A</v>
      </c>
      <c r="AZ169" s="521" t="e">
        <f ca="1">+IF(AND(ISNUMBER(OFFSET('Hygiene Data'!$D$5,0,10*ROW('Hygiene Data'!D163))),'Data Summary'!DO169="Yes"),OFFSET('Hygiene Data'!$D$5,0,10*ROW('Hygiene Data'!D163)),NA())</f>
        <v>#N/A</v>
      </c>
      <c r="BA169" s="521" t="e">
        <f ca="1">+IF(AND(ISNUMBER(OFFSET('Hygiene Data'!$D$7,0,10*ROW('Hygiene Data'!D163))),'Data Summary'!DP169="Yes"),OFFSET('Hygiene Data'!$D$7,0,10*ROW('Hygiene Data'!D163)),NA())</f>
        <v>#N/A</v>
      </c>
      <c r="BB169" s="521" t="e">
        <f ca="1">+IF(AND(ISNUMBER(OFFSET('Hygiene Data'!$D$9,0,10*ROW('Hygiene Data'!D163))),'Data Summary'!DQ169="Yes"),OFFSET('Hygiene Data'!$D$9,0,10*ROW('Hygiene Data'!D163)),NA())</f>
        <v>#N/A</v>
      </c>
      <c r="BC169" s="521" t="e">
        <f ca="1">+IF(AND(ISNUMBER(OFFSET('Hygiene Data'!$E$5,0,10*ROW('Hygiene Data'!E163))),'Data Summary'!DR169="Yes"),OFFSET('Hygiene Data'!$E$5,0,10*ROW('Hygiene Data'!E163)),NA())</f>
        <v>#N/A</v>
      </c>
      <c r="BD169" s="521" t="e">
        <f ca="1">+IF(AND(ISNUMBER(OFFSET('Hygiene Data'!$E$7,0,10*ROW('Hygiene Data'!E163))),'Data Summary'!DS169="Yes"),OFFSET('Hygiene Data'!$E$7,0,10*ROW('Hygiene Data'!E163)),NA())</f>
        <v>#N/A</v>
      </c>
      <c r="BE169" s="521" t="e">
        <f ca="1">+IF(AND(ISNUMBER(OFFSET('Hygiene Data'!$E$9,0,10*ROW('Hygiene Data'!E163))),'Data Summary'!DT169="Yes"),OFFSET('Hygiene Data'!$E$9,0,10*ROW('Hygiene Data'!E163)),NA())</f>
        <v>#N/A</v>
      </c>
      <c r="BF169" s="521" t="e">
        <f ca="1">+IF(AND(ISNUMBER(OFFSET('Hygiene Data'!$F$5,0,10*ROW('Hygiene Data'!F163))),'Data Summary'!DU169="Yes"),OFFSET('Hygiene Data'!$F$5,0,10*ROW('Hygiene Data'!F163)),NA())</f>
        <v>#N/A</v>
      </c>
      <c r="BG169" s="521" t="e">
        <f ca="1">+IF(AND(ISNUMBER(OFFSET('Hygiene Data'!$F$7,0,10*ROW('Hygiene Data'!F163))),'Data Summary'!DV169="Yes"),OFFSET('Hygiene Data'!$F$7,0,10*ROW('Hygiene Data'!F163)),NA())</f>
        <v>#N/A</v>
      </c>
      <c r="BH169" s="521" t="e">
        <f ca="1">+IF(AND(ISNUMBER(OFFSET('Hygiene Data'!$F$9,0,10*ROW('Hygiene Data'!F163))),'Data Summary'!DW169="Yes"),OFFSET('Hygiene Data'!$F$9,0,10*ROW('Hygiene Data'!F163)),NA())</f>
        <v>#N/A</v>
      </c>
      <c r="BI169" s="521" t="e">
        <f ca="1">+IF(AND(ISNUMBER(OFFSET('Hygiene Data'!$G$5,0,10*ROW('Hygiene Data'!G163))),'Data Summary'!DX169="Yes"),OFFSET('Hygiene Data'!$G$5,0,10*ROW('Hygiene Data'!G163)),NA())</f>
        <v>#N/A</v>
      </c>
      <c r="BJ169" s="521" t="e">
        <f ca="1">+IF(AND(ISNUMBER(OFFSET('Hygiene Data'!$G$7,0,10*ROW('Hygiene Data'!G163))),'Data Summary'!DY169="Yes"),OFFSET('Hygiene Data'!$G$7,0,10*ROW('Hygiene Data'!G163)),NA())</f>
        <v>#N/A</v>
      </c>
      <c r="BK169" s="521" t="e">
        <f ca="1">+IF(AND(ISNUMBER(OFFSET('Hygiene Data'!$G$9,0,10*ROW('Hygiene Data'!G163))),'Data Summary'!DZ169="Yes"),OFFSET('Hygiene Data'!$G$9,0,10*ROW('Hygiene Data'!G163)),NA())</f>
        <v>#N/A</v>
      </c>
      <c r="BL169" s="521" t="e">
        <f ca="1">+IF(AND(ISNUMBER(OFFSET('Hygiene Data'!$H$5,0,10*ROW('Hygiene Data'!H163))),'Data Summary'!EA169="Yes"),OFFSET('Hygiene Data'!$H$5,0,10*ROW('Hygiene Data'!H163)),NA())</f>
        <v>#N/A</v>
      </c>
      <c r="BM169" s="521" t="e">
        <f ca="1">+IF(AND(ISNUMBER(OFFSET('Hygiene Data'!$H$7,0,10*ROW('Hygiene Data'!H163))),'Data Summary'!EB169="Yes"),OFFSET('Hygiene Data'!$H$7,0,10*ROW('Hygiene Data'!H163)),NA())</f>
        <v>#N/A</v>
      </c>
      <c r="BN169" s="521" t="e">
        <f ca="1">+IF(AND(ISNUMBER(OFFSET('Hygiene Data'!$H$9,0,10*ROW('Hygiene Data'!H163))),'Data Summary'!EC169="Yes"),OFFSET('Hygiene Data'!$H$9,0,10*ROW('Hygiene Data'!H163)),NA())</f>
        <v>#N/A</v>
      </c>
      <c r="BO169" s="521" t="e">
        <f ca="1">+IF(AND(ISNUMBER(OFFSET('Hygiene Data'!$I$5,0,10*ROW('Hygiene Data'!I163))),'Data Summary'!ED169="Yes"),OFFSET('Hygiene Data'!$I$5,0,10*ROW('Hygiene Data'!I163)),NA())</f>
        <v>#N/A</v>
      </c>
      <c r="BP169" s="521" t="e">
        <f ca="1">+IF(AND(ISNUMBER(OFFSET('Hygiene Data'!$I$7,0,10*ROW('Hygiene Data'!I163))),'Data Summary'!EE169="Yes"),OFFSET('Hygiene Data'!$I$7,0,10*ROW('Hygiene Data'!I163)),NA())</f>
        <v>#N/A</v>
      </c>
      <c r="BQ169" s="521" t="e">
        <f ca="1">+IF(AND(ISNUMBER(OFFSET('Hygiene Data'!$I$9,0,10*ROW('Hygiene Data'!I163))),'Data Summary'!EF169="Yes"),OFFSET('Hygiene Data'!$I$9,0,10*ROW('Hygiene Data'!I163)),NA())</f>
        <v>#N/A</v>
      </c>
    </row>
    <row r="170" spans="1:69" x14ac:dyDescent="0.25">
      <c r="A170" s="517" t="e">
        <f ca="1">+RIGHT('Data Summary'!A170,LEN('Data Summary'!A170)-9)</f>
        <v>#VALUE!</v>
      </c>
      <c r="B170" s="491" t="str">
        <f ca="1">+IF(ISTEXT('Data Summary'!B170),'Data Summary'!B170,"")</f>
        <v/>
      </c>
      <c r="C170" s="518" t="e">
        <f ca="1">+VALUE('Data Summary'!C170)</f>
        <v>#VALUE!</v>
      </c>
      <c r="D170" s="519" t="e">
        <f ca="1">+IF(AND(ISNUMBER(OFFSET('Water Data'!$D$4,0,10*ROW('Water Data'!D164))),'Data Summary'!BS170="Yes"),100-OFFSET('Water Data'!$D$4,0,10*ROW('Water Data'!D164)),NA())</f>
        <v>#N/A</v>
      </c>
      <c r="E170" s="519" t="e">
        <f ca="1">+IF(AND(ISNUMBER(OFFSET('Water Data'!$D$6,0,10*ROW('Water Data'!D164))),'Data Summary'!BT170="Yes"),OFFSET('Water Data'!$D$6,0,10*ROW('Water Data'!D164)),NA())</f>
        <v>#N/A</v>
      </c>
      <c r="F170" s="519" t="e">
        <f ca="1">+IF(AND(ISNUMBER(OFFSET('Water Data'!$D$9,0,10*ROW('Water Data'!D164))),'Data Summary'!BU170="Yes"),OFFSET('Water Data'!$D$9,0,10*ROW('Water Data'!D164)),NA())</f>
        <v>#N/A</v>
      </c>
      <c r="G170" s="519" t="e">
        <f ca="1">+IF(AND(ISNUMBER(OFFSET('Water Data'!$E$4,0,10*ROW('Water Data'!E164))),'Data Summary'!BV170="Yes"),100-OFFSET('Water Data'!$E$4,0,10*ROW('Water Data'!E164)),NA())</f>
        <v>#N/A</v>
      </c>
      <c r="H170" s="519" t="e">
        <f ca="1">+IF(AND(ISNUMBER(OFFSET('Water Data'!$E$6,0,10*ROW('Water Data'!E164))),'Data Summary'!BW170="Yes"),OFFSET('Water Data'!$E$6,0,10*ROW('Water Data'!E164)),NA())</f>
        <v>#N/A</v>
      </c>
      <c r="I170" s="519" t="e">
        <f ca="1">+IF(AND(ISNUMBER(OFFSET('Water Data'!$E$9,0,10*ROW('Water Data'!E164))),'Data Summary'!BX170="Yes"),OFFSET('Water Data'!$E$9,0,10*ROW('Water Data'!E164)),NA())</f>
        <v>#N/A</v>
      </c>
      <c r="J170" s="519" t="e">
        <f ca="1">+IF(AND(ISNUMBER(OFFSET('Water Data'!$F$4,0,10*ROW('Water Data'!F164))),'Data Summary'!BY170="Yes"),100-OFFSET('Water Data'!$F$4,0,10*ROW('Water Data'!F164)),NA())</f>
        <v>#N/A</v>
      </c>
      <c r="K170" s="519" t="e">
        <f ca="1">+IF(AND(ISNUMBER(OFFSET('Water Data'!$F$6,0,10*ROW('Water Data'!F164))),'Data Summary'!BZ170="Yes"),OFFSET('Water Data'!$F$6,0,10*ROW('Water Data'!F164)),NA())</f>
        <v>#N/A</v>
      </c>
      <c r="L170" s="519" t="e">
        <f ca="1">+IF(AND(ISNUMBER(OFFSET('Water Data'!$F$9,0,10*ROW('Water Data'!F164))),'Data Summary'!CA170="Yes"),OFFSET('Water Data'!$F$9,0,10*ROW('Water Data'!F164)),NA())</f>
        <v>#N/A</v>
      </c>
      <c r="M170" s="519" t="e">
        <f ca="1">+IF(AND(ISNUMBER(OFFSET('Water Data'!$G$4,0,10*ROW('Water Data'!G164))),'Data Summary'!CB170="Yes"),100-OFFSET('Water Data'!$G$4,0,10*ROW('Water Data'!G164)),NA())</f>
        <v>#N/A</v>
      </c>
      <c r="N170" s="519" t="e">
        <f ca="1">+IF(AND(ISNUMBER(OFFSET('Water Data'!$G$6,0,10*ROW('Water Data'!G164))),'Data Summary'!CC170="Yes"),OFFSET('Water Data'!$G$6,0,10*ROW('Water Data'!G164)),NA())</f>
        <v>#N/A</v>
      </c>
      <c r="O170" s="519" t="e">
        <f ca="1">+IF(AND(ISNUMBER(OFFSET('Water Data'!$G$9,0,10*ROW('Water Data'!G164))),'Data Summary'!CD170="Yes"),OFFSET('Water Data'!$G$9,0,10*ROW('Water Data'!G164)),NA())</f>
        <v>#N/A</v>
      </c>
      <c r="P170" s="519" t="e">
        <f ca="1">+IF(AND(ISNUMBER(OFFSET('Water Data'!$H$4,0,10*ROW('Water Data'!H164))),'Data Summary'!CE170="Yes"),100-OFFSET('Water Data'!$H$4,0,10*ROW('Water Data'!H164)),NA())</f>
        <v>#N/A</v>
      </c>
      <c r="Q170" s="519" t="e">
        <f ca="1">+IF(AND(ISNUMBER(OFFSET('Water Data'!$H$6,0,10*ROW('Water Data'!H164))),'Data Summary'!CF170="Yes"),OFFSET('Water Data'!$H$6,0,10*ROW('Water Data'!H164)),NA())</f>
        <v>#N/A</v>
      </c>
      <c r="R170" s="519" t="e">
        <f ca="1">+IF(AND(ISNUMBER(OFFSET('Water Data'!$H$9,0,10*ROW('Water Data'!H164))),'Data Summary'!CG170="Yes"),OFFSET('Water Data'!$H$9,0,10*ROW('Water Data'!H164)),NA())</f>
        <v>#N/A</v>
      </c>
      <c r="S170" s="519" t="e">
        <f ca="1">+IF(AND(ISNUMBER(OFFSET('Water Data'!$I$4,0,10*ROW('Water Data'!I164))),'Data Summary'!CH170="Yes"),100-OFFSET('Water Data'!$I$4,0,10*ROW('Water Data'!I164)),NA())</f>
        <v>#N/A</v>
      </c>
      <c r="T170" s="519" t="e">
        <f ca="1">+IF(AND(ISNUMBER(OFFSET('Water Data'!$I$6,0,10*ROW('Water Data'!I164))),'Data Summary'!CI170="Yes"),OFFSET('Water Data'!$I$6,0,10*ROW('Water Data'!I164)),NA())</f>
        <v>#N/A</v>
      </c>
      <c r="U170" s="519" t="e">
        <f ca="1">+IF(AND(ISNUMBER(OFFSET('Water Data'!$I$9,0,10*ROW('Water Data'!I164))),'Data Summary'!CJ170="Yes"),OFFSET('Water Data'!$I$9,0,10*ROW('Water Data'!I164)),NA())</f>
        <v>#N/A</v>
      </c>
      <c r="V170" s="520" t="e">
        <f ca="1">+IF(AND(ISNUMBER(OFFSET('Sanitation Data'!$D$4,0,10*ROW('Sanitation Data'!D164))),'Data Summary'!CK170="Yes"),100-OFFSET('Sanitation Data'!$D$4,0,10*ROW('Sanitation Data'!D164)),NA())</f>
        <v>#N/A</v>
      </c>
      <c r="W170" s="520" t="e">
        <f ca="1">+IF(AND(ISNUMBER(OFFSET('Sanitation Data'!$D$6,0,10*ROW('Sanitation Data'!D164))),'Data Summary'!CL170="Yes"),OFFSET('Sanitation Data'!$D$6,0,10*ROW('Sanitation Data'!D164)),NA())</f>
        <v>#N/A</v>
      </c>
      <c r="X170" s="520" t="e">
        <f ca="1">+IF(AND(ISNUMBER(OFFSET('Sanitation Data'!$D$10,0,10*ROW('Sanitation Data'!D164))),'Data Summary'!CM170="Yes"),OFFSET('Sanitation Data'!$D$10,0,10*ROW('Sanitation Data'!D164)),NA())</f>
        <v>#N/A</v>
      </c>
      <c r="Y170" s="520" t="e">
        <f ca="1">+IF(AND(ISNUMBER(OFFSET('Sanitation Data'!$D$11,0,10*ROW('Sanitation Data'!D164))),'Data Summary'!CN170="Yes"),OFFSET('Sanitation Data'!$D$11,0,10*ROW('Sanitation Data'!D164)),NA())</f>
        <v>#N/A</v>
      </c>
      <c r="Z170" s="520" t="e">
        <f ca="1">+IF(AND(ISNUMBER(OFFSET('Sanitation Data'!$D$12,0,10*ROW('Sanitation Data'!D164))),'Data Summary'!CO170="Yes"),OFFSET('Sanitation Data'!$D$12,0,10*ROW('Sanitation Data'!D164)),NA())</f>
        <v>#N/A</v>
      </c>
      <c r="AA170" s="520" t="e">
        <f ca="1">+IF(AND(ISNUMBER(OFFSET('Sanitation Data'!$E$4,0,10*ROW('Sanitation Data'!E164))),'Data Summary'!CP170="Yes"),100-OFFSET('Sanitation Data'!$E$4,0,10*ROW('Sanitation Data'!E164)),NA())</f>
        <v>#N/A</v>
      </c>
      <c r="AB170" s="520" t="e">
        <f ca="1">+IF(AND(ISNUMBER(OFFSET('Sanitation Data'!$E$6,0,10*ROW('Sanitation Data'!E164))),'Data Summary'!CQ170="Yes"),OFFSET('Sanitation Data'!$E$6,0,10*ROW('Sanitation Data'!E164)),NA())</f>
        <v>#N/A</v>
      </c>
      <c r="AC170" s="520" t="e">
        <f ca="1">+IF(AND(ISNUMBER(OFFSET('Sanitation Data'!$E$10,0,10*ROW('Sanitation Data'!E164))),'Data Summary'!CR170="Yes"),OFFSET('Sanitation Data'!$E$10,0,10*ROW('Sanitation Data'!E164)),NA())</f>
        <v>#N/A</v>
      </c>
      <c r="AD170" s="520" t="e">
        <f ca="1">+IF(AND(ISNUMBER(OFFSET('Sanitation Data'!$E$11,0,10*ROW('Sanitation Data'!E164))),'Data Summary'!CS170="Yes"),OFFSET('Sanitation Data'!$E$11,0,10*ROW('Sanitation Data'!E164)),NA())</f>
        <v>#N/A</v>
      </c>
      <c r="AE170" s="520" t="e">
        <f ca="1">+IF(AND(ISNUMBER(OFFSET('Sanitation Data'!$E$12,0,10*ROW('Sanitation Data'!E164))),'Data Summary'!CT170="Yes"),OFFSET('Sanitation Data'!$E$12,0,10*ROW('Sanitation Data'!E164)),NA())</f>
        <v>#N/A</v>
      </c>
      <c r="AF170" s="520" t="e">
        <f ca="1">+IF(AND(ISNUMBER(OFFSET('Sanitation Data'!$F$4,0,10*ROW('Sanitation Data'!F164))),'Data Summary'!CU170="Yes"),100-OFFSET('Sanitation Data'!$F$4,0,10*ROW('Sanitation Data'!F164)),NA())</f>
        <v>#N/A</v>
      </c>
      <c r="AG170" s="520" t="e">
        <f ca="1">+IF(AND(ISNUMBER(OFFSET('Sanitation Data'!$F$6,0,10*ROW('Sanitation Data'!F164))),'Data Summary'!CV170="Yes"),OFFSET('Sanitation Data'!$F$6,0,10*ROW('Sanitation Data'!F164)),NA())</f>
        <v>#N/A</v>
      </c>
      <c r="AH170" s="520" t="e">
        <f ca="1">+IF(AND(ISNUMBER(OFFSET('Sanitation Data'!$F$10,0,10*ROW('Sanitation Data'!F164))),'Data Summary'!CW170="Yes"),OFFSET('Sanitation Data'!$F$10,0,10*ROW('Sanitation Data'!F164)),NA())</f>
        <v>#N/A</v>
      </c>
      <c r="AI170" s="520" t="e">
        <f ca="1">+IF(AND(ISNUMBER(OFFSET('Sanitation Data'!$F$11,0,10*ROW('Sanitation Data'!F164))),'Data Summary'!CX170="Yes"),OFFSET('Sanitation Data'!$F$11,0,10*ROW('Sanitation Data'!F164)),NA())</f>
        <v>#N/A</v>
      </c>
      <c r="AJ170" s="520" t="e">
        <f ca="1">+IF(AND(ISNUMBER(OFFSET('Sanitation Data'!$F$12,0,10*ROW('Sanitation Data'!F164))),'Data Summary'!CY170="Yes"),OFFSET('Sanitation Data'!$F$12,0,10*ROW('Sanitation Data'!F164)),NA())</f>
        <v>#N/A</v>
      </c>
      <c r="AK170" s="520" t="e">
        <f ca="1">+IF(AND(ISNUMBER(OFFSET('Sanitation Data'!$G$4,0,10*ROW('Sanitation Data'!G164))),'Data Summary'!CZ170="Yes"),100-OFFSET('Sanitation Data'!$G$4,0,10*ROW('Sanitation Data'!G164)),NA())</f>
        <v>#N/A</v>
      </c>
      <c r="AL170" s="520" t="e">
        <f ca="1">+IF(AND(ISNUMBER(OFFSET('Sanitation Data'!$G$6,0,10*ROW('Sanitation Data'!G164))),'Data Summary'!DA170="Yes"),OFFSET('Sanitation Data'!$G$6,0,10*ROW('Sanitation Data'!G164)),NA())</f>
        <v>#N/A</v>
      </c>
      <c r="AM170" s="520" t="e">
        <f ca="1">+IF(AND(ISNUMBER(OFFSET('Sanitation Data'!$G$10,0,10*ROW('Sanitation Data'!G164))),'Data Summary'!DB170="Yes"),OFFSET('Sanitation Data'!$G$10,0,10*ROW('Sanitation Data'!G164)),NA())</f>
        <v>#N/A</v>
      </c>
      <c r="AN170" s="520" t="e">
        <f ca="1">+IF(AND(ISNUMBER(OFFSET('Sanitation Data'!$G$11,0,10*ROW('Sanitation Data'!G164))),'Data Summary'!DC170="Yes"),OFFSET('Sanitation Data'!$G$11,0,10*ROW('Sanitation Data'!G164)),NA())</f>
        <v>#N/A</v>
      </c>
      <c r="AO170" s="520" t="e">
        <f ca="1">+IF(AND(ISNUMBER(OFFSET('Sanitation Data'!$G$12,0,10*ROW('Sanitation Data'!G164))),'Data Summary'!DD170="Yes"),OFFSET('Sanitation Data'!$G$12,0,10*ROW('Sanitation Data'!G164)),NA())</f>
        <v>#N/A</v>
      </c>
      <c r="AP170" s="520" t="e">
        <f ca="1">+IF(AND(ISNUMBER(OFFSET('Sanitation Data'!$H$4,0,10*ROW('Sanitation Data'!H164))),'Data Summary'!DE170="Yes"),100-OFFSET('Sanitation Data'!$H$4,0,10*ROW('Sanitation Data'!H164)),NA())</f>
        <v>#N/A</v>
      </c>
      <c r="AQ170" s="520" t="e">
        <f ca="1">+IF(AND(ISNUMBER(OFFSET('Sanitation Data'!$H$6,0,10*ROW('Sanitation Data'!H164))),'Data Summary'!DF170="Yes"),OFFSET('Sanitation Data'!$H$6,0,10*ROW('Sanitation Data'!H164)),NA())</f>
        <v>#N/A</v>
      </c>
      <c r="AR170" s="520" t="e">
        <f ca="1">+IF(AND(ISNUMBER(OFFSET('Sanitation Data'!$H$10,0,10*ROW('Sanitation Data'!H164))),'Data Summary'!DG170="Yes"),OFFSET('Sanitation Data'!$H$10,0,10*ROW('Sanitation Data'!H164)),NA())</f>
        <v>#N/A</v>
      </c>
      <c r="AS170" s="520" t="e">
        <f ca="1">+IF(AND(ISNUMBER(OFFSET('Sanitation Data'!$H$11,0,10*ROW('Sanitation Data'!H164))),'Data Summary'!DH170="Yes"),OFFSET('Sanitation Data'!$H$11,0,10*ROW('Sanitation Data'!H164)),NA())</f>
        <v>#N/A</v>
      </c>
      <c r="AT170" s="520" t="e">
        <f ca="1">+IF(AND(ISNUMBER(OFFSET('Sanitation Data'!$H$12,0,10*ROW('Sanitation Data'!H164))),'Data Summary'!DI170="Yes"),OFFSET('Sanitation Data'!$H$12,0,10*ROW('Sanitation Data'!H164)),NA())</f>
        <v>#N/A</v>
      </c>
      <c r="AU170" s="520" t="e">
        <f ca="1">+IF(AND(ISNUMBER(OFFSET('Sanitation Data'!$I$4,0,10*ROW('Sanitation Data'!I164))),'Data Summary'!DJ170="Yes"),100-OFFSET('Sanitation Data'!$I$4,0,10*ROW('Sanitation Data'!I164)),NA())</f>
        <v>#N/A</v>
      </c>
      <c r="AV170" s="520" t="e">
        <f ca="1">+IF(AND(ISNUMBER(OFFSET('Sanitation Data'!$I$6,0,10*ROW('Sanitation Data'!I164))),'Data Summary'!DK170="Yes"),OFFSET('Sanitation Data'!$I$6,0,10*ROW('Sanitation Data'!I164)),NA())</f>
        <v>#N/A</v>
      </c>
      <c r="AW170" s="520" t="e">
        <f ca="1">+IF(AND(ISNUMBER(OFFSET('Sanitation Data'!$I$10,0,10*ROW('Sanitation Data'!I164))),'Data Summary'!DL170="Yes"),OFFSET('Sanitation Data'!$I$10,0,10*ROW('Sanitation Data'!I164)),NA())</f>
        <v>#N/A</v>
      </c>
      <c r="AX170" s="520" t="e">
        <f ca="1">+IF(AND(ISNUMBER(OFFSET('Sanitation Data'!$I$11,0,10*ROW('Sanitation Data'!I164))),'Data Summary'!DM170="Yes"),OFFSET('Sanitation Data'!$I$11,0,10*ROW('Sanitation Data'!I164)),NA())</f>
        <v>#N/A</v>
      </c>
      <c r="AY170" s="520" t="e">
        <f ca="1">+IF(AND(ISNUMBER(OFFSET('Sanitation Data'!$I$12,0,10*ROW('Sanitation Data'!I164))),'Data Summary'!DN170="Yes"),OFFSET('Sanitation Data'!$I$12,0,10*ROW('Sanitation Data'!I164)),NA())</f>
        <v>#N/A</v>
      </c>
      <c r="AZ170" s="521" t="e">
        <f ca="1">+IF(AND(ISNUMBER(OFFSET('Hygiene Data'!$D$5,0,10*ROW('Hygiene Data'!D164))),'Data Summary'!DO170="Yes"),OFFSET('Hygiene Data'!$D$5,0,10*ROW('Hygiene Data'!D164)),NA())</f>
        <v>#N/A</v>
      </c>
      <c r="BA170" s="521" t="e">
        <f ca="1">+IF(AND(ISNUMBER(OFFSET('Hygiene Data'!$D$7,0,10*ROW('Hygiene Data'!D164))),'Data Summary'!DP170="Yes"),OFFSET('Hygiene Data'!$D$7,0,10*ROW('Hygiene Data'!D164)),NA())</f>
        <v>#N/A</v>
      </c>
      <c r="BB170" s="521" t="e">
        <f ca="1">+IF(AND(ISNUMBER(OFFSET('Hygiene Data'!$D$9,0,10*ROW('Hygiene Data'!D164))),'Data Summary'!DQ170="Yes"),OFFSET('Hygiene Data'!$D$9,0,10*ROW('Hygiene Data'!D164)),NA())</f>
        <v>#N/A</v>
      </c>
      <c r="BC170" s="521" t="e">
        <f ca="1">+IF(AND(ISNUMBER(OFFSET('Hygiene Data'!$E$5,0,10*ROW('Hygiene Data'!E164))),'Data Summary'!DR170="Yes"),OFFSET('Hygiene Data'!$E$5,0,10*ROW('Hygiene Data'!E164)),NA())</f>
        <v>#N/A</v>
      </c>
      <c r="BD170" s="521" t="e">
        <f ca="1">+IF(AND(ISNUMBER(OFFSET('Hygiene Data'!$E$7,0,10*ROW('Hygiene Data'!E164))),'Data Summary'!DS170="Yes"),OFFSET('Hygiene Data'!$E$7,0,10*ROW('Hygiene Data'!E164)),NA())</f>
        <v>#N/A</v>
      </c>
      <c r="BE170" s="521" t="e">
        <f ca="1">+IF(AND(ISNUMBER(OFFSET('Hygiene Data'!$E$9,0,10*ROW('Hygiene Data'!E164))),'Data Summary'!DT170="Yes"),OFFSET('Hygiene Data'!$E$9,0,10*ROW('Hygiene Data'!E164)),NA())</f>
        <v>#N/A</v>
      </c>
      <c r="BF170" s="521" t="e">
        <f ca="1">+IF(AND(ISNUMBER(OFFSET('Hygiene Data'!$F$5,0,10*ROW('Hygiene Data'!F164))),'Data Summary'!DU170="Yes"),OFFSET('Hygiene Data'!$F$5,0,10*ROW('Hygiene Data'!F164)),NA())</f>
        <v>#N/A</v>
      </c>
      <c r="BG170" s="521" t="e">
        <f ca="1">+IF(AND(ISNUMBER(OFFSET('Hygiene Data'!$F$7,0,10*ROW('Hygiene Data'!F164))),'Data Summary'!DV170="Yes"),OFFSET('Hygiene Data'!$F$7,0,10*ROW('Hygiene Data'!F164)),NA())</f>
        <v>#N/A</v>
      </c>
      <c r="BH170" s="521" t="e">
        <f ca="1">+IF(AND(ISNUMBER(OFFSET('Hygiene Data'!$F$9,0,10*ROW('Hygiene Data'!F164))),'Data Summary'!DW170="Yes"),OFFSET('Hygiene Data'!$F$9,0,10*ROW('Hygiene Data'!F164)),NA())</f>
        <v>#N/A</v>
      </c>
      <c r="BI170" s="521" t="e">
        <f ca="1">+IF(AND(ISNUMBER(OFFSET('Hygiene Data'!$G$5,0,10*ROW('Hygiene Data'!G164))),'Data Summary'!DX170="Yes"),OFFSET('Hygiene Data'!$G$5,0,10*ROW('Hygiene Data'!G164)),NA())</f>
        <v>#N/A</v>
      </c>
      <c r="BJ170" s="521" t="e">
        <f ca="1">+IF(AND(ISNUMBER(OFFSET('Hygiene Data'!$G$7,0,10*ROW('Hygiene Data'!G164))),'Data Summary'!DY170="Yes"),OFFSET('Hygiene Data'!$G$7,0,10*ROW('Hygiene Data'!G164)),NA())</f>
        <v>#N/A</v>
      </c>
      <c r="BK170" s="521" t="e">
        <f ca="1">+IF(AND(ISNUMBER(OFFSET('Hygiene Data'!$G$9,0,10*ROW('Hygiene Data'!G164))),'Data Summary'!DZ170="Yes"),OFFSET('Hygiene Data'!$G$9,0,10*ROW('Hygiene Data'!G164)),NA())</f>
        <v>#N/A</v>
      </c>
      <c r="BL170" s="521" t="e">
        <f ca="1">+IF(AND(ISNUMBER(OFFSET('Hygiene Data'!$H$5,0,10*ROW('Hygiene Data'!H164))),'Data Summary'!EA170="Yes"),OFFSET('Hygiene Data'!$H$5,0,10*ROW('Hygiene Data'!H164)),NA())</f>
        <v>#N/A</v>
      </c>
      <c r="BM170" s="521" t="e">
        <f ca="1">+IF(AND(ISNUMBER(OFFSET('Hygiene Data'!$H$7,0,10*ROW('Hygiene Data'!H164))),'Data Summary'!EB170="Yes"),OFFSET('Hygiene Data'!$H$7,0,10*ROW('Hygiene Data'!H164)),NA())</f>
        <v>#N/A</v>
      </c>
      <c r="BN170" s="521" t="e">
        <f ca="1">+IF(AND(ISNUMBER(OFFSET('Hygiene Data'!$H$9,0,10*ROW('Hygiene Data'!H164))),'Data Summary'!EC170="Yes"),OFFSET('Hygiene Data'!$H$9,0,10*ROW('Hygiene Data'!H164)),NA())</f>
        <v>#N/A</v>
      </c>
      <c r="BO170" s="521" t="e">
        <f ca="1">+IF(AND(ISNUMBER(OFFSET('Hygiene Data'!$I$5,0,10*ROW('Hygiene Data'!I164))),'Data Summary'!ED170="Yes"),OFFSET('Hygiene Data'!$I$5,0,10*ROW('Hygiene Data'!I164)),NA())</f>
        <v>#N/A</v>
      </c>
      <c r="BP170" s="521" t="e">
        <f ca="1">+IF(AND(ISNUMBER(OFFSET('Hygiene Data'!$I$7,0,10*ROW('Hygiene Data'!I164))),'Data Summary'!EE170="Yes"),OFFSET('Hygiene Data'!$I$7,0,10*ROW('Hygiene Data'!I164)),NA())</f>
        <v>#N/A</v>
      </c>
      <c r="BQ170" s="521" t="e">
        <f ca="1">+IF(AND(ISNUMBER(OFFSET('Hygiene Data'!$I$9,0,10*ROW('Hygiene Data'!I164))),'Data Summary'!EF170="Yes"),OFFSET('Hygiene Data'!$I$9,0,10*ROW('Hygiene Data'!I164)),NA())</f>
        <v>#N/A</v>
      </c>
    </row>
    <row r="171" spans="1:69" x14ac:dyDescent="0.25">
      <c r="A171" s="517" t="e">
        <f ca="1">+RIGHT('Data Summary'!A171,LEN('Data Summary'!A171)-9)</f>
        <v>#VALUE!</v>
      </c>
      <c r="B171" s="491" t="str">
        <f ca="1">+IF(ISTEXT('Data Summary'!B171),'Data Summary'!B171,"")</f>
        <v/>
      </c>
      <c r="C171" s="518" t="e">
        <f ca="1">+VALUE('Data Summary'!C171)</f>
        <v>#VALUE!</v>
      </c>
      <c r="D171" s="519" t="e">
        <f ca="1">+IF(AND(ISNUMBER(OFFSET('Water Data'!$D$4,0,10*ROW('Water Data'!D165))),'Data Summary'!BS171="Yes"),100-OFFSET('Water Data'!$D$4,0,10*ROW('Water Data'!D165)),NA())</f>
        <v>#N/A</v>
      </c>
      <c r="E171" s="519" t="e">
        <f ca="1">+IF(AND(ISNUMBER(OFFSET('Water Data'!$D$6,0,10*ROW('Water Data'!D165))),'Data Summary'!BT171="Yes"),OFFSET('Water Data'!$D$6,0,10*ROW('Water Data'!D165)),NA())</f>
        <v>#N/A</v>
      </c>
      <c r="F171" s="519" t="e">
        <f ca="1">+IF(AND(ISNUMBER(OFFSET('Water Data'!$D$9,0,10*ROW('Water Data'!D165))),'Data Summary'!BU171="Yes"),OFFSET('Water Data'!$D$9,0,10*ROW('Water Data'!D165)),NA())</f>
        <v>#N/A</v>
      </c>
      <c r="G171" s="519" t="e">
        <f ca="1">+IF(AND(ISNUMBER(OFFSET('Water Data'!$E$4,0,10*ROW('Water Data'!E165))),'Data Summary'!BV171="Yes"),100-OFFSET('Water Data'!$E$4,0,10*ROW('Water Data'!E165)),NA())</f>
        <v>#N/A</v>
      </c>
      <c r="H171" s="519" t="e">
        <f ca="1">+IF(AND(ISNUMBER(OFFSET('Water Data'!$E$6,0,10*ROW('Water Data'!E165))),'Data Summary'!BW171="Yes"),OFFSET('Water Data'!$E$6,0,10*ROW('Water Data'!E165)),NA())</f>
        <v>#N/A</v>
      </c>
      <c r="I171" s="519" t="e">
        <f ca="1">+IF(AND(ISNUMBER(OFFSET('Water Data'!$E$9,0,10*ROW('Water Data'!E165))),'Data Summary'!BX171="Yes"),OFFSET('Water Data'!$E$9,0,10*ROW('Water Data'!E165)),NA())</f>
        <v>#N/A</v>
      </c>
      <c r="J171" s="519" t="e">
        <f ca="1">+IF(AND(ISNUMBER(OFFSET('Water Data'!$F$4,0,10*ROW('Water Data'!F165))),'Data Summary'!BY171="Yes"),100-OFFSET('Water Data'!$F$4,0,10*ROW('Water Data'!F165)),NA())</f>
        <v>#N/A</v>
      </c>
      <c r="K171" s="519" t="e">
        <f ca="1">+IF(AND(ISNUMBER(OFFSET('Water Data'!$F$6,0,10*ROW('Water Data'!F165))),'Data Summary'!BZ171="Yes"),OFFSET('Water Data'!$F$6,0,10*ROW('Water Data'!F165)),NA())</f>
        <v>#N/A</v>
      </c>
      <c r="L171" s="519" t="e">
        <f ca="1">+IF(AND(ISNUMBER(OFFSET('Water Data'!$F$9,0,10*ROW('Water Data'!F165))),'Data Summary'!CA171="Yes"),OFFSET('Water Data'!$F$9,0,10*ROW('Water Data'!F165)),NA())</f>
        <v>#N/A</v>
      </c>
      <c r="M171" s="519" t="e">
        <f ca="1">+IF(AND(ISNUMBER(OFFSET('Water Data'!$G$4,0,10*ROW('Water Data'!G165))),'Data Summary'!CB171="Yes"),100-OFFSET('Water Data'!$G$4,0,10*ROW('Water Data'!G165)),NA())</f>
        <v>#N/A</v>
      </c>
      <c r="N171" s="519" t="e">
        <f ca="1">+IF(AND(ISNUMBER(OFFSET('Water Data'!$G$6,0,10*ROW('Water Data'!G165))),'Data Summary'!CC171="Yes"),OFFSET('Water Data'!$G$6,0,10*ROW('Water Data'!G165)),NA())</f>
        <v>#N/A</v>
      </c>
      <c r="O171" s="519" t="e">
        <f ca="1">+IF(AND(ISNUMBER(OFFSET('Water Data'!$G$9,0,10*ROW('Water Data'!G165))),'Data Summary'!CD171="Yes"),OFFSET('Water Data'!$G$9,0,10*ROW('Water Data'!G165)),NA())</f>
        <v>#N/A</v>
      </c>
      <c r="P171" s="519" t="e">
        <f ca="1">+IF(AND(ISNUMBER(OFFSET('Water Data'!$H$4,0,10*ROW('Water Data'!H165))),'Data Summary'!CE171="Yes"),100-OFFSET('Water Data'!$H$4,0,10*ROW('Water Data'!H165)),NA())</f>
        <v>#N/A</v>
      </c>
      <c r="Q171" s="519" t="e">
        <f ca="1">+IF(AND(ISNUMBER(OFFSET('Water Data'!$H$6,0,10*ROW('Water Data'!H165))),'Data Summary'!CF171="Yes"),OFFSET('Water Data'!$H$6,0,10*ROW('Water Data'!H165)),NA())</f>
        <v>#N/A</v>
      </c>
      <c r="R171" s="519" t="e">
        <f ca="1">+IF(AND(ISNUMBER(OFFSET('Water Data'!$H$9,0,10*ROW('Water Data'!H165))),'Data Summary'!CG171="Yes"),OFFSET('Water Data'!$H$9,0,10*ROW('Water Data'!H165)),NA())</f>
        <v>#N/A</v>
      </c>
      <c r="S171" s="519" t="e">
        <f ca="1">+IF(AND(ISNUMBER(OFFSET('Water Data'!$I$4,0,10*ROW('Water Data'!I165))),'Data Summary'!CH171="Yes"),100-OFFSET('Water Data'!$I$4,0,10*ROW('Water Data'!I165)),NA())</f>
        <v>#N/A</v>
      </c>
      <c r="T171" s="519" t="e">
        <f ca="1">+IF(AND(ISNUMBER(OFFSET('Water Data'!$I$6,0,10*ROW('Water Data'!I165))),'Data Summary'!CI171="Yes"),OFFSET('Water Data'!$I$6,0,10*ROW('Water Data'!I165)),NA())</f>
        <v>#N/A</v>
      </c>
      <c r="U171" s="519" t="e">
        <f ca="1">+IF(AND(ISNUMBER(OFFSET('Water Data'!$I$9,0,10*ROW('Water Data'!I165))),'Data Summary'!CJ171="Yes"),OFFSET('Water Data'!$I$9,0,10*ROW('Water Data'!I165)),NA())</f>
        <v>#N/A</v>
      </c>
      <c r="V171" s="520" t="e">
        <f ca="1">+IF(AND(ISNUMBER(OFFSET('Sanitation Data'!$D$4,0,10*ROW('Sanitation Data'!D165))),'Data Summary'!CK171="Yes"),100-OFFSET('Sanitation Data'!$D$4,0,10*ROW('Sanitation Data'!D165)),NA())</f>
        <v>#N/A</v>
      </c>
      <c r="W171" s="520" t="e">
        <f ca="1">+IF(AND(ISNUMBER(OFFSET('Sanitation Data'!$D$6,0,10*ROW('Sanitation Data'!D165))),'Data Summary'!CL171="Yes"),OFFSET('Sanitation Data'!$D$6,0,10*ROW('Sanitation Data'!D165)),NA())</f>
        <v>#N/A</v>
      </c>
      <c r="X171" s="520" t="e">
        <f ca="1">+IF(AND(ISNUMBER(OFFSET('Sanitation Data'!$D$10,0,10*ROW('Sanitation Data'!D165))),'Data Summary'!CM171="Yes"),OFFSET('Sanitation Data'!$D$10,0,10*ROW('Sanitation Data'!D165)),NA())</f>
        <v>#N/A</v>
      </c>
      <c r="Y171" s="520" t="e">
        <f ca="1">+IF(AND(ISNUMBER(OFFSET('Sanitation Data'!$D$11,0,10*ROW('Sanitation Data'!D165))),'Data Summary'!CN171="Yes"),OFFSET('Sanitation Data'!$D$11,0,10*ROW('Sanitation Data'!D165)),NA())</f>
        <v>#N/A</v>
      </c>
      <c r="Z171" s="520" t="e">
        <f ca="1">+IF(AND(ISNUMBER(OFFSET('Sanitation Data'!$D$12,0,10*ROW('Sanitation Data'!D165))),'Data Summary'!CO171="Yes"),OFFSET('Sanitation Data'!$D$12,0,10*ROW('Sanitation Data'!D165)),NA())</f>
        <v>#N/A</v>
      </c>
      <c r="AA171" s="520" t="e">
        <f ca="1">+IF(AND(ISNUMBER(OFFSET('Sanitation Data'!$E$4,0,10*ROW('Sanitation Data'!E165))),'Data Summary'!CP171="Yes"),100-OFFSET('Sanitation Data'!$E$4,0,10*ROW('Sanitation Data'!E165)),NA())</f>
        <v>#N/A</v>
      </c>
      <c r="AB171" s="520" t="e">
        <f ca="1">+IF(AND(ISNUMBER(OFFSET('Sanitation Data'!$E$6,0,10*ROW('Sanitation Data'!E165))),'Data Summary'!CQ171="Yes"),OFFSET('Sanitation Data'!$E$6,0,10*ROW('Sanitation Data'!E165)),NA())</f>
        <v>#N/A</v>
      </c>
      <c r="AC171" s="520" t="e">
        <f ca="1">+IF(AND(ISNUMBER(OFFSET('Sanitation Data'!$E$10,0,10*ROW('Sanitation Data'!E165))),'Data Summary'!CR171="Yes"),OFFSET('Sanitation Data'!$E$10,0,10*ROW('Sanitation Data'!E165)),NA())</f>
        <v>#N/A</v>
      </c>
      <c r="AD171" s="520" t="e">
        <f ca="1">+IF(AND(ISNUMBER(OFFSET('Sanitation Data'!$E$11,0,10*ROW('Sanitation Data'!E165))),'Data Summary'!CS171="Yes"),OFFSET('Sanitation Data'!$E$11,0,10*ROW('Sanitation Data'!E165)),NA())</f>
        <v>#N/A</v>
      </c>
      <c r="AE171" s="520" t="e">
        <f ca="1">+IF(AND(ISNUMBER(OFFSET('Sanitation Data'!$E$12,0,10*ROW('Sanitation Data'!E165))),'Data Summary'!CT171="Yes"),OFFSET('Sanitation Data'!$E$12,0,10*ROW('Sanitation Data'!E165)),NA())</f>
        <v>#N/A</v>
      </c>
      <c r="AF171" s="520" t="e">
        <f ca="1">+IF(AND(ISNUMBER(OFFSET('Sanitation Data'!$F$4,0,10*ROW('Sanitation Data'!F165))),'Data Summary'!CU171="Yes"),100-OFFSET('Sanitation Data'!$F$4,0,10*ROW('Sanitation Data'!F165)),NA())</f>
        <v>#N/A</v>
      </c>
      <c r="AG171" s="520" t="e">
        <f ca="1">+IF(AND(ISNUMBER(OFFSET('Sanitation Data'!$F$6,0,10*ROW('Sanitation Data'!F165))),'Data Summary'!CV171="Yes"),OFFSET('Sanitation Data'!$F$6,0,10*ROW('Sanitation Data'!F165)),NA())</f>
        <v>#N/A</v>
      </c>
      <c r="AH171" s="520" t="e">
        <f ca="1">+IF(AND(ISNUMBER(OFFSET('Sanitation Data'!$F$10,0,10*ROW('Sanitation Data'!F165))),'Data Summary'!CW171="Yes"),OFFSET('Sanitation Data'!$F$10,0,10*ROW('Sanitation Data'!F165)),NA())</f>
        <v>#N/A</v>
      </c>
      <c r="AI171" s="520" t="e">
        <f ca="1">+IF(AND(ISNUMBER(OFFSET('Sanitation Data'!$F$11,0,10*ROW('Sanitation Data'!F165))),'Data Summary'!CX171="Yes"),OFFSET('Sanitation Data'!$F$11,0,10*ROW('Sanitation Data'!F165)),NA())</f>
        <v>#N/A</v>
      </c>
      <c r="AJ171" s="520" t="e">
        <f ca="1">+IF(AND(ISNUMBER(OFFSET('Sanitation Data'!$F$12,0,10*ROW('Sanitation Data'!F165))),'Data Summary'!CY171="Yes"),OFFSET('Sanitation Data'!$F$12,0,10*ROW('Sanitation Data'!F165)),NA())</f>
        <v>#N/A</v>
      </c>
      <c r="AK171" s="520" t="e">
        <f ca="1">+IF(AND(ISNUMBER(OFFSET('Sanitation Data'!$G$4,0,10*ROW('Sanitation Data'!G165))),'Data Summary'!CZ171="Yes"),100-OFFSET('Sanitation Data'!$G$4,0,10*ROW('Sanitation Data'!G165)),NA())</f>
        <v>#N/A</v>
      </c>
      <c r="AL171" s="520" t="e">
        <f ca="1">+IF(AND(ISNUMBER(OFFSET('Sanitation Data'!$G$6,0,10*ROW('Sanitation Data'!G165))),'Data Summary'!DA171="Yes"),OFFSET('Sanitation Data'!$G$6,0,10*ROW('Sanitation Data'!G165)),NA())</f>
        <v>#N/A</v>
      </c>
      <c r="AM171" s="520" t="e">
        <f ca="1">+IF(AND(ISNUMBER(OFFSET('Sanitation Data'!$G$10,0,10*ROW('Sanitation Data'!G165))),'Data Summary'!DB171="Yes"),OFFSET('Sanitation Data'!$G$10,0,10*ROW('Sanitation Data'!G165)),NA())</f>
        <v>#N/A</v>
      </c>
      <c r="AN171" s="520" t="e">
        <f ca="1">+IF(AND(ISNUMBER(OFFSET('Sanitation Data'!$G$11,0,10*ROW('Sanitation Data'!G165))),'Data Summary'!DC171="Yes"),OFFSET('Sanitation Data'!$G$11,0,10*ROW('Sanitation Data'!G165)),NA())</f>
        <v>#N/A</v>
      </c>
      <c r="AO171" s="520" t="e">
        <f ca="1">+IF(AND(ISNUMBER(OFFSET('Sanitation Data'!$G$12,0,10*ROW('Sanitation Data'!G165))),'Data Summary'!DD171="Yes"),OFFSET('Sanitation Data'!$G$12,0,10*ROW('Sanitation Data'!G165)),NA())</f>
        <v>#N/A</v>
      </c>
      <c r="AP171" s="520" t="e">
        <f ca="1">+IF(AND(ISNUMBER(OFFSET('Sanitation Data'!$H$4,0,10*ROW('Sanitation Data'!H165))),'Data Summary'!DE171="Yes"),100-OFFSET('Sanitation Data'!$H$4,0,10*ROW('Sanitation Data'!H165)),NA())</f>
        <v>#N/A</v>
      </c>
      <c r="AQ171" s="520" t="e">
        <f ca="1">+IF(AND(ISNUMBER(OFFSET('Sanitation Data'!$H$6,0,10*ROW('Sanitation Data'!H165))),'Data Summary'!DF171="Yes"),OFFSET('Sanitation Data'!$H$6,0,10*ROW('Sanitation Data'!H165)),NA())</f>
        <v>#N/A</v>
      </c>
      <c r="AR171" s="520" t="e">
        <f ca="1">+IF(AND(ISNUMBER(OFFSET('Sanitation Data'!$H$10,0,10*ROW('Sanitation Data'!H165))),'Data Summary'!DG171="Yes"),OFFSET('Sanitation Data'!$H$10,0,10*ROW('Sanitation Data'!H165)),NA())</f>
        <v>#N/A</v>
      </c>
      <c r="AS171" s="520" t="e">
        <f ca="1">+IF(AND(ISNUMBER(OFFSET('Sanitation Data'!$H$11,0,10*ROW('Sanitation Data'!H165))),'Data Summary'!DH171="Yes"),OFFSET('Sanitation Data'!$H$11,0,10*ROW('Sanitation Data'!H165)),NA())</f>
        <v>#N/A</v>
      </c>
      <c r="AT171" s="520" t="e">
        <f ca="1">+IF(AND(ISNUMBER(OFFSET('Sanitation Data'!$H$12,0,10*ROW('Sanitation Data'!H165))),'Data Summary'!DI171="Yes"),OFFSET('Sanitation Data'!$H$12,0,10*ROW('Sanitation Data'!H165)),NA())</f>
        <v>#N/A</v>
      </c>
      <c r="AU171" s="520" t="e">
        <f ca="1">+IF(AND(ISNUMBER(OFFSET('Sanitation Data'!$I$4,0,10*ROW('Sanitation Data'!I165))),'Data Summary'!DJ171="Yes"),100-OFFSET('Sanitation Data'!$I$4,0,10*ROW('Sanitation Data'!I165)),NA())</f>
        <v>#N/A</v>
      </c>
      <c r="AV171" s="520" t="e">
        <f ca="1">+IF(AND(ISNUMBER(OFFSET('Sanitation Data'!$I$6,0,10*ROW('Sanitation Data'!I165))),'Data Summary'!DK171="Yes"),OFFSET('Sanitation Data'!$I$6,0,10*ROW('Sanitation Data'!I165)),NA())</f>
        <v>#N/A</v>
      </c>
      <c r="AW171" s="520" t="e">
        <f ca="1">+IF(AND(ISNUMBER(OFFSET('Sanitation Data'!$I$10,0,10*ROW('Sanitation Data'!I165))),'Data Summary'!DL171="Yes"),OFFSET('Sanitation Data'!$I$10,0,10*ROW('Sanitation Data'!I165)),NA())</f>
        <v>#N/A</v>
      </c>
      <c r="AX171" s="520" t="e">
        <f ca="1">+IF(AND(ISNUMBER(OFFSET('Sanitation Data'!$I$11,0,10*ROW('Sanitation Data'!I165))),'Data Summary'!DM171="Yes"),OFFSET('Sanitation Data'!$I$11,0,10*ROW('Sanitation Data'!I165)),NA())</f>
        <v>#N/A</v>
      </c>
      <c r="AY171" s="520" t="e">
        <f ca="1">+IF(AND(ISNUMBER(OFFSET('Sanitation Data'!$I$12,0,10*ROW('Sanitation Data'!I165))),'Data Summary'!DN171="Yes"),OFFSET('Sanitation Data'!$I$12,0,10*ROW('Sanitation Data'!I165)),NA())</f>
        <v>#N/A</v>
      </c>
      <c r="AZ171" s="521" t="e">
        <f ca="1">+IF(AND(ISNUMBER(OFFSET('Hygiene Data'!$D$5,0,10*ROW('Hygiene Data'!D165))),'Data Summary'!DO171="Yes"),OFFSET('Hygiene Data'!$D$5,0,10*ROW('Hygiene Data'!D165)),NA())</f>
        <v>#N/A</v>
      </c>
      <c r="BA171" s="521" t="e">
        <f ca="1">+IF(AND(ISNUMBER(OFFSET('Hygiene Data'!$D$7,0,10*ROW('Hygiene Data'!D165))),'Data Summary'!DP171="Yes"),OFFSET('Hygiene Data'!$D$7,0,10*ROW('Hygiene Data'!D165)),NA())</f>
        <v>#N/A</v>
      </c>
      <c r="BB171" s="521" t="e">
        <f ca="1">+IF(AND(ISNUMBER(OFFSET('Hygiene Data'!$D$9,0,10*ROW('Hygiene Data'!D165))),'Data Summary'!DQ171="Yes"),OFFSET('Hygiene Data'!$D$9,0,10*ROW('Hygiene Data'!D165)),NA())</f>
        <v>#N/A</v>
      </c>
      <c r="BC171" s="521" t="e">
        <f ca="1">+IF(AND(ISNUMBER(OFFSET('Hygiene Data'!$E$5,0,10*ROW('Hygiene Data'!E165))),'Data Summary'!DR171="Yes"),OFFSET('Hygiene Data'!$E$5,0,10*ROW('Hygiene Data'!E165)),NA())</f>
        <v>#N/A</v>
      </c>
      <c r="BD171" s="521" t="e">
        <f ca="1">+IF(AND(ISNUMBER(OFFSET('Hygiene Data'!$E$7,0,10*ROW('Hygiene Data'!E165))),'Data Summary'!DS171="Yes"),OFFSET('Hygiene Data'!$E$7,0,10*ROW('Hygiene Data'!E165)),NA())</f>
        <v>#N/A</v>
      </c>
      <c r="BE171" s="521" t="e">
        <f ca="1">+IF(AND(ISNUMBER(OFFSET('Hygiene Data'!$E$9,0,10*ROW('Hygiene Data'!E165))),'Data Summary'!DT171="Yes"),OFFSET('Hygiene Data'!$E$9,0,10*ROW('Hygiene Data'!E165)),NA())</f>
        <v>#N/A</v>
      </c>
      <c r="BF171" s="521" t="e">
        <f ca="1">+IF(AND(ISNUMBER(OFFSET('Hygiene Data'!$F$5,0,10*ROW('Hygiene Data'!F165))),'Data Summary'!DU171="Yes"),OFFSET('Hygiene Data'!$F$5,0,10*ROW('Hygiene Data'!F165)),NA())</f>
        <v>#N/A</v>
      </c>
      <c r="BG171" s="521" t="e">
        <f ca="1">+IF(AND(ISNUMBER(OFFSET('Hygiene Data'!$F$7,0,10*ROW('Hygiene Data'!F165))),'Data Summary'!DV171="Yes"),OFFSET('Hygiene Data'!$F$7,0,10*ROW('Hygiene Data'!F165)),NA())</f>
        <v>#N/A</v>
      </c>
      <c r="BH171" s="521" t="e">
        <f ca="1">+IF(AND(ISNUMBER(OFFSET('Hygiene Data'!$F$9,0,10*ROW('Hygiene Data'!F165))),'Data Summary'!DW171="Yes"),OFFSET('Hygiene Data'!$F$9,0,10*ROW('Hygiene Data'!F165)),NA())</f>
        <v>#N/A</v>
      </c>
      <c r="BI171" s="521" t="e">
        <f ca="1">+IF(AND(ISNUMBER(OFFSET('Hygiene Data'!$G$5,0,10*ROW('Hygiene Data'!G165))),'Data Summary'!DX171="Yes"),OFFSET('Hygiene Data'!$G$5,0,10*ROW('Hygiene Data'!G165)),NA())</f>
        <v>#N/A</v>
      </c>
      <c r="BJ171" s="521" t="e">
        <f ca="1">+IF(AND(ISNUMBER(OFFSET('Hygiene Data'!$G$7,0,10*ROW('Hygiene Data'!G165))),'Data Summary'!DY171="Yes"),OFFSET('Hygiene Data'!$G$7,0,10*ROW('Hygiene Data'!G165)),NA())</f>
        <v>#N/A</v>
      </c>
      <c r="BK171" s="521" t="e">
        <f ca="1">+IF(AND(ISNUMBER(OFFSET('Hygiene Data'!$G$9,0,10*ROW('Hygiene Data'!G165))),'Data Summary'!DZ171="Yes"),OFFSET('Hygiene Data'!$G$9,0,10*ROW('Hygiene Data'!G165)),NA())</f>
        <v>#N/A</v>
      </c>
      <c r="BL171" s="521" t="e">
        <f ca="1">+IF(AND(ISNUMBER(OFFSET('Hygiene Data'!$H$5,0,10*ROW('Hygiene Data'!H165))),'Data Summary'!EA171="Yes"),OFFSET('Hygiene Data'!$H$5,0,10*ROW('Hygiene Data'!H165)),NA())</f>
        <v>#N/A</v>
      </c>
      <c r="BM171" s="521" t="e">
        <f ca="1">+IF(AND(ISNUMBER(OFFSET('Hygiene Data'!$H$7,0,10*ROW('Hygiene Data'!H165))),'Data Summary'!EB171="Yes"),OFFSET('Hygiene Data'!$H$7,0,10*ROW('Hygiene Data'!H165)),NA())</f>
        <v>#N/A</v>
      </c>
      <c r="BN171" s="521" t="e">
        <f ca="1">+IF(AND(ISNUMBER(OFFSET('Hygiene Data'!$H$9,0,10*ROW('Hygiene Data'!H165))),'Data Summary'!EC171="Yes"),OFFSET('Hygiene Data'!$H$9,0,10*ROW('Hygiene Data'!H165)),NA())</f>
        <v>#N/A</v>
      </c>
      <c r="BO171" s="521" t="e">
        <f ca="1">+IF(AND(ISNUMBER(OFFSET('Hygiene Data'!$I$5,0,10*ROW('Hygiene Data'!I165))),'Data Summary'!ED171="Yes"),OFFSET('Hygiene Data'!$I$5,0,10*ROW('Hygiene Data'!I165)),NA())</f>
        <v>#N/A</v>
      </c>
      <c r="BP171" s="521" t="e">
        <f ca="1">+IF(AND(ISNUMBER(OFFSET('Hygiene Data'!$I$7,0,10*ROW('Hygiene Data'!I165))),'Data Summary'!EE171="Yes"),OFFSET('Hygiene Data'!$I$7,0,10*ROW('Hygiene Data'!I165)),NA())</f>
        <v>#N/A</v>
      </c>
      <c r="BQ171" s="521" t="e">
        <f ca="1">+IF(AND(ISNUMBER(OFFSET('Hygiene Data'!$I$9,0,10*ROW('Hygiene Data'!I165))),'Data Summary'!EF171="Yes"),OFFSET('Hygiene Data'!$I$9,0,10*ROW('Hygiene Data'!I165)),NA())</f>
        <v>#N/A</v>
      </c>
    </row>
    <row r="172" spans="1:69" x14ac:dyDescent="0.25">
      <c r="A172" s="517" t="e">
        <f ca="1">+RIGHT('Data Summary'!A172,LEN('Data Summary'!A172)-9)</f>
        <v>#VALUE!</v>
      </c>
      <c r="B172" s="491" t="str">
        <f ca="1">+IF(ISTEXT('Data Summary'!B172),'Data Summary'!B172,"")</f>
        <v/>
      </c>
      <c r="C172" s="518" t="e">
        <f ca="1">+VALUE('Data Summary'!C172)</f>
        <v>#VALUE!</v>
      </c>
      <c r="D172" s="519" t="e">
        <f ca="1">+IF(AND(ISNUMBER(OFFSET('Water Data'!$D$4,0,10*ROW('Water Data'!D166))),'Data Summary'!BS172="Yes"),100-OFFSET('Water Data'!$D$4,0,10*ROW('Water Data'!D166)),NA())</f>
        <v>#N/A</v>
      </c>
      <c r="E172" s="519" t="e">
        <f ca="1">+IF(AND(ISNUMBER(OFFSET('Water Data'!$D$6,0,10*ROW('Water Data'!D166))),'Data Summary'!BT172="Yes"),OFFSET('Water Data'!$D$6,0,10*ROW('Water Data'!D166)),NA())</f>
        <v>#N/A</v>
      </c>
      <c r="F172" s="519" t="e">
        <f ca="1">+IF(AND(ISNUMBER(OFFSET('Water Data'!$D$9,0,10*ROW('Water Data'!D166))),'Data Summary'!BU172="Yes"),OFFSET('Water Data'!$D$9,0,10*ROW('Water Data'!D166)),NA())</f>
        <v>#N/A</v>
      </c>
      <c r="G172" s="519" t="e">
        <f ca="1">+IF(AND(ISNUMBER(OFFSET('Water Data'!$E$4,0,10*ROW('Water Data'!E166))),'Data Summary'!BV172="Yes"),100-OFFSET('Water Data'!$E$4,0,10*ROW('Water Data'!E166)),NA())</f>
        <v>#N/A</v>
      </c>
      <c r="H172" s="519" t="e">
        <f ca="1">+IF(AND(ISNUMBER(OFFSET('Water Data'!$E$6,0,10*ROW('Water Data'!E166))),'Data Summary'!BW172="Yes"),OFFSET('Water Data'!$E$6,0,10*ROW('Water Data'!E166)),NA())</f>
        <v>#N/A</v>
      </c>
      <c r="I172" s="519" t="e">
        <f ca="1">+IF(AND(ISNUMBER(OFFSET('Water Data'!$E$9,0,10*ROW('Water Data'!E166))),'Data Summary'!BX172="Yes"),OFFSET('Water Data'!$E$9,0,10*ROW('Water Data'!E166)),NA())</f>
        <v>#N/A</v>
      </c>
      <c r="J172" s="519" t="e">
        <f ca="1">+IF(AND(ISNUMBER(OFFSET('Water Data'!$F$4,0,10*ROW('Water Data'!F166))),'Data Summary'!BY172="Yes"),100-OFFSET('Water Data'!$F$4,0,10*ROW('Water Data'!F166)),NA())</f>
        <v>#N/A</v>
      </c>
      <c r="K172" s="519" t="e">
        <f ca="1">+IF(AND(ISNUMBER(OFFSET('Water Data'!$F$6,0,10*ROW('Water Data'!F166))),'Data Summary'!BZ172="Yes"),OFFSET('Water Data'!$F$6,0,10*ROW('Water Data'!F166)),NA())</f>
        <v>#N/A</v>
      </c>
      <c r="L172" s="519" t="e">
        <f ca="1">+IF(AND(ISNUMBER(OFFSET('Water Data'!$F$9,0,10*ROW('Water Data'!F166))),'Data Summary'!CA172="Yes"),OFFSET('Water Data'!$F$9,0,10*ROW('Water Data'!F166)),NA())</f>
        <v>#N/A</v>
      </c>
      <c r="M172" s="519" t="e">
        <f ca="1">+IF(AND(ISNUMBER(OFFSET('Water Data'!$G$4,0,10*ROW('Water Data'!G166))),'Data Summary'!CB172="Yes"),100-OFFSET('Water Data'!$G$4,0,10*ROW('Water Data'!G166)),NA())</f>
        <v>#N/A</v>
      </c>
      <c r="N172" s="519" t="e">
        <f ca="1">+IF(AND(ISNUMBER(OFFSET('Water Data'!$G$6,0,10*ROW('Water Data'!G166))),'Data Summary'!CC172="Yes"),OFFSET('Water Data'!$G$6,0,10*ROW('Water Data'!G166)),NA())</f>
        <v>#N/A</v>
      </c>
      <c r="O172" s="519" t="e">
        <f ca="1">+IF(AND(ISNUMBER(OFFSET('Water Data'!$G$9,0,10*ROW('Water Data'!G166))),'Data Summary'!CD172="Yes"),OFFSET('Water Data'!$G$9,0,10*ROW('Water Data'!G166)),NA())</f>
        <v>#N/A</v>
      </c>
      <c r="P172" s="519" t="e">
        <f ca="1">+IF(AND(ISNUMBER(OFFSET('Water Data'!$H$4,0,10*ROW('Water Data'!H166))),'Data Summary'!CE172="Yes"),100-OFFSET('Water Data'!$H$4,0,10*ROW('Water Data'!H166)),NA())</f>
        <v>#N/A</v>
      </c>
      <c r="Q172" s="519" t="e">
        <f ca="1">+IF(AND(ISNUMBER(OFFSET('Water Data'!$H$6,0,10*ROW('Water Data'!H166))),'Data Summary'!CF172="Yes"),OFFSET('Water Data'!$H$6,0,10*ROW('Water Data'!H166)),NA())</f>
        <v>#N/A</v>
      </c>
      <c r="R172" s="519" t="e">
        <f ca="1">+IF(AND(ISNUMBER(OFFSET('Water Data'!$H$9,0,10*ROW('Water Data'!H166))),'Data Summary'!CG172="Yes"),OFFSET('Water Data'!$H$9,0,10*ROW('Water Data'!H166)),NA())</f>
        <v>#N/A</v>
      </c>
      <c r="S172" s="519" t="e">
        <f ca="1">+IF(AND(ISNUMBER(OFFSET('Water Data'!$I$4,0,10*ROW('Water Data'!I166))),'Data Summary'!CH172="Yes"),100-OFFSET('Water Data'!$I$4,0,10*ROW('Water Data'!I166)),NA())</f>
        <v>#N/A</v>
      </c>
      <c r="T172" s="519" t="e">
        <f ca="1">+IF(AND(ISNUMBER(OFFSET('Water Data'!$I$6,0,10*ROW('Water Data'!I166))),'Data Summary'!CI172="Yes"),OFFSET('Water Data'!$I$6,0,10*ROW('Water Data'!I166)),NA())</f>
        <v>#N/A</v>
      </c>
      <c r="U172" s="519" t="e">
        <f ca="1">+IF(AND(ISNUMBER(OFFSET('Water Data'!$I$9,0,10*ROW('Water Data'!I166))),'Data Summary'!CJ172="Yes"),OFFSET('Water Data'!$I$9,0,10*ROW('Water Data'!I166)),NA())</f>
        <v>#N/A</v>
      </c>
      <c r="V172" s="520" t="e">
        <f ca="1">+IF(AND(ISNUMBER(OFFSET('Sanitation Data'!$D$4,0,10*ROW('Sanitation Data'!D166))),'Data Summary'!CK172="Yes"),100-OFFSET('Sanitation Data'!$D$4,0,10*ROW('Sanitation Data'!D166)),NA())</f>
        <v>#N/A</v>
      </c>
      <c r="W172" s="520" t="e">
        <f ca="1">+IF(AND(ISNUMBER(OFFSET('Sanitation Data'!$D$6,0,10*ROW('Sanitation Data'!D166))),'Data Summary'!CL172="Yes"),OFFSET('Sanitation Data'!$D$6,0,10*ROW('Sanitation Data'!D166)),NA())</f>
        <v>#N/A</v>
      </c>
      <c r="X172" s="520" t="e">
        <f ca="1">+IF(AND(ISNUMBER(OFFSET('Sanitation Data'!$D$10,0,10*ROW('Sanitation Data'!D166))),'Data Summary'!CM172="Yes"),OFFSET('Sanitation Data'!$D$10,0,10*ROW('Sanitation Data'!D166)),NA())</f>
        <v>#N/A</v>
      </c>
      <c r="Y172" s="520" t="e">
        <f ca="1">+IF(AND(ISNUMBER(OFFSET('Sanitation Data'!$D$11,0,10*ROW('Sanitation Data'!D166))),'Data Summary'!CN172="Yes"),OFFSET('Sanitation Data'!$D$11,0,10*ROW('Sanitation Data'!D166)),NA())</f>
        <v>#N/A</v>
      </c>
      <c r="Z172" s="520" t="e">
        <f ca="1">+IF(AND(ISNUMBER(OFFSET('Sanitation Data'!$D$12,0,10*ROW('Sanitation Data'!D166))),'Data Summary'!CO172="Yes"),OFFSET('Sanitation Data'!$D$12,0,10*ROW('Sanitation Data'!D166)),NA())</f>
        <v>#N/A</v>
      </c>
      <c r="AA172" s="520" t="e">
        <f ca="1">+IF(AND(ISNUMBER(OFFSET('Sanitation Data'!$E$4,0,10*ROW('Sanitation Data'!E166))),'Data Summary'!CP172="Yes"),100-OFFSET('Sanitation Data'!$E$4,0,10*ROW('Sanitation Data'!E166)),NA())</f>
        <v>#N/A</v>
      </c>
      <c r="AB172" s="520" t="e">
        <f ca="1">+IF(AND(ISNUMBER(OFFSET('Sanitation Data'!$E$6,0,10*ROW('Sanitation Data'!E166))),'Data Summary'!CQ172="Yes"),OFFSET('Sanitation Data'!$E$6,0,10*ROW('Sanitation Data'!E166)),NA())</f>
        <v>#N/A</v>
      </c>
      <c r="AC172" s="520" t="e">
        <f ca="1">+IF(AND(ISNUMBER(OFFSET('Sanitation Data'!$E$10,0,10*ROW('Sanitation Data'!E166))),'Data Summary'!CR172="Yes"),OFFSET('Sanitation Data'!$E$10,0,10*ROW('Sanitation Data'!E166)),NA())</f>
        <v>#N/A</v>
      </c>
      <c r="AD172" s="520" t="e">
        <f ca="1">+IF(AND(ISNUMBER(OFFSET('Sanitation Data'!$E$11,0,10*ROW('Sanitation Data'!E166))),'Data Summary'!CS172="Yes"),OFFSET('Sanitation Data'!$E$11,0,10*ROW('Sanitation Data'!E166)),NA())</f>
        <v>#N/A</v>
      </c>
      <c r="AE172" s="520" t="e">
        <f ca="1">+IF(AND(ISNUMBER(OFFSET('Sanitation Data'!$E$12,0,10*ROW('Sanitation Data'!E166))),'Data Summary'!CT172="Yes"),OFFSET('Sanitation Data'!$E$12,0,10*ROW('Sanitation Data'!E166)),NA())</f>
        <v>#N/A</v>
      </c>
      <c r="AF172" s="520" t="e">
        <f ca="1">+IF(AND(ISNUMBER(OFFSET('Sanitation Data'!$F$4,0,10*ROW('Sanitation Data'!F166))),'Data Summary'!CU172="Yes"),100-OFFSET('Sanitation Data'!$F$4,0,10*ROW('Sanitation Data'!F166)),NA())</f>
        <v>#N/A</v>
      </c>
      <c r="AG172" s="520" t="e">
        <f ca="1">+IF(AND(ISNUMBER(OFFSET('Sanitation Data'!$F$6,0,10*ROW('Sanitation Data'!F166))),'Data Summary'!CV172="Yes"),OFFSET('Sanitation Data'!$F$6,0,10*ROW('Sanitation Data'!F166)),NA())</f>
        <v>#N/A</v>
      </c>
      <c r="AH172" s="520" t="e">
        <f ca="1">+IF(AND(ISNUMBER(OFFSET('Sanitation Data'!$F$10,0,10*ROW('Sanitation Data'!F166))),'Data Summary'!CW172="Yes"),OFFSET('Sanitation Data'!$F$10,0,10*ROW('Sanitation Data'!F166)),NA())</f>
        <v>#N/A</v>
      </c>
      <c r="AI172" s="520" t="e">
        <f ca="1">+IF(AND(ISNUMBER(OFFSET('Sanitation Data'!$F$11,0,10*ROW('Sanitation Data'!F166))),'Data Summary'!CX172="Yes"),OFFSET('Sanitation Data'!$F$11,0,10*ROW('Sanitation Data'!F166)),NA())</f>
        <v>#N/A</v>
      </c>
      <c r="AJ172" s="520" t="e">
        <f ca="1">+IF(AND(ISNUMBER(OFFSET('Sanitation Data'!$F$12,0,10*ROW('Sanitation Data'!F166))),'Data Summary'!CY172="Yes"),OFFSET('Sanitation Data'!$F$12,0,10*ROW('Sanitation Data'!F166)),NA())</f>
        <v>#N/A</v>
      </c>
      <c r="AK172" s="520" t="e">
        <f ca="1">+IF(AND(ISNUMBER(OFFSET('Sanitation Data'!$G$4,0,10*ROW('Sanitation Data'!G166))),'Data Summary'!CZ172="Yes"),100-OFFSET('Sanitation Data'!$G$4,0,10*ROW('Sanitation Data'!G166)),NA())</f>
        <v>#N/A</v>
      </c>
      <c r="AL172" s="520" t="e">
        <f ca="1">+IF(AND(ISNUMBER(OFFSET('Sanitation Data'!$G$6,0,10*ROW('Sanitation Data'!G166))),'Data Summary'!DA172="Yes"),OFFSET('Sanitation Data'!$G$6,0,10*ROW('Sanitation Data'!G166)),NA())</f>
        <v>#N/A</v>
      </c>
      <c r="AM172" s="520" t="e">
        <f ca="1">+IF(AND(ISNUMBER(OFFSET('Sanitation Data'!$G$10,0,10*ROW('Sanitation Data'!G166))),'Data Summary'!DB172="Yes"),OFFSET('Sanitation Data'!$G$10,0,10*ROW('Sanitation Data'!G166)),NA())</f>
        <v>#N/A</v>
      </c>
      <c r="AN172" s="520" t="e">
        <f ca="1">+IF(AND(ISNUMBER(OFFSET('Sanitation Data'!$G$11,0,10*ROW('Sanitation Data'!G166))),'Data Summary'!DC172="Yes"),OFFSET('Sanitation Data'!$G$11,0,10*ROW('Sanitation Data'!G166)),NA())</f>
        <v>#N/A</v>
      </c>
      <c r="AO172" s="520" t="e">
        <f ca="1">+IF(AND(ISNUMBER(OFFSET('Sanitation Data'!$G$12,0,10*ROW('Sanitation Data'!G166))),'Data Summary'!DD172="Yes"),OFFSET('Sanitation Data'!$G$12,0,10*ROW('Sanitation Data'!G166)),NA())</f>
        <v>#N/A</v>
      </c>
      <c r="AP172" s="520" t="e">
        <f ca="1">+IF(AND(ISNUMBER(OFFSET('Sanitation Data'!$H$4,0,10*ROW('Sanitation Data'!H166))),'Data Summary'!DE172="Yes"),100-OFFSET('Sanitation Data'!$H$4,0,10*ROW('Sanitation Data'!H166)),NA())</f>
        <v>#N/A</v>
      </c>
      <c r="AQ172" s="520" t="e">
        <f ca="1">+IF(AND(ISNUMBER(OFFSET('Sanitation Data'!$H$6,0,10*ROW('Sanitation Data'!H166))),'Data Summary'!DF172="Yes"),OFFSET('Sanitation Data'!$H$6,0,10*ROW('Sanitation Data'!H166)),NA())</f>
        <v>#N/A</v>
      </c>
      <c r="AR172" s="520" t="e">
        <f ca="1">+IF(AND(ISNUMBER(OFFSET('Sanitation Data'!$H$10,0,10*ROW('Sanitation Data'!H166))),'Data Summary'!DG172="Yes"),OFFSET('Sanitation Data'!$H$10,0,10*ROW('Sanitation Data'!H166)),NA())</f>
        <v>#N/A</v>
      </c>
      <c r="AS172" s="520" t="e">
        <f ca="1">+IF(AND(ISNUMBER(OFFSET('Sanitation Data'!$H$11,0,10*ROW('Sanitation Data'!H166))),'Data Summary'!DH172="Yes"),OFFSET('Sanitation Data'!$H$11,0,10*ROW('Sanitation Data'!H166)),NA())</f>
        <v>#N/A</v>
      </c>
      <c r="AT172" s="520" t="e">
        <f ca="1">+IF(AND(ISNUMBER(OFFSET('Sanitation Data'!$H$12,0,10*ROW('Sanitation Data'!H166))),'Data Summary'!DI172="Yes"),OFFSET('Sanitation Data'!$H$12,0,10*ROW('Sanitation Data'!H166)),NA())</f>
        <v>#N/A</v>
      </c>
      <c r="AU172" s="520" t="e">
        <f ca="1">+IF(AND(ISNUMBER(OFFSET('Sanitation Data'!$I$4,0,10*ROW('Sanitation Data'!I166))),'Data Summary'!DJ172="Yes"),100-OFFSET('Sanitation Data'!$I$4,0,10*ROW('Sanitation Data'!I166)),NA())</f>
        <v>#N/A</v>
      </c>
      <c r="AV172" s="520" t="e">
        <f ca="1">+IF(AND(ISNUMBER(OFFSET('Sanitation Data'!$I$6,0,10*ROW('Sanitation Data'!I166))),'Data Summary'!DK172="Yes"),OFFSET('Sanitation Data'!$I$6,0,10*ROW('Sanitation Data'!I166)),NA())</f>
        <v>#N/A</v>
      </c>
      <c r="AW172" s="520" t="e">
        <f ca="1">+IF(AND(ISNUMBER(OFFSET('Sanitation Data'!$I$10,0,10*ROW('Sanitation Data'!I166))),'Data Summary'!DL172="Yes"),OFFSET('Sanitation Data'!$I$10,0,10*ROW('Sanitation Data'!I166)),NA())</f>
        <v>#N/A</v>
      </c>
      <c r="AX172" s="520" t="e">
        <f ca="1">+IF(AND(ISNUMBER(OFFSET('Sanitation Data'!$I$11,0,10*ROW('Sanitation Data'!I166))),'Data Summary'!DM172="Yes"),OFFSET('Sanitation Data'!$I$11,0,10*ROW('Sanitation Data'!I166)),NA())</f>
        <v>#N/A</v>
      </c>
      <c r="AY172" s="520" t="e">
        <f ca="1">+IF(AND(ISNUMBER(OFFSET('Sanitation Data'!$I$12,0,10*ROW('Sanitation Data'!I166))),'Data Summary'!DN172="Yes"),OFFSET('Sanitation Data'!$I$12,0,10*ROW('Sanitation Data'!I166)),NA())</f>
        <v>#N/A</v>
      </c>
      <c r="AZ172" s="521" t="e">
        <f ca="1">+IF(AND(ISNUMBER(OFFSET('Hygiene Data'!$D$5,0,10*ROW('Hygiene Data'!D166))),'Data Summary'!DO172="Yes"),OFFSET('Hygiene Data'!$D$5,0,10*ROW('Hygiene Data'!D166)),NA())</f>
        <v>#N/A</v>
      </c>
      <c r="BA172" s="521" t="e">
        <f ca="1">+IF(AND(ISNUMBER(OFFSET('Hygiene Data'!$D$7,0,10*ROW('Hygiene Data'!D166))),'Data Summary'!DP172="Yes"),OFFSET('Hygiene Data'!$D$7,0,10*ROW('Hygiene Data'!D166)),NA())</f>
        <v>#N/A</v>
      </c>
      <c r="BB172" s="521" t="e">
        <f ca="1">+IF(AND(ISNUMBER(OFFSET('Hygiene Data'!$D$9,0,10*ROW('Hygiene Data'!D166))),'Data Summary'!DQ172="Yes"),OFFSET('Hygiene Data'!$D$9,0,10*ROW('Hygiene Data'!D166)),NA())</f>
        <v>#N/A</v>
      </c>
      <c r="BC172" s="521" t="e">
        <f ca="1">+IF(AND(ISNUMBER(OFFSET('Hygiene Data'!$E$5,0,10*ROW('Hygiene Data'!E166))),'Data Summary'!DR172="Yes"),OFFSET('Hygiene Data'!$E$5,0,10*ROW('Hygiene Data'!E166)),NA())</f>
        <v>#N/A</v>
      </c>
      <c r="BD172" s="521" t="e">
        <f ca="1">+IF(AND(ISNUMBER(OFFSET('Hygiene Data'!$E$7,0,10*ROW('Hygiene Data'!E166))),'Data Summary'!DS172="Yes"),OFFSET('Hygiene Data'!$E$7,0,10*ROW('Hygiene Data'!E166)),NA())</f>
        <v>#N/A</v>
      </c>
      <c r="BE172" s="521" t="e">
        <f ca="1">+IF(AND(ISNUMBER(OFFSET('Hygiene Data'!$E$9,0,10*ROW('Hygiene Data'!E166))),'Data Summary'!DT172="Yes"),OFFSET('Hygiene Data'!$E$9,0,10*ROW('Hygiene Data'!E166)),NA())</f>
        <v>#N/A</v>
      </c>
      <c r="BF172" s="521" t="e">
        <f ca="1">+IF(AND(ISNUMBER(OFFSET('Hygiene Data'!$F$5,0,10*ROW('Hygiene Data'!F166))),'Data Summary'!DU172="Yes"),OFFSET('Hygiene Data'!$F$5,0,10*ROW('Hygiene Data'!F166)),NA())</f>
        <v>#N/A</v>
      </c>
      <c r="BG172" s="521" t="e">
        <f ca="1">+IF(AND(ISNUMBER(OFFSET('Hygiene Data'!$F$7,0,10*ROW('Hygiene Data'!F166))),'Data Summary'!DV172="Yes"),OFFSET('Hygiene Data'!$F$7,0,10*ROW('Hygiene Data'!F166)),NA())</f>
        <v>#N/A</v>
      </c>
      <c r="BH172" s="521" t="e">
        <f ca="1">+IF(AND(ISNUMBER(OFFSET('Hygiene Data'!$F$9,0,10*ROW('Hygiene Data'!F166))),'Data Summary'!DW172="Yes"),OFFSET('Hygiene Data'!$F$9,0,10*ROW('Hygiene Data'!F166)),NA())</f>
        <v>#N/A</v>
      </c>
      <c r="BI172" s="521" t="e">
        <f ca="1">+IF(AND(ISNUMBER(OFFSET('Hygiene Data'!$G$5,0,10*ROW('Hygiene Data'!G166))),'Data Summary'!DX172="Yes"),OFFSET('Hygiene Data'!$G$5,0,10*ROW('Hygiene Data'!G166)),NA())</f>
        <v>#N/A</v>
      </c>
      <c r="BJ172" s="521" t="e">
        <f ca="1">+IF(AND(ISNUMBER(OFFSET('Hygiene Data'!$G$7,0,10*ROW('Hygiene Data'!G166))),'Data Summary'!DY172="Yes"),OFFSET('Hygiene Data'!$G$7,0,10*ROW('Hygiene Data'!G166)),NA())</f>
        <v>#N/A</v>
      </c>
      <c r="BK172" s="521" t="e">
        <f ca="1">+IF(AND(ISNUMBER(OFFSET('Hygiene Data'!$G$9,0,10*ROW('Hygiene Data'!G166))),'Data Summary'!DZ172="Yes"),OFFSET('Hygiene Data'!$G$9,0,10*ROW('Hygiene Data'!G166)),NA())</f>
        <v>#N/A</v>
      </c>
      <c r="BL172" s="521" t="e">
        <f ca="1">+IF(AND(ISNUMBER(OFFSET('Hygiene Data'!$H$5,0,10*ROW('Hygiene Data'!H166))),'Data Summary'!EA172="Yes"),OFFSET('Hygiene Data'!$H$5,0,10*ROW('Hygiene Data'!H166)),NA())</f>
        <v>#N/A</v>
      </c>
      <c r="BM172" s="521" t="e">
        <f ca="1">+IF(AND(ISNUMBER(OFFSET('Hygiene Data'!$H$7,0,10*ROW('Hygiene Data'!H166))),'Data Summary'!EB172="Yes"),OFFSET('Hygiene Data'!$H$7,0,10*ROW('Hygiene Data'!H166)),NA())</f>
        <v>#N/A</v>
      </c>
      <c r="BN172" s="521" t="e">
        <f ca="1">+IF(AND(ISNUMBER(OFFSET('Hygiene Data'!$H$9,0,10*ROW('Hygiene Data'!H166))),'Data Summary'!EC172="Yes"),OFFSET('Hygiene Data'!$H$9,0,10*ROW('Hygiene Data'!H166)),NA())</f>
        <v>#N/A</v>
      </c>
      <c r="BO172" s="521" t="e">
        <f ca="1">+IF(AND(ISNUMBER(OFFSET('Hygiene Data'!$I$5,0,10*ROW('Hygiene Data'!I166))),'Data Summary'!ED172="Yes"),OFFSET('Hygiene Data'!$I$5,0,10*ROW('Hygiene Data'!I166)),NA())</f>
        <v>#N/A</v>
      </c>
      <c r="BP172" s="521" t="e">
        <f ca="1">+IF(AND(ISNUMBER(OFFSET('Hygiene Data'!$I$7,0,10*ROW('Hygiene Data'!I166))),'Data Summary'!EE172="Yes"),OFFSET('Hygiene Data'!$I$7,0,10*ROW('Hygiene Data'!I166)),NA())</f>
        <v>#N/A</v>
      </c>
      <c r="BQ172" s="521" t="e">
        <f ca="1">+IF(AND(ISNUMBER(OFFSET('Hygiene Data'!$I$9,0,10*ROW('Hygiene Data'!I166))),'Data Summary'!EF172="Yes"),OFFSET('Hygiene Data'!$I$9,0,10*ROW('Hygiene Data'!I166)),NA())</f>
        <v>#N/A</v>
      </c>
    </row>
    <row r="173" spans="1:69" x14ac:dyDescent="0.25">
      <c r="A173" s="517" t="e">
        <f ca="1">+RIGHT('Data Summary'!A173,LEN('Data Summary'!A173)-9)</f>
        <v>#VALUE!</v>
      </c>
      <c r="B173" s="491" t="str">
        <f ca="1">+IF(ISTEXT('Data Summary'!B173),'Data Summary'!B173,"")</f>
        <v/>
      </c>
      <c r="C173" s="518" t="e">
        <f ca="1">+VALUE('Data Summary'!C173)</f>
        <v>#VALUE!</v>
      </c>
      <c r="D173" s="519" t="e">
        <f ca="1">+IF(AND(ISNUMBER(OFFSET('Water Data'!$D$4,0,10*ROW('Water Data'!D167))),'Data Summary'!BS173="Yes"),100-OFFSET('Water Data'!$D$4,0,10*ROW('Water Data'!D167)),NA())</f>
        <v>#N/A</v>
      </c>
      <c r="E173" s="519" t="e">
        <f ca="1">+IF(AND(ISNUMBER(OFFSET('Water Data'!$D$6,0,10*ROW('Water Data'!D167))),'Data Summary'!BT173="Yes"),OFFSET('Water Data'!$D$6,0,10*ROW('Water Data'!D167)),NA())</f>
        <v>#N/A</v>
      </c>
      <c r="F173" s="519" t="e">
        <f ca="1">+IF(AND(ISNUMBER(OFFSET('Water Data'!$D$9,0,10*ROW('Water Data'!D167))),'Data Summary'!BU173="Yes"),OFFSET('Water Data'!$D$9,0,10*ROW('Water Data'!D167)),NA())</f>
        <v>#N/A</v>
      </c>
      <c r="G173" s="519" t="e">
        <f ca="1">+IF(AND(ISNUMBER(OFFSET('Water Data'!$E$4,0,10*ROW('Water Data'!E167))),'Data Summary'!BV173="Yes"),100-OFFSET('Water Data'!$E$4,0,10*ROW('Water Data'!E167)),NA())</f>
        <v>#N/A</v>
      </c>
      <c r="H173" s="519" t="e">
        <f ca="1">+IF(AND(ISNUMBER(OFFSET('Water Data'!$E$6,0,10*ROW('Water Data'!E167))),'Data Summary'!BW173="Yes"),OFFSET('Water Data'!$E$6,0,10*ROW('Water Data'!E167)),NA())</f>
        <v>#N/A</v>
      </c>
      <c r="I173" s="519" t="e">
        <f ca="1">+IF(AND(ISNUMBER(OFFSET('Water Data'!$E$9,0,10*ROW('Water Data'!E167))),'Data Summary'!BX173="Yes"),OFFSET('Water Data'!$E$9,0,10*ROW('Water Data'!E167)),NA())</f>
        <v>#N/A</v>
      </c>
      <c r="J173" s="519" t="e">
        <f ca="1">+IF(AND(ISNUMBER(OFFSET('Water Data'!$F$4,0,10*ROW('Water Data'!F167))),'Data Summary'!BY173="Yes"),100-OFFSET('Water Data'!$F$4,0,10*ROW('Water Data'!F167)),NA())</f>
        <v>#N/A</v>
      </c>
      <c r="K173" s="519" t="e">
        <f ca="1">+IF(AND(ISNUMBER(OFFSET('Water Data'!$F$6,0,10*ROW('Water Data'!F167))),'Data Summary'!BZ173="Yes"),OFFSET('Water Data'!$F$6,0,10*ROW('Water Data'!F167)),NA())</f>
        <v>#N/A</v>
      </c>
      <c r="L173" s="519" t="e">
        <f ca="1">+IF(AND(ISNUMBER(OFFSET('Water Data'!$F$9,0,10*ROW('Water Data'!F167))),'Data Summary'!CA173="Yes"),OFFSET('Water Data'!$F$9,0,10*ROW('Water Data'!F167)),NA())</f>
        <v>#N/A</v>
      </c>
      <c r="M173" s="519" t="e">
        <f ca="1">+IF(AND(ISNUMBER(OFFSET('Water Data'!$G$4,0,10*ROW('Water Data'!G167))),'Data Summary'!CB173="Yes"),100-OFFSET('Water Data'!$G$4,0,10*ROW('Water Data'!G167)),NA())</f>
        <v>#N/A</v>
      </c>
      <c r="N173" s="519" t="e">
        <f ca="1">+IF(AND(ISNUMBER(OFFSET('Water Data'!$G$6,0,10*ROW('Water Data'!G167))),'Data Summary'!CC173="Yes"),OFFSET('Water Data'!$G$6,0,10*ROW('Water Data'!G167)),NA())</f>
        <v>#N/A</v>
      </c>
      <c r="O173" s="519" t="e">
        <f ca="1">+IF(AND(ISNUMBER(OFFSET('Water Data'!$G$9,0,10*ROW('Water Data'!G167))),'Data Summary'!CD173="Yes"),OFFSET('Water Data'!$G$9,0,10*ROW('Water Data'!G167)),NA())</f>
        <v>#N/A</v>
      </c>
      <c r="P173" s="519" t="e">
        <f ca="1">+IF(AND(ISNUMBER(OFFSET('Water Data'!$H$4,0,10*ROW('Water Data'!H167))),'Data Summary'!CE173="Yes"),100-OFFSET('Water Data'!$H$4,0,10*ROW('Water Data'!H167)),NA())</f>
        <v>#N/A</v>
      </c>
      <c r="Q173" s="519" t="e">
        <f ca="1">+IF(AND(ISNUMBER(OFFSET('Water Data'!$H$6,0,10*ROW('Water Data'!H167))),'Data Summary'!CF173="Yes"),OFFSET('Water Data'!$H$6,0,10*ROW('Water Data'!H167)),NA())</f>
        <v>#N/A</v>
      </c>
      <c r="R173" s="519" t="e">
        <f ca="1">+IF(AND(ISNUMBER(OFFSET('Water Data'!$H$9,0,10*ROW('Water Data'!H167))),'Data Summary'!CG173="Yes"),OFFSET('Water Data'!$H$9,0,10*ROW('Water Data'!H167)),NA())</f>
        <v>#N/A</v>
      </c>
      <c r="S173" s="519" t="e">
        <f ca="1">+IF(AND(ISNUMBER(OFFSET('Water Data'!$I$4,0,10*ROW('Water Data'!I167))),'Data Summary'!CH173="Yes"),100-OFFSET('Water Data'!$I$4,0,10*ROW('Water Data'!I167)),NA())</f>
        <v>#N/A</v>
      </c>
      <c r="T173" s="519" t="e">
        <f ca="1">+IF(AND(ISNUMBER(OFFSET('Water Data'!$I$6,0,10*ROW('Water Data'!I167))),'Data Summary'!CI173="Yes"),OFFSET('Water Data'!$I$6,0,10*ROW('Water Data'!I167)),NA())</f>
        <v>#N/A</v>
      </c>
      <c r="U173" s="519" t="e">
        <f ca="1">+IF(AND(ISNUMBER(OFFSET('Water Data'!$I$9,0,10*ROW('Water Data'!I167))),'Data Summary'!CJ173="Yes"),OFFSET('Water Data'!$I$9,0,10*ROW('Water Data'!I167)),NA())</f>
        <v>#N/A</v>
      </c>
      <c r="V173" s="520" t="e">
        <f ca="1">+IF(AND(ISNUMBER(OFFSET('Sanitation Data'!$D$4,0,10*ROW('Sanitation Data'!D167))),'Data Summary'!CK173="Yes"),100-OFFSET('Sanitation Data'!$D$4,0,10*ROW('Sanitation Data'!D167)),NA())</f>
        <v>#N/A</v>
      </c>
      <c r="W173" s="520" t="e">
        <f ca="1">+IF(AND(ISNUMBER(OFFSET('Sanitation Data'!$D$6,0,10*ROW('Sanitation Data'!D167))),'Data Summary'!CL173="Yes"),OFFSET('Sanitation Data'!$D$6,0,10*ROW('Sanitation Data'!D167)),NA())</f>
        <v>#N/A</v>
      </c>
      <c r="X173" s="520" t="e">
        <f ca="1">+IF(AND(ISNUMBER(OFFSET('Sanitation Data'!$D$10,0,10*ROW('Sanitation Data'!D167))),'Data Summary'!CM173="Yes"),OFFSET('Sanitation Data'!$D$10,0,10*ROW('Sanitation Data'!D167)),NA())</f>
        <v>#N/A</v>
      </c>
      <c r="Y173" s="520" t="e">
        <f ca="1">+IF(AND(ISNUMBER(OFFSET('Sanitation Data'!$D$11,0,10*ROW('Sanitation Data'!D167))),'Data Summary'!CN173="Yes"),OFFSET('Sanitation Data'!$D$11,0,10*ROW('Sanitation Data'!D167)),NA())</f>
        <v>#N/A</v>
      </c>
      <c r="Z173" s="520" t="e">
        <f ca="1">+IF(AND(ISNUMBER(OFFSET('Sanitation Data'!$D$12,0,10*ROW('Sanitation Data'!D167))),'Data Summary'!CO173="Yes"),OFFSET('Sanitation Data'!$D$12,0,10*ROW('Sanitation Data'!D167)),NA())</f>
        <v>#N/A</v>
      </c>
      <c r="AA173" s="520" t="e">
        <f ca="1">+IF(AND(ISNUMBER(OFFSET('Sanitation Data'!$E$4,0,10*ROW('Sanitation Data'!E167))),'Data Summary'!CP173="Yes"),100-OFFSET('Sanitation Data'!$E$4,0,10*ROW('Sanitation Data'!E167)),NA())</f>
        <v>#N/A</v>
      </c>
      <c r="AB173" s="520" t="e">
        <f ca="1">+IF(AND(ISNUMBER(OFFSET('Sanitation Data'!$E$6,0,10*ROW('Sanitation Data'!E167))),'Data Summary'!CQ173="Yes"),OFFSET('Sanitation Data'!$E$6,0,10*ROW('Sanitation Data'!E167)),NA())</f>
        <v>#N/A</v>
      </c>
      <c r="AC173" s="520" t="e">
        <f ca="1">+IF(AND(ISNUMBER(OFFSET('Sanitation Data'!$E$10,0,10*ROW('Sanitation Data'!E167))),'Data Summary'!CR173="Yes"),OFFSET('Sanitation Data'!$E$10,0,10*ROW('Sanitation Data'!E167)),NA())</f>
        <v>#N/A</v>
      </c>
      <c r="AD173" s="520" t="e">
        <f ca="1">+IF(AND(ISNUMBER(OFFSET('Sanitation Data'!$E$11,0,10*ROW('Sanitation Data'!E167))),'Data Summary'!CS173="Yes"),OFFSET('Sanitation Data'!$E$11,0,10*ROW('Sanitation Data'!E167)),NA())</f>
        <v>#N/A</v>
      </c>
      <c r="AE173" s="520" t="e">
        <f ca="1">+IF(AND(ISNUMBER(OFFSET('Sanitation Data'!$E$12,0,10*ROW('Sanitation Data'!E167))),'Data Summary'!CT173="Yes"),OFFSET('Sanitation Data'!$E$12,0,10*ROW('Sanitation Data'!E167)),NA())</f>
        <v>#N/A</v>
      </c>
      <c r="AF173" s="520" t="e">
        <f ca="1">+IF(AND(ISNUMBER(OFFSET('Sanitation Data'!$F$4,0,10*ROW('Sanitation Data'!F167))),'Data Summary'!CU173="Yes"),100-OFFSET('Sanitation Data'!$F$4,0,10*ROW('Sanitation Data'!F167)),NA())</f>
        <v>#N/A</v>
      </c>
      <c r="AG173" s="520" t="e">
        <f ca="1">+IF(AND(ISNUMBER(OFFSET('Sanitation Data'!$F$6,0,10*ROW('Sanitation Data'!F167))),'Data Summary'!CV173="Yes"),OFFSET('Sanitation Data'!$F$6,0,10*ROW('Sanitation Data'!F167)),NA())</f>
        <v>#N/A</v>
      </c>
      <c r="AH173" s="520" t="e">
        <f ca="1">+IF(AND(ISNUMBER(OFFSET('Sanitation Data'!$F$10,0,10*ROW('Sanitation Data'!F167))),'Data Summary'!CW173="Yes"),OFFSET('Sanitation Data'!$F$10,0,10*ROW('Sanitation Data'!F167)),NA())</f>
        <v>#N/A</v>
      </c>
      <c r="AI173" s="520" t="e">
        <f ca="1">+IF(AND(ISNUMBER(OFFSET('Sanitation Data'!$F$11,0,10*ROW('Sanitation Data'!F167))),'Data Summary'!CX173="Yes"),OFFSET('Sanitation Data'!$F$11,0,10*ROW('Sanitation Data'!F167)),NA())</f>
        <v>#N/A</v>
      </c>
      <c r="AJ173" s="520" t="e">
        <f ca="1">+IF(AND(ISNUMBER(OFFSET('Sanitation Data'!$F$12,0,10*ROW('Sanitation Data'!F167))),'Data Summary'!CY173="Yes"),OFFSET('Sanitation Data'!$F$12,0,10*ROW('Sanitation Data'!F167)),NA())</f>
        <v>#N/A</v>
      </c>
      <c r="AK173" s="520" t="e">
        <f ca="1">+IF(AND(ISNUMBER(OFFSET('Sanitation Data'!$G$4,0,10*ROW('Sanitation Data'!G167))),'Data Summary'!CZ173="Yes"),100-OFFSET('Sanitation Data'!$G$4,0,10*ROW('Sanitation Data'!G167)),NA())</f>
        <v>#N/A</v>
      </c>
      <c r="AL173" s="520" t="e">
        <f ca="1">+IF(AND(ISNUMBER(OFFSET('Sanitation Data'!$G$6,0,10*ROW('Sanitation Data'!G167))),'Data Summary'!DA173="Yes"),OFFSET('Sanitation Data'!$G$6,0,10*ROW('Sanitation Data'!G167)),NA())</f>
        <v>#N/A</v>
      </c>
      <c r="AM173" s="520" t="e">
        <f ca="1">+IF(AND(ISNUMBER(OFFSET('Sanitation Data'!$G$10,0,10*ROW('Sanitation Data'!G167))),'Data Summary'!DB173="Yes"),OFFSET('Sanitation Data'!$G$10,0,10*ROW('Sanitation Data'!G167)),NA())</f>
        <v>#N/A</v>
      </c>
      <c r="AN173" s="520" t="e">
        <f ca="1">+IF(AND(ISNUMBER(OFFSET('Sanitation Data'!$G$11,0,10*ROW('Sanitation Data'!G167))),'Data Summary'!DC173="Yes"),OFFSET('Sanitation Data'!$G$11,0,10*ROW('Sanitation Data'!G167)),NA())</f>
        <v>#N/A</v>
      </c>
      <c r="AO173" s="520" t="e">
        <f ca="1">+IF(AND(ISNUMBER(OFFSET('Sanitation Data'!$G$12,0,10*ROW('Sanitation Data'!G167))),'Data Summary'!DD173="Yes"),OFFSET('Sanitation Data'!$G$12,0,10*ROW('Sanitation Data'!G167)),NA())</f>
        <v>#N/A</v>
      </c>
      <c r="AP173" s="520" t="e">
        <f ca="1">+IF(AND(ISNUMBER(OFFSET('Sanitation Data'!$H$4,0,10*ROW('Sanitation Data'!H167))),'Data Summary'!DE173="Yes"),100-OFFSET('Sanitation Data'!$H$4,0,10*ROW('Sanitation Data'!H167)),NA())</f>
        <v>#N/A</v>
      </c>
      <c r="AQ173" s="520" t="e">
        <f ca="1">+IF(AND(ISNUMBER(OFFSET('Sanitation Data'!$H$6,0,10*ROW('Sanitation Data'!H167))),'Data Summary'!DF173="Yes"),OFFSET('Sanitation Data'!$H$6,0,10*ROW('Sanitation Data'!H167)),NA())</f>
        <v>#N/A</v>
      </c>
      <c r="AR173" s="520" t="e">
        <f ca="1">+IF(AND(ISNUMBER(OFFSET('Sanitation Data'!$H$10,0,10*ROW('Sanitation Data'!H167))),'Data Summary'!DG173="Yes"),OFFSET('Sanitation Data'!$H$10,0,10*ROW('Sanitation Data'!H167)),NA())</f>
        <v>#N/A</v>
      </c>
      <c r="AS173" s="520" t="e">
        <f ca="1">+IF(AND(ISNUMBER(OFFSET('Sanitation Data'!$H$11,0,10*ROW('Sanitation Data'!H167))),'Data Summary'!DH173="Yes"),OFFSET('Sanitation Data'!$H$11,0,10*ROW('Sanitation Data'!H167)),NA())</f>
        <v>#N/A</v>
      </c>
      <c r="AT173" s="520" t="e">
        <f ca="1">+IF(AND(ISNUMBER(OFFSET('Sanitation Data'!$H$12,0,10*ROW('Sanitation Data'!H167))),'Data Summary'!DI173="Yes"),OFFSET('Sanitation Data'!$H$12,0,10*ROW('Sanitation Data'!H167)),NA())</f>
        <v>#N/A</v>
      </c>
      <c r="AU173" s="520" t="e">
        <f ca="1">+IF(AND(ISNUMBER(OFFSET('Sanitation Data'!$I$4,0,10*ROW('Sanitation Data'!I167))),'Data Summary'!DJ173="Yes"),100-OFFSET('Sanitation Data'!$I$4,0,10*ROW('Sanitation Data'!I167)),NA())</f>
        <v>#N/A</v>
      </c>
      <c r="AV173" s="520" t="e">
        <f ca="1">+IF(AND(ISNUMBER(OFFSET('Sanitation Data'!$I$6,0,10*ROW('Sanitation Data'!I167))),'Data Summary'!DK173="Yes"),OFFSET('Sanitation Data'!$I$6,0,10*ROW('Sanitation Data'!I167)),NA())</f>
        <v>#N/A</v>
      </c>
      <c r="AW173" s="520" t="e">
        <f ca="1">+IF(AND(ISNUMBER(OFFSET('Sanitation Data'!$I$10,0,10*ROW('Sanitation Data'!I167))),'Data Summary'!DL173="Yes"),OFFSET('Sanitation Data'!$I$10,0,10*ROW('Sanitation Data'!I167)),NA())</f>
        <v>#N/A</v>
      </c>
      <c r="AX173" s="520" t="e">
        <f ca="1">+IF(AND(ISNUMBER(OFFSET('Sanitation Data'!$I$11,0,10*ROW('Sanitation Data'!I167))),'Data Summary'!DM173="Yes"),OFFSET('Sanitation Data'!$I$11,0,10*ROW('Sanitation Data'!I167)),NA())</f>
        <v>#N/A</v>
      </c>
      <c r="AY173" s="520" t="e">
        <f ca="1">+IF(AND(ISNUMBER(OFFSET('Sanitation Data'!$I$12,0,10*ROW('Sanitation Data'!I167))),'Data Summary'!DN173="Yes"),OFFSET('Sanitation Data'!$I$12,0,10*ROW('Sanitation Data'!I167)),NA())</f>
        <v>#N/A</v>
      </c>
      <c r="AZ173" s="521" t="e">
        <f ca="1">+IF(AND(ISNUMBER(OFFSET('Hygiene Data'!$D$5,0,10*ROW('Hygiene Data'!D167))),'Data Summary'!DO173="Yes"),OFFSET('Hygiene Data'!$D$5,0,10*ROW('Hygiene Data'!D167)),NA())</f>
        <v>#N/A</v>
      </c>
      <c r="BA173" s="521" t="e">
        <f ca="1">+IF(AND(ISNUMBER(OFFSET('Hygiene Data'!$D$7,0,10*ROW('Hygiene Data'!D167))),'Data Summary'!DP173="Yes"),OFFSET('Hygiene Data'!$D$7,0,10*ROW('Hygiene Data'!D167)),NA())</f>
        <v>#N/A</v>
      </c>
      <c r="BB173" s="521" t="e">
        <f ca="1">+IF(AND(ISNUMBER(OFFSET('Hygiene Data'!$D$9,0,10*ROW('Hygiene Data'!D167))),'Data Summary'!DQ173="Yes"),OFFSET('Hygiene Data'!$D$9,0,10*ROW('Hygiene Data'!D167)),NA())</f>
        <v>#N/A</v>
      </c>
      <c r="BC173" s="521" t="e">
        <f ca="1">+IF(AND(ISNUMBER(OFFSET('Hygiene Data'!$E$5,0,10*ROW('Hygiene Data'!E167))),'Data Summary'!DR173="Yes"),OFFSET('Hygiene Data'!$E$5,0,10*ROW('Hygiene Data'!E167)),NA())</f>
        <v>#N/A</v>
      </c>
      <c r="BD173" s="521" t="e">
        <f ca="1">+IF(AND(ISNUMBER(OFFSET('Hygiene Data'!$E$7,0,10*ROW('Hygiene Data'!E167))),'Data Summary'!DS173="Yes"),OFFSET('Hygiene Data'!$E$7,0,10*ROW('Hygiene Data'!E167)),NA())</f>
        <v>#N/A</v>
      </c>
      <c r="BE173" s="521" t="e">
        <f ca="1">+IF(AND(ISNUMBER(OFFSET('Hygiene Data'!$E$9,0,10*ROW('Hygiene Data'!E167))),'Data Summary'!DT173="Yes"),OFFSET('Hygiene Data'!$E$9,0,10*ROW('Hygiene Data'!E167)),NA())</f>
        <v>#N/A</v>
      </c>
      <c r="BF173" s="521" t="e">
        <f ca="1">+IF(AND(ISNUMBER(OFFSET('Hygiene Data'!$F$5,0,10*ROW('Hygiene Data'!F167))),'Data Summary'!DU173="Yes"),OFFSET('Hygiene Data'!$F$5,0,10*ROW('Hygiene Data'!F167)),NA())</f>
        <v>#N/A</v>
      </c>
      <c r="BG173" s="521" t="e">
        <f ca="1">+IF(AND(ISNUMBER(OFFSET('Hygiene Data'!$F$7,0,10*ROW('Hygiene Data'!F167))),'Data Summary'!DV173="Yes"),OFFSET('Hygiene Data'!$F$7,0,10*ROW('Hygiene Data'!F167)),NA())</f>
        <v>#N/A</v>
      </c>
      <c r="BH173" s="521" t="e">
        <f ca="1">+IF(AND(ISNUMBER(OFFSET('Hygiene Data'!$F$9,0,10*ROW('Hygiene Data'!F167))),'Data Summary'!DW173="Yes"),OFFSET('Hygiene Data'!$F$9,0,10*ROW('Hygiene Data'!F167)),NA())</f>
        <v>#N/A</v>
      </c>
      <c r="BI173" s="521" t="e">
        <f ca="1">+IF(AND(ISNUMBER(OFFSET('Hygiene Data'!$G$5,0,10*ROW('Hygiene Data'!G167))),'Data Summary'!DX173="Yes"),OFFSET('Hygiene Data'!$G$5,0,10*ROW('Hygiene Data'!G167)),NA())</f>
        <v>#N/A</v>
      </c>
      <c r="BJ173" s="521" t="e">
        <f ca="1">+IF(AND(ISNUMBER(OFFSET('Hygiene Data'!$G$7,0,10*ROW('Hygiene Data'!G167))),'Data Summary'!DY173="Yes"),OFFSET('Hygiene Data'!$G$7,0,10*ROW('Hygiene Data'!G167)),NA())</f>
        <v>#N/A</v>
      </c>
      <c r="BK173" s="521" t="e">
        <f ca="1">+IF(AND(ISNUMBER(OFFSET('Hygiene Data'!$G$9,0,10*ROW('Hygiene Data'!G167))),'Data Summary'!DZ173="Yes"),OFFSET('Hygiene Data'!$G$9,0,10*ROW('Hygiene Data'!G167)),NA())</f>
        <v>#N/A</v>
      </c>
      <c r="BL173" s="521" t="e">
        <f ca="1">+IF(AND(ISNUMBER(OFFSET('Hygiene Data'!$H$5,0,10*ROW('Hygiene Data'!H167))),'Data Summary'!EA173="Yes"),OFFSET('Hygiene Data'!$H$5,0,10*ROW('Hygiene Data'!H167)),NA())</f>
        <v>#N/A</v>
      </c>
      <c r="BM173" s="521" t="e">
        <f ca="1">+IF(AND(ISNUMBER(OFFSET('Hygiene Data'!$H$7,0,10*ROW('Hygiene Data'!H167))),'Data Summary'!EB173="Yes"),OFFSET('Hygiene Data'!$H$7,0,10*ROW('Hygiene Data'!H167)),NA())</f>
        <v>#N/A</v>
      </c>
      <c r="BN173" s="521" t="e">
        <f ca="1">+IF(AND(ISNUMBER(OFFSET('Hygiene Data'!$H$9,0,10*ROW('Hygiene Data'!H167))),'Data Summary'!EC173="Yes"),OFFSET('Hygiene Data'!$H$9,0,10*ROW('Hygiene Data'!H167)),NA())</f>
        <v>#N/A</v>
      </c>
      <c r="BO173" s="521" t="e">
        <f ca="1">+IF(AND(ISNUMBER(OFFSET('Hygiene Data'!$I$5,0,10*ROW('Hygiene Data'!I167))),'Data Summary'!ED173="Yes"),OFFSET('Hygiene Data'!$I$5,0,10*ROW('Hygiene Data'!I167)),NA())</f>
        <v>#N/A</v>
      </c>
      <c r="BP173" s="521" t="e">
        <f ca="1">+IF(AND(ISNUMBER(OFFSET('Hygiene Data'!$I$7,0,10*ROW('Hygiene Data'!I167))),'Data Summary'!EE173="Yes"),OFFSET('Hygiene Data'!$I$7,0,10*ROW('Hygiene Data'!I167)),NA())</f>
        <v>#N/A</v>
      </c>
      <c r="BQ173" s="521" t="e">
        <f ca="1">+IF(AND(ISNUMBER(OFFSET('Hygiene Data'!$I$9,0,10*ROW('Hygiene Data'!I167))),'Data Summary'!EF173="Yes"),OFFSET('Hygiene Data'!$I$9,0,10*ROW('Hygiene Data'!I167)),NA())</f>
        <v>#N/A</v>
      </c>
    </row>
    <row r="174" spans="1:69" x14ac:dyDescent="0.25">
      <c r="A174" s="517" t="e">
        <f ca="1">+RIGHT('Data Summary'!A174,LEN('Data Summary'!A174)-9)</f>
        <v>#VALUE!</v>
      </c>
      <c r="B174" s="491" t="str">
        <f ca="1">+IF(ISTEXT('Data Summary'!B174),'Data Summary'!B174,"")</f>
        <v/>
      </c>
      <c r="C174" s="518" t="e">
        <f ca="1">+VALUE('Data Summary'!C174)</f>
        <v>#VALUE!</v>
      </c>
      <c r="D174" s="519" t="e">
        <f ca="1">+IF(AND(ISNUMBER(OFFSET('Water Data'!$D$4,0,10*ROW('Water Data'!D168))),'Data Summary'!BS174="Yes"),100-OFFSET('Water Data'!$D$4,0,10*ROW('Water Data'!D168)),NA())</f>
        <v>#N/A</v>
      </c>
      <c r="E174" s="519" t="e">
        <f ca="1">+IF(AND(ISNUMBER(OFFSET('Water Data'!$D$6,0,10*ROW('Water Data'!D168))),'Data Summary'!BT174="Yes"),OFFSET('Water Data'!$D$6,0,10*ROW('Water Data'!D168)),NA())</f>
        <v>#N/A</v>
      </c>
      <c r="F174" s="519" t="e">
        <f ca="1">+IF(AND(ISNUMBER(OFFSET('Water Data'!$D$9,0,10*ROW('Water Data'!D168))),'Data Summary'!BU174="Yes"),OFFSET('Water Data'!$D$9,0,10*ROW('Water Data'!D168)),NA())</f>
        <v>#N/A</v>
      </c>
      <c r="G174" s="519" t="e">
        <f ca="1">+IF(AND(ISNUMBER(OFFSET('Water Data'!$E$4,0,10*ROW('Water Data'!E168))),'Data Summary'!BV174="Yes"),100-OFFSET('Water Data'!$E$4,0,10*ROW('Water Data'!E168)),NA())</f>
        <v>#N/A</v>
      </c>
      <c r="H174" s="519" t="e">
        <f ca="1">+IF(AND(ISNUMBER(OFFSET('Water Data'!$E$6,0,10*ROW('Water Data'!E168))),'Data Summary'!BW174="Yes"),OFFSET('Water Data'!$E$6,0,10*ROW('Water Data'!E168)),NA())</f>
        <v>#N/A</v>
      </c>
      <c r="I174" s="519" t="e">
        <f ca="1">+IF(AND(ISNUMBER(OFFSET('Water Data'!$E$9,0,10*ROW('Water Data'!E168))),'Data Summary'!BX174="Yes"),OFFSET('Water Data'!$E$9,0,10*ROW('Water Data'!E168)),NA())</f>
        <v>#N/A</v>
      </c>
      <c r="J174" s="519" t="e">
        <f ca="1">+IF(AND(ISNUMBER(OFFSET('Water Data'!$F$4,0,10*ROW('Water Data'!F168))),'Data Summary'!BY174="Yes"),100-OFFSET('Water Data'!$F$4,0,10*ROW('Water Data'!F168)),NA())</f>
        <v>#N/A</v>
      </c>
      <c r="K174" s="519" t="e">
        <f ca="1">+IF(AND(ISNUMBER(OFFSET('Water Data'!$F$6,0,10*ROW('Water Data'!F168))),'Data Summary'!BZ174="Yes"),OFFSET('Water Data'!$F$6,0,10*ROW('Water Data'!F168)),NA())</f>
        <v>#N/A</v>
      </c>
      <c r="L174" s="519" t="e">
        <f ca="1">+IF(AND(ISNUMBER(OFFSET('Water Data'!$F$9,0,10*ROW('Water Data'!F168))),'Data Summary'!CA174="Yes"),OFFSET('Water Data'!$F$9,0,10*ROW('Water Data'!F168)),NA())</f>
        <v>#N/A</v>
      </c>
      <c r="M174" s="519" t="e">
        <f ca="1">+IF(AND(ISNUMBER(OFFSET('Water Data'!$G$4,0,10*ROW('Water Data'!G168))),'Data Summary'!CB174="Yes"),100-OFFSET('Water Data'!$G$4,0,10*ROW('Water Data'!G168)),NA())</f>
        <v>#N/A</v>
      </c>
      <c r="N174" s="519" t="e">
        <f ca="1">+IF(AND(ISNUMBER(OFFSET('Water Data'!$G$6,0,10*ROW('Water Data'!G168))),'Data Summary'!CC174="Yes"),OFFSET('Water Data'!$G$6,0,10*ROW('Water Data'!G168)),NA())</f>
        <v>#N/A</v>
      </c>
      <c r="O174" s="519" t="e">
        <f ca="1">+IF(AND(ISNUMBER(OFFSET('Water Data'!$G$9,0,10*ROW('Water Data'!G168))),'Data Summary'!CD174="Yes"),OFFSET('Water Data'!$G$9,0,10*ROW('Water Data'!G168)),NA())</f>
        <v>#N/A</v>
      </c>
      <c r="P174" s="519" t="e">
        <f ca="1">+IF(AND(ISNUMBER(OFFSET('Water Data'!$H$4,0,10*ROW('Water Data'!H168))),'Data Summary'!CE174="Yes"),100-OFFSET('Water Data'!$H$4,0,10*ROW('Water Data'!H168)),NA())</f>
        <v>#N/A</v>
      </c>
      <c r="Q174" s="519" t="e">
        <f ca="1">+IF(AND(ISNUMBER(OFFSET('Water Data'!$H$6,0,10*ROW('Water Data'!H168))),'Data Summary'!CF174="Yes"),OFFSET('Water Data'!$H$6,0,10*ROW('Water Data'!H168)),NA())</f>
        <v>#N/A</v>
      </c>
      <c r="R174" s="519" t="e">
        <f ca="1">+IF(AND(ISNUMBER(OFFSET('Water Data'!$H$9,0,10*ROW('Water Data'!H168))),'Data Summary'!CG174="Yes"),OFFSET('Water Data'!$H$9,0,10*ROW('Water Data'!H168)),NA())</f>
        <v>#N/A</v>
      </c>
      <c r="S174" s="519" t="e">
        <f ca="1">+IF(AND(ISNUMBER(OFFSET('Water Data'!$I$4,0,10*ROW('Water Data'!I168))),'Data Summary'!CH174="Yes"),100-OFFSET('Water Data'!$I$4,0,10*ROW('Water Data'!I168)),NA())</f>
        <v>#N/A</v>
      </c>
      <c r="T174" s="519" t="e">
        <f ca="1">+IF(AND(ISNUMBER(OFFSET('Water Data'!$I$6,0,10*ROW('Water Data'!I168))),'Data Summary'!CI174="Yes"),OFFSET('Water Data'!$I$6,0,10*ROW('Water Data'!I168)),NA())</f>
        <v>#N/A</v>
      </c>
      <c r="U174" s="519" t="e">
        <f ca="1">+IF(AND(ISNUMBER(OFFSET('Water Data'!$I$9,0,10*ROW('Water Data'!I168))),'Data Summary'!CJ174="Yes"),OFFSET('Water Data'!$I$9,0,10*ROW('Water Data'!I168)),NA())</f>
        <v>#N/A</v>
      </c>
      <c r="V174" s="520" t="e">
        <f ca="1">+IF(AND(ISNUMBER(OFFSET('Sanitation Data'!$D$4,0,10*ROW('Sanitation Data'!D168))),'Data Summary'!CK174="Yes"),100-OFFSET('Sanitation Data'!$D$4,0,10*ROW('Sanitation Data'!D168)),NA())</f>
        <v>#N/A</v>
      </c>
      <c r="W174" s="520" t="e">
        <f ca="1">+IF(AND(ISNUMBER(OFFSET('Sanitation Data'!$D$6,0,10*ROW('Sanitation Data'!D168))),'Data Summary'!CL174="Yes"),OFFSET('Sanitation Data'!$D$6,0,10*ROW('Sanitation Data'!D168)),NA())</f>
        <v>#N/A</v>
      </c>
      <c r="X174" s="520" t="e">
        <f ca="1">+IF(AND(ISNUMBER(OFFSET('Sanitation Data'!$D$10,0,10*ROW('Sanitation Data'!D168))),'Data Summary'!CM174="Yes"),OFFSET('Sanitation Data'!$D$10,0,10*ROW('Sanitation Data'!D168)),NA())</f>
        <v>#N/A</v>
      </c>
      <c r="Y174" s="520" t="e">
        <f ca="1">+IF(AND(ISNUMBER(OFFSET('Sanitation Data'!$D$11,0,10*ROW('Sanitation Data'!D168))),'Data Summary'!CN174="Yes"),OFFSET('Sanitation Data'!$D$11,0,10*ROW('Sanitation Data'!D168)),NA())</f>
        <v>#N/A</v>
      </c>
      <c r="Z174" s="520" t="e">
        <f ca="1">+IF(AND(ISNUMBER(OFFSET('Sanitation Data'!$D$12,0,10*ROW('Sanitation Data'!D168))),'Data Summary'!CO174="Yes"),OFFSET('Sanitation Data'!$D$12,0,10*ROW('Sanitation Data'!D168)),NA())</f>
        <v>#N/A</v>
      </c>
      <c r="AA174" s="520" t="e">
        <f ca="1">+IF(AND(ISNUMBER(OFFSET('Sanitation Data'!$E$4,0,10*ROW('Sanitation Data'!E168))),'Data Summary'!CP174="Yes"),100-OFFSET('Sanitation Data'!$E$4,0,10*ROW('Sanitation Data'!E168)),NA())</f>
        <v>#N/A</v>
      </c>
      <c r="AB174" s="520" t="e">
        <f ca="1">+IF(AND(ISNUMBER(OFFSET('Sanitation Data'!$E$6,0,10*ROW('Sanitation Data'!E168))),'Data Summary'!CQ174="Yes"),OFFSET('Sanitation Data'!$E$6,0,10*ROW('Sanitation Data'!E168)),NA())</f>
        <v>#N/A</v>
      </c>
      <c r="AC174" s="520" t="e">
        <f ca="1">+IF(AND(ISNUMBER(OFFSET('Sanitation Data'!$E$10,0,10*ROW('Sanitation Data'!E168))),'Data Summary'!CR174="Yes"),OFFSET('Sanitation Data'!$E$10,0,10*ROW('Sanitation Data'!E168)),NA())</f>
        <v>#N/A</v>
      </c>
      <c r="AD174" s="520" t="e">
        <f ca="1">+IF(AND(ISNUMBER(OFFSET('Sanitation Data'!$E$11,0,10*ROW('Sanitation Data'!E168))),'Data Summary'!CS174="Yes"),OFFSET('Sanitation Data'!$E$11,0,10*ROW('Sanitation Data'!E168)),NA())</f>
        <v>#N/A</v>
      </c>
      <c r="AE174" s="520" t="e">
        <f ca="1">+IF(AND(ISNUMBER(OFFSET('Sanitation Data'!$E$12,0,10*ROW('Sanitation Data'!E168))),'Data Summary'!CT174="Yes"),OFFSET('Sanitation Data'!$E$12,0,10*ROW('Sanitation Data'!E168)),NA())</f>
        <v>#N/A</v>
      </c>
      <c r="AF174" s="520" t="e">
        <f ca="1">+IF(AND(ISNUMBER(OFFSET('Sanitation Data'!$F$4,0,10*ROW('Sanitation Data'!F168))),'Data Summary'!CU174="Yes"),100-OFFSET('Sanitation Data'!$F$4,0,10*ROW('Sanitation Data'!F168)),NA())</f>
        <v>#N/A</v>
      </c>
      <c r="AG174" s="520" t="e">
        <f ca="1">+IF(AND(ISNUMBER(OFFSET('Sanitation Data'!$F$6,0,10*ROW('Sanitation Data'!F168))),'Data Summary'!CV174="Yes"),OFFSET('Sanitation Data'!$F$6,0,10*ROW('Sanitation Data'!F168)),NA())</f>
        <v>#N/A</v>
      </c>
      <c r="AH174" s="520" t="e">
        <f ca="1">+IF(AND(ISNUMBER(OFFSET('Sanitation Data'!$F$10,0,10*ROW('Sanitation Data'!F168))),'Data Summary'!CW174="Yes"),OFFSET('Sanitation Data'!$F$10,0,10*ROW('Sanitation Data'!F168)),NA())</f>
        <v>#N/A</v>
      </c>
      <c r="AI174" s="520" t="e">
        <f ca="1">+IF(AND(ISNUMBER(OFFSET('Sanitation Data'!$F$11,0,10*ROW('Sanitation Data'!F168))),'Data Summary'!CX174="Yes"),OFFSET('Sanitation Data'!$F$11,0,10*ROW('Sanitation Data'!F168)),NA())</f>
        <v>#N/A</v>
      </c>
      <c r="AJ174" s="520" t="e">
        <f ca="1">+IF(AND(ISNUMBER(OFFSET('Sanitation Data'!$F$12,0,10*ROW('Sanitation Data'!F168))),'Data Summary'!CY174="Yes"),OFFSET('Sanitation Data'!$F$12,0,10*ROW('Sanitation Data'!F168)),NA())</f>
        <v>#N/A</v>
      </c>
      <c r="AK174" s="520" t="e">
        <f ca="1">+IF(AND(ISNUMBER(OFFSET('Sanitation Data'!$G$4,0,10*ROW('Sanitation Data'!G168))),'Data Summary'!CZ174="Yes"),100-OFFSET('Sanitation Data'!$G$4,0,10*ROW('Sanitation Data'!G168)),NA())</f>
        <v>#N/A</v>
      </c>
      <c r="AL174" s="520" t="e">
        <f ca="1">+IF(AND(ISNUMBER(OFFSET('Sanitation Data'!$G$6,0,10*ROW('Sanitation Data'!G168))),'Data Summary'!DA174="Yes"),OFFSET('Sanitation Data'!$G$6,0,10*ROW('Sanitation Data'!G168)),NA())</f>
        <v>#N/A</v>
      </c>
      <c r="AM174" s="520" t="e">
        <f ca="1">+IF(AND(ISNUMBER(OFFSET('Sanitation Data'!$G$10,0,10*ROW('Sanitation Data'!G168))),'Data Summary'!DB174="Yes"),OFFSET('Sanitation Data'!$G$10,0,10*ROW('Sanitation Data'!G168)),NA())</f>
        <v>#N/A</v>
      </c>
      <c r="AN174" s="520" t="e">
        <f ca="1">+IF(AND(ISNUMBER(OFFSET('Sanitation Data'!$G$11,0,10*ROW('Sanitation Data'!G168))),'Data Summary'!DC174="Yes"),OFFSET('Sanitation Data'!$G$11,0,10*ROW('Sanitation Data'!G168)),NA())</f>
        <v>#N/A</v>
      </c>
      <c r="AO174" s="520" t="e">
        <f ca="1">+IF(AND(ISNUMBER(OFFSET('Sanitation Data'!$G$12,0,10*ROW('Sanitation Data'!G168))),'Data Summary'!DD174="Yes"),OFFSET('Sanitation Data'!$G$12,0,10*ROW('Sanitation Data'!G168)),NA())</f>
        <v>#N/A</v>
      </c>
      <c r="AP174" s="520" t="e">
        <f ca="1">+IF(AND(ISNUMBER(OFFSET('Sanitation Data'!$H$4,0,10*ROW('Sanitation Data'!H168))),'Data Summary'!DE174="Yes"),100-OFFSET('Sanitation Data'!$H$4,0,10*ROW('Sanitation Data'!H168)),NA())</f>
        <v>#N/A</v>
      </c>
      <c r="AQ174" s="520" t="e">
        <f ca="1">+IF(AND(ISNUMBER(OFFSET('Sanitation Data'!$H$6,0,10*ROW('Sanitation Data'!H168))),'Data Summary'!DF174="Yes"),OFFSET('Sanitation Data'!$H$6,0,10*ROW('Sanitation Data'!H168)),NA())</f>
        <v>#N/A</v>
      </c>
      <c r="AR174" s="520" t="e">
        <f ca="1">+IF(AND(ISNUMBER(OFFSET('Sanitation Data'!$H$10,0,10*ROW('Sanitation Data'!H168))),'Data Summary'!DG174="Yes"),OFFSET('Sanitation Data'!$H$10,0,10*ROW('Sanitation Data'!H168)),NA())</f>
        <v>#N/A</v>
      </c>
      <c r="AS174" s="520" t="e">
        <f ca="1">+IF(AND(ISNUMBER(OFFSET('Sanitation Data'!$H$11,0,10*ROW('Sanitation Data'!H168))),'Data Summary'!DH174="Yes"),OFFSET('Sanitation Data'!$H$11,0,10*ROW('Sanitation Data'!H168)),NA())</f>
        <v>#N/A</v>
      </c>
      <c r="AT174" s="520" t="e">
        <f ca="1">+IF(AND(ISNUMBER(OFFSET('Sanitation Data'!$H$12,0,10*ROW('Sanitation Data'!H168))),'Data Summary'!DI174="Yes"),OFFSET('Sanitation Data'!$H$12,0,10*ROW('Sanitation Data'!H168)),NA())</f>
        <v>#N/A</v>
      </c>
      <c r="AU174" s="520" t="e">
        <f ca="1">+IF(AND(ISNUMBER(OFFSET('Sanitation Data'!$I$4,0,10*ROW('Sanitation Data'!I168))),'Data Summary'!DJ174="Yes"),100-OFFSET('Sanitation Data'!$I$4,0,10*ROW('Sanitation Data'!I168)),NA())</f>
        <v>#N/A</v>
      </c>
      <c r="AV174" s="520" t="e">
        <f ca="1">+IF(AND(ISNUMBER(OFFSET('Sanitation Data'!$I$6,0,10*ROW('Sanitation Data'!I168))),'Data Summary'!DK174="Yes"),OFFSET('Sanitation Data'!$I$6,0,10*ROW('Sanitation Data'!I168)),NA())</f>
        <v>#N/A</v>
      </c>
      <c r="AW174" s="520" t="e">
        <f ca="1">+IF(AND(ISNUMBER(OFFSET('Sanitation Data'!$I$10,0,10*ROW('Sanitation Data'!I168))),'Data Summary'!DL174="Yes"),OFFSET('Sanitation Data'!$I$10,0,10*ROW('Sanitation Data'!I168)),NA())</f>
        <v>#N/A</v>
      </c>
      <c r="AX174" s="520" t="e">
        <f ca="1">+IF(AND(ISNUMBER(OFFSET('Sanitation Data'!$I$11,0,10*ROW('Sanitation Data'!I168))),'Data Summary'!DM174="Yes"),OFFSET('Sanitation Data'!$I$11,0,10*ROW('Sanitation Data'!I168)),NA())</f>
        <v>#N/A</v>
      </c>
      <c r="AY174" s="520" t="e">
        <f ca="1">+IF(AND(ISNUMBER(OFFSET('Sanitation Data'!$I$12,0,10*ROW('Sanitation Data'!I168))),'Data Summary'!DN174="Yes"),OFFSET('Sanitation Data'!$I$12,0,10*ROW('Sanitation Data'!I168)),NA())</f>
        <v>#N/A</v>
      </c>
      <c r="AZ174" s="521" t="e">
        <f ca="1">+IF(AND(ISNUMBER(OFFSET('Hygiene Data'!$D$5,0,10*ROW('Hygiene Data'!D168))),'Data Summary'!DO174="Yes"),OFFSET('Hygiene Data'!$D$5,0,10*ROW('Hygiene Data'!D168)),NA())</f>
        <v>#N/A</v>
      </c>
      <c r="BA174" s="521" t="e">
        <f ca="1">+IF(AND(ISNUMBER(OFFSET('Hygiene Data'!$D$7,0,10*ROW('Hygiene Data'!D168))),'Data Summary'!DP174="Yes"),OFFSET('Hygiene Data'!$D$7,0,10*ROW('Hygiene Data'!D168)),NA())</f>
        <v>#N/A</v>
      </c>
      <c r="BB174" s="521" t="e">
        <f ca="1">+IF(AND(ISNUMBER(OFFSET('Hygiene Data'!$D$9,0,10*ROW('Hygiene Data'!D168))),'Data Summary'!DQ174="Yes"),OFFSET('Hygiene Data'!$D$9,0,10*ROW('Hygiene Data'!D168)),NA())</f>
        <v>#N/A</v>
      </c>
      <c r="BC174" s="521" t="e">
        <f ca="1">+IF(AND(ISNUMBER(OFFSET('Hygiene Data'!$E$5,0,10*ROW('Hygiene Data'!E168))),'Data Summary'!DR174="Yes"),OFFSET('Hygiene Data'!$E$5,0,10*ROW('Hygiene Data'!E168)),NA())</f>
        <v>#N/A</v>
      </c>
      <c r="BD174" s="521" t="e">
        <f ca="1">+IF(AND(ISNUMBER(OFFSET('Hygiene Data'!$E$7,0,10*ROW('Hygiene Data'!E168))),'Data Summary'!DS174="Yes"),OFFSET('Hygiene Data'!$E$7,0,10*ROW('Hygiene Data'!E168)),NA())</f>
        <v>#N/A</v>
      </c>
      <c r="BE174" s="521" t="e">
        <f ca="1">+IF(AND(ISNUMBER(OFFSET('Hygiene Data'!$E$9,0,10*ROW('Hygiene Data'!E168))),'Data Summary'!DT174="Yes"),OFFSET('Hygiene Data'!$E$9,0,10*ROW('Hygiene Data'!E168)),NA())</f>
        <v>#N/A</v>
      </c>
      <c r="BF174" s="521" t="e">
        <f ca="1">+IF(AND(ISNUMBER(OFFSET('Hygiene Data'!$F$5,0,10*ROW('Hygiene Data'!F168))),'Data Summary'!DU174="Yes"),OFFSET('Hygiene Data'!$F$5,0,10*ROW('Hygiene Data'!F168)),NA())</f>
        <v>#N/A</v>
      </c>
      <c r="BG174" s="521" t="e">
        <f ca="1">+IF(AND(ISNUMBER(OFFSET('Hygiene Data'!$F$7,0,10*ROW('Hygiene Data'!F168))),'Data Summary'!DV174="Yes"),OFFSET('Hygiene Data'!$F$7,0,10*ROW('Hygiene Data'!F168)),NA())</f>
        <v>#N/A</v>
      </c>
      <c r="BH174" s="521" t="e">
        <f ca="1">+IF(AND(ISNUMBER(OFFSET('Hygiene Data'!$F$9,0,10*ROW('Hygiene Data'!F168))),'Data Summary'!DW174="Yes"),OFFSET('Hygiene Data'!$F$9,0,10*ROW('Hygiene Data'!F168)),NA())</f>
        <v>#N/A</v>
      </c>
      <c r="BI174" s="521" t="e">
        <f ca="1">+IF(AND(ISNUMBER(OFFSET('Hygiene Data'!$G$5,0,10*ROW('Hygiene Data'!G168))),'Data Summary'!DX174="Yes"),OFFSET('Hygiene Data'!$G$5,0,10*ROW('Hygiene Data'!G168)),NA())</f>
        <v>#N/A</v>
      </c>
      <c r="BJ174" s="521" t="e">
        <f ca="1">+IF(AND(ISNUMBER(OFFSET('Hygiene Data'!$G$7,0,10*ROW('Hygiene Data'!G168))),'Data Summary'!DY174="Yes"),OFFSET('Hygiene Data'!$G$7,0,10*ROW('Hygiene Data'!G168)),NA())</f>
        <v>#N/A</v>
      </c>
      <c r="BK174" s="521" t="e">
        <f ca="1">+IF(AND(ISNUMBER(OFFSET('Hygiene Data'!$G$9,0,10*ROW('Hygiene Data'!G168))),'Data Summary'!DZ174="Yes"),OFFSET('Hygiene Data'!$G$9,0,10*ROW('Hygiene Data'!G168)),NA())</f>
        <v>#N/A</v>
      </c>
      <c r="BL174" s="521" t="e">
        <f ca="1">+IF(AND(ISNUMBER(OFFSET('Hygiene Data'!$H$5,0,10*ROW('Hygiene Data'!H168))),'Data Summary'!EA174="Yes"),OFFSET('Hygiene Data'!$H$5,0,10*ROW('Hygiene Data'!H168)),NA())</f>
        <v>#N/A</v>
      </c>
      <c r="BM174" s="521" t="e">
        <f ca="1">+IF(AND(ISNUMBER(OFFSET('Hygiene Data'!$H$7,0,10*ROW('Hygiene Data'!H168))),'Data Summary'!EB174="Yes"),OFFSET('Hygiene Data'!$H$7,0,10*ROW('Hygiene Data'!H168)),NA())</f>
        <v>#N/A</v>
      </c>
      <c r="BN174" s="521" t="e">
        <f ca="1">+IF(AND(ISNUMBER(OFFSET('Hygiene Data'!$H$9,0,10*ROW('Hygiene Data'!H168))),'Data Summary'!EC174="Yes"),OFFSET('Hygiene Data'!$H$9,0,10*ROW('Hygiene Data'!H168)),NA())</f>
        <v>#N/A</v>
      </c>
      <c r="BO174" s="521" t="e">
        <f ca="1">+IF(AND(ISNUMBER(OFFSET('Hygiene Data'!$I$5,0,10*ROW('Hygiene Data'!I168))),'Data Summary'!ED174="Yes"),OFFSET('Hygiene Data'!$I$5,0,10*ROW('Hygiene Data'!I168)),NA())</f>
        <v>#N/A</v>
      </c>
      <c r="BP174" s="521" t="e">
        <f ca="1">+IF(AND(ISNUMBER(OFFSET('Hygiene Data'!$I$7,0,10*ROW('Hygiene Data'!I168))),'Data Summary'!EE174="Yes"),OFFSET('Hygiene Data'!$I$7,0,10*ROW('Hygiene Data'!I168)),NA())</f>
        <v>#N/A</v>
      </c>
      <c r="BQ174" s="521" t="e">
        <f ca="1">+IF(AND(ISNUMBER(OFFSET('Hygiene Data'!$I$9,0,10*ROW('Hygiene Data'!I168))),'Data Summary'!EF174="Yes"),OFFSET('Hygiene Data'!$I$9,0,10*ROW('Hygiene Data'!I168)),NA())</f>
        <v>#N/A</v>
      </c>
    </row>
    <row r="175" spans="1:69" x14ac:dyDescent="0.25">
      <c r="A175" s="517" t="e">
        <f ca="1">+RIGHT('Data Summary'!A175,LEN('Data Summary'!A175)-9)</f>
        <v>#VALUE!</v>
      </c>
      <c r="B175" s="491" t="str">
        <f ca="1">+IF(ISTEXT('Data Summary'!B175),'Data Summary'!B175,"")</f>
        <v/>
      </c>
      <c r="C175" s="518" t="e">
        <f ca="1">+VALUE('Data Summary'!C175)</f>
        <v>#VALUE!</v>
      </c>
      <c r="D175" s="519" t="e">
        <f ca="1">+IF(AND(ISNUMBER(OFFSET('Water Data'!$D$4,0,10*ROW('Water Data'!D169))),'Data Summary'!BS175="Yes"),100-OFFSET('Water Data'!$D$4,0,10*ROW('Water Data'!D169)),NA())</f>
        <v>#N/A</v>
      </c>
      <c r="E175" s="519" t="e">
        <f ca="1">+IF(AND(ISNUMBER(OFFSET('Water Data'!$D$6,0,10*ROW('Water Data'!D169))),'Data Summary'!BT175="Yes"),OFFSET('Water Data'!$D$6,0,10*ROW('Water Data'!D169)),NA())</f>
        <v>#N/A</v>
      </c>
      <c r="F175" s="519" t="e">
        <f ca="1">+IF(AND(ISNUMBER(OFFSET('Water Data'!$D$9,0,10*ROW('Water Data'!D169))),'Data Summary'!BU175="Yes"),OFFSET('Water Data'!$D$9,0,10*ROW('Water Data'!D169)),NA())</f>
        <v>#N/A</v>
      </c>
      <c r="G175" s="519" t="e">
        <f ca="1">+IF(AND(ISNUMBER(OFFSET('Water Data'!$E$4,0,10*ROW('Water Data'!E169))),'Data Summary'!BV175="Yes"),100-OFFSET('Water Data'!$E$4,0,10*ROW('Water Data'!E169)),NA())</f>
        <v>#N/A</v>
      </c>
      <c r="H175" s="519" t="e">
        <f ca="1">+IF(AND(ISNUMBER(OFFSET('Water Data'!$E$6,0,10*ROW('Water Data'!E169))),'Data Summary'!BW175="Yes"),OFFSET('Water Data'!$E$6,0,10*ROW('Water Data'!E169)),NA())</f>
        <v>#N/A</v>
      </c>
      <c r="I175" s="519" t="e">
        <f ca="1">+IF(AND(ISNUMBER(OFFSET('Water Data'!$E$9,0,10*ROW('Water Data'!E169))),'Data Summary'!BX175="Yes"),OFFSET('Water Data'!$E$9,0,10*ROW('Water Data'!E169)),NA())</f>
        <v>#N/A</v>
      </c>
      <c r="J175" s="519" t="e">
        <f ca="1">+IF(AND(ISNUMBER(OFFSET('Water Data'!$F$4,0,10*ROW('Water Data'!F169))),'Data Summary'!BY175="Yes"),100-OFFSET('Water Data'!$F$4,0,10*ROW('Water Data'!F169)),NA())</f>
        <v>#N/A</v>
      </c>
      <c r="K175" s="519" t="e">
        <f ca="1">+IF(AND(ISNUMBER(OFFSET('Water Data'!$F$6,0,10*ROW('Water Data'!F169))),'Data Summary'!BZ175="Yes"),OFFSET('Water Data'!$F$6,0,10*ROW('Water Data'!F169)),NA())</f>
        <v>#N/A</v>
      </c>
      <c r="L175" s="519" t="e">
        <f ca="1">+IF(AND(ISNUMBER(OFFSET('Water Data'!$F$9,0,10*ROW('Water Data'!F169))),'Data Summary'!CA175="Yes"),OFFSET('Water Data'!$F$9,0,10*ROW('Water Data'!F169)),NA())</f>
        <v>#N/A</v>
      </c>
      <c r="M175" s="519" t="e">
        <f ca="1">+IF(AND(ISNUMBER(OFFSET('Water Data'!$G$4,0,10*ROW('Water Data'!G169))),'Data Summary'!CB175="Yes"),100-OFFSET('Water Data'!$G$4,0,10*ROW('Water Data'!G169)),NA())</f>
        <v>#N/A</v>
      </c>
      <c r="N175" s="519" t="e">
        <f ca="1">+IF(AND(ISNUMBER(OFFSET('Water Data'!$G$6,0,10*ROW('Water Data'!G169))),'Data Summary'!CC175="Yes"),OFFSET('Water Data'!$G$6,0,10*ROW('Water Data'!G169)),NA())</f>
        <v>#N/A</v>
      </c>
      <c r="O175" s="519" t="e">
        <f ca="1">+IF(AND(ISNUMBER(OFFSET('Water Data'!$G$9,0,10*ROW('Water Data'!G169))),'Data Summary'!CD175="Yes"),OFFSET('Water Data'!$G$9,0,10*ROW('Water Data'!G169)),NA())</f>
        <v>#N/A</v>
      </c>
      <c r="P175" s="519" t="e">
        <f ca="1">+IF(AND(ISNUMBER(OFFSET('Water Data'!$H$4,0,10*ROW('Water Data'!H169))),'Data Summary'!CE175="Yes"),100-OFFSET('Water Data'!$H$4,0,10*ROW('Water Data'!H169)),NA())</f>
        <v>#N/A</v>
      </c>
      <c r="Q175" s="519" t="e">
        <f ca="1">+IF(AND(ISNUMBER(OFFSET('Water Data'!$H$6,0,10*ROW('Water Data'!H169))),'Data Summary'!CF175="Yes"),OFFSET('Water Data'!$H$6,0,10*ROW('Water Data'!H169)),NA())</f>
        <v>#N/A</v>
      </c>
      <c r="R175" s="519" t="e">
        <f ca="1">+IF(AND(ISNUMBER(OFFSET('Water Data'!$H$9,0,10*ROW('Water Data'!H169))),'Data Summary'!CG175="Yes"),OFFSET('Water Data'!$H$9,0,10*ROW('Water Data'!H169)),NA())</f>
        <v>#N/A</v>
      </c>
      <c r="S175" s="519" t="e">
        <f ca="1">+IF(AND(ISNUMBER(OFFSET('Water Data'!$I$4,0,10*ROW('Water Data'!I169))),'Data Summary'!CH175="Yes"),100-OFFSET('Water Data'!$I$4,0,10*ROW('Water Data'!I169)),NA())</f>
        <v>#N/A</v>
      </c>
      <c r="T175" s="519" t="e">
        <f ca="1">+IF(AND(ISNUMBER(OFFSET('Water Data'!$I$6,0,10*ROW('Water Data'!I169))),'Data Summary'!CI175="Yes"),OFFSET('Water Data'!$I$6,0,10*ROW('Water Data'!I169)),NA())</f>
        <v>#N/A</v>
      </c>
      <c r="U175" s="519" t="e">
        <f ca="1">+IF(AND(ISNUMBER(OFFSET('Water Data'!$I$9,0,10*ROW('Water Data'!I169))),'Data Summary'!CJ175="Yes"),OFFSET('Water Data'!$I$9,0,10*ROW('Water Data'!I169)),NA())</f>
        <v>#N/A</v>
      </c>
      <c r="V175" s="520" t="e">
        <f ca="1">+IF(AND(ISNUMBER(OFFSET('Sanitation Data'!$D$4,0,10*ROW('Sanitation Data'!D169))),'Data Summary'!CK175="Yes"),100-OFFSET('Sanitation Data'!$D$4,0,10*ROW('Sanitation Data'!D169)),NA())</f>
        <v>#N/A</v>
      </c>
      <c r="W175" s="520" t="e">
        <f ca="1">+IF(AND(ISNUMBER(OFFSET('Sanitation Data'!$D$6,0,10*ROW('Sanitation Data'!D169))),'Data Summary'!CL175="Yes"),OFFSET('Sanitation Data'!$D$6,0,10*ROW('Sanitation Data'!D169)),NA())</f>
        <v>#N/A</v>
      </c>
      <c r="X175" s="520" t="e">
        <f ca="1">+IF(AND(ISNUMBER(OFFSET('Sanitation Data'!$D$10,0,10*ROW('Sanitation Data'!D169))),'Data Summary'!CM175="Yes"),OFFSET('Sanitation Data'!$D$10,0,10*ROW('Sanitation Data'!D169)),NA())</f>
        <v>#N/A</v>
      </c>
      <c r="Y175" s="520" t="e">
        <f ca="1">+IF(AND(ISNUMBER(OFFSET('Sanitation Data'!$D$11,0,10*ROW('Sanitation Data'!D169))),'Data Summary'!CN175="Yes"),OFFSET('Sanitation Data'!$D$11,0,10*ROW('Sanitation Data'!D169)),NA())</f>
        <v>#N/A</v>
      </c>
      <c r="Z175" s="520" t="e">
        <f ca="1">+IF(AND(ISNUMBER(OFFSET('Sanitation Data'!$D$12,0,10*ROW('Sanitation Data'!D169))),'Data Summary'!CO175="Yes"),OFFSET('Sanitation Data'!$D$12,0,10*ROW('Sanitation Data'!D169)),NA())</f>
        <v>#N/A</v>
      </c>
      <c r="AA175" s="520" t="e">
        <f ca="1">+IF(AND(ISNUMBER(OFFSET('Sanitation Data'!$E$4,0,10*ROW('Sanitation Data'!E169))),'Data Summary'!CP175="Yes"),100-OFFSET('Sanitation Data'!$E$4,0,10*ROW('Sanitation Data'!E169)),NA())</f>
        <v>#N/A</v>
      </c>
      <c r="AB175" s="520" t="e">
        <f ca="1">+IF(AND(ISNUMBER(OFFSET('Sanitation Data'!$E$6,0,10*ROW('Sanitation Data'!E169))),'Data Summary'!CQ175="Yes"),OFFSET('Sanitation Data'!$E$6,0,10*ROW('Sanitation Data'!E169)),NA())</f>
        <v>#N/A</v>
      </c>
      <c r="AC175" s="520" t="e">
        <f ca="1">+IF(AND(ISNUMBER(OFFSET('Sanitation Data'!$E$10,0,10*ROW('Sanitation Data'!E169))),'Data Summary'!CR175="Yes"),OFFSET('Sanitation Data'!$E$10,0,10*ROW('Sanitation Data'!E169)),NA())</f>
        <v>#N/A</v>
      </c>
      <c r="AD175" s="520" t="e">
        <f ca="1">+IF(AND(ISNUMBER(OFFSET('Sanitation Data'!$E$11,0,10*ROW('Sanitation Data'!E169))),'Data Summary'!CS175="Yes"),OFFSET('Sanitation Data'!$E$11,0,10*ROW('Sanitation Data'!E169)),NA())</f>
        <v>#N/A</v>
      </c>
      <c r="AE175" s="520" t="e">
        <f ca="1">+IF(AND(ISNUMBER(OFFSET('Sanitation Data'!$E$12,0,10*ROW('Sanitation Data'!E169))),'Data Summary'!CT175="Yes"),OFFSET('Sanitation Data'!$E$12,0,10*ROW('Sanitation Data'!E169)),NA())</f>
        <v>#N/A</v>
      </c>
      <c r="AF175" s="520" t="e">
        <f ca="1">+IF(AND(ISNUMBER(OFFSET('Sanitation Data'!$F$4,0,10*ROW('Sanitation Data'!F169))),'Data Summary'!CU175="Yes"),100-OFFSET('Sanitation Data'!$F$4,0,10*ROW('Sanitation Data'!F169)),NA())</f>
        <v>#N/A</v>
      </c>
      <c r="AG175" s="520" t="e">
        <f ca="1">+IF(AND(ISNUMBER(OFFSET('Sanitation Data'!$F$6,0,10*ROW('Sanitation Data'!F169))),'Data Summary'!CV175="Yes"),OFFSET('Sanitation Data'!$F$6,0,10*ROW('Sanitation Data'!F169)),NA())</f>
        <v>#N/A</v>
      </c>
      <c r="AH175" s="520" t="e">
        <f ca="1">+IF(AND(ISNUMBER(OFFSET('Sanitation Data'!$F$10,0,10*ROW('Sanitation Data'!F169))),'Data Summary'!CW175="Yes"),OFFSET('Sanitation Data'!$F$10,0,10*ROW('Sanitation Data'!F169)),NA())</f>
        <v>#N/A</v>
      </c>
      <c r="AI175" s="520" t="e">
        <f ca="1">+IF(AND(ISNUMBER(OFFSET('Sanitation Data'!$F$11,0,10*ROW('Sanitation Data'!F169))),'Data Summary'!CX175="Yes"),OFFSET('Sanitation Data'!$F$11,0,10*ROW('Sanitation Data'!F169)),NA())</f>
        <v>#N/A</v>
      </c>
      <c r="AJ175" s="520" t="e">
        <f ca="1">+IF(AND(ISNUMBER(OFFSET('Sanitation Data'!$F$12,0,10*ROW('Sanitation Data'!F169))),'Data Summary'!CY175="Yes"),OFFSET('Sanitation Data'!$F$12,0,10*ROW('Sanitation Data'!F169)),NA())</f>
        <v>#N/A</v>
      </c>
      <c r="AK175" s="520" t="e">
        <f ca="1">+IF(AND(ISNUMBER(OFFSET('Sanitation Data'!$G$4,0,10*ROW('Sanitation Data'!G169))),'Data Summary'!CZ175="Yes"),100-OFFSET('Sanitation Data'!$G$4,0,10*ROW('Sanitation Data'!G169)),NA())</f>
        <v>#N/A</v>
      </c>
      <c r="AL175" s="520" t="e">
        <f ca="1">+IF(AND(ISNUMBER(OFFSET('Sanitation Data'!$G$6,0,10*ROW('Sanitation Data'!G169))),'Data Summary'!DA175="Yes"),OFFSET('Sanitation Data'!$G$6,0,10*ROW('Sanitation Data'!G169)),NA())</f>
        <v>#N/A</v>
      </c>
      <c r="AM175" s="520" t="e">
        <f ca="1">+IF(AND(ISNUMBER(OFFSET('Sanitation Data'!$G$10,0,10*ROW('Sanitation Data'!G169))),'Data Summary'!DB175="Yes"),OFFSET('Sanitation Data'!$G$10,0,10*ROW('Sanitation Data'!G169)),NA())</f>
        <v>#N/A</v>
      </c>
      <c r="AN175" s="520" t="e">
        <f ca="1">+IF(AND(ISNUMBER(OFFSET('Sanitation Data'!$G$11,0,10*ROW('Sanitation Data'!G169))),'Data Summary'!DC175="Yes"),OFFSET('Sanitation Data'!$G$11,0,10*ROW('Sanitation Data'!G169)),NA())</f>
        <v>#N/A</v>
      </c>
      <c r="AO175" s="520" t="e">
        <f ca="1">+IF(AND(ISNUMBER(OFFSET('Sanitation Data'!$G$12,0,10*ROW('Sanitation Data'!G169))),'Data Summary'!DD175="Yes"),OFFSET('Sanitation Data'!$G$12,0,10*ROW('Sanitation Data'!G169)),NA())</f>
        <v>#N/A</v>
      </c>
      <c r="AP175" s="520" t="e">
        <f ca="1">+IF(AND(ISNUMBER(OFFSET('Sanitation Data'!$H$4,0,10*ROW('Sanitation Data'!H169))),'Data Summary'!DE175="Yes"),100-OFFSET('Sanitation Data'!$H$4,0,10*ROW('Sanitation Data'!H169)),NA())</f>
        <v>#N/A</v>
      </c>
      <c r="AQ175" s="520" t="e">
        <f ca="1">+IF(AND(ISNUMBER(OFFSET('Sanitation Data'!$H$6,0,10*ROW('Sanitation Data'!H169))),'Data Summary'!DF175="Yes"),OFFSET('Sanitation Data'!$H$6,0,10*ROW('Sanitation Data'!H169)),NA())</f>
        <v>#N/A</v>
      </c>
      <c r="AR175" s="520" t="e">
        <f ca="1">+IF(AND(ISNUMBER(OFFSET('Sanitation Data'!$H$10,0,10*ROW('Sanitation Data'!H169))),'Data Summary'!DG175="Yes"),OFFSET('Sanitation Data'!$H$10,0,10*ROW('Sanitation Data'!H169)),NA())</f>
        <v>#N/A</v>
      </c>
      <c r="AS175" s="520" t="e">
        <f ca="1">+IF(AND(ISNUMBER(OFFSET('Sanitation Data'!$H$11,0,10*ROW('Sanitation Data'!H169))),'Data Summary'!DH175="Yes"),OFFSET('Sanitation Data'!$H$11,0,10*ROW('Sanitation Data'!H169)),NA())</f>
        <v>#N/A</v>
      </c>
      <c r="AT175" s="520" t="e">
        <f ca="1">+IF(AND(ISNUMBER(OFFSET('Sanitation Data'!$H$12,0,10*ROW('Sanitation Data'!H169))),'Data Summary'!DI175="Yes"),OFFSET('Sanitation Data'!$H$12,0,10*ROW('Sanitation Data'!H169)),NA())</f>
        <v>#N/A</v>
      </c>
      <c r="AU175" s="520" t="e">
        <f ca="1">+IF(AND(ISNUMBER(OFFSET('Sanitation Data'!$I$4,0,10*ROW('Sanitation Data'!I169))),'Data Summary'!DJ175="Yes"),100-OFFSET('Sanitation Data'!$I$4,0,10*ROW('Sanitation Data'!I169)),NA())</f>
        <v>#N/A</v>
      </c>
      <c r="AV175" s="520" t="e">
        <f ca="1">+IF(AND(ISNUMBER(OFFSET('Sanitation Data'!$I$6,0,10*ROW('Sanitation Data'!I169))),'Data Summary'!DK175="Yes"),OFFSET('Sanitation Data'!$I$6,0,10*ROW('Sanitation Data'!I169)),NA())</f>
        <v>#N/A</v>
      </c>
      <c r="AW175" s="520" t="e">
        <f ca="1">+IF(AND(ISNUMBER(OFFSET('Sanitation Data'!$I$10,0,10*ROW('Sanitation Data'!I169))),'Data Summary'!DL175="Yes"),OFFSET('Sanitation Data'!$I$10,0,10*ROW('Sanitation Data'!I169)),NA())</f>
        <v>#N/A</v>
      </c>
      <c r="AX175" s="520" t="e">
        <f ca="1">+IF(AND(ISNUMBER(OFFSET('Sanitation Data'!$I$11,0,10*ROW('Sanitation Data'!I169))),'Data Summary'!DM175="Yes"),OFFSET('Sanitation Data'!$I$11,0,10*ROW('Sanitation Data'!I169)),NA())</f>
        <v>#N/A</v>
      </c>
      <c r="AY175" s="520" t="e">
        <f ca="1">+IF(AND(ISNUMBER(OFFSET('Sanitation Data'!$I$12,0,10*ROW('Sanitation Data'!I169))),'Data Summary'!DN175="Yes"),OFFSET('Sanitation Data'!$I$12,0,10*ROW('Sanitation Data'!I169)),NA())</f>
        <v>#N/A</v>
      </c>
      <c r="AZ175" s="521" t="e">
        <f ca="1">+IF(AND(ISNUMBER(OFFSET('Hygiene Data'!$D$5,0,10*ROW('Hygiene Data'!D169))),'Data Summary'!DO175="Yes"),OFFSET('Hygiene Data'!$D$5,0,10*ROW('Hygiene Data'!D169)),NA())</f>
        <v>#N/A</v>
      </c>
      <c r="BA175" s="521" t="e">
        <f ca="1">+IF(AND(ISNUMBER(OFFSET('Hygiene Data'!$D$7,0,10*ROW('Hygiene Data'!D169))),'Data Summary'!DP175="Yes"),OFFSET('Hygiene Data'!$D$7,0,10*ROW('Hygiene Data'!D169)),NA())</f>
        <v>#N/A</v>
      </c>
      <c r="BB175" s="521" t="e">
        <f ca="1">+IF(AND(ISNUMBER(OFFSET('Hygiene Data'!$D$9,0,10*ROW('Hygiene Data'!D169))),'Data Summary'!DQ175="Yes"),OFFSET('Hygiene Data'!$D$9,0,10*ROW('Hygiene Data'!D169)),NA())</f>
        <v>#N/A</v>
      </c>
      <c r="BC175" s="521" t="e">
        <f ca="1">+IF(AND(ISNUMBER(OFFSET('Hygiene Data'!$E$5,0,10*ROW('Hygiene Data'!E169))),'Data Summary'!DR175="Yes"),OFFSET('Hygiene Data'!$E$5,0,10*ROW('Hygiene Data'!E169)),NA())</f>
        <v>#N/A</v>
      </c>
      <c r="BD175" s="521" t="e">
        <f ca="1">+IF(AND(ISNUMBER(OFFSET('Hygiene Data'!$E$7,0,10*ROW('Hygiene Data'!E169))),'Data Summary'!DS175="Yes"),OFFSET('Hygiene Data'!$E$7,0,10*ROW('Hygiene Data'!E169)),NA())</f>
        <v>#N/A</v>
      </c>
      <c r="BE175" s="521" t="e">
        <f ca="1">+IF(AND(ISNUMBER(OFFSET('Hygiene Data'!$E$9,0,10*ROW('Hygiene Data'!E169))),'Data Summary'!DT175="Yes"),OFFSET('Hygiene Data'!$E$9,0,10*ROW('Hygiene Data'!E169)),NA())</f>
        <v>#N/A</v>
      </c>
      <c r="BF175" s="521" t="e">
        <f ca="1">+IF(AND(ISNUMBER(OFFSET('Hygiene Data'!$F$5,0,10*ROW('Hygiene Data'!F169))),'Data Summary'!DU175="Yes"),OFFSET('Hygiene Data'!$F$5,0,10*ROW('Hygiene Data'!F169)),NA())</f>
        <v>#N/A</v>
      </c>
      <c r="BG175" s="521" t="e">
        <f ca="1">+IF(AND(ISNUMBER(OFFSET('Hygiene Data'!$F$7,0,10*ROW('Hygiene Data'!F169))),'Data Summary'!DV175="Yes"),OFFSET('Hygiene Data'!$F$7,0,10*ROW('Hygiene Data'!F169)),NA())</f>
        <v>#N/A</v>
      </c>
      <c r="BH175" s="521" t="e">
        <f ca="1">+IF(AND(ISNUMBER(OFFSET('Hygiene Data'!$F$9,0,10*ROW('Hygiene Data'!F169))),'Data Summary'!DW175="Yes"),OFFSET('Hygiene Data'!$F$9,0,10*ROW('Hygiene Data'!F169)),NA())</f>
        <v>#N/A</v>
      </c>
      <c r="BI175" s="521" t="e">
        <f ca="1">+IF(AND(ISNUMBER(OFFSET('Hygiene Data'!$G$5,0,10*ROW('Hygiene Data'!G169))),'Data Summary'!DX175="Yes"),OFFSET('Hygiene Data'!$G$5,0,10*ROW('Hygiene Data'!G169)),NA())</f>
        <v>#N/A</v>
      </c>
      <c r="BJ175" s="521" t="e">
        <f ca="1">+IF(AND(ISNUMBER(OFFSET('Hygiene Data'!$G$7,0,10*ROW('Hygiene Data'!G169))),'Data Summary'!DY175="Yes"),OFFSET('Hygiene Data'!$G$7,0,10*ROW('Hygiene Data'!G169)),NA())</f>
        <v>#N/A</v>
      </c>
      <c r="BK175" s="521" t="e">
        <f ca="1">+IF(AND(ISNUMBER(OFFSET('Hygiene Data'!$G$9,0,10*ROW('Hygiene Data'!G169))),'Data Summary'!DZ175="Yes"),OFFSET('Hygiene Data'!$G$9,0,10*ROW('Hygiene Data'!G169)),NA())</f>
        <v>#N/A</v>
      </c>
      <c r="BL175" s="521" t="e">
        <f ca="1">+IF(AND(ISNUMBER(OFFSET('Hygiene Data'!$H$5,0,10*ROW('Hygiene Data'!H169))),'Data Summary'!EA175="Yes"),OFFSET('Hygiene Data'!$H$5,0,10*ROW('Hygiene Data'!H169)),NA())</f>
        <v>#N/A</v>
      </c>
      <c r="BM175" s="521" t="e">
        <f ca="1">+IF(AND(ISNUMBER(OFFSET('Hygiene Data'!$H$7,0,10*ROW('Hygiene Data'!H169))),'Data Summary'!EB175="Yes"),OFFSET('Hygiene Data'!$H$7,0,10*ROW('Hygiene Data'!H169)),NA())</f>
        <v>#N/A</v>
      </c>
      <c r="BN175" s="521" t="e">
        <f ca="1">+IF(AND(ISNUMBER(OFFSET('Hygiene Data'!$H$9,0,10*ROW('Hygiene Data'!H169))),'Data Summary'!EC175="Yes"),OFFSET('Hygiene Data'!$H$9,0,10*ROW('Hygiene Data'!H169)),NA())</f>
        <v>#N/A</v>
      </c>
      <c r="BO175" s="521" t="e">
        <f ca="1">+IF(AND(ISNUMBER(OFFSET('Hygiene Data'!$I$5,0,10*ROW('Hygiene Data'!I169))),'Data Summary'!ED175="Yes"),OFFSET('Hygiene Data'!$I$5,0,10*ROW('Hygiene Data'!I169)),NA())</f>
        <v>#N/A</v>
      </c>
      <c r="BP175" s="521" t="e">
        <f ca="1">+IF(AND(ISNUMBER(OFFSET('Hygiene Data'!$I$7,0,10*ROW('Hygiene Data'!I169))),'Data Summary'!EE175="Yes"),OFFSET('Hygiene Data'!$I$7,0,10*ROW('Hygiene Data'!I169)),NA())</f>
        <v>#N/A</v>
      </c>
      <c r="BQ175" s="521" t="e">
        <f ca="1">+IF(AND(ISNUMBER(OFFSET('Hygiene Data'!$I$9,0,10*ROW('Hygiene Data'!I169))),'Data Summary'!EF175="Yes"),OFFSET('Hygiene Data'!$I$9,0,10*ROW('Hygiene Data'!I169)),NA())</f>
        <v>#N/A</v>
      </c>
    </row>
    <row r="176" spans="1:69" x14ac:dyDescent="0.25">
      <c r="A176" s="517" t="e">
        <f ca="1">+RIGHT('Data Summary'!A176,LEN('Data Summary'!A176)-9)</f>
        <v>#VALUE!</v>
      </c>
      <c r="B176" s="491" t="str">
        <f ca="1">+IF(ISTEXT('Data Summary'!B176),'Data Summary'!B176,"")</f>
        <v/>
      </c>
      <c r="C176" s="518" t="e">
        <f ca="1">+VALUE('Data Summary'!C176)</f>
        <v>#VALUE!</v>
      </c>
      <c r="D176" s="519" t="e">
        <f ca="1">+IF(AND(ISNUMBER(OFFSET('Water Data'!$D$4,0,10*ROW('Water Data'!D170))),'Data Summary'!BS176="Yes"),100-OFFSET('Water Data'!$D$4,0,10*ROW('Water Data'!D170)),NA())</f>
        <v>#N/A</v>
      </c>
      <c r="E176" s="519" t="e">
        <f ca="1">+IF(AND(ISNUMBER(OFFSET('Water Data'!$D$6,0,10*ROW('Water Data'!D170))),'Data Summary'!BT176="Yes"),OFFSET('Water Data'!$D$6,0,10*ROW('Water Data'!D170)),NA())</f>
        <v>#N/A</v>
      </c>
      <c r="F176" s="519" t="e">
        <f ca="1">+IF(AND(ISNUMBER(OFFSET('Water Data'!$D$9,0,10*ROW('Water Data'!D170))),'Data Summary'!BU176="Yes"),OFFSET('Water Data'!$D$9,0,10*ROW('Water Data'!D170)),NA())</f>
        <v>#N/A</v>
      </c>
      <c r="G176" s="519" t="e">
        <f ca="1">+IF(AND(ISNUMBER(OFFSET('Water Data'!$E$4,0,10*ROW('Water Data'!E170))),'Data Summary'!BV176="Yes"),100-OFFSET('Water Data'!$E$4,0,10*ROW('Water Data'!E170)),NA())</f>
        <v>#N/A</v>
      </c>
      <c r="H176" s="519" t="e">
        <f ca="1">+IF(AND(ISNUMBER(OFFSET('Water Data'!$E$6,0,10*ROW('Water Data'!E170))),'Data Summary'!BW176="Yes"),OFFSET('Water Data'!$E$6,0,10*ROW('Water Data'!E170)),NA())</f>
        <v>#N/A</v>
      </c>
      <c r="I176" s="519" t="e">
        <f ca="1">+IF(AND(ISNUMBER(OFFSET('Water Data'!$E$9,0,10*ROW('Water Data'!E170))),'Data Summary'!BX176="Yes"),OFFSET('Water Data'!$E$9,0,10*ROW('Water Data'!E170)),NA())</f>
        <v>#N/A</v>
      </c>
      <c r="J176" s="519" t="e">
        <f ca="1">+IF(AND(ISNUMBER(OFFSET('Water Data'!$F$4,0,10*ROW('Water Data'!F170))),'Data Summary'!BY176="Yes"),100-OFFSET('Water Data'!$F$4,0,10*ROW('Water Data'!F170)),NA())</f>
        <v>#N/A</v>
      </c>
      <c r="K176" s="519" t="e">
        <f ca="1">+IF(AND(ISNUMBER(OFFSET('Water Data'!$F$6,0,10*ROW('Water Data'!F170))),'Data Summary'!BZ176="Yes"),OFFSET('Water Data'!$F$6,0,10*ROW('Water Data'!F170)),NA())</f>
        <v>#N/A</v>
      </c>
      <c r="L176" s="519" t="e">
        <f ca="1">+IF(AND(ISNUMBER(OFFSET('Water Data'!$F$9,0,10*ROW('Water Data'!F170))),'Data Summary'!CA176="Yes"),OFFSET('Water Data'!$F$9,0,10*ROW('Water Data'!F170)),NA())</f>
        <v>#N/A</v>
      </c>
      <c r="M176" s="519" t="e">
        <f ca="1">+IF(AND(ISNUMBER(OFFSET('Water Data'!$G$4,0,10*ROW('Water Data'!G170))),'Data Summary'!CB176="Yes"),100-OFFSET('Water Data'!$G$4,0,10*ROW('Water Data'!G170)),NA())</f>
        <v>#N/A</v>
      </c>
      <c r="N176" s="519" t="e">
        <f ca="1">+IF(AND(ISNUMBER(OFFSET('Water Data'!$G$6,0,10*ROW('Water Data'!G170))),'Data Summary'!CC176="Yes"),OFFSET('Water Data'!$G$6,0,10*ROW('Water Data'!G170)),NA())</f>
        <v>#N/A</v>
      </c>
      <c r="O176" s="519" t="e">
        <f ca="1">+IF(AND(ISNUMBER(OFFSET('Water Data'!$G$9,0,10*ROW('Water Data'!G170))),'Data Summary'!CD176="Yes"),OFFSET('Water Data'!$G$9,0,10*ROW('Water Data'!G170)),NA())</f>
        <v>#N/A</v>
      </c>
      <c r="P176" s="519" t="e">
        <f ca="1">+IF(AND(ISNUMBER(OFFSET('Water Data'!$H$4,0,10*ROW('Water Data'!H170))),'Data Summary'!CE176="Yes"),100-OFFSET('Water Data'!$H$4,0,10*ROW('Water Data'!H170)),NA())</f>
        <v>#N/A</v>
      </c>
      <c r="Q176" s="519" t="e">
        <f ca="1">+IF(AND(ISNUMBER(OFFSET('Water Data'!$H$6,0,10*ROW('Water Data'!H170))),'Data Summary'!CF176="Yes"),OFFSET('Water Data'!$H$6,0,10*ROW('Water Data'!H170)),NA())</f>
        <v>#N/A</v>
      </c>
      <c r="R176" s="519" t="e">
        <f ca="1">+IF(AND(ISNUMBER(OFFSET('Water Data'!$H$9,0,10*ROW('Water Data'!H170))),'Data Summary'!CG176="Yes"),OFFSET('Water Data'!$H$9,0,10*ROW('Water Data'!H170)),NA())</f>
        <v>#N/A</v>
      </c>
      <c r="S176" s="519" t="e">
        <f ca="1">+IF(AND(ISNUMBER(OFFSET('Water Data'!$I$4,0,10*ROW('Water Data'!I170))),'Data Summary'!CH176="Yes"),100-OFFSET('Water Data'!$I$4,0,10*ROW('Water Data'!I170)),NA())</f>
        <v>#N/A</v>
      </c>
      <c r="T176" s="519" t="e">
        <f ca="1">+IF(AND(ISNUMBER(OFFSET('Water Data'!$I$6,0,10*ROW('Water Data'!I170))),'Data Summary'!CI176="Yes"),OFFSET('Water Data'!$I$6,0,10*ROW('Water Data'!I170)),NA())</f>
        <v>#N/A</v>
      </c>
      <c r="U176" s="519" t="e">
        <f ca="1">+IF(AND(ISNUMBER(OFFSET('Water Data'!$I$9,0,10*ROW('Water Data'!I170))),'Data Summary'!CJ176="Yes"),OFFSET('Water Data'!$I$9,0,10*ROW('Water Data'!I170)),NA())</f>
        <v>#N/A</v>
      </c>
      <c r="V176" s="520" t="e">
        <f ca="1">+IF(AND(ISNUMBER(OFFSET('Sanitation Data'!$D$4,0,10*ROW('Sanitation Data'!D170))),'Data Summary'!CK176="Yes"),100-OFFSET('Sanitation Data'!$D$4,0,10*ROW('Sanitation Data'!D170)),NA())</f>
        <v>#N/A</v>
      </c>
      <c r="W176" s="520" t="e">
        <f ca="1">+IF(AND(ISNUMBER(OFFSET('Sanitation Data'!$D$6,0,10*ROW('Sanitation Data'!D170))),'Data Summary'!CL176="Yes"),OFFSET('Sanitation Data'!$D$6,0,10*ROW('Sanitation Data'!D170)),NA())</f>
        <v>#N/A</v>
      </c>
      <c r="X176" s="520" t="e">
        <f ca="1">+IF(AND(ISNUMBER(OFFSET('Sanitation Data'!$D$10,0,10*ROW('Sanitation Data'!D170))),'Data Summary'!CM176="Yes"),OFFSET('Sanitation Data'!$D$10,0,10*ROW('Sanitation Data'!D170)),NA())</f>
        <v>#N/A</v>
      </c>
      <c r="Y176" s="520" t="e">
        <f ca="1">+IF(AND(ISNUMBER(OFFSET('Sanitation Data'!$D$11,0,10*ROW('Sanitation Data'!D170))),'Data Summary'!CN176="Yes"),OFFSET('Sanitation Data'!$D$11,0,10*ROW('Sanitation Data'!D170)),NA())</f>
        <v>#N/A</v>
      </c>
      <c r="Z176" s="520" t="e">
        <f ca="1">+IF(AND(ISNUMBER(OFFSET('Sanitation Data'!$D$12,0,10*ROW('Sanitation Data'!D170))),'Data Summary'!CO176="Yes"),OFFSET('Sanitation Data'!$D$12,0,10*ROW('Sanitation Data'!D170)),NA())</f>
        <v>#N/A</v>
      </c>
      <c r="AA176" s="520" t="e">
        <f ca="1">+IF(AND(ISNUMBER(OFFSET('Sanitation Data'!$E$4,0,10*ROW('Sanitation Data'!E170))),'Data Summary'!CP176="Yes"),100-OFFSET('Sanitation Data'!$E$4,0,10*ROW('Sanitation Data'!E170)),NA())</f>
        <v>#N/A</v>
      </c>
      <c r="AB176" s="520" t="e">
        <f ca="1">+IF(AND(ISNUMBER(OFFSET('Sanitation Data'!$E$6,0,10*ROW('Sanitation Data'!E170))),'Data Summary'!CQ176="Yes"),OFFSET('Sanitation Data'!$E$6,0,10*ROW('Sanitation Data'!E170)),NA())</f>
        <v>#N/A</v>
      </c>
      <c r="AC176" s="520" t="e">
        <f ca="1">+IF(AND(ISNUMBER(OFFSET('Sanitation Data'!$E$10,0,10*ROW('Sanitation Data'!E170))),'Data Summary'!CR176="Yes"),OFFSET('Sanitation Data'!$E$10,0,10*ROW('Sanitation Data'!E170)),NA())</f>
        <v>#N/A</v>
      </c>
      <c r="AD176" s="520" t="e">
        <f ca="1">+IF(AND(ISNUMBER(OFFSET('Sanitation Data'!$E$11,0,10*ROW('Sanitation Data'!E170))),'Data Summary'!CS176="Yes"),OFFSET('Sanitation Data'!$E$11,0,10*ROW('Sanitation Data'!E170)),NA())</f>
        <v>#N/A</v>
      </c>
      <c r="AE176" s="520" t="e">
        <f ca="1">+IF(AND(ISNUMBER(OFFSET('Sanitation Data'!$E$12,0,10*ROW('Sanitation Data'!E170))),'Data Summary'!CT176="Yes"),OFFSET('Sanitation Data'!$E$12,0,10*ROW('Sanitation Data'!E170)),NA())</f>
        <v>#N/A</v>
      </c>
      <c r="AF176" s="520" t="e">
        <f ca="1">+IF(AND(ISNUMBER(OFFSET('Sanitation Data'!$F$4,0,10*ROW('Sanitation Data'!F170))),'Data Summary'!CU176="Yes"),100-OFFSET('Sanitation Data'!$F$4,0,10*ROW('Sanitation Data'!F170)),NA())</f>
        <v>#N/A</v>
      </c>
      <c r="AG176" s="520" t="e">
        <f ca="1">+IF(AND(ISNUMBER(OFFSET('Sanitation Data'!$F$6,0,10*ROW('Sanitation Data'!F170))),'Data Summary'!CV176="Yes"),OFFSET('Sanitation Data'!$F$6,0,10*ROW('Sanitation Data'!F170)),NA())</f>
        <v>#N/A</v>
      </c>
      <c r="AH176" s="520" t="e">
        <f ca="1">+IF(AND(ISNUMBER(OFFSET('Sanitation Data'!$F$10,0,10*ROW('Sanitation Data'!F170))),'Data Summary'!CW176="Yes"),OFFSET('Sanitation Data'!$F$10,0,10*ROW('Sanitation Data'!F170)),NA())</f>
        <v>#N/A</v>
      </c>
      <c r="AI176" s="520" t="e">
        <f ca="1">+IF(AND(ISNUMBER(OFFSET('Sanitation Data'!$F$11,0,10*ROW('Sanitation Data'!F170))),'Data Summary'!CX176="Yes"),OFFSET('Sanitation Data'!$F$11,0,10*ROW('Sanitation Data'!F170)),NA())</f>
        <v>#N/A</v>
      </c>
      <c r="AJ176" s="520" t="e">
        <f ca="1">+IF(AND(ISNUMBER(OFFSET('Sanitation Data'!$F$12,0,10*ROW('Sanitation Data'!F170))),'Data Summary'!CY176="Yes"),OFFSET('Sanitation Data'!$F$12,0,10*ROW('Sanitation Data'!F170)),NA())</f>
        <v>#N/A</v>
      </c>
      <c r="AK176" s="520" t="e">
        <f ca="1">+IF(AND(ISNUMBER(OFFSET('Sanitation Data'!$G$4,0,10*ROW('Sanitation Data'!G170))),'Data Summary'!CZ176="Yes"),100-OFFSET('Sanitation Data'!$G$4,0,10*ROW('Sanitation Data'!G170)),NA())</f>
        <v>#N/A</v>
      </c>
      <c r="AL176" s="520" t="e">
        <f ca="1">+IF(AND(ISNUMBER(OFFSET('Sanitation Data'!$G$6,0,10*ROW('Sanitation Data'!G170))),'Data Summary'!DA176="Yes"),OFFSET('Sanitation Data'!$G$6,0,10*ROW('Sanitation Data'!G170)),NA())</f>
        <v>#N/A</v>
      </c>
      <c r="AM176" s="520" t="e">
        <f ca="1">+IF(AND(ISNUMBER(OFFSET('Sanitation Data'!$G$10,0,10*ROW('Sanitation Data'!G170))),'Data Summary'!DB176="Yes"),OFFSET('Sanitation Data'!$G$10,0,10*ROW('Sanitation Data'!G170)),NA())</f>
        <v>#N/A</v>
      </c>
      <c r="AN176" s="520" t="e">
        <f ca="1">+IF(AND(ISNUMBER(OFFSET('Sanitation Data'!$G$11,0,10*ROW('Sanitation Data'!G170))),'Data Summary'!DC176="Yes"),OFFSET('Sanitation Data'!$G$11,0,10*ROW('Sanitation Data'!G170)),NA())</f>
        <v>#N/A</v>
      </c>
      <c r="AO176" s="520" t="e">
        <f ca="1">+IF(AND(ISNUMBER(OFFSET('Sanitation Data'!$G$12,0,10*ROW('Sanitation Data'!G170))),'Data Summary'!DD176="Yes"),OFFSET('Sanitation Data'!$G$12,0,10*ROW('Sanitation Data'!G170)),NA())</f>
        <v>#N/A</v>
      </c>
      <c r="AP176" s="520" t="e">
        <f ca="1">+IF(AND(ISNUMBER(OFFSET('Sanitation Data'!$H$4,0,10*ROW('Sanitation Data'!H170))),'Data Summary'!DE176="Yes"),100-OFFSET('Sanitation Data'!$H$4,0,10*ROW('Sanitation Data'!H170)),NA())</f>
        <v>#N/A</v>
      </c>
      <c r="AQ176" s="520" t="e">
        <f ca="1">+IF(AND(ISNUMBER(OFFSET('Sanitation Data'!$H$6,0,10*ROW('Sanitation Data'!H170))),'Data Summary'!DF176="Yes"),OFFSET('Sanitation Data'!$H$6,0,10*ROW('Sanitation Data'!H170)),NA())</f>
        <v>#N/A</v>
      </c>
      <c r="AR176" s="520" t="e">
        <f ca="1">+IF(AND(ISNUMBER(OFFSET('Sanitation Data'!$H$10,0,10*ROW('Sanitation Data'!H170))),'Data Summary'!DG176="Yes"),OFFSET('Sanitation Data'!$H$10,0,10*ROW('Sanitation Data'!H170)),NA())</f>
        <v>#N/A</v>
      </c>
      <c r="AS176" s="520" t="e">
        <f ca="1">+IF(AND(ISNUMBER(OFFSET('Sanitation Data'!$H$11,0,10*ROW('Sanitation Data'!H170))),'Data Summary'!DH176="Yes"),OFFSET('Sanitation Data'!$H$11,0,10*ROW('Sanitation Data'!H170)),NA())</f>
        <v>#N/A</v>
      </c>
      <c r="AT176" s="520" t="e">
        <f ca="1">+IF(AND(ISNUMBER(OFFSET('Sanitation Data'!$H$12,0,10*ROW('Sanitation Data'!H170))),'Data Summary'!DI176="Yes"),OFFSET('Sanitation Data'!$H$12,0,10*ROW('Sanitation Data'!H170)),NA())</f>
        <v>#N/A</v>
      </c>
      <c r="AU176" s="520" t="e">
        <f ca="1">+IF(AND(ISNUMBER(OFFSET('Sanitation Data'!$I$4,0,10*ROW('Sanitation Data'!I170))),'Data Summary'!DJ176="Yes"),100-OFFSET('Sanitation Data'!$I$4,0,10*ROW('Sanitation Data'!I170)),NA())</f>
        <v>#N/A</v>
      </c>
      <c r="AV176" s="520" t="e">
        <f ca="1">+IF(AND(ISNUMBER(OFFSET('Sanitation Data'!$I$6,0,10*ROW('Sanitation Data'!I170))),'Data Summary'!DK176="Yes"),OFFSET('Sanitation Data'!$I$6,0,10*ROW('Sanitation Data'!I170)),NA())</f>
        <v>#N/A</v>
      </c>
      <c r="AW176" s="520" t="e">
        <f ca="1">+IF(AND(ISNUMBER(OFFSET('Sanitation Data'!$I$10,0,10*ROW('Sanitation Data'!I170))),'Data Summary'!DL176="Yes"),OFFSET('Sanitation Data'!$I$10,0,10*ROW('Sanitation Data'!I170)),NA())</f>
        <v>#N/A</v>
      </c>
      <c r="AX176" s="520" t="e">
        <f ca="1">+IF(AND(ISNUMBER(OFFSET('Sanitation Data'!$I$11,0,10*ROW('Sanitation Data'!I170))),'Data Summary'!DM176="Yes"),OFFSET('Sanitation Data'!$I$11,0,10*ROW('Sanitation Data'!I170)),NA())</f>
        <v>#N/A</v>
      </c>
      <c r="AY176" s="520" t="e">
        <f ca="1">+IF(AND(ISNUMBER(OFFSET('Sanitation Data'!$I$12,0,10*ROW('Sanitation Data'!I170))),'Data Summary'!DN176="Yes"),OFFSET('Sanitation Data'!$I$12,0,10*ROW('Sanitation Data'!I170)),NA())</f>
        <v>#N/A</v>
      </c>
      <c r="AZ176" s="521" t="e">
        <f ca="1">+IF(AND(ISNUMBER(OFFSET('Hygiene Data'!$D$5,0,10*ROW('Hygiene Data'!D170))),'Data Summary'!DO176="Yes"),OFFSET('Hygiene Data'!$D$5,0,10*ROW('Hygiene Data'!D170)),NA())</f>
        <v>#N/A</v>
      </c>
      <c r="BA176" s="521" t="e">
        <f ca="1">+IF(AND(ISNUMBER(OFFSET('Hygiene Data'!$D$7,0,10*ROW('Hygiene Data'!D170))),'Data Summary'!DP176="Yes"),OFFSET('Hygiene Data'!$D$7,0,10*ROW('Hygiene Data'!D170)),NA())</f>
        <v>#N/A</v>
      </c>
      <c r="BB176" s="521" t="e">
        <f ca="1">+IF(AND(ISNUMBER(OFFSET('Hygiene Data'!$D$9,0,10*ROW('Hygiene Data'!D170))),'Data Summary'!DQ176="Yes"),OFFSET('Hygiene Data'!$D$9,0,10*ROW('Hygiene Data'!D170)),NA())</f>
        <v>#N/A</v>
      </c>
      <c r="BC176" s="521" t="e">
        <f ca="1">+IF(AND(ISNUMBER(OFFSET('Hygiene Data'!$E$5,0,10*ROW('Hygiene Data'!E170))),'Data Summary'!DR176="Yes"),OFFSET('Hygiene Data'!$E$5,0,10*ROW('Hygiene Data'!E170)),NA())</f>
        <v>#N/A</v>
      </c>
      <c r="BD176" s="521" t="e">
        <f ca="1">+IF(AND(ISNUMBER(OFFSET('Hygiene Data'!$E$7,0,10*ROW('Hygiene Data'!E170))),'Data Summary'!DS176="Yes"),OFFSET('Hygiene Data'!$E$7,0,10*ROW('Hygiene Data'!E170)),NA())</f>
        <v>#N/A</v>
      </c>
      <c r="BE176" s="521" t="e">
        <f ca="1">+IF(AND(ISNUMBER(OFFSET('Hygiene Data'!$E$9,0,10*ROW('Hygiene Data'!E170))),'Data Summary'!DT176="Yes"),OFFSET('Hygiene Data'!$E$9,0,10*ROW('Hygiene Data'!E170)),NA())</f>
        <v>#N/A</v>
      </c>
      <c r="BF176" s="521" t="e">
        <f ca="1">+IF(AND(ISNUMBER(OFFSET('Hygiene Data'!$F$5,0,10*ROW('Hygiene Data'!F170))),'Data Summary'!DU176="Yes"),OFFSET('Hygiene Data'!$F$5,0,10*ROW('Hygiene Data'!F170)),NA())</f>
        <v>#N/A</v>
      </c>
      <c r="BG176" s="521" t="e">
        <f ca="1">+IF(AND(ISNUMBER(OFFSET('Hygiene Data'!$F$7,0,10*ROW('Hygiene Data'!F170))),'Data Summary'!DV176="Yes"),OFFSET('Hygiene Data'!$F$7,0,10*ROW('Hygiene Data'!F170)),NA())</f>
        <v>#N/A</v>
      </c>
      <c r="BH176" s="521" t="e">
        <f ca="1">+IF(AND(ISNUMBER(OFFSET('Hygiene Data'!$F$9,0,10*ROW('Hygiene Data'!F170))),'Data Summary'!DW176="Yes"),OFFSET('Hygiene Data'!$F$9,0,10*ROW('Hygiene Data'!F170)),NA())</f>
        <v>#N/A</v>
      </c>
      <c r="BI176" s="521" t="e">
        <f ca="1">+IF(AND(ISNUMBER(OFFSET('Hygiene Data'!$G$5,0,10*ROW('Hygiene Data'!G170))),'Data Summary'!DX176="Yes"),OFFSET('Hygiene Data'!$G$5,0,10*ROW('Hygiene Data'!G170)),NA())</f>
        <v>#N/A</v>
      </c>
      <c r="BJ176" s="521" t="e">
        <f ca="1">+IF(AND(ISNUMBER(OFFSET('Hygiene Data'!$G$7,0,10*ROW('Hygiene Data'!G170))),'Data Summary'!DY176="Yes"),OFFSET('Hygiene Data'!$G$7,0,10*ROW('Hygiene Data'!G170)),NA())</f>
        <v>#N/A</v>
      </c>
      <c r="BK176" s="521" t="e">
        <f ca="1">+IF(AND(ISNUMBER(OFFSET('Hygiene Data'!$G$9,0,10*ROW('Hygiene Data'!G170))),'Data Summary'!DZ176="Yes"),OFFSET('Hygiene Data'!$G$9,0,10*ROW('Hygiene Data'!G170)),NA())</f>
        <v>#N/A</v>
      </c>
      <c r="BL176" s="521" t="e">
        <f ca="1">+IF(AND(ISNUMBER(OFFSET('Hygiene Data'!$H$5,0,10*ROW('Hygiene Data'!H170))),'Data Summary'!EA176="Yes"),OFFSET('Hygiene Data'!$H$5,0,10*ROW('Hygiene Data'!H170)),NA())</f>
        <v>#N/A</v>
      </c>
      <c r="BM176" s="521" t="e">
        <f ca="1">+IF(AND(ISNUMBER(OFFSET('Hygiene Data'!$H$7,0,10*ROW('Hygiene Data'!H170))),'Data Summary'!EB176="Yes"),OFFSET('Hygiene Data'!$H$7,0,10*ROW('Hygiene Data'!H170)),NA())</f>
        <v>#N/A</v>
      </c>
      <c r="BN176" s="521" t="e">
        <f ca="1">+IF(AND(ISNUMBER(OFFSET('Hygiene Data'!$H$9,0,10*ROW('Hygiene Data'!H170))),'Data Summary'!EC176="Yes"),OFFSET('Hygiene Data'!$H$9,0,10*ROW('Hygiene Data'!H170)),NA())</f>
        <v>#N/A</v>
      </c>
      <c r="BO176" s="521" t="e">
        <f ca="1">+IF(AND(ISNUMBER(OFFSET('Hygiene Data'!$I$5,0,10*ROW('Hygiene Data'!I170))),'Data Summary'!ED176="Yes"),OFFSET('Hygiene Data'!$I$5,0,10*ROW('Hygiene Data'!I170)),NA())</f>
        <v>#N/A</v>
      </c>
      <c r="BP176" s="521" t="e">
        <f ca="1">+IF(AND(ISNUMBER(OFFSET('Hygiene Data'!$I$7,0,10*ROW('Hygiene Data'!I170))),'Data Summary'!EE176="Yes"),OFFSET('Hygiene Data'!$I$7,0,10*ROW('Hygiene Data'!I170)),NA())</f>
        <v>#N/A</v>
      </c>
      <c r="BQ176" s="521" t="e">
        <f ca="1">+IF(AND(ISNUMBER(OFFSET('Hygiene Data'!$I$9,0,10*ROW('Hygiene Data'!I170))),'Data Summary'!EF176="Yes"),OFFSET('Hygiene Data'!$I$9,0,10*ROW('Hygiene Data'!I170)),NA())</f>
        <v>#N/A</v>
      </c>
    </row>
    <row r="177" spans="1:69" x14ac:dyDescent="0.25">
      <c r="A177" s="517" t="e">
        <f ca="1">+RIGHT('Data Summary'!A177,LEN('Data Summary'!A177)-9)</f>
        <v>#VALUE!</v>
      </c>
      <c r="B177" s="491" t="str">
        <f ca="1">+IF(ISTEXT('Data Summary'!B177),'Data Summary'!B177,"")</f>
        <v/>
      </c>
      <c r="C177" s="518" t="e">
        <f ca="1">+VALUE('Data Summary'!C177)</f>
        <v>#VALUE!</v>
      </c>
      <c r="D177" s="519" t="e">
        <f ca="1">+IF(AND(ISNUMBER(OFFSET('Water Data'!$D$4,0,10*ROW('Water Data'!D171))),'Data Summary'!BS177="Yes"),100-OFFSET('Water Data'!$D$4,0,10*ROW('Water Data'!D171)),NA())</f>
        <v>#N/A</v>
      </c>
      <c r="E177" s="519" t="e">
        <f ca="1">+IF(AND(ISNUMBER(OFFSET('Water Data'!$D$6,0,10*ROW('Water Data'!D171))),'Data Summary'!BT177="Yes"),OFFSET('Water Data'!$D$6,0,10*ROW('Water Data'!D171)),NA())</f>
        <v>#N/A</v>
      </c>
      <c r="F177" s="519" t="e">
        <f ca="1">+IF(AND(ISNUMBER(OFFSET('Water Data'!$D$9,0,10*ROW('Water Data'!D171))),'Data Summary'!BU177="Yes"),OFFSET('Water Data'!$D$9,0,10*ROW('Water Data'!D171)),NA())</f>
        <v>#N/A</v>
      </c>
      <c r="G177" s="519" t="e">
        <f ca="1">+IF(AND(ISNUMBER(OFFSET('Water Data'!$E$4,0,10*ROW('Water Data'!E171))),'Data Summary'!BV177="Yes"),100-OFFSET('Water Data'!$E$4,0,10*ROW('Water Data'!E171)),NA())</f>
        <v>#N/A</v>
      </c>
      <c r="H177" s="519" t="e">
        <f ca="1">+IF(AND(ISNUMBER(OFFSET('Water Data'!$E$6,0,10*ROW('Water Data'!E171))),'Data Summary'!BW177="Yes"),OFFSET('Water Data'!$E$6,0,10*ROW('Water Data'!E171)),NA())</f>
        <v>#N/A</v>
      </c>
      <c r="I177" s="519" t="e">
        <f ca="1">+IF(AND(ISNUMBER(OFFSET('Water Data'!$E$9,0,10*ROW('Water Data'!E171))),'Data Summary'!BX177="Yes"),OFFSET('Water Data'!$E$9,0,10*ROW('Water Data'!E171)),NA())</f>
        <v>#N/A</v>
      </c>
      <c r="J177" s="519" t="e">
        <f ca="1">+IF(AND(ISNUMBER(OFFSET('Water Data'!$F$4,0,10*ROW('Water Data'!F171))),'Data Summary'!BY177="Yes"),100-OFFSET('Water Data'!$F$4,0,10*ROW('Water Data'!F171)),NA())</f>
        <v>#N/A</v>
      </c>
      <c r="K177" s="519" t="e">
        <f ca="1">+IF(AND(ISNUMBER(OFFSET('Water Data'!$F$6,0,10*ROW('Water Data'!F171))),'Data Summary'!BZ177="Yes"),OFFSET('Water Data'!$F$6,0,10*ROW('Water Data'!F171)),NA())</f>
        <v>#N/A</v>
      </c>
      <c r="L177" s="519" t="e">
        <f ca="1">+IF(AND(ISNUMBER(OFFSET('Water Data'!$F$9,0,10*ROW('Water Data'!F171))),'Data Summary'!CA177="Yes"),OFFSET('Water Data'!$F$9,0,10*ROW('Water Data'!F171)),NA())</f>
        <v>#N/A</v>
      </c>
      <c r="M177" s="519" t="e">
        <f ca="1">+IF(AND(ISNUMBER(OFFSET('Water Data'!$G$4,0,10*ROW('Water Data'!G171))),'Data Summary'!CB177="Yes"),100-OFFSET('Water Data'!$G$4,0,10*ROW('Water Data'!G171)),NA())</f>
        <v>#N/A</v>
      </c>
      <c r="N177" s="519" t="e">
        <f ca="1">+IF(AND(ISNUMBER(OFFSET('Water Data'!$G$6,0,10*ROW('Water Data'!G171))),'Data Summary'!CC177="Yes"),OFFSET('Water Data'!$G$6,0,10*ROW('Water Data'!G171)),NA())</f>
        <v>#N/A</v>
      </c>
      <c r="O177" s="519" t="e">
        <f ca="1">+IF(AND(ISNUMBER(OFFSET('Water Data'!$G$9,0,10*ROW('Water Data'!G171))),'Data Summary'!CD177="Yes"),OFFSET('Water Data'!$G$9,0,10*ROW('Water Data'!G171)),NA())</f>
        <v>#N/A</v>
      </c>
      <c r="P177" s="519" t="e">
        <f ca="1">+IF(AND(ISNUMBER(OFFSET('Water Data'!$H$4,0,10*ROW('Water Data'!H171))),'Data Summary'!CE177="Yes"),100-OFFSET('Water Data'!$H$4,0,10*ROW('Water Data'!H171)),NA())</f>
        <v>#N/A</v>
      </c>
      <c r="Q177" s="519" t="e">
        <f ca="1">+IF(AND(ISNUMBER(OFFSET('Water Data'!$H$6,0,10*ROW('Water Data'!H171))),'Data Summary'!CF177="Yes"),OFFSET('Water Data'!$H$6,0,10*ROW('Water Data'!H171)),NA())</f>
        <v>#N/A</v>
      </c>
      <c r="R177" s="519" t="e">
        <f ca="1">+IF(AND(ISNUMBER(OFFSET('Water Data'!$H$9,0,10*ROW('Water Data'!H171))),'Data Summary'!CG177="Yes"),OFFSET('Water Data'!$H$9,0,10*ROW('Water Data'!H171)),NA())</f>
        <v>#N/A</v>
      </c>
      <c r="S177" s="519" t="e">
        <f ca="1">+IF(AND(ISNUMBER(OFFSET('Water Data'!$I$4,0,10*ROW('Water Data'!I171))),'Data Summary'!CH177="Yes"),100-OFFSET('Water Data'!$I$4,0,10*ROW('Water Data'!I171)),NA())</f>
        <v>#N/A</v>
      </c>
      <c r="T177" s="519" t="e">
        <f ca="1">+IF(AND(ISNUMBER(OFFSET('Water Data'!$I$6,0,10*ROW('Water Data'!I171))),'Data Summary'!CI177="Yes"),OFFSET('Water Data'!$I$6,0,10*ROW('Water Data'!I171)),NA())</f>
        <v>#N/A</v>
      </c>
      <c r="U177" s="519" t="e">
        <f ca="1">+IF(AND(ISNUMBER(OFFSET('Water Data'!$I$9,0,10*ROW('Water Data'!I171))),'Data Summary'!CJ177="Yes"),OFFSET('Water Data'!$I$9,0,10*ROW('Water Data'!I171)),NA())</f>
        <v>#N/A</v>
      </c>
      <c r="V177" s="520" t="e">
        <f ca="1">+IF(AND(ISNUMBER(OFFSET('Sanitation Data'!$D$4,0,10*ROW('Sanitation Data'!D171))),'Data Summary'!CK177="Yes"),100-OFFSET('Sanitation Data'!$D$4,0,10*ROW('Sanitation Data'!D171)),NA())</f>
        <v>#N/A</v>
      </c>
      <c r="W177" s="520" t="e">
        <f ca="1">+IF(AND(ISNUMBER(OFFSET('Sanitation Data'!$D$6,0,10*ROW('Sanitation Data'!D171))),'Data Summary'!CL177="Yes"),OFFSET('Sanitation Data'!$D$6,0,10*ROW('Sanitation Data'!D171)),NA())</f>
        <v>#N/A</v>
      </c>
      <c r="X177" s="520" t="e">
        <f ca="1">+IF(AND(ISNUMBER(OFFSET('Sanitation Data'!$D$10,0,10*ROW('Sanitation Data'!D171))),'Data Summary'!CM177="Yes"),OFFSET('Sanitation Data'!$D$10,0,10*ROW('Sanitation Data'!D171)),NA())</f>
        <v>#N/A</v>
      </c>
      <c r="Y177" s="520" t="e">
        <f ca="1">+IF(AND(ISNUMBER(OFFSET('Sanitation Data'!$D$11,0,10*ROW('Sanitation Data'!D171))),'Data Summary'!CN177="Yes"),OFFSET('Sanitation Data'!$D$11,0,10*ROW('Sanitation Data'!D171)),NA())</f>
        <v>#N/A</v>
      </c>
      <c r="Z177" s="520" t="e">
        <f ca="1">+IF(AND(ISNUMBER(OFFSET('Sanitation Data'!$D$12,0,10*ROW('Sanitation Data'!D171))),'Data Summary'!CO177="Yes"),OFFSET('Sanitation Data'!$D$12,0,10*ROW('Sanitation Data'!D171)),NA())</f>
        <v>#N/A</v>
      </c>
      <c r="AA177" s="520" t="e">
        <f ca="1">+IF(AND(ISNUMBER(OFFSET('Sanitation Data'!$E$4,0,10*ROW('Sanitation Data'!E171))),'Data Summary'!CP177="Yes"),100-OFFSET('Sanitation Data'!$E$4,0,10*ROW('Sanitation Data'!E171)),NA())</f>
        <v>#N/A</v>
      </c>
      <c r="AB177" s="520" t="e">
        <f ca="1">+IF(AND(ISNUMBER(OFFSET('Sanitation Data'!$E$6,0,10*ROW('Sanitation Data'!E171))),'Data Summary'!CQ177="Yes"),OFFSET('Sanitation Data'!$E$6,0,10*ROW('Sanitation Data'!E171)),NA())</f>
        <v>#N/A</v>
      </c>
      <c r="AC177" s="520" t="e">
        <f ca="1">+IF(AND(ISNUMBER(OFFSET('Sanitation Data'!$E$10,0,10*ROW('Sanitation Data'!E171))),'Data Summary'!CR177="Yes"),OFFSET('Sanitation Data'!$E$10,0,10*ROW('Sanitation Data'!E171)),NA())</f>
        <v>#N/A</v>
      </c>
      <c r="AD177" s="520" t="e">
        <f ca="1">+IF(AND(ISNUMBER(OFFSET('Sanitation Data'!$E$11,0,10*ROW('Sanitation Data'!E171))),'Data Summary'!CS177="Yes"),OFFSET('Sanitation Data'!$E$11,0,10*ROW('Sanitation Data'!E171)),NA())</f>
        <v>#N/A</v>
      </c>
      <c r="AE177" s="520" t="e">
        <f ca="1">+IF(AND(ISNUMBER(OFFSET('Sanitation Data'!$E$12,0,10*ROW('Sanitation Data'!E171))),'Data Summary'!CT177="Yes"),OFFSET('Sanitation Data'!$E$12,0,10*ROW('Sanitation Data'!E171)),NA())</f>
        <v>#N/A</v>
      </c>
      <c r="AF177" s="520" t="e">
        <f ca="1">+IF(AND(ISNUMBER(OFFSET('Sanitation Data'!$F$4,0,10*ROW('Sanitation Data'!F171))),'Data Summary'!CU177="Yes"),100-OFFSET('Sanitation Data'!$F$4,0,10*ROW('Sanitation Data'!F171)),NA())</f>
        <v>#N/A</v>
      </c>
      <c r="AG177" s="520" t="e">
        <f ca="1">+IF(AND(ISNUMBER(OFFSET('Sanitation Data'!$F$6,0,10*ROW('Sanitation Data'!F171))),'Data Summary'!CV177="Yes"),OFFSET('Sanitation Data'!$F$6,0,10*ROW('Sanitation Data'!F171)),NA())</f>
        <v>#N/A</v>
      </c>
      <c r="AH177" s="520" t="e">
        <f ca="1">+IF(AND(ISNUMBER(OFFSET('Sanitation Data'!$F$10,0,10*ROW('Sanitation Data'!F171))),'Data Summary'!CW177="Yes"),OFFSET('Sanitation Data'!$F$10,0,10*ROW('Sanitation Data'!F171)),NA())</f>
        <v>#N/A</v>
      </c>
      <c r="AI177" s="520" t="e">
        <f ca="1">+IF(AND(ISNUMBER(OFFSET('Sanitation Data'!$F$11,0,10*ROW('Sanitation Data'!F171))),'Data Summary'!CX177="Yes"),OFFSET('Sanitation Data'!$F$11,0,10*ROW('Sanitation Data'!F171)),NA())</f>
        <v>#N/A</v>
      </c>
      <c r="AJ177" s="520" t="e">
        <f ca="1">+IF(AND(ISNUMBER(OFFSET('Sanitation Data'!$F$12,0,10*ROW('Sanitation Data'!F171))),'Data Summary'!CY177="Yes"),OFFSET('Sanitation Data'!$F$12,0,10*ROW('Sanitation Data'!F171)),NA())</f>
        <v>#N/A</v>
      </c>
      <c r="AK177" s="520" t="e">
        <f ca="1">+IF(AND(ISNUMBER(OFFSET('Sanitation Data'!$G$4,0,10*ROW('Sanitation Data'!G171))),'Data Summary'!CZ177="Yes"),100-OFFSET('Sanitation Data'!$G$4,0,10*ROW('Sanitation Data'!G171)),NA())</f>
        <v>#N/A</v>
      </c>
      <c r="AL177" s="520" t="e">
        <f ca="1">+IF(AND(ISNUMBER(OFFSET('Sanitation Data'!$G$6,0,10*ROW('Sanitation Data'!G171))),'Data Summary'!DA177="Yes"),OFFSET('Sanitation Data'!$G$6,0,10*ROW('Sanitation Data'!G171)),NA())</f>
        <v>#N/A</v>
      </c>
      <c r="AM177" s="520" t="e">
        <f ca="1">+IF(AND(ISNUMBER(OFFSET('Sanitation Data'!$G$10,0,10*ROW('Sanitation Data'!G171))),'Data Summary'!DB177="Yes"),OFFSET('Sanitation Data'!$G$10,0,10*ROW('Sanitation Data'!G171)),NA())</f>
        <v>#N/A</v>
      </c>
      <c r="AN177" s="520" t="e">
        <f ca="1">+IF(AND(ISNUMBER(OFFSET('Sanitation Data'!$G$11,0,10*ROW('Sanitation Data'!G171))),'Data Summary'!DC177="Yes"),OFFSET('Sanitation Data'!$G$11,0,10*ROW('Sanitation Data'!G171)),NA())</f>
        <v>#N/A</v>
      </c>
      <c r="AO177" s="520" t="e">
        <f ca="1">+IF(AND(ISNUMBER(OFFSET('Sanitation Data'!$G$12,0,10*ROW('Sanitation Data'!G171))),'Data Summary'!DD177="Yes"),OFFSET('Sanitation Data'!$G$12,0,10*ROW('Sanitation Data'!G171)),NA())</f>
        <v>#N/A</v>
      </c>
      <c r="AP177" s="520" t="e">
        <f ca="1">+IF(AND(ISNUMBER(OFFSET('Sanitation Data'!$H$4,0,10*ROW('Sanitation Data'!H171))),'Data Summary'!DE177="Yes"),100-OFFSET('Sanitation Data'!$H$4,0,10*ROW('Sanitation Data'!H171)),NA())</f>
        <v>#N/A</v>
      </c>
      <c r="AQ177" s="520" t="e">
        <f ca="1">+IF(AND(ISNUMBER(OFFSET('Sanitation Data'!$H$6,0,10*ROW('Sanitation Data'!H171))),'Data Summary'!DF177="Yes"),OFFSET('Sanitation Data'!$H$6,0,10*ROW('Sanitation Data'!H171)),NA())</f>
        <v>#N/A</v>
      </c>
      <c r="AR177" s="520" t="e">
        <f ca="1">+IF(AND(ISNUMBER(OFFSET('Sanitation Data'!$H$10,0,10*ROW('Sanitation Data'!H171))),'Data Summary'!DG177="Yes"),OFFSET('Sanitation Data'!$H$10,0,10*ROW('Sanitation Data'!H171)),NA())</f>
        <v>#N/A</v>
      </c>
      <c r="AS177" s="520" t="e">
        <f ca="1">+IF(AND(ISNUMBER(OFFSET('Sanitation Data'!$H$11,0,10*ROW('Sanitation Data'!H171))),'Data Summary'!DH177="Yes"),OFFSET('Sanitation Data'!$H$11,0,10*ROW('Sanitation Data'!H171)),NA())</f>
        <v>#N/A</v>
      </c>
      <c r="AT177" s="520" t="e">
        <f ca="1">+IF(AND(ISNUMBER(OFFSET('Sanitation Data'!$H$12,0,10*ROW('Sanitation Data'!H171))),'Data Summary'!DI177="Yes"),OFFSET('Sanitation Data'!$H$12,0,10*ROW('Sanitation Data'!H171)),NA())</f>
        <v>#N/A</v>
      </c>
      <c r="AU177" s="520" t="e">
        <f ca="1">+IF(AND(ISNUMBER(OFFSET('Sanitation Data'!$I$4,0,10*ROW('Sanitation Data'!I171))),'Data Summary'!DJ177="Yes"),100-OFFSET('Sanitation Data'!$I$4,0,10*ROW('Sanitation Data'!I171)),NA())</f>
        <v>#N/A</v>
      </c>
      <c r="AV177" s="520" t="e">
        <f ca="1">+IF(AND(ISNUMBER(OFFSET('Sanitation Data'!$I$6,0,10*ROW('Sanitation Data'!I171))),'Data Summary'!DK177="Yes"),OFFSET('Sanitation Data'!$I$6,0,10*ROW('Sanitation Data'!I171)),NA())</f>
        <v>#N/A</v>
      </c>
      <c r="AW177" s="520" t="e">
        <f ca="1">+IF(AND(ISNUMBER(OFFSET('Sanitation Data'!$I$10,0,10*ROW('Sanitation Data'!I171))),'Data Summary'!DL177="Yes"),OFFSET('Sanitation Data'!$I$10,0,10*ROW('Sanitation Data'!I171)),NA())</f>
        <v>#N/A</v>
      </c>
      <c r="AX177" s="520" t="e">
        <f ca="1">+IF(AND(ISNUMBER(OFFSET('Sanitation Data'!$I$11,0,10*ROW('Sanitation Data'!I171))),'Data Summary'!DM177="Yes"),OFFSET('Sanitation Data'!$I$11,0,10*ROW('Sanitation Data'!I171)),NA())</f>
        <v>#N/A</v>
      </c>
      <c r="AY177" s="520" t="e">
        <f ca="1">+IF(AND(ISNUMBER(OFFSET('Sanitation Data'!$I$12,0,10*ROW('Sanitation Data'!I171))),'Data Summary'!DN177="Yes"),OFFSET('Sanitation Data'!$I$12,0,10*ROW('Sanitation Data'!I171)),NA())</f>
        <v>#N/A</v>
      </c>
      <c r="AZ177" s="521" t="e">
        <f ca="1">+IF(AND(ISNUMBER(OFFSET('Hygiene Data'!$D$5,0,10*ROW('Hygiene Data'!D171))),'Data Summary'!DO177="Yes"),OFFSET('Hygiene Data'!$D$5,0,10*ROW('Hygiene Data'!D171)),NA())</f>
        <v>#N/A</v>
      </c>
      <c r="BA177" s="521" t="e">
        <f ca="1">+IF(AND(ISNUMBER(OFFSET('Hygiene Data'!$D$7,0,10*ROW('Hygiene Data'!D171))),'Data Summary'!DP177="Yes"),OFFSET('Hygiene Data'!$D$7,0,10*ROW('Hygiene Data'!D171)),NA())</f>
        <v>#N/A</v>
      </c>
      <c r="BB177" s="521" t="e">
        <f ca="1">+IF(AND(ISNUMBER(OFFSET('Hygiene Data'!$D$9,0,10*ROW('Hygiene Data'!D171))),'Data Summary'!DQ177="Yes"),OFFSET('Hygiene Data'!$D$9,0,10*ROW('Hygiene Data'!D171)),NA())</f>
        <v>#N/A</v>
      </c>
      <c r="BC177" s="521" t="e">
        <f ca="1">+IF(AND(ISNUMBER(OFFSET('Hygiene Data'!$E$5,0,10*ROW('Hygiene Data'!E171))),'Data Summary'!DR177="Yes"),OFFSET('Hygiene Data'!$E$5,0,10*ROW('Hygiene Data'!E171)),NA())</f>
        <v>#N/A</v>
      </c>
      <c r="BD177" s="521" t="e">
        <f ca="1">+IF(AND(ISNUMBER(OFFSET('Hygiene Data'!$E$7,0,10*ROW('Hygiene Data'!E171))),'Data Summary'!DS177="Yes"),OFFSET('Hygiene Data'!$E$7,0,10*ROW('Hygiene Data'!E171)),NA())</f>
        <v>#N/A</v>
      </c>
      <c r="BE177" s="521" t="e">
        <f ca="1">+IF(AND(ISNUMBER(OFFSET('Hygiene Data'!$E$9,0,10*ROW('Hygiene Data'!E171))),'Data Summary'!DT177="Yes"),OFFSET('Hygiene Data'!$E$9,0,10*ROW('Hygiene Data'!E171)),NA())</f>
        <v>#N/A</v>
      </c>
      <c r="BF177" s="521" t="e">
        <f ca="1">+IF(AND(ISNUMBER(OFFSET('Hygiene Data'!$F$5,0,10*ROW('Hygiene Data'!F171))),'Data Summary'!DU177="Yes"),OFFSET('Hygiene Data'!$F$5,0,10*ROW('Hygiene Data'!F171)),NA())</f>
        <v>#N/A</v>
      </c>
      <c r="BG177" s="521" t="e">
        <f ca="1">+IF(AND(ISNUMBER(OFFSET('Hygiene Data'!$F$7,0,10*ROW('Hygiene Data'!F171))),'Data Summary'!DV177="Yes"),OFFSET('Hygiene Data'!$F$7,0,10*ROW('Hygiene Data'!F171)),NA())</f>
        <v>#N/A</v>
      </c>
      <c r="BH177" s="521" t="e">
        <f ca="1">+IF(AND(ISNUMBER(OFFSET('Hygiene Data'!$F$9,0,10*ROW('Hygiene Data'!F171))),'Data Summary'!DW177="Yes"),OFFSET('Hygiene Data'!$F$9,0,10*ROW('Hygiene Data'!F171)),NA())</f>
        <v>#N/A</v>
      </c>
      <c r="BI177" s="521" t="e">
        <f ca="1">+IF(AND(ISNUMBER(OFFSET('Hygiene Data'!$G$5,0,10*ROW('Hygiene Data'!G171))),'Data Summary'!DX177="Yes"),OFFSET('Hygiene Data'!$G$5,0,10*ROW('Hygiene Data'!G171)),NA())</f>
        <v>#N/A</v>
      </c>
      <c r="BJ177" s="521" t="e">
        <f ca="1">+IF(AND(ISNUMBER(OFFSET('Hygiene Data'!$G$7,0,10*ROW('Hygiene Data'!G171))),'Data Summary'!DY177="Yes"),OFFSET('Hygiene Data'!$G$7,0,10*ROW('Hygiene Data'!G171)),NA())</f>
        <v>#N/A</v>
      </c>
      <c r="BK177" s="521" t="e">
        <f ca="1">+IF(AND(ISNUMBER(OFFSET('Hygiene Data'!$G$9,0,10*ROW('Hygiene Data'!G171))),'Data Summary'!DZ177="Yes"),OFFSET('Hygiene Data'!$G$9,0,10*ROW('Hygiene Data'!G171)),NA())</f>
        <v>#N/A</v>
      </c>
      <c r="BL177" s="521" t="e">
        <f ca="1">+IF(AND(ISNUMBER(OFFSET('Hygiene Data'!$H$5,0,10*ROW('Hygiene Data'!H171))),'Data Summary'!EA177="Yes"),OFFSET('Hygiene Data'!$H$5,0,10*ROW('Hygiene Data'!H171)),NA())</f>
        <v>#N/A</v>
      </c>
      <c r="BM177" s="521" t="e">
        <f ca="1">+IF(AND(ISNUMBER(OFFSET('Hygiene Data'!$H$7,0,10*ROW('Hygiene Data'!H171))),'Data Summary'!EB177="Yes"),OFFSET('Hygiene Data'!$H$7,0,10*ROW('Hygiene Data'!H171)),NA())</f>
        <v>#N/A</v>
      </c>
      <c r="BN177" s="521" t="e">
        <f ca="1">+IF(AND(ISNUMBER(OFFSET('Hygiene Data'!$H$9,0,10*ROW('Hygiene Data'!H171))),'Data Summary'!EC177="Yes"),OFFSET('Hygiene Data'!$H$9,0,10*ROW('Hygiene Data'!H171)),NA())</f>
        <v>#N/A</v>
      </c>
      <c r="BO177" s="521" t="e">
        <f ca="1">+IF(AND(ISNUMBER(OFFSET('Hygiene Data'!$I$5,0,10*ROW('Hygiene Data'!I171))),'Data Summary'!ED177="Yes"),OFFSET('Hygiene Data'!$I$5,0,10*ROW('Hygiene Data'!I171)),NA())</f>
        <v>#N/A</v>
      </c>
      <c r="BP177" s="521" t="e">
        <f ca="1">+IF(AND(ISNUMBER(OFFSET('Hygiene Data'!$I$7,0,10*ROW('Hygiene Data'!I171))),'Data Summary'!EE177="Yes"),OFFSET('Hygiene Data'!$I$7,0,10*ROW('Hygiene Data'!I171)),NA())</f>
        <v>#N/A</v>
      </c>
      <c r="BQ177" s="521" t="e">
        <f ca="1">+IF(AND(ISNUMBER(OFFSET('Hygiene Data'!$I$9,0,10*ROW('Hygiene Data'!I171))),'Data Summary'!EF177="Yes"),OFFSET('Hygiene Data'!$I$9,0,10*ROW('Hygiene Data'!I171)),NA())</f>
        <v>#N/A</v>
      </c>
    </row>
    <row r="178" spans="1:69" x14ac:dyDescent="0.25">
      <c r="A178" s="517" t="e">
        <f ca="1">+RIGHT('Data Summary'!A178,LEN('Data Summary'!A178)-9)</f>
        <v>#VALUE!</v>
      </c>
      <c r="B178" s="491" t="str">
        <f ca="1">+IF(ISTEXT('Data Summary'!B178),'Data Summary'!B178,"")</f>
        <v/>
      </c>
      <c r="C178" s="518" t="e">
        <f ca="1">+VALUE('Data Summary'!C178)</f>
        <v>#VALUE!</v>
      </c>
      <c r="D178" s="519" t="e">
        <f ca="1">+IF(AND(ISNUMBER(OFFSET('Water Data'!$D$4,0,10*ROW('Water Data'!D172))),'Data Summary'!BS178="Yes"),100-OFFSET('Water Data'!$D$4,0,10*ROW('Water Data'!D172)),NA())</f>
        <v>#N/A</v>
      </c>
      <c r="E178" s="519" t="e">
        <f ca="1">+IF(AND(ISNUMBER(OFFSET('Water Data'!$D$6,0,10*ROW('Water Data'!D172))),'Data Summary'!BT178="Yes"),OFFSET('Water Data'!$D$6,0,10*ROW('Water Data'!D172)),NA())</f>
        <v>#N/A</v>
      </c>
      <c r="F178" s="519" t="e">
        <f ca="1">+IF(AND(ISNUMBER(OFFSET('Water Data'!$D$9,0,10*ROW('Water Data'!D172))),'Data Summary'!BU178="Yes"),OFFSET('Water Data'!$D$9,0,10*ROW('Water Data'!D172)),NA())</f>
        <v>#N/A</v>
      </c>
      <c r="G178" s="519" t="e">
        <f ca="1">+IF(AND(ISNUMBER(OFFSET('Water Data'!$E$4,0,10*ROW('Water Data'!E172))),'Data Summary'!BV178="Yes"),100-OFFSET('Water Data'!$E$4,0,10*ROW('Water Data'!E172)),NA())</f>
        <v>#N/A</v>
      </c>
      <c r="H178" s="519" t="e">
        <f ca="1">+IF(AND(ISNUMBER(OFFSET('Water Data'!$E$6,0,10*ROW('Water Data'!E172))),'Data Summary'!BW178="Yes"),OFFSET('Water Data'!$E$6,0,10*ROW('Water Data'!E172)),NA())</f>
        <v>#N/A</v>
      </c>
      <c r="I178" s="519" t="e">
        <f ca="1">+IF(AND(ISNUMBER(OFFSET('Water Data'!$E$9,0,10*ROW('Water Data'!E172))),'Data Summary'!BX178="Yes"),OFFSET('Water Data'!$E$9,0,10*ROW('Water Data'!E172)),NA())</f>
        <v>#N/A</v>
      </c>
      <c r="J178" s="519" t="e">
        <f ca="1">+IF(AND(ISNUMBER(OFFSET('Water Data'!$F$4,0,10*ROW('Water Data'!F172))),'Data Summary'!BY178="Yes"),100-OFFSET('Water Data'!$F$4,0,10*ROW('Water Data'!F172)),NA())</f>
        <v>#N/A</v>
      </c>
      <c r="K178" s="519" t="e">
        <f ca="1">+IF(AND(ISNUMBER(OFFSET('Water Data'!$F$6,0,10*ROW('Water Data'!F172))),'Data Summary'!BZ178="Yes"),OFFSET('Water Data'!$F$6,0,10*ROW('Water Data'!F172)),NA())</f>
        <v>#N/A</v>
      </c>
      <c r="L178" s="519" t="e">
        <f ca="1">+IF(AND(ISNUMBER(OFFSET('Water Data'!$F$9,0,10*ROW('Water Data'!F172))),'Data Summary'!CA178="Yes"),OFFSET('Water Data'!$F$9,0,10*ROW('Water Data'!F172)),NA())</f>
        <v>#N/A</v>
      </c>
      <c r="M178" s="519" t="e">
        <f ca="1">+IF(AND(ISNUMBER(OFFSET('Water Data'!$G$4,0,10*ROW('Water Data'!G172))),'Data Summary'!CB178="Yes"),100-OFFSET('Water Data'!$G$4,0,10*ROW('Water Data'!G172)),NA())</f>
        <v>#N/A</v>
      </c>
      <c r="N178" s="519" t="e">
        <f ca="1">+IF(AND(ISNUMBER(OFFSET('Water Data'!$G$6,0,10*ROW('Water Data'!G172))),'Data Summary'!CC178="Yes"),OFFSET('Water Data'!$G$6,0,10*ROW('Water Data'!G172)),NA())</f>
        <v>#N/A</v>
      </c>
      <c r="O178" s="519" t="e">
        <f ca="1">+IF(AND(ISNUMBER(OFFSET('Water Data'!$G$9,0,10*ROW('Water Data'!G172))),'Data Summary'!CD178="Yes"),OFFSET('Water Data'!$G$9,0,10*ROW('Water Data'!G172)),NA())</f>
        <v>#N/A</v>
      </c>
      <c r="P178" s="519" t="e">
        <f ca="1">+IF(AND(ISNUMBER(OFFSET('Water Data'!$H$4,0,10*ROW('Water Data'!H172))),'Data Summary'!CE178="Yes"),100-OFFSET('Water Data'!$H$4,0,10*ROW('Water Data'!H172)),NA())</f>
        <v>#N/A</v>
      </c>
      <c r="Q178" s="519" t="e">
        <f ca="1">+IF(AND(ISNUMBER(OFFSET('Water Data'!$H$6,0,10*ROW('Water Data'!H172))),'Data Summary'!CF178="Yes"),OFFSET('Water Data'!$H$6,0,10*ROW('Water Data'!H172)),NA())</f>
        <v>#N/A</v>
      </c>
      <c r="R178" s="519" t="e">
        <f ca="1">+IF(AND(ISNUMBER(OFFSET('Water Data'!$H$9,0,10*ROW('Water Data'!H172))),'Data Summary'!CG178="Yes"),OFFSET('Water Data'!$H$9,0,10*ROW('Water Data'!H172)),NA())</f>
        <v>#N/A</v>
      </c>
      <c r="S178" s="519" t="e">
        <f ca="1">+IF(AND(ISNUMBER(OFFSET('Water Data'!$I$4,0,10*ROW('Water Data'!I172))),'Data Summary'!CH178="Yes"),100-OFFSET('Water Data'!$I$4,0,10*ROW('Water Data'!I172)),NA())</f>
        <v>#N/A</v>
      </c>
      <c r="T178" s="519" t="e">
        <f ca="1">+IF(AND(ISNUMBER(OFFSET('Water Data'!$I$6,0,10*ROW('Water Data'!I172))),'Data Summary'!CI178="Yes"),OFFSET('Water Data'!$I$6,0,10*ROW('Water Data'!I172)),NA())</f>
        <v>#N/A</v>
      </c>
      <c r="U178" s="519" t="e">
        <f ca="1">+IF(AND(ISNUMBER(OFFSET('Water Data'!$I$9,0,10*ROW('Water Data'!I172))),'Data Summary'!CJ178="Yes"),OFFSET('Water Data'!$I$9,0,10*ROW('Water Data'!I172)),NA())</f>
        <v>#N/A</v>
      </c>
      <c r="V178" s="520" t="e">
        <f ca="1">+IF(AND(ISNUMBER(OFFSET('Sanitation Data'!$D$4,0,10*ROW('Sanitation Data'!D172))),'Data Summary'!CK178="Yes"),100-OFFSET('Sanitation Data'!$D$4,0,10*ROW('Sanitation Data'!D172)),NA())</f>
        <v>#N/A</v>
      </c>
      <c r="W178" s="520" t="e">
        <f ca="1">+IF(AND(ISNUMBER(OFFSET('Sanitation Data'!$D$6,0,10*ROW('Sanitation Data'!D172))),'Data Summary'!CL178="Yes"),OFFSET('Sanitation Data'!$D$6,0,10*ROW('Sanitation Data'!D172)),NA())</f>
        <v>#N/A</v>
      </c>
      <c r="X178" s="520" t="e">
        <f ca="1">+IF(AND(ISNUMBER(OFFSET('Sanitation Data'!$D$10,0,10*ROW('Sanitation Data'!D172))),'Data Summary'!CM178="Yes"),OFFSET('Sanitation Data'!$D$10,0,10*ROW('Sanitation Data'!D172)),NA())</f>
        <v>#N/A</v>
      </c>
      <c r="Y178" s="520" t="e">
        <f ca="1">+IF(AND(ISNUMBER(OFFSET('Sanitation Data'!$D$11,0,10*ROW('Sanitation Data'!D172))),'Data Summary'!CN178="Yes"),OFFSET('Sanitation Data'!$D$11,0,10*ROW('Sanitation Data'!D172)),NA())</f>
        <v>#N/A</v>
      </c>
      <c r="Z178" s="520" t="e">
        <f ca="1">+IF(AND(ISNUMBER(OFFSET('Sanitation Data'!$D$12,0,10*ROW('Sanitation Data'!D172))),'Data Summary'!CO178="Yes"),OFFSET('Sanitation Data'!$D$12,0,10*ROW('Sanitation Data'!D172)),NA())</f>
        <v>#N/A</v>
      </c>
      <c r="AA178" s="520" t="e">
        <f ca="1">+IF(AND(ISNUMBER(OFFSET('Sanitation Data'!$E$4,0,10*ROW('Sanitation Data'!E172))),'Data Summary'!CP178="Yes"),100-OFFSET('Sanitation Data'!$E$4,0,10*ROW('Sanitation Data'!E172)),NA())</f>
        <v>#N/A</v>
      </c>
      <c r="AB178" s="520" t="e">
        <f ca="1">+IF(AND(ISNUMBER(OFFSET('Sanitation Data'!$E$6,0,10*ROW('Sanitation Data'!E172))),'Data Summary'!CQ178="Yes"),OFFSET('Sanitation Data'!$E$6,0,10*ROW('Sanitation Data'!E172)),NA())</f>
        <v>#N/A</v>
      </c>
      <c r="AC178" s="520" t="e">
        <f ca="1">+IF(AND(ISNUMBER(OFFSET('Sanitation Data'!$E$10,0,10*ROW('Sanitation Data'!E172))),'Data Summary'!CR178="Yes"),OFFSET('Sanitation Data'!$E$10,0,10*ROW('Sanitation Data'!E172)),NA())</f>
        <v>#N/A</v>
      </c>
      <c r="AD178" s="520" t="e">
        <f ca="1">+IF(AND(ISNUMBER(OFFSET('Sanitation Data'!$E$11,0,10*ROW('Sanitation Data'!E172))),'Data Summary'!CS178="Yes"),OFFSET('Sanitation Data'!$E$11,0,10*ROW('Sanitation Data'!E172)),NA())</f>
        <v>#N/A</v>
      </c>
      <c r="AE178" s="520" t="e">
        <f ca="1">+IF(AND(ISNUMBER(OFFSET('Sanitation Data'!$E$12,0,10*ROW('Sanitation Data'!E172))),'Data Summary'!CT178="Yes"),OFFSET('Sanitation Data'!$E$12,0,10*ROW('Sanitation Data'!E172)),NA())</f>
        <v>#N/A</v>
      </c>
      <c r="AF178" s="520" t="e">
        <f ca="1">+IF(AND(ISNUMBER(OFFSET('Sanitation Data'!$F$4,0,10*ROW('Sanitation Data'!F172))),'Data Summary'!CU178="Yes"),100-OFFSET('Sanitation Data'!$F$4,0,10*ROW('Sanitation Data'!F172)),NA())</f>
        <v>#N/A</v>
      </c>
      <c r="AG178" s="520" t="e">
        <f ca="1">+IF(AND(ISNUMBER(OFFSET('Sanitation Data'!$F$6,0,10*ROW('Sanitation Data'!F172))),'Data Summary'!CV178="Yes"),OFFSET('Sanitation Data'!$F$6,0,10*ROW('Sanitation Data'!F172)),NA())</f>
        <v>#N/A</v>
      </c>
      <c r="AH178" s="520" t="e">
        <f ca="1">+IF(AND(ISNUMBER(OFFSET('Sanitation Data'!$F$10,0,10*ROW('Sanitation Data'!F172))),'Data Summary'!CW178="Yes"),OFFSET('Sanitation Data'!$F$10,0,10*ROW('Sanitation Data'!F172)),NA())</f>
        <v>#N/A</v>
      </c>
      <c r="AI178" s="520" t="e">
        <f ca="1">+IF(AND(ISNUMBER(OFFSET('Sanitation Data'!$F$11,0,10*ROW('Sanitation Data'!F172))),'Data Summary'!CX178="Yes"),OFFSET('Sanitation Data'!$F$11,0,10*ROW('Sanitation Data'!F172)),NA())</f>
        <v>#N/A</v>
      </c>
      <c r="AJ178" s="520" t="e">
        <f ca="1">+IF(AND(ISNUMBER(OFFSET('Sanitation Data'!$F$12,0,10*ROW('Sanitation Data'!F172))),'Data Summary'!CY178="Yes"),OFFSET('Sanitation Data'!$F$12,0,10*ROW('Sanitation Data'!F172)),NA())</f>
        <v>#N/A</v>
      </c>
      <c r="AK178" s="520" t="e">
        <f ca="1">+IF(AND(ISNUMBER(OFFSET('Sanitation Data'!$G$4,0,10*ROW('Sanitation Data'!G172))),'Data Summary'!CZ178="Yes"),100-OFFSET('Sanitation Data'!$G$4,0,10*ROW('Sanitation Data'!G172)),NA())</f>
        <v>#N/A</v>
      </c>
      <c r="AL178" s="520" t="e">
        <f ca="1">+IF(AND(ISNUMBER(OFFSET('Sanitation Data'!$G$6,0,10*ROW('Sanitation Data'!G172))),'Data Summary'!DA178="Yes"),OFFSET('Sanitation Data'!$G$6,0,10*ROW('Sanitation Data'!G172)),NA())</f>
        <v>#N/A</v>
      </c>
      <c r="AM178" s="520" t="e">
        <f ca="1">+IF(AND(ISNUMBER(OFFSET('Sanitation Data'!$G$10,0,10*ROW('Sanitation Data'!G172))),'Data Summary'!DB178="Yes"),OFFSET('Sanitation Data'!$G$10,0,10*ROW('Sanitation Data'!G172)),NA())</f>
        <v>#N/A</v>
      </c>
      <c r="AN178" s="520" t="e">
        <f ca="1">+IF(AND(ISNUMBER(OFFSET('Sanitation Data'!$G$11,0,10*ROW('Sanitation Data'!G172))),'Data Summary'!DC178="Yes"),OFFSET('Sanitation Data'!$G$11,0,10*ROW('Sanitation Data'!G172)),NA())</f>
        <v>#N/A</v>
      </c>
      <c r="AO178" s="520" t="e">
        <f ca="1">+IF(AND(ISNUMBER(OFFSET('Sanitation Data'!$G$12,0,10*ROW('Sanitation Data'!G172))),'Data Summary'!DD178="Yes"),OFFSET('Sanitation Data'!$G$12,0,10*ROW('Sanitation Data'!G172)),NA())</f>
        <v>#N/A</v>
      </c>
      <c r="AP178" s="520" t="e">
        <f ca="1">+IF(AND(ISNUMBER(OFFSET('Sanitation Data'!$H$4,0,10*ROW('Sanitation Data'!H172))),'Data Summary'!DE178="Yes"),100-OFFSET('Sanitation Data'!$H$4,0,10*ROW('Sanitation Data'!H172)),NA())</f>
        <v>#N/A</v>
      </c>
      <c r="AQ178" s="520" t="e">
        <f ca="1">+IF(AND(ISNUMBER(OFFSET('Sanitation Data'!$H$6,0,10*ROW('Sanitation Data'!H172))),'Data Summary'!DF178="Yes"),OFFSET('Sanitation Data'!$H$6,0,10*ROW('Sanitation Data'!H172)),NA())</f>
        <v>#N/A</v>
      </c>
      <c r="AR178" s="520" t="e">
        <f ca="1">+IF(AND(ISNUMBER(OFFSET('Sanitation Data'!$H$10,0,10*ROW('Sanitation Data'!H172))),'Data Summary'!DG178="Yes"),OFFSET('Sanitation Data'!$H$10,0,10*ROW('Sanitation Data'!H172)),NA())</f>
        <v>#N/A</v>
      </c>
      <c r="AS178" s="520" t="e">
        <f ca="1">+IF(AND(ISNUMBER(OFFSET('Sanitation Data'!$H$11,0,10*ROW('Sanitation Data'!H172))),'Data Summary'!DH178="Yes"),OFFSET('Sanitation Data'!$H$11,0,10*ROW('Sanitation Data'!H172)),NA())</f>
        <v>#N/A</v>
      </c>
      <c r="AT178" s="520" t="e">
        <f ca="1">+IF(AND(ISNUMBER(OFFSET('Sanitation Data'!$H$12,0,10*ROW('Sanitation Data'!H172))),'Data Summary'!DI178="Yes"),OFFSET('Sanitation Data'!$H$12,0,10*ROW('Sanitation Data'!H172)),NA())</f>
        <v>#N/A</v>
      </c>
      <c r="AU178" s="520" t="e">
        <f ca="1">+IF(AND(ISNUMBER(OFFSET('Sanitation Data'!$I$4,0,10*ROW('Sanitation Data'!I172))),'Data Summary'!DJ178="Yes"),100-OFFSET('Sanitation Data'!$I$4,0,10*ROW('Sanitation Data'!I172)),NA())</f>
        <v>#N/A</v>
      </c>
      <c r="AV178" s="520" t="e">
        <f ca="1">+IF(AND(ISNUMBER(OFFSET('Sanitation Data'!$I$6,0,10*ROW('Sanitation Data'!I172))),'Data Summary'!DK178="Yes"),OFFSET('Sanitation Data'!$I$6,0,10*ROW('Sanitation Data'!I172)),NA())</f>
        <v>#N/A</v>
      </c>
      <c r="AW178" s="520" t="e">
        <f ca="1">+IF(AND(ISNUMBER(OFFSET('Sanitation Data'!$I$10,0,10*ROW('Sanitation Data'!I172))),'Data Summary'!DL178="Yes"),OFFSET('Sanitation Data'!$I$10,0,10*ROW('Sanitation Data'!I172)),NA())</f>
        <v>#N/A</v>
      </c>
      <c r="AX178" s="520" t="e">
        <f ca="1">+IF(AND(ISNUMBER(OFFSET('Sanitation Data'!$I$11,0,10*ROW('Sanitation Data'!I172))),'Data Summary'!DM178="Yes"),OFFSET('Sanitation Data'!$I$11,0,10*ROW('Sanitation Data'!I172)),NA())</f>
        <v>#N/A</v>
      </c>
      <c r="AY178" s="520" t="e">
        <f ca="1">+IF(AND(ISNUMBER(OFFSET('Sanitation Data'!$I$12,0,10*ROW('Sanitation Data'!I172))),'Data Summary'!DN178="Yes"),OFFSET('Sanitation Data'!$I$12,0,10*ROW('Sanitation Data'!I172)),NA())</f>
        <v>#N/A</v>
      </c>
      <c r="AZ178" s="521" t="e">
        <f ca="1">+IF(AND(ISNUMBER(OFFSET('Hygiene Data'!$D$5,0,10*ROW('Hygiene Data'!D172))),'Data Summary'!DO178="Yes"),OFFSET('Hygiene Data'!$D$5,0,10*ROW('Hygiene Data'!D172)),NA())</f>
        <v>#N/A</v>
      </c>
      <c r="BA178" s="521" t="e">
        <f ca="1">+IF(AND(ISNUMBER(OFFSET('Hygiene Data'!$D$7,0,10*ROW('Hygiene Data'!D172))),'Data Summary'!DP178="Yes"),OFFSET('Hygiene Data'!$D$7,0,10*ROW('Hygiene Data'!D172)),NA())</f>
        <v>#N/A</v>
      </c>
      <c r="BB178" s="521" t="e">
        <f ca="1">+IF(AND(ISNUMBER(OFFSET('Hygiene Data'!$D$9,0,10*ROW('Hygiene Data'!D172))),'Data Summary'!DQ178="Yes"),OFFSET('Hygiene Data'!$D$9,0,10*ROW('Hygiene Data'!D172)),NA())</f>
        <v>#N/A</v>
      </c>
      <c r="BC178" s="521" t="e">
        <f ca="1">+IF(AND(ISNUMBER(OFFSET('Hygiene Data'!$E$5,0,10*ROW('Hygiene Data'!E172))),'Data Summary'!DR178="Yes"),OFFSET('Hygiene Data'!$E$5,0,10*ROW('Hygiene Data'!E172)),NA())</f>
        <v>#N/A</v>
      </c>
      <c r="BD178" s="521" t="e">
        <f ca="1">+IF(AND(ISNUMBER(OFFSET('Hygiene Data'!$E$7,0,10*ROW('Hygiene Data'!E172))),'Data Summary'!DS178="Yes"),OFFSET('Hygiene Data'!$E$7,0,10*ROW('Hygiene Data'!E172)),NA())</f>
        <v>#N/A</v>
      </c>
      <c r="BE178" s="521" t="e">
        <f ca="1">+IF(AND(ISNUMBER(OFFSET('Hygiene Data'!$E$9,0,10*ROW('Hygiene Data'!E172))),'Data Summary'!DT178="Yes"),OFFSET('Hygiene Data'!$E$9,0,10*ROW('Hygiene Data'!E172)),NA())</f>
        <v>#N/A</v>
      </c>
      <c r="BF178" s="521" t="e">
        <f ca="1">+IF(AND(ISNUMBER(OFFSET('Hygiene Data'!$F$5,0,10*ROW('Hygiene Data'!F172))),'Data Summary'!DU178="Yes"),OFFSET('Hygiene Data'!$F$5,0,10*ROW('Hygiene Data'!F172)),NA())</f>
        <v>#N/A</v>
      </c>
      <c r="BG178" s="521" t="e">
        <f ca="1">+IF(AND(ISNUMBER(OFFSET('Hygiene Data'!$F$7,0,10*ROW('Hygiene Data'!F172))),'Data Summary'!DV178="Yes"),OFFSET('Hygiene Data'!$F$7,0,10*ROW('Hygiene Data'!F172)),NA())</f>
        <v>#N/A</v>
      </c>
      <c r="BH178" s="521" t="e">
        <f ca="1">+IF(AND(ISNUMBER(OFFSET('Hygiene Data'!$F$9,0,10*ROW('Hygiene Data'!F172))),'Data Summary'!DW178="Yes"),OFFSET('Hygiene Data'!$F$9,0,10*ROW('Hygiene Data'!F172)),NA())</f>
        <v>#N/A</v>
      </c>
      <c r="BI178" s="521" t="e">
        <f ca="1">+IF(AND(ISNUMBER(OFFSET('Hygiene Data'!$G$5,0,10*ROW('Hygiene Data'!G172))),'Data Summary'!DX178="Yes"),OFFSET('Hygiene Data'!$G$5,0,10*ROW('Hygiene Data'!G172)),NA())</f>
        <v>#N/A</v>
      </c>
      <c r="BJ178" s="521" t="e">
        <f ca="1">+IF(AND(ISNUMBER(OFFSET('Hygiene Data'!$G$7,0,10*ROW('Hygiene Data'!G172))),'Data Summary'!DY178="Yes"),OFFSET('Hygiene Data'!$G$7,0,10*ROW('Hygiene Data'!G172)),NA())</f>
        <v>#N/A</v>
      </c>
      <c r="BK178" s="521" t="e">
        <f ca="1">+IF(AND(ISNUMBER(OFFSET('Hygiene Data'!$G$9,0,10*ROW('Hygiene Data'!G172))),'Data Summary'!DZ178="Yes"),OFFSET('Hygiene Data'!$G$9,0,10*ROW('Hygiene Data'!G172)),NA())</f>
        <v>#N/A</v>
      </c>
      <c r="BL178" s="521" t="e">
        <f ca="1">+IF(AND(ISNUMBER(OFFSET('Hygiene Data'!$H$5,0,10*ROW('Hygiene Data'!H172))),'Data Summary'!EA178="Yes"),OFFSET('Hygiene Data'!$H$5,0,10*ROW('Hygiene Data'!H172)),NA())</f>
        <v>#N/A</v>
      </c>
      <c r="BM178" s="521" t="e">
        <f ca="1">+IF(AND(ISNUMBER(OFFSET('Hygiene Data'!$H$7,0,10*ROW('Hygiene Data'!H172))),'Data Summary'!EB178="Yes"),OFFSET('Hygiene Data'!$H$7,0,10*ROW('Hygiene Data'!H172)),NA())</f>
        <v>#N/A</v>
      </c>
      <c r="BN178" s="521" t="e">
        <f ca="1">+IF(AND(ISNUMBER(OFFSET('Hygiene Data'!$H$9,0,10*ROW('Hygiene Data'!H172))),'Data Summary'!EC178="Yes"),OFFSET('Hygiene Data'!$H$9,0,10*ROW('Hygiene Data'!H172)),NA())</f>
        <v>#N/A</v>
      </c>
      <c r="BO178" s="521" t="e">
        <f ca="1">+IF(AND(ISNUMBER(OFFSET('Hygiene Data'!$I$5,0,10*ROW('Hygiene Data'!I172))),'Data Summary'!ED178="Yes"),OFFSET('Hygiene Data'!$I$5,0,10*ROW('Hygiene Data'!I172)),NA())</f>
        <v>#N/A</v>
      </c>
      <c r="BP178" s="521" t="e">
        <f ca="1">+IF(AND(ISNUMBER(OFFSET('Hygiene Data'!$I$7,0,10*ROW('Hygiene Data'!I172))),'Data Summary'!EE178="Yes"),OFFSET('Hygiene Data'!$I$7,0,10*ROW('Hygiene Data'!I172)),NA())</f>
        <v>#N/A</v>
      </c>
      <c r="BQ178" s="521" t="e">
        <f ca="1">+IF(AND(ISNUMBER(OFFSET('Hygiene Data'!$I$9,0,10*ROW('Hygiene Data'!I172))),'Data Summary'!EF178="Yes"),OFFSET('Hygiene Data'!$I$9,0,10*ROW('Hygiene Data'!I172)),NA())</f>
        <v>#N/A</v>
      </c>
    </row>
    <row r="179" spans="1:69" x14ac:dyDescent="0.25">
      <c r="A179" s="517" t="e">
        <f ca="1">+RIGHT('Data Summary'!A179,LEN('Data Summary'!A179)-9)</f>
        <v>#VALUE!</v>
      </c>
      <c r="B179" s="491" t="str">
        <f ca="1">+IF(ISTEXT('Data Summary'!B179),'Data Summary'!B179,"")</f>
        <v/>
      </c>
      <c r="C179" s="518" t="e">
        <f ca="1">+VALUE('Data Summary'!C179)</f>
        <v>#VALUE!</v>
      </c>
      <c r="D179" s="519" t="e">
        <f ca="1">+IF(AND(ISNUMBER(OFFSET('Water Data'!$D$4,0,10*ROW('Water Data'!D173))),'Data Summary'!BS179="Yes"),100-OFFSET('Water Data'!$D$4,0,10*ROW('Water Data'!D173)),NA())</f>
        <v>#N/A</v>
      </c>
      <c r="E179" s="519" t="e">
        <f ca="1">+IF(AND(ISNUMBER(OFFSET('Water Data'!$D$6,0,10*ROW('Water Data'!D173))),'Data Summary'!BT179="Yes"),OFFSET('Water Data'!$D$6,0,10*ROW('Water Data'!D173)),NA())</f>
        <v>#N/A</v>
      </c>
      <c r="F179" s="519" t="e">
        <f ca="1">+IF(AND(ISNUMBER(OFFSET('Water Data'!$D$9,0,10*ROW('Water Data'!D173))),'Data Summary'!BU179="Yes"),OFFSET('Water Data'!$D$9,0,10*ROW('Water Data'!D173)),NA())</f>
        <v>#N/A</v>
      </c>
      <c r="G179" s="519" t="e">
        <f ca="1">+IF(AND(ISNUMBER(OFFSET('Water Data'!$E$4,0,10*ROW('Water Data'!E173))),'Data Summary'!BV179="Yes"),100-OFFSET('Water Data'!$E$4,0,10*ROW('Water Data'!E173)),NA())</f>
        <v>#N/A</v>
      </c>
      <c r="H179" s="519" t="e">
        <f ca="1">+IF(AND(ISNUMBER(OFFSET('Water Data'!$E$6,0,10*ROW('Water Data'!E173))),'Data Summary'!BW179="Yes"),OFFSET('Water Data'!$E$6,0,10*ROW('Water Data'!E173)),NA())</f>
        <v>#N/A</v>
      </c>
      <c r="I179" s="519" t="e">
        <f ca="1">+IF(AND(ISNUMBER(OFFSET('Water Data'!$E$9,0,10*ROW('Water Data'!E173))),'Data Summary'!BX179="Yes"),OFFSET('Water Data'!$E$9,0,10*ROW('Water Data'!E173)),NA())</f>
        <v>#N/A</v>
      </c>
      <c r="J179" s="519" t="e">
        <f ca="1">+IF(AND(ISNUMBER(OFFSET('Water Data'!$F$4,0,10*ROW('Water Data'!F173))),'Data Summary'!BY179="Yes"),100-OFFSET('Water Data'!$F$4,0,10*ROW('Water Data'!F173)),NA())</f>
        <v>#N/A</v>
      </c>
      <c r="K179" s="519" t="e">
        <f ca="1">+IF(AND(ISNUMBER(OFFSET('Water Data'!$F$6,0,10*ROW('Water Data'!F173))),'Data Summary'!BZ179="Yes"),OFFSET('Water Data'!$F$6,0,10*ROW('Water Data'!F173)),NA())</f>
        <v>#N/A</v>
      </c>
      <c r="L179" s="519" t="e">
        <f ca="1">+IF(AND(ISNUMBER(OFFSET('Water Data'!$F$9,0,10*ROW('Water Data'!F173))),'Data Summary'!CA179="Yes"),OFFSET('Water Data'!$F$9,0,10*ROW('Water Data'!F173)),NA())</f>
        <v>#N/A</v>
      </c>
      <c r="M179" s="519" t="e">
        <f ca="1">+IF(AND(ISNUMBER(OFFSET('Water Data'!$G$4,0,10*ROW('Water Data'!G173))),'Data Summary'!CB179="Yes"),100-OFFSET('Water Data'!$G$4,0,10*ROW('Water Data'!G173)),NA())</f>
        <v>#N/A</v>
      </c>
      <c r="N179" s="519" t="e">
        <f ca="1">+IF(AND(ISNUMBER(OFFSET('Water Data'!$G$6,0,10*ROW('Water Data'!G173))),'Data Summary'!CC179="Yes"),OFFSET('Water Data'!$G$6,0,10*ROW('Water Data'!G173)),NA())</f>
        <v>#N/A</v>
      </c>
      <c r="O179" s="519" t="e">
        <f ca="1">+IF(AND(ISNUMBER(OFFSET('Water Data'!$G$9,0,10*ROW('Water Data'!G173))),'Data Summary'!CD179="Yes"),OFFSET('Water Data'!$G$9,0,10*ROW('Water Data'!G173)),NA())</f>
        <v>#N/A</v>
      </c>
      <c r="P179" s="519" t="e">
        <f ca="1">+IF(AND(ISNUMBER(OFFSET('Water Data'!$H$4,0,10*ROW('Water Data'!H173))),'Data Summary'!CE179="Yes"),100-OFFSET('Water Data'!$H$4,0,10*ROW('Water Data'!H173)),NA())</f>
        <v>#N/A</v>
      </c>
      <c r="Q179" s="519" t="e">
        <f ca="1">+IF(AND(ISNUMBER(OFFSET('Water Data'!$H$6,0,10*ROW('Water Data'!H173))),'Data Summary'!CF179="Yes"),OFFSET('Water Data'!$H$6,0,10*ROW('Water Data'!H173)),NA())</f>
        <v>#N/A</v>
      </c>
      <c r="R179" s="519" t="e">
        <f ca="1">+IF(AND(ISNUMBER(OFFSET('Water Data'!$H$9,0,10*ROW('Water Data'!H173))),'Data Summary'!CG179="Yes"),OFFSET('Water Data'!$H$9,0,10*ROW('Water Data'!H173)),NA())</f>
        <v>#N/A</v>
      </c>
      <c r="S179" s="519" t="e">
        <f ca="1">+IF(AND(ISNUMBER(OFFSET('Water Data'!$I$4,0,10*ROW('Water Data'!I173))),'Data Summary'!CH179="Yes"),100-OFFSET('Water Data'!$I$4,0,10*ROW('Water Data'!I173)),NA())</f>
        <v>#N/A</v>
      </c>
      <c r="T179" s="519" t="e">
        <f ca="1">+IF(AND(ISNUMBER(OFFSET('Water Data'!$I$6,0,10*ROW('Water Data'!I173))),'Data Summary'!CI179="Yes"),OFFSET('Water Data'!$I$6,0,10*ROW('Water Data'!I173)),NA())</f>
        <v>#N/A</v>
      </c>
      <c r="U179" s="519" t="e">
        <f ca="1">+IF(AND(ISNUMBER(OFFSET('Water Data'!$I$9,0,10*ROW('Water Data'!I173))),'Data Summary'!CJ179="Yes"),OFFSET('Water Data'!$I$9,0,10*ROW('Water Data'!I173)),NA())</f>
        <v>#N/A</v>
      </c>
      <c r="V179" s="520" t="e">
        <f ca="1">+IF(AND(ISNUMBER(OFFSET('Sanitation Data'!$D$4,0,10*ROW('Sanitation Data'!D173))),'Data Summary'!CK179="Yes"),100-OFFSET('Sanitation Data'!$D$4,0,10*ROW('Sanitation Data'!D173)),NA())</f>
        <v>#N/A</v>
      </c>
      <c r="W179" s="520" t="e">
        <f ca="1">+IF(AND(ISNUMBER(OFFSET('Sanitation Data'!$D$6,0,10*ROW('Sanitation Data'!D173))),'Data Summary'!CL179="Yes"),OFFSET('Sanitation Data'!$D$6,0,10*ROW('Sanitation Data'!D173)),NA())</f>
        <v>#N/A</v>
      </c>
      <c r="X179" s="520" t="e">
        <f ca="1">+IF(AND(ISNUMBER(OFFSET('Sanitation Data'!$D$10,0,10*ROW('Sanitation Data'!D173))),'Data Summary'!CM179="Yes"),OFFSET('Sanitation Data'!$D$10,0,10*ROW('Sanitation Data'!D173)),NA())</f>
        <v>#N/A</v>
      </c>
      <c r="Y179" s="520" t="e">
        <f ca="1">+IF(AND(ISNUMBER(OFFSET('Sanitation Data'!$D$11,0,10*ROW('Sanitation Data'!D173))),'Data Summary'!CN179="Yes"),OFFSET('Sanitation Data'!$D$11,0,10*ROW('Sanitation Data'!D173)),NA())</f>
        <v>#N/A</v>
      </c>
      <c r="Z179" s="520" t="e">
        <f ca="1">+IF(AND(ISNUMBER(OFFSET('Sanitation Data'!$D$12,0,10*ROW('Sanitation Data'!D173))),'Data Summary'!CO179="Yes"),OFFSET('Sanitation Data'!$D$12,0,10*ROW('Sanitation Data'!D173)),NA())</f>
        <v>#N/A</v>
      </c>
      <c r="AA179" s="520" t="e">
        <f ca="1">+IF(AND(ISNUMBER(OFFSET('Sanitation Data'!$E$4,0,10*ROW('Sanitation Data'!E173))),'Data Summary'!CP179="Yes"),100-OFFSET('Sanitation Data'!$E$4,0,10*ROW('Sanitation Data'!E173)),NA())</f>
        <v>#N/A</v>
      </c>
      <c r="AB179" s="520" t="e">
        <f ca="1">+IF(AND(ISNUMBER(OFFSET('Sanitation Data'!$E$6,0,10*ROW('Sanitation Data'!E173))),'Data Summary'!CQ179="Yes"),OFFSET('Sanitation Data'!$E$6,0,10*ROW('Sanitation Data'!E173)),NA())</f>
        <v>#N/A</v>
      </c>
      <c r="AC179" s="520" t="e">
        <f ca="1">+IF(AND(ISNUMBER(OFFSET('Sanitation Data'!$E$10,0,10*ROW('Sanitation Data'!E173))),'Data Summary'!CR179="Yes"),OFFSET('Sanitation Data'!$E$10,0,10*ROW('Sanitation Data'!E173)),NA())</f>
        <v>#N/A</v>
      </c>
      <c r="AD179" s="520" t="e">
        <f ca="1">+IF(AND(ISNUMBER(OFFSET('Sanitation Data'!$E$11,0,10*ROW('Sanitation Data'!E173))),'Data Summary'!CS179="Yes"),OFFSET('Sanitation Data'!$E$11,0,10*ROW('Sanitation Data'!E173)),NA())</f>
        <v>#N/A</v>
      </c>
      <c r="AE179" s="520" t="e">
        <f ca="1">+IF(AND(ISNUMBER(OFFSET('Sanitation Data'!$E$12,0,10*ROW('Sanitation Data'!E173))),'Data Summary'!CT179="Yes"),OFFSET('Sanitation Data'!$E$12,0,10*ROW('Sanitation Data'!E173)),NA())</f>
        <v>#N/A</v>
      </c>
      <c r="AF179" s="520" t="e">
        <f ca="1">+IF(AND(ISNUMBER(OFFSET('Sanitation Data'!$F$4,0,10*ROW('Sanitation Data'!F173))),'Data Summary'!CU179="Yes"),100-OFFSET('Sanitation Data'!$F$4,0,10*ROW('Sanitation Data'!F173)),NA())</f>
        <v>#N/A</v>
      </c>
      <c r="AG179" s="520" t="e">
        <f ca="1">+IF(AND(ISNUMBER(OFFSET('Sanitation Data'!$F$6,0,10*ROW('Sanitation Data'!F173))),'Data Summary'!CV179="Yes"),OFFSET('Sanitation Data'!$F$6,0,10*ROW('Sanitation Data'!F173)),NA())</f>
        <v>#N/A</v>
      </c>
      <c r="AH179" s="520" t="e">
        <f ca="1">+IF(AND(ISNUMBER(OFFSET('Sanitation Data'!$F$10,0,10*ROW('Sanitation Data'!F173))),'Data Summary'!CW179="Yes"),OFFSET('Sanitation Data'!$F$10,0,10*ROW('Sanitation Data'!F173)),NA())</f>
        <v>#N/A</v>
      </c>
      <c r="AI179" s="520" t="e">
        <f ca="1">+IF(AND(ISNUMBER(OFFSET('Sanitation Data'!$F$11,0,10*ROW('Sanitation Data'!F173))),'Data Summary'!CX179="Yes"),OFFSET('Sanitation Data'!$F$11,0,10*ROW('Sanitation Data'!F173)),NA())</f>
        <v>#N/A</v>
      </c>
      <c r="AJ179" s="520" t="e">
        <f ca="1">+IF(AND(ISNUMBER(OFFSET('Sanitation Data'!$F$12,0,10*ROW('Sanitation Data'!F173))),'Data Summary'!CY179="Yes"),OFFSET('Sanitation Data'!$F$12,0,10*ROW('Sanitation Data'!F173)),NA())</f>
        <v>#N/A</v>
      </c>
      <c r="AK179" s="520" t="e">
        <f ca="1">+IF(AND(ISNUMBER(OFFSET('Sanitation Data'!$G$4,0,10*ROW('Sanitation Data'!G173))),'Data Summary'!CZ179="Yes"),100-OFFSET('Sanitation Data'!$G$4,0,10*ROW('Sanitation Data'!G173)),NA())</f>
        <v>#N/A</v>
      </c>
      <c r="AL179" s="520" t="e">
        <f ca="1">+IF(AND(ISNUMBER(OFFSET('Sanitation Data'!$G$6,0,10*ROW('Sanitation Data'!G173))),'Data Summary'!DA179="Yes"),OFFSET('Sanitation Data'!$G$6,0,10*ROW('Sanitation Data'!G173)),NA())</f>
        <v>#N/A</v>
      </c>
      <c r="AM179" s="520" t="e">
        <f ca="1">+IF(AND(ISNUMBER(OFFSET('Sanitation Data'!$G$10,0,10*ROW('Sanitation Data'!G173))),'Data Summary'!DB179="Yes"),OFFSET('Sanitation Data'!$G$10,0,10*ROW('Sanitation Data'!G173)),NA())</f>
        <v>#N/A</v>
      </c>
      <c r="AN179" s="520" t="e">
        <f ca="1">+IF(AND(ISNUMBER(OFFSET('Sanitation Data'!$G$11,0,10*ROW('Sanitation Data'!G173))),'Data Summary'!DC179="Yes"),OFFSET('Sanitation Data'!$G$11,0,10*ROW('Sanitation Data'!G173)),NA())</f>
        <v>#N/A</v>
      </c>
      <c r="AO179" s="520" t="e">
        <f ca="1">+IF(AND(ISNUMBER(OFFSET('Sanitation Data'!$G$12,0,10*ROW('Sanitation Data'!G173))),'Data Summary'!DD179="Yes"),OFFSET('Sanitation Data'!$G$12,0,10*ROW('Sanitation Data'!G173)),NA())</f>
        <v>#N/A</v>
      </c>
      <c r="AP179" s="520" t="e">
        <f ca="1">+IF(AND(ISNUMBER(OFFSET('Sanitation Data'!$H$4,0,10*ROW('Sanitation Data'!H173))),'Data Summary'!DE179="Yes"),100-OFFSET('Sanitation Data'!$H$4,0,10*ROW('Sanitation Data'!H173)),NA())</f>
        <v>#N/A</v>
      </c>
      <c r="AQ179" s="520" t="e">
        <f ca="1">+IF(AND(ISNUMBER(OFFSET('Sanitation Data'!$H$6,0,10*ROW('Sanitation Data'!H173))),'Data Summary'!DF179="Yes"),OFFSET('Sanitation Data'!$H$6,0,10*ROW('Sanitation Data'!H173)),NA())</f>
        <v>#N/A</v>
      </c>
      <c r="AR179" s="520" t="e">
        <f ca="1">+IF(AND(ISNUMBER(OFFSET('Sanitation Data'!$H$10,0,10*ROW('Sanitation Data'!H173))),'Data Summary'!DG179="Yes"),OFFSET('Sanitation Data'!$H$10,0,10*ROW('Sanitation Data'!H173)),NA())</f>
        <v>#N/A</v>
      </c>
      <c r="AS179" s="520" t="e">
        <f ca="1">+IF(AND(ISNUMBER(OFFSET('Sanitation Data'!$H$11,0,10*ROW('Sanitation Data'!H173))),'Data Summary'!DH179="Yes"),OFFSET('Sanitation Data'!$H$11,0,10*ROW('Sanitation Data'!H173)),NA())</f>
        <v>#N/A</v>
      </c>
      <c r="AT179" s="520" t="e">
        <f ca="1">+IF(AND(ISNUMBER(OFFSET('Sanitation Data'!$H$12,0,10*ROW('Sanitation Data'!H173))),'Data Summary'!DI179="Yes"),OFFSET('Sanitation Data'!$H$12,0,10*ROW('Sanitation Data'!H173)),NA())</f>
        <v>#N/A</v>
      </c>
      <c r="AU179" s="520" t="e">
        <f ca="1">+IF(AND(ISNUMBER(OFFSET('Sanitation Data'!$I$4,0,10*ROW('Sanitation Data'!I173))),'Data Summary'!DJ179="Yes"),100-OFFSET('Sanitation Data'!$I$4,0,10*ROW('Sanitation Data'!I173)),NA())</f>
        <v>#N/A</v>
      </c>
      <c r="AV179" s="520" t="e">
        <f ca="1">+IF(AND(ISNUMBER(OFFSET('Sanitation Data'!$I$6,0,10*ROW('Sanitation Data'!I173))),'Data Summary'!DK179="Yes"),OFFSET('Sanitation Data'!$I$6,0,10*ROW('Sanitation Data'!I173)),NA())</f>
        <v>#N/A</v>
      </c>
      <c r="AW179" s="520" t="e">
        <f ca="1">+IF(AND(ISNUMBER(OFFSET('Sanitation Data'!$I$10,0,10*ROW('Sanitation Data'!I173))),'Data Summary'!DL179="Yes"),OFFSET('Sanitation Data'!$I$10,0,10*ROW('Sanitation Data'!I173)),NA())</f>
        <v>#N/A</v>
      </c>
      <c r="AX179" s="520" t="e">
        <f ca="1">+IF(AND(ISNUMBER(OFFSET('Sanitation Data'!$I$11,0,10*ROW('Sanitation Data'!I173))),'Data Summary'!DM179="Yes"),OFFSET('Sanitation Data'!$I$11,0,10*ROW('Sanitation Data'!I173)),NA())</f>
        <v>#N/A</v>
      </c>
      <c r="AY179" s="520" t="e">
        <f ca="1">+IF(AND(ISNUMBER(OFFSET('Sanitation Data'!$I$12,0,10*ROW('Sanitation Data'!I173))),'Data Summary'!DN179="Yes"),OFFSET('Sanitation Data'!$I$12,0,10*ROW('Sanitation Data'!I173)),NA())</f>
        <v>#N/A</v>
      </c>
      <c r="AZ179" s="521" t="e">
        <f ca="1">+IF(AND(ISNUMBER(OFFSET('Hygiene Data'!$D$5,0,10*ROW('Hygiene Data'!D173))),'Data Summary'!DO179="Yes"),OFFSET('Hygiene Data'!$D$5,0,10*ROW('Hygiene Data'!D173)),NA())</f>
        <v>#N/A</v>
      </c>
      <c r="BA179" s="521" t="e">
        <f ca="1">+IF(AND(ISNUMBER(OFFSET('Hygiene Data'!$D$7,0,10*ROW('Hygiene Data'!D173))),'Data Summary'!DP179="Yes"),OFFSET('Hygiene Data'!$D$7,0,10*ROW('Hygiene Data'!D173)),NA())</f>
        <v>#N/A</v>
      </c>
      <c r="BB179" s="521" t="e">
        <f ca="1">+IF(AND(ISNUMBER(OFFSET('Hygiene Data'!$D$9,0,10*ROW('Hygiene Data'!D173))),'Data Summary'!DQ179="Yes"),OFFSET('Hygiene Data'!$D$9,0,10*ROW('Hygiene Data'!D173)),NA())</f>
        <v>#N/A</v>
      </c>
      <c r="BC179" s="521" t="e">
        <f ca="1">+IF(AND(ISNUMBER(OFFSET('Hygiene Data'!$E$5,0,10*ROW('Hygiene Data'!E173))),'Data Summary'!DR179="Yes"),OFFSET('Hygiene Data'!$E$5,0,10*ROW('Hygiene Data'!E173)),NA())</f>
        <v>#N/A</v>
      </c>
      <c r="BD179" s="521" t="e">
        <f ca="1">+IF(AND(ISNUMBER(OFFSET('Hygiene Data'!$E$7,0,10*ROW('Hygiene Data'!E173))),'Data Summary'!DS179="Yes"),OFFSET('Hygiene Data'!$E$7,0,10*ROW('Hygiene Data'!E173)),NA())</f>
        <v>#N/A</v>
      </c>
      <c r="BE179" s="521" t="e">
        <f ca="1">+IF(AND(ISNUMBER(OFFSET('Hygiene Data'!$E$9,0,10*ROW('Hygiene Data'!E173))),'Data Summary'!DT179="Yes"),OFFSET('Hygiene Data'!$E$9,0,10*ROW('Hygiene Data'!E173)),NA())</f>
        <v>#N/A</v>
      </c>
      <c r="BF179" s="521" t="e">
        <f ca="1">+IF(AND(ISNUMBER(OFFSET('Hygiene Data'!$F$5,0,10*ROW('Hygiene Data'!F173))),'Data Summary'!DU179="Yes"),OFFSET('Hygiene Data'!$F$5,0,10*ROW('Hygiene Data'!F173)),NA())</f>
        <v>#N/A</v>
      </c>
      <c r="BG179" s="521" t="e">
        <f ca="1">+IF(AND(ISNUMBER(OFFSET('Hygiene Data'!$F$7,0,10*ROW('Hygiene Data'!F173))),'Data Summary'!DV179="Yes"),OFFSET('Hygiene Data'!$F$7,0,10*ROW('Hygiene Data'!F173)),NA())</f>
        <v>#N/A</v>
      </c>
      <c r="BH179" s="521" t="e">
        <f ca="1">+IF(AND(ISNUMBER(OFFSET('Hygiene Data'!$F$9,0,10*ROW('Hygiene Data'!F173))),'Data Summary'!DW179="Yes"),OFFSET('Hygiene Data'!$F$9,0,10*ROW('Hygiene Data'!F173)),NA())</f>
        <v>#N/A</v>
      </c>
      <c r="BI179" s="521" t="e">
        <f ca="1">+IF(AND(ISNUMBER(OFFSET('Hygiene Data'!$G$5,0,10*ROW('Hygiene Data'!G173))),'Data Summary'!DX179="Yes"),OFFSET('Hygiene Data'!$G$5,0,10*ROW('Hygiene Data'!G173)),NA())</f>
        <v>#N/A</v>
      </c>
      <c r="BJ179" s="521" t="e">
        <f ca="1">+IF(AND(ISNUMBER(OFFSET('Hygiene Data'!$G$7,0,10*ROW('Hygiene Data'!G173))),'Data Summary'!DY179="Yes"),OFFSET('Hygiene Data'!$G$7,0,10*ROW('Hygiene Data'!G173)),NA())</f>
        <v>#N/A</v>
      </c>
      <c r="BK179" s="521" t="e">
        <f ca="1">+IF(AND(ISNUMBER(OFFSET('Hygiene Data'!$G$9,0,10*ROW('Hygiene Data'!G173))),'Data Summary'!DZ179="Yes"),OFFSET('Hygiene Data'!$G$9,0,10*ROW('Hygiene Data'!G173)),NA())</f>
        <v>#N/A</v>
      </c>
      <c r="BL179" s="521" t="e">
        <f ca="1">+IF(AND(ISNUMBER(OFFSET('Hygiene Data'!$H$5,0,10*ROW('Hygiene Data'!H173))),'Data Summary'!EA179="Yes"),OFFSET('Hygiene Data'!$H$5,0,10*ROW('Hygiene Data'!H173)),NA())</f>
        <v>#N/A</v>
      </c>
      <c r="BM179" s="521" t="e">
        <f ca="1">+IF(AND(ISNUMBER(OFFSET('Hygiene Data'!$H$7,0,10*ROW('Hygiene Data'!H173))),'Data Summary'!EB179="Yes"),OFFSET('Hygiene Data'!$H$7,0,10*ROW('Hygiene Data'!H173)),NA())</f>
        <v>#N/A</v>
      </c>
      <c r="BN179" s="521" t="e">
        <f ca="1">+IF(AND(ISNUMBER(OFFSET('Hygiene Data'!$H$9,0,10*ROW('Hygiene Data'!H173))),'Data Summary'!EC179="Yes"),OFFSET('Hygiene Data'!$H$9,0,10*ROW('Hygiene Data'!H173)),NA())</f>
        <v>#N/A</v>
      </c>
      <c r="BO179" s="521" t="e">
        <f ca="1">+IF(AND(ISNUMBER(OFFSET('Hygiene Data'!$I$5,0,10*ROW('Hygiene Data'!I173))),'Data Summary'!ED179="Yes"),OFFSET('Hygiene Data'!$I$5,0,10*ROW('Hygiene Data'!I173)),NA())</f>
        <v>#N/A</v>
      </c>
      <c r="BP179" s="521" t="e">
        <f ca="1">+IF(AND(ISNUMBER(OFFSET('Hygiene Data'!$I$7,0,10*ROW('Hygiene Data'!I173))),'Data Summary'!EE179="Yes"),OFFSET('Hygiene Data'!$I$7,0,10*ROW('Hygiene Data'!I173)),NA())</f>
        <v>#N/A</v>
      </c>
      <c r="BQ179" s="521" t="e">
        <f ca="1">+IF(AND(ISNUMBER(OFFSET('Hygiene Data'!$I$9,0,10*ROW('Hygiene Data'!I173))),'Data Summary'!EF179="Yes"),OFFSET('Hygiene Data'!$I$9,0,10*ROW('Hygiene Data'!I173)),NA())</f>
        <v>#N/A</v>
      </c>
    </row>
    <row r="180" spans="1:69" x14ac:dyDescent="0.25">
      <c r="A180" s="517" t="e">
        <f ca="1">+RIGHT('Data Summary'!A180,LEN('Data Summary'!A180)-9)</f>
        <v>#VALUE!</v>
      </c>
      <c r="B180" s="491" t="str">
        <f ca="1">+IF(ISTEXT('Data Summary'!B180),'Data Summary'!B180,"")</f>
        <v/>
      </c>
      <c r="C180" s="518" t="e">
        <f ca="1">+VALUE('Data Summary'!C180)</f>
        <v>#VALUE!</v>
      </c>
      <c r="D180" s="519" t="e">
        <f ca="1">+IF(AND(ISNUMBER(OFFSET('Water Data'!$D$4,0,10*ROW('Water Data'!D174))),'Data Summary'!BS180="Yes"),100-OFFSET('Water Data'!$D$4,0,10*ROW('Water Data'!D174)),NA())</f>
        <v>#N/A</v>
      </c>
      <c r="E180" s="519" t="e">
        <f ca="1">+IF(AND(ISNUMBER(OFFSET('Water Data'!$D$6,0,10*ROW('Water Data'!D174))),'Data Summary'!BT180="Yes"),OFFSET('Water Data'!$D$6,0,10*ROW('Water Data'!D174)),NA())</f>
        <v>#N/A</v>
      </c>
      <c r="F180" s="519" t="e">
        <f ca="1">+IF(AND(ISNUMBER(OFFSET('Water Data'!$D$9,0,10*ROW('Water Data'!D174))),'Data Summary'!BU180="Yes"),OFFSET('Water Data'!$D$9,0,10*ROW('Water Data'!D174)),NA())</f>
        <v>#N/A</v>
      </c>
      <c r="G180" s="519" t="e">
        <f ca="1">+IF(AND(ISNUMBER(OFFSET('Water Data'!$E$4,0,10*ROW('Water Data'!E174))),'Data Summary'!BV180="Yes"),100-OFFSET('Water Data'!$E$4,0,10*ROW('Water Data'!E174)),NA())</f>
        <v>#N/A</v>
      </c>
      <c r="H180" s="519" t="e">
        <f ca="1">+IF(AND(ISNUMBER(OFFSET('Water Data'!$E$6,0,10*ROW('Water Data'!E174))),'Data Summary'!BW180="Yes"),OFFSET('Water Data'!$E$6,0,10*ROW('Water Data'!E174)),NA())</f>
        <v>#N/A</v>
      </c>
      <c r="I180" s="519" t="e">
        <f ca="1">+IF(AND(ISNUMBER(OFFSET('Water Data'!$E$9,0,10*ROW('Water Data'!E174))),'Data Summary'!BX180="Yes"),OFFSET('Water Data'!$E$9,0,10*ROW('Water Data'!E174)),NA())</f>
        <v>#N/A</v>
      </c>
      <c r="J180" s="519" t="e">
        <f ca="1">+IF(AND(ISNUMBER(OFFSET('Water Data'!$F$4,0,10*ROW('Water Data'!F174))),'Data Summary'!BY180="Yes"),100-OFFSET('Water Data'!$F$4,0,10*ROW('Water Data'!F174)),NA())</f>
        <v>#N/A</v>
      </c>
      <c r="K180" s="519" t="e">
        <f ca="1">+IF(AND(ISNUMBER(OFFSET('Water Data'!$F$6,0,10*ROW('Water Data'!F174))),'Data Summary'!BZ180="Yes"),OFFSET('Water Data'!$F$6,0,10*ROW('Water Data'!F174)),NA())</f>
        <v>#N/A</v>
      </c>
      <c r="L180" s="519" t="e">
        <f ca="1">+IF(AND(ISNUMBER(OFFSET('Water Data'!$F$9,0,10*ROW('Water Data'!F174))),'Data Summary'!CA180="Yes"),OFFSET('Water Data'!$F$9,0,10*ROW('Water Data'!F174)),NA())</f>
        <v>#N/A</v>
      </c>
      <c r="M180" s="519" t="e">
        <f ca="1">+IF(AND(ISNUMBER(OFFSET('Water Data'!$G$4,0,10*ROW('Water Data'!G174))),'Data Summary'!CB180="Yes"),100-OFFSET('Water Data'!$G$4,0,10*ROW('Water Data'!G174)),NA())</f>
        <v>#N/A</v>
      </c>
      <c r="N180" s="519" t="e">
        <f ca="1">+IF(AND(ISNUMBER(OFFSET('Water Data'!$G$6,0,10*ROW('Water Data'!G174))),'Data Summary'!CC180="Yes"),OFFSET('Water Data'!$G$6,0,10*ROW('Water Data'!G174)),NA())</f>
        <v>#N/A</v>
      </c>
      <c r="O180" s="519" t="e">
        <f ca="1">+IF(AND(ISNUMBER(OFFSET('Water Data'!$G$9,0,10*ROW('Water Data'!G174))),'Data Summary'!CD180="Yes"),OFFSET('Water Data'!$G$9,0,10*ROW('Water Data'!G174)),NA())</f>
        <v>#N/A</v>
      </c>
      <c r="P180" s="519" t="e">
        <f ca="1">+IF(AND(ISNUMBER(OFFSET('Water Data'!$H$4,0,10*ROW('Water Data'!H174))),'Data Summary'!CE180="Yes"),100-OFFSET('Water Data'!$H$4,0,10*ROW('Water Data'!H174)),NA())</f>
        <v>#N/A</v>
      </c>
      <c r="Q180" s="519" t="e">
        <f ca="1">+IF(AND(ISNUMBER(OFFSET('Water Data'!$H$6,0,10*ROW('Water Data'!H174))),'Data Summary'!CF180="Yes"),OFFSET('Water Data'!$H$6,0,10*ROW('Water Data'!H174)),NA())</f>
        <v>#N/A</v>
      </c>
      <c r="R180" s="519" t="e">
        <f ca="1">+IF(AND(ISNUMBER(OFFSET('Water Data'!$H$9,0,10*ROW('Water Data'!H174))),'Data Summary'!CG180="Yes"),OFFSET('Water Data'!$H$9,0,10*ROW('Water Data'!H174)),NA())</f>
        <v>#N/A</v>
      </c>
      <c r="S180" s="519" t="e">
        <f ca="1">+IF(AND(ISNUMBER(OFFSET('Water Data'!$I$4,0,10*ROW('Water Data'!I174))),'Data Summary'!CH180="Yes"),100-OFFSET('Water Data'!$I$4,0,10*ROW('Water Data'!I174)),NA())</f>
        <v>#N/A</v>
      </c>
      <c r="T180" s="519" t="e">
        <f ca="1">+IF(AND(ISNUMBER(OFFSET('Water Data'!$I$6,0,10*ROW('Water Data'!I174))),'Data Summary'!CI180="Yes"),OFFSET('Water Data'!$I$6,0,10*ROW('Water Data'!I174)),NA())</f>
        <v>#N/A</v>
      </c>
      <c r="U180" s="519" t="e">
        <f ca="1">+IF(AND(ISNUMBER(OFFSET('Water Data'!$I$9,0,10*ROW('Water Data'!I174))),'Data Summary'!CJ180="Yes"),OFFSET('Water Data'!$I$9,0,10*ROW('Water Data'!I174)),NA())</f>
        <v>#N/A</v>
      </c>
      <c r="V180" s="520" t="e">
        <f ca="1">+IF(AND(ISNUMBER(OFFSET('Sanitation Data'!$D$4,0,10*ROW('Sanitation Data'!D174))),'Data Summary'!CK180="Yes"),100-OFFSET('Sanitation Data'!$D$4,0,10*ROW('Sanitation Data'!D174)),NA())</f>
        <v>#N/A</v>
      </c>
      <c r="W180" s="520" t="e">
        <f ca="1">+IF(AND(ISNUMBER(OFFSET('Sanitation Data'!$D$6,0,10*ROW('Sanitation Data'!D174))),'Data Summary'!CL180="Yes"),OFFSET('Sanitation Data'!$D$6,0,10*ROW('Sanitation Data'!D174)),NA())</f>
        <v>#N/A</v>
      </c>
      <c r="X180" s="520" t="e">
        <f ca="1">+IF(AND(ISNUMBER(OFFSET('Sanitation Data'!$D$10,0,10*ROW('Sanitation Data'!D174))),'Data Summary'!CM180="Yes"),OFFSET('Sanitation Data'!$D$10,0,10*ROW('Sanitation Data'!D174)),NA())</f>
        <v>#N/A</v>
      </c>
      <c r="Y180" s="520" t="e">
        <f ca="1">+IF(AND(ISNUMBER(OFFSET('Sanitation Data'!$D$11,0,10*ROW('Sanitation Data'!D174))),'Data Summary'!CN180="Yes"),OFFSET('Sanitation Data'!$D$11,0,10*ROW('Sanitation Data'!D174)),NA())</f>
        <v>#N/A</v>
      </c>
      <c r="Z180" s="520" t="e">
        <f ca="1">+IF(AND(ISNUMBER(OFFSET('Sanitation Data'!$D$12,0,10*ROW('Sanitation Data'!D174))),'Data Summary'!CO180="Yes"),OFFSET('Sanitation Data'!$D$12,0,10*ROW('Sanitation Data'!D174)),NA())</f>
        <v>#N/A</v>
      </c>
      <c r="AA180" s="520" t="e">
        <f ca="1">+IF(AND(ISNUMBER(OFFSET('Sanitation Data'!$E$4,0,10*ROW('Sanitation Data'!E174))),'Data Summary'!CP180="Yes"),100-OFFSET('Sanitation Data'!$E$4,0,10*ROW('Sanitation Data'!E174)),NA())</f>
        <v>#N/A</v>
      </c>
      <c r="AB180" s="520" t="e">
        <f ca="1">+IF(AND(ISNUMBER(OFFSET('Sanitation Data'!$E$6,0,10*ROW('Sanitation Data'!E174))),'Data Summary'!CQ180="Yes"),OFFSET('Sanitation Data'!$E$6,0,10*ROW('Sanitation Data'!E174)),NA())</f>
        <v>#N/A</v>
      </c>
      <c r="AC180" s="520" t="e">
        <f ca="1">+IF(AND(ISNUMBER(OFFSET('Sanitation Data'!$E$10,0,10*ROW('Sanitation Data'!E174))),'Data Summary'!CR180="Yes"),OFFSET('Sanitation Data'!$E$10,0,10*ROW('Sanitation Data'!E174)),NA())</f>
        <v>#N/A</v>
      </c>
      <c r="AD180" s="520" t="e">
        <f ca="1">+IF(AND(ISNUMBER(OFFSET('Sanitation Data'!$E$11,0,10*ROW('Sanitation Data'!E174))),'Data Summary'!CS180="Yes"),OFFSET('Sanitation Data'!$E$11,0,10*ROW('Sanitation Data'!E174)),NA())</f>
        <v>#N/A</v>
      </c>
      <c r="AE180" s="520" t="e">
        <f ca="1">+IF(AND(ISNUMBER(OFFSET('Sanitation Data'!$E$12,0,10*ROW('Sanitation Data'!E174))),'Data Summary'!CT180="Yes"),OFFSET('Sanitation Data'!$E$12,0,10*ROW('Sanitation Data'!E174)),NA())</f>
        <v>#N/A</v>
      </c>
      <c r="AF180" s="520" t="e">
        <f ca="1">+IF(AND(ISNUMBER(OFFSET('Sanitation Data'!$F$4,0,10*ROW('Sanitation Data'!F174))),'Data Summary'!CU180="Yes"),100-OFFSET('Sanitation Data'!$F$4,0,10*ROW('Sanitation Data'!F174)),NA())</f>
        <v>#N/A</v>
      </c>
      <c r="AG180" s="520" t="e">
        <f ca="1">+IF(AND(ISNUMBER(OFFSET('Sanitation Data'!$F$6,0,10*ROW('Sanitation Data'!F174))),'Data Summary'!CV180="Yes"),OFFSET('Sanitation Data'!$F$6,0,10*ROW('Sanitation Data'!F174)),NA())</f>
        <v>#N/A</v>
      </c>
      <c r="AH180" s="520" t="e">
        <f ca="1">+IF(AND(ISNUMBER(OFFSET('Sanitation Data'!$F$10,0,10*ROW('Sanitation Data'!F174))),'Data Summary'!CW180="Yes"),OFFSET('Sanitation Data'!$F$10,0,10*ROW('Sanitation Data'!F174)),NA())</f>
        <v>#N/A</v>
      </c>
      <c r="AI180" s="520" t="e">
        <f ca="1">+IF(AND(ISNUMBER(OFFSET('Sanitation Data'!$F$11,0,10*ROW('Sanitation Data'!F174))),'Data Summary'!CX180="Yes"),OFFSET('Sanitation Data'!$F$11,0,10*ROW('Sanitation Data'!F174)),NA())</f>
        <v>#N/A</v>
      </c>
      <c r="AJ180" s="520" t="e">
        <f ca="1">+IF(AND(ISNUMBER(OFFSET('Sanitation Data'!$F$12,0,10*ROW('Sanitation Data'!F174))),'Data Summary'!CY180="Yes"),OFFSET('Sanitation Data'!$F$12,0,10*ROW('Sanitation Data'!F174)),NA())</f>
        <v>#N/A</v>
      </c>
      <c r="AK180" s="520" t="e">
        <f ca="1">+IF(AND(ISNUMBER(OFFSET('Sanitation Data'!$G$4,0,10*ROW('Sanitation Data'!G174))),'Data Summary'!CZ180="Yes"),100-OFFSET('Sanitation Data'!$G$4,0,10*ROW('Sanitation Data'!G174)),NA())</f>
        <v>#N/A</v>
      </c>
      <c r="AL180" s="520" t="e">
        <f ca="1">+IF(AND(ISNUMBER(OFFSET('Sanitation Data'!$G$6,0,10*ROW('Sanitation Data'!G174))),'Data Summary'!DA180="Yes"),OFFSET('Sanitation Data'!$G$6,0,10*ROW('Sanitation Data'!G174)),NA())</f>
        <v>#N/A</v>
      </c>
      <c r="AM180" s="520" t="e">
        <f ca="1">+IF(AND(ISNUMBER(OFFSET('Sanitation Data'!$G$10,0,10*ROW('Sanitation Data'!G174))),'Data Summary'!DB180="Yes"),OFFSET('Sanitation Data'!$G$10,0,10*ROW('Sanitation Data'!G174)),NA())</f>
        <v>#N/A</v>
      </c>
      <c r="AN180" s="520" t="e">
        <f ca="1">+IF(AND(ISNUMBER(OFFSET('Sanitation Data'!$G$11,0,10*ROW('Sanitation Data'!G174))),'Data Summary'!DC180="Yes"),OFFSET('Sanitation Data'!$G$11,0,10*ROW('Sanitation Data'!G174)),NA())</f>
        <v>#N/A</v>
      </c>
      <c r="AO180" s="520" t="e">
        <f ca="1">+IF(AND(ISNUMBER(OFFSET('Sanitation Data'!$G$12,0,10*ROW('Sanitation Data'!G174))),'Data Summary'!DD180="Yes"),OFFSET('Sanitation Data'!$G$12,0,10*ROW('Sanitation Data'!G174)),NA())</f>
        <v>#N/A</v>
      </c>
      <c r="AP180" s="520" t="e">
        <f ca="1">+IF(AND(ISNUMBER(OFFSET('Sanitation Data'!$H$4,0,10*ROW('Sanitation Data'!H174))),'Data Summary'!DE180="Yes"),100-OFFSET('Sanitation Data'!$H$4,0,10*ROW('Sanitation Data'!H174)),NA())</f>
        <v>#N/A</v>
      </c>
      <c r="AQ180" s="520" t="e">
        <f ca="1">+IF(AND(ISNUMBER(OFFSET('Sanitation Data'!$H$6,0,10*ROW('Sanitation Data'!H174))),'Data Summary'!DF180="Yes"),OFFSET('Sanitation Data'!$H$6,0,10*ROW('Sanitation Data'!H174)),NA())</f>
        <v>#N/A</v>
      </c>
      <c r="AR180" s="520" t="e">
        <f ca="1">+IF(AND(ISNUMBER(OFFSET('Sanitation Data'!$H$10,0,10*ROW('Sanitation Data'!H174))),'Data Summary'!DG180="Yes"),OFFSET('Sanitation Data'!$H$10,0,10*ROW('Sanitation Data'!H174)),NA())</f>
        <v>#N/A</v>
      </c>
      <c r="AS180" s="520" t="e">
        <f ca="1">+IF(AND(ISNUMBER(OFFSET('Sanitation Data'!$H$11,0,10*ROW('Sanitation Data'!H174))),'Data Summary'!DH180="Yes"),OFFSET('Sanitation Data'!$H$11,0,10*ROW('Sanitation Data'!H174)),NA())</f>
        <v>#N/A</v>
      </c>
      <c r="AT180" s="520" t="e">
        <f ca="1">+IF(AND(ISNUMBER(OFFSET('Sanitation Data'!$H$12,0,10*ROW('Sanitation Data'!H174))),'Data Summary'!DI180="Yes"),OFFSET('Sanitation Data'!$H$12,0,10*ROW('Sanitation Data'!H174)),NA())</f>
        <v>#N/A</v>
      </c>
      <c r="AU180" s="520" t="e">
        <f ca="1">+IF(AND(ISNUMBER(OFFSET('Sanitation Data'!$I$4,0,10*ROW('Sanitation Data'!I174))),'Data Summary'!DJ180="Yes"),100-OFFSET('Sanitation Data'!$I$4,0,10*ROW('Sanitation Data'!I174)),NA())</f>
        <v>#N/A</v>
      </c>
      <c r="AV180" s="520" t="e">
        <f ca="1">+IF(AND(ISNUMBER(OFFSET('Sanitation Data'!$I$6,0,10*ROW('Sanitation Data'!I174))),'Data Summary'!DK180="Yes"),OFFSET('Sanitation Data'!$I$6,0,10*ROW('Sanitation Data'!I174)),NA())</f>
        <v>#N/A</v>
      </c>
      <c r="AW180" s="520" t="e">
        <f ca="1">+IF(AND(ISNUMBER(OFFSET('Sanitation Data'!$I$10,0,10*ROW('Sanitation Data'!I174))),'Data Summary'!DL180="Yes"),OFFSET('Sanitation Data'!$I$10,0,10*ROW('Sanitation Data'!I174)),NA())</f>
        <v>#N/A</v>
      </c>
      <c r="AX180" s="520" t="e">
        <f ca="1">+IF(AND(ISNUMBER(OFFSET('Sanitation Data'!$I$11,0,10*ROW('Sanitation Data'!I174))),'Data Summary'!DM180="Yes"),OFFSET('Sanitation Data'!$I$11,0,10*ROW('Sanitation Data'!I174)),NA())</f>
        <v>#N/A</v>
      </c>
      <c r="AY180" s="520" t="e">
        <f ca="1">+IF(AND(ISNUMBER(OFFSET('Sanitation Data'!$I$12,0,10*ROW('Sanitation Data'!I174))),'Data Summary'!DN180="Yes"),OFFSET('Sanitation Data'!$I$12,0,10*ROW('Sanitation Data'!I174)),NA())</f>
        <v>#N/A</v>
      </c>
      <c r="AZ180" s="521" t="e">
        <f ca="1">+IF(AND(ISNUMBER(OFFSET('Hygiene Data'!$D$5,0,10*ROW('Hygiene Data'!D174))),'Data Summary'!DO180="Yes"),OFFSET('Hygiene Data'!$D$5,0,10*ROW('Hygiene Data'!D174)),NA())</f>
        <v>#N/A</v>
      </c>
      <c r="BA180" s="521" t="e">
        <f ca="1">+IF(AND(ISNUMBER(OFFSET('Hygiene Data'!$D$7,0,10*ROW('Hygiene Data'!D174))),'Data Summary'!DP180="Yes"),OFFSET('Hygiene Data'!$D$7,0,10*ROW('Hygiene Data'!D174)),NA())</f>
        <v>#N/A</v>
      </c>
      <c r="BB180" s="521" t="e">
        <f ca="1">+IF(AND(ISNUMBER(OFFSET('Hygiene Data'!$D$9,0,10*ROW('Hygiene Data'!D174))),'Data Summary'!DQ180="Yes"),OFFSET('Hygiene Data'!$D$9,0,10*ROW('Hygiene Data'!D174)),NA())</f>
        <v>#N/A</v>
      </c>
      <c r="BC180" s="521" t="e">
        <f ca="1">+IF(AND(ISNUMBER(OFFSET('Hygiene Data'!$E$5,0,10*ROW('Hygiene Data'!E174))),'Data Summary'!DR180="Yes"),OFFSET('Hygiene Data'!$E$5,0,10*ROW('Hygiene Data'!E174)),NA())</f>
        <v>#N/A</v>
      </c>
      <c r="BD180" s="521" t="e">
        <f ca="1">+IF(AND(ISNUMBER(OFFSET('Hygiene Data'!$E$7,0,10*ROW('Hygiene Data'!E174))),'Data Summary'!DS180="Yes"),OFFSET('Hygiene Data'!$E$7,0,10*ROW('Hygiene Data'!E174)),NA())</f>
        <v>#N/A</v>
      </c>
      <c r="BE180" s="521" t="e">
        <f ca="1">+IF(AND(ISNUMBER(OFFSET('Hygiene Data'!$E$9,0,10*ROW('Hygiene Data'!E174))),'Data Summary'!DT180="Yes"),OFFSET('Hygiene Data'!$E$9,0,10*ROW('Hygiene Data'!E174)),NA())</f>
        <v>#N/A</v>
      </c>
      <c r="BF180" s="521" t="e">
        <f ca="1">+IF(AND(ISNUMBER(OFFSET('Hygiene Data'!$F$5,0,10*ROW('Hygiene Data'!F174))),'Data Summary'!DU180="Yes"),OFFSET('Hygiene Data'!$F$5,0,10*ROW('Hygiene Data'!F174)),NA())</f>
        <v>#N/A</v>
      </c>
      <c r="BG180" s="521" t="e">
        <f ca="1">+IF(AND(ISNUMBER(OFFSET('Hygiene Data'!$F$7,0,10*ROW('Hygiene Data'!F174))),'Data Summary'!DV180="Yes"),OFFSET('Hygiene Data'!$F$7,0,10*ROW('Hygiene Data'!F174)),NA())</f>
        <v>#N/A</v>
      </c>
      <c r="BH180" s="521" t="e">
        <f ca="1">+IF(AND(ISNUMBER(OFFSET('Hygiene Data'!$F$9,0,10*ROW('Hygiene Data'!F174))),'Data Summary'!DW180="Yes"),OFFSET('Hygiene Data'!$F$9,0,10*ROW('Hygiene Data'!F174)),NA())</f>
        <v>#N/A</v>
      </c>
      <c r="BI180" s="521" t="e">
        <f ca="1">+IF(AND(ISNUMBER(OFFSET('Hygiene Data'!$G$5,0,10*ROW('Hygiene Data'!G174))),'Data Summary'!DX180="Yes"),OFFSET('Hygiene Data'!$G$5,0,10*ROW('Hygiene Data'!G174)),NA())</f>
        <v>#N/A</v>
      </c>
      <c r="BJ180" s="521" t="e">
        <f ca="1">+IF(AND(ISNUMBER(OFFSET('Hygiene Data'!$G$7,0,10*ROW('Hygiene Data'!G174))),'Data Summary'!DY180="Yes"),OFFSET('Hygiene Data'!$G$7,0,10*ROW('Hygiene Data'!G174)),NA())</f>
        <v>#N/A</v>
      </c>
      <c r="BK180" s="521" t="e">
        <f ca="1">+IF(AND(ISNUMBER(OFFSET('Hygiene Data'!$G$9,0,10*ROW('Hygiene Data'!G174))),'Data Summary'!DZ180="Yes"),OFFSET('Hygiene Data'!$G$9,0,10*ROW('Hygiene Data'!G174)),NA())</f>
        <v>#N/A</v>
      </c>
      <c r="BL180" s="521" t="e">
        <f ca="1">+IF(AND(ISNUMBER(OFFSET('Hygiene Data'!$H$5,0,10*ROW('Hygiene Data'!H174))),'Data Summary'!EA180="Yes"),OFFSET('Hygiene Data'!$H$5,0,10*ROW('Hygiene Data'!H174)),NA())</f>
        <v>#N/A</v>
      </c>
      <c r="BM180" s="521" t="e">
        <f ca="1">+IF(AND(ISNUMBER(OFFSET('Hygiene Data'!$H$7,0,10*ROW('Hygiene Data'!H174))),'Data Summary'!EB180="Yes"),OFFSET('Hygiene Data'!$H$7,0,10*ROW('Hygiene Data'!H174)),NA())</f>
        <v>#N/A</v>
      </c>
      <c r="BN180" s="521" t="e">
        <f ca="1">+IF(AND(ISNUMBER(OFFSET('Hygiene Data'!$H$9,0,10*ROW('Hygiene Data'!H174))),'Data Summary'!EC180="Yes"),OFFSET('Hygiene Data'!$H$9,0,10*ROW('Hygiene Data'!H174)),NA())</f>
        <v>#N/A</v>
      </c>
      <c r="BO180" s="521" t="e">
        <f ca="1">+IF(AND(ISNUMBER(OFFSET('Hygiene Data'!$I$5,0,10*ROW('Hygiene Data'!I174))),'Data Summary'!ED180="Yes"),OFFSET('Hygiene Data'!$I$5,0,10*ROW('Hygiene Data'!I174)),NA())</f>
        <v>#N/A</v>
      </c>
      <c r="BP180" s="521" t="e">
        <f ca="1">+IF(AND(ISNUMBER(OFFSET('Hygiene Data'!$I$7,0,10*ROW('Hygiene Data'!I174))),'Data Summary'!EE180="Yes"),OFFSET('Hygiene Data'!$I$7,0,10*ROW('Hygiene Data'!I174)),NA())</f>
        <v>#N/A</v>
      </c>
      <c r="BQ180" s="521" t="e">
        <f ca="1">+IF(AND(ISNUMBER(OFFSET('Hygiene Data'!$I$9,0,10*ROW('Hygiene Data'!I174))),'Data Summary'!EF180="Yes"),OFFSET('Hygiene Data'!$I$9,0,10*ROW('Hygiene Data'!I174)),NA())</f>
        <v>#N/A</v>
      </c>
    </row>
    <row r="181" spans="1:69" x14ac:dyDescent="0.25">
      <c r="A181" s="517" t="e">
        <f ca="1">+RIGHT('Data Summary'!A181,LEN('Data Summary'!A181)-9)</f>
        <v>#VALUE!</v>
      </c>
      <c r="B181" s="491" t="str">
        <f ca="1">+IF(ISTEXT('Data Summary'!B181),'Data Summary'!B181,"")</f>
        <v/>
      </c>
      <c r="C181" s="518" t="e">
        <f ca="1">+VALUE('Data Summary'!C181)</f>
        <v>#VALUE!</v>
      </c>
      <c r="D181" s="519" t="e">
        <f ca="1">+IF(AND(ISNUMBER(OFFSET('Water Data'!$D$4,0,10*ROW('Water Data'!D175))),'Data Summary'!BS181="Yes"),100-OFFSET('Water Data'!$D$4,0,10*ROW('Water Data'!D175)),NA())</f>
        <v>#N/A</v>
      </c>
      <c r="E181" s="519" t="e">
        <f ca="1">+IF(AND(ISNUMBER(OFFSET('Water Data'!$D$6,0,10*ROW('Water Data'!D175))),'Data Summary'!BT181="Yes"),OFFSET('Water Data'!$D$6,0,10*ROW('Water Data'!D175)),NA())</f>
        <v>#N/A</v>
      </c>
      <c r="F181" s="519" t="e">
        <f ca="1">+IF(AND(ISNUMBER(OFFSET('Water Data'!$D$9,0,10*ROW('Water Data'!D175))),'Data Summary'!BU181="Yes"),OFFSET('Water Data'!$D$9,0,10*ROW('Water Data'!D175)),NA())</f>
        <v>#N/A</v>
      </c>
      <c r="G181" s="519" t="e">
        <f ca="1">+IF(AND(ISNUMBER(OFFSET('Water Data'!$E$4,0,10*ROW('Water Data'!E175))),'Data Summary'!BV181="Yes"),100-OFFSET('Water Data'!$E$4,0,10*ROW('Water Data'!E175)),NA())</f>
        <v>#N/A</v>
      </c>
      <c r="H181" s="519" t="e">
        <f ca="1">+IF(AND(ISNUMBER(OFFSET('Water Data'!$E$6,0,10*ROW('Water Data'!E175))),'Data Summary'!BW181="Yes"),OFFSET('Water Data'!$E$6,0,10*ROW('Water Data'!E175)),NA())</f>
        <v>#N/A</v>
      </c>
      <c r="I181" s="519" t="e">
        <f ca="1">+IF(AND(ISNUMBER(OFFSET('Water Data'!$E$9,0,10*ROW('Water Data'!E175))),'Data Summary'!BX181="Yes"),OFFSET('Water Data'!$E$9,0,10*ROW('Water Data'!E175)),NA())</f>
        <v>#N/A</v>
      </c>
      <c r="J181" s="519" t="e">
        <f ca="1">+IF(AND(ISNUMBER(OFFSET('Water Data'!$F$4,0,10*ROW('Water Data'!F175))),'Data Summary'!BY181="Yes"),100-OFFSET('Water Data'!$F$4,0,10*ROW('Water Data'!F175)),NA())</f>
        <v>#N/A</v>
      </c>
      <c r="K181" s="519" t="e">
        <f ca="1">+IF(AND(ISNUMBER(OFFSET('Water Data'!$F$6,0,10*ROW('Water Data'!F175))),'Data Summary'!BZ181="Yes"),OFFSET('Water Data'!$F$6,0,10*ROW('Water Data'!F175)),NA())</f>
        <v>#N/A</v>
      </c>
      <c r="L181" s="519" t="e">
        <f ca="1">+IF(AND(ISNUMBER(OFFSET('Water Data'!$F$9,0,10*ROW('Water Data'!F175))),'Data Summary'!CA181="Yes"),OFFSET('Water Data'!$F$9,0,10*ROW('Water Data'!F175)),NA())</f>
        <v>#N/A</v>
      </c>
      <c r="M181" s="519" t="e">
        <f ca="1">+IF(AND(ISNUMBER(OFFSET('Water Data'!$G$4,0,10*ROW('Water Data'!G175))),'Data Summary'!CB181="Yes"),100-OFFSET('Water Data'!$G$4,0,10*ROW('Water Data'!G175)),NA())</f>
        <v>#N/A</v>
      </c>
      <c r="N181" s="519" t="e">
        <f ca="1">+IF(AND(ISNUMBER(OFFSET('Water Data'!$G$6,0,10*ROW('Water Data'!G175))),'Data Summary'!CC181="Yes"),OFFSET('Water Data'!$G$6,0,10*ROW('Water Data'!G175)),NA())</f>
        <v>#N/A</v>
      </c>
      <c r="O181" s="519" t="e">
        <f ca="1">+IF(AND(ISNUMBER(OFFSET('Water Data'!$G$9,0,10*ROW('Water Data'!G175))),'Data Summary'!CD181="Yes"),OFFSET('Water Data'!$G$9,0,10*ROW('Water Data'!G175)),NA())</f>
        <v>#N/A</v>
      </c>
      <c r="P181" s="519" t="e">
        <f ca="1">+IF(AND(ISNUMBER(OFFSET('Water Data'!$H$4,0,10*ROW('Water Data'!H175))),'Data Summary'!CE181="Yes"),100-OFFSET('Water Data'!$H$4,0,10*ROW('Water Data'!H175)),NA())</f>
        <v>#N/A</v>
      </c>
      <c r="Q181" s="519" t="e">
        <f ca="1">+IF(AND(ISNUMBER(OFFSET('Water Data'!$H$6,0,10*ROW('Water Data'!H175))),'Data Summary'!CF181="Yes"),OFFSET('Water Data'!$H$6,0,10*ROW('Water Data'!H175)),NA())</f>
        <v>#N/A</v>
      </c>
      <c r="R181" s="519" t="e">
        <f ca="1">+IF(AND(ISNUMBER(OFFSET('Water Data'!$H$9,0,10*ROW('Water Data'!H175))),'Data Summary'!CG181="Yes"),OFFSET('Water Data'!$H$9,0,10*ROW('Water Data'!H175)),NA())</f>
        <v>#N/A</v>
      </c>
      <c r="S181" s="519" t="e">
        <f ca="1">+IF(AND(ISNUMBER(OFFSET('Water Data'!$I$4,0,10*ROW('Water Data'!I175))),'Data Summary'!CH181="Yes"),100-OFFSET('Water Data'!$I$4,0,10*ROW('Water Data'!I175)),NA())</f>
        <v>#N/A</v>
      </c>
      <c r="T181" s="519" t="e">
        <f ca="1">+IF(AND(ISNUMBER(OFFSET('Water Data'!$I$6,0,10*ROW('Water Data'!I175))),'Data Summary'!CI181="Yes"),OFFSET('Water Data'!$I$6,0,10*ROW('Water Data'!I175)),NA())</f>
        <v>#N/A</v>
      </c>
      <c r="U181" s="519" t="e">
        <f ca="1">+IF(AND(ISNUMBER(OFFSET('Water Data'!$I$9,0,10*ROW('Water Data'!I175))),'Data Summary'!CJ181="Yes"),OFFSET('Water Data'!$I$9,0,10*ROW('Water Data'!I175)),NA())</f>
        <v>#N/A</v>
      </c>
      <c r="V181" s="520" t="e">
        <f ca="1">+IF(AND(ISNUMBER(OFFSET('Sanitation Data'!$D$4,0,10*ROW('Sanitation Data'!D175))),'Data Summary'!CK181="Yes"),100-OFFSET('Sanitation Data'!$D$4,0,10*ROW('Sanitation Data'!D175)),NA())</f>
        <v>#N/A</v>
      </c>
      <c r="W181" s="520" t="e">
        <f ca="1">+IF(AND(ISNUMBER(OFFSET('Sanitation Data'!$D$6,0,10*ROW('Sanitation Data'!D175))),'Data Summary'!CL181="Yes"),OFFSET('Sanitation Data'!$D$6,0,10*ROW('Sanitation Data'!D175)),NA())</f>
        <v>#N/A</v>
      </c>
      <c r="X181" s="520" t="e">
        <f ca="1">+IF(AND(ISNUMBER(OFFSET('Sanitation Data'!$D$10,0,10*ROW('Sanitation Data'!D175))),'Data Summary'!CM181="Yes"),OFFSET('Sanitation Data'!$D$10,0,10*ROW('Sanitation Data'!D175)),NA())</f>
        <v>#N/A</v>
      </c>
      <c r="Y181" s="520" t="e">
        <f ca="1">+IF(AND(ISNUMBER(OFFSET('Sanitation Data'!$D$11,0,10*ROW('Sanitation Data'!D175))),'Data Summary'!CN181="Yes"),OFFSET('Sanitation Data'!$D$11,0,10*ROW('Sanitation Data'!D175)),NA())</f>
        <v>#N/A</v>
      </c>
      <c r="Z181" s="520" t="e">
        <f ca="1">+IF(AND(ISNUMBER(OFFSET('Sanitation Data'!$D$12,0,10*ROW('Sanitation Data'!D175))),'Data Summary'!CO181="Yes"),OFFSET('Sanitation Data'!$D$12,0,10*ROW('Sanitation Data'!D175)),NA())</f>
        <v>#N/A</v>
      </c>
      <c r="AA181" s="520" t="e">
        <f ca="1">+IF(AND(ISNUMBER(OFFSET('Sanitation Data'!$E$4,0,10*ROW('Sanitation Data'!E175))),'Data Summary'!CP181="Yes"),100-OFFSET('Sanitation Data'!$E$4,0,10*ROW('Sanitation Data'!E175)),NA())</f>
        <v>#N/A</v>
      </c>
      <c r="AB181" s="520" t="e">
        <f ca="1">+IF(AND(ISNUMBER(OFFSET('Sanitation Data'!$E$6,0,10*ROW('Sanitation Data'!E175))),'Data Summary'!CQ181="Yes"),OFFSET('Sanitation Data'!$E$6,0,10*ROW('Sanitation Data'!E175)),NA())</f>
        <v>#N/A</v>
      </c>
      <c r="AC181" s="520" t="e">
        <f ca="1">+IF(AND(ISNUMBER(OFFSET('Sanitation Data'!$E$10,0,10*ROW('Sanitation Data'!E175))),'Data Summary'!CR181="Yes"),OFFSET('Sanitation Data'!$E$10,0,10*ROW('Sanitation Data'!E175)),NA())</f>
        <v>#N/A</v>
      </c>
      <c r="AD181" s="520" t="e">
        <f ca="1">+IF(AND(ISNUMBER(OFFSET('Sanitation Data'!$E$11,0,10*ROW('Sanitation Data'!E175))),'Data Summary'!CS181="Yes"),OFFSET('Sanitation Data'!$E$11,0,10*ROW('Sanitation Data'!E175)),NA())</f>
        <v>#N/A</v>
      </c>
      <c r="AE181" s="520" t="e">
        <f ca="1">+IF(AND(ISNUMBER(OFFSET('Sanitation Data'!$E$12,0,10*ROW('Sanitation Data'!E175))),'Data Summary'!CT181="Yes"),OFFSET('Sanitation Data'!$E$12,0,10*ROW('Sanitation Data'!E175)),NA())</f>
        <v>#N/A</v>
      </c>
      <c r="AF181" s="520" t="e">
        <f ca="1">+IF(AND(ISNUMBER(OFFSET('Sanitation Data'!$F$4,0,10*ROW('Sanitation Data'!F175))),'Data Summary'!CU181="Yes"),100-OFFSET('Sanitation Data'!$F$4,0,10*ROW('Sanitation Data'!F175)),NA())</f>
        <v>#N/A</v>
      </c>
      <c r="AG181" s="520" t="e">
        <f ca="1">+IF(AND(ISNUMBER(OFFSET('Sanitation Data'!$F$6,0,10*ROW('Sanitation Data'!F175))),'Data Summary'!CV181="Yes"),OFFSET('Sanitation Data'!$F$6,0,10*ROW('Sanitation Data'!F175)),NA())</f>
        <v>#N/A</v>
      </c>
      <c r="AH181" s="520" t="e">
        <f ca="1">+IF(AND(ISNUMBER(OFFSET('Sanitation Data'!$F$10,0,10*ROW('Sanitation Data'!F175))),'Data Summary'!CW181="Yes"),OFFSET('Sanitation Data'!$F$10,0,10*ROW('Sanitation Data'!F175)),NA())</f>
        <v>#N/A</v>
      </c>
      <c r="AI181" s="520" t="e">
        <f ca="1">+IF(AND(ISNUMBER(OFFSET('Sanitation Data'!$F$11,0,10*ROW('Sanitation Data'!F175))),'Data Summary'!CX181="Yes"),OFFSET('Sanitation Data'!$F$11,0,10*ROW('Sanitation Data'!F175)),NA())</f>
        <v>#N/A</v>
      </c>
      <c r="AJ181" s="520" t="e">
        <f ca="1">+IF(AND(ISNUMBER(OFFSET('Sanitation Data'!$F$12,0,10*ROW('Sanitation Data'!F175))),'Data Summary'!CY181="Yes"),OFFSET('Sanitation Data'!$F$12,0,10*ROW('Sanitation Data'!F175)),NA())</f>
        <v>#N/A</v>
      </c>
      <c r="AK181" s="520" t="e">
        <f ca="1">+IF(AND(ISNUMBER(OFFSET('Sanitation Data'!$G$4,0,10*ROW('Sanitation Data'!G175))),'Data Summary'!CZ181="Yes"),100-OFFSET('Sanitation Data'!$G$4,0,10*ROW('Sanitation Data'!G175)),NA())</f>
        <v>#N/A</v>
      </c>
      <c r="AL181" s="520" t="e">
        <f ca="1">+IF(AND(ISNUMBER(OFFSET('Sanitation Data'!$G$6,0,10*ROW('Sanitation Data'!G175))),'Data Summary'!DA181="Yes"),OFFSET('Sanitation Data'!$G$6,0,10*ROW('Sanitation Data'!G175)),NA())</f>
        <v>#N/A</v>
      </c>
      <c r="AM181" s="520" t="e">
        <f ca="1">+IF(AND(ISNUMBER(OFFSET('Sanitation Data'!$G$10,0,10*ROW('Sanitation Data'!G175))),'Data Summary'!DB181="Yes"),OFFSET('Sanitation Data'!$G$10,0,10*ROW('Sanitation Data'!G175)),NA())</f>
        <v>#N/A</v>
      </c>
      <c r="AN181" s="520" t="e">
        <f ca="1">+IF(AND(ISNUMBER(OFFSET('Sanitation Data'!$G$11,0,10*ROW('Sanitation Data'!G175))),'Data Summary'!DC181="Yes"),OFFSET('Sanitation Data'!$G$11,0,10*ROW('Sanitation Data'!G175)),NA())</f>
        <v>#N/A</v>
      </c>
      <c r="AO181" s="520" t="e">
        <f ca="1">+IF(AND(ISNUMBER(OFFSET('Sanitation Data'!$G$12,0,10*ROW('Sanitation Data'!G175))),'Data Summary'!DD181="Yes"),OFFSET('Sanitation Data'!$G$12,0,10*ROW('Sanitation Data'!G175)),NA())</f>
        <v>#N/A</v>
      </c>
      <c r="AP181" s="520" t="e">
        <f ca="1">+IF(AND(ISNUMBER(OFFSET('Sanitation Data'!$H$4,0,10*ROW('Sanitation Data'!H175))),'Data Summary'!DE181="Yes"),100-OFFSET('Sanitation Data'!$H$4,0,10*ROW('Sanitation Data'!H175)),NA())</f>
        <v>#N/A</v>
      </c>
      <c r="AQ181" s="520" t="e">
        <f ca="1">+IF(AND(ISNUMBER(OFFSET('Sanitation Data'!$H$6,0,10*ROW('Sanitation Data'!H175))),'Data Summary'!DF181="Yes"),OFFSET('Sanitation Data'!$H$6,0,10*ROW('Sanitation Data'!H175)),NA())</f>
        <v>#N/A</v>
      </c>
      <c r="AR181" s="520" t="e">
        <f ca="1">+IF(AND(ISNUMBER(OFFSET('Sanitation Data'!$H$10,0,10*ROW('Sanitation Data'!H175))),'Data Summary'!DG181="Yes"),OFFSET('Sanitation Data'!$H$10,0,10*ROW('Sanitation Data'!H175)),NA())</f>
        <v>#N/A</v>
      </c>
      <c r="AS181" s="520" t="e">
        <f ca="1">+IF(AND(ISNUMBER(OFFSET('Sanitation Data'!$H$11,0,10*ROW('Sanitation Data'!H175))),'Data Summary'!DH181="Yes"),OFFSET('Sanitation Data'!$H$11,0,10*ROW('Sanitation Data'!H175)),NA())</f>
        <v>#N/A</v>
      </c>
      <c r="AT181" s="520" t="e">
        <f ca="1">+IF(AND(ISNUMBER(OFFSET('Sanitation Data'!$H$12,0,10*ROW('Sanitation Data'!H175))),'Data Summary'!DI181="Yes"),OFFSET('Sanitation Data'!$H$12,0,10*ROW('Sanitation Data'!H175)),NA())</f>
        <v>#N/A</v>
      </c>
      <c r="AU181" s="520" t="e">
        <f ca="1">+IF(AND(ISNUMBER(OFFSET('Sanitation Data'!$I$4,0,10*ROW('Sanitation Data'!I175))),'Data Summary'!DJ181="Yes"),100-OFFSET('Sanitation Data'!$I$4,0,10*ROW('Sanitation Data'!I175)),NA())</f>
        <v>#N/A</v>
      </c>
      <c r="AV181" s="520" t="e">
        <f ca="1">+IF(AND(ISNUMBER(OFFSET('Sanitation Data'!$I$6,0,10*ROW('Sanitation Data'!I175))),'Data Summary'!DK181="Yes"),OFFSET('Sanitation Data'!$I$6,0,10*ROW('Sanitation Data'!I175)),NA())</f>
        <v>#N/A</v>
      </c>
      <c r="AW181" s="520" t="e">
        <f ca="1">+IF(AND(ISNUMBER(OFFSET('Sanitation Data'!$I$10,0,10*ROW('Sanitation Data'!I175))),'Data Summary'!DL181="Yes"),OFFSET('Sanitation Data'!$I$10,0,10*ROW('Sanitation Data'!I175)),NA())</f>
        <v>#N/A</v>
      </c>
      <c r="AX181" s="520" t="e">
        <f ca="1">+IF(AND(ISNUMBER(OFFSET('Sanitation Data'!$I$11,0,10*ROW('Sanitation Data'!I175))),'Data Summary'!DM181="Yes"),OFFSET('Sanitation Data'!$I$11,0,10*ROW('Sanitation Data'!I175)),NA())</f>
        <v>#N/A</v>
      </c>
      <c r="AY181" s="520" t="e">
        <f ca="1">+IF(AND(ISNUMBER(OFFSET('Sanitation Data'!$I$12,0,10*ROW('Sanitation Data'!I175))),'Data Summary'!DN181="Yes"),OFFSET('Sanitation Data'!$I$12,0,10*ROW('Sanitation Data'!I175)),NA())</f>
        <v>#N/A</v>
      </c>
      <c r="AZ181" s="521" t="e">
        <f ca="1">+IF(AND(ISNUMBER(OFFSET('Hygiene Data'!$D$5,0,10*ROW('Hygiene Data'!D175))),'Data Summary'!DO181="Yes"),OFFSET('Hygiene Data'!$D$5,0,10*ROW('Hygiene Data'!D175)),NA())</f>
        <v>#N/A</v>
      </c>
      <c r="BA181" s="521" t="e">
        <f ca="1">+IF(AND(ISNUMBER(OFFSET('Hygiene Data'!$D$7,0,10*ROW('Hygiene Data'!D175))),'Data Summary'!DP181="Yes"),OFFSET('Hygiene Data'!$D$7,0,10*ROW('Hygiene Data'!D175)),NA())</f>
        <v>#N/A</v>
      </c>
      <c r="BB181" s="521" t="e">
        <f ca="1">+IF(AND(ISNUMBER(OFFSET('Hygiene Data'!$D$9,0,10*ROW('Hygiene Data'!D175))),'Data Summary'!DQ181="Yes"),OFFSET('Hygiene Data'!$D$9,0,10*ROW('Hygiene Data'!D175)),NA())</f>
        <v>#N/A</v>
      </c>
      <c r="BC181" s="521" t="e">
        <f ca="1">+IF(AND(ISNUMBER(OFFSET('Hygiene Data'!$E$5,0,10*ROW('Hygiene Data'!E175))),'Data Summary'!DR181="Yes"),OFFSET('Hygiene Data'!$E$5,0,10*ROW('Hygiene Data'!E175)),NA())</f>
        <v>#N/A</v>
      </c>
      <c r="BD181" s="521" t="e">
        <f ca="1">+IF(AND(ISNUMBER(OFFSET('Hygiene Data'!$E$7,0,10*ROW('Hygiene Data'!E175))),'Data Summary'!DS181="Yes"),OFFSET('Hygiene Data'!$E$7,0,10*ROW('Hygiene Data'!E175)),NA())</f>
        <v>#N/A</v>
      </c>
      <c r="BE181" s="521" t="e">
        <f ca="1">+IF(AND(ISNUMBER(OFFSET('Hygiene Data'!$E$9,0,10*ROW('Hygiene Data'!E175))),'Data Summary'!DT181="Yes"),OFFSET('Hygiene Data'!$E$9,0,10*ROW('Hygiene Data'!E175)),NA())</f>
        <v>#N/A</v>
      </c>
      <c r="BF181" s="521" t="e">
        <f ca="1">+IF(AND(ISNUMBER(OFFSET('Hygiene Data'!$F$5,0,10*ROW('Hygiene Data'!F175))),'Data Summary'!DU181="Yes"),OFFSET('Hygiene Data'!$F$5,0,10*ROW('Hygiene Data'!F175)),NA())</f>
        <v>#N/A</v>
      </c>
      <c r="BG181" s="521" t="e">
        <f ca="1">+IF(AND(ISNUMBER(OFFSET('Hygiene Data'!$F$7,0,10*ROW('Hygiene Data'!F175))),'Data Summary'!DV181="Yes"),OFFSET('Hygiene Data'!$F$7,0,10*ROW('Hygiene Data'!F175)),NA())</f>
        <v>#N/A</v>
      </c>
      <c r="BH181" s="521" t="e">
        <f ca="1">+IF(AND(ISNUMBER(OFFSET('Hygiene Data'!$F$9,0,10*ROW('Hygiene Data'!F175))),'Data Summary'!DW181="Yes"),OFFSET('Hygiene Data'!$F$9,0,10*ROW('Hygiene Data'!F175)),NA())</f>
        <v>#N/A</v>
      </c>
      <c r="BI181" s="521" t="e">
        <f ca="1">+IF(AND(ISNUMBER(OFFSET('Hygiene Data'!$G$5,0,10*ROW('Hygiene Data'!G175))),'Data Summary'!DX181="Yes"),OFFSET('Hygiene Data'!$G$5,0,10*ROW('Hygiene Data'!G175)),NA())</f>
        <v>#N/A</v>
      </c>
      <c r="BJ181" s="521" t="e">
        <f ca="1">+IF(AND(ISNUMBER(OFFSET('Hygiene Data'!$G$7,0,10*ROW('Hygiene Data'!G175))),'Data Summary'!DY181="Yes"),OFFSET('Hygiene Data'!$G$7,0,10*ROW('Hygiene Data'!G175)),NA())</f>
        <v>#N/A</v>
      </c>
      <c r="BK181" s="521" t="e">
        <f ca="1">+IF(AND(ISNUMBER(OFFSET('Hygiene Data'!$G$9,0,10*ROW('Hygiene Data'!G175))),'Data Summary'!DZ181="Yes"),OFFSET('Hygiene Data'!$G$9,0,10*ROW('Hygiene Data'!G175)),NA())</f>
        <v>#N/A</v>
      </c>
      <c r="BL181" s="521" t="e">
        <f ca="1">+IF(AND(ISNUMBER(OFFSET('Hygiene Data'!$H$5,0,10*ROW('Hygiene Data'!H175))),'Data Summary'!EA181="Yes"),OFFSET('Hygiene Data'!$H$5,0,10*ROW('Hygiene Data'!H175)),NA())</f>
        <v>#N/A</v>
      </c>
      <c r="BM181" s="521" t="e">
        <f ca="1">+IF(AND(ISNUMBER(OFFSET('Hygiene Data'!$H$7,0,10*ROW('Hygiene Data'!H175))),'Data Summary'!EB181="Yes"),OFFSET('Hygiene Data'!$H$7,0,10*ROW('Hygiene Data'!H175)),NA())</f>
        <v>#N/A</v>
      </c>
      <c r="BN181" s="521" t="e">
        <f ca="1">+IF(AND(ISNUMBER(OFFSET('Hygiene Data'!$H$9,0,10*ROW('Hygiene Data'!H175))),'Data Summary'!EC181="Yes"),OFFSET('Hygiene Data'!$H$9,0,10*ROW('Hygiene Data'!H175)),NA())</f>
        <v>#N/A</v>
      </c>
      <c r="BO181" s="521" t="e">
        <f ca="1">+IF(AND(ISNUMBER(OFFSET('Hygiene Data'!$I$5,0,10*ROW('Hygiene Data'!I175))),'Data Summary'!ED181="Yes"),OFFSET('Hygiene Data'!$I$5,0,10*ROW('Hygiene Data'!I175)),NA())</f>
        <v>#N/A</v>
      </c>
      <c r="BP181" s="521" t="e">
        <f ca="1">+IF(AND(ISNUMBER(OFFSET('Hygiene Data'!$I$7,0,10*ROW('Hygiene Data'!I175))),'Data Summary'!EE181="Yes"),OFFSET('Hygiene Data'!$I$7,0,10*ROW('Hygiene Data'!I175)),NA())</f>
        <v>#N/A</v>
      </c>
      <c r="BQ181" s="521" t="e">
        <f ca="1">+IF(AND(ISNUMBER(OFFSET('Hygiene Data'!$I$9,0,10*ROW('Hygiene Data'!I175))),'Data Summary'!EF181="Yes"),OFFSET('Hygiene Data'!$I$9,0,10*ROW('Hygiene Data'!I175)),NA())</f>
        <v>#N/A</v>
      </c>
    </row>
    <row r="182" spans="1:69" x14ac:dyDescent="0.25">
      <c r="A182" s="517" t="e">
        <f ca="1">+RIGHT('Data Summary'!A182,LEN('Data Summary'!A182)-9)</f>
        <v>#VALUE!</v>
      </c>
      <c r="B182" s="491" t="str">
        <f ca="1">+IF(ISTEXT('Data Summary'!B182),'Data Summary'!B182,"")</f>
        <v/>
      </c>
      <c r="C182" s="518" t="e">
        <f ca="1">+VALUE('Data Summary'!C182)</f>
        <v>#VALUE!</v>
      </c>
      <c r="D182" s="519" t="e">
        <f ca="1">+IF(AND(ISNUMBER(OFFSET('Water Data'!$D$4,0,10*ROW('Water Data'!D176))),'Data Summary'!BS182="Yes"),100-OFFSET('Water Data'!$D$4,0,10*ROW('Water Data'!D176)),NA())</f>
        <v>#N/A</v>
      </c>
      <c r="E182" s="519" t="e">
        <f ca="1">+IF(AND(ISNUMBER(OFFSET('Water Data'!$D$6,0,10*ROW('Water Data'!D176))),'Data Summary'!BT182="Yes"),OFFSET('Water Data'!$D$6,0,10*ROW('Water Data'!D176)),NA())</f>
        <v>#N/A</v>
      </c>
      <c r="F182" s="519" t="e">
        <f ca="1">+IF(AND(ISNUMBER(OFFSET('Water Data'!$D$9,0,10*ROW('Water Data'!D176))),'Data Summary'!BU182="Yes"),OFFSET('Water Data'!$D$9,0,10*ROW('Water Data'!D176)),NA())</f>
        <v>#N/A</v>
      </c>
      <c r="G182" s="519" t="e">
        <f ca="1">+IF(AND(ISNUMBER(OFFSET('Water Data'!$E$4,0,10*ROW('Water Data'!E176))),'Data Summary'!BV182="Yes"),100-OFFSET('Water Data'!$E$4,0,10*ROW('Water Data'!E176)),NA())</f>
        <v>#N/A</v>
      </c>
      <c r="H182" s="519" t="e">
        <f ca="1">+IF(AND(ISNUMBER(OFFSET('Water Data'!$E$6,0,10*ROW('Water Data'!E176))),'Data Summary'!BW182="Yes"),OFFSET('Water Data'!$E$6,0,10*ROW('Water Data'!E176)),NA())</f>
        <v>#N/A</v>
      </c>
      <c r="I182" s="519" t="e">
        <f ca="1">+IF(AND(ISNUMBER(OFFSET('Water Data'!$E$9,0,10*ROW('Water Data'!E176))),'Data Summary'!BX182="Yes"),OFFSET('Water Data'!$E$9,0,10*ROW('Water Data'!E176)),NA())</f>
        <v>#N/A</v>
      </c>
      <c r="J182" s="519" t="e">
        <f ca="1">+IF(AND(ISNUMBER(OFFSET('Water Data'!$F$4,0,10*ROW('Water Data'!F176))),'Data Summary'!BY182="Yes"),100-OFFSET('Water Data'!$F$4,0,10*ROW('Water Data'!F176)),NA())</f>
        <v>#N/A</v>
      </c>
      <c r="K182" s="519" t="e">
        <f ca="1">+IF(AND(ISNUMBER(OFFSET('Water Data'!$F$6,0,10*ROW('Water Data'!F176))),'Data Summary'!BZ182="Yes"),OFFSET('Water Data'!$F$6,0,10*ROW('Water Data'!F176)),NA())</f>
        <v>#N/A</v>
      </c>
      <c r="L182" s="519" t="e">
        <f ca="1">+IF(AND(ISNUMBER(OFFSET('Water Data'!$F$9,0,10*ROW('Water Data'!F176))),'Data Summary'!CA182="Yes"),OFFSET('Water Data'!$F$9,0,10*ROW('Water Data'!F176)),NA())</f>
        <v>#N/A</v>
      </c>
      <c r="M182" s="519" t="e">
        <f ca="1">+IF(AND(ISNUMBER(OFFSET('Water Data'!$G$4,0,10*ROW('Water Data'!G176))),'Data Summary'!CB182="Yes"),100-OFFSET('Water Data'!$G$4,0,10*ROW('Water Data'!G176)),NA())</f>
        <v>#N/A</v>
      </c>
      <c r="N182" s="519" t="e">
        <f ca="1">+IF(AND(ISNUMBER(OFFSET('Water Data'!$G$6,0,10*ROW('Water Data'!G176))),'Data Summary'!CC182="Yes"),OFFSET('Water Data'!$G$6,0,10*ROW('Water Data'!G176)),NA())</f>
        <v>#N/A</v>
      </c>
      <c r="O182" s="519" t="e">
        <f ca="1">+IF(AND(ISNUMBER(OFFSET('Water Data'!$G$9,0,10*ROW('Water Data'!G176))),'Data Summary'!CD182="Yes"),OFFSET('Water Data'!$G$9,0,10*ROW('Water Data'!G176)),NA())</f>
        <v>#N/A</v>
      </c>
      <c r="P182" s="519" t="e">
        <f ca="1">+IF(AND(ISNUMBER(OFFSET('Water Data'!$H$4,0,10*ROW('Water Data'!H176))),'Data Summary'!CE182="Yes"),100-OFFSET('Water Data'!$H$4,0,10*ROW('Water Data'!H176)),NA())</f>
        <v>#N/A</v>
      </c>
      <c r="Q182" s="519" t="e">
        <f ca="1">+IF(AND(ISNUMBER(OFFSET('Water Data'!$H$6,0,10*ROW('Water Data'!H176))),'Data Summary'!CF182="Yes"),OFFSET('Water Data'!$H$6,0,10*ROW('Water Data'!H176)),NA())</f>
        <v>#N/A</v>
      </c>
      <c r="R182" s="519" t="e">
        <f ca="1">+IF(AND(ISNUMBER(OFFSET('Water Data'!$H$9,0,10*ROW('Water Data'!H176))),'Data Summary'!CG182="Yes"),OFFSET('Water Data'!$H$9,0,10*ROW('Water Data'!H176)),NA())</f>
        <v>#N/A</v>
      </c>
      <c r="S182" s="519" t="e">
        <f ca="1">+IF(AND(ISNUMBER(OFFSET('Water Data'!$I$4,0,10*ROW('Water Data'!I176))),'Data Summary'!CH182="Yes"),100-OFFSET('Water Data'!$I$4,0,10*ROW('Water Data'!I176)),NA())</f>
        <v>#N/A</v>
      </c>
      <c r="T182" s="519" t="e">
        <f ca="1">+IF(AND(ISNUMBER(OFFSET('Water Data'!$I$6,0,10*ROW('Water Data'!I176))),'Data Summary'!CI182="Yes"),OFFSET('Water Data'!$I$6,0,10*ROW('Water Data'!I176)),NA())</f>
        <v>#N/A</v>
      </c>
      <c r="U182" s="519" t="e">
        <f ca="1">+IF(AND(ISNUMBER(OFFSET('Water Data'!$I$9,0,10*ROW('Water Data'!I176))),'Data Summary'!CJ182="Yes"),OFFSET('Water Data'!$I$9,0,10*ROW('Water Data'!I176)),NA())</f>
        <v>#N/A</v>
      </c>
      <c r="V182" s="520" t="e">
        <f ca="1">+IF(AND(ISNUMBER(OFFSET('Sanitation Data'!$D$4,0,10*ROW('Sanitation Data'!D176))),'Data Summary'!CK182="Yes"),100-OFFSET('Sanitation Data'!$D$4,0,10*ROW('Sanitation Data'!D176)),NA())</f>
        <v>#N/A</v>
      </c>
      <c r="W182" s="520" t="e">
        <f ca="1">+IF(AND(ISNUMBER(OFFSET('Sanitation Data'!$D$6,0,10*ROW('Sanitation Data'!D176))),'Data Summary'!CL182="Yes"),OFFSET('Sanitation Data'!$D$6,0,10*ROW('Sanitation Data'!D176)),NA())</f>
        <v>#N/A</v>
      </c>
      <c r="X182" s="520" t="e">
        <f ca="1">+IF(AND(ISNUMBER(OFFSET('Sanitation Data'!$D$10,0,10*ROW('Sanitation Data'!D176))),'Data Summary'!CM182="Yes"),OFFSET('Sanitation Data'!$D$10,0,10*ROW('Sanitation Data'!D176)),NA())</f>
        <v>#N/A</v>
      </c>
      <c r="Y182" s="520" t="e">
        <f ca="1">+IF(AND(ISNUMBER(OFFSET('Sanitation Data'!$D$11,0,10*ROW('Sanitation Data'!D176))),'Data Summary'!CN182="Yes"),OFFSET('Sanitation Data'!$D$11,0,10*ROW('Sanitation Data'!D176)),NA())</f>
        <v>#N/A</v>
      </c>
      <c r="Z182" s="520" t="e">
        <f ca="1">+IF(AND(ISNUMBER(OFFSET('Sanitation Data'!$D$12,0,10*ROW('Sanitation Data'!D176))),'Data Summary'!CO182="Yes"),OFFSET('Sanitation Data'!$D$12,0,10*ROW('Sanitation Data'!D176)),NA())</f>
        <v>#N/A</v>
      </c>
      <c r="AA182" s="520" t="e">
        <f ca="1">+IF(AND(ISNUMBER(OFFSET('Sanitation Data'!$E$4,0,10*ROW('Sanitation Data'!E176))),'Data Summary'!CP182="Yes"),100-OFFSET('Sanitation Data'!$E$4,0,10*ROW('Sanitation Data'!E176)),NA())</f>
        <v>#N/A</v>
      </c>
      <c r="AB182" s="520" t="e">
        <f ca="1">+IF(AND(ISNUMBER(OFFSET('Sanitation Data'!$E$6,0,10*ROW('Sanitation Data'!E176))),'Data Summary'!CQ182="Yes"),OFFSET('Sanitation Data'!$E$6,0,10*ROW('Sanitation Data'!E176)),NA())</f>
        <v>#N/A</v>
      </c>
      <c r="AC182" s="520" t="e">
        <f ca="1">+IF(AND(ISNUMBER(OFFSET('Sanitation Data'!$E$10,0,10*ROW('Sanitation Data'!E176))),'Data Summary'!CR182="Yes"),OFFSET('Sanitation Data'!$E$10,0,10*ROW('Sanitation Data'!E176)),NA())</f>
        <v>#N/A</v>
      </c>
      <c r="AD182" s="520" t="e">
        <f ca="1">+IF(AND(ISNUMBER(OFFSET('Sanitation Data'!$E$11,0,10*ROW('Sanitation Data'!E176))),'Data Summary'!CS182="Yes"),OFFSET('Sanitation Data'!$E$11,0,10*ROW('Sanitation Data'!E176)),NA())</f>
        <v>#N/A</v>
      </c>
      <c r="AE182" s="520" t="e">
        <f ca="1">+IF(AND(ISNUMBER(OFFSET('Sanitation Data'!$E$12,0,10*ROW('Sanitation Data'!E176))),'Data Summary'!CT182="Yes"),OFFSET('Sanitation Data'!$E$12,0,10*ROW('Sanitation Data'!E176)),NA())</f>
        <v>#N/A</v>
      </c>
      <c r="AF182" s="520" t="e">
        <f ca="1">+IF(AND(ISNUMBER(OFFSET('Sanitation Data'!$F$4,0,10*ROW('Sanitation Data'!F176))),'Data Summary'!CU182="Yes"),100-OFFSET('Sanitation Data'!$F$4,0,10*ROW('Sanitation Data'!F176)),NA())</f>
        <v>#N/A</v>
      </c>
      <c r="AG182" s="520" t="e">
        <f ca="1">+IF(AND(ISNUMBER(OFFSET('Sanitation Data'!$F$6,0,10*ROW('Sanitation Data'!F176))),'Data Summary'!CV182="Yes"),OFFSET('Sanitation Data'!$F$6,0,10*ROW('Sanitation Data'!F176)),NA())</f>
        <v>#N/A</v>
      </c>
      <c r="AH182" s="520" t="e">
        <f ca="1">+IF(AND(ISNUMBER(OFFSET('Sanitation Data'!$F$10,0,10*ROW('Sanitation Data'!F176))),'Data Summary'!CW182="Yes"),OFFSET('Sanitation Data'!$F$10,0,10*ROW('Sanitation Data'!F176)),NA())</f>
        <v>#N/A</v>
      </c>
      <c r="AI182" s="520" t="e">
        <f ca="1">+IF(AND(ISNUMBER(OFFSET('Sanitation Data'!$F$11,0,10*ROW('Sanitation Data'!F176))),'Data Summary'!CX182="Yes"),OFFSET('Sanitation Data'!$F$11,0,10*ROW('Sanitation Data'!F176)),NA())</f>
        <v>#N/A</v>
      </c>
      <c r="AJ182" s="520" t="e">
        <f ca="1">+IF(AND(ISNUMBER(OFFSET('Sanitation Data'!$F$12,0,10*ROW('Sanitation Data'!F176))),'Data Summary'!CY182="Yes"),OFFSET('Sanitation Data'!$F$12,0,10*ROW('Sanitation Data'!F176)),NA())</f>
        <v>#N/A</v>
      </c>
      <c r="AK182" s="520" t="e">
        <f ca="1">+IF(AND(ISNUMBER(OFFSET('Sanitation Data'!$G$4,0,10*ROW('Sanitation Data'!G176))),'Data Summary'!CZ182="Yes"),100-OFFSET('Sanitation Data'!$G$4,0,10*ROW('Sanitation Data'!G176)),NA())</f>
        <v>#N/A</v>
      </c>
      <c r="AL182" s="520" t="e">
        <f ca="1">+IF(AND(ISNUMBER(OFFSET('Sanitation Data'!$G$6,0,10*ROW('Sanitation Data'!G176))),'Data Summary'!DA182="Yes"),OFFSET('Sanitation Data'!$G$6,0,10*ROW('Sanitation Data'!G176)),NA())</f>
        <v>#N/A</v>
      </c>
      <c r="AM182" s="520" t="e">
        <f ca="1">+IF(AND(ISNUMBER(OFFSET('Sanitation Data'!$G$10,0,10*ROW('Sanitation Data'!G176))),'Data Summary'!DB182="Yes"),OFFSET('Sanitation Data'!$G$10,0,10*ROW('Sanitation Data'!G176)),NA())</f>
        <v>#N/A</v>
      </c>
      <c r="AN182" s="520" t="e">
        <f ca="1">+IF(AND(ISNUMBER(OFFSET('Sanitation Data'!$G$11,0,10*ROW('Sanitation Data'!G176))),'Data Summary'!DC182="Yes"),OFFSET('Sanitation Data'!$G$11,0,10*ROW('Sanitation Data'!G176)),NA())</f>
        <v>#N/A</v>
      </c>
      <c r="AO182" s="520" t="e">
        <f ca="1">+IF(AND(ISNUMBER(OFFSET('Sanitation Data'!$G$12,0,10*ROW('Sanitation Data'!G176))),'Data Summary'!DD182="Yes"),OFFSET('Sanitation Data'!$G$12,0,10*ROW('Sanitation Data'!G176)),NA())</f>
        <v>#N/A</v>
      </c>
      <c r="AP182" s="520" t="e">
        <f ca="1">+IF(AND(ISNUMBER(OFFSET('Sanitation Data'!$H$4,0,10*ROW('Sanitation Data'!H176))),'Data Summary'!DE182="Yes"),100-OFFSET('Sanitation Data'!$H$4,0,10*ROW('Sanitation Data'!H176)),NA())</f>
        <v>#N/A</v>
      </c>
      <c r="AQ182" s="520" t="e">
        <f ca="1">+IF(AND(ISNUMBER(OFFSET('Sanitation Data'!$H$6,0,10*ROW('Sanitation Data'!H176))),'Data Summary'!DF182="Yes"),OFFSET('Sanitation Data'!$H$6,0,10*ROW('Sanitation Data'!H176)),NA())</f>
        <v>#N/A</v>
      </c>
      <c r="AR182" s="520" t="e">
        <f ca="1">+IF(AND(ISNUMBER(OFFSET('Sanitation Data'!$H$10,0,10*ROW('Sanitation Data'!H176))),'Data Summary'!DG182="Yes"),OFFSET('Sanitation Data'!$H$10,0,10*ROW('Sanitation Data'!H176)),NA())</f>
        <v>#N/A</v>
      </c>
      <c r="AS182" s="520" t="e">
        <f ca="1">+IF(AND(ISNUMBER(OFFSET('Sanitation Data'!$H$11,0,10*ROW('Sanitation Data'!H176))),'Data Summary'!DH182="Yes"),OFFSET('Sanitation Data'!$H$11,0,10*ROW('Sanitation Data'!H176)),NA())</f>
        <v>#N/A</v>
      </c>
      <c r="AT182" s="520" t="e">
        <f ca="1">+IF(AND(ISNUMBER(OFFSET('Sanitation Data'!$H$12,0,10*ROW('Sanitation Data'!H176))),'Data Summary'!DI182="Yes"),OFFSET('Sanitation Data'!$H$12,0,10*ROW('Sanitation Data'!H176)),NA())</f>
        <v>#N/A</v>
      </c>
      <c r="AU182" s="520" t="e">
        <f ca="1">+IF(AND(ISNUMBER(OFFSET('Sanitation Data'!$I$4,0,10*ROW('Sanitation Data'!I176))),'Data Summary'!DJ182="Yes"),100-OFFSET('Sanitation Data'!$I$4,0,10*ROW('Sanitation Data'!I176)),NA())</f>
        <v>#N/A</v>
      </c>
      <c r="AV182" s="520" t="e">
        <f ca="1">+IF(AND(ISNUMBER(OFFSET('Sanitation Data'!$I$6,0,10*ROW('Sanitation Data'!I176))),'Data Summary'!DK182="Yes"),OFFSET('Sanitation Data'!$I$6,0,10*ROW('Sanitation Data'!I176)),NA())</f>
        <v>#N/A</v>
      </c>
      <c r="AW182" s="520" t="e">
        <f ca="1">+IF(AND(ISNUMBER(OFFSET('Sanitation Data'!$I$10,0,10*ROW('Sanitation Data'!I176))),'Data Summary'!DL182="Yes"),OFFSET('Sanitation Data'!$I$10,0,10*ROW('Sanitation Data'!I176)),NA())</f>
        <v>#N/A</v>
      </c>
      <c r="AX182" s="520" t="e">
        <f ca="1">+IF(AND(ISNUMBER(OFFSET('Sanitation Data'!$I$11,0,10*ROW('Sanitation Data'!I176))),'Data Summary'!DM182="Yes"),OFFSET('Sanitation Data'!$I$11,0,10*ROW('Sanitation Data'!I176)),NA())</f>
        <v>#N/A</v>
      </c>
      <c r="AY182" s="520" t="e">
        <f ca="1">+IF(AND(ISNUMBER(OFFSET('Sanitation Data'!$I$12,0,10*ROW('Sanitation Data'!I176))),'Data Summary'!DN182="Yes"),OFFSET('Sanitation Data'!$I$12,0,10*ROW('Sanitation Data'!I176)),NA())</f>
        <v>#N/A</v>
      </c>
      <c r="AZ182" s="521" t="e">
        <f ca="1">+IF(AND(ISNUMBER(OFFSET('Hygiene Data'!$D$5,0,10*ROW('Hygiene Data'!D176))),'Data Summary'!DO182="Yes"),OFFSET('Hygiene Data'!$D$5,0,10*ROW('Hygiene Data'!D176)),NA())</f>
        <v>#N/A</v>
      </c>
      <c r="BA182" s="521" t="e">
        <f ca="1">+IF(AND(ISNUMBER(OFFSET('Hygiene Data'!$D$7,0,10*ROW('Hygiene Data'!D176))),'Data Summary'!DP182="Yes"),OFFSET('Hygiene Data'!$D$7,0,10*ROW('Hygiene Data'!D176)),NA())</f>
        <v>#N/A</v>
      </c>
      <c r="BB182" s="521" t="e">
        <f ca="1">+IF(AND(ISNUMBER(OFFSET('Hygiene Data'!$D$9,0,10*ROW('Hygiene Data'!D176))),'Data Summary'!DQ182="Yes"),OFFSET('Hygiene Data'!$D$9,0,10*ROW('Hygiene Data'!D176)),NA())</f>
        <v>#N/A</v>
      </c>
      <c r="BC182" s="521" t="e">
        <f ca="1">+IF(AND(ISNUMBER(OFFSET('Hygiene Data'!$E$5,0,10*ROW('Hygiene Data'!E176))),'Data Summary'!DR182="Yes"),OFFSET('Hygiene Data'!$E$5,0,10*ROW('Hygiene Data'!E176)),NA())</f>
        <v>#N/A</v>
      </c>
      <c r="BD182" s="521" t="e">
        <f ca="1">+IF(AND(ISNUMBER(OFFSET('Hygiene Data'!$E$7,0,10*ROW('Hygiene Data'!E176))),'Data Summary'!DS182="Yes"),OFFSET('Hygiene Data'!$E$7,0,10*ROW('Hygiene Data'!E176)),NA())</f>
        <v>#N/A</v>
      </c>
      <c r="BE182" s="521" t="e">
        <f ca="1">+IF(AND(ISNUMBER(OFFSET('Hygiene Data'!$E$9,0,10*ROW('Hygiene Data'!E176))),'Data Summary'!DT182="Yes"),OFFSET('Hygiene Data'!$E$9,0,10*ROW('Hygiene Data'!E176)),NA())</f>
        <v>#N/A</v>
      </c>
      <c r="BF182" s="521" t="e">
        <f ca="1">+IF(AND(ISNUMBER(OFFSET('Hygiene Data'!$F$5,0,10*ROW('Hygiene Data'!F176))),'Data Summary'!DU182="Yes"),OFFSET('Hygiene Data'!$F$5,0,10*ROW('Hygiene Data'!F176)),NA())</f>
        <v>#N/A</v>
      </c>
      <c r="BG182" s="521" t="e">
        <f ca="1">+IF(AND(ISNUMBER(OFFSET('Hygiene Data'!$F$7,0,10*ROW('Hygiene Data'!F176))),'Data Summary'!DV182="Yes"),OFFSET('Hygiene Data'!$F$7,0,10*ROW('Hygiene Data'!F176)),NA())</f>
        <v>#N/A</v>
      </c>
      <c r="BH182" s="521" t="e">
        <f ca="1">+IF(AND(ISNUMBER(OFFSET('Hygiene Data'!$F$9,0,10*ROW('Hygiene Data'!F176))),'Data Summary'!DW182="Yes"),OFFSET('Hygiene Data'!$F$9,0,10*ROW('Hygiene Data'!F176)),NA())</f>
        <v>#N/A</v>
      </c>
      <c r="BI182" s="521" t="e">
        <f ca="1">+IF(AND(ISNUMBER(OFFSET('Hygiene Data'!$G$5,0,10*ROW('Hygiene Data'!G176))),'Data Summary'!DX182="Yes"),OFFSET('Hygiene Data'!$G$5,0,10*ROW('Hygiene Data'!G176)),NA())</f>
        <v>#N/A</v>
      </c>
      <c r="BJ182" s="521" t="e">
        <f ca="1">+IF(AND(ISNUMBER(OFFSET('Hygiene Data'!$G$7,0,10*ROW('Hygiene Data'!G176))),'Data Summary'!DY182="Yes"),OFFSET('Hygiene Data'!$G$7,0,10*ROW('Hygiene Data'!G176)),NA())</f>
        <v>#N/A</v>
      </c>
      <c r="BK182" s="521" t="e">
        <f ca="1">+IF(AND(ISNUMBER(OFFSET('Hygiene Data'!$G$9,0,10*ROW('Hygiene Data'!G176))),'Data Summary'!DZ182="Yes"),OFFSET('Hygiene Data'!$G$9,0,10*ROW('Hygiene Data'!G176)),NA())</f>
        <v>#N/A</v>
      </c>
      <c r="BL182" s="521" t="e">
        <f ca="1">+IF(AND(ISNUMBER(OFFSET('Hygiene Data'!$H$5,0,10*ROW('Hygiene Data'!H176))),'Data Summary'!EA182="Yes"),OFFSET('Hygiene Data'!$H$5,0,10*ROW('Hygiene Data'!H176)),NA())</f>
        <v>#N/A</v>
      </c>
      <c r="BM182" s="521" t="e">
        <f ca="1">+IF(AND(ISNUMBER(OFFSET('Hygiene Data'!$H$7,0,10*ROW('Hygiene Data'!H176))),'Data Summary'!EB182="Yes"),OFFSET('Hygiene Data'!$H$7,0,10*ROW('Hygiene Data'!H176)),NA())</f>
        <v>#N/A</v>
      </c>
      <c r="BN182" s="521" t="e">
        <f ca="1">+IF(AND(ISNUMBER(OFFSET('Hygiene Data'!$H$9,0,10*ROW('Hygiene Data'!H176))),'Data Summary'!EC182="Yes"),OFFSET('Hygiene Data'!$H$9,0,10*ROW('Hygiene Data'!H176)),NA())</f>
        <v>#N/A</v>
      </c>
      <c r="BO182" s="521" t="e">
        <f ca="1">+IF(AND(ISNUMBER(OFFSET('Hygiene Data'!$I$5,0,10*ROW('Hygiene Data'!I176))),'Data Summary'!ED182="Yes"),OFFSET('Hygiene Data'!$I$5,0,10*ROW('Hygiene Data'!I176)),NA())</f>
        <v>#N/A</v>
      </c>
      <c r="BP182" s="521" t="e">
        <f ca="1">+IF(AND(ISNUMBER(OFFSET('Hygiene Data'!$I$7,0,10*ROW('Hygiene Data'!I176))),'Data Summary'!EE182="Yes"),OFFSET('Hygiene Data'!$I$7,0,10*ROW('Hygiene Data'!I176)),NA())</f>
        <v>#N/A</v>
      </c>
      <c r="BQ182" s="521" t="e">
        <f ca="1">+IF(AND(ISNUMBER(OFFSET('Hygiene Data'!$I$9,0,10*ROW('Hygiene Data'!I176))),'Data Summary'!EF182="Yes"),OFFSET('Hygiene Data'!$I$9,0,10*ROW('Hygiene Data'!I176)),NA())</f>
        <v>#N/A</v>
      </c>
    </row>
    <row r="183" spans="1:69" x14ac:dyDescent="0.25">
      <c r="A183" s="517" t="e">
        <f ca="1">+RIGHT('Data Summary'!A183,LEN('Data Summary'!A183)-9)</f>
        <v>#VALUE!</v>
      </c>
      <c r="B183" s="491" t="str">
        <f ca="1">+IF(ISTEXT('Data Summary'!B183),'Data Summary'!B183,"")</f>
        <v/>
      </c>
      <c r="C183" s="518" t="e">
        <f ca="1">+VALUE('Data Summary'!C183)</f>
        <v>#VALUE!</v>
      </c>
      <c r="D183" s="519" t="e">
        <f ca="1">+IF(AND(ISNUMBER(OFFSET('Water Data'!$D$4,0,10*ROW('Water Data'!D177))),'Data Summary'!BS183="Yes"),100-OFFSET('Water Data'!$D$4,0,10*ROW('Water Data'!D177)),NA())</f>
        <v>#N/A</v>
      </c>
      <c r="E183" s="519" t="e">
        <f ca="1">+IF(AND(ISNUMBER(OFFSET('Water Data'!$D$6,0,10*ROW('Water Data'!D177))),'Data Summary'!BT183="Yes"),OFFSET('Water Data'!$D$6,0,10*ROW('Water Data'!D177)),NA())</f>
        <v>#N/A</v>
      </c>
      <c r="F183" s="519" t="e">
        <f ca="1">+IF(AND(ISNUMBER(OFFSET('Water Data'!$D$9,0,10*ROW('Water Data'!D177))),'Data Summary'!BU183="Yes"),OFFSET('Water Data'!$D$9,0,10*ROW('Water Data'!D177)),NA())</f>
        <v>#N/A</v>
      </c>
      <c r="G183" s="519" t="e">
        <f ca="1">+IF(AND(ISNUMBER(OFFSET('Water Data'!$E$4,0,10*ROW('Water Data'!E177))),'Data Summary'!BV183="Yes"),100-OFFSET('Water Data'!$E$4,0,10*ROW('Water Data'!E177)),NA())</f>
        <v>#N/A</v>
      </c>
      <c r="H183" s="519" t="e">
        <f ca="1">+IF(AND(ISNUMBER(OFFSET('Water Data'!$E$6,0,10*ROW('Water Data'!E177))),'Data Summary'!BW183="Yes"),OFFSET('Water Data'!$E$6,0,10*ROW('Water Data'!E177)),NA())</f>
        <v>#N/A</v>
      </c>
      <c r="I183" s="519" t="e">
        <f ca="1">+IF(AND(ISNUMBER(OFFSET('Water Data'!$E$9,0,10*ROW('Water Data'!E177))),'Data Summary'!BX183="Yes"),OFFSET('Water Data'!$E$9,0,10*ROW('Water Data'!E177)),NA())</f>
        <v>#N/A</v>
      </c>
      <c r="J183" s="519" t="e">
        <f ca="1">+IF(AND(ISNUMBER(OFFSET('Water Data'!$F$4,0,10*ROW('Water Data'!F177))),'Data Summary'!BY183="Yes"),100-OFFSET('Water Data'!$F$4,0,10*ROW('Water Data'!F177)),NA())</f>
        <v>#N/A</v>
      </c>
      <c r="K183" s="519" t="e">
        <f ca="1">+IF(AND(ISNUMBER(OFFSET('Water Data'!$F$6,0,10*ROW('Water Data'!F177))),'Data Summary'!BZ183="Yes"),OFFSET('Water Data'!$F$6,0,10*ROW('Water Data'!F177)),NA())</f>
        <v>#N/A</v>
      </c>
      <c r="L183" s="519" t="e">
        <f ca="1">+IF(AND(ISNUMBER(OFFSET('Water Data'!$F$9,0,10*ROW('Water Data'!F177))),'Data Summary'!CA183="Yes"),OFFSET('Water Data'!$F$9,0,10*ROW('Water Data'!F177)),NA())</f>
        <v>#N/A</v>
      </c>
      <c r="M183" s="519" t="e">
        <f ca="1">+IF(AND(ISNUMBER(OFFSET('Water Data'!$G$4,0,10*ROW('Water Data'!G177))),'Data Summary'!CB183="Yes"),100-OFFSET('Water Data'!$G$4,0,10*ROW('Water Data'!G177)),NA())</f>
        <v>#N/A</v>
      </c>
      <c r="N183" s="519" t="e">
        <f ca="1">+IF(AND(ISNUMBER(OFFSET('Water Data'!$G$6,0,10*ROW('Water Data'!G177))),'Data Summary'!CC183="Yes"),OFFSET('Water Data'!$G$6,0,10*ROW('Water Data'!G177)),NA())</f>
        <v>#N/A</v>
      </c>
      <c r="O183" s="519" t="e">
        <f ca="1">+IF(AND(ISNUMBER(OFFSET('Water Data'!$G$9,0,10*ROW('Water Data'!G177))),'Data Summary'!CD183="Yes"),OFFSET('Water Data'!$G$9,0,10*ROW('Water Data'!G177)),NA())</f>
        <v>#N/A</v>
      </c>
      <c r="P183" s="519" t="e">
        <f ca="1">+IF(AND(ISNUMBER(OFFSET('Water Data'!$H$4,0,10*ROW('Water Data'!H177))),'Data Summary'!CE183="Yes"),100-OFFSET('Water Data'!$H$4,0,10*ROW('Water Data'!H177)),NA())</f>
        <v>#N/A</v>
      </c>
      <c r="Q183" s="519" t="e">
        <f ca="1">+IF(AND(ISNUMBER(OFFSET('Water Data'!$H$6,0,10*ROW('Water Data'!H177))),'Data Summary'!CF183="Yes"),OFFSET('Water Data'!$H$6,0,10*ROW('Water Data'!H177)),NA())</f>
        <v>#N/A</v>
      </c>
      <c r="R183" s="519" t="e">
        <f ca="1">+IF(AND(ISNUMBER(OFFSET('Water Data'!$H$9,0,10*ROW('Water Data'!H177))),'Data Summary'!CG183="Yes"),OFFSET('Water Data'!$H$9,0,10*ROW('Water Data'!H177)),NA())</f>
        <v>#N/A</v>
      </c>
      <c r="S183" s="519" t="e">
        <f ca="1">+IF(AND(ISNUMBER(OFFSET('Water Data'!$I$4,0,10*ROW('Water Data'!I177))),'Data Summary'!CH183="Yes"),100-OFFSET('Water Data'!$I$4,0,10*ROW('Water Data'!I177)),NA())</f>
        <v>#N/A</v>
      </c>
      <c r="T183" s="519" t="e">
        <f ca="1">+IF(AND(ISNUMBER(OFFSET('Water Data'!$I$6,0,10*ROW('Water Data'!I177))),'Data Summary'!CI183="Yes"),OFFSET('Water Data'!$I$6,0,10*ROW('Water Data'!I177)),NA())</f>
        <v>#N/A</v>
      </c>
      <c r="U183" s="519" t="e">
        <f ca="1">+IF(AND(ISNUMBER(OFFSET('Water Data'!$I$9,0,10*ROW('Water Data'!I177))),'Data Summary'!CJ183="Yes"),OFFSET('Water Data'!$I$9,0,10*ROW('Water Data'!I177)),NA())</f>
        <v>#N/A</v>
      </c>
      <c r="V183" s="520" t="e">
        <f ca="1">+IF(AND(ISNUMBER(OFFSET('Sanitation Data'!$D$4,0,10*ROW('Sanitation Data'!D177))),'Data Summary'!CK183="Yes"),100-OFFSET('Sanitation Data'!$D$4,0,10*ROW('Sanitation Data'!D177)),NA())</f>
        <v>#N/A</v>
      </c>
      <c r="W183" s="520" t="e">
        <f ca="1">+IF(AND(ISNUMBER(OFFSET('Sanitation Data'!$D$6,0,10*ROW('Sanitation Data'!D177))),'Data Summary'!CL183="Yes"),OFFSET('Sanitation Data'!$D$6,0,10*ROW('Sanitation Data'!D177)),NA())</f>
        <v>#N/A</v>
      </c>
      <c r="X183" s="520" t="e">
        <f ca="1">+IF(AND(ISNUMBER(OFFSET('Sanitation Data'!$D$10,0,10*ROW('Sanitation Data'!D177))),'Data Summary'!CM183="Yes"),OFFSET('Sanitation Data'!$D$10,0,10*ROW('Sanitation Data'!D177)),NA())</f>
        <v>#N/A</v>
      </c>
      <c r="Y183" s="520" t="e">
        <f ca="1">+IF(AND(ISNUMBER(OFFSET('Sanitation Data'!$D$11,0,10*ROW('Sanitation Data'!D177))),'Data Summary'!CN183="Yes"),OFFSET('Sanitation Data'!$D$11,0,10*ROW('Sanitation Data'!D177)),NA())</f>
        <v>#N/A</v>
      </c>
      <c r="Z183" s="520" t="e">
        <f ca="1">+IF(AND(ISNUMBER(OFFSET('Sanitation Data'!$D$12,0,10*ROW('Sanitation Data'!D177))),'Data Summary'!CO183="Yes"),OFFSET('Sanitation Data'!$D$12,0,10*ROW('Sanitation Data'!D177)),NA())</f>
        <v>#N/A</v>
      </c>
      <c r="AA183" s="520" t="e">
        <f ca="1">+IF(AND(ISNUMBER(OFFSET('Sanitation Data'!$E$4,0,10*ROW('Sanitation Data'!E177))),'Data Summary'!CP183="Yes"),100-OFFSET('Sanitation Data'!$E$4,0,10*ROW('Sanitation Data'!E177)),NA())</f>
        <v>#N/A</v>
      </c>
      <c r="AB183" s="520" t="e">
        <f ca="1">+IF(AND(ISNUMBER(OFFSET('Sanitation Data'!$E$6,0,10*ROW('Sanitation Data'!E177))),'Data Summary'!CQ183="Yes"),OFFSET('Sanitation Data'!$E$6,0,10*ROW('Sanitation Data'!E177)),NA())</f>
        <v>#N/A</v>
      </c>
      <c r="AC183" s="520" t="e">
        <f ca="1">+IF(AND(ISNUMBER(OFFSET('Sanitation Data'!$E$10,0,10*ROW('Sanitation Data'!E177))),'Data Summary'!CR183="Yes"),OFFSET('Sanitation Data'!$E$10,0,10*ROW('Sanitation Data'!E177)),NA())</f>
        <v>#N/A</v>
      </c>
      <c r="AD183" s="520" t="e">
        <f ca="1">+IF(AND(ISNUMBER(OFFSET('Sanitation Data'!$E$11,0,10*ROW('Sanitation Data'!E177))),'Data Summary'!CS183="Yes"),OFFSET('Sanitation Data'!$E$11,0,10*ROW('Sanitation Data'!E177)),NA())</f>
        <v>#N/A</v>
      </c>
      <c r="AE183" s="520" t="e">
        <f ca="1">+IF(AND(ISNUMBER(OFFSET('Sanitation Data'!$E$12,0,10*ROW('Sanitation Data'!E177))),'Data Summary'!CT183="Yes"),OFFSET('Sanitation Data'!$E$12,0,10*ROW('Sanitation Data'!E177)),NA())</f>
        <v>#N/A</v>
      </c>
      <c r="AF183" s="520" t="e">
        <f ca="1">+IF(AND(ISNUMBER(OFFSET('Sanitation Data'!$F$4,0,10*ROW('Sanitation Data'!F177))),'Data Summary'!CU183="Yes"),100-OFFSET('Sanitation Data'!$F$4,0,10*ROW('Sanitation Data'!F177)),NA())</f>
        <v>#N/A</v>
      </c>
      <c r="AG183" s="520" t="e">
        <f ca="1">+IF(AND(ISNUMBER(OFFSET('Sanitation Data'!$F$6,0,10*ROW('Sanitation Data'!F177))),'Data Summary'!CV183="Yes"),OFFSET('Sanitation Data'!$F$6,0,10*ROW('Sanitation Data'!F177)),NA())</f>
        <v>#N/A</v>
      </c>
      <c r="AH183" s="520" t="e">
        <f ca="1">+IF(AND(ISNUMBER(OFFSET('Sanitation Data'!$F$10,0,10*ROW('Sanitation Data'!F177))),'Data Summary'!CW183="Yes"),OFFSET('Sanitation Data'!$F$10,0,10*ROW('Sanitation Data'!F177)),NA())</f>
        <v>#N/A</v>
      </c>
      <c r="AI183" s="520" t="e">
        <f ca="1">+IF(AND(ISNUMBER(OFFSET('Sanitation Data'!$F$11,0,10*ROW('Sanitation Data'!F177))),'Data Summary'!CX183="Yes"),OFFSET('Sanitation Data'!$F$11,0,10*ROW('Sanitation Data'!F177)),NA())</f>
        <v>#N/A</v>
      </c>
      <c r="AJ183" s="520" t="e">
        <f ca="1">+IF(AND(ISNUMBER(OFFSET('Sanitation Data'!$F$12,0,10*ROW('Sanitation Data'!F177))),'Data Summary'!CY183="Yes"),OFFSET('Sanitation Data'!$F$12,0,10*ROW('Sanitation Data'!F177)),NA())</f>
        <v>#N/A</v>
      </c>
      <c r="AK183" s="520" t="e">
        <f ca="1">+IF(AND(ISNUMBER(OFFSET('Sanitation Data'!$G$4,0,10*ROW('Sanitation Data'!G177))),'Data Summary'!CZ183="Yes"),100-OFFSET('Sanitation Data'!$G$4,0,10*ROW('Sanitation Data'!G177)),NA())</f>
        <v>#N/A</v>
      </c>
      <c r="AL183" s="520" t="e">
        <f ca="1">+IF(AND(ISNUMBER(OFFSET('Sanitation Data'!$G$6,0,10*ROW('Sanitation Data'!G177))),'Data Summary'!DA183="Yes"),OFFSET('Sanitation Data'!$G$6,0,10*ROW('Sanitation Data'!G177)),NA())</f>
        <v>#N/A</v>
      </c>
      <c r="AM183" s="520" t="e">
        <f ca="1">+IF(AND(ISNUMBER(OFFSET('Sanitation Data'!$G$10,0,10*ROW('Sanitation Data'!G177))),'Data Summary'!DB183="Yes"),OFFSET('Sanitation Data'!$G$10,0,10*ROW('Sanitation Data'!G177)),NA())</f>
        <v>#N/A</v>
      </c>
      <c r="AN183" s="520" t="e">
        <f ca="1">+IF(AND(ISNUMBER(OFFSET('Sanitation Data'!$G$11,0,10*ROW('Sanitation Data'!G177))),'Data Summary'!DC183="Yes"),OFFSET('Sanitation Data'!$G$11,0,10*ROW('Sanitation Data'!G177)),NA())</f>
        <v>#N/A</v>
      </c>
      <c r="AO183" s="520" t="e">
        <f ca="1">+IF(AND(ISNUMBER(OFFSET('Sanitation Data'!$G$12,0,10*ROW('Sanitation Data'!G177))),'Data Summary'!DD183="Yes"),OFFSET('Sanitation Data'!$G$12,0,10*ROW('Sanitation Data'!G177)),NA())</f>
        <v>#N/A</v>
      </c>
      <c r="AP183" s="520" t="e">
        <f ca="1">+IF(AND(ISNUMBER(OFFSET('Sanitation Data'!$H$4,0,10*ROW('Sanitation Data'!H177))),'Data Summary'!DE183="Yes"),100-OFFSET('Sanitation Data'!$H$4,0,10*ROW('Sanitation Data'!H177)),NA())</f>
        <v>#N/A</v>
      </c>
      <c r="AQ183" s="520" t="e">
        <f ca="1">+IF(AND(ISNUMBER(OFFSET('Sanitation Data'!$H$6,0,10*ROW('Sanitation Data'!H177))),'Data Summary'!DF183="Yes"),OFFSET('Sanitation Data'!$H$6,0,10*ROW('Sanitation Data'!H177)),NA())</f>
        <v>#N/A</v>
      </c>
      <c r="AR183" s="520" t="e">
        <f ca="1">+IF(AND(ISNUMBER(OFFSET('Sanitation Data'!$H$10,0,10*ROW('Sanitation Data'!H177))),'Data Summary'!DG183="Yes"),OFFSET('Sanitation Data'!$H$10,0,10*ROW('Sanitation Data'!H177)),NA())</f>
        <v>#N/A</v>
      </c>
      <c r="AS183" s="520" t="e">
        <f ca="1">+IF(AND(ISNUMBER(OFFSET('Sanitation Data'!$H$11,0,10*ROW('Sanitation Data'!H177))),'Data Summary'!DH183="Yes"),OFFSET('Sanitation Data'!$H$11,0,10*ROW('Sanitation Data'!H177)),NA())</f>
        <v>#N/A</v>
      </c>
      <c r="AT183" s="520" t="e">
        <f ca="1">+IF(AND(ISNUMBER(OFFSET('Sanitation Data'!$H$12,0,10*ROW('Sanitation Data'!H177))),'Data Summary'!DI183="Yes"),OFFSET('Sanitation Data'!$H$12,0,10*ROW('Sanitation Data'!H177)),NA())</f>
        <v>#N/A</v>
      </c>
      <c r="AU183" s="520" t="e">
        <f ca="1">+IF(AND(ISNUMBER(OFFSET('Sanitation Data'!$I$4,0,10*ROW('Sanitation Data'!I177))),'Data Summary'!DJ183="Yes"),100-OFFSET('Sanitation Data'!$I$4,0,10*ROW('Sanitation Data'!I177)),NA())</f>
        <v>#N/A</v>
      </c>
      <c r="AV183" s="520" t="e">
        <f ca="1">+IF(AND(ISNUMBER(OFFSET('Sanitation Data'!$I$6,0,10*ROW('Sanitation Data'!I177))),'Data Summary'!DK183="Yes"),OFFSET('Sanitation Data'!$I$6,0,10*ROW('Sanitation Data'!I177)),NA())</f>
        <v>#N/A</v>
      </c>
      <c r="AW183" s="520" t="e">
        <f ca="1">+IF(AND(ISNUMBER(OFFSET('Sanitation Data'!$I$10,0,10*ROW('Sanitation Data'!I177))),'Data Summary'!DL183="Yes"),OFFSET('Sanitation Data'!$I$10,0,10*ROW('Sanitation Data'!I177)),NA())</f>
        <v>#N/A</v>
      </c>
      <c r="AX183" s="520" t="e">
        <f ca="1">+IF(AND(ISNUMBER(OFFSET('Sanitation Data'!$I$11,0,10*ROW('Sanitation Data'!I177))),'Data Summary'!DM183="Yes"),OFFSET('Sanitation Data'!$I$11,0,10*ROW('Sanitation Data'!I177)),NA())</f>
        <v>#N/A</v>
      </c>
      <c r="AY183" s="520" t="e">
        <f ca="1">+IF(AND(ISNUMBER(OFFSET('Sanitation Data'!$I$12,0,10*ROW('Sanitation Data'!I177))),'Data Summary'!DN183="Yes"),OFFSET('Sanitation Data'!$I$12,0,10*ROW('Sanitation Data'!I177)),NA())</f>
        <v>#N/A</v>
      </c>
      <c r="AZ183" s="521" t="e">
        <f ca="1">+IF(AND(ISNUMBER(OFFSET('Hygiene Data'!$D$5,0,10*ROW('Hygiene Data'!D177))),'Data Summary'!DO183="Yes"),OFFSET('Hygiene Data'!$D$5,0,10*ROW('Hygiene Data'!D177)),NA())</f>
        <v>#N/A</v>
      </c>
      <c r="BA183" s="521" t="e">
        <f ca="1">+IF(AND(ISNUMBER(OFFSET('Hygiene Data'!$D$7,0,10*ROW('Hygiene Data'!D177))),'Data Summary'!DP183="Yes"),OFFSET('Hygiene Data'!$D$7,0,10*ROW('Hygiene Data'!D177)),NA())</f>
        <v>#N/A</v>
      </c>
      <c r="BB183" s="521" t="e">
        <f ca="1">+IF(AND(ISNUMBER(OFFSET('Hygiene Data'!$D$9,0,10*ROW('Hygiene Data'!D177))),'Data Summary'!DQ183="Yes"),OFFSET('Hygiene Data'!$D$9,0,10*ROW('Hygiene Data'!D177)),NA())</f>
        <v>#N/A</v>
      </c>
      <c r="BC183" s="521" t="e">
        <f ca="1">+IF(AND(ISNUMBER(OFFSET('Hygiene Data'!$E$5,0,10*ROW('Hygiene Data'!E177))),'Data Summary'!DR183="Yes"),OFFSET('Hygiene Data'!$E$5,0,10*ROW('Hygiene Data'!E177)),NA())</f>
        <v>#N/A</v>
      </c>
      <c r="BD183" s="521" t="e">
        <f ca="1">+IF(AND(ISNUMBER(OFFSET('Hygiene Data'!$E$7,0,10*ROW('Hygiene Data'!E177))),'Data Summary'!DS183="Yes"),OFFSET('Hygiene Data'!$E$7,0,10*ROW('Hygiene Data'!E177)),NA())</f>
        <v>#N/A</v>
      </c>
      <c r="BE183" s="521" t="e">
        <f ca="1">+IF(AND(ISNUMBER(OFFSET('Hygiene Data'!$E$9,0,10*ROW('Hygiene Data'!E177))),'Data Summary'!DT183="Yes"),OFFSET('Hygiene Data'!$E$9,0,10*ROW('Hygiene Data'!E177)),NA())</f>
        <v>#N/A</v>
      </c>
      <c r="BF183" s="521" t="e">
        <f ca="1">+IF(AND(ISNUMBER(OFFSET('Hygiene Data'!$F$5,0,10*ROW('Hygiene Data'!F177))),'Data Summary'!DU183="Yes"),OFFSET('Hygiene Data'!$F$5,0,10*ROW('Hygiene Data'!F177)),NA())</f>
        <v>#N/A</v>
      </c>
      <c r="BG183" s="521" t="e">
        <f ca="1">+IF(AND(ISNUMBER(OFFSET('Hygiene Data'!$F$7,0,10*ROW('Hygiene Data'!F177))),'Data Summary'!DV183="Yes"),OFFSET('Hygiene Data'!$F$7,0,10*ROW('Hygiene Data'!F177)),NA())</f>
        <v>#N/A</v>
      </c>
      <c r="BH183" s="521" t="e">
        <f ca="1">+IF(AND(ISNUMBER(OFFSET('Hygiene Data'!$F$9,0,10*ROW('Hygiene Data'!F177))),'Data Summary'!DW183="Yes"),OFFSET('Hygiene Data'!$F$9,0,10*ROW('Hygiene Data'!F177)),NA())</f>
        <v>#N/A</v>
      </c>
      <c r="BI183" s="521" t="e">
        <f ca="1">+IF(AND(ISNUMBER(OFFSET('Hygiene Data'!$G$5,0,10*ROW('Hygiene Data'!G177))),'Data Summary'!DX183="Yes"),OFFSET('Hygiene Data'!$G$5,0,10*ROW('Hygiene Data'!G177)),NA())</f>
        <v>#N/A</v>
      </c>
      <c r="BJ183" s="521" t="e">
        <f ca="1">+IF(AND(ISNUMBER(OFFSET('Hygiene Data'!$G$7,0,10*ROW('Hygiene Data'!G177))),'Data Summary'!DY183="Yes"),OFFSET('Hygiene Data'!$G$7,0,10*ROW('Hygiene Data'!G177)),NA())</f>
        <v>#N/A</v>
      </c>
      <c r="BK183" s="521" t="e">
        <f ca="1">+IF(AND(ISNUMBER(OFFSET('Hygiene Data'!$G$9,0,10*ROW('Hygiene Data'!G177))),'Data Summary'!DZ183="Yes"),OFFSET('Hygiene Data'!$G$9,0,10*ROW('Hygiene Data'!G177)),NA())</f>
        <v>#N/A</v>
      </c>
      <c r="BL183" s="521" t="e">
        <f ca="1">+IF(AND(ISNUMBER(OFFSET('Hygiene Data'!$H$5,0,10*ROW('Hygiene Data'!H177))),'Data Summary'!EA183="Yes"),OFFSET('Hygiene Data'!$H$5,0,10*ROW('Hygiene Data'!H177)),NA())</f>
        <v>#N/A</v>
      </c>
      <c r="BM183" s="521" t="e">
        <f ca="1">+IF(AND(ISNUMBER(OFFSET('Hygiene Data'!$H$7,0,10*ROW('Hygiene Data'!H177))),'Data Summary'!EB183="Yes"),OFFSET('Hygiene Data'!$H$7,0,10*ROW('Hygiene Data'!H177)),NA())</f>
        <v>#N/A</v>
      </c>
      <c r="BN183" s="521" t="e">
        <f ca="1">+IF(AND(ISNUMBER(OFFSET('Hygiene Data'!$H$9,0,10*ROW('Hygiene Data'!H177))),'Data Summary'!EC183="Yes"),OFFSET('Hygiene Data'!$H$9,0,10*ROW('Hygiene Data'!H177)),NA())</f>
        <v>#N/A</v>
      </c>
      <c r="BO183" s="521" t="e">
        <f ca="1">+IF(AND(ISNUMBER(OFFSET('Hygiene Data'!$I$5,0,10*ROW('Hygiene Data'!I177))),'Data Summary'!ED183="Yes"),OFFSET('Hygiene Data'!$I$5,0,10*ROW('Hygiene Data'!I177)),NA())</f>
        <v>#N/A</v>
      </c>
      <c r="BP183" s="521" t="e">
        <f ca="1">+IF(AND(ISNUMBER(OFFSET('Hygiene Data'!$I$7,0,10*ROW('Hygiene Data'!I177))),'Data Summary'!EE183="Yes"),OFFSET('Hygiene Data'!$I$7,0,10*ROW('Hygiene Data'!I177)),NA())</f>
        <v>#N/A</v>
      </c>
      <c r="BQ183" s="521" t="e">
        <f ca="1">+IF(AND(ISNUMBER(OFFSET('Hygiene Data'!$I$9,0,10*ROW('Hygiene Data'!I177))),'Data Summary'!EF183="Yes"),OFFSET('Hygiene Data'!$I$9,0,10*ROW('Hygiene Data'!I177)),NA())</f>
        <v>#N/A</v>
      </c>
    </row>
    <row r="184" spans="1:69" x14ac:dyDescent="0.25">
      <c r="A184" s="517" t="e">
        <f ca="1">+RIGHT('Data Summary'!A184,LEN('Data Summary'!A184)-9)</f>
        <v>#VALUE!</v>
      </c>
      <c r="B184" s="491" t="str">
        <f ca="1">+IF(ISTEXT('Data Summary'!B184),'Data Summary'!B184,"")</f>
        <v/>
      </c>
      <c r="C184" s="518" t="e">
        <f ca="1">+VALUE('Data Summary'!C184)</f>
        <v>#VALUE!</v>
      </c>
      <c r="D184" s="519" t="e">
        <f ca="1">+IF(AND(ISNUMBER(OFFSET('Water Data'!$D$4,0,10*ROW('Water Data'!D178))),'Data Summary'!BS184="Yes"),100-OFFSET('Water Data'!$D$4,0,10*ROW('Water Data'!D178)),NA())</f>
        <v>#N/A</v>
      </c>
      <c r="E184" s="519" t="e">
        <f ca="1">+IF(AND(ISNUMBER(OFFSET('Water Data'!$D$6,0,10*ROW('Water Data'!D178))),'Data Summary'!BT184="Yes"),OFFSET('Water Data'!$D$6,0,10*ROW('Water Data'!D178)),NA())</f>
        <v>#N/A</v>
      </c>
      <c r="F184" s="519" t="e">
        <f ca="1">+IF(AND(ISNUMBER(OFFSET('Water Data'!$D$9,0,10*ROW('Water Data'!D178))),'Data Summary'!BU184="Yes"),OFFSET('Water Data'!$D$9,0,10*ROW('Water Data'!D178)),NA())</f>
        <v>#N/A</v>
      </c>
      <c r="G184" s="519" t="e">
        <f ca="1">+IF(AND(ISNUMBER(OFFSET('Water Data'!$E$4,0,10*ROW('Water Data'!E178))),'Data Summary'!BV184="Yes"),100-OFFSET('Water Data'!$E$4,0,10*ROW('Water Data'!E178)),NA())</f>
        <v>#N/A</v>
      </c>
      <c r="H184" s="519" t="e">
        <f ca="1">+IF(AND(ISNUMBER(OFFSET('Water Data'!$E$6,0,10*ROW('Water Data'!E178))),'Data Summary'!BW184="Yes"),OFFSET('Water Data'!$E$6,0,10*ROW('Water Data'!E178)),NA())</f>
        <v>#N/A</v>
      </c>
      <c r="I184" s="519" t="e">
        <f ca="1">+IF(AND(ISNUMBER(OFFSET('Water Data'!$E$9,0,10*ROW('Water Data'!E178))),'Data Summary'!BX184="Yes"),OFFSET('Water Data'!$E$9,0,10*ROW('Water Data'!E178)),NA())</f>
        <v>#N/A</v>
      </c>
      <c r="J184" s="519" t="e">
        <f ca="1">+IF(AND(ISNUMBER(OFFSET('Water Data'!$F$4,0,10*ROW('Water Data'!F178))),'Data Summary'!BY184="Yes"),100-OFFSET('Water Data'!$F$4,0,10*ROW('Water Data'!F178)),NA())</f>
        <v>#N/A</v>
      </c>
      <c r="K184" s="519" t="e">
        <f ca="1">+IF(AND(ISNUMBER(OFFSET('Water Data'!$F$6,0,10*ROW('Water Data'!F178))),'Data Summary'!BZ184="Yes"),OFFSET('Water Data'!$F$6,0,10*ROW('Water Data'!F178)),NA())</f>
        <v>#N/A</v>
      </c>
      <c r="L184" s="519" t="e">
        <f ca="1">+IF(AND(ISNUMBER(OFFSET('Water Data'!$F$9,0,10*ROW('Water Data'!F178))),'Data Summary'!CA184="Yes"),OFFSET('Water Data'!$F$9,0,10*ROW('Water Data'!F178)),NA())</f>
        <v>#N/A</v>
      </c>
      <c r="M184" s="519" t="e">
        <f ca="1">+IF(AND(ISNUMBER(OFFSET('Water Data'!$G$4,0,10*ROW('Water Data'!G178))),'Data Summary'!CB184="Yes"),100-OFFSET('Water Data'!$G$4,0,10*ROW('Water Data'!G178)),NA())</f>
        <v>#N/A</v>
      </c>
      <c r="N184" s="519" t="e">
        <f ca="1">+IF(AND(ISNUMBER(OFFSET('Water Data'!$G$6,0,10*ROW('Water Data'!G178))),'Data Summary'!CC184="Yes"),OFFSET('Water Data'!$G$6,0,10*ROW('Water Data'!G178)),NA())</f>
        <v>#N/A</v>
      </c>
      <c r="O184" s="519" t="e">
        <f ca="1">+IF(AND(ISNUMBER(OFFSET('Water Data'!$G$9,0,10*ROW('Water Data'!G178))),'Data Summary'!CD184="Yes"),OFFSET('Water Data'!$G$9,0,10*ROW('Water Data'!G178)),NA())</f>
        <v>#N/A</v>
      </c>
      <c r="P184" s="519" t="e">
        <f ca="1">+IF(AND(ISNUMBER(OFFSET('Water Data'!$H$4,0,10*ROW('Water Data'!H178))),'Data Summary'!CE184="Yes"),100-OFFSET('Water Data'!$H$4,0,10*ROW('Water Data'!H178)),NA())</f>
        <v>#N/A</v>
      </c>
      <c r="Q184" s="519" t="e">
        <f ca="1">+IF(AND(ISNUMBER(OFFSET('Water Data'!$H$6,0,10*ROW('Water Data'!H178))),'Data Summary'!CF184="Yes"),OFFSET('Water Data'!$H$6,0,10*ROW('Water Data'!H178)),NA())</f>
        <v>#N/A</v>
      </c>
      <c r="R184" s="519" t="e">
        <f ca="1">+IF(AND(ISNUMBER(OFFSET('Water Data'!$H$9,0,10*ROW('Water Data'!H178))),'Data Summary'!CG184="Yes"),OFFSET('Water Data'!$H$9,0,10*ROW('Water Data'!H178)),NA())</f>
        <v>#N/A</v>
      </c>
      <c r="S184" s="519" t="e">
        <f ca="1">+IF(AND(ISNUMBER(OFFSET('Water Data'!$I$4,0,10*ROW('Water Data'!I178))),'Data Summary'!CH184="Yes"),100-OFFSET('Water Data'!$I$4,0,10*ROW('Water Data'!I178)),NA())</f>
        <v>#N/A</v>
      </c>
      <c r="T184" s="519" t="e">
        <f ca="1">+IF(AND(ISNUMBER(OFFSET('Water Data'!$I$6,0,10*ROW('Water Data'!I178))),'Data Summary'!CI184="Yes"),OFFSET('Water Data'!$I$6,0,10*ROW('Water Data'!I178)),NA())</f>
        <v>#N/A</v>
      </c>
      <c r="U184" s="519" t="e">
        <f ca="1">+IF(AND(ISNUMBER(OFFSET('Water Data'!$I$9,0,10*ROW('Water Data'!I178))),'Data Summary'!CJ184="Yes"),OFFSET('Water Data'!$I$9,0,10*ROW('Water Data'!I178)),NA())</f>
        <v>#N/A</v>
      </c>
      <c r="V184" s="520" t="e">
        <f ca="1">+IF(AND(ISNUMBER(OFFSET('Sanitation Data'!$D$4,0,10*ROW('Sanitation Data'!D178))),'Data Summary'!CK184="Yes"),100-OFFSET('Sanitation Data'!$D$4,0,10*ROW('Sanitation Data'!D178)),NA())</f>
        <v>#N/A</v>
      </c>
      <c r="W184" s="520" t="e">
        <f ca="1">+IF(AND(ISNUMBER(OFFSET('Sanitation Data'!$D$6,0,10*ROW('Sanitation Data'!D178))),'Data Summary'!CL184="Yes"),OFFSET('Sanitation Data'!$D$6,0,10*ROW('Sanitation Data'!D178)),NA())</f>
        <v>#N/A</v>
      </c>
      <c r="X184" s="520" t="e">
        <f ca="1">+IF(AND(ISNUMBER(OFFSET('Sanitation Data'!$D$10,0,10*ROW('Sanitation Data'!D178))),'Data Summary'!CM184="Yes"),OFFSET('Sanitation Data'!$D$10,0,10*ROW('Sanitation Data'!D178)),NA())</f>
        <v>#N/A</v>
      </c>
      <c r="Y184" s="520" t="e">
        <f ca="1">+IF(AND(ISNUMBER(OFFSET('Sanitation Data'!$D$11,0,10*ROW('Sanitation Data'!D178))),'Data Summary'!CN184="Yes"),OFFSET('Sanitation Data'!$D$11,0,10*ROW('Sanitation Data'!D178)),NA())</f>
        <v>#N/A</v>
      </c>
      <c r="Z184" s="520" t="e">
        <f ca="1">+IF(AND(ISNUMBER(OFFSET('Sanitation Data'!$D$12,0,10*ROW('Sanitation Data'!D178))),'Data Summary'!CO184="Yes"),OFFSET('Sanitation Data'!$D$12,0,10*ROW('Sanitation Data'!D178)),NA())</f>
        <v>#N/A</v>
      </c>
      <c r="AA184" s="520" t="e">
        <f ca="1">+IF(AND(ISNUMBER(OFFSET('Sanitation Data'!$E$4,0,10*ROW('Sanitation Data'!E178))),'Data Summary'!CP184="Yes"),100-OFFSET('Sanitation Data'!$E$4,0,10*ROW('Sanitation Data'!E178)),NA())</f>
        <v>#N/A</v>
      </c>
      <c r="AB184" s="520" t="e">
        <f ca="1">+IF(AND(ISNUMBER(OFFSET('Sanitation Data'!$E$6,0,10*ROW('Sanitation Data'!E178))),'Data Summary'!CQ184="Yes"),OFFSET('Sanitation Data'!$E$6,0,10*ROW('Sanitation Data'!E178)),NA())</f>
        <v>#N/A</v>
      </c>
      <c r="AC184" s="520" t="e">
        <f ca="1">+IF(AND(ISNUMBER(OFFSET('Sanitation Data'!$E$10,0,10*ROW('Sanitation Data'!E178))),'Data Summary'!CR184="Yes"),OFFSET('Sanitation Data'!$E$10,0,10*ROW('Sanitation Data'!E178)),NA())</f>
        <v>#N/A</v>
      </c>
      <c r="AD184" s="520" t="e">
        <f ca="1">+IF(AND(ISNUMBER(OFFSET('Sanitation Data'!$E$11,0,10*ROW('Sanitation Data'!E178))),'Data Summary'!CS184="Yes"),OFFSET('Sanitation Data'!$E$11,0,10*ROW('Sanitation Data'!E178)),NA())</f>
        <v>#N/A</v>
      </c>
      <c r="AE184" s="520" t="e">
        <f ca="1">+IF(AND(ISNUMBER(OFFSET('Sanitation Data'!$E$12,0,10*ROW('Sanitation Data'!E178))),'Data Summary'!CT184="Yes"),OFFSET('Sanitation Data'!$E$12,0,10*ROW('Sanitation Data'!E178)),NA())</f>
        <v>#N/A</v>
      </c>
      <c r="AF184" s="520" t="e">
        <f ca="1">+IF(AND(ISNUMBER(OFFSET('Sanitation Data'!$F$4,0,10*ROW('Sanitation Data'!F178))),'Data Summary'!CU184="Yes"),100-OFFSET('Sanitation Data'!$F$4,0,10*ROW('Sanitation Data'!F178)),NA())</f>
        <v>#N/A</v>
      </c>
      <c r="AG184" s="520" t="e">
        <f ca="1">+IF(AND(ISNUMBER(OFFSET('Sanitation Data'!$F$6,0,10*ROW('Sanitation Data'!F178))),'Data Summary'!CV184="Yes"),OFFSET('Sanitation Data'!$F$6,0,10*ROW('Sanitation Data'!F178)),NA())</f>
        <v>#N/A</v>
      </c>
      <c r="AH184" s="520" t="e">
        <f ca="1">+IF(AND(ISNUMBER(OFFSET('Sanitation Data'!$F$10,0,10*ROW('Sanitation Data'!F178))),'Data Summary'!CW184="Yes"),OFFSET('Sanitation Data'!$F$10,0,10*ROW('Sanitation Data'!F178)),NA())</f>
        <v>#N/A</v>
      </c>
      <c r="AI184" s="520" t="e">
        <f ca="1">+IF(AND(ISNUMBER(OFFSET('Sanitation Data'!$F$11,0,10*ROW('Sanitation Data'!F178))),'Data Summary'!CX184="Yes"),OFFSET('Sanitation Data'!$F$11,0,10*ROW('Sanitation Data'!F178)),NA())</f>
        <v>#N/A</v>
      </c>
      <c r="AJ184" s="520" t="e">
        <f ca="1">+IF(AND(ISNUMBER(OFFSET('Sanitation Data'!$F$12,0,10*ROW('Sanitation Data'!F178))),'Data Summary'!CY184="Yes"),OFFSET('Sanitation Data'!$F$12,0,10*ROW('Sanitation Data'!F178)),NA())</f>
        <v>#N/A</v>
      </c>
      <c r="AK184" s="520" t="e">
        <f ca="1">+IF(AND(ISNUMBER(OFFSET('Sanitation Data'!$G$4,0,10*ROW('Sanitation Data'!G178))),'Data Summary'!CZ184="Yes"),100-OFFSET('Sanitation Data'!$G$4,0,10*ROW('Sanitation Data'!G178)),NA())</f>
        <v>#N/A</v>
      </c>
      <c r="AL184" s="520" t="e">
        <f ca="1">+IF(AND(ISNUMBER(OFFSET('Sanitation Data'!$G$6,0,10*ROW('Sanitation Data'!G178))),'Data Summary'!DA184="Yes"),OFFSET('Sanitation Data'!$G$6,0,10*ROW('Sanitation Data'!G178)),NA())</f>
        <v>#N/A</v>
      </c>
      <c r="AM184" s="520" t="e">
        <f ca="1">+IF(AND(ISNUMBER(OFFSET('Sanitation Data'!$G$10,0,10*ROW('Sanitation Data'!G178))),'Data Summary'!DB184="Yes"),OFFSET('Sanitation Data'!$G$10,0,10*ROW('Sanitation Data'!G178)),NA())</f>
        <v>#N/A</v>
      </c>
      <c r="AN184" s="520" t="e">
        <f ca="1">+IF(AND(ISNUMBER(OFFSET('Sanitation Data'!$G$11,0,10*ROW('Sanitation Data'!G178))),'Data Summary'!DC184="Yes"),OFFSET('Sanitation Data'!$G$11,0,10*ROW('Sanitation Data'!G178)),NA())</f>
        <v>#N/A</v>
      </c>
      <c r="AO184" s="520" t="e">
        <f ca="1">+IF(AND(ISNUMBER(OFFSET('Sanitation Data'!$G$12,0,10*ROW('Sanitation Data'!G178))),'Data Summary'!DD184="Yes"),OFFSET('Sanitation Data'!$G$12,0,10*ROW('Sanitation Data'!G178)),NA())</f>
        <v>#N/A</v>
      </c>
      <c r="AP184" s="520" t="e">
        <f ca="1">+IF(AND(ISNUMBER(OFFSET('Sanitation Data'!$H$4,0,10*ROW('Sanitation Data'!H178))),'Data Summary'!DE184="Yes"),100-OFFSET('Sanitation Data'!$H$4,0,10*ROW('Sanitation Data'!H178)),NA())</f>
        <v>#N/A</v>
      </c>
      <c r="AQ184" s="520" t="e">
        <f ca="1">+IF(AND(ISNUMBER(OFFSET('Sanitation Data'!$H$6,0,10*ROW('Sanitation Data'!H178))),'Data Summary'!DF184="Yes"),OFFSET('Sanitation Data'!$H$6,0,10*ROW('Sanitation Data'!H178)),NA())</f>
        <v>#N/A</v>
      </c>
      <c r="AR184" s="520" t="e">
        <f ca="1">+IF(AND(ISNUMBER(OFFSET('Sanitation Data'!$H$10,0,10*ROW('Sanitation Data'!H178))),'Data Summary'!DG184="Yes"),OFFSET('Sanitation Data'!$H$10,0,10*ROW('Sanitation Data'!H178)),NA())</f>
        <v>#N/A</v>
      </c>
      <c r="AS184" s="520" t="e">
        <f ca="1">+IF(AND(ISNUMBER(OFFSET('Sanitation Data'!$H$11,0,10*ROW('Sanitation Data'!H178))),'Data Summary'!DH184="Yes"),OFFSET('Sanitation Data'!$H$11,0,10*ROW('Sanitation Data'!H178)),NA())</f>
        <v>#N/A</v>
      </c>
      <c r="AT184" s="520" t="e">
        <f ca="1">+IF(AND(ISNUMBER(OFFSET('Sanitation Data'!$H$12,0,10*ROW('Sanitation Data'!H178))),'Data Summary'!DI184="Yes"),OFFSET('Sanitation Data'!$H$12,0,10*ROW('Sanitation Data'!H178)),NA())</f>
        <v>#N/A</v>
      </c>
      <c r="AU184" s="520" t="e">
        <f ca="1">+IF(AND(ISNUMBER(OFFSET('Sanitation Data'!$I$4,0,10*ROW('Sanitation Data'!I178))),'Data Summary'!DJ184="Yes"),100-OFFSET('Sanitation Data'!$I$4,0,10*ROW('Sanitation Data'!I178)),NA())</f>
        <v>#N/A</v>
      </c>
      <c r="AV184" s="520" t="e">
        <f ca="1">+IF(AND(ISNUMBER(OFFSET('Sanitation Data'!$I$6,0,10*ROW('Sanitation Data'!I178))),'Data Summary'!DK184="Yes"),OFFSET('Sanitation Data'!$I$6,0,10*ROW('Sanitation Data'!I178)),NA())</f>
        <v>#N/A</v>
      </c>
      <c r="AW184" s="520" t="e">
        <f ca="1">+IF(AND(ISNUMBER(OFFSET('Sanitation Data'!$I$10,0,10*ROW('Sanitation Data'!I178))),'Data Summary'!DL184="Yes"),OFFSET('Sanitation Data'!$I$10,0,10*ROW('Sanitation Data'!I178)),NA())</f>
        <v>#N/A</v>
      </c>
      <c r="AX184" s="520" t="e">
        <f ca="1">+IF(AND(ISNUMBER(OFFSET('Sanitation Data'!$I$11,0,10*ROW('Sanitation Data'!I178))),'Data Summary'!DM184="Yes"),OFFSET('Sanitation Data'!$I$11,0,10*ROW('Sanitation Data'!I178)),NA())</f>
        <v>#N/A</v>
      </c>
      <c r="AY184" s="520" t="e">
        <f ca="1">+IF(AND(ISNUMBER(OFFSET('Sanitation Data'!$I$12,0,10*ROW('Sanitation Data'!I178))),'Data Summary'!DN184="Yes"),OFFSET('Sanitation Data'!$I$12,0,10*ROW('Sanitation Data'!I178)),NA())</f>
        <v>#N/A</v>
      </c>
      <c r="AZ184" s="521" t="e">
        <f ca="1">+IF(AND(ISNUMBER(OFFSET('Hygiene Data'!$D$5,0,10*ROW('Hygiene Data'!D178))),'Data Summary'!DO184="Yes"),OFFSET('Hygiene Data'!$D$5,0,10*ROW('Hygiene Data'!D178)),NA())</f>
        <v>#N/A</v>
      </c>
      <c r="BA184" s="521" t="e">
        <f ca="1">+IF(AND(ISNUMBER(OFFSET('Hygiene Data'!$D$7,0,10*ROW('Hygiene Data'!D178))),'Data Summary'!DP184="Yes"),OFFSET('Hygiene Data'!$D$7,0,10*ROW('Hygiene Data'!D178)),NA())</f>
        <v>#N/A</v>
      </c>
      <c r="BB184" s="521" t="e">
        <f ca="1">+IF(AND(ISNUMBER(OFFSET('Hygiene Data'!$D$9,0,10*ROW('Hygiene Data'!D178))),'Data Summary'!DQ184="Yes"),OFFSET('Hygiene Data'!$D$9,0,10*ROW('Hygiene Data'!D178)),NA())</f>
        <v>#N/A</v>
      </c>
      <c r="BC184" s="521" t="e">
        <f ca="1">+IF(AND(ISNUMBER(OFFSET('Hygiene Data'!$E$5,0,10*ROW('Hygiene Data'!E178))),'Data Summary'!DR184="Yes"),OFFSET('Hygiene Data'!$E$5,0,10*ROW('Hygiene Data'!E178)),NA())</f>
        <v>#N/A</v>
      </c>
      <c r="BD184" s="521" t="e">
        <f ca="1">+IF(AND(ISNUMBER(OFFSET('Hygiene Data'!$E$7,0,10*ROW('Hygiene Data'!E178))),'Data Summary'!DS184="Yes"),OFFSET('Hygiene Data'!$E$7,0,10*ROW('Hygiene Data'!E178)),NA())</f>
        <v>#N/A</v>
      </c>
      <c r="BE184" s="521" t="e">
        <f ca="1">+IF(AND(ISNUMBER(OFFSET('Hygiene Data'!$E$9,0,10*ROW('Hygiene Data'!E178))),'Data Summary'!DT184="Yes"),OFFSET('Hygiene Data'!$E$9,0,10*ROW('Hygiene Data'!E178)),NA())</f>
        <v>#N/A</v>
      </c>
      <c r="BF184" s="521" t="e">
        <f ca="1">+IF(AND(ISNUMBER(OFFSET('Hygiene Data'!$F$5,0,10*ROW('Hygiene Data'!F178))),'Data Summary'!DU184="Yes"),OFFSET('Hygiene Data'!$F$5,0,10*ROW('Hygiene Data'!F178)),NA())</f>
        <v>#N/A</v>
      </c>
      <c r="BG184" s="521" t="e">
        <f ca="1">+IF(AND(ISNUMBER(OFFSET('Hygiene Data'!$F$7,0,10*ROW('Hygiene Data'!F178))),'Data Summary'!DV184="Yes"),OFFSET('Hygiene Data'!$F$7,0,10*ROW('Hygiene Data'!F178)),NA())</f>
        <v>#N/A</v>
      </c>
      <c r="BH184" s="521" t="e">
        <f ca="1">+IF(AND(ISNUMBER(OFFSET('Hygiene Data'!$F$9,0,10*ROW('Hygiene Data'!F178))),'Data Summary'!DW184="Yes"),OFFSET('Hygiene Data'!$F$9,0,10*ROW('Hygiene Data'!F178)),NA())</f>
        <v>#N/A</v>
      </c>
      <c r="BI184" s="521" t="e">
        <f ca="1">+IF(AND(ISNUMBER(OFFSET('Hygiene Data'!$G$5,0,10*ROW('Hygiene Data'!G178))),'Data Summary'!DX184="Yes"),OFFSET('Hygiene Data'!$G$5,0,10*ROW('Hygiene Data'!G178)),NA())</f>
        <v>#N/A</v>
      </c>
      <c r="BJ184" s="521" t="e">
        <f ca="1">+IF(AND(ISNUMBER(OFFSET('Hygiene Data'!$G$7,0,10*ROW('Hygiene Data'!G178))),'Data Summary'!DY184="Yes"),OFFSET('Hygiene Data'!$G$7,0,10*ROW('Hygiene Data'!G178)),NA())</f>
        <v>#N/A</v>
      </c>
      <c r="BK184" s="521" t="e">
        <f ca="1">+IF(AND(ISNUMBER(OFFSET('Hygiene Data'!$G$9,0,10*ROW('Hygiene Data'!G178))),'Data Summary'!DZ184="Yes"),OFFSET('Hygiene Data'!$G$9,0,10*ROW('Hygiene Data'!G178)),NA())</f>
        <v>#N/A</v>
      </c>
      <c r="BL184" s="521" t="e">
        <f ca="1">+IF(AND(ISNUMBER(OFFSET('Hygiene Data'!$H$5,0,10*ROW('Hygiene Data'!H178))),'Data Summary'!EA184="Yes"),OFFSET('Hygiene Data'!$H$5,0,10*ROW('Hygiene Data'!H178)),NA())</f>
        <v>#N/A</v>
      </c>
      <c r="BM184" s="521" t="e">
        <f ca="1">+IF(AND(ISNUMBER(OFFSET('Hygiene Data'!$H$7,0,10*ROW('Hygiene Data'!H178))),'Data Summary'!EB184="Yes"),OFFSET('Hygiene Data'!$H$7,0,10*ROW('Hygiene Data'!H178)),NA())</f>
        <v>#N/A</v>
      </c>
      <c r="BN184" s="521" t="e">
        <f ca="1">+IF(AND(ISNUMBER(OFFSET('Hygiene Data'!$H$9,0,10*ROW('Hygiene Data'!H178))),'Data Summary'!EC184="Yes"),OFFSET('Hygiene Data'!$H$9,0,10*ROW('Hygiene Data'!H178)),NA())</f>
        <v>#N/A</v>
      </c>
      <c r="BO184" s="521" t="e">
        <f ca="1">+IF(AND(ISNUMBER(OFFSET('Hygiene Data'!$I$5,0,10*ROW('Hygiene Data'!I178))),'Data Summary'!ED184="Yes"),OFFSET('Hygiene Data'!$I$5,0,10*ROW('Hygiene Data'!I178)),NA())</f>
        <v>#N/A</v>
      </c>
      <c r="BP184" s="521" t="e">
        <f ca="1">+IF(AND(ISNUMBER(OFFSET('Hygiene Data'!$I$7,0,10*ROW('Hygiene Data'!I178))),'Data Summary'!EE184="Yes"),OFFSET('Hygiene Data'!$I$7,0,10*ROW('Hygiene Data'!I178)),NA())</f>
        <v>#N/A</v>
      </c>
      <c r="BQ184" s="521" t="e">
        <f ca="1">+IF(AND(ISNUMBER(OFFSET('Hygiene Data'!$I$9,0,10*ROW('Hygiene Data'!I178))),'Data Summary'!EF184="Yes"),OFFSET('Hygiene Data'!$I$9,0,10*ROW('Hygiene Data'!I178)),NA())</f>
        <v>#N/A</v>
      </c>
    </row>
    <row r="185" spans="1:69" x14ac:dyDescent="0.25">
      <c r="A185" s="517" t="e">
        <f ca="1">+RIGHT('Data Summary'!A185,LEN('Data Summary'!A185)-9)</f>
        <v>#VALUE!</v>
      </c>
      <c r="B185" s="491" t="str">
        <f ca="1">+IF(ISTEXT('Data Summary'!B185),'Data Summary'!B185,"")</f>
        <v/>
      </c>
      <c r="C185" s="518" t="e">
        <f ca="1">+VALUE('Data Summary'!C185)</f>
        <v>#VALUE!</v>
      </c>
      <c r="D185" s="519" t="e">
        <f ca="1">+IF(AND(ISNUMBER(OFFSET('Water Data'!$D$4,0,10*ROW('Water Data'!D179))),'Data Summary'!BS185="Yes"),100-OFFSET('Water Data'!$D$4,0,10*ROW('Water Data'!D179)),NA())</f>
        <v>#N/A</v>
      </c>
      <c r="E185" s="519" t="e">
        <f ca="1">+IF(AND(ISNUMBER(OFFSET('Water Data'!$D$6,0,10*ROW('Water Data'!D179))),'Data Summary'!BT185="Yes"),OFFSET('Water Data'!$D$6,0,10*ROW('Water Data'!D179)),NA())</f>
        <v>#N/A</v>
      </c>
      <c r="F185" s="519" t="e">
        <f ca="1">+IF(AND(ISNUMBER(OFFSET('Water Data'!$D$9,0,10*ROW('Water Data'!D179))),'Data Summary'!BU185="Yes"),OFFSET('Water Data'!$D$9,0,10*ROW('Water Data'!D179)),NA())</f>
        <v>#N/A</v>
      </c>
      <c r="G185" s="519" t="e">
        <f ca="1">+IF(AND(ISNUMBER(OFFSET('Water Data'!$E$4,0,10*ROW('Water Data'!E179))),'Data Summary'!BV185="Yes"),100-OFFSET('Water Data'!$E$4,0,10*ROW('Water Data'!E179)),NA())</f>
        <v>#N/A</v>
      </c>
      <c r="H185" s="519" t="e">
        <f ca="1">+IF(AND(ISNUMBER(OFFSET('Water Data'!$E$6,0,10*ROW('Water Data'!E179))),'Data Summary'!BW185="Yes"),OFFSET('Water Data'!$E$6,0,10*ROW('Water Data'!E179)),NA())</f>
        <v>#N/A</v>
      </c>
      <c r="I185" s="519" t="e">
        <f ca="1">+IF(AND(ISNUMBER(OFFSET('Water Data'!$E$9,0,10*ROW('Water Data'!E179))),'Data Summary'!BX185="Yes"),OFFSET('Water Data'!$E$9,0,10*ROW('Water Data'!E179)),NA())</f>
        <v>#N/A</v>
      </c>
      <c r="J185" s="519" t="e">
        <f ca="1">+IF(AND(ISNUMBER(OFFSET('Water Data'!$F$4,0,10*ROW('Water Data'!F179))),'Data Summary'!BY185="Yes"),100-OFFSET('Water Data'!$F$4,0,10*ROW('Water Data'!F179)),NA())</f>
        <v>#N/A</v>
      </c>
      <c r="K185" s="519" t="e">
        <f ca="1">+IF(AND(ISNUMBER(OFFSET('Water Data'!$F$6,0,10*ROW('Water Data'!F179))),'Data Summary'!BZ185="Yes"),OFFSET('Water Data'!$F$6,0,10*ROW('Water Data'!F179)),NA())</f>
        <v>#N/A</v>
      </c>
      <c r="L185" s="519" t="e">
        <f ca="1">+IF(AND(ISNUMBER(OFFSET('Water Data'!$F$9,0,10*ROW('Water Data'!F179))),'Data Summary'!CA185="Yes"),OFFSET('Water Data'!$F$9,0,10*ROW('Water Data'!F179)),NA())</f>
        <v>#N/A</v>
      </c>
      <c r="M185" s="519" t="e">
        <f ca="1">+IF(AND(ISNUMBER(OFFSET('Water Data'!$G$4,0,10*ROW('Water Data'!G179))),'Data Summary'!CB185="Yes"),100-OFFSET('Water Data'!$G$4,0,10*ROW('Water Data'!G179)),NA())</f>
        <v>#N/A</v>
      </c>
      <c r="N185" s="519" t="e">
        <f ca="1">+IF(AND(ISNUMBER(OFFSET('Water Data'!$G$6,0,10*ROW('Water Data'!G179))),'Data Summary'!CC185="Yes"),OFFSET('Water Data'!$G$6,0,10*ROW('Water Data'!G179)),NA())</f>
        <v>#N/A</v>
      </c>
      <c r="O185" s="519" t="e">
        <f ca="1">+IF(AND(ISNUMBER(OFFSET('Water Data'!$G$9,0,10*ROW('Water Data'!G179))),'Data Summary'!CD185="Yes"),OFFSET('Water Data'!$G$9,0,10*ROW('Water Data'!G179)),NA())</f>
        <v>#N/A</v>
      </c>
      <c r="P185" s="519" t="e">
        <f ca="1">+IF(AND(ISNUMBER(OFFSET('Water Data'!$H$4,0,10*ROW('Water Data'!H179))),'Data Summary'!CE185="Yes"),100-OFFSET('Water Data'!$H$4,0,10*ROW('Water Data'!H179)),NA())</f>
        <v>#N/A</v>
      </c>
      <c r="Q185" s="519" t="e">
        <f ca="1">+IF(AND(ISNUMBER(OFFSET('Water Data'!$H$6,0,10*ROW('Water Data'!H179))),'Data Summary'!CF185="Yes"),OFFSET('Water Data'!$H$6,0,10*ROW('Water Data'!H179)),NA())</f>
        <v>#N/A</v>
      </c>
      <c r="R185" s="519" t="e">
        <f ca="1">+IF(AND(ISNUMBER(OFFSET('Water Data'!$H$9,0,10*ROW('Water Data'!H179))),'Data Summary'!CG185="Yes"),OFFSET('Water Data'!$H$9,0,10*ROW('Water Data'!H179)),NA())</f>
        <v>#N/A</v>
      </c>
      <c r="S185" s="519" t="e">
        <f ca="1">+IF(AND(ISNUMBER(OFFSET('Water Data'!$I$4,0,10*ROW('Water Data'!I179))),'Data Summary'!CH185="Yes"),100-OFFSET('Water Data'!$I$4,0,10*ROW('Water Data'!I179)),NA())</f>
        <v>#N/A</v>
      </c>
      <c r="T185" s="519" t="e">
        <f ca="1">+IF(AND(ISNUMBER(OFFSET('Water Data'!$I$6,0,10*ROW('Water Data'!I179))),'Data Summary'!CI185="Yes"),OFFSET('Water Data'!$I$6,0,10*ROW('Water Data'!I179)),NA())</f>
        <v>#N/A</v>
      </c>
      <c r="U185" s="519" t="e">
        <f ca="1">+IF(AND(ISNUMBER(OFFSET('Water Data'!$I$9,0,10*ROW('Water Data'!I179))),'Data Summary'!CJ185="Yes"),OFFSET('Water Data'!$I$9,0,10*ROW('Water Data'!I179)),NA())</f>
        <v>#N/A</v>
      </c>
      <c r="V185" s="520" t="e">
        <f ca="1">+IF(AND(ISNUMBER(OFFSET('Sanitation Data'!$D$4,0,10*ROW('Sanitation Data'!D179))),'Data Summary'!CK185="Yes"),100-OFFSET('Sanitation Data'!$D$4,0,10*ROW('Sanitation Data'!D179)),NA())</f>
        <v>#N/A</v>
      </c>
      <c r="W185" s="520" t="e">
        <f ca="1">+IF(AND(ISNUMBER(OFFSET('Sanitation Data'!$D$6,0,10*ROW('Sanitation Data'!D179))),'Data Summary'!CL185="Yes"),OFFSET('Sanitation Data'!$D$6,0,10*ROW('Sanitation Data'!D179)),NA())</f>
        <v>#N/A</v>
      </c>
      <c r="X185" s="520" t="e">
        <f ca="1">+IF(AND(ISNUMBER(OFFSET('Sanitation Data'!$D$10,0,10*ROW('Sanitation Data'!D179))),'Data Summary'!CM185="Yes"),OFFSET('Sanitation Data'!$D$10,0,10*ROW('Sanitation Data'!D179)),NA())</f>
        <v>#N/A</v>
      </c>
      <c r="Y185" s="520" t="e">
        <f ca="1">+IF(AND(ISNUMBER(OFFSET('Sanitation Data'!$D$11,0,10*ROW('Sanitation Data'!D179))),'Data Summary'!CN185="Yes"),OFFSET('Sanitation Data'!$D$11,0,10*ROW('Sanitation Data'!D179)),NA())</f>
        <v>#N/A</v>
      </c>
      <c r="Z185" s="520" t="e">
        <f ca="1">+IF(AND(ISNUMBER(OFFSET('Sanitation Data'!$D$12,0,10*ROW('Sanitation Data'!D179))),'Data Summary'!CO185="Yes"),OFFSET('Sanitation Data'!$D$12,0,10*ROW('Sanitation Data'!D179)),NA())</f>
        <v>#N/A</v>
      </c>
      <c r="AA185" s="520" t="e">
        <f ca="1">+IF(AND(ISNUMBER(OFFSET('Sanitation Data'!$E$4,0,10*ROW('Sanitation Data'!E179))),'Data Summary'!CP185="Yes"),100-OFFSET('Sanitation Data'!$E$4,0,10*ROW('Sanitation Data'!E179)),NA())</f>
        <v>#N/A</v>
      </c>
      <c r="AB185" s="520" t="e">
        <f ca="1">+IF(AND(ISNUMBER(OFFSET('Sanitation Data'!$E$6,0,10*ROW('Sanitation Data'!E179))),'Data Summary'!CQ185="Yes"),OFFSET('Sanitation Data'!$E$6,0,10*ROW('Sanitation Data'!E179)),NA())</f>
        <v>#N/A</v>
      </c>
      <c r="AC185" s="520" t="e">
        <f ca="1">+IF(AND(ISNUMBER(OFFSET('Sanitation Data'!$E$10,0,10*ROW('Sanitation Data'!E179))),'Data Summary'!CR185="Yes"),OFFSET('Sanitation Data'!$E$10,0,10*ROW('Sanitation Data'!E179)),NA())</f>
        <v>#N/A</v>
      </c>
      <c r="AD185" s="520" t="e">
        <f ca="1">+IF(AND(ISNUMBER(OFFSET('Sanitation Data'!$E$11,0,10*ROW('Sanitation Data'!E179))),'Data Summary'!CS185="Yes"),OFFSET('Sanitation Data'!$E$11,0,10*ROW('Sanitation Data'!E179)),NA())</f>
        <v>#N/A</v>
      </c>
      <c r="AE185" s="520" t="e">
        <f ca="1">+IF(AND(ISNUMBER(OFFSET('Sanitation Data'!$E$12,0,10*ROW('Sanitation Data'!E179))),'Data Summary'!CT185="Yes"),OFFSET('Sanitation Data'!$E$12,0,10*ROW('Sanitation Data'!E179)),NA())</f>
        <v>#N/A</v>
      </c>
      <c r="AF185" s="520" t="e">
        <f ca="1">+IF(AND(ISNUMBER(OFFSET('Sanitation Data'!$F$4,0,10*ROW('Sanitation Data'!F179))),'Data Summary'!CU185="Yes"),100-OFFSET('Sanitation Data'!$F$4,0,10*ROW('Sanitation Data'!F179)),NA())</f>
        <v>#N/A</v>
      </c>
      <c r="AG185" s="520" t="e">
        <f ca="1">+IF(AND(ISNUMBER(OFFSET('Sanitation Data'!$F$6,0,10*ROW('Sanitation Data'!F179))),'Data Summary'!CV185="Yes"),OFFSET('Sanitation Data'!$F$6,0,10*ROW('Sanitation Data'!F179)),NA())</f>
        <v>#N/A</v>
      </c>
      <c r="AH185" s="520" t="e">
        <f ca="1">+IF(AND(ISNUMBER(OFFSET('Sanitation Data'!$F$10,0,10*ROW('Sanitation Data'!F179))),'Data Summary'!CW185="Yes"),OFFSET('Sanitation Data'!$F$10,0,10*ROW('Sanitation Data'!F179)),NA())</f>
        <v>#N/A</v>
      </c>
      <c r="AI185" s="520" t="e">
        <f ca="1">+IF(AND(ISNUMBER(OFFSET('Sanitation Data'!$F$11,0,10*ROW('Sanitation Data'!F179))),'Data Summary'!CX185="Yes"),OFFSET('Sanitation Data'!$F$11,0,10*ROW('Sanitation Data'!F179)),NA())</f>
        <v>#N/A</v>
      </c>
      <c r="AJ185" s="520" t="e">
        <f ca="1">+IF(AND(ISNUMBER(OFFSET('Sanitation Data'!$F$12,0,10*ROW('Sanitation Data'!F179))),'Data Summary'!CY185="Yes"),OFFSET('Sanitation Data'!$F$12,0,10*ROW('Sanitation Data'!F179)),NA())</f>
        <v>#N/A</v>
      </c>
      <c r="AK185" s="520" t="e">
        <f ca="1">+IF(AND(ISNUMBER(OFFSET('Sanitation Data'!$G$4,0,10*ROW('Sanitation Data'!G179))),'Data Summary'!CZ185="Yes"),100-OFFSET('Sanitation Data'!$G$4,0,10*ROW('Sanitation Data'!G179)),NA())</f>
        <v>#N/A</v>
      </c>
      <c r="AL185" s="520" t="e">
        <f ca="1">+IF(AND(ISNUMBER(OFFSET('Sanitation Data'!$G$6,0,10*ROW('Sanitation Data'!G179))),'Data Summary'!DA185="Yes"),OFFSET('Sanitation Data'!$G$6,0,10*ROW('Sanitation Data'!G179)),NA())</f>
        <v>#N/A</v>
      </c>
      <c r="AM185" s="520" t="e">
        <f ca="1">+IF(AND(ISNUMBER(OFFSET('Sanitation Data'!$G$10,0,10*ROW('Sanitation Data'!G179))),'Data Summary'!DB185="Yes"),OFFSET('Sanitation Data'!$G$10,0,10*ROW('Sanitation Data'!G179)),NA())</f>
        <v>#N/A</v>
      </c>
      <c r="AN185" s="520" t="e">
        <f ca="1">+IF(AND(ISNUMBER(OFFSET('Sanitation Data'!$G$11,0,10*ROW('Sanitation Data'!G179))),'Data Summary'!DC185="Yes"),OFFSET('Sanitation Data'!$G$11,0,10*ROW('Sanitation Data'!G179)),NA())</f>
        <v>#N/A</v>
      </c>
      <c r="AO185" s="520" t="e">
        <f ca="1">+IF(AND(ISNUMBER(OFFSET('Sanitation Data'!$G$12,0,10*ROW('Sanitation Data'!G179))),'Data Summary'!DD185="Yes"),OFFSET('Sanitation Data'!$G$12,0,10*ROW('Sanitation Data'!G179)),NA())</f>
        <v>#N/A</v>
      </c>
      <c r="AP185" s="520" t="e">
        <f ca="1">+IF(AND(ISNUMBER(OFFSET('Sanitation Data'!$H$4,0,10*ROW('Sanitation Data'!H179))),'Data Summary'!DE185="Yes"),100-OFFSET('Sanitation Data'!$H$4,0,10*ROW('Sanitation Data'!H179)),NA())</f>
        <v>#N/A</v>
      </c>
      <c r="AQ185" s="520" t="e">
        <f ca="1">+IF(AND(ISNUMBER(OFFSET('Sanitation Data'!$H$6,0,10*ROW('Sanitation Data'!H179))),'Data Summary'!DF185="Yes"),OFFSET('Sanitation Data'!$H$6,0,10*ROW('Sanitation Data'!H179)),NA())</f>
        <v>#N/A</v>
      </c>
      <c r="AR185" s="520" t="e">
        <f ca="1">+IF(AND(ISNUMBER(OFFSET('Sanitation Data'!$H$10,0,10*ROW('Sanitation Data'!H179))),'Data Summary'!DG185="Yes"),OFFSET('Sanitation Data'!$H$10,0,10*ROW('Sanitation Data'!H179)),NA())</f>
        <v>#N/A</v>
      </c>
      <c r="AS185" s="520" t="e">
        <f ca="1">+IF(AND(ISNUMBER(OFFSET('Sanitation Data'!$H$11,0,10*ROW('Sanitation Data'!H179))),'Data Summary'!DH185="Yes"),OFFSET('Sanitation Data'!$H$11,0,10*ROW('Sanitation Data'!H179)),NA())</f>
        <v>#N/A</v>
      </c>
      <c r="AT185" s="520" t="e">
        <f ca="1">+IF(AND(ISNUMBER(OFFSET('Sanitation Data'!$H$12,0,10*ROW('Sanitation Data'!H179))),'Data Summary'!DI185="Yes"),OFFSET('Sanitation Data'!$H$12,0,10*ROW('Sanitation Data'!H179)),NA())</f>
        <v>#N/A</v>
      </c>
      <c r="AU185" s="520" t="e">
        <f ca="1">+IF(AND(ISNUMBER(OFFSET('Sanitation Data'!$I$4,0,10*ROW('Sanitation Data'!I179))),'Data Summary'!DJ185="Yes"),100-OFFSET('Sanitation Data'!$I$4,0,10*ROW('Sanitation Data'!I179)),NA())</f>
        <v>#N/A</v>
      </c>
      <c r="AV185" s="520" t="e">
        <f ca="1">+IF(AND(ISNUMBER(OFFSET('Sanitation Data'!$I$6,0,10*ROW('Sanitation Data'!I179))),'Data Summary'!DK185="Yes"),OFFSET('Sanitation Data'!$I$6,0,10*ROW('Sanitation Data'!I179)),NA())</f>
        <v>#N/A</v>
      </c>
      <c r="AW185" s="520" t="e">
        <f ca="1">+IF(AND(ISNUMBER(OFFSET('Sanitation Data'!$I$10,0,10*ROW('Sanitation Data'!I179))),'Data Summary'!DL185="Yes"),OFFSET('Sanitation Data'!$I$10,0,10*ROW('Sanitation Data'!I179)),NA())</f>
        <v>#N/A</v>
      </c>
      <c r="AX185" s="520" t="e">
        <f ca="1">+IF(AND(ISNUMBER(OFFSET('Sanitation Data'!$I$11,0,10*ROW('Sanitation Data'!I179))),'Data Summary'!DM185="Yes"),OFFSET('Sanitation Data'!$I$11,0,10*ROW('Sanitation Data'!I179)),NA())</f>
        <v>#N/A</v>
      </c>
      <c r="AY185" s="520" t="e">
        <f ca="1">+IF(AND(ISNUMBER(OFFSET('Sanitation Data'!$I$12,0,10*ROW('Sanitation Data'!I179))),'Data Summary'!DN185="Yes"),OFFSET('Sanitation Data'!$I$12,0,10*ROW('Sanitation Data'!I179)),NA())</f>
        <v>#N/A</v>
      </c>
      <c r="AZ185" s="521" t="e">
        <f ca="1">+IF(AND(ISNUMBER(OFFSET('Hygiene Data'!$D$5,0,10*ROW('Hygiene Data'!D179))),'Data Summary'!DO185="Yes"),OFFSET('Hygiene Data'!$D$5,0,10*ROW('Hygiene Data'!D179)),NA())</f>
        <v>#N/A</v>
      </c>
      <c r="BA185" s="521" t="e">
        <f ca="1">+IF(AND(ISNUMBER(OFFSET('Hygiene Data'!$D$7,0,10*ROW('Hygiene Data'!D179))),'Data Summary'!DP185="Yes"),OFFSET('Hygiene Data'!$D$7,0,10*ROW('Hygiene Data'!D179)),NA())</f>
        <v>#N/A</v>
      </c>
      <c r="BB185" s="521" t="e">
        <f ca="1">+IF(AND(ISNUMBER(OFFSET('Hygiene Data'!$D$9,0,10*ROW('Hygiene Data'!D179))),'Data Summary'!DQ185="Yes"),OFFSET('Hygiene Data'!$D$9,0,10*ROW('Hygiene Data'!D179)),NA())</f>
        <v>#N/A</v>
      </c>
      <c r="BC185" s="521" t="e">
        <f ca="1">+IF(AND(ISNUMBER(OFFSET('Hygiene Data'!$E$5,0,10*ROW('Hygiene Data'!E179))),'Data Summary'!DR185="Yes"),OFFSET('Hygiene Data'!$E$5,0,10*ROW('Hygiene Data'!E179)),NA())</f>
        <v>#N/A</v>
      </c>
      <c r="BD185" s="521" t="e">
        <f ca="1">+IF(AND(ISNUMBER(OFFSET('Hygiene Data'!$E$7,0,10*ROW('Hygiene Data'!E179))),'Data Summary'!DS185="Yes"),OFFSET('Hygiene Data'!$E$7,0,10*ROW('Hygiene Data'!E179)),NA())</f>
        <v>#N/A</v>
      </c>
      <c r="BE185" s="521" t="e">
        <f ca="1">+IF(AND(ISNUMBER(OFFSET('Hygiene Data'!$E$9,0,10*ROW('Hygiene Data'!E179))),'Data Summary'!DT185="Yes"),OFFSET('Hygiene Data'!$E$9,0,10*ROW('Hygiene Data'!E179)),NA())</f>
        <v>#N/A</v>
      </c>
      <c r="BF185" s="521" t="e">
        <f ca="1">+IF(AND(ISNUMBER(OFFSET('Hygiene Data'!$F$5,0,10*ROW('Hygiene Data'!F179))),'Data Summary'!DU185="Yes"),OFFSET('Hygiene Data'!$F$5,0,10*ROW('Hygiene Data'!F179)),NA())</f>
        <v>#N/A</v>
      </c>
      <c r="BG185" s="521" t="e">
        <f ca="1">+IF(AND(ISNUMBER(OFFSET('Hygiene Data'!$F$7,0,10*ROW('Hygiene Data'!F179))),'Data Summary'!DV185="Yes"),OFFSET('Hygiene Data'!$F$7,0,10*ROW('Hygiene Data'!F179)),NA())</f>
        <v>#N/A</v>
      </c>
      <c r="BH185" s="521" t="e">
        <f ca="1">+IF(AND(ISNUMBER(OFFSET('Hygiene Data'!$F$9,0,10*ROW('Hygiene Data'!F179))),'Data Summary'!DW185="Yes"),OFFSET('Hygiene Data'!$F$9,0,10*ROW('Hygiene Data'!F179)),NA())</f>
        <v>#N/A</v>
      </c>
      <c r="BI185" s="521" t="e">
        <f ca="1">+IF(AND(ISNUMBER(OFFSET('Hygiene Data'!$G$5,0,10*ROW('Hygiene Data'!G179))),'Data Summary'!DX185="Yes"),OFFSET('Hygiene Data'!$G$5,0,10*ROW('Hygiene Data'!G179)),NA())</f>
        <v>#N/A</v>
      </c>
      <c r="BJ185" s="521" t="e">
        <f ca="1">+IF(AND(ISNUMBER(OFFSET('Hygiene Data'!$G$7,0,10*ROW('Hygiene Data'!G179))),'Data Summary'!DY185="Yes"),OFFSET('Hygiene Data'!$G$7,0,10*ROW('Hygiene Data'!G179)),NA())</f>
        <v>#N/A</v>
      </c>
      <c r="BK185" s="521" t="e">
        <f ca="1">+IF(AND(ISNUMBER(OFFSET('Hygiene Data'!$G$9,0,10*ROW('Hygiene Data'!G179))),'Data Summary'!DZ185="Yes"),OFFSET('Hygiene Data'!$G$9,0,10*ROW('Hygiene Data'!G179)),NA())</f>
        <v>#N/A</v>
      </c>
      <c r="BL185" s="521" t="e">
        <f ca="1">+IF(AND(ISNUMBER(OFFSET('Hygiene Data'!$H$5,0,10*ROW('Hygiene Data'!H179))),'Data Summary'!EA185="Yes"),OFFSET('Hygiene Data'!$H$5,0,10*ROW('Hygiene Data'!H179)),NA())</f>
        <v>#N/A</v>
      </c>
      <c r="BM185" s="521" t="e">
        <f ca="1">+IF(AND(ISNUMBER(OFFSET('Hygiene Data'!$H$7,0,10*ROW('Hygiene Data'!H179))),'Data Summary'!EB185="Yes"),OFFSET('Hygiene Data'!$H$7,0,10*ROW('Hygiene Data'!H179)),NA())</f>
        <v>#N/A</v>
      </c>
      <c r="BN185" s="521" t="e">
        <f ca="1">+IF(AND(ISNUMBER(OFFSET('Hygiene Data'!$H$9,0,10*ROW('Hygiene Data'!H179))),'Data Summary'!EC185="Yes"),OFFSET('Hygiene Data'!$H$9,0,10*ROW('Hygiene Data'!H179)),NA())</f>
        <v>#N/A</v>
      </c>
      <c r="BO185" s="521" t="e">
        <f ca="1">+IF(AND(ISNUMBER(OFFSET('Hygiene Data'!$I$5,0,10*ROW('Hygiene Data'!I179))),'Data Summary'!ED185="Yes"),OFFSET('Hygiene Data'!$I$5,0,10*ROW('Hygiene Data'!I179)),NA())</f>
        <v>#N/A</v>
      </c>
      <c r="BP185" s="521" t="e">
        <f ca="1">+IF(AND(ISNUMBER(OFFSET('Hygiene Data'!$I$7,0,10*ROW('Hygiene Data'!I179))),'Data Summary'!EE185="Yes"),OFFSET('Hygiene Data'!$I$7,0,10*ROW('Hygiene Data'!I179)),NA())</f>
        <v>#N/A</v>
      </c>
      <c r="BQ185" s="521" t="e">
        <f ca="1">+IF(AND(ISNUMBER(OFFSET('Hygiene Data'!$I$9,0,10*ROW('Hygiene Data'!I179))),'Data Summary'!EF185="Yes"),OFFSET('Hygiene Data'!$I$9,0,10*ROW('Hygiene Data'!I179)),NA())</f>
        <v>#N/A</v>
      </c>
    </row>
    <row r="186" spans="1:69" x14ac:dyDescent="0.25">
      <c r="A186" s="517" t="e">
        <f ca="1">+RIGHT('Data Summary'!A186,LEN('Data Summary'!A186)-9)</f>
        <v>#VALUE!</v>
      </c>
      <c r="B186" s="491" t="str">
        <f ca="1">+IF(ISTEXT('Data Summary'!B186),'Data Summary'!B186,"")</f>
        <v/>
      </c>
      <c r="C186" s="518" t="e">
        <f ca="1">+VALUE('Data Summary'!C186)</f>
        <v>#VALUE!</v>
      </c>
      <c r="D186" s="519" t="e">
        <f ca="1">+IF(AND(ISNUMBER(OFFSET('Water Data'!$D$4,0,10*ROW('Water Data'!D180))),'Data Summary'!BS186="Yes"),100-OFFSET('Water Data'!$D$4,0,10*ROW('Water Data'!D180)),NA())</f>
        <v>#N/A</v>
      </c>
      <c r="E186" s="519" t="e">
        <f ca="1">+IF(AND(ISNUMBER(OFFSET('Water Data'!$D$6,0,10*ROW('Water Data'!D180))),'Data Summary'!BT186="Yes"),OFFSET('Water Data'!$D$6,0,10*ROW('Water Data'!D180)),NA())</f>
        <v>#N/A</v>
      </c>
      <c r="F186" s="519" t="e">
        <f ca="1">+IF(AND(ISNUMBER(OFFSET('Water Data'!$D$9,0,10*ROW('Water Data'!D180))),'Data Summary'!BU186="Yes"),OFFSET('Water Data'!$D$9,0,10*ROW('Water Data'!D180)),NA())</f>
        <v>#N/A</v>
      </c>
      <c r="G186" s="519" t="e">
        <f ca="1">+IF(AND(ISNUMBER(OFFSET('Water Data'!$E$4,0,10*ROW('Water Data'!E180))),'Data Summary'!BV186="Yes"),100-OFFSET('Water Data'!$E$4,0,10*ROW('Water Data'!E180)),NA())</f>
        <v>#N/A</v>
      </c>
      <c r="H186" s="519" t="e">
        <f ca="1">+IF(AND(ISNUMBER(OFFSET('Water Data'!$E$6,0,10*ROW('Water Data'!E180))),'Data Summary'!BW186="Yes"),OFFSET('Water Data'!$E$6,0,10*ROW('Water Data'!E180)),NA())</f>
        <v>#N/A</v>
      </c>
      <c r="I186" s="519" t="e">
        <f ca="1">+IF(AND(ISNUMBER(OFFSET('Water Data'!$E$9,0,10*ROW('Water Data'!E180))),'Data Summary'!BX186="Yes"),OFFSET('Water Data'!$E$9,0,10*ROW('Water Data'!E180)),NA())</f>
        <v>#N/A</v>
      </c>
      <c r="J186" s="519" t="e">
        <f ca="1">+IF(AND(ISNUMBER(OFFSET('Water Data'!$F$4,0,10*ROW('Water Data'!F180))),'Data Summary'!BY186="Yes"),100-OFFSET('Water Data'!$F$4,0,10*ROW('Water Data'!F180)),NA())</f>
        <v>#N/A</v>
      </c>
      <c r="K186" s="519" t="e">
        <f ca="1">+IF(AND(ISNUMBER(OFFSET('Water Data'!$F$6,0,10*ROW('Water Data'!F180))),'Data Summary'!BZ186="Yes"),OFFSET('Water Data'!$F$6,0,10*ROW('Water Data'!F180)),NA())</f>
        <v>#N/A</v>
      </c>
      <c r="L186" s="519" t="e">
        <f ca="1">+IF(AND(ISNUMBER(OFFSET('Water Data'!$F$9,0,10*ROW('Water Data'!F180))),'Data Summary'!CA186="Yes"),OFFSET('Water Data'!$F$9,0,10*ROW('Water Data'!F180)),NA())</f>
        <v>#N/A</v>
      </c>
      <c r="M186" s="519" t="e">
        <f ca="1">+IF(AND(ISNUMBER(OFFSET('Water Data'!$G$4,0,10*ROW('Water Data'!G180))),'Data Summary'!CB186="Yes"),100-OFFSET('Water Data'!$G$4,0,10*ROW('Water Data'!G180)),NA())</f>
        <v>#N/A</v>
      </c>
      <c r="N186" s="519" t="e">
        <f ca="1">+IF(AND(ISNUMBER(OFFSET('Water Data'!$G$6,0,10*ROW('Water Data'!G180))),'Data Summary'!CC186="Yes"),OFFSET('Water Data'!$G$6,0,10*ROW('Water Data'!G180)),NA())</f>
        <v>#N/A</v>
      </c>
      <c r="O186" s="519" t="e">
        <f ca="1">+IF(AND(ISNUMBER(OFFSET('Water Data'!$G$9,0,10*ROW('Water Data'!G180))),'Data Summary'!CD186="Yes"),OFFSET('Water Data'!$G$9,0,10*ROW('Water Data'!G180)),NA())</f>
        <v>#N/A</v>
      </c>
      <c r="P186" s="519" t="e">
        <f ca="1">+IF(AND(ISNUMBER(OFFSET('Water Data'!$H$4,0,10*ROW('Water Data'!H180))),'Data Summary'!CE186="Yes"),100-OFFSET('Water Data'!$H$4,0,10*ROW('Water Data'!H180)),NA())</f>
        <v>#N/A</v>
      </c>
      <c r="Q186" s="519" t="e">
        <f ca="1">+IF(AND(ISNUMBER(OFFSET('Water Data'!$H$6,0,10*ROW('Water Data'!H180))),'Data Summary'!CF186="Yes"),OFFSET('Water Data'!$H$6,0,10*ROW('Water Data'!H180)),NA())</f>
        <v>#N/A</v>
      </c>
      <c r="R186" s="519" t="e">
        <f ca="1">+IF(AND(ISNUMBER(OFFSET('Water Data'!$H$9,0,10*ROW('Water Data'!H180))),'Data Summary'!CG186="Yes"),OFFSET('Water Data'!$H$9,0,10*ROW('Water Data'!H180)),NA())</f>
        <v>#N/A</v>
      </c>
      <c r="S186" s="519" t="e">
        <f ca="1">+IF(AND(ISNUMBER(OFFSET('Water Data'!$I$4,0,10*ROW('Water Data'!I180))),'Data Summary'!CH186="Yes"),100-OFFSET('Water Data'!$I$4,0,10*ROW('Water Data'!I180)),NA())</f>
        <v>#N/A</v>
      </c>
      <c r="T186" s="519" t="e">
        <f ca="1">+IF(AND(ISNUMBER(OFFSET('Water Data'!$I$6,0,10*ROW('Water Data'!I180))),'Data Summary'!CI186="Yes"),OFFSET('Water Data'!$I$6,0,10*ROW('Water Data'!I180)),NA())</f>
        <v>#N/A</v>
      </c>
      <c r="U186" s="519" t="e">
        <f ca="1">+IF(AND(ISNUMBER(OFFSET('Water Data'!$I$9,0,10*ROW('Water Data'!I180))),'Data Summary'!CJ186="Yes"),OFFSET('Water Data'!$I$9,0,10*ROW('Water Data'!I180)),NA())</f>
        <v>#N/A</v>
      </c>
      <c r="V186" s="520" t="e">
        <f ca="1">+IF(AND(ISNUMBER(OFFSET('Sanitation Data'!$D$4,0,10*ROW('Sanitation Data'!D180))),'Data Summary'!CK186="Yes"),100-OFFSET('Sanitation Data'!$D$4,0,10*ROW('Sanitation Data'!D180)),NA())</f>
        <v>#N/A</v>
      </c>
      <c r="W186" s="520" t="e">
        <f ca="1">+IF(AND(ISNUMBER(OFFSET('Sanitation Data'!$D$6,0,10*ROW('Sanitation Data'!D180))),'Data Summary'!CL186="Yes"),OFFSET('Sanitation Data'!$D$6,0,10*ROW('Sanitation Data'!D180)),NA())</f>
        <v>#N/A</v>
      </c>
      <c r="X186" s="520" t="e">
        <f ca="1">+IF(AND(ISNUMBER(OFFSET('Sanitation Data'!$D$10,0,10*ROW('Sanitation Data'!D180))),'Data Summary'!CM186="Yes"),OFFSET('Sanitation Data'!$D$10,0,10*ROW('Sanitation Data'!D180)),NA())</f>
        <v>#N/A</v>
      </c>
      <c r="Y186" s="520" t="e">
        <f ca="1">+IF(AND(ISNUMBER(OFFSET('Sanitation Data'!$D$11,0,10*ROW('Sanitation Data'!D180))),'Data Summary'!CN186="Yes"),OFFSET('Sanitation Data'!$D$11,0,10*ROW('Sanitation Data'!D180)),NA())</f>
        <v>#N/A</v>
      </c>
      <c r="Z186" s="520" t="e">
        <f ca="1">+IF(AND(ISNUMBER(OFFSET('Sanitation Data'!$D$12,0,10*ROW('Sanitation Data'!D180))),'Data Summary'!CO186="Yes"),OFFSET('Sanitation Data'!$D$12,0,10*ROW('Sanitation Data'!D180)),NA())</f>
        <v>#N/A</v>
      </c>
      <c r="AA186" s="520" t="e">
        <f ca="1">+IF(AND(ISNUMBER(OFFSET('Sanitation Data'!$E$4,0,10*ROW('Sanitation Data'!E180))),'Data Summary'!CP186="Yes"),100-OFFSET('Sanitation Data'!$E$4,0,10*ROW('Sanitation Data'!E180)),NA())</f>
        <v>#N/A</v>
      </c>
      <c r="AB186" s="520" t="e">
        <f ca="1">+IF(AND(ISNUMBER(OFFSET('Sanitation Data'!$E$6,0,10*ROW('Sanitation Data'!E180))),'Data Summary'!CQ186="Yes"),OFFSET('Sanitation Data'!$E$6,0,10*ROW('Sanitation Data'!E180)),NA())</f>
        <v>#N/A</v>
      </c>
      <c r="AC186" s="520" t="e">
        <f ca="1">+IF(AND(ISNUMBER(OFFSET('Sanitation Data'!$E$10,0,10*ROW('Sanitation Data'!E180))),'Data Summary'!CR186="Yes"),OFFSET('Sanitation Data'!$E$10,0,10*ROW('Sanitation Data'!E180)),NA())</f>
        <v>#N/A</v>
      </c>
      <c r="AD186" s="520" t="e">
        <f ca="1">+IF(AND(ISNUMBER(OFFSET('Sanitation Data'!$E$11,0,10*ROW('Sanitation Data'!E180))),'Data Summary'!CS186="Yes"),OFFSET('Sanitation Data'!$E$11,0,10*ROW('Sanitation Data'!E180)),NA())</f>
        <v>#N/A</v>
      </c>
      <c r="AE186" s="520" t="e">
        <f ca="1">+IF(AND(ISNUMBER(OFFSET('Sanitation Data'!$E$12,0,10*ROW('Sanitation Data'!E180))),'Data Summary'!CT186="Yes"),OFFSET('Sanitation Data'!$E$12,0,10*ROW('Sanitation Data'!E180)),NA())</f>
        <v>#N/A</v>
      </c>
      <c r="AF186" s="520" t="e">
        <f ca="1">+IF(AND(ISNUMBER(OFFSET('Sanitation Data'!$F$4,0,10*ROW('Sanitation Data'!F180))),'Data Summary'!CU186="Yes"),100-OFFSET('Sanitation Data'!$F$4,0,10*ROW('Sanitation Data'!F180)),NA())</f>
        <v>#N/A</v>
      </c>
      <c r="AG186" s="520" t="e">
        <f ca="1">+IF(AND(ISNUMBER(OFFSET('Sanitation Data'!$F$6,0,10*ROW('Sanitation Data'!F180))),'Data Summary'!CV186="Yes"),OFFSET('Sanitation Data'!$F$6,0,10*ROW('Sanitation Data'!F180)),NA())</f>
        <v>#N/A</v>
      </c>
      <c r="AH186" s="520" t="e">
        <f ca="1">+IF(AND(ISNUMBER(OFFSET('Sanitation Data'!$F$10,0,10*ROW('Sanitation Data'!F180))),'Data Summary'!CW186="Yes"),OFFSET('Sanitation Data'!$F$10,0,10*ROW('Sanitation Data'!F180)),NA())</f>
        <v>#N/A</v>
      </c>
      <c r="AI186" s="520" t="e">
        <f ca="1">+IF(AND(ISNUMBER(OFFSET('Sanitation Data'!$F$11,0,10*ROW('Sanitation Data'!F180))),'Data Summary'!CX186="Yes"),OFFSET('Sanitation Data'!$F$11,0,10*ROW('Sanitation Data'!F180)),NA())</f>
        <v>#N/A</v>
      </c>
      <c r="AJ186" s="520" t="e">
        <f ca="1">+IF(AND(ISNUMBER(OFFSET('Sanitation Data'!$F$12,0,10*ROW('Sanitation Data'!F180))),'Data Summary'!CY186="Yes"),OFFSET('Sanitation Data'!$F$12,0,10*ROW('Sanitation Data'!F180)),NA())</f>
        <v>#N/A</v>
      </c>
      <c r="AK186" s="520" t="e">
        <f ca="1">+IF(AND(ISNUMBER(OFFSET('Sanitation Data'!$G$4,0,10*ROW('Sanitation Data'!G180))),'Data Summary'!CZ186="Yes"),100-OFFSET('Sanitation Data'!$G$4,0,10*ROW('Sanitation Data'!G180)),NA())</f>
        <v>#N/A</v>
      </c>
      <c r="AL186" s="520" t="e">
        <f ca="1">+IF(AND(ISNUMBER(OFFSET('Sanitation Data'!$G$6,0,10*ROW('Sanitation Data'!G180))),'Data Summary'!DA186="Yes"),OFFSET('Sanitation Data'!$G$6,0,10*ROW('Sanitation Data'!G180)),NA())</f>
        <v>#N/A</v>
      </c>
      <c r="AM186" s="520" t="e">
        <f ca="1">+IF(AND(ISNUMBER(OFFSET('Sanitation Data'!$G$10,0,10*ROW('Sanitation Data'!G180))),'Data Summary'!DB186="Yes"),OFFSET('Sanitation Data'!$G$10,0,10*ROW('Sanitation Data'!G180)),NA())</f>
        <v>#N/A</v>
      </c>
      <c r="AN186" s="520" t="e">
        <f ca="1">+IF(AND(ISNUMBER(OFFSET('Sanitation Data'!$G$11,0,10*ROW('Sanitation Data'!G180))),'Data Summary'!DC186="Yes"),OFFSET('Sanitation Data'!$G$11,0,10*ROW('Sanitation Data'!G180)),NA())</f>
        <v>#N/A</v>
      </c>
      <c r="AO186" s="520" t="e">
        <f ca="1">+IF(AND(ISNUMBER(OFFSET('Sanitation Data'!$G$12,0,10*ROW('Sanitation Data'!G180))),'Data Summary'!DD186="Yes"),OFFSET('Sanitation Data'!$G$12,0,10*ROW('Sanitation Data'!G180)),NA())</f>
        <v>#N/A</v>
      </c>
      <c r="AP186" s="520" t="e">
        <f ca="1">+IF(AND(ISNUMBER(OFFSET('Sanitation Data'!$H$4,0,10*ROW('Sanitation Data'!H180))),'Data Summary'!DE186="Yes"),100-OFFSET('Sanitation Data'!$H$4,0,10*ROW('Sanitation Data'!H180)),NA())</f>
        <v>#N/A</v>
      </c>
      <c r="AQ186" s="520" t="e">
        <f ca="1">+IF(AND(ISNUMBER(OFFSET('Sanitation Data'!$H$6,0,10*ROW('Sanitation Data'!H180))),'Data Summary'!DF186="Yes"),OFFSET('Sanitation Data'!$H$6,0,10*ROW('Sanitation Data'!H180)),NA())</f>
        <v>#N/A</v>
      </c>
      <c r="AR186" s="520" t="e">
        <f ca="1">+IF(AND(ISNUMBER(OFFSET('Sanitation Data'!$H$10,0,10*ROW('Sanitation Data'!H180))),'Data Summary'!DG186="Yes"),OFFSET('Sanitation Data'!$H$10,0,10*ROW('Sanitation Data'!H180)),NA())</f>
        <v>#N/A</v>
      </c>
      <c r="AS186" s="520" t="e">
        <f ca="1">+IF(AND(ISNUMBER(OFFSET('Sanitation Data'!$H$11,0,10*ROW('Sanitation Data'!H180))),'Data Summary'!DH186="Yes"),OFFSET('Sanitation Data'!$H$11,0,10*ROW('Sanitation Data'!H180)),NA())</f>
        <v>#N/A</v>
      </c>
      <c r="AT186" s="520" t="e">
        <f ca="1">+IF(AND(ISNUMBER(OFFSET('Sanitation Data'!$H$12,0,10*ROW('Sanitation Data'!H180))),'Data Summary'!DI186="Yes"),OFFSET('Sanitation Data'!$H$12,0,10*ROW('Sanitation Data'!H180)),NA())</f>
        <v>#N/A</v>
      </c>
      <c r="AU186" s="520" t="e">
        <f ca="1">+IF(AND(ISNUMBER(OFFSET('Sanitation Data'!$I$4,0,10*ROW('Sanitation Data'!I180))),'Data Summary'!DJ186="Yes"),100-OFFSET('Sanitation Data'!$I$4,0,10*ROW('Sanitation Data'!I180)),NA())</f>
        <v>#N/A</v>
      </c>
      <c r="AV186" s="520" t="e">
        <f ca="1">+IF(AND(ISNUMBER(OFFSET('Sanitation Data'!$I$6,0,10*ROW('Sanitation Data'!I180))),'Data Summary'!DK186="Yes"),OFFSET('Sanitation Data'!$I$6,0,10*ROW('Sanitation Data'!I180)),NA())</f>
        <v>#N/A</v>
      </c>
      <c r="AW186" s="520" t="e">
        <f ca="1">+IF(AND(ISNUMBER(OFFSET('Sanitation Data'!$I$10,0,10*ROW('Sanitation Data'!I180))),'Data Summary'!DL186="Yes"),OFFSET('Sanitation Data'!$I$10,0,10*ROW('Sanitation Data'!I180)),NA())</f>
        <v>#N/A</v>
      </c>
      <c r="AX186" s="520" t="e">
        <f ca="1">+IF(AND(ISNUMBER(OFFSET('Sanitation Data'!$I$11,0,10*ROW('Sanitation Data'!I180))),'Data Summary'!DM186="Yes"),OFFSET('Sanitation Data'!$I$11,0,10*ROW('Sanitation Data'!I180)),NA())</f>
        <v>#N/A</v>
      </c>
      <c r="AY186" s="520" t="e">
        <f ca="1">+IF(AND(ISNUMBER(OFFSET('Sanitation Data'!$I$12,0,10*ROW('Sanitation Data'!I180))),'Data Summary'!DN186="Yes"),OFFSET('Sanitation Data'!$I$12,0,10*ROW('Sanitation Data'!I180)),NA())</f>
        <v>#N/A</v>
      </c>
      <c r="AZ186" s="521" t="e">
        <f ca="1">+IF(AND(ISNUMBER(OFFSET('Hygiene Data'!$D$5,0,10*ROW('Hygiene Data'!D180))),'Data Summary'!DO186="Yes"),OFFSET('Hygiene Data'!$D$5,0,10*ROW('Hygiene Data'!D180)),NA())</f>
        <v>#N/A</v>
      </c>
      <c r="BA186" s="521" t="e">
        <f ca="1">+IF(AND(ISNUMBER(OFFSET('Hygiene Data'!$D$7,0,10*ROW('Hygiene Data'!D180))),'Data Summary'!DP186="Yes"),OFFSET('Hygiene Data'!$D$7,0,10*ROW('Hygiene Data'!D180)),NA())</f>
        <v>#N/A</v>
      </c>
      <c r="BB186" s="521" t="e">
        <f ca="1">+IF(AND(ISNUMBER(OFFSET('Hygiene Data'!$D$9,0,10*ROW('Hygiene Data'!D180))),'Data Summary'!DQ186="Yes"),OFFSET('Hygiene Data'!$D$9,0,10*ROW('Hygiene Data'!D180)),NA())</f>
        <v>#N/A</v>
      </c>
      <c r="BC186" s="521" t="e">
        <f ca="1">+IF(AND(ISNUMBER(OFFSET('Hygiene Data'!$E$5,0,10*ROW('Hygiene Data'!E180))),'Data Summary'!DR186="Yes"),OFFSET('Hygiene Data'!$E$5,0,10*ROW('Hygiene Data'!E180)),NA())</f>
        <v>#N/A</v>
      </c>
      <c r="BD186" s="521" t="e">
        <f ca="1">+IF(AND(ISNUMBER(OFFSET('Hygiene Data'!$E$7,0,10*ROW('Hygiene Data'!E180))),'Data Summary'!DS186="Yes"),OFFSET('Hygiene Data'!$E$7,0,10*ROW('Hygiene Data'!E180)),NA())</f>
        <v>#N/A</v>
      </c>
      <c r="BE186" s="521" t="e">
        <f ca="1">+IF(AND(ISNUMBER(OFFSET('Hygiene Data'!$E$9,0,10*ROW('Hygiene Data'!E180))),'Data Summary'!DT186="Yes"),OFFSET('Hygiene Data'!$E$9,0,10*ROW('Hygiene Data'!E180)),NA())</f>
        <v>#N/A</v>
      </c>
      <c r="BF186" s="521" t="e">
        <f ca="1">+IF(AND(ISNUMBER(OFFSET('Hygiene Data'!$F$5,0,10*ROW('Hygiene Data'!F180))),'Data Summary'!DU186="Yes"),OFFSET('Hygiene Data'!$F$5,0,10*ROW('Hygiene Data'!F180)),NA())</f>
        <v>#N/A</v>
      </c>
      <c r="BG186" s="521" t="e">
        <f ca="1">+IF(AND(ISNUMBER(OFFSET('Hygiene Data'!$F$7,0,10*ROW('Hygiene Data'!F180))),'Data Summary'!DV186="Yes"),OFFSET('Hygiene Data'!$F$7,0,10*ROW('Hygiene Data'!F180)),NA())</f>
        <v>#N/A</v>
      </c>
      <c r="BH186" s="521" t="e">
        <f ca="1">+IF(AND(ISNUMBER(OFFSET('Hygiene Data'!$F$9,0,10*ROW('Hygiene Data'!F180))),'Data Summary'!DW186="Yes"),OFFSET('Hygiene Data'!$F$9,0,10*ROW('Hygiene Data'!F180)),NA())</f>
        <v>#N/A</v>
      </c>
      <c r="BI186" s="521" t="e">
        <f ca="1">+IF(AND(ISNUMBER(OFFSET('Hygiene Data'!$G$5,0,10*ROW('Hygiene Data'!G180))),'Data Summary'!DX186="Yes"),OFFSET('Hygiene Data'!$G$5,0,10*ROW('Hygiene Data'!G180)),NA())</f>
        <v>#N/A</v>
      </c>
      <c r="BJ186" s="521" t="e">
        <f ca="1">+IF(AND(ISNUMBER(OFFSET('Hygiene Data'!$G$7,0,10*ROW('Hygiene Data'!G180))),'Data Summary'!DY186="Yes"),OFFSET('Hygiene Data'!$G$7,0,10*ROW('Hygiene Data'!G180)),NA())</f>
        <v>#N/A</v>
      </c>
      <c r="BK186" s="521" t="e">
        <f ca="1">+IF(AND(ISNUMBER(OFFSET('Hygiene Data'!$G$9,0,10*ROW('Hygiene Data'!G180))),'Data Summary'!DZ186="Yes"),OFFSET('Hygiene Data'!$G$9,0,10*ROW('Hygiene Data'!G180)),NA())</f>
        <v>#N/A</v>
      </c>
      <c r="BL186" s="521" t="e">
        <f ca="1">+IF(AND(ISNUMBER(OFFSET('Hygiene Data'!$H$5,0,10*ROW('Hygiene Data'!H180))),'Data Summary'!EA186="Yes"),OFFSET('Hygiene Data'!$H$5,0,10*ROW('Hygiene Data'!H180)),NA())</f>
        <v>#N/A</v>
      </c>
      <c r="BM186" s="521" t="e">
        <f ca="1">+IF(AND(ISNUMBER(OFFSET('Hygiene Data'!$H$7,0,10*ROW('Hygiene Data'!H180))),'Data Summary'!EB186="Yes"),OFFSET('Hygiene Data'!$H$7,0,10*ROW('Hygiene Data'!H180)),NA())</f>
        <v>#N/A</v>
      </c>
      <c r="BN186" s="521" t="e">
        <f ca="1">+IF(AND(ISNUMBER(OFFSET('Hygiene Data'!$H$9,0,10*ROW('Hygiene Data'!H180))),'Data Summary'!EC186="Yes"),OFFSET('Hygiene Data'!$H$9,0,10*ROW('Hygiene Data'!H180)),NA())</f>
        <v>#N/A</v>
      </c>
      <c r="BO186" s="521" t="e">
        <f ca="1">+IF(AND(ISNUMBER(OFFSET('Hygiene Data'!$I$5,0,10*ROW('Hygiene Data'!I180))),'Data Summary'!ED186="Yes"),OFFSET('Hygiene Data'!$I$5,0,10*ROW('Hygiene Data'!I180)),NA())</f>
        <v>#N/A</v>
      </c>
      <c r="BP186" s="521" t="e">
        <f ca="1">+IF(AND(ISNUMBER(OFFSET('Hygiene Data'!$I$7,0,10*ROW('Hygiene Data'!I180))),'Data Summary'!EE186="Yes"),OFFSET('Hygiene Data'!$I$7,0,10*ROW('Hygiene Data'!I180)),NA())</f>
        <v>#N/A</v>
      </c>
      <c r="BQ186" s="521" t="e">
        <f ca="1">+IF(AND(ISNUMBER(OFFSET('Hygiene Data'!$I$9,0,10*ROW('Hygiene Data'!I180))),'Data Summary'!EF186="Yes"),OFFSET('Hygiene Data'!$I$9,0,10*ROW('Hygiene Data'!I180)),NA())</f>
        <v>#N/A</v>
      </c>
    </row>
    <row r="187" spans="1:69" x14ac:dyDescent="0.25">
      <c r="A187" s="517" t="e">
        <f ca="1">+RIGHT('Data Summary'!A187,LEN('Data Summary'!A187)-9)</f>
        <v>#VALUE!</v>
      </c>
      <c r="B187" s="491" t="str">
        <f ca="1">+IF(ISTEXT('Data Summary'!B187),'Data Summary'!B187,"")</f>
        <v/>
      </c>
      <c r="C187" s="518" t="e">
        <f ca="1">+VALUE('Data Summary'!C187)</f>
        <v>#VALUE!</v>
      </c>
      <c r="D187" s="519" t="e">
        <f ca="1">+IF(AND(ISNUMBER(OFFSET('Water Data'!$D$4,0,10*ROW('Water Data'!D181))),'Data Summary'!BS187="Yes"),100-OFFSET('Water Data'!$D$4,0,10*ROW('Water Data'!D181)),NA())</f>
        <v>#N/A</v>
      </c>
      <c r="E187" s="519" t="e">
        <f ca="1">+IF(AND(ISNUMBER(OFFSET('Water Data'!$D$6,0,10*ROW('Water Data'!D181))),'Data Summary'!BT187="Yes"),OFFSET('Water Data'!$D$6,0,10*ROW('Water Data'!D181)),NA())</f>
        <v>#N/A</v>
      </c>
      <c r="F187" s="519" t="e">
        <f ca="1">+IF(AND(ISNUMBER(OFFSET('Water Data'!$D$9,0,10*ROW('Water Data'!D181))),'Data Summary'!BU187="Yes"),OFFSET('Water Data'!$D$9,0,10*ROW('Water Data'!D181)),NA())</f>
        <v>#N/A</v>
      </c>
      <c r="G187" s="519" t="e">
        <f ca="1">+IF(AND(ISNUMBER(OFFSET('Water Data'!$E$4,0,10*ROW('Water Data'!E181))),'Data Summary'!BV187="Yes"),100-OFFSET('Water Data'!$E$4,0,10*ROW('Water Data'!E181)),NA())</f>
        <v>#N/A</v>
      </c>
      <c r="H187" s="519" t="e">
        <f ca="1">+IF(AND(ISNUMBER(OFFSET('Water Data'!$E$6,0,10*ROW('Water Data'!E181))),'Data Summary'!BW187="Yes"),OFFSET('Water Data'!$E$6,0,10*ROW('Water Data'!E181)),NA())</f>
        <v>#N/A</v>
      </c>
      <c r="I187" s="519" t="e">
        <f ca="1">+IF(AND(ISNUMBER(OFFSET('Water Data'!$E$9,0,10*ROW('Water Data'!E181))),'Data Summary'!BX187="Yes"),OFFSET('Water Data'!$E$9,0,10*ROW('Water Data'!E181)),NA())</f>
        <v>#N/A</v>
      </c>
      <c r="J187" s="519" t="e">
        <f ca="1">+IF(AND(ISNUMBER(OFFSET('Water Data'!$F$4,0,10*ROW('Water Data'!F181))),'Data Summary'!BY187="Yes"),100-OFFSET('Water Data'!$F$4,0,10*ROW('Water Data'!F181)),NA())</f>
        <v>#N/A</v>
      </c>
      <c r="K187" s="519" t="e">
        <f ca="1">+IF(AND(ISNUMBER(OFFSET('Water Data'!$F$6,0,10*ROW('Water Data'!F181))),'Data Summary'!BZ187="Yes"),OFFSET('Water Data'!$F$6,0,10*ROW('Water Data'!F181)),NA())</f>
        <v>#N/A</v>
      </c>
      <c r="L187" s="519" t="e">
        <f ca="1">+IF(AND(ISNUMBER(OFFSET('Water Data'!$F$9,0,10*ROW('Water Data'!F181))),'Data Summary'!CA187="Yes"),OFFSET('Water Data'!$F$9,0,10*ROW('Water Data'!F181)),NA())</f>
        <v>#N/A</v>
      </c>
      <c r="M187" s="519" t="e">
        <f ca="1">+IF(AND(ISNUMBER(OFFSET('Water Data'!$G$4,0,10*ROW('Water Data'!G181))),'Data Summary'!CB187="Yes"),100-OFFSET('Water Data'!$G$4,0,10*ROW('Water Data'!G181)),NA())</f>
        <v>#N/A</v>
      </c>
      <c r="N187" s="519" t="e">
        <f ca="1">+IF(AND(ISNUMBER(OFFSET('Water Data'!$G$6,0,10*ROW('Water Data'!G181))),'Data Summary'!CC187="Yes"),OFFSET('Water Data'!$G$6,0,10*ROW('Water Data'!G181)),NA())</f>
        <v>#N/A</v>
      </c>
      <c r="O187" s="519" t="e">
        <f ca="1">+IF(AND(ISNUMBER(OFFSET('Water Data'!$G$9,0,10*ROW('Water Data'!G181))),'Data Summary'!CD187="Yes"),OFFSET('Water Data'!$G$9,0,10*ROW('Water Data'!G181)),NA())</f>
        <v>#N/A</v>
      </c>
      <c r="P187" s="519" t="e">
        <f ca="1">+IF(AND(ISNUMBER(OFFSET('Water Data'!$H$4,0,10*ROW('Water Data'!H181))),'Data Summary'!CE187="Yes"),100-OFFSET('Water Data'!$H$4,0,10*ROW('Water Data'!H181)),NA())</f>
        <v>#N/A</v>
      </c>
      <c r="Q187" s="519" t="e">
        <f ca="1">+IF(AND(ISNUMBER(OFFSET('Water Data'!$H$6,0,10*ROW('Water Data'!H181))),'Data Summary'!CF187="Yes"),OFFSET('Water Data'!$H$6,0,10*ROW('Water Data'!H181)),NA())</f>
        <v>#N/A</v>
      </c>
      <c r="R187" s="519" t="e">
        <f ca="1">+IF(AND(ISNUMBER(OFFSET('Water Data'!$H$9,0,10*ROW('Water Data'!H181))),'Data Summary'!CG187="Yes"),OFFSET('Water Data'!$H$9,0,10*ROW('Water Data'!H181)),NA())</f>
        <v>#N/A</v>
      </c>
      <c r="S187" s="519" t="e">
        <f ca="1">+IF(AND(ISNUMBER(OFFSET('Water Data'!$I$4,0,10*ROW('Water Data'!I181))),'Data Summary'!CH187="Yes"),100-OFFSET('Water Data'!$I$4,0,10*ROW('Water Data'!I181)),NA())</f>
        <v>#N/A</v>
      </c>
      <c r="T187" s="519" t="e">
        <f ca="1">+IF(AND(ISNUMBER(OFFSET('Water Data'!$I$6,0,10*ROW('Water Data'!I181))),'Data Summary'!CI187="Yes"),OFFSET('Water Data'!$I$6,0,10*ROW('Water Data'!I181)),NA())</f>
        <v>#N/A</v>
      </c>
      <c r="U187" s="519" t="e">
        <f ca="1">+IF(AND(ISNUMBER(OFFSET('Water Data'!$I$9,0,10*ROW('Water Data'!I181))),'Data Summary'!CJ187="Yes"),OFFSET('Water Data'!$I$9,0,10*ROW('Water Data'!I181)),NA())</f>
        <v>#N/A</v>
      </c>
      <c r="V187" s="520" t="e">
        <f ca="1">+IF(AND(ISNUMBER(OFFSET('Sanitation Data'!$D$4,0,10*ROW('Sanitation Data'!D181))),'Data Summary'!CK187="Yes"),100-OFFSET('Sanitation Data'!$D$4,0,10*ROW('Sanitation Data'!D181)),NA())</f>
        <v>#N/A</v>
      </c>
      <c r="W187" s="520" t="e">
        <f ca="1">+IF(AND(ISNUMBER(OFFSET('Sanitation Data'!$D$6,0,10*ROW('Sanitation Data'!D181))),'Data Summary'!CL187="Yes"),OFFSET('Sanitation Data'!$D$6,0,10*ROW('Sanitation Data'!D181)),NA())</f>
        <v>#N/A</v>
      </c>
      <c r="X187" s="520" t="e">
        <f ca="1">+IF(AND(ISNUMBER(OFFSET('Sanitation Data'!$D$10,0,10*ROW('Sanitation Data'!D181))),'Data Summary'!CM187="Yes"),OFFSET('Sanitation Data'!$D$10,0,10*ROW('Sanitation Data'!D181)),NA())</f>
        <v>#N/A</v>
      </c>
      <c r="Y187" s="520" t="e">
        <f ca="1">+IF(AND(ISNUMBER(OFFSET('Sanitation Data'!$D$11,0,10*ROW('Sanitation Data'!D181))),'Data Summary'!CN187="Yes"),OFFSET('Sanitation Data'!$D$11,0,10*ROW('Sanitation Data'!D181)),NA())</f>
        <v>#N/A</v>
      </c>
      <c r="Z187" s="520" t="e">
        <f ca="1">+IF(AND(ISNUMBER(OFFSET('Sanitation Data'!$D$12,0,10*ROW('Sanitation Data'!D181))),'Data Summary'!CO187="Yes"),OFFSET('Sanitation Data'!$D$12,0,10*ROW('Sanitation Data'!D181)),NA())</f>
        <v>#N/A</v>
      </c>
      <c r="AA187" s="520" t="e">
        <f ca="1">+IF(AND(ISNUMBER(OFFSET('Sanitation Data'!$E$4,0,10*ROW('Sanitation Data'!E181))),'Data Summary'!CP187="Yes"),100-OFFSET('Sanitation Data'!$E$4,0,10*ROW('Sanitation Data'!E181)),NA())</f>
        <v>#N/A</v>
      </c>
      <c r="AB187" s="520" t="e">
        <f ca="1">+IF(AND(ISNUMBER(OFFSET('Sanitation Data'!$E$6,0,10*ROW('Sanitation Data'!E181))),'Data Summary'!CQ187="Yes"),OFFSET('Sanitation Data'!$E$6,0,10*ROW('Sanitation Data'!E181)),NA())</f>
        <v>#N/A</v>
      </c>
      <c r="AC187" s="520" t="e">
        <f ca="1">+IF(AND(ISNUMBER(OFFSET('Sanitation Data'!$E$10,0,10*ROW('Sanitation Data'!E181))),'Data Summary'!CR187="Yes"),OFFSET('Sanitation Data'!$E$10,0,10*ROW('Sanitation Data'!E181)),NA())</f>
        <v>#N/A</v>
      </c>
      <c r="AD187" s="520" t="e">
        <f ca="1">+IF(AND(ISNUMBER(OFFSET('Sanitation Data'!$E$11,0,10*ROW('Sanitation Data'!E181))),'Data Summary'!CS187="Yes"),OFFSET('Sanitation Data'!$E$11,0,10*ROW('Sanitation Data'!E181)),NA())</f>
        <v>#N/A</v>
      </c>
      <c r="AE187" s="520" t="e">
        <f ca="1">+IF(AND(ISNUMBER(OFFSET('Sanitation Data'!$E$12,0,10*ROW('Sanitation Data'!E181))),'Data Summary'!CT187="Yes"),OFFSET('Sanitation Data'!$E$12,0,10*ROW('Sanitation Data'!E181)),NA())</f>
        <v>#N/A</v>
      </c>
      <c r="AF187" s="520" t="e">
        <f ca="1">+IF(AND(ISNUMBER(OFFSET('Sanitation Data'!$F$4,0,10*ROW('Sanitation Data'!F181))),'Data Summary'!CU187="Yes"),100-OFFSET('Sanitation Data'!$F$4,0,10*ROW('Sanitation Data'!F181)),NA())</f>
        <v>#N/A</v>
      </c>
      <c r="AG187" s="520" t="e">
        <f ca="1">+IF(AND(ISNUMBER(OFFSET('Sanitation Data'!$F$6,0,10*ROW('Sanitation Data'!F181))),'Data Summary'!CV187="Yes"),OFFSET('Sanitation Data'!$F$6,0,10*ROW('Sanitation Data'!F181)),NA())</f>
        <v>#N/A</v>
      </c>
      <c r="AH187" s="520" t="e">
        <f ca="1">+IF(AND(ISNUMBER(OFFSET('Sanitation Data'!$F$10,0,10*ROW('Sanitation Data'!F181))),'Data Summary'!CW187="Yes"),OFFSET('Sanitation Data'!$F$10,0,10*ROW('Sanitation Data'!F181)),NA())</f>
        <v>#N/A</v>
      </c>
      <c r="AI187" s="520" t="e">
        <f ca="1">+IF(AND(ISNUMBER(OFFSET('Sanitation Data'!$F$11,0,10*ROW('Sanitation Data'!F181))),'Data Summary'!CX187="Yes"),OFFSET('Sanitation Data'!$F$11,0,10*ROW('Sanitation Data'!F181)),NA())</f>
        <v>#N/A</v>
      </c>
      <c r="AJ187" s="520" t="e">
        <f ca="1">+IF(AND(ISNUMBER(OFFSET('Sanitation Data'!$F$12,0,10*ROW('Sanitation Data'!F181))),'Data Summary'!CY187="Yes"),OFFSET('Sanitation Data'!$F$12,0,10*ROW('Sanitation Data'!F181)),NA())</f>
        <v>#N/A</v>
      </c>
      <c r="AK187" s="520" t="e">
        <f ca="1">+IF(AND(ISNUMBER(OFFSET('Sanitation Data'!$G$4,0,10*ROW('Sanitation Data'!G181))),'Data Summary'!CZ187="Yes"),100-OFFSET('Sanitation Data'!$G$4,0,10*ROW('Sanitation Data'!G181)),NA())</f>
        <v>#N/A</v>
      </c>
      <c r="AL187" s="520" t="e">
        <f ca="1">+IF(AND(ISNUMBER(OFFSET('Sanitation Data'!$G$6,0,10*ROW('Sanitation Data'!G181))),'Data Summary'!DA187="Yes"),OFFSET('Sanitation Data'!$G$6,0,10*ROW('Sanitation Data'!G181)),NA())</f>
        <v>#N/A</v>
      </c>
      <c r="AM187" s="520" t="e">
        <f ca="1">+IF(AND(ISNUMBER(OFFSET('Sanitation Data'!$G$10,0,10*ROW('Sanitation Data'!G181))),'Data Summary'!DB187="Yes"),OFFSET('Sanitation Data'!$G$10,0,10*ROW('Sanitation Data'!G181)),NA())</f>
        <v>#N/A</v>
      </c>
      <c r="AN187" s="520" t="e">
        <f ca="1">+IF(AND(ISNUMBER(OFFSET('Sanitation Data'!$G$11,0,10*ROW('Sanitation Data'!G181))),'Data Summary'!DC187="Yes"),OFFSET('Sanitation Data'!$G$11,0,10*ROW('Sanitation Data'!G181)),NA())</f>
        <v>#N/A</v>
      </c>
      <c r="AO187" s="520" t="e">
        <f ca="1">+IF(AND(ISNUMBER(OFFSET('Sanitation Data'!$G$12,0,10*ROW('Sanitation Data'!G181))),'Data Summary'!DD187="Yes"),OFFSET('Sanitation Data'!$G$12,0,10*ROW('Sanitation Data'!G181)),NA())</f>
        <v>#N/A</v>
      </c>
      <c r="AP187" s="520" t="e">
        <f ca="1">+IF(AND(ISNUMBER(OFFSET('Sanitation Data'!$H$4,0,10*ROW('Sanitation Data'!H181))),'Data Summary'!DE187="Yes"),100-OFFSET('Sanitation Data'!$H$4,0,10*ROW('Sanitation Data'!H181)),NA())</f>
        <v>#N/A</v>
      </c>
      <c r="AQ187" s="520" t="e">
        <f ca="1">+IF(AND(ISNUMBER(OFFSET('Sanitation Data'!$H$6,0,10*ROW('Sanitation Data'!H181))),'Data Summary'!DF187="Yes"),OFFSET('Sanitation Data'!$H$6,0,10*ROW('Sanitation Data'!H181)),NA())</f>
        <v>#N/A</v>
      </c>
      <c r="AR187" s="520" t="e">
        <f ca="1">+IF(AND(ISNUMBER(OFFSET('Sanitation Data'!$H$10,0,10*ROW('Sanitation Data'!H181))),'Data Summary'!DG187="Yes"),OFFSET('Sanitation Data'!$H$10,0,10*ROW('Sanitation Data'!H181)),NA())</f>
        <v>#N/A</v>
      </c>
      <c r="AS187" s="520" t="e">
        <f ca="1">+IF(AND(ISNUMBER(OFFSET('Sanitation Data'!$H$11,0,10*ROW('Sanitation Data'!H181))),'Data Summary'!DH187="Yes"),OFFSET('Sanitation Data'!$H$11,0,10*ROW('Sanitation Data'!H181)),NA())</f>
        <v>#N/A</v>
      </c>
      <c r="AT187" s="520" t="e">
        <f ca="1">+IF(AND(ISNUMBER(OFFSET('Sanitation Data'!$H$12,0,10*ROW('Sanitation Data'!H181))),'Data Summary'!DI187="Yes"),OFFSET('Sanitation Data'!$H$12,0,10*ROW('Sanitation Data'!H181)),NA())</f>
        <v>#N/A</v>
      </c>
      <c r="AU187" s="520" t="e">
        <f ca="1">+IF(AND(ISNUMBER(OFFSET('Sanitation Data'!$I$4,0,10*ROW('Sanitation Data'!I181))),'Data Summary'!DJ187="Yes"),100-OFFSET('Sanitation Data'!$I$4,0,10*ROW('Sanitation Data'!I181)),NA())</f>
        <v>#N/A</v>
      </c>
      <c r="AV187" s="520" t="e">
        <f ca="1">+IF(AND(ISNUMBER(OFFSET('Sanitation Data'!$I$6,0,10*ROW('Sanitation Data'!I181))),'Data Summary'!DK187="Yes"),OFFSET('Sanitation Data'!$I$6,0,10*ROW('Sanitation Data'!I181)),NA())</f>
        <v>#N/A</v>
      </c>
      <c r="AW187" s="520" t="e">
        <f ca="1">+IF(AND(ISNUMBER(OFFSET('Sanitation Data'!$I$10,0,10*ROW('Sanitation Data'!I181))),'Data Summary'!DL187="Yes"),OFFSET('Sanitation Data'!$I$10,0,10*ROW('Sanitation Data'!I181)),NA())</f>
        <v>#N/A</v>
      </c>
      <c r="AX187" s="520" t="e">
        <f ca="1">+IF(AND(ISNUMBER(OFFSET('Sanitation Data'!$I$11,0,10*ROW('Sanitation Data'!I181))),'Data Summary'!DM187="Yes"),OFFSET('Sanitation Data'!$I$11,0,10*ROW('Sanitation Data'!I181)),NA())</f>
        <v>#N/A</v>
      </c>
      <c r="AY187" s="520" t="e">
        <f ca="1">+IF(AND(ISNUMBER(OFFSET('Sanitation Data'!$I$12,0,10*ROW('Sanitation Data'!I181))),'Data Summary'!DN187="Yes"),OFFSET('Sanitation Data'!$I$12,0,10*ROW('Sanitation Data'!I181)),NA())</f>
        <v>#N/A</v>
      </c>
      <c r="AZ187" s="521" t="e">
        <f ca="1">+IF(AND(ISNUMBER(OFFSET('Hygiene Data'!$D$5,0,10*ROW('Hygiene Data'!D181))),'Data Summary'!DO187="Yes"),OFFSET('Hygiene Data'!$D$5,0,10*ROW('Hygiene Data'!D181)),NA())</f>
        <v>#N/A</v>
      </c>
      <c r="BA187" s="521" t="e">
        <f ca="1">+IF(AND(ISNUMBER(OFFSET('Hygiene Data'!$D$7,0,10*ROW('Hygiene Data'!D181))),'Data Summary'!DP187="Yes"),OFFSET('Hygiene Data'!$D$7,0,10*ROW('Hygiene Data'!D181)),NA())</f>
        <v>#N/A</v>
      </c>
      <c r="BB187" s="521" t="e">
        <f ca="1">+IF(AND(ISNUMBER(OFFSET('Hygiene Data'!$D$9,0,10*ROW('Hygiene Data'!D181))),'Data Summary'!DQ187="Yes"),OFFSET('Hygiene Data'!$D$9,0,10*ROW('Hygiene Data'!D181)),NA())</f>
        <v>#N/A</v>
      </c>
      <c r="BC187" s="521" t="e">
        <f ca="1">+IF(AND(ISNUMBER(OFFSET('Hygiene Data'!$E$5,0,10*ROW('Hygiene Data'!E181))),'Data Summary'!DR187="Yes"),OFFSET('Hygiene Data'!$E$5,0,10*ROW('Hygiene Data'!E181)),NA())</f>
        <v>#N/A</v>
      </c>
      <c r="BD187" s="521" t="e">
        <f ca="1">+IF(AND(ISNUMBER(OFFSET('Hygiene Data'!$E$7,0,10*ROW('Hygiene Data'!E181))),'Data Summary'!DS187="Yes"),OFFSET('Hygiene Data'!$E$7,0,10*ROW('Hygiene Data'!E181)),NA())</f>
        <v>#N/A</v>
      </c>
      <c r="BE187" s="521" t="e">
        <f ca="1">+IF(AND(ISNUMBER(OFFSET('Hygiene Data'!$E$9,0,10*ROW('Hygiene Data'!E181))),'Data Summary'!DT187="Yes"),OFFSET('Hygiene Data'!$E$9,0,10*ROW('Hygiene Data'!E181)),NA())</f>
        <v>#N/A</v>
      </c>
      <c r="BF187" s="521" t="e">
        <f ca="1">+IF(AND(ISNUMBER(OFFSET('Hygiene Data'!$F$5,0,10*ROW('Hygiene Data'!F181))),'Data Summary'!DU187="Yes"),OFFSET('Hygiene Data'!$F$5,0,10*ROW('Hygiene Data'!F181)),NA())</f>
        <v>#N/A</v>
      </c>
      <c r="BG187" s="521" t="e">
        <f ca="1">+IF(AND(ISNUMBER(OFFSET('Hygiene Data'!$F$7,0,10*ROW('Hygiene Data'!F181))),'Data Summary'!DV187="Yes"),OFFSET('Hygiene Data'!$F$7,0,10*ROW('Hygiene Data'!F181)),NA())</f>
        <v>#N/A</v>
      </c>
      <c r="BH187" s="521" t="e">
        <f ca="1">+IF(AND(ISNUMBER(OFFSET('Hygiene Data'!$F$9,0,10*ROW('Hygiene Data'!F181))),'Data Summary'!DW187="Yes"),OFFSET('Hygiene Data'!$F$9,0,10*ROW('Hygiene Data'!F181)),NA())</f>
        <v>#N/A</v>
      </c>
      <c r="BI187" s="521" t="e">
        <f ca="1">+IF(AND(ISNUMBER(OFFSET('Hygiene Data'!$G$5,0,10*ROW('Hygiene Data'!G181))),'Data Summary'!DX187="Yes"),OFFSET('Hygiene Data'!$G$5,0,10*ROW('Hygiene Data'!G181)),NA())</f>
        <v>#N/A</v>
      </c>
      <c r="BJ187" s="521" t="e">
        <f ca="1">+IF(AND(ISNUMBER(OFFSET('Hygiene Data'!$G$7,0,10*ROW('Hygiene Data'!G181))),'Data Summary'!DY187="Yes"),OFFSET('Hygiene Data'!$G$7,0,10*ROW('Hygiene Data'!G181)),NA())</f>
        <v>#N/A</v>
      </c>
      <c r="BK187" s="521" t="e">
        <f ca="1">+IF(AND(ISNUMBER(OFFSET('Hygiene Data'!$G$9,0,10*ROW('Hygiene Data'!G181))),'Data Summary'!DZ187="Yes"),OFFSET('Hygiene Data'!$G$9,0,10*ROW('Hygiene Data'!G181)),NA())</f>
        <v>#N/A</v>
      </c>
      <c r="BL187" s="521" t="e">
        <f ca="1">+IF(AND(ISNUMBER(OFFSET('Hygiene Data'!$H$5,0,10*ROW('Hygiene Data'!H181))),'Data Summary'!EA187="Yes"),OFFSET('Hygiene Data'!$H$5,0,10*ROW('Hygiene Data'!H181)),NA())</f>
        <v>#N/A</v>
      </c>
      <c r="BM187" s="521" t="e">
        <f ca="1">+IF(AND(ISNUMBER(OFFSET('Hygiene Data'!$H$7,0,10*ROW('Hygiene Data'!H181))),'Data Summary'!EB187="Yes"),OFFSET('Hygiene Data'!$H$7,0,10*ROW('Hygiene Data'!H181)),NA())</f>
        <v>#N/A</v>
      </c>
      <c r="BN187" s="521" t="e">
        <f ca="1">+IF(AND(ISNUMBER(OFFSET('Hygiene Data'!$H$9,0,10*ROW('Hygiene Data'!H181))),'Data Summary'!EC187="Yes"),OFFSET('Hygiene Data'!$H$9,0,10*ROW('Hygiene Data'!H181)),NA())</f>
        <v>#N/A</v>
      </c>
      <c r="BO187" s="521" t="e">
        <f ca="1">+IF(AND(ISNUMBER(OFFSET('Hygiene Data'!$I$5,0,10*ROW('Hygiene Data'!I181))),'Data Summary'!ED187="Yes"),OFFSET('Hygiene Data'!$I$5,0,10*ROW('Hygiene Data'!I181)),NA())</f>
        <v>#N/A</v>
      </c>
      <c r="BP187" s="521" t="e">
        <f ca="1">+IF(AND(ISNUMBER(OFFSET('Hygiene Data'!$I$7,0,10*ROW('Hygiene Data'!I181))),'Data Summary'!EE187="Yes"),OFFSET('Hygiene Data'!$I$7,0,10*ROW('Hygiene Data'!I181)),NA())</f>
        <v>#N/A</v>
      </c>
      <c r="BQ187" s="521" t="e">
        <f ca="1">+IF(AND(ISNUMBER(OFFSET('Hygiene Data'!$I$9,0,10*ROW('Hygiene Data'!I181))),'Data Summary'!EF187="Yes"),OFFSET('Hygiene Data'!$I$9,0,10*ROW('Hygiene Data'!I181)),NA())</f>
        <v>#N/A</v>
      </c>
    </row>
    <row r="188" spans="1:69" x14ac:dyDescent="0.25">
      <c r="A188" s="517" t="e">
        <f ca="1">+RIGHT('Data Summary'!A188,LEN('Data Summary'!A188)-9)</f>
        <v>#VALUE!</v>
      </c>
      <c r="B188" s="491" t="str">
        <f ca="1">+IF(ISTEXT('Data Summary'!B188),'Data Summary'!B188,"")</f>
        <v/>
      </c>
      <c r="C188" s="518" t="e">
        <f ca="1">+VALUE('Data Summary'!C188)</f>
        <v>#VALUE!</v>
      </c>
      <c r="D188" s="519" t="e">
        <f ca="1">+IF(AND(ISNUMBER(OFFSET('Water Data'!$D$4,0,10*ROW('Water Data'!D182))),'Data Summary'!BS188="Yes"),100-OFFSET('Water Data'!$D$4,0,10*ROW('Water Data'!D182)),NA())</f>
        <v>#N/A</v>
      </c>
      <c r="E188" s="519" t="e">
        <f ca="1">+IF(AND(ISNUMBER(OFFSET('Water Data'!$D$6,0,10*ROW('Water Data'!D182))),'Data Summary'!BT188="Yes"),OFFSET('Water Data'!$D$6,0,10*ROW('Water Data'!D182)),NA())</f>
        <v>#N/A</v>
      </c>
      <c r="F188" s="519" t="e">
        <f ca="1">+IF(AND(ISNUMBER(OFFSET('Water Data'!$D$9,0,10*ROW('Water Data'!D182))),'Data Summary'!BU188="Yes"),OFFSET('Water Data'!$D$9,0,10*ROW('Water Data'!D182)),NA())</f>
        <v>#N/A</v>
      </c>
      <c r="G188" s="519" t="e">
        <f ca="1">+IF(AND(ISNUMBER(OFFSET('Water Data'!$E$4,0,10*ROW('Water Data'!E182))),'Data Summary'!BV188="Yes"),100-OFFSET('Water Data'!$E$4,0,10*ROW('Water Data'!E182)),NA())</f>
        <v>#N/A</v>
      </c>
      <c r="H188" s="519" t="e">
        <f ca="1">+IF(AND(ISNUMBER(OFFSET('Water Data'!$E$6,0,10*ROW('Water Data'!E182))),'Data Summary'!BW188="Yes"),OFFSET('Water Data'!$E$6,0,10*ROW('Water Data'!E182)),NA())</f>
        <v>#N/A</v>
      </c>
      <c r="I188" s="519" t="e">
        <f ca="1">+IF(AND(ISNUMBER(OFFSET('Water Data'!$E$9,0,10*ROW('Water Data'!E182))),'Data Summary'!BX188="Yes"),OFFSET('Water Data'!$E$9,0,10*ROW('Water Data'!E182)),NA())</f>
        <v>#N/A</v>
      </c>
      <c r="J188" s="519" t="e">
        <f ca="1">+IF(AND(ISNUMBER(OFFSET('Water Data'!$F$4,0,10*ROW('Water Data'!F182))),'Data Summary'!BY188="Yes"),100-OFFSET('Water Data'!$F$4,0,10*ROW('Water Data'!F182)),NA())</f>
        <v>#N/A</v>
      </c>
      <c r="K188" s="519" t="e">
        <f ca="1">+IF(AND(ISNUMBER(OFFSET('Water Data'!$F$6,0,10*ROW('Water Data'!F182))),'Data Summary'!BZ188="Yes"),OFFSET('Water Data'!$F$6,0,10*ROW('Water Data'!F182)),NA())</f>
        <v>#N/A</v>
      </c>
      <c r="L188" s="519" t="e">
        <f ca="1">+IF(AND(ISNUMBER(OFFSET('Water Data'!$F$9,0,10*ROW('Water Data'!F182))),'Data Summary'!CA188="Yes"),OFFSET('Water Data'!$F$9,0,10*ROW('Water Data'!F182)),NA())</f>
        <v>#N/A</v>
      </c>
      <c r="M188" s="519" t="e">
        <f ca="1">+IF(AND(ISNUMBER(OFFSET('Water Data'!$G$4,0,10*ROW('Water Data'!G182))),'Data Summary'!CB188="Yes"),100-OFFSET('Water Data'!$G$4,0,10*ROW('Water Data'!G182)),NA())</f>
        <v>#N/A</v>
      </c>
      <c r="N188" s="519" t="e">
        <f ca="1">+IF(AND(ISNUMBER(OFFSET('Water Data'!$G$6,0,10*ROW('Water Data'!G182))),'Data Summary'!CC188="Yes"),OFFSET('Water Data'!$G$6,0,10*ROW('Water Data'!G182)),NA())</f>
        <v>#N/A</v>
      </c>
      <c r="O188" s="519" t="e">
        <f ca="1">+IF(AND(ISNUMBER(OFFSET('Water Data'!$G$9,0,10*ROW('Water Data'!G182))),'Data Summary'!CD188="Yes"),OFFSET('Water Data'!$G$9,0,10*ROW('Water Data'!G182)),NA())</f>
        <v>#N/A</v>
      </c>
      <c r="P188" s="519" t="e">
        <f ca="1">+IF(AND(ISNUMBER(OFFSET('Water Data'!$H$4,0,10*ROW('Water Data'!H182))),'Data Summary'!CE188="Yes"),100-OFFSET('Water Data'!$H$4,0,10*ROW('Water Data'!H182)),NA())</f>
        <v>#N/A</v>
      </c>
      <c r="Q188" s="519" t="e">
        <f ca="1">+IF(AND(ISNUMBER(OFFSET('Water Data'!$H$6,0,10*ROW('Water Data'!H182))),'Data Summary'!CF188="Yes"),OFFSET('Water Data'!$H$6,0,10*ROW('Water Data'!H182)),NA())</f>
        <v>#N/A</v>
      </c>
      <c r="R188" s="519" t="e">
        <f ca="1">+IF(AND(ISNUMBER(OFFSET('Water Data'!$H$9,0,10*ROW('Water Data'!H182))),'Data Summary'!CG188="Yes"),OFFSET('Water Data'!$H$9,0,10*ROW('Water Data'!H182)),NA())</f>
        <v>#N/A</v>
      </c>
      <c r="S188" s="519" t="e">
        <f ca="1">+IF(AND(ISNUMBER(OFFSET('Water Data'!$I$4,0,10*ROW('Water Data'!I182))),'Data Summary'!CH188="Yes"),100-OFFSET('Water Data'!$I$4,0,10*ROW('Water Data'!I182)),NA())</f>
        <v>#N/A</v>
      </c>
      <c r="T188" s="519" t="e">
        <f ca="1">+IF(AND(ISNUMBER(OFFSET('Water Data'!$I$6,0,10*ROW('Water Data'!I182))),'Data Summary'!CI188="Yes"),OFFSET('Water Data'!$I$6,0,10*ROW('Water Data'!I182)),NA())</f>
        <v>#N/A</v>
      </c>
      <c r="U188" s="519" t="e">
        <f ca="1">+IF(AND(ISNUMBER(OFFSET('Water Data'!$I$9,0,10*ROW('Water Data'!I182))),'Data Summary'!CJ188="Yes"),OFFSET('Water Data'!$I$9,0,10*ROW('Water Data'!I182)),NA())</f>
        <v>#N/A</v>
      </c>
      <c r="V188" s="520" t="e">
        <f ca="1">+IF(AND(ISNUMBER(OFFSET('Sanitation Data'!$D$4,0,10*ROW('Sanitation Data'!D182))),'Data Summary'!CK188="Yes"),100-OFFSET('Sanitation Data'!$D$4,0,10*ROW('Sanitation Data'!D182)),NA())</f>
        <v>#N/A</v>
      </c>
      <c r="W188" s="520" t="e">
        <f ca="1">+IF(AND(ISNUMBER(OFFSET('Sanitation Data'!$D$6,0,10*ROW('Sanitation Data'!D182))),'Data Summary'!CL188="Yes"),OFFSET('Sanitation Data'!$D$6,0,10*ROW('Sanitation Data'!D182)),NA())</f>
        <v>#N/A</v>
      </c>
      <c r="X188" s="520" t="e">
        <f ca="1">+IF(AND(ISNUMBER(OFFSET('Sanitation Data'!$D$10,0,10*ROW('Sanitation Data'!D182))),'Data Summary'!CM188="Yes"),OFFSET('Sanitation Data'!$D$10,0,10*ROW('Sanitation Data'!D182)),NA())</f>
        <v>#N/A</v>
      </c>
      <c r="Y188" s="520" t="e">
        <f ca="1">+IF(AND(ISNUMBER(OFFSET('Sanitation Data'!$D$11,0,10*ROW('Sanitation Data'!D182))),'Data Summary'!CN188="Yes"),OFFSET('Sanitation Data'!$D$11,0,10*ROW('Sanitation Data'!D182)),NA())</f>
        <v>#N/A</v>
      </c>
      <c r="Z188" s="520" t="e">
        <f ca="1">+IF(AND(ISNUMBER(OFFSET('Sanitation Data'!$D$12,0,10*ROW('Sanitation Data'!D182))),'Data Summary'!CO188="Yes"),OFFSET('Sanitation Data'!$D$12,0,10*ROW('Sanitation Data'!D182)),NA())</f>
        <v>#N/A</v>
      </c>
      <c r="AA188" s="520" t="e">
        <f ca="1">+IF(AND(ISNUMBER(OFFSET('Sanitation Data'!$E$4,0,10*ROW('Sanitation Data'!E182))),'Data Summary'!CP188="Yes"),100-OFFSET('Sanitation Data'!$E$4,0,10*ROW('Sanitation Data'!E182)),NA())</f>
        <v>#N/A</v>
      </c>
      <c r="AB188" s="520" t="e">
        <f ca="1">+IF(AND(ISNUMBER(OFFSET('Sanitation Data'!$E$6,0,10*ROW('Sanitation Data'!E182))),'Data Summary'!CQ188="Yes"),OFFSET('Sanitation Data'!$E$6,0,10*ROW('Sanitation Data'!E182)),NA())</f>
        <v>#N/A</v>
      </c>
      <c r="AC188" s="520" t="e">
        <f ca="1">+IF(AND(ISNUMBER(OFFSET('Sanitation Data'!$E$10,0,10*ROW('Sanitation Data'!E182))),'Data Summary'!CR188="Yes"),OFFSET('Sanitation Data'!$E$10,0,10*ROW('Sanitation Data'!E182)),NA())</f>
        <v>#N/A</v>
      </c>
      <c r="AD188" s="520" t="e">
        <f ca="1">+IF(AND(ISNUMBER(OFFSET('Sanitation Data'!$E$11,0,10*ROW('Sanitation Data'!E182))),'Data Summary'!CS188="Yes"),OFFSET('Sanitation Data'!$E$11,0,10*ROW('Sanitation Data'!E182)),NA())</f>
        <v>#N/A</v>
      </c>
      <c r="AE188" s="520" t="e">
        <f ca="1">+IF(AND(ISNUMBER(OFFSET('Sanitation Data'!$E$12,0,10*ROW('Sanitation Data'!E182))),'Data Summary'!CT188="Yes"),OFFSET('Sanitation Data'!$E$12,0,10*ROW('Sanitation Data'!E182)),NA())</f>
        <v>#N/A</v>
      </c>
      <c r="AF188" s="520" t="e">
        <f ca="1">+IF(AND(ISNUMBER(OFFSET('Sanitation Data'!$F$4,0,10*ROW('Sanitation Data'!F182))),'Data Summary'!CU188="Yes"),100-OFFSET('Sanitation Data'!$F$4,0,10*ROW('Sanitation Data'!F182)),NA())</f>
        <v>#N/A</v>
      </c>
      <c r="AG188" s="520" t="e">
        <f ca="1">+IF(AND(ISNUMBER(OFFSET('Sanitation Data'!$F$6,0,10*ROW('Sanitation Data'!F182))),'Data Summary'!CV188="Yes"),OFFSET('Sanitation Data'!$F$6,0,10*ROW('Sanitation Data'!F182)),NA())</f>
        <v>#N/A</v>
      </c>
      <c r="AH188" s="520" t="e">
        <f ca="1">+IF(AND(ISNUMBER(OFFSET('Sanitation Data'!$F$10,0,10*ROW('Sanitation Data'!F182))),'Data Summary'!CW188="Yes"),OFFSET('Sanitation Data'!$F$10,0,10*ROW('Sanitation Data'!F182)),NA())</f>
        <v>#N/A</v>
      </c>
      <c r="AI188" s="520" t="e">
        <f ca="1">+IF(AND(ISNUMBER(OFFSET('Sanitation Data'!$F$11,0,10*ROW('Sanitation Data'!F182))),'Data Summary'!CX188="Yes"),OFFSET('Sanitation Data'!$F$11,0,10*ROW('Sanitation Data'!F182)),NA())</f>
        <v>#N/A</v>
      </c>
      <c r="AJ188" s="520" t="e">
        <f ca="1">+IF(AND(ISNUMBER(OFFSET('Sanitation Data'!$F$12,0,10*ROW('Sanitation Data'!F182))),'Data Summary'!CY188="Yes"),OFFSET('Sanitation Data'!$F$12,0,10*ROW('Sanitation Data'!F182)),NA())</f>
        <v>#N/A</v>
      </c>
      <c r="AK188" s="520" t="e">
        <f ca="1">+IF(AND(ISNUMBER(OFFSET('Sanitation Data'!$G$4,0,10*ROW('Sanitation Data'!G182))),'Data Summary'!CZ188="Yes"),100-OFFSET('Sanitation Data'!$G$4,0,10*ROW('Sanitation Data'!G182)),NA())</f>
        <v>#N/A</v>
      </c>
      <c r="AL188" s="520" t="e">
        <f ca="1">+IF(AND(ISNUMBER(OFFSET('Sanitation Data'!$G$6,0,10*ROW('Sanitation Data'!G182))),'Data Summary'!DA188="Yes"),OFFSET('Sanitation Data'!$G$6,0,10*ROW('Sanitation Data'!G182)),NA())</f>
        <v>#N/A</v>
      </c>
      <c r="AM188" s="520" t="e">
        <f ca="1">+IF(AND(ISNUMBER(OFFSET('Sanitation Data'!$G$10,0,10*ROW('Sanitation Data'!G182))),'Data Summary'!DB188="Yes"),OFFSET('Sanitation Data'!$G$10,0,10*ROW('Sanitation Data'!G182)),NA())</f>
        <v>#N/A</v>
      </c>
      <c r="AN188" s="520" t="e">
        <f ca="1">+IF(AND(ISNUMBER(OFFSET('Sanitation Data'!$G$11,0,10*ROW('Sanitation Data'!G182))),'Data Summary'!DC188="Yes"),OFFSET('Sanitation Data'!$G$11,0,10*ROW('Sanitation Data'!G182)),NA())</f>
        <v>#N/A</v>
      </c>
      <c r="AO188" s="520" t="e">
        <f ca="1">+IF(AND(ISNUMBER(OFFSET('Sanitation Data'!$G$12,0,10*ROW('Sanitation Data'!G182))),'Data Summary'!DD188="Yes"),OFFSET('Sanitation Data'!$G$12,0,10*ROW('Sanitation Data'!G182)),NA())</f>
        <v>#N/A</v>
      </c>
      <c r="AP188" s="520" t="e">
        <f ca="1">+IF(AND(ISNUMBER(OFFSET('Sanitation Data'!$H$4,0,10*ROW('Sanitation Data'!H182))),'Data Summary'!DE188="Yes"),100-OFFSET('Sanitation Data'!$H$4,0,10*ROW('Sanitation Data'!H182)),NA())</f>
        <v>#N/A</v>
      </c>
      <c r="AQ188" s="520" t="e">
        <f ca="1">+IF(AND(ISNUMBER(OFFSET('Sanitation Data'!$H$6,0,10*ROW('Sanitation Data'!H182))),'Data Summary'!DF188="Yes"),OFFSET('Sanitation Data'!$H$6,0,10*ROW('Sanitation Data'!H182)),NA())</f>
        <v>#N/A</v>
      </c>
      <c r="AR188" s="520" t="e">
        <f ca="1">+IF(AND(ISNUMBER(OFFSET('Sanitation Data'!$H$10,0,10*ROW('Sanitation Data'!H182))),'Data Summary'!DG188="Yes"),OFFSET('Sanitation Data'!$H$10,0,10*ROW('Sanitation Data'!H182)),NA())</f>
        <v>#N/A</v>
      </c>
      <c r="AS188" s="520" t="e">
        <f ca="1">+IF(AND(ISNUMBER(OFFSET('Sanitation Data'!$H$11,0,10*ROW('Sanitation Data'!H182))),'Data Summary'!DH188="Yes"),OFFSET('Sanitation Data'!$H$11,0,10*ROW('Sanitation Data'!H182)),NA())</f>
        <v>#N/A</v>
      </c>
      <c r="AT188" s="520" t="e">
        <f ca="1">+IF(AND(ISNUMBER(OFFSET('Sanitation Data'!$H$12,0,10*ROW('Sanitation Data'!H182))),'Data Summary'!DI188="Yes"),OFFSET('Sanitation Data'!$H$12,0,10*ROW('Sanitation Data'!H182)),NA())</f>
        <v>#N/A</v>
      </c>
      <c r="AU188" s="520" t="e">
        <f ca="1">+IF(AND(ISNUMBER(OFFSET('Sanitation Data'!$I$4,0,10*ROW('Sanitation Data'!I182))),'Data Summary'!DJ188="Yes"),100-OFFSET('Sanitation Data'!$I$4,0,10*ROW('Sanitation Data'!I182)),NA())</f>
        <v>#N/A</v>
      </c>
      <c r="AV188" s="520" t="e">
        <f ca="1">+IF(AND(ISNUMBER(OFFSET('Sanitation Data'!$I$6,0,10*ROW('Sanitation Data'!I182))),'Data Summary'!DK188="Yes"),OFFSET('Sanitation Data'!$I$6,0,10*ROW('Sanitation Data'!I182)),NA())</f>
        <v>#N/A</v>
      </c>
      <c r="AW188" s="520" t="e">
        <f ca="1">+IF(AND(ISNUMBER(OFFSET('Sanitation Data'!$I$10,0,10*ROW('Sanitation Data'!I182))),'Data Summary'!DL188="Yes"),OFFSET('Sanitation Data'!$I$10,0,10*ROW('Sanitation Data'!I182)),NA())</f>
        <v>#N/A</v>
      </c>
      <c r="AX188" s="520" t="e">
        <f ca="1">+IF(AND(ISNUMBER(OFFSET('Sanitation Data'!$I$11,0,10*ROW('Sanitation Data'!I182))),'Data Summary'!DM188="Yes"),OFFSET('Sanitation Data'!$I$11,0,10*ROW('Sanitation Data'!I182)),NA())</f>
        <v>#N/A</v>
      </c>
      <c r="AY188" s="520" t="e">
        <f ca="1">+IF(AND(ISNUMBER(OFFSET('Sanitation Data'!$I$12,0,10*ROW('Sanitation Data'!I182))),'Data Summary'!DN188="Yes"),OFFSET('Sanitation Data'!$I$12,0,10*ROW('Sanitation Data'!I182)),NA())</f>
        <v>#N/A</v>
      </c>
      <c r="AZ188" s="521" t="e">
        <f ca="1">+IF(AND(ISNUMBER(OFFSET('Hygiene Data'!$D$5,0,10*ROW('Hygiene Data'!D182))),'Data Summary'!DO188="Yes"),OFFSET('Hygiene Data'!$D$5,0,10*ROW('Hygiene Data'!D182)),NA())</f>
        <v>#N/A</v>
      </c>
      <c r="BA188" s="521" t="e">
        <f ca="1">+IF(AND(ISNUMBER(OFFSET('Hygiene Data'!$D$7,0,10*ROW('Hygiene Data'!D182))),'Data Summary'!DP188="Yes"),OFFSET('Hygiene Data'!$D$7,0,10*ROW('Hygiene Data'!D182)),NA())</f>
        <v>#N/A</v>
      </c>
      <c r="BB188" s="521" t="e">
        <f ca="1">+IF(AND(ISNUMBER(OFFSET('Hygiene Data'!$D$9,0,10*ROW('Hygiene Data'!D182))),'Data Summary'!DQ188="Yes"),OFFSET('Hygiene Data'!$D$9,0,10*ROW('Hygiene Data'!D182)),NA())</f>
        <v>#N/A</v>
      </c>
      <c r="BC188" s="521" t="e">
        <f ca="1">+IF(AND(ISNUMBER(OFFSET('Hygiene Data'!$E$5,0,10*ROW('Hygiene Data'!E182))),'Data Summary'!DR188="Yes"),OFFSET('Hygiene Data'!$E$5,0,10*ROW('Hygiene Data'!E182)),NA())</f>
        <v>#N/A</v>
      </c>
      <c r="BD188" s="521" t="e">
        <f ca="1">+IF(AND(ISNUMBER(OFFSET('Hygiene Data'!$E$7,0,10*ROW('Hygiene Data'!E182))),'Data Summary'!DS188="Yes"),OFFSET('Hygiene Data'!$E$7,0,10*ROW('Hygiene Data'!E182)),NA())</f>
        <v>#N/A</v>
      </c>
      <c r="BE188" s="521" t="e">
        <f ca="1">+IF(AND(ISNUMBER(OFFSET('Hygiene Data'!$E$9,0,10*ROW('Hygiene Data'!E182))),'Data Summary'!DT188="Yes"),OFFSET('Hygiene Data'!$E$9,0,10*ROW('Hygiene Data'!E182)),NA())</f>
        <v>#N/A</v>
      </c>
      <c r="BF188" s="521" t="e">
        <f ca="1">+IF(AND(ISNUMBER(OFFSET('Hygiene Data'!$F$5,0,10*ROW('Hygiene Data'!F182))),'Data Summary'!DU188="Yes"),OFFSET('Hygiene Data'!$F$5,0,10*ROW('Hygiene Data'!F182)),NA())</f>
        <v>#N/A</v>
      </c>
      <c r="BG188" s="521" t="e">
        <f ca="1">+IF(AND(ISNUMBER(OFFSET('Hygiene Data'!$F$7,0,10*ROW('Hygiene Data'!F182))),'Data Summary'!DV188="Yes"),OFFSET('Hygiene Data'!$F$7,0,10*ROW('Hygiene Data'!F182)),NA())</f>
        <v>#N/A</v>
      </c>
      <c r="BH188" s="521" t="e">
        <f ca="1">+IF(AND(ISNUMBER(OFFSET('Hygiene Data'!$F$9,0,10*ROW('Hygiene Data'!F182))),'Data Summary'!DW188="Yes"),OFFSET('Hygiene Data'!$F$9,0,10*ROW('Hygiene Data'!F182)),NA())</f>
        <v>#N/A</v>
      </c>
      <c r="BI188" s="521" t="e">
        <f ca="1">+IF(AND(ISNUMBER(OFFSET('Hygiene Data'!$G$5,0,10*ROW('Hygiene Data'!G182))),'Data Summary'!DX188="Yes"),OFFSET('Hygiene Data'!$G$5,0,10*ROW('Hygiene Data'!G182)),NA())</f>
        <v>#N/A</v>
      </c>
      <c r="BJ188" s="521" t="e">
        <f ca="1">+IF(AND(ISNUMBER(OFFSET('Hygiene Data'!$G$7,0,10*ROW('Hygiene Data'!G182))),'Data Summary'!DY188="Yes"),OFFSET('Hygiene Data'!$G$7,0,10*ROW('Hygiene Data'!G182)),NA())</f>
        <v>#N/A</v>
      </c>
      <c r="BK188" s="521" t="e">
        <f ca="1">+IF(AND(ISNUMBER(OFFSET('Hygiene Data'!$G$9,0,10*ROW('Hygiene Data'!G182))),'Data Summary'!DZ188="Yes"),OFFSET('Hygiene Data'!$G$9,0,10*ROW('Hygiene Data'!G182)),NA())</f>
        <v>#N/A</v>
      </c>
      <c r="BL188" s="521" t="e">
        <f ca="1">+IF(AND(ISNUMBER(OFFSET('Hygiene Data'!$H$5,0,10*ROW('Hygiene Data'!H182))),'Data Summary'!EA188="Yes"),OFFSET('Hygiene Data'!$H$5,0,10*ROW('Hygiene Data'!H182)),NA())</f>
        <v>#N/A</v>
      </c>
      <c r="BM188" s="521" t="e">
        <f ca="1">+IF(AND(ISNUMBER(OFFSET('Hygiene Data'!$H$7,0,10*ROW('Hygiene Data'!H182))),'Data Summary'!EB188="Yes"),OFFSET('Hygiene Data'!$H$7,0,10*ROW('Hygiene Data'!H182)),NA())</f>
        <v>#N/A</v>
      </c>
      <c r="BN188" s="521" t="e">
        <f ca="1">+IF(AND(ISNUMBER(OFFSET('Hygiene Data'!$H$9,0,10*ROW('Hygiene Data'!H182))),'Data Summary'!EC188="Yes"),OFFSET('Hygiene Data'!$H$9,0,10*ROW('Hygiene Data'!H182)),NA())</f>
        <v>#N/A</v>
      </c>
      <c r="BO188" s="521" t="e">
        <f ca="1">+IF(AND(ISNUMBER(OFFSET('Hygiene Data'!$I$5,0,10*ROW('Hygiene Data'!I182))),'Data Summary'!ED188="Yes"),OFFSET('Hygiene Data'!$I$5,0,10*ROW('Hygiene Data'!I182)),NA())</f>
        <v>#N/A</v>
      </c>
      <c r="BP188" s="521" t="e">
        <f ca="1">+IF(AND(ISNUMBER(OFFSET('Hygiene Data'!$I$7,0,10*ROW('Hygiene Data'!I182))),'Data Summary'!EE188="Yes"),OFFSET('Hygiene Data'!$I$7,0,10*ROW('Hygiene Data'!I182)),NA())</f>
        <v>#N/A</v>
      </c>
      <c r="BQ188" s="521" t="e">
        <f ca="1">+IF(AND(ISNUMBER(OFFSET('Hygiene Data'!$I$9,0,10*ROW('Hygiene Data'!I182))),'Data Summary'!EF188="Yes"),OFFSET('Hygiene Data'!$I$9,0,10*ROW('Hygiene Data'!I182)),NA())</f>
        <v>#N/A</v>
      </c>
    </row>
    <row r="189" spans="1:69" x14ac:dyDescent="0.25">
      <c r="A189" s="517" t="e">
        <f ca="1">+RIGHT('Data Summary'!A189,LEN('Data Summary'!A189)-9)</f>
        <v>#VALUE!</v>
      </c>
      <c r="B189" s="491" t="str">
        <f ca="1">+IF(ISTEXT('Data Summary'!B189),'Data Summary'!B189,"")</f>
        <v/>
      </c>
      <c r="C189" s="518" t="e">
        <f ca="1">+VALUE('Data Summary'!C189)</f>
        <v>#VALUE!</v>
      </c>
      <c r="D189" s="519" t="e">
        <f ca="1">+IF(AND(ISNUMBER(OFFSET('Water Data'!$D$4,0,10*ROW('Water Data'!D183))),'Data Summary'!BS189="Yes"),100-OFFSET('Water Data'!$D$4,0,10*ROW('Water Data'!D183)),NA())</f>
        <v>#N/A</v>
      </c>
      <c r="E189" s="519" t="e">
        <f ca="1">+IF(AND(ISNUMBER(OFFSET('Water Data'!$D$6,0,10*ROW('Water Data'!D183))),'Data Summary'!BT189="Yes"),OFFSET('Water Data'!$D$6,0,10*ROW('Water Data'!D183)),NA())</f>
        <v>#N/A</v>
      </c>
      <c r="F189" s="519" t="e">
        <f ca="1">+IF(AND(ISNUMBER(OFFSET('Water Data'!$D$9,0,10*ROW('Water Data'!D183))),'Data Summary'!BU189="Yes"),OFFSET('Water Data'!$D$9,0,10*ROW('Water Data'!D183)),NA())</f>
        <v>#N/A</v>
      </c>
      <c r="G189" s="519" t="e">
        <f ca="1">+IF(AND(ISNUMBER(OFFSET('Water Data'!$E$4,0,10*ROW('Water Data'!E183))),'Data Summary'!BV189="Yes"),100-OFFSET('Water Data'!$E$4,0,10*ROW('Water Data'!E183)),NA())</f>
        <v>#N/A</v>
      </c>
      <c r="H189" s="519" t="e">
        <f ca="1">+IF(AND(ISNUMBER(OFFSET('Water Data'!$E$6,0,10*ROW('Water Data'!E183))),'Data Summary'!BW189="Yes"),OFFSET('Water Data'!$E$6,0,10*ROW('Water Data'!E183)),NA())</f>
        <v>#N/A</v>
      </c>
      <c r="I189" s="519" t="e">
        <f ca="1">+IF(AND(ISNUMBER(OFFSET('Water Data'!$E$9,0,10*ROW('Water Data'!E183))),'Data Summary'!BX189="Yes"),OFFSET('Water Data'!$E$9,0,10*ROW('Water Data'!E183)),NA())</f>
        <v>#N/A</v>
      </c>
      <c r="J189" s="519" t="e">
        <f ca="1">+IF(AND(ISNUMBER(OFFSET('Water Data'!$F$4,0,10*ROW('Water Data'!F183))),'Data Summary'!BY189="Yes"),100-OFFSET('Water Data'!$F$4,0,10*ROW('Water Data'!F183)),NA())</f>
        <v>#N/A</v>
      </c>
      <c r="K189" s="519" t="e">
        <f ca="1">+IF(AND(ISNUMBER(OFFSET('Water Data'!$F$6,0,10*ROW('Water Data'!F183))),'Data Summary'!BZ189="Yes"),OFFSET('Water Data'!$F$6,0,10*ROW('Water Data'!F183)),NA())</f>
        <v>#N/A</v>
      </c>
      <c r="L189" s="519" t="e">
        <f ca="1">+IF(AND(ISNUMBER(OFFSET('Water Data'!$F$9,0,10*ROW('Water Data'!F183))),'Data Summary'!CA189="Yes"),OFFSET('Water Data'!$F$9,0,10*ROW('Water Data'!F183)),NA())</f>
        <v>#N/A</v>
      </c>
      <c r="M189" s="519" t="e">
        <f ca="1">+IF(AND(ISNUMBER(OFFSET('Water Data'!$G$4,0,10*ROW('Water Data'!G183))),'Data Summary'!CB189="Yes"),100-OFFSET('Water Data'!$G$4,0,10*ROW('Water Data'!G183)),NA())</f>
        <v>#N/A</v>
      </c>
      <c r="N189" s="519" t="e">
        <f ca="1">+IF(AND(ISNUMBER(OFFSET('Water Data'!$G$6,0,10*ROW('Water Data'!G183))),'Data Summary'!CC189="Yes"),OFFSET('Water Data'!$G$6,0,10*ROW('Water Data'!G183)),NA())</f>
        <v>#N/A</v>
      </c>
      <c r="O189" s="519" t="e">
        <f ca="1">+IF(AND(ISNUMBER(OFFSET('Water Data'!$G$9,0,10*ROW('Water Data'!G183))),'Data Summary'!CD189="Yes"),OFFSET('Water Data'!$G$9,0,10*ROW('Water Data'!G183)),NA())</f>
        <v>#N/A</v>
      </c>
      <c r="P189" s="519" t="e">
        <f ca="1">+IF(AND(ISNUMBER(OFFSET('Water Data'!$H$4,0,10*ROW('Water Data'!H183))),'Data Summary'!CE189="Yes"),100-OFFSET('Water Data'!$H$4,0,10*ROW('Water Data'!H183)),NA())</f>
        <v>#N/A</v>
      </c>
      <c r="Q189" s="519" t="e">
        <f ca="1">+IF(AND(ISNUMBER(OFFSET('Water Data'!$H$6,0,10*ROW('Water Data'!H183))),'Data Summary'!CF189="Yes"),OFFSET('Water Data'!$H$6,0,10*ROW('Water Data'!H183)),NA())</f>
        <v>#N/A</v>
      </c>
      <c r="R189" s="519" t="e">
        <f ca="1">+IF(AND(ISNUMBER(OFFSET('Water Data'!$H$9,0,10*ROW('Water Data'!H183))),'Data Summary'!CG189="Yes"),OFFSET('Water Data'!$H$9,0,10*ROW('Water Data'!H183)),NA())</f>
        <v>#N/A</v>
      </c>
      <c r="S189" s="519" t="e">
        <f ca="1">+IF(AND(ISNUMBER(OFFSET('Water Data'!$I$4,0,10*ROW('Water Data'!I183))),'Data Summary'!CH189="Yes"),100-OFFSET('Water Data'!$I$4,0,10*ROW('Water Data'!I183)),NA())</f>
        <v>#N/A</v>
      </c>
      <c r="T189" s="519" t="e">
        <f ca="1">+IF(AND(ISNUMBER(OFFSET('Water Data'!$I$6,0,10*ROW('Water Data'!I183))),'Data Summary'!CI189="Yes"),OFFSET('Water Data'!$I$6,0,10*ROW('Water Data'!I183)),NA())</f>
        <v>#N/A</v>
      </c>
      <c r="U189" s="519" t="e">
        <f ca="1">+IF(AND(ISNUMBER(OFFSET('Water Data'!$I$9,0,10*ROW('Water Data'!I183))),'Data Summary'!CJ189="Yes"),OFFSET('Water Data'!$I$9,0,10*ROW('Water Data'!I183)),NA())</f>
        <v>#N/A</v>
      </c>
      <c r="V189" s="520" t="e">
        <f ca="1">+IF(AND(ISNUMBER(OFFSET('Sanitation Data'!$D$4,0,10*ROW('Sanitation Data'!D183))),'Data Summary'!CK189="Yes"),100-OFFSET('Sanitation Data'!$D$4,0,10*ROW('Sanitation Data'!D183)),NA())</f>
        <v>#N/A</v>
      </c>
      <c r="W189" s="520" t="e">
        <f ca="1">+IF(AND(ISNUMBER(OFFSET('Sanitation Data'!$D$6,0,10*ROW('Sanitation Data'!D183))),'Data Summary'!CL189="Yes"),OFFSET('Sanitation Data'!$D$6,0,10*ROW('Sanitation Data'!D183)),NA())</f>
        <v>#N/A</v>
      </c>
      <c r="X189" s="520" t="e">
        <f ca="1">+IF(AND(ISNUMBER(OFFSET('Sanitation Data'!$D$10,0,10*ROW('Sanitation Data'!D183))),'Data Summary'!CM189="Yes"),OFFSET('Sanitation Data'!$D$10,0,10*ROW('Sanitation Data'!D183)),NA())</f>
        <v>#N/A</v>
      </c>
      <c r="Y189" s="520" t="e">
        <f ca="1">+IF(AND(ISNUMBER(OFFSET('Sanitation Data'!$D$11,0,10*ROW('Sanitation Data'!D183))),'Data Summary'!CN189="Yes"),OFFSET('Sanitation Data'!$D$11,0,10*ROW('Sanitation Data'!D183)),NA())</f>
        <v>#N/A</v>
      </c>
      <c r="Z189" s="520" t="e">
        <f ca="1">+IF(AND(ISNUMBER(OFFSET('Sanitation Data'!$D$12,0,10*ROW('Sanitation Data'!D183))),'Data Summary'!CO189="Yes"),OFFSET('Sanitation Data'!$D$12,0,10*ROW('Sanitation Data'!D183)),NA())</f>
        <v>#N/A</v>
      </c>
      <c r="AA189" s="520" t="e">
        <f ca="1">+IF(AND(ISNUMBER(OFFSET('Sanitation Data'!$E$4,0,10*ROW('Sanitation Data'!E183))),'Data Summary'!CP189="Yes"),100-OFFSET('Sanitation Data'!$E$4,0,10*ROW('Sanitation Data'!E183)),NA())</f>
        <v>#N/A</v>
      </c>
      <c r="AB189" s="520" t="e">
        <f ca="1">+IF(AND(ISNUMBER(OFFSET('Sanitation Data'!$E$6,0,10*ROW('Sanitation Data'!E183))),'Data Summary'!CQ189="Yes"),OFFSET('Sanitation Data'!$E$6,0,10*ROW('Sanitation Data'!E183)),NA())</f>
        <v>#N/A</v>
      </c>
      <c r="AC189" s="520" t="e">
        <f ca="1">+IF(AND(ISNUMBER(OFFSET('Sanitation Data'!$E$10,0,10*ROW('Sanitation Data'!E183))),'Data Summary'!CR189="Yes"),OFFSET('Sanitation Data'!$E$10,0,10*ROW('Sanitation Data'!E183)),NA())</f>
        <v>#N/A</v>
      </c>
      <c r="AD189" s="520" t="e">
        <f ca="1">+IF(AND(ISNUMBER(OFFSET('Sanitation Data'!$E$11,0,10*ROW('Sanitation Data'!E183))),'Data Summary'!CS189="Yes"),OFFSET('Sanitation Data'!$E$11,0,10*ROW('Sanitation Data'!E183)),NA())</f>
        <v>#N/A</v>
      </c>
      <c r="AE189" s="520" t="e">
        <f ca="1">+IF(AND(ISNUMBER(OFFSET('Sanitation Data'!$E$12,0,10*ROW('Sanitation Data'!E183))),'Data Summary'!CT189="Yes"),OFFSET('Sanitation Data'!$E$12,0,10*ROW('Sanitation Data'!E183)),NA())</f>
        <v>#N/A</v>
      </c>
      <c r="AF189" s="520" t="e">
        <f ca="1">+IF(AND(ISNUMBER(OFFSET('Sanitation Data'!$F$4,0,10*ROW('Sanitation Data'!F183))),'Data Summary'!CU189="Yes"),100-OFFSET('Sanitation Data'!$F$4,0,10*ROW('Sanitation Data'!F183)),NA())</f>
        <v>#N/A</v>
      </c>
      <c r="AG189" s="520" t="e">
        <f ca="1">+IF(AND(ISNUMBER(OFFSET('Sanitation Data'!$F$6,0,10*ROW('Sanitation Data'!F183))),'Data Summary'!CV189="Yes"),OFFSET('Sanitation Data'!$F$6,0,10*ROW('Sanitation Data'!F183)),NA())</f>
        <v>#N/A</v>
      </c>
      <c r="AH189" s="520" t="e">
        <f ca="1">+IF(AND(ISNUMBER(OFFSET('Sanitation Data'!$F$10,0,10*ROW('Sanitation Data'!F183))),'Data Summary'!CW189="Yes"),OFFSET('Sanitation Data'!$F$10,0,10*ROW('Sanitation Data'!F183)),NA())</f>
        <v>#N/A</v>
      </c>
      <c r="AI189" s="520" t="e">
        <f ca="1">+IF(AND(ISNUMBER(OFFSET('Sanitation Data'!$F$11,0,10*ROW('Sanitation Data'!F183))),'Data Summary'!CX189="Yes"),OFFSET('Sanitation Data'!$F$11,0,10*ROW('Sanitation Data'!F183)),NA())</f>
        <v>#N/A</v>
      </c>
      <c r="AJ189" s="520" t="e">
        <f ca="1">+IF(AND(ISNUMBER(OFFSET('Sanitation Data'!$F$12,0,10*ROW('Sanitation Data'!F183))),'Data Summary'!CY189="Yes"),OFFSET('Sanitation Data'!$F$12,0,10*ROW('Sanitation Data'!F183)),NA())</f>
        <v>#N/A</v>
      </c>
      <c r="AK189" s="520" t="e">
        <f ca="1">+IF(AND(ISNUMBER(OFFSET('Sanitation Data'!$G$4,0,10*ROW('Sanitation Data'!G183))),'Data Summary'!CZ189="Yes"),100-OFFSET('Sanitation Data'!$G$4,0,10*ROW('Sanitation Data'!G183)),NA())</f>
        <v>#N/A</v>
      </c>
      <c r="AL189" s="520" t="e">
        <f ca="1">+IF(AND(ISNUMBER(OFFSET('Sanitation Data'!$G$6,0,10*ROW('Sanitation Data'!G183))),'Data Summary'!DA189="Yes"),OFFSET('Sanitation Data'!$G$6,0,10*ROW('Sanitation Data'!G183)),NA())</f>
        <v>#N/A</v>
      </c>
      <c r="AM189" s="520" t="e">
        <f ca="1">+IF(AND(ISNUMBER(OFFSET('Sanitation Data'!$G$10,0,10*ROW('Sanitation Data'!G183))),'Data Summary'!DB189="Yes"),OFFSET('Sanitation Data'!$G$10,0,10*ROW('Sanitation Data'!G183)),NA())</f>
        <v>#N/A</v>
      </c>
      <c r="AN189" s="520" t="e">
        <f ca="1">+IF(AND(ISNUMBER(OFFSET('Sanitation Data'!$G$11,0,10*ROW('Sanitation Data'!G183))),'Data Summary'!DC189="Yes"),OFFSET('Sanitation Data'!$G$11,0,10*ROW('Sanitation Data'!G183)),NA())</f>
        <v>#N/A</v>
      </c>
      <c r="AO189" s="520" t="e">
        <f ca="1">+IF(AND(ISNUMBER(OFFSET('Sanitation Data'!$G$12,0,10*ROW('Sanitation Data'!G183))),'Data Summary'!DD189="Yes"),OFFSET('Sanitation Data'!$G$12,0,10*ROW('Sanitation Data'!G183)),NA())</f>
        <v>#N/A</v>
      </c>
      <c r="AP189" s="520" t="e">
        <f ca="1">+IF(AND(ISNUMBER(OFFSET('Sanitation Data'!$H$4,0,10*ROW('Sanitation Data'!H183))),'Data Summary'!DE189="Yes"),100-OFFSET('Sanitation Data'!$H$4,0,10*ROW('Sanitation Data'!H183)),NA())</f>
        <v>#N/A</v>
      </c>
      <c r="AQ189" s="520" t="e">
        <f ca="1">+IF(AND(ISNUMBER(OFFSET('Sanitation Data'!$H$6,0,10*ROW('Sanitation Data'!H183))),'Data Summary'!DF189="Yes"),OFFSET('Sanitation Data'!$H$6,0,10*ROW('Sanitation Data'!H183)),NA())</f>
        <v>#N/A</v>
      </c>
      <c r="AR189" s="520" t="e">
        <f ca="1">+IF(AND(ISNUMBER(OFFSET('Sanitation Data'!$H$10,0,10*ROW('Sanitation Data'!H183))),'Data Summary'!DG189="Yes"),OFFSET('Sanitation Data'!$H$10,0,10*ROW('Sanitation Data'!H183)),NA())</f>
        <v>#N/A</v>
      </c>
      <c r="AS189" s="520" t="e">
        <f ca="1">+IF(AND(ISNUMBER(OFFSET('Sanitation Data'!$H$11,0,10*ROW('Sanitation Data'!H183))),'Data Summary'!DH189="Yes"),OFFSET('Sanitation Data'!$H$11,0,10*ROW('Sanitation Data'!H183)),NA())</f>
        <v>#N/A</v>
      </c>
      <c r="AT189" s="520" t="e">
        <f ca="1">+IF(AND(ISNUMBER(OFFSET('Sanitation Data'!$H$12,0,10*ROW('Sanitation Data'!H183))),'Data Summary'!DI189="Yes"),OFFSET('Sanitation Data'!$H$12,0,10*ROW('Sanitation Data'!H183)),NA())</f>
        <v>#N/A</v>
      </c>
      <c r="AU189" s="520" t="e">
        <f ca="1">+IF(AND(ISNUMBER(OFFSET('Sanitation Data'!$I$4,0,10*ROW('Sanitation Data'!I183))),'Data Summary'!DJ189="Yes"),100-OFFSET('Sanitation Data'!$I$4,0,10*ROW('Sanitation Data'!I183)),NA())</f>
        <v>#N/A</v>
      </c>
      <c r="AV189" s="520" t="e">
        <f ca="1">+IF(AND(ISNUMBER(OFFSET('Sanitation Data'!$I$6,0,10*ROW('Sanitation Data'!I183))),'Data Summary'!DK189="Yes"),OFFSET('Sanitation Data'!$I$6,0,10*ROW('Sanitation Data'!I183)),NA())</f>
        <v>#N/A</v>
      </c>
      <c r="AW189" s="520" t="e">
        <f ca="1">+IF(AND(ISNUMBER(OFFSET('Sanitation Data'!$I$10,0,10*ROW('Sanitation Data'!I183))),'Data Summary'!DL189="Yes"),OFFSET('Sanitation Data'!$I$10,0,10*ROW('Sanitation Data'!I183)),NA())</f>
        <v>#N/A</v>
      </c>
      <c r="AX189" s="520" t="e">
        <f ca="1">+IF(AND(ISNUMBER(OFFSET('Sanitation Data'!$I$11,0,10*ROW('Sanitation Data'!I183))),'Data Summary'!DM189="Yes"),OFFSET('Sanitation Data'!$I$11,0,10*ROW('Sanitation Data'!I183)),NA())</f>
        <v>#N/A</v>
      </c>
      <c r="AY189" s="520" t="e">
        <f ca="1">+IF(AND(ISNUMBER(OFFSET('Sanitation Data'!$I$12,0,10*ROW('Sanitation Data'!I183))),'Data Summary'!DN189="Yes"),OFFSET('Sanitation Data'!$I$12,0,10*ROW('Sanitation Data'!I183)),NA())</f>
        <v>#N/A</v>
      </c>
      <c r="AZ189" s="521" t="e">
        <f ca="1">+IF(AND(ISNUMBER(OFFSET('Hygiene Data'!$D$5,0,10*ROW('Hygiene Data'!D183))),'Data Summary'!DO189="Yes"),OFFSET('Hygiene Data'!$D$5,0,10*ROW('Hygiene Data'!D183)),NA())</f>
        <v>#N/A</v>
      </c>
      <c r="BA189" s="521" t="e">
        <f ca="1">+IF(AND(ISNUMBER(OFFSET('Hygiene Data'!$D$7,0,10*ROW('Hygiene Data'!D183))),'Data Summary'!DP189="Yes"),OFFSET('Hygiene Data'!$D$7,0,10*ROW('Hygiene Data'!D183)),NA())</f>
        <v>#N/A</v>
      </c>
      <c r="BB189" s="521" t="e">
        <f ca="1">+IF(AND(ISNUMBER(OFFSET('Hygiene Data'!$D$9,0,10*ROW('Hygiene Data'!D183))),'Data Summary'!DQ189="Yes"),OFFSET('Hygiene Data'!$D$9,0,10*ROW('Hygiene Data'!D183)),NA())</f>
        <v>#N/A</v>
      </c>
      <c r="BC189" s="521" t="e">
        <f ca="1">+IF(AND(ISNUMBER(OFFSET('Hygiene Data'!$E$5,0,10*ROW('Hygiene Data'!E183))),'Data Summary'!DR189="Yes"),OFFSET('Hygiene Data'!$E$5,0,10*ROW('Hygiene Data'!E183)),NA())</f>
        <v>#N/A</v>
      </c>
      <c r="BD189" s="521" t="e">
        <f ca="1">+IF(AND(ISNUMBER(OFFSET('Hygiene Data'!$E$7,0,10*ROW('Hygiene Data'!E183))),'Data Summary'!DS189="Yes"),OFFSET('Hygiene Data'!$E$7,0,10*ROW('Hygiene Data'!E183)),NA())</f>
        <v>#N/A</v>
      </c>
      <c r="BE189" s="521" t="e">
        <f ca="1">+IF(AND(ISNUMBER(OFFSET('Hygiene Data'!$E$9,0,10*ROW('Hygiene Data'!E183))),'Data Summary'!DT189="Yes"),OFFSET('Hygiene Data'!$E$9,0,10*ROW('Hygiene Data'!E183)),NA())</f>
        <v>#N/A</v>
      </c>
      <c r="BF189" s="521" t="e">
        <f ca="1">+IF(AND(ISNUMBER(OFFSET('Hygiene Data'!$F$5,0,10*ROW('Hygiene Data'!F183))),'Data Summary'!DU189="Yes"),OFFSET('Hygiene Data'!$F$5,0,10*ROW('Hygiene Data'!F183)),NA())</f>
        <v>#N/A</v>
      </c>
      <c r="BG189" s="521" t="e">
        <f ca="1">+IF(AND(ISNUMBER(OFFSET('Hygiene Data'!$F$7,0,10*ROW('Hygiene Data'!F183))),'Data Summary'!DV189="Yes"),OFFSET('Hygiene Data'!$F$7,0,10*ROW('Hygiene Data'!F183)),NA())</f>
        <v>#N/A</v>
      </c>
      <c r="BH189" s="521" t="e">
        <f ca="1">+IF(AND(ISNUMBER(OFFSET('Hygiene Data'!$F$9,0,10*ROW('Hygiene Data'!F183))),'Data Summary'!DW189="Yes"),OFFSET('Hygiene Data'!$F$9,0,10*ROW('Hygiene Data'!F183)),NA())</f>
        <v>#N/A</v>
      </c>
      <c r="BI189" s="521" t="e">
        <f ca="1">+IF(AND(ISNUMBER(OFFSET('Hygiene Data'!$G$5,0,10*ROW('Hygiene Data'!G183))),'Data Summary'!DX189="Yes"),OFFSET('Hygiene Data'!$G$5,0,10*ROW('Hygiene Data'!G183)),NA())</f>
        <v>#N/A</v>
      </c>
      <c r="BJ189" s="521" t="e">
        <f ca="1">+IF(AND(ISNUMBER(OFFSET('Hygiene Data'!$G$7,0,10*ROW('Hygiene Data'!G183))),'Data Summary'!DY189="Yes"),OFFSET('Hygiene Data'!$G$7,0,10*ROW('Hygiene Data'!G183)),NA())</f>
        <v>#N/A</v>
      </c>
      <c r="BK189" s="521" t="e">
        <f ca="1">+IF(AND(ISNUMBER(OFFSET('Hygiene Data'!$G$9,0,10*ROW('Hygiene Data'!G183))),'Data Summary'!DZ189="Yes"),OFFSET('Hygiene Data'!$G$9,0,10*ROW('Hygiene Data'!G183)),NA())</f>
        <v>#N/A</v>
      </c>
      <c r="BL189" s="521" t="e">
        <f ca="1">+IF(AND(ISNUMBER(OFFSET('Hygiene Data'!$H$5,0,10*ROW('Hygiene Data'!H183))),'Data Summary'!EA189="Yes"),OFFSET('Hygiene Data'!$H$5,0,10*ROW('Hygiene Data'!H183)),NA())</f>
        <v>#N/A</v>
      </c>
      <c r="BM189" s="521" t="e">
        <f ca="1">+IF(AND(ISNUMBER(OFFSET('Hygiene Data'!$H$7,0,10*ROW('Hygiene Data'!H183))),'Data Summary'!EB189="Yes"),OFFSET('Hygiene Data'!$H$7,0,10*ROW('Hygiene Data'!H183)),NA())</f>
        <v>#N/A</v>
      </c>
      <c r="BN189" s="521" t="e">
        <f ca="1">+IF(AND(ISNUMBER(OFFSET('Hygiene Data'!$H$9,0,10*ROW('Hygiene Data'!H183))),'Data Summary'!EC189="Yes"),OFFSET('Hygiene Data'!$H$9,0,10*ROW('Hygiene Data'!H183)),NA())</f>
        <v>#N/A</v>
      </c>
      <c r="BO189" s="521" t="e">
        <f ca="1">+IF(AND(ISNUMBER(OFFSET('Hygiene Data'!$I$5,0,10*ROW('Hygiene Data'!I183))),'Data Summary'!ED189="Yes"),OFFSET('Hygiene Data'!$I$5,0,10*ROW('Hygiene Data'!I183)),NA())</f>
        <v>#N/A</v>
      </c>
      <c r="BP189" s="521" t="e">
        <f ca="1">+IF(AND(ISNUMBER(OFFSET('Hygiene Data'!$I$7,0,10*ROW('Hygiene Data'!I183))),'Data Summary'!EE189="Yes"),OFFSET('Hygiene Data'!$I$7,0,10*ROW('Hygiene Data'!I183)),NA())</f>
        <v>#N/A</v>
      </c>
      <c r="BQ189" s="521" t="e">
        <f ca="1">+IF(AND(ISNUMBER(OFFSET('Hygiene Data'!$I$9,0,10*ROW('Hygiene Data'!I183))),'Data Summary'!EF189="Yes"),OFFSET('Hygiene Data'!$I$9,0,10*ROW('Hygiene Data'!I183)),NA())</f>
        <v>#N/A</v>
      </c>
    </row>
    <row r="190" spans="1:69" x14ac:dyDescent="0.25">
      <c r="A190" s="517" t="e">
        <f ca="1">+RIGHT('Data Summary'!A190,LEN('Data Summary'!A190)-9)</f>
        <v>#VALUE!</v>
      </c>
      <c r="B190" s="491" t="str">
        <f ca="1">+IF(ISTEXT('Data Summary'!B190),'Data Summary'!B190,"")</f>
        <v/>
      </c>
      <c r="C190" s="518" t="e">
        <f ca="1">+VALUE('Data Summary'!C190)</f>
        <v>#VALUE!</v>
      </c>
      <c r="D190" s="519" t="e">
        <f ca="1">+IF(AND(ISNUMBER(OFFSET('Water Data'!$D$4,0,10*ROW('Water Data'!D184))),'Data Summary'!BS190="Yes"),100-OFFSET('Water Data'!$D$4,0,10*ROW('Water Data'!D184)),NA())</f>
        <v>#N/A</v>
      </c>
      <c r="E190" s="519" t="e">
        <f ca="1">+IF(AND(ISNUMBER(OFFSET('Water Data'!$D$6,0,10*ROW('Water Data'!D184))),'Data Summary'!BT190="Yes"),OFFSET('Water Data'!$D$6,0,10*ROW('Water Data'!D184)),NA())</f>
        <v>#N/A</v>
      </c>
      <c r="F190" s="519" t="e">
        <f ca="1">+IF(AND(ISNUMBER(OFFSET('Water Data'!$D$9,0,10*ROW('Water Data'!D184))),'Data Summary'!BU190="Yes"),OFFSET('Water Data'!$D$9,0,10*ROW('Water Data'!D184)),NA())</f>
        <v>#N/A</v>
      </c>
      <c r="G190" s="519" t="e">
        <f ca="1">+IF(AND(ISNUMBER(OFFSET('Water Data'!$E$4,0,10*ROW('Water Data'!E184))),'Data Summary'!BV190="Yes"),100-OFFSET('Water Data'!$E$4,0,10*ROW('Water Data'!E184)),NA())</f>
        <v>#N/A</v>
      </c>
      <c r="H190" s="519" t="e">
        <f ca="1">+IF(AND(ISNUMBER(OFFSET('Water Data'!$E$6,0,10*ROW('Water Data'!E184))),'Data Summary'!BW190="Yes"),OFFSET('Water Data'!$E$6,0,10*ROW('Water Data'!E184)),NA())</f>
        <v>#N/A</v>
      </c>
      <c r="I190" s="519" t="e">
        <f ca="1">+IF(AND(ISNUMBER(OFFSET('Water Data'!$E$9,0,10*ROW('Water Data'!E184))),'Data Summary'!BX190="Yes"),OFFSET('Water Data'!$E$9,0,10*ROW('Water Data'!E184)),NA())</f>
        <v>#N/A</v>
      </c>
      <c r="J190" s="519" t="e">
        <f ca="1">+IF(AND(ISNUMBER(OFFSET('Water Data'!$F$4,0,10*ROW('Water Data'!F184))),'Data Summary'!BY190="Yes"),100-OFFSET('Water Data'!$F$4,0,10*ROW('Water Data'!F184)),NA())</f>
        <v>#N/A</v>
      </c>
      <c r="K190" s="519" t="e">
        <f ca="1">+IF(AND(ISNUMBER(OFFSET('Water Data'!$F$6,0,10*ROW('Water Data'!F184))),'Data Summary'!BZ190="Yes"),OFFSET('Water Data'!$F$6,0,10*ROW('Water Data'!F184)),NA())</f>
        <v>#N/A</v>
      </c>
      <c r="L190" s="519" t="e">
        <f ca="1">+IF(AND(ISNUMBER(OFFSET('Water Data'!$F$9,0,10*ROW('Water Data'!F184))),'Data Summary'!CA190="Yes"),OFFSET('Water Data'!$F$9,0,10*ROW('Water Data'!F184)),NA())</f>
        <v>#N/A</v>
      </c>
      <c r="M190" s="519" t="e">
        <f ca="1">+IF(AND(ISNUMBER(OFFSET('Water Data'!$G$4,0,10*ROW('Water Data'!G184))),'Data Summary'!CB190="Yes"),100-OFFSET('Water Data'!$G$4,0,10*ROW('Water Data'!G184)),NA())</f>
        <v>#N/A</v>
      </c>
      <c r="N190" s="519" t="e">
        <f ca="1">+IF(AND(ISNUMBER(OFFSET('Water Data'!$G$6,0,10*ROW('Water Data'!G184))),'Data Summary'!CC190="Yes"),OFFSET('Water Data'!$G$6,0,10*ROW('Water Data'!G184)),NA())</f>
        <v>#N/A</v>
      </c>
      <c r="O190" s="519" t="e">
        <f ca="1">+IF(AND(ISNUMBER(OFFSET('Water Data'!$G$9,0,10*ROW('Water Data'!G184))),'Data Summary'!CD190="Yes"),OFFSET('Water Data'!$G$9,0,10*ROW('Water Data'!G184)),NA())</f>
        <v>#N/A</v>
      </c>
      <c r="P190" s="519" t="e">
        <f ca="1">+IF(AND(ISNUMBER(OFFSET('Water Data'!$H$4,0,10*ROW('Water Data'!H184))),'Data Summary'!CE190="Yes"),100-OFFSET('Water Data'!$H$4,0,10*ROW('Water Data'!H184)),NA())</f>
        <v>#N/A</v>
      </c>
      <c r="Q190" s="519" t="e">
        <f ca="1">+IF(AND(ISNUMBER(OFFSET('Water Data'!$H$6,0,10*ROW('Water Data'!H184))),'Data Summary'!CF190="Yes"),OFFSET('Water Data'!$H$6,0,10*ROW('Water Data'!H184)),NA())</f>
        <v>#N/A</v>
      </c>
      <c r="R190" s="519" t="e">
        <f ca="1">+IF(AND(ISNUMBER(OFFSET('Water Data'!$H$9,0,10*ROW('Water Data'!H184))),'Data Summary'!CG190="Yes"),OFFSET('Water Data'!$H$9,0,10*ROW('Water Data'!H184)),NA())</f>
        <v>#N/A</v>
      </c>
      <c r="S190" s="519" t="e">
        <f ca="1">+IF(AND(ISNUMBER(OFFSET('Water Data'!$I$4,0,10*ROW('Water Data'!I184))),'Data Summary'!CH190="Yes"),100-OFFSET('Water Data'!$I$4,0,10*ROW('Water Data'!I184)),NA())</f>
        <v>#N/A</v>
      </c>
      <c r="T190" s="519" t="e">
        <f ca="1">+IF(AND(ISNUMBER(OFFSET('Water Data'!$I$6,0,10*ROW('Water Data'!I184))),'Data Summary'!CI190="Yes"),OFFSET('Water Data'!$I$6,0,10*ROW('Water Data'!I184)),NA())</f>
        <v>#N/A</v>
      </c>
      <c r="U190" s="519" t="e">
        <f ca="1">+IF(AND(ISNUMBER(OFFSET('Water Data'!$I$9,0,10*ROW('Water Data'!I184))),'Data Summary'!CJ190="Yes"),OFFSET('Water Data'!$I$9,0,10*ROW('Water Data'!I184)),NA())</f>
        <v>#N/A</v>
      </c>
      <c r="V190" s="520" t="e">
        <f ca="1">+IF(AND(ISNUMBER(OFFSET('Sanitation Data'!$D$4,0,10*ROW('Sanitation Data'!D184))),'Data Summary'!CK190="Yes"),100-OFFSET('Sanitation Data'!$D$4,0,10*ROW('Sanitation Data'!D184)),NA())</f>
        <v>#N/A</v>
      </c>
      <c r="W190" s="520" t="e">
        <f ca="1">+IF(AND(ISNUMBER(OFFSET('Sanitation Data'!$D$6,0,10*ROW('Sanitation Data'!D184))),'Data Summary'!CL190="Yes"),OFFSET('Sanitation Data'!$D$6,0,10*ROW('Sanitation Data'!D184)),NA())</f>
        <v>#N/A</v>
      </c>
      <c r="X190" s="520" t="e">
        <f ca="1">+IF(AND(ISNUMBER(OFFSET('Sanitation Data'!$D$10,0,10*ROW('Sanitation Data'!D184))),'Data Summary'!CM190="Yes"),OFFSET('Sanitation Data'!$D$10,0,10*ROW('Sanitation Data'!D184)),NA())</f>
        <v>#N/A</v>
      </c>
      <c r="Y190" s="520" t="e">
        <f ca="1">+IF(AND(ISNUMBER(OFFSET('Sanitation Data'!$D$11,0,10*ROW('Sanitation Data'!D184))),'Data Summary'!CN190="Yes"),OFFSET('Sanitation Data'!$D$11,0,10*ROW('Sanitation Data'!D184)),NA())</f>
        <v>#N/A</v>
      </c>
      <c r="Z190" s="520" t="e">
        <f ca="1">+IF(AND(ISNUMBER(OFFSET('Sanitation Data'!$D$12,0,10*ROW('Sanitation Data'!D184))),'Data Summary'!CO190="Yes"),OFFSET('Sanitation Data'!$D$12,0,10*ROW('Sanitation Data'!D184)),NA())</f>
        <v>#N/A</v>
      </c>
      <c r="AA190" s="520" t="e">
        <f ca="1">+IF(AND(ISNUMBER(OFFSET('Sanitation Data'!$E$4,0,10*ROW('Sanitation Data'!E184))),'Data Summary'!CP190="Yes"),100-OFFSET('Sanitation Data'!$E$4,0,10*ROW('Sanitation Data'!E184)),NA())</f>
        <v>#N/A</v>
      </c>
      <c r="AB190" s="520" t="e">
        <f ca="1">+IF(AND(ISNUMBER(OFFSET('Sanitation Data'!$E$6,0,10*ROW('Sanitation Data'!E184))),'Data Summary'!CQ190="Yes"),OFFSET('Sanitation Data'!$E$6,0,10*ROW('Sanitation Data'!E184)),NA())</f>
        <v>#N/A</v>
      </c>
      <c r="AC190" s="520" t="e">
        <f ca="1">+IF(AND(ISNUMBER(OFFSET('Sanitation Data'!$E$10,0,10*ROW('Sanitation Data'!E184))),'Data Summary'!CR190="Yes"),OFFSET('Sanitation Data'!$E$10,0,10*ROW('Sanitation Data'!E184)),NA())</f>
        <v>#N/A</v>
      </c>
      <c r="AD190" s="520" t="e">
        <f ca="1">+IF(AND(ISNUMBER(OFFSET('Sanitation Data'!$E$11,0,10*ROW('Sanitation Data'!E184))),'Data Summary'!CS190="Yes"),OFFSET('Sanitation Data'!$E$11,0,10*ROW('Sanitation Data'!E184)),NA())</f>
        <v>#N/A</v>
      </c>
      <c r="AE190" s="520" t="e">
        <f ca="1">+IF(AND(ISNUMBER(OFFSET('Sanitation Data'!$E$12,0,10*ROW('Sanitation Data'!E184))),'Data Summary'!CT190="Yes"),OFFSET('Sanitation Data'!$E$12,0,10*ROW('Sanitation Data'!E184)),NA())</f>
        <v>#N/A</v>
      </c>
      <c r="AF190" s="520" t="e">
        <f ca="1">+IF(AND(ISNUMBER(OFFSET('Sanitation Data'!$F$4,0,10*ROW('Sanitation Data'!F184))),'Data Summary'!CU190="Yes"),100-OFFSET('Sanitation Data'!$F$4,0,10*ROW('Sanitation Data'!F184)),NA())</f>
        <v>#N/A</v>
      </c>
      <c r="AG190" s="520" t="e">
        <f ca="1">+IF(AND(ISNUMBER(OFFSET('Sanitation Data'!$F$6,0,10*ROW('Sanitation Data'!F184))),'Data Summary'!CV190="Yes"),OFFSET('Sanitation Data'!$F$6,0,10*ROW('Sanitation Data'!F184)),NA())</f>
        <v>#N/A</v>
      </c>
      <c r="AH190" s="520" t="e">
        <f ca="1">+IF(AND(ISNUMBER(OFFSET('Sanitation Data'!$F$10,0,10*ROW('Sanitation Data'!F184))),'Data Summary'!CW190="Yes"),OFFSET('Sanitation Data'!$F$10,0,10*ROW('Sanitation Data'!F184)),NA())</f>
        <v>#N/A</v>
      </c>
      <c r="AI190" s="520" t="e">
        <f ca="1">+IF(AND(ISNUMBER(OFFSET('Sanitation Data'!$F$11,0,10*ROW('Sanitation Data'!F184))),'Data Summary'!CX190="Yes"),OFFSET('Sanitation Data'!$F$11,0,10*ROW('Sanitation Data'!F184)),NA())</f>
        <v>#N/A</v>
      </c>
      <c r="AJ190" s="520" t="e">
        <f ca="1">+IF(AND(ISNUMBER(OFFSET('Sanitation Data'!$F$12,0,10*ROW('Sanitation Data'!F184))),'Data Summary'!CY190="Yes"),OFFSET('Sanitation Data'!$F$12,0,10*ROW('Sanitation Data'!F184)),NA())</f>
        <v>#N/A</v>
      </c>
      <c r="AK190" s="520" t="e">
        <f ca="1">+IF(AND(ISNUMBER(OFFSET('Sanitation Data'!$G$4,0,10*ROW('Sanitation Data'!G184))),'Data Summary'!CZ190="Yes"),100-OFFSET('Sanitation Data'!$G$4,0,10*ROW('Sanitation Data'!G184)),NA())</f>
        <v>#N/A</v>
      </c>
      <c r="AL190" s="520" t="e">
        <f ca="1">+IF(AND(ISNUMBER(OFFSET('Sanitation Data'!$G$6,0,10*ROW('Sanitation Data'!G184))),'Data Summary'!DA190="Yes"),OFFSET('Sanitation Data'!$G$6,0,10*ROW('Sanitation Data'!G184)),NA())</f>
        <v>#N/A</v>
      </c>
      <c r="AM190" s="520" t="e">
        <f ca="1">+IF(AND(ISNUMBER(OFFSET('Sanitation Data'!$G$10,0,10*ROW('Sanitation Data'!G184))),'Data Summary'!DB190="Yes"),OFFSET('Sanitation Data'!$G$10,0,10*ROW('Sanitation Data'!G184)),NA())</f>
        <v>#N/A</v>
      </c>
      <c r="AN190" s="520" t="e">
        <f ca="1">+IF(AND(ISNUMBER(OFFSET('Sanitation Data'!$G$11,0,10*ROW('Sanitation Data'!G184))),'Data Summary'!DC190="Yes"),OFFSET('Sanitation Data'!$G$11,0,10*ROW('Sanitation Data'!G184)),NA())</f>
        <v>#N/A</v>
      </c>
      <c r="AO190" s="520" t="e">
        <f ca="1">+IF(AND(ISNUMBER(OFFSET('Sanitation Data'!$G$12,0,10*ROW('Sanitation Data'!G184))),'Data Summary'!DD190="Yes"),OFFSET('Sanitation Data'!$G$12,0,10*ROW('Sanitation Data'!G184)),NA())</f>
        <v>#N/A</v>
      </c>
      <c r="AP190" s="520" t="e">
        <f ca="1">+IF(AND(ISNUMBER(OFFSET('Sanitation Data'!$H$4,0,10*ROW('Sanitation Data'!H184))),'Data Summary'!DE190="Yes"),100-OFFSET('Sanitation Data'!$H$4,0,10*ROW('Sanitation Data'!H184)),NA())</f>
        <v>#N/A</v>
      </c>
      <c r="AQ190" s="520" t="e">
        <f ca="1">+IF(AND(ISNUMBER(OFFSET('Sanitation Data'!$H$6,0,10*ROW('Sanitation Data'!H184))),'Data Summary'!DF190="Yes"),OFFSET('Sanitation Data'!$H$6,0,10*ROW('Sanitation Data'!H184)),NA())</f>
        <v>#N/A</v>
      </c>
      <c r="AR190" s="520" t="e">
        <f ca="1">+IF(AND(ISNUMBER(OFFSET('Sanitation Data'!$H$10,0,10*ROW('Sanitation Data'!H184))),'Data Summary'!DG190="Yes"),OFFSET('Sanitation Data'!$H$10,0,10*ROW('Sanitation Data'!H184)),NA())</f>
        <v>#N/A</v>
      </c>
      <c r="AS190" s="520" t="e">
        <f ca="1">+IF(AND(ISNUMBER(OFFSET('Sanitation Data'!$H$11,0,10*ROW('Sanitation Data'!H184))),'Data Summary'!DH190="Yes"),OFFSET('Sanitation Data'!$H$11,0,10*ROW('Sanitation Data'!H184)),NA())</f>
        <v>#N/A</v>
      </c>
      <c r="AT190" s="520" t="e">
        <f ca="1">+IF(AND(ISNUMBER(OFFSET('Sanitation Data'!$H$12,0,10*ROW('Sanitation Data'!H184))),'Data Summary'!DI190="Yes"),OFFSET('Sanitation Data'!$H$12,0,10*ROW('Sanitation Data'!H184)),NA())</f>
        <v>#N/A</v>
      </c>
      <c r="AU190" s="520" t="e">
        <f ca="1">+IF(AND(ISNUMBER(OFFSET('Sanitation Data'!$I$4,0,10*ROW('Sanitation Data'!I184))),'Data Summary'!DJ190="Yes"),100-OFFSET('Sanitation Data'!$I$4,0,10*ROW('Sanitation Data'!I184)),NA())</f>
        <v>#N/A</v>
      </c>
      <c r="AV190" s="520" t="e">
        <f ca="1">+IF(AND(ISNUMBER(OFFSET('Sanitation Data'!$I$6,0,10*ROW('Sanitation Data'!I184))),'Data Summary'!DK190="Yes"),OFFSET('Sanitation Data'!$I$6,0,10*ROW('Sanitation Data'!I184)),NA())</f>
        <v>#N/A</v>
      </c>
      <c r="AW190" s="520" t="e">
        <f ca="1">+IF(AND(ISNUMBER(OFFSET('Sanitation Data'!$I$10,0,10*ROW('Sanitation Data'!I184))),'Data Summary'!DL190="Yes"),OFFSET('Sanitation Data'!$I$10,0,10*ROW('Sanitation Data'!I184)),NA())</f>
        <v>#N/A</v>
      </c>
      <c r="AX190" s="520" t="e">
        <f ca="1">+IF(AND(ISNUMBER(OFFSET('Sanitation Data'!$I$11,0,10*ROW('Sanitation Data'!I184))),'Data Summary'!DM190="Yes"),OFFSET('Sanitation Data'!$I$11,0,10*ROW('Sanitation Data'!I184)),NA())</f>
        <v>#N/A</v>
      </c>
      <c r="AY190" s="520" t="e">
        <f ca="1">+IF(AND(ISNUMBER(OFFSET('Sanitation Data'!$I$12,0,10*ROW('Sanitation Data'!I184))),'Data Summary'!DN190="Yes"),OFFSET('Sanitation Data'!$I$12,0,10*ROW('Sanitation Data'!I184)),NA())</f>
        <v>#N/A</v>
      </c>
      <c r="AZ190" s="521" t="e">
        <f ca="1">+IF(AND(ISNUMBER(OFFSET('Hygiene Data'!$D$5,0,10*ROW('Hygiene Data'!D184))),'Data Summary'!DO190="Yes"),OFFSET('Hygiene Data'!$D$5,0,10*ROW('Hygiene Data'!D184)),NA())</f>
        <v>#N/A</v>
      </c>
      <c r="BA190" s="521" t="e">
        <f ca="1">+IF(AND(ISNUMBER(OFFSET('Hygiene Data'!$D$7,0,10*ROW('Hygiene Data'!D184))),'Data Summary'!DP190="Yes"),OFFSET('Hygiene Data'!$D$7,0,10*ROW('Hygiene Data'!D184)),NA())</f>
        <v>#N/A</v>
      </c>
      <c r="BB190" s="521" t="e">
        <f ca="1">+IF(AND(ISNUMBER(OFFSET('Hygiene Data'!$D$9,0,10*ROW('Hygiene Data'!D184))),'Data Summary'!DQ190="Yes"),OFFSET('Hygiene Data'!$D$9,0,10*ROW('Hygiene Data'!D184)),NA())</f>
        <v>#N/A</v>
      </c>
      <c r="BC190" s="521" t="e">
        <f ca="1">+IF(AND(ISNUMBER(OFFSET('Hygiene Data'!$E$5,0,10*ROW('Hygiene Data'!E184))),'Data Summary'!DR190="Yes"),OFFSET('Hygiene Data'!$E$5,0,10*ROW('Hygiene Data'!E184)),NA())</f>
        <v>#N/A</v>
      </c>
      <c r="BD190" s="521" t="e">
        <f ca="1">+IF(AND(ISNUMBER(OFFSET('Hygiene Data'!$E$7,0,10*ROW('Hygiene Data'!E184))),'Data Summary'!DS190="Yes"),OFFSET('Hygiene Data'!$E$7,0,10*ROW('Hygiene Data'!E184)),NA())</f>
        <v>#N/A</v>
      </c>
      <c r="BE190" s="521" t="e">
        <f ca="1">+IF(AND(ISNUMBER(OFFSET('Hygiene Data'!$E$9,0,10*ROW('Hygiene Data'!E184))),'Data Summary'!DT190="Yes"),OFFSET('Hygiene Data'!$E$9,0,10*ROW('Hygiene Data'!E184)),NA())</f>
        <v>#N/A</v>
      </c>
      <c r="BF190" s="521" t="e">
        <f ca="1">+IF(AND(ISNUMBER(OFFSET('Hygiene Data'!$F$5,0,10*ROW('Hygiene Data'!F184))),'Data Summary'!DU190="Yes"),OFFSET('Hygiene Data'!$F$5,0,10*ROW('Hygiene Data'!F184)),NA())</f>
        <v>#N/A</v>
      </c>
      <c r="BG190" s="521" t="e">
        <f ca="1">+IF(AND(ISNUMBER(OFFSET('Hygiene Data'!$F$7,0,10*ROW('Hygiene Data'!F184))),'Data Summary'!DV190="Yes"),OFFSET('Hygiene Data'!$F$7,0,10*ROW('Hygiene Data'!F184)),NA())</f>
        <v>#N/A</v>
      </c>
      <c r="BH190" s="521" t="e">
        <f ca="1">+IF(AND(ISNUMBER(OFFSET('Hygiene Data'!$F$9,0,10*ROW('Hygiene Data'!F184))),'Data Summary'!DW190="Yes"),OFFSET('Hygiene Data'!$F$9,0,10*ROW('Hygiene Data'!F184)),NA())</f>
        <v>#N/A</v>
      </c>
      <c r="BI190" s="521" t="e">
        <f ca="1">+IF(AND(ISNUMBER(OFFSET('Hygiene Data'!$G$5,0,10*ROW('Hygiene Data'!G184))),'Data Summary'!DX190="Yes"),OFFSET('Hygiene Data'!$G$5,0,10*ROW('Hygiene Data'!G184)),NA())</f>
        <v>#N/A</v>
      </c>
      <c r="BJ190" s="521" t="e">
        <f ca="1">+IF(AND(ISNUMBER(OFFSET('Hygiene Data'!$G$7,0,10*ROW('Hygiene Data'!G184))),'Data Summary'!DY190="Yes"),OFFSET('Hygiene Data'!$G$7,0,10*ROW('Hygiene Data'!G184)),NA())</f>
        <v>#N/A</v>
      </c>
      <c r="BK190" s="521" t="e">
        <f ca="1">+IF(AND(ISNUMBER(OFFSET('Hygiene Data'!$G$9,0,10*ROW('Hygiene Data'!G184))),'Data Summary'!DZ190="Yes"),OFFSET('Hygiene Data'!$G$9,0,10*ROW('Hygiene Data'!G184)),NA())</f>
        <v>#N/A</v>
      </c>
      <c r="BL190" s="521" t="e">
        <f ca="1">+IF(AND(ISNUMBER(OFFSET('Hygiene Data'!$H$5,0,10*ROW('Hygiene Data'!H184))),'Data Summary'!EA190="Yes"),OFFSET('Hygiene Data'!$H$5,0,10*ROW('Hygiene Data'!H184)),NA())</f>
        <v>#N/A</v>
      </c>
      <c r="BM190" s="521" t="e">
        <f ca="1">+IF(AND(ISNUMBER(OFFSET('Hygiene Data'!$H$7,0,10*ROW('Hygiene Data'!H184))),'Data Summary'!EB190="Yes"),OFFSET('Hygiene Data'!$H$7,0,10*ROW('Hygiene Data'!H184)),NA())</f>
        <v>#N/A</v>
      </c>
      <c r="BN190" s="521" t="e">
        <f ca="1">+IF(AND(ISNUMBER(OFFSET('Hygiene Data'!$H$9,0,10*ROW('Hygiene Data'!H184))),'Data Summary'!EC190="Yes"),OFFSET('Hygiene Data'!$H$9,0,10*ROW('Hygiene Data'!H184)),NA())</f>
        <v>#N/A</v>
      </c>
      <c r="BO190" s="521" t="e">
        <f ca="1">+IF(AND(ISNUMBER(OFFSET('Hygiene Data'!$I$5,0,10*ROW('Hygiene Data'!I184))),'Data Summary'!ED190="Yes"),OFFSET('Hygiene Data'!$I$5,0,10*ROW('Hygiene Data'!I184)),NA())</f>
        <v>#N/A</v>
      </c>
      <c r="BP190" s="521" t="e">
        <f ca="1">+IF(AND(ISNUMBER(OFFSET('Hygiene Data'!$I$7,0,10*ROW('Hygiene Data'!I184))),'Data Summary'!EE190="Yes"),OFFSET('Hygiene Data'!$I$7,0,10*ROW('Hygiene Data'!I184)),NA())</f>
        <v>#N/A</v>
      </c>
      <c r="BQ190" s="521" t="e">
        <f ca="1">+IF(AND(ISNUMBER(OFFSET('Hygiene Data'!$I$9,0,10*ROW('Hygiene Data'!I184))),'Data Summary'!EF190="Yes"),OFFSET('Hygiene Data'!$I$9,0,10*ROW('Hygiene Data'!I184)),NA())</f>
        <v>#N/A</v>
      </c>
    </row>
    <row r="191" spans="1:69" x14ac:dyDescent="0.25">
      <c r="A191" s="517" t="e">
        <f ca="1">+RIGHT('Data Summary'!A191,LEN('Data Summary'!A191)-9)</f>
        <v>#VALUE!</v>
      </c>
      <c r="B191" s="491" t="str">
        <f ca="1">+IF(ISTEXT('Data Summary'!B191),'Data Summary'!B191,"")</f>
        <v/>
      </c>
      <c r="C191" s="518" t="e">
        <f ca="1">+VALUE('Data Summary'!C191)</f>
        <v>#VALUE!</v>
      </c>
      <c r="D191" s="519" t="e">
        <f ca="1">+IF(AND(ISNUMBER(OFFSET('Water Data'!$D$4,0,10*ROW('Water Data'!D185))),'Data Summary'!BS191="Yes"),100-OFFSET('Water Data'!$D$4,0,10*ROW('Water Data'!D185)),NA())</f>
        <v>#N/A</v>
      </c>
      <c r="E191" s="519" t="e">
        <f ca="1">+IF(AND(ISNUMBER(OFFSET('Water Data'!$D$6,0,10*ROW('Water Data'!D185))),'Data Summary'!BT191="Yes"),OFFSET('Water Data'!$D$6,0,10*ROW('Water Data'!D185)),NA())</f>
        <v>#N/A</v>
      </c>
      <c r="F191" s="519" t="e">
        <f ca="1">+IF(AND(ISNUMBER(OFFSET('Water Data'!$D$9,0,10*ROW('Water Data'!D185))),'Data Summary'!BU191="Yes"),OFFSET('Water Data'!$D$9,0,10*ROW('Water Data'!D185)),NA())</f>
        <v>#N/A</v>
      </c>
      <c r="G191" s="519" t="e">
        <f ca="1">+IF(AND(ISNUMBER(OFFSET('Water Data'!$E$4,0,10*ROW('Water Data'!E185))),'Data Summary'!BV191="Yes"),100-OFFSET('Water Data'!$E$4,0,10*ROW('Water Data'!E185)),NA())</f>
        <v>#N/A</v>
      </c>
      <c r="H191" s="519" t="e">
        <f ca="1">+IF(AND(ISNUMBER(OFFSET('Water Data'!$E$6,0,10*ROW('Water Data'!E185))),'Data Summary'!BW191="Yes"),OFFSET('Water Data'!$E$6,0,10*ROW('Water Data'!E185)),NA())</f>
        <v>#N/A</v>
      </c>
      <c r="I191" s="519" t="e">
        <f ca="1">+IF(AND(ISNUMBER(OFFSET('Water Data'!$E$9,0,10*ROW('Water Data'!E185))),'Data Summary'!BX191="Yes"),OFFSET('Water Data'!$E$9,0,10*ROW('Water Data'!E185)),NA())</f>
        <v>#N/A</v>
      </c>
      <c r="J191" s="519" t="e">
        <f ca="1">+IF(AND(ISNUMBER(OFFSET('Water Data'!$F$4,0,10*ROW('Water Data'!F185))),'Data Summary'!BY191="Yes"),100-OFFSET('Water Data'!$F$4,0,10*ROW('Water Data'!F185)),NA())</f>
        <v>#N/A</v>
      </c>
      <c r="K191" s="519" t="e">
        <f ca="1">+IF(AND(ISNUMBER(OFFSET('Water Data'!$F$6,0,10*ROW('Water Data'!F185))),'Data Summary'!BZ191="Yes"),OFFSET('Water Data'!$F$6,0,10*ROW('Water Data'!F185)),NA())</f>
        <v>#N/A</v>
      </c>
      <c r="L191" s="519" t="e">
        <f ca="1">+IF(AND(ISNUMBER(OFFSET('Water Data'!$F$9,0,10*ROW('Water Data'!F185))),'Data Summary'!CA191="Yes"),OFFSET('Water Data'!$F$9,0,10*ROW('Water Data'!F185)),NA())</f>
        <v>#N/A</v>
      </c>
      <c r="M191" s="519" t="e">
        <f ca="1">+IF(AND(ISNUMBER(OFFSET('Water Data'!$G$4,0,10*ROW('Water Data'!G185))),'Data Summary'!CB191="Yes"),100-OFFSET('Water Data'!$G$4,0,10*ROW('Water Data'!G185)),NA())</f>
        <v>#N/A</v>
      </c>
      <c r="N191" s="519" t="e">
        <f ca="1">+IF(AND(ISNUMBER(OFFSET('Water Data'!$G$6,0,10*ROW('Water Data'!G185))),'Data Summary'!CC191="Yes"),OFFSET('Water Data'!$G$6,0,10*ROW('Water Data'!G185)),NA())</f>
        <v>#N/A</v>
      </c>
      <c r="O191" s="519" t="e">
        <f ca="1">+IF(AND(ISNUMBER(OFFSET('Water Data'!$G$9,0,10*ROW('Water Data'!G185))),'Data Summary'!CD191="Yes"),OFFSET('Water Data'!$G$9,0,10*ROW('Water Data'!G185)),NA())</f>
        <v>#N/A</v>
      </c>
      <c r="P191" s="519" t="e">
        <f ca="1">+IF(AND(ISNUMBER(OFFSET('Water Data'!$H$4,0,10*ROW('Water Data'!H185))),'Data Summary'!CE191="Yes"),100-OFFSET('Water Data'!$H$4,0,10*ROW('Water Data'!H185)),NA())</f>
        <v>#N/A</v>
      </c>
      <c r="Q191" s="519" t="e">
        <f ca="1">+IF(AND(ISNUMBER(OFFSET('Water Data'!$H$6,0,10*ROW('Water Data'!H185))),'Data Summary'!CF191="Yes"),OFFSET('Water Data'!$H$6,0,10*ROW('Water Data'!H185)),NA())</f>
        <v>#N/A</v>
      </c>
      <c r="R191" s="519" t="e">
        <f ca="1">+IF(AND(ISNUMBER(OFFSET('Water Data'!$H$9,0,10*ROW('Water Data'!H185))),'Data Summary'!CG191="Yes"),OFFSET('Water Data'!$H$9,0,10*ROW('Water Data'!H185)),NA())</f>
        <v>#N/A</v>
      </c>
      <c r="S191" s="519" t="e">
        <f ca="1">+IF(AND(ISNUMBER(OFFSET('Water Data'!$I$4,0,10*ROW('Water Data'!I185))),'Data Summary'!CH191="Yes"),100-OFFSET('Water Data'!$I$4,0,10*ROW('Water Data'!I185)),NA())</f>
        <v>#N/A</v>
      </c>
      <c r="T191" s="519" t="e">
        <f ca="1">+IF(AND(ISNUMBER(OFFSET('Water Data'!$I$6,0,10*ROW('Water Data'!I185))),'Data Summary'!CI191="Yes"),OFFSET('Water Data'!$I$6,0,10*ROW('Water Data'!I185)),NA())</f>
        <v>#N/A</v>
      </c>
      <c r="U191" s="519" t="e">
        <f ca="1">+IF(AND(ISNUMBER(OFFSET('Water Data'!$I$9,0,10*ROW('Water Data'!I185))),'Data Summary'!CJ191="Yes"),OFFSET('Water Data'!$I$9,0,10*ROW('Water Data'!I185)),NA())</f>
        <v>#N/A</v>
      </c>
      <c r="V191" s="520" t="e">
        <f ca="1">+IF(AND(ISNUMBER(OFFSET('Sanitation Data'!$D$4,0,10*ROW('Sanitation Data'!D185))),'Data Summary'!CK191="Yes"),100-OFFSET('Sanitation Data'!$D$4,0,10*ROW('Sanitation Data'!D185)),NA())</f>
        <v>#N/A</v>
      </c>
      <c r="W191" s="520" t="e">
        <f ca="1">+IF(AND(ISNUMBER(OFFSET('Sanitation Data'!$D$6,0,10*ROW('Sanitation Data'!D185))),'Data Summary'!CL191="Yes"),OFFSET('Sanitation Data'!$D$6,0,10*ROW('Sanitation Data'!D185)),NA())</f>
        <v>#N/A</v>
      </c>
      <c r="X191" s="520" t="e">
        <f ca="1">+IF(AND(ISNUMBER(OFFSET('Sanitation Data'!$D$10,0,10*ROW('Sanitation Data'!D185))),'Data Summary'!CM191="Yes"),OFFSET('Sanitation Data'!$D$10,0,10*ROW('Sanitation Data'!D185)),NA())</f>
        <v>#N/A</v>
      </c>
      <c r="Y191" s="520" t="e">
        <f ca="1">+IF(AND(ISNUMBER(OFFSET('Sanitation Data'!$D$11,0,10*ROW('Sanitation Data'!D185))),'Data Summary'!CN191="Yes"),OFFSET('Sanitation Data'!$D$11,0,10*ROW('Sanitation Data'!D185)),NA())</f>
        <v>#N/A</v>
      </c>
      <c r="Z191" s="520" t="e">
        <f ca="1">+IF(AND(ISNUMBER(OFFSET('Sanitation Data'!$D$12,0,10*ROW('Sanitation Data'!D185))),'Data Summary'!CO191="Yes"),OFFSET('Sanitation Data'!$D$12,0,10*ROW('Sanitation Data'!D185)),NA())</f>
        <v>#N/A</v>
      </c>
      <c r="AA191" s="520" t="e">
        <f ca="1">+IF(AND(ISNUMBER(OFFSET('Sanitation Data'!$E$4,0,10*ROW('Sanitation Data'!E185))),'Data Summary'!CP191="Yes"),100-OFFSET('Sanitation Data'!$E$4,0,10*ROW('Sanitation Data'!E185)),NA())</f>
        <v>#N/A</v>
      </c>
      <c r="AB191" s="520" t="e">
        <f ca="1">+IF(AND(ISNUMBER(OFFSET('Sanitation Data'!$E$6,0,10*ROW('Sanitation Data'!E185))),'Data Summary'!CQ191="Yes"),OFFSET('Sanitation Data'!$E$6,0,10*ROW('Sanitation Data'!E185)),NA())</f>
        <v>#N/A</v>
      </c>
      <c r="AC191" s="520" t="e">
        <f ca="1">+IF(AND(ISNUMBER(OFFSET('Sanitation Data'!$E$10,0,10*ROW('Sanitation Data'!E185))),'Data Summary'!CR191="Yes"),OFFSET('Sanitation Data'!$E$10,0,10*ROW('Sanitation Data'!E185)),NA())</f>
        <v>#N/A</v>
      </c>
      <c r="AD191" s="520" t="e">
        <f ca="1">+IF(AND(ISNUMBER(OFFSET('Sanitation Data'!$E$11,0,10*ROW('Sanitation Data'!E185))),'Data Summary'!CS191="Yes"),OFFSET('Sanitation Data'!$E$11,0,10*ROW('Sanitation Data'!E185)),NA())</f>
        <v>#N/A</v>
      </c>
      <c r="AE191" s="520" t="e">
        <f ca="1">+IF(AND(ISNUMBER(OFFSET('Sanitation Data'!$E$12,0,10*ROW('Sanitation Data'!E185))),'Data Summary'!CT191="Yes"),OFFSET('Sanitation Data'!$E$12,0,10*ROW('Sanitation Data'!E185)),NA())</f>
        <v>#N/A</v>
      </c>
      <c r="AF191" s="520" t="e">
        <f ca="1">+IF(AND(ISNUMBER(OFFSET('Sanitation Data'!$F$4,0,10*ROW('Sanitation Data'!F185))),'Data Summary'!CU191="Yes"),100-OFFSET('Sanitation Data'!$F$4,0,10*ROW('Sanitation Data'!F185)),NA())</f>
        <v>#N/A</v>
      </c>
      <c r="AG191" s="520" t="e">
        <f ca="1">+IF(AND(ISNUMBER(OFFSET('Sanitation Data'!$F$6,0,10*ROW('Sanitation Data'!F185))),'Data Summary'!CV191="Yes"),OFFSET('Sanitation Data'!$F$6,0,10*ROW('Sanitation Data'!F185)),NA())</f>
        <v>#N/A</v>
      </c>
      <c r="AH191" s="520" t="e">
        <f ca="1">+IF(AND(ISNUMBER(OFFSET('Sanitation Data'!$F$10,0,10*ROW('Sanitation Data'!F185))),'Data Summary'!CW191="Yes"),OFFSET('Sanitation Data'!$F$10,0,10*ROW('Sanitation Data'!F185)),NA())</f>
        <v>#N/A</v>
      </c>
      <c r="AI191" s="520" t="e">
        <f ca="1">+IF(AND(ISNUMBER(OFFSET('Sanitation Data'!$F$11,0,10*ROW('Sanitation Data'!F185))),'Data Summary'!CX191="Yes"),OFFSET('Sanitation Data'!$F$11,0,10*ROW('Sanitation Data'!F185)),NA())</f>
        <v>#N/A</v>
      </c>
      <c r="AJ191" s="520" t="e">
        <f ca="1">+IF(AND(ISNUMBER(OFFSET('Sanitation Data'!$F$12,0,10*ROW('Sanitation Data'!F185))),'Data Summary'!CY191="Yes"),OFFSET('Sanitation Data'!$F$12,0,10*ROW('Sanitation Data'!F185)),NA())</f>
        <v>#N/A</v>
      </c>
      <c r="AK191" s="520" t="e">
        <f ca="1">+IF(AND(ISNUMBER(OFFSET('Sanitation Data'!$G$4,0,10*ROW('Sanitation Data'!G185))),'Data Summary'!CZ191="Yes"),100-OFFSET('Sanitation Data'!$G$4,0,10*ROW('Sanitation Data'!G185)),NA())</f>
        <v>#N/A</v>
      </c>
      <c r="AL191" s="520" t="e">
        <f ca="1">+IF(AND(ISNUMBER(OFFSET('Sanitation Data'!$G$6,0,10*ROW('Sanitation Data'!G185))),'Data Summary'!DA191="Yes"),OFFSET('Sanitation Data'!$G$6,0,10*ROW('Sanitation Data'!G185)),NA())</f>
        <v>#N/A</v>
      </c>
      <c r="AM191" s="520" t="e">
        <f ca="1">+IF(AND(ISNUMBER(OFFSET('Sanitation Data'!$G$10,0,10*ROW('Sanitation Data'!G185))),'Data Summary'!DB191="Yes"),OFFSET('Sanitation Data'!$G$10,0,10*ROW('Sanitation Data'!G185)),NA())</f>
        <v>#N/A</v>
      </c>
      <c r="AN191" s="520" t="e">
        <f ca="1">+IF(AND(ISNUMBER(OFFSET('Sanitation Data'!$G$11,0,10*ROW('Sanitation Data'!G185))),'Data Summary'!DC191="Yes"),OFFSET('Sanitation Data'!$G$11,0,10*ROW('Sanitation Data'!G185)),NA())</f>
        <v>#N/A</v>
      </c>
      <c r="AO191" s="520" t="e">
        <f ca="1">+IF(AND(ISNUMBER(OFFSET('Sanitation Data'!$G$12,0,10*ROW('Sanitation Data'!G185))),'Data Summary'!DD191="Yes"),OFFSET('Sanitation Data'!$G$12,0,10*ROW('Sanitation Data'!G185)),NA())</f>
        <v>#N/A</v>
      </c>
      <c r="AP191" s="520" t="e">
        <f ca="1">+IF(AND(ISNUMBER(OFFSET('Sanitation Data'!$H$4,0,10*ROW('Sanitation Data'!H185))),'Data Summary'!DE191="Yes"),100-OFFSET('Sanitation Data'!$H$4,0,10*ROW('Sanitation Data'!H185)),NA())</f>
        <v>#N/A</v>
      </c>
      <c r="AQ191" s="520" t="e">
        <f ca="1">+IF(AND(ISNUMBER(OFFSET('Sanitation Data'!$H$6,0,10*ROW('Sanitation Data'!H185))),'Data Summary'!DF191="Yes"),OFFSET('Sanitation Data'!$H$6,0,10*ROW('Sanitation Data'!H185)),NA())</f>
        <v>#N/A</v>
      </c>
      <c r="AR191" s="520" t="e">
        <f ca="1">+IF(AND(ISNUMBER(OFFSET('Sanitation Data'!$H$10,0,10*ROW('Sanitation Data'!H185))),'Data Summary'!DG191="Yes"),OFFSET('Sanitation Data'!$H$10,0,10*ROW('Sanitation Data'!H185)),NA())</f>
        <v>#N/A</v>
      </c>
      <c r="AS191" s="520" t="e">
        <f ca="1">+IF(AND(ISNUMBER(OFFSET('Sanitation Data'!$H$11,0,10*ROW('Sanitation Data'!H185))),'Data Summary'!DH191="Yes"),OFFSET('Sanitation Data'!$H$11,0,10*ROW('Sanitation Data'!H185)),NA())</f>
        <v>#N/A</v>
      </c>
      <c r="AT191" s="520" t="e">
        <f ca="1">+IF(AND(ISNUMBER(OFFSET('Sanitation Data'!$H$12,0,10*ROW('Sanitation Data'!H185))),'Data Summary'!DI191="Yes"),OFFSET('Sanitation Data'!$H$12,0,10*ROW('Sanitation Data'!H185)),NA())</f>
        <v>#N/A</v>
      </c>
      <c r="AU191" s="520" t="e">
        <f ca="1">+IF(AND(ISNUMBER(OFFSET('Sanitation Data'!$I$4,0,10*ROW('Sanitation Data'!I185))),'Data Summary'!DJ191="Yes"),100-OFFSET('Sanitation Data'!$I$4,0,10*ROW('Sanitation Data'!I185)),NA())</f>
        <v>#N/A</v>
      </c>
      <c r="AV191" s="520" t="e">
        <f ca="1">+IF(AND(ISNUMBER(OFFSET('Sanitation Data'!$I$6,0,10*ROW('Sanitation Data'!I185))),'Data Summary'!DK191="Yes"),OFFSET('Sanitation Data'!$I$6,0,10*ROW('Sanitation Data'!I185)),NA())</f>
        <v>#N/A</v>
      </c>
      <c r="AW191" s="520" t="e">
        <f ca="1">+IF(AND(ISNUMBER(OFFSET('Sanitation Data'!$I$10,0,10*ROW('Sanitation Data'!I185))),'Data Summary'!DL191="Yes"),OFFSET('Sanitation Data'!$I$10,0,10*ROW('Sanitation Data'!I185)),NA())</f>
        <v>#N/A</v>
      </c>
      <c r="AX191" s="520" t="e">
        <f ca="1">+IF(AND(ISNUMBER(OFFSET('Sanitation Data'!$I$11,0,10*ROW('Sanitation Data'!I185))),'Data Summary'!DM191="Yes"),OFFSET('Sanitation Data'!$I$11,0,10*ROW('Sanitation Data'!I185)),NA())</f>
        <v>#N/A</v>
      </c>
      <c r="AY191" s="520" t="e">
        <f ca="1">+IF(AND(ISNUMBER(OFFSET('Sanitation Data'!$I$12,0,10*ROW('Sanitation Data'!I185))),'Data Summary'!DN191="Yes"),OFFSET('Sanitation Data'!$I$12,0,10*ROW('Sanitation Data'!I185)),NA())</f>
        <v>#N/A</v>
      </c>
      <c r="AZ191" s="521" t="e">
        <f ca="1">+IF(AND(ISNUMBER(OFFSET('Hygiene Data'!$D$5,0,10*ROW('Hygiene Data'!D185))),'Data Summary'!DO191="Yes"),OFFSET('Hygiene Data'!$D$5,0,10*ROW('Hygiene Data'!D185)),NA())</f>
        <v>#N/A</v>
      </c>
      <c r="BA191" s="521" t="e">
        <f ca="1">+IF(AND(ISNUMBER(OFFSET('Hygiene Data'!$D$7,0,10*ROW('Hygiene Data'!D185))),'Data Summary'!DP191="Yes"),OFFSET('Hygiene Data'!$D$7,0,10*ROW('Hygiene Data'!D185)),NA())</f>
        <v>#N/A</v>
      </c>
      <c r="BB191" s="521" t="e">
        <f ca="1">+IF(AND(ISNUMBER(OFFSET('Hygiene Data'!$D$9,0,10*ROW('Hygiene Data'!D185))),'Data Summary'!DQ191="Yes"),OFFSET('Hygiene Data'!$D$9,0,10*ROW('Hygiene Data'!D185)),NA())</f>
        <v>#N/A</v>
      </c>
      <c r="BC191" s="521" t="e">
        <f ca="1">+IF(AND(ISNUMBER(OFFSET('Hygiene Data'!$E$5,0,10*ROW('Hygiene Data'!E185))),'Data Summary'!DR191="Yes"),OFFSET('Hygiene Data'!$E$5,0,10*ROW('Hygiene Data'!E185)),NA())</f>
        <v>#N/A</v>
      </c>
      <c r="BD191" s="521" t="e">
        <f ca="1">+IF(AND(ISNUMBER(OFFSET('Hygiene Data'!$E$7,0,10*ROW('Hygiene Data'!E185))),'Data Summary'!DS191="Yes"),OFFSET('Hygiene Data'!$E$7,0,10*ROW('Hygiene Data'!E185)),NA())</f>
        <v>#N/A</v>
      </c>
      <c r="BE191" s="521" t="e">
        <f ca="1">+IF(AND(ISNUMBER(OFFSET('Hygiene Data'!$E$9,0,10*ROW('Hygiene Data'!E185))),'Data Summary'!DT191="Yes"),OFFSET('Hygiene Data'!$E$9,0,10*ROW('Hygiene Data'!E185)),NA())</f>
        <v>#N/A</v>
      </c>
      <c r="BF191" s="521" t="e">
        <f ca="1">+IF(AND(ISNUMBER(OFFSET('Hygiene Data'!$F$5,0,10*ROW('Hygiene Data'!F185))),'Data Summary'!DU191="Yes"),OFFSET('Hygiene Data'!$F$5,0,10*ROW('Hygiene Data'!F185)),NA())</f>
        <v>#N/A</v>
      </c>
      <c r="BG191" s="521" t="e">
        <f ca="1">+IF(AND(ISNUMBER(OFFSET('Hygiene Data'!$F$7,0,10*ROW('Hygiene Data'!F185))),'Data Summary'!DV191="Yes"),OFFSET('Hygiene Data'!$F$7,0,10*ROW('Hygiene Data'!F185)),NA())</f>
        <v>#N/A</v>
      </c>
      <c r="BH191" s="521" t="e">
        <f ca="1">+IF(AND(ISNUMBER(OFFSET('Hygiene Data'!$F$9,0,10*ROW('Hygiene Data'!F185))),'Data Summary'!DW191="Yes"),OFFSET('Hygiene Data'!$F$9,0,10*ROW('Hygiene Data'!F185)),NA())</f>
        <v>#N/A</v>
      </c>
      <c r="BI191" s="521" t="e">
        <f ca="1">+IF(AND(ISNUMBER(OFFSET('Hygiene Data'!$G$5,0,10*ROW('Hygiene Data'!G185))),'Data Summary'!DX191="Yes"),OFFSET('Hygiene Data'!$G$5,0,10*ROW('Hygiene Data'!G185)),NA())</f>
        <v>#N/A</v>
      </c>
      <c r="BJ191" s="521" t="e">
        <f ca="1">+IF(AND(ISNUMBER(OFFSET('Hygiene Data'!$G$7,0,10*ROW('Hygiene Data'!G185))),'Data Summary'!DY191="Yes"),OFFSET('Hygiene Data'!$G$7,0,10*ROW('Hygiene Data'!G185)),NA())</f>
        <v>#N/A</v>
      </c>
      <c r="BK191" s="521" t="e">
        <f ca="1">+IF(AND(ISNUMBER(OFFSET('Hygiene Data'!$G$9,0,10*ROW('Hygiene Data'!G185))),'Data Summary'!DZ191="Yes"),OFFSET('Hygiene Data'!$G$9,0,10*ROW('Hygiene Data'!G185)),NA())</f>
        <v>#N/A</v>
      </c>
      <c r="BL191" s="521" t="e">
        <f ca="1">+IF(AND(ISNUMBER(OFFSET('Hygiene Data'!$H$5,0,10*ROW('Hygiene Data'!H185))),'Data Summary'!EA191="Yes"),OFFSET('Hygiene Data'!$H$5,0,10*ROW('Hygiene Data'!H185)),NA())</f>
        <v>#N/A</v>
      </c>
      <c r="BM191" s="521" t="e">
        <f ca="1">+IF(AND(ISNUMBER(OFFSET('Hygiene Data'!$H$7,0,10*ROW('Hygiene Data'!H185))),'Data Summary'!EB191="Yes"),OFFSET('Hygiene Data'!$H$7,0,10*ROW('Hygiene Data'!H185)),NA())</f>
        <v>#N/A</v>
      </c>
      <c r="BN191" s="521" t="e">
        <f ca="1">+IF(AND(ISNUMBER(OFFSET('Hygiene Data'!$H$9,0,10*ROW('Hygiene Data'!H185))),'Data Summary'!EC191="Yes"),OFFSET('Hygiene Data'!$H$9,0,10*ROW('Hygiene Data'!H185)),NA())</f>
        <v>#N/A</v>
      </c>
      <c r="BO191" s="521" t="e">
        <f ca="1">+IF(AND(ISNUMBER(OFFSET('Hygiene Data'!$I$5,0,10*ROW('Hygiene Data'!I185))),'Data Summary'!ED191="Yes"),OFFSET('Hygiene Data'!$I$5,0,10*ROW('Hygiene Data'!I185)),NA())</f>
        <v>#N/A</v>
      </c>
      <c r="BP191" s="521" t="e">
        <f ca="1">+IF(AND(ISNUMBER(OFFSET('Hygiene Data'!$I$7,0,10*ROW('Hygiene Data'!I185))),'Data Summary'!EE191="Yes"),OFFSET('Hygiene Data'!$I$7,0,10*ROW('Hygiene Data'!I185)),NA())</f>
        <v>#N/A</v>
      </c>
      <c r="BQ191" s="521" t="e">
        <f ca="1">+IF(AND(ISNUMBER(OFFSET('Hygiene Data'!$I$9,0,10*ROW('Hygiene Data'!I185))),'Data Summary'!EF191="Yes"),OFFSET('Hygiene Data'!$I$9,0,10*ROW('Hygiene Data'!I185)),NA())</f>
        <v>#N/A</v>
      </c>
    </row>
    <row r="192" spans="1:69" x14ac:dyDescent="0.25">
      <c r="A192" s="517" t="e">
        <f ca="1">+RIGHT('Data Summary'!A192,LEN('Data Summary'!A192)-9)</f>
        <v>#VALUE!</v>
      </c>
      <c r="B192" s="491" t="str">
        <f ca="1">+IF(ISTEXT('Data Summary'!B192),'Data Summary'!B192,"")</f>
        <v/>
      </c>
      <c r="C192" s="518" t="e">
        <f ca="1">+VALUE('Data Summary'!C192)</f>
        <v>#VALUE!</v>
      </c>
      <c r="D192" s="519" t="e">
        <f ca="1">+IF(AND(ISNUMBER(OFFSET('Water Data'!$D$4,0,10*ROW('Water Data'!D186))),'Data Summary'!BS192="Yes"),100-OFFSET('Water Data'!$D$4,0,10*ROW('Water Data'!D186)),NA())</f>
        <v>#N/A</v>
      </c>
      <c r="E192" s="519" t="e">
        <f ca="1">+IF(AND(ISNUMBER(OFFSET('Water Data'!$D$6,0,10*ROW('Water Data'!D186))),'Data Summary'!BT192="Yes"),OFFSET('Water Data'!$D$6,0,10*ROW('Water Data'!D186)),NA())</f>
        <v>#N/A</v>
      </c>
      <c r="F192" s="519" t="e">
        <f ca="1">+IF(AND(ISNUMBER(OFFSET('Water Data'!$D$9,0,10*ROW('Water Data'!D186))),'Data Summary'!BU192="Yes"),OFFSET('Water Data'!$D$9,0,10*ROW('Water Data'!D186)),NA())</f>
        <v>#N/A</v>
      </c>
      <c r="G192" s="519" t="e">
        <f ca="1">+IF(AND(ISNUMBER(OFFSET('Water Data'!$E$4,0,10*ROW('Water Data'!E186))),'Data Summary'!BV192="Yes"),100-OFFSET('Water Data'!$E$4,0,10*ROW('Water Data'!E186)),NA())</f>
        <v>#N/A</v>
      </c>
      <c r="H192" s="519" t="e">
        <f ca="1">+IF(AND(ISNUMBER(OFFSET('Water Data'!$E$6,0,10*ROW('Water Data'!E186))),'Data Summary'!BW192="Yes"),OFFSET('Water Data'!$E$6,0,10*ROW('Water Data'!E186)),NA())</f>
        <v>#N/A</v>
      </c>
      <c r="I192" s="519" t="e">
        <f ca="1">+IF(AND(ISNUMBER(OFFSET('Water Data'!$E$9,0,10*ROW('Water Data'!E186))),'Data Summary'!BX192="Yes"),OFFSET('Water Data'!$E$9,0,10*ROW('Water Data'!E186)),NA())</f>
        <v>#N/A</v>
      </c>
      <c r="J192" s="519" t="e">
        <f ca="1">+IF(AND(ISNUMBER(OFFSET('Water Data'!$F$4,0,10*ROW('Water Data'!F186))),'Data Summary'!BY192="Yes"),100-OFFSET('Water Data'!$F$4,0,10*ROW('Water Data'!F186)),NA())</f>
        <v>#N/A</v>
      </c>
      <c r="K192" s="519" t="e">
        <f ca="1">+IF(AND(ISNUMBER(OFFSET('Water Data'!$F$6,0,10*ROW('Water Data'!F186))),'Data Summary'!BZ192="Yes"),OFFSET('Water Data'!$F$6,0,10*ROW('Water Data'!F186)),NA())</f>
        <v>#N/A</v>
      </c>
      <c r="L192" s="519" t="e">
        <f ca="1">+IF(AND(ISNUMBER(OFFSET('Water Data'!$F$9,0,10*ROW('Water Data'!F186))),'Data Summary'!CA192="Yes"),OFFSET('Water Data'!$F$9,0,10*ROW('Water Data'!F186)),NA())</f>
        <v>#N/A</v>
      </c>
      <c r="M192" s="519" t="e">
        <f ca="1">+IF(AND(ISNUMBER(OFFSET('Water Data'!$G$4,0,10*ROW('Water Data'!G186))),'Data Summary'!CB192="Yes"),100-OFFSET('Water Data'!$G$4,0,10*ROW('Water Data'!G186)),NA())</f>
        <v>#N/A</v>
      </c>
      <c r="N192" s="519" t="e">
        <f ca="1">+IF(AND(ISNUMBER(OFFSET('Water Data'!$G$6,0,10*ROW('Water Data'!G186))),'Data Summary'!CC192="Yes"),OFFSET('Water Data'!$G$6,0,10*ROW('Water Data'!G186)),NA())</f>
        <v>#N/A</v>
      </c>
      <c r="O192" s="519" t="e">
        <f ca="1">+IF(AND(ISNUMBER(OFFSET('Water Data'!$G$9,0,10*ROW('Water Data'!G186))),'Data Summary'!CD192="Yes"),OFFSET('Water Data'!$G$9,0,10*ROW('Water Data'!G186)),NA())</f>
        <v>#N/A</v>
      </c>
      <c r="P192" s="519" t="e">
        <f ca="1">+IF(AND(ISNUMBER(OFFSET('Water Data'!$H$4,0,10*ROW('Water Data'!H186))),'Data Summary'!CE192="Yes"),100-OFFSET('Water Data'!$H$4,0,10*ROW('Water Data'!H186)),NA())</f>
        <v>#N/A</v>
      </c>
      <c r="Q192" s="519" t="e">
        <f ca="1">+IF(AND(ISNUMBER(OFFSET('Water Data'!$H$6,0,10*ROW('Water Data'!H186))),'Data Summary'!CF192="Yes"),OFFSET('Water Data'!$H$6,0,10*ROW('Water Data'!H186)),NA())</f>
        <v>#N/A</v>
      </c>
      <c r="R192" s="519" t="e">
        <f ca="1">+IF(AND(ISNUMBER(OFFSET('Water Data'!$H$9,0,10*ROW('Water Data'!H186))),'Data Summary'!CG192="Yes"),OFFSET('Water Data'!$H$9,0,10*ROW('Water Data'!H186)),NA())</f>
        <v>#N/A</v>
      </c>
      <c r="S192" s="519" t="e">
        <f ca="1">+IF(AND(ISNUMBER(OFFSET('Water Data'!$I$4,0,10*ROW('Water Data'!I186))),'Data Summary'!CH192="Yes"),100-OFFSET('Water Data'!$I$4,0,10*ROW('Water Data'!I186)),NA())</f>
        <v>#N/A</v>
      </c>
      <c r="T192" s="519" t="e">
        <f ca="1">+IF(AND(ISNUMBER(OFFSET('Water Data'!$I$6,0,10*ROW('Water Data'!I186))),'Data Summary'!CI192="Yes"),OFFSET('Water Data'!$I$6,0,10*ROW('Water Data'!I186)),NA())</f>
        <v>#N/A</v>
      </c>
      <c r="U192" s="519" t="e">
        <f ca="1">+IF(AND(ISNUMBER(OFFSET('Water Data'!$I$9,0,10*ROW('Water Data'!I186))),'Data Summary'!CJ192="Yes"),OFFSET('Water Data'!$I$9,0,10*ROW('Water Data'!I186)),NA())</f>
        <v>#N/A</v>
      </c>
      <c r="V192" s="520" t="e">
        <f ca="1">+IF(AND(ISNUMBER(OFFSET('Sanitation Data'!$D$4,0,10*ROW('Sanitation Data'!D186))),'Data Summary'!CK192="Yes"),100-OFFSET('Sanitation Data'!$D$4,0,10*ROW('Sanitation Data'!D186)),NA())</f>
        <v>#N/A</v>
      </c>
      <c r="W192" s="520" t="e">
        <f ca="1">+IF(AND(ISNUMBER(OFFSET('Sanitation Data'!$D$6,0,10*ROW('Sanitation Data'!D186))),'Data Summary'!CL192="Yes"),OFFSET('Sanitation Data'!$D$6,0,10*ROW('Sanitation Data'!D186)),NA())</f>
        <v>#N/A</v>
      </c>
      <c r="X192" s="520" t="e">
        <f ca="1">+IF(AND(ISNUMBER(OFFSET('Sanitation Data'!$D$10,0,10*ROW('Sanitation Data'!D186))),'Data Summary'!CM192="Yes"),OFFSET('Sanitation Data'!$D$10,0,10*ROW('Sanitation Data'!D186)),NA())</f>
        <v>#N/A</v>
      </c>
      <c r="Y192" s="520" t="e">
        <f ca="1">+IF(AND(ISNUMBER(OFFSET('Sanitation Data'!$D$11,0,10*ROW('Sanitation Data'!D186))),'Data Summary'!CN192="Yes"),OFFSET('Sanitation Data'!$D$11,0,10*ROW('Sanitation Data'!D186)),NA())</f>
        <v>#N/A</v>
      </c>
      <c r="Z192" s="520" t="e">
        <f ca="1">+IF(AND(ISNUMBER(OFFSET('Sanitation Data'!$D$12,0,10*ROW('Sanitation Data'!D186))),'Data Summary'!CO192="Yes"),OFFSET('Sanitation Data'!$D$12,0,10*ROW('Sanitation Data'!D186)),NA())</f>
        <v>#N/A</v>
      </c>
      <c r="AA192" s="520" t="e">
        <f ca="1">+IF(AND(ISNUMBER(OFFSET('Sanitation Data'!$E$4,0,10*ROW('Sanitation Data'!E186))),'Data Summary'!CP192="Yes"),100-OFFSET('Sanitation Data'!$E$4,0,10*ROW('Sanitation Data'!E186)),NA())</f>
        <v>#N/A</v>
      </c>
      <c r="AB192" s="520" t="e">
        <f ca="1">+IF(AND(ISNUMBER(OFFSET('Sanitation Data'!$E$6,0,10*ROW('Sanitation Data'!E186))),'Data Summary'!CQ192="Yes"),OFFSET('Sanitation Data'!$E$6,0,10*ROW('Sanitation Data'!E186)),NA())</f>
        <v>#N/A</v>
      </c>
      <c r="AC192" s="520" t="e">
        <f ca="1">+IF(AND(ISNUMBER(OFFSET('Sanitation Data'!$E$10,0,10*ROW('Sanitation Data'!E186))),'Data Summary'!CR192="Yes"),OFFSET('Sanitation Data'!$E$10,0,10*ROW('Sanitation Data'!E186)),NA())</f>
        <v>#N/A</v>
      </c>
      <c r="AD192" s="520" t="e">
        <f ca="1">+IF(AND(ISNUMBER(OFFSET('Sanitation Data'!$E$11,0,10*ROW('Sanitation Data'!E186))),'Data Summary'!CS192="Yes"),OFFSET('Sanitation Data'!$E$11,0,10*ROW('Sanitation Data'!E186)),NA())</f>
        <v>#N/A</v>
      </c>
      <c r="AE192" s="520" t="e">
        <f ca="1">+IF(AND(ISNUMBER(OFFSET('Sanitation Data'!$E$12,0,10*ROW('Sanitation Data'!E186))),'Data Summary'!CT192="Yes"),OFFSET('Sanitation Data'!$E$12,0,10*ROW('Sanitation Data'!E186)),NA())</f>
        <v>#N/A</v>
      </c>
      <c r="AF192" s="520" t="e">
        <f ca="1">+IF(AND(ISNUMBER(OFFSET('Sanitation Data'!$F$4,0,10*ROW('Sanitation Data'!F186))),'Data Summary'!CU192="Yes"),100-OFFSET('Sanitation Data'!$F$4,0,10*ROW('Sanitation Data'!F186)),NA())</f>
        <v>#N/A</v>
      </c>
      <c r="AG192" s="520" t="e">
        <f ca="1">+IF(AND(ISNUMBER(OFFSET('Sanitation Data'!$F$6,0,10*ROW('Sanitation Data'!F186))),'Data Summary'!CV192="Yes"),OFFSET('Sanitation Data'!$F$6,0,10*ROW('Sanitation Data'!F186)),NA())</f>
        <v>#N/A</v>
      </c>
      <c r="AH192" s="520" t="e">
        <f ca="1">+IF(AND(ISNUMBER(OFFSET('Sanitation Data'!$F$10,0,10*ROW('Sanitation Data'!F186))),'Data Summary'!CW192="Yes"),OFFSET('Sanitation Data'!$F$10,0,10*ROW('Sanitation Data'!F186)),NA())</f>
        <v>#N/A</v>
      </c>
      <c r="AI192" s="520" t="e">
        <f ca="1">+IF(AND(ISNUMBER(OFFSET('Sanitation Data'!$F$11,0,10*ROW('Sanitation Data'!F186))),'Data Summary'!CX192="Yes"),OFFSET('Sanitation Data'!$F$11,0,10*ROW('Sanitation Data'!F186)),NA())</f>
        <v>#N/A</v>
      </c>
      <c r="AJ192" s="520" t="e">
        <f ca="1">+IF(AND(ISNUMBER(OFFSET('Sanitation Data'!$F$12,0,10*ROW('Sanitation Data'!F186))),'Data Summary'!CY192="Yes"),OFFSET('Sanitation Data'!$F$12,0,10*ROW('Sanitation Data'!F186)),NA())</f>
        <v>#N/A</v>
      </c>
      <c r="AK192" s="520" t="e">
        <f ca="1">+IF(AND(ISNUMBER(OFFSET('Sanitation Data'!$G$4,0,10*ROW('Sanitation Data'!G186))),'Data Summary'!CZ192="Yes"),100-OFFSET('Sanitation Data'!$G$4,0,10*ROW('Sanitation Data'!G186)),NA())</f>
        <v>#N/A</v>
      </c>
      <c r="AL192" s="520" t="e">
        <f ca="1">+IF(AND(ISNUMBER(OFFSET('Sanitation Data'!$G$6,0,10*ROW('Sanitation Data'!G186))),'Data Summary'!DA192="Yes"),OFFSET('Sanitation Data'!$G$6,0,10*ROW('Sanitation Data'!G186)),NA())</f>
        <v>#N/A</v>
      </c>
      <c r="AM192" s="520" t="e">
        <f ca="1">+IF(AND(ISNUMBER(OFFSET('Sanitation Data'!$G$10,0,10*ROW('Sanitation Data'!G186))),'Data Summary'!DB192="Yes"),OFFSET('Sanitation Data'!$G$10,0,10*ROW('Sanitation Data'!G186)),NA())</f>
        <v>#N/A</v>
      </c>
      <c r="AN192" s="520" t="e">
        <f ca="1">+IF(AND(ISNUMBER(OFFSET('Sanitation Data'!$G$11,0,10*ROW('Sanitation Data'!G186))),'Data Summary'!DC192="Yes"),OFFSET('Sanitation Data'!$G$11,0,10*ROW('Sanitation Data'!G186)),NA())</f>
        <v>#N/A</v>
      </c>
      <c r="AO192" s="520" t="e">
        <f ca="1">+IF(AND(ISNUMBER(OFFSET('Sanitation Data'!$G$12,0,10*ROW('Sanitation Data'!G186))),'Data Summary'!DD192="Yes"),OFFSET('Sanitation Data'!$G$12,0,10*ROW('Sanitation Data'!G186)),NA())</f>
        <v>#N/A</v>
      </c>
      <c r="AP192" s="520" t="e">
        <f ca="1">+IF(AND(ISNUMBER(OFFSET('Sanitation Data'!$H$4,0,10*ROW('Sanitation Data'!H186))),'Data Summary'!DE192="Yes"),100-OFFSET('Sanitation Data'!$H$4,0,10*ROW('Sanitation Data'!H186)),NA())</f>
        <v>#N/A</v>
      </c>
      <c r="AQ192" s="520" t="e">
        <f ca="1">+IF(AND(ISNUMBER(OFFSET('Sanitation Data'!$H$6,0,10*ROW('Sanitation Data'!H186))),'Data Summary'!DF192="Yes"),OFFSET('Sanitation Data'!$H$6,0,10*ROW('Sanitation Data'!H186)),NA())</f>
        <v>#N/A</v>
      </c>
      <c r="AR192" s="520" t="e">
        <f ca="1">+IF(AND(ISNUMBER(OFFSET('Sanitation Data'!$H$10,0,10*ROW('Sanitation Data'!H186))),'Data Summary'!DG192="Yes"),OFFSET('Sanitation Data'!$H$10,0,10*ROW('Sanitation Data'!H186)),NA())</f>
        <v>#N/A</v>
      </c>
      <c r="AS192" s="520" t="e">
        <f ca="1">+IF(AND(ISNUMBER(OFFSET('Sanitation Data'!$H$11,0,10*ROW('Sanitation Data'!H186))),'Data Summary'!DH192="Yes"),OFFSET('Sanitation Data'!$H$11,0,10*ROW('Sanitation Data'!H186)),NA())</f>
        <v>#N/A</v>
      </c>
      <c r="AT192" s="520" t="e">
        <f ca="1">+IF(AND(ISNUMBER(OFFSET('Sanitation Data'!$H$12,0,10*ROW('Sanitation Data'!H186))),'Data Summary'!DI192="Yes"),OFFSET('Sanitation Data'!$H$12,0,10*ROW('Sanitation Data'!H186)),NA())</f>
        <v>#N/A</v>
      </c>
      <c r="AU192" s="520" t="e">
        <f ca="1">+IF(AND(ISNUMBER(OFFSET('Sanitation Data'!$I$4,0,10*ROW('Sanitation Data'!I186))),'Data Summary'!DJ192="Yes"),100-OFFSET('Sanitation Data'!$I$4,0,10*ROW('Sanitation Data'!I186)),NA())</f>
        <v>#N/A</v>
      </c>
      <c r="AV192" s="520" t="e">
        <f ca="1">+IF(AND(ISNUMBER(OFFSET('Sanitation Data'!$I$6,0,10*ROW('Sanitation Data'!I186))),'Data Summary'!DK192="Yes"),OFFSET('Sanitation Data'!$I$6,0,10*ROW('Sanitation Data'!I186)),NA())</f>
        <v>#N/A</v>
      </c>
      <c r="AW192" s="520" t="e">
        <f ca="1">+IF(AND(ISNUMBER(OFFSET('Sanitation Data'!$I$10,0,10*ROW('Sanitation Data'!I186))),'Data Summary'!DL192="Yes"),OFFSET('Sanitation Data'!$I$10,0,10*ROW('Sanitation Data'!I186)),NA())</f>
        <v>#N/A</v>
      </c>
      <c r="AX192" s="520" t="e">
        <f ca="1">+IF(AND(ISNUMBER(OFFSET('Sanitation Data'!$I$11,0,10*ROW('Sanitation Data'!I186))),'Data Summary'!DM192="Yes"),OFFSET('Sanitation Data'!$I$11,0,10*ROW('Sanitation Data'!I186)),NA())</f>
        <v>#N/A</v>
      </c>
      <c r="AY192" s="520" t="e">
        <f ca="1">+IF(AND(ISNUMBER(OFFSET('Sanitation Data'!$I$12,0,10*ROW('Sanitation Data'!I186))),'Data Summary'!DN192="Yes"),OFFSET('Sanitation Data'!$I$12,0,10*ROW('Sanitation Data'!I186)),NA())</f>
        <v>#N/A</v>
      </c>
      <c r="AZ192" s="521" t="e">
        <f ca="1">+IF(AND(ISNUMBER(OFFSET('Hygiene Data'!$D$5,0,10*ROW('Hygiene Data'!D186))),'Data Summary'!DO192="Yes"),OFFSET('Hygiene Data'!$D$5,0,10*ROW('Hygiene Data'!D186)),NA())</f>
        <v>#N/A</v>
      </c>
      <c r="BA192" s="521" t="e">
        <f ca="1">+IF(AND(ISNUMBER(OFFSET('Hygiene Data'!$D$7,0,10*ROW('Hygiene Data'!D186))),'Data Summary'!DP192="Yes"),OFFSET('Hygiene Data'!$D$7,0,10*ROW('Hygiene Data'!D186)),NA())</f>
        <v>#N/A</v>
      </c>
      <c r="BB192" s="521" t="e">
        <f ca="1">+IF(AND(ISNUMBER(OFFSET('Hygiene Data'!$D$9,0,10*ROW('Hygiene Data'!D186))),'Data Summary'!DQ192="Yes"),OFFSET('Hygiene Data'!$D$9,0,10*ROW('Hygiene Data'!D186)),NA())</f>
        <v>#N/A</v>
      </c>
      <c r="BC192" s="521" t="e">
        <f ca="1">+IF(AND(ISNUMBER(OFFSET('Hygiene Data'!$E$5,0,10*ROW('Hygiene Data'!E186))),'Data Summary'!DR192="Yes"),OFFSET('Hygiene Data'!$E$5,0,10*ROW('Hygiene Data'!E186)),NA())</f>
        <v>#N/A</v>
      </c>
      <c r="BD192" s="521" t="e">
        <f ca="1">+IF(AND(ISNUMBER(OFFSET('Hygiene Data'!$E$7,0,10*ROW('Hygiene Data'!E186))),'Data Summary'!DS192="Yes"),OFFSET('Hygiene Data'!$E$7,0,10*ROW('Hygiene Data'!E186)),NA())</f>
        <v>#N/A</v>
      </c>
      <c r="BE192" s="521" t="e">
        <f ca="1">+IF(AND(ISNUMBER(OFFSET('Hygiene Data'!$E$9,0,10*ROW('Hygiene Data'!E186))),'Data Summary'!DT192="Yes"),OFFSET('Hygiene Data'!$E$9,0,10*ROW('Hygiene Data'!E186)),NA())</f>
        <v>#N/A</v>
      </c>
      <c r="BF192" s="521" t="e">
        <f ca="1">+IF(AND(ISNUMBER(OFFSET('Hygiene Data'!$F$5,0,10*ROW('Hygiene Data'!F186))),'Data Summary'!DU192="Yes"),OFFSET('Hygiene Data'!$F$5,0,10*ROW('Hygiene Data'!F186)),NA())</f>
        <v>#N/A</v>
      </c>
      <c r="BG192" s="521" t="e">
        <f ca="1">+IF(AND(ISNUMBER(OFFSET('Hygiene Data'!$F$7,0,10*ROW('Hygiene Data'!F186))),'Data Summary'!DV192="Yes"),OFFSET('Hygiene Data'!$F$7,0,10*ROW('Hygiene Data'!F186)),NA())</f>
        <v>#N/A</v>
      </c>
      <c r="BH192" s="521" t="e">
        <f ca="1">+IF(AND(ISNUMBER(OFFSET('Hygiene Data'!$F$9,0,10*ROW('Hygiene Data'!F186))),'Data Summary'!DW192="Yes"),OFFSET('Hygiene Data'!$F$9,0,10*ROW('Hygiene Data'!F186)),NA())</f>
        <v>#N/A</v>
      </c>
      <c r="BI192" s="521" t="e">
        <f ca="1">+IF(AND(ISNUMBER(OFFSET('Hygiene Data'!$G$5,0,10*ROW('Hygiene Data'!G186))),'Data Summary'!DX192="Yes"),OFFSET('Hygiene Data'!$G$5,0,10*ROW('Hygiene Data'!G186)),NA())</f>
        <v>#N/A</v>
      </c>
      <c r="BJ192" s="521" t="e">
        <f ca="1">+IF(AND(ISNUMBER(OFFSET('Hygiene Data'!$G$7,0,10*ROW('Hygiene Data'!G186))),'Data Summary'!DY192="Yes"),OFFSET('Hygiene Data'!$G$7,0,10*ROW('Hygiene Data'!G186)),NA())</f>
        <v>#N/A</v>
      </c>
      <c r="BK192" s="521" t="e">
        <f ca="1">+IF(AND(ISNUMBER(OFFSET('Hygiene Data'!$G$9,0,10*ROW('Hygiene Data'!G186))),'Data Summary'!DZ192="Yes"),OFFSET('Hygiene Data'!$G$9,0,10*ROW('Hygiene Data'!G186)),NA())</f>
        <v>#N/A</v>
      </c>
      <c r="BL192" s="521" t="e">
        <f ca="1">+IF(AND(ISNUMBER(OFFSET('Hygiene Data'!$H$5,0,10*ROW('Hygiene Data'!H186))),'Data Summary'!EA192="Yes"),OFFSET('Hygiene Data'!$H$5,0,10*ROW('Hygiene Data'!H186)),NA())</f>
        <v>#N/A</v>
      </c>
      <c r="BM192" s="521" t="e">
        <f ca="1">+IF(AND(ISNUMBER(OFFSET('Hygiene Data'!$H$7,0,10*ROW('Hygiene Data'!H186))),'Data Summary'!EB192="Yes"),OFFSET('Hygiene Data'!$H$7,0,10*ROW('Hygiene Data'!H186)),NA())</f>
        <v>#N/A</v>
      </c>
      <c r="BN192" s="521" t="e">
        <f ca="1">+IF(AND(ISNUMBER(OFFSET('Hygiene Data'!$H$9,0,10*ROW('Hygiene Data'!H186))),'Data Summary'!EC192="Yes"),OFFSET('Hygiene Data'!$H$9,0,10*ROW('Hygiene Data'!H186)),NA())</f>
        <v>#N/A</v>
      </c>
      <c r="BO192" s="521" t="e">
        <f ca="1">+IF(AND(ISNUMBER(OFFSET('Hygiene Data'!$I$5,0,10*ROW('Hygiene Data'!I186))),'Data Summary'!ED192="Yes"),OFFSET('Hygiene Data'!$I$5,0,10*ROW('Hygiene Data'!I186)),NA())</f>
        <v>#N/A</v>
      </c>
      <c r="BP192" s="521" t="e">
        <f ca="1">+IF(AND(ISNUMBER(OFFSET('Hygiene Data'!$I$7,0,10*ROW('Hygiene Data'!I186))),'Data Summary'!EE192="Yes"),OFFSET('Hygiene Data'!$I$7,0,10*ROW('Hygiene Data'!I186)),NA())</f>
        <v>#N/A</v>
      </c>
      <c r="BQ192" s="521" t="e">
        <f ca="1">+IF(AND(ISNUMBER(OFFSET('Hygiene Data'!$I$9,0,10*ROW('Hygiene Data'!I186))),'Data Summary'!EF192="Yes"),OFFSET('Hygiene Data'!$I$9,0,10*ROW('Hygiene Data'!I186)),NA())</f>
        <v>#N/A</v>
      </c>
    </row>
    <row r="193" spans="1:69" x14ac:dyDescent="0.25">
      <c r="A193" s="517" t="e">
        <f ca="1">+RIGHT('Data Summary'!A193,LEN('Data Summary'!A193)-9)</f>
        <v>#VALUE!</v>
      </c>
      <c r="B193" s="491" t="str">
        <f ca="1">+IF(ISTEXT('Data Summary'!B193),'Data Summary'!B193,"")</f>
        <v/>
      </c>
      <c r="C193" s="518" t="e">
        <f ca="1">+VALUE('Data Summary'!C193)</f>
        <v>#VALUE!</v>
      </c>
      <c r="D193" s="519" t="e">
        <f ca="1">+IF(AND(ISNUMBER(OFFSET('Water Data'!$D$4,0,10*ROW('Water Data'!D187))),'Data Summary'!BS193="Yes"),100-OFFSET('Water Data'!$D$4,0,10*ROW('Water Data'!D187)),NA())</f>
        <v>#N/A</v>
      </c>
      <c r="E193" s="519" t="e">
        <f ca="1">+IF(AND(ISNUMBER(OFFSET('Water Data'!$D$6,0,10*ROW('Water Data'!D187))),'Data Summary'!BT193="Yes"),OFFSET('Water Data'!$D$6,0,10*ROW('Water Data'!D187)),NA())</f>
        <v>#N/A</v>
      </c>
      <c r="F193" s="519" t="e">
        <f ca="1">+IF(AND(ISNUMBER(OFFSET('Water Data'!$D$9,0,10*ROW('Water Data'!D187))),'Data Summary'!BU193="Yes"),OFFSET('Water Data'!$D$9,0,10*ROW('Water Data'!D187)),NA())</f>
        <v>#N/A</v>
      </c>
      <c r="G193" s="519" t="e">
        <f ca="1">+IF(AND(ISNUMBER(OFFSET('Water Data'!$E$4,0,10*ROW('Water Data'!E187))),'Data Summary'!BV193="Yes"),100-OFFSET('Water Data'!$E$4,0,10*ROW('Water Data'!E187)),NA())</f>
        <v>#N/A</v>
      </c>
      <c r="H193" s="519" t="e">
        <f ca="1">+IF(AND(ISNUMBER(OFFSET('Water Data'!$E$6,0,10*ROW('Water Data'!E187))),'Data Summary'!BW193="Yes"),OFFSET('Water Data'!$E$6,0,10*ROW('Water Data'!E187)),NA())</f>
        <v>#N/A</v>
      </c>
      <c r="I193" s="519" t="e">
        <f ca="1">+IF(AND(ISNUMBER(OFFSET('Water Data'!$E$9,0,10*ROW('Water Data'!E187))),'Data Summary'!BX193="Yes"),OFFSET('Water Data'!$E$9,0,10*ROW('Water Data'!E187)),NA())</f>
        <v>#N/A</v>
      </c>
      <c r="J193" s="519" t="e">
        <f ca="1">+IF(AND(ISNUMBER(OFFSET('Water Data'!$F$4,0,10*ROW('Water Data'!F187))),'Data Summary'!BY193="Yes"),100-OFFSET('Water Data'!$F$4,0,10*ROW('Water Data'!F187)),NA())</f>
        <v>#N/A</v>
      </c>
      <c r="K193" s="519" t="e">
        <f ca="1">+IF(AND(ISNUMBER(OFFSET('Water Data'!$F$6,0,10*ROW('Water Data'!F187))),'Data Summary'!BZ193="Yes"),OFFSET('Water Data'!$F$6,0,10*ROW('Water Data'!F187)),NA())</f>
        <v>#N/A</v>
      </c>
      <c r="L193" s="519" t="e">
        <f ca="1">+IF(AND(ISNUMBER(OFFSET('Water Data'!$F$9,0,10*ROW('Water Data'!F187))),'Data Summary'!CA193="Yes"),OFFSET('Water Data'!$F$9,0,10*ROW('Water Data'!F187)),NA())</f>
        <v>#N/A</v>
      </c>
      <c r="M193" s="519" t="e">
        <f ca="1">+IF(AND(ISNUMBER(OFFSET('Water Data'!$G$4,0,10*ROW('Water Data'!G187))),'Data Summary'!CB193="Yes"),100-OFFSET('Water Data'!$G$4,0,10*ROW('Water Data'!G187)),NA())</f>
        <v>#N/A</v>
      </c>
      <c r="N193" s="519" t="e">
        <f ca="1">+IF(AND(ISNUMBER(OFFSET('Water Data'!$G$6,0,10*ROW('Water Data'!G187))),'Data Summary'!CC193="Yes"),OFFSET('Water Data'!$G$6,0,10*ROW('Water Data'!G187)),NA())</f>
        <v>#N/A</v>
      </c>
      <c r="O193" s="519" t="e">
        <f ca="1">+IF(AND(ISNUMBER(OFFSET('Water Data'!$G$9,0,10*ROW('Water Data'!G187))),'Data Summary'!CD193="Yes"),OFFSET('Water Data'!$G$9,0,10*ROW('Water Data'!G187)),NA())</f>
        <v>#N/A</v>
      </c>
      <c r="P193" s="519" t="e">
        <f ca="1">+IF(AND(ISNUMBER(OFFSET('Water Data'!$H$4,0,10*ROW('Water Data'!H187))),'Data Summary'!CE193="Yes"),100-OFFSET('Water Data'!$H$4,0,10*ROW('Water Data'!H187)),NA())</f>
        <v>#N/A</v>
      </c>
      <c r="Q193" s="519" t="e">
        <f ca="1">+IF(AND(ISNUMBER(OFFSET('Water Data'!$H$6,0,10*ROW('Water Data'!H187))),'Data Summary'!CF193="Yes"),OFFSET('Water Data'!$H$6,0,10*ROW('Water Data'!H187)),NA())</f>
        <v>#N/A</v>
      </c>
      <c r="R193" s="519" t="e">
        <f ca="1">+IF(AND(ISNUMBER(OFFSET('Water Data'!$H$9,0,10*ROW('Water Data'!H187))),'Data Summary'!CG193="Yes"),OFFSET('Water Data'!$H$9,0,10*ROW('Water Data'!H187)),NA())</f>
        <v>#N/A</v>
      </c>
      <c r="S193" s="519" t="e">
        <f ca="1">+IF(AND(ISNUMBER(OFFSET('Water Data'!$I$4,0,10*ROW('Water Data'!I187))),'Data Summary'!CH193="Yes"),100-OFFSET('Water Data'!$I$4,0,10*ROW('Water Data'!I187)),NA())</f>
        <v>#N/A</v>
      </c>
      <c r="T193" s="519" t="e">
        <f ca="1">+IF(AND(ISNUMBER(OFFSET('Water Data'!$I$6,0,10*ROW('Water Data'!I187))),'Data Summary'!CI193="Yes"),OFFSET('Water Data'!$I$6,0,10*ROW('Water Data'!I187)),NA())</f>
        <v>#N/A</v>
      </c>
      <c r="U193" s="519" t="e">
        <f ca="1">+IF(AND(ISNUMBER(OFFSET('Water Data'!$I$9,0,10*ROW('Water Data'!I187))),'Data Summary'!CJ193="Yes"),OFFSET('Water Data'!$I$9,0,10*ROW('Water Data'!I187)),NA())</f>
        <v>#N/A</v>
      </c>
      <c r="V193" s="520" t="e">
        <f ca="1">+IF(AND(ISNUMBER(OFFSET('Sanitation Data'!$D$4,0,10*ROW('Sanitation Data'!D187))),'Data Summary'!CK193="Yes"),100-OFFSET('Sanitation Data'!$D$4,0,10*ROW('Sanitation Data'!D187)),NA())</f>
        <v>#N/A</v>
      </c>
      <c r="W193" s="520" t="e">
        <f ca="1">+IF(AND(ISNUMBER(OFFSET('Sanitation Data'!$D$6,0,10*ROW('Sanitation Data'!D187))),'Data Summary'!CL193="Yes"),OFFSET('Sanitation Data'!$D$6,0,10*ROW('Sanitation Data'!D187)),NA())</f>
        <v>#N/A</v>
      </c>
      <c r="X193" s="520" t="e">
        <f ca="1">+IF(AND(ISNUMBER(OFFSET('Sanitation Data'!$D$10,0,10*ROW('Sanitation Data'!D187))),'Data Summary'!CM193="Yes"),OFFSET('Sanitation Data'!$D$10,0,10*ROW('Sanitation Data'!D187)),NA())</f>
        <v>#N/A</v>
      </c>
      <c r="Y193" s="520" t="e">
        <f ca="1">+IF(AND(ISNUMBER(OFFSET('Sanitation Data'!$D$11,0,10*ROW('Sanitation Data'!D187))),'Data Summary'!CN193="Yes"),OFFSET('Sanitation Data'!$D$11,0,10*ROW('Sanitation Data'!D187)),NA())</f>
        <v>#N/A</v>
      </c>
      <c r="Z193" s="520" t="e">
        <f ca="1">+IF(AND(ISNUMBER(OFFSET('Sanitation Data'!$D$12,0,10*ROW('Sanitation Data'!D187))),'Data Summary'!CO193="Yes"),OFFSET('Sanitation Data'!$D$12,0,10*ROW('Sanitation Data'!D187)),NA())</f>
        <v>#N/A</v>
      </c>
      <c r="AA193" s="520" t="e">
        <f ca="1">+IF(AND(ISNUMBER(OFFSET('Sanitation Data'!$E$4,0,10*ROW('Sanitation Data'!E187))),'Data Summary'!CP193="Yes"),100-OFFSET('Sanitation Data'!$E$4,0,10*ROW('Sanitation Data'!E187)),NA())</f>
        <v>#N/A</v>
      </c>
      <c r="AB193" s="520" t="e">
        <f ca="1">+IF(AND(ISNUMBER(OFFSET('Sanitation Data'!$E$6,0,10*ROW('Sanitation Data'!E187))),'Data Summary'!CQ193="Yes"),OFFSET('Sanitation Data'!$E$6,0,10*ROW('Sanitation Data'!E187)),NA())</f>
        <v>#N/A</v>
      </c>
      <c r="AC193" s="520" t="e">
        <f ca="1">+IF(AND(ISNUMBER(OFFSET('Sanitation Data'!$E$10,0,10*ROW('Sanitation Data'!E187))),'Data Summary'!CR193="Yes"),OFFSET('Sanitation Data'!$E$10,0,10*ROW('Sanitation Data'!E187)),NA())</f>
        <v>#N/A</v>
      </c>
      <c r="AD193" s="520" t="e">
        <f ca="1">+IF(AND(ISNUMBER(OFFSET('Sanitation Data'!$E$11,0,10*ROW('Sanitation Data'!E187))),'Data Summary'!CS193="Yes"),OFFSET('Sanitation Data'!$E$11,0,10*ROW('Sanitation Data'!E187)),NA())</f>
        <v>#N/A</v>
      </c>
      <c r="AE193" s="520" t="e">
        <f ca="1">+IF(AND(ISNUMBER(OFFSET('Sanitation Data'!$E$12,0,10*ROW('Sanitation Data'!E187))),'Data Summary'!CT193="Yes"),OFFSET('Sanitation Data'!$E$12,0,10*ROW('Sanitation Data'!E187)),NA())</f>
        <v>#N/A</v>
      </c>
      <c r="AF193" s="520" t="e">
        <f ca="1">+IF(AND(ISNUMBER(OFFSET('Sanitation Data'!$F$4,0,10*ROW('Sanitation Data'!F187))),'Data Summary'!CU193="Yes"),100-OFFSET('Sanitation Data'!$F$4,0,10*ROW('Sanitation Data'!F187)),NA())</f>
        <v>#N/A</v>
      </c>
      <c r="AG193" s="520" t="e">
        <f ca="1">+IF(AND(ISNUMBER(OFFSET('Sanitation Data'!$F$6,0,10*ROW('Sanitation Data'!F187))),'Data Summary'!CV193="Yes"),OFFSET('Sanitation Data'!$F$6,0,10*ROW('Sanitation Data'!F187)),NA())</f>
        <v>#N/A</v>
      </c>
      <c r="AH193" s="520" t="e">
        <f ca="1">+IF(AND(ISNUMBER(OFFSET('Sanitation Data'!$F$10,0,10*ROW('Sanitation Data'!F187))),'Data Summary'!CW193="Yes"),OFFSET('Sanitation Data'!$F$10,0,10*ROW('Sanitation Data'!F187)),NA())</f>
        <v>#N/A</v>
      </c>
      <c r="AI193" s="520" t="e">
        <f ca="1">+IF(AND(ISNUMBER(OFFSET('Sanitation Data'!$F$11,0,10*ROW('Sanitation Data'!F187))),'Data Summary'!CX193="Yes"),OFFSET('Sanitation Data'!$F$11,0,10*ROW('Sanitation Data'!F187)),NA())</f>
        <v>#N/A</v>
      </c>
      <c r="AJ193" s="520" t="e">
        <f ca="1">+IF(AND(ISNUMBER(OFFSET('Sanitation Data'!$F$12,0,10*ROW('Sanitation Data'!F187))),'Data Summary'!CY193="Yes"),OFFSET('Sanitation Data'!$F$12,0,10*ROW('Sanitation Data'!F187)),NA())</f>
        <v>#N/A</v>
      </c>
      <c r="AK193" s="520" t="e">
        <f ca="1">+IF(AND(ISNUMBER(OFFSET('Sanitation Data'!$G$4,0,10*ROW('Sanitation Data'!G187))),'Data Summary'!CZ193="Yes"),100-OFFSET('Sanitation Data'!$G$4,0,10*ROW('Sanitation Data'!G187)),NA())</f>
        <v>#N/A</v>
      </c>
      <c r="AL193" s="520" t="e">
        <f ca="1">+IF(AND(ISNUMBER(OFFSET('Sanitation Data'!$G$6,0,10*ROW('Sanitation Data'!G187))),'Data Summary'!DA193="Yes"),OFFSET('Sanitation Data'!$G$6,0,10*ROW('Sanitation Data'!G187)),NA())</f>
        <v>#N/A</v>
      </c>
      <c r="AM193" s="520" t="e">
        <f ca="1">+IF(AND(ISNUMBER(OFFSET('Sanitation Data'!$G$10,0,10*ROW('Sanitation Data'!G187))),'Data Summary'!DB193="Yes"),OFFSET('Sanitation Data'!$G$10,0,10*ROW('Sanitation Data'!G187)),NA())</f>
        <v>#N/A</v>
      </c>
      <c r="AN193" s="520" t="e">
        <f ca="1">+IF(AND(ISNUMBER(OFFSET('Sanitation Data'!$G$11,0,10*ROW('Sanitation Data'!G187))),'Data Summary'!DC193="Yes"),OFFSET('Sanitation Data'!$G$11,0,10*ROW('Sanitation Data'!G187)),NA())</f>
        <v>#N/A</v>
      </c>
      <c r="AO193" s="520" t="e">
        <f ca="1">+IF(AND(ISNUMBER(OFFSET('Sanitation Data'!$G$12,0,10*ROW('Sanitation Data'!G187))),'Data Summary'!DD193="Yes"),OFFSET('Sanitation Data'!$G$12,0,10*ROW('Sanitation Data'!G187)),NA())</f>
        <v>#N/A</v>
      </c>
      <c r="AP193" s="520" t="e">
        <f ca="1">+IF(AND(ISNUMBER(OFFSET('Sanitation Data'!$H$4,0,10*ROW('Sanitation Data'!H187))),'Data Summary'!DE193="Yes"),100-OFFSET('Sanitation Data'!$H$4,0,10*ROW('Sanitation Data'!H187)),NA())</f>
        <v>#N/A</v>
      </c>
      <c r="AQ193" s="520" t="e">
        <f ca="1">+IF(AND(ISNUMBER(OFFSET('Sanitation Data'!$H$6,0,10*ROW('Sanitation Data'!H187))),'Data Summary'!DF193="Yes"),OFFSET('Sanitation Data'!$H$6,0,10*ROW('Sanitation Data'!H187)),NA())</f>
        <v>#N/A</v>
      </c>
      <c r="AR193" s="520" t="e">
        <f ca="1">+IF(AND(ISNUMBER(OFFSET('Sanitation Data'!$H$10,0,10*ROW('Sanitation Data'!H187))),'Data Summary'!DG193="Yes"),OFFSET('Sanitation Data'!$H$10,0,10*ROW('Sanitation Data'!H187)),NA())</f>
        <v>#N/A</v>
      </c>
      <c r="AS193" s="520" t="e">
        <f ca="1">+IF(AND(ISNUMBER(OFFSET('Sanitation Data'!$H$11,0,10*ROW('Sanitation Data'!H187))),'Data Summary'!DH193="Yes"),OFFSET('Sanitation Data'!$H$11,0,10*ROW('Sanitation Data'!H187)),NA())</f>
        <v>#N/A</v>
      </c>
      <c r="AT193" s="520" t="e">
        <f ca="1">+IF(AND(ISNUMBER(OFFSET('Sanitation Data'!$H$12,0,10*ROW('Sanitation Data'!H187))),'Data Summary'!DI193="Yes"),OFFSET('Sanitation Data'!$H$12,0,10*ROW('Sanitation Data'!H187)),NA())</f>
        <v>#N/A</v>
      </c>
      <c r="AU193" s="520" t="e">
        <f ca="1">+IF(AND(ISNUMBER(OFFSET('Sanitation Data'!$I$4,0,10*ROW('Sanitation Data'!I187))),'Data Summary'!DJ193="Yes"),100-OFFSET('Sanitation Data'!$I$4,0,10*ROW('Sanitation Data'!I187)),NA())</f>
        <v>#N/A</v>
      </c>
      <c r="AV193" s="520" t="e">
        <f ca="1">+IF(AND(ISNUMBER(OFFSET('Sanitation Data'!$I$6,0,10*ROW('Sanitation Data'!I187))),'Data Summary'!DK193="Yes"),OFFSET('Sanitation Data'!$I$6,0,10*ROW('Sanitation Data'!I187)),NA())</f>
        <v>#N/A</v>
      </c>
      <c r="AW193" s="520" t="e">
        <f ca="1">+IF(AND(ISNUMBER(OFFSET('Sanitation Data'!$I$10,0,10*ROW('Sanitation Data'!I187))),'Data Summary'!DL193="Yes"),OFFSET('Sanitation Data'!$I$10,0,10*ROW('Sanitation Data'!I187)),NA())</f>
        <v>#N/A</v>
      </c>
      <c r="AX193" s="520" t="e">
        <f ca="1">+IF(AND(ISNUMBER(OFFSET('Sanitation Data'!$I$11,0,10*ROW('Sanitation Data'!I187))),'Data Summary'!DM193="Yes"),OFFSET('Sanitation Data'!$I$11,0,10*ROW('Sanitation Data'!I187)),NA())</f>
        <v>#N/A</v>
      </c>
      <c r="AY193" s="520" t="e">
        <f ca="1">+IF(AND(ISNUMBER(OFFSET('Sanitation Data'!$I$12,0,10*ROW('Sanitation Data'!I187))),'Data Summary'!DN193="Yes"),OFFSET('Sanitation Data'!$I$12,0,10*ROW('Sanitation Data'!I187)),NA())</f>
        <v>#N/A</v>
      </c>
      <c r="AZ193" s="521" t="e">
        <f ca="1">+IF(AND(ISNUMBER(OFFSET('Hygiene Data'!$D$5,0,10*ROW('Hygiene Data'!D187))),'Data Summary'!DO193="Yes"),OFFSET('Hygiene Data'!$D$5,0,10*ROW('Hygiene Data'!D187)),NA())</f>
        <v>#N/A</v>
      </c>
      <c r="BA193" s="521" t="e">
        <f ca="1">+IF(AND(ISNUMBER(OFFSET('Hygiene Data'!$D$7,0,10*ROW('Hygiene Data'!D187))),'Data Summary'!DP193="Yes"),OFFSET('Hygiene Data'!$D$7,0,10*ROW('Hygiene Data'!D187)),NA())</f>
        <v>#N/A</v>
      </c>
      <c r="BB193" s="521" t="e">
        <f ca="1">+IF(AND(ISNUMBER(OFFSET('Hygiene Data'!$D$9,0,10*ROW('Hygiene Data'!D187))),'Data Summary'!DQ193="Yes"),OFFSET('Hygiene Data'!$D$9,0,10*ROW('Hygiene Data'!D187)),NA())</f>
        <v>#N/A</v>
      </c>
      <c r="BC193" s="521" t="e">
        <f ca="1">+IF(AND(ISNUMBER(OFFSET('Hygiene Data'!$E$5,0,10*ROW('Hygiene Data'!E187))),'Data Summary'!DR193="Yes"),OFFSET('Hygiene Data'!$E$5,0,10*ROW('Hygiene Data'!E187)),NA())</f>
        <v>#N/A</v>
      </c>
      <c r="BD193" s="521" t="e">
        <f ca="1">+IF(AND(ISNUMBER(OFFSET('Hygiene Data'!$E$7,0,10*ROW('Hygiene Data'!E187))),'Data Summary'!DS193="Yes"),OFFSET('Hygiene Data'!$E$7,0,10*ROW('Hygiene Data'!E187)),NA())</f>
        <v>#N/A</v>
      </c>
      <c r="BE193" s="521" t="e">
        <f ca="1">+IF(AND(ISNUMBER(OFFSET('Hygiene Data'!$E$9,0,10*ROW('Hygiene Data'!E187))),'Data Summary'!DT193="Yes"),OFFSET('Hygiene Data'!$E$9,0,10*ROW('Hygiene Data'!E187)),NA())</f>
        <v>#N/A</v>
      </c>
      <c r="BF193" s="521" t="e">
        <f ca="1">+IF(AND(ISNUMBER(OFFSET('Hygiene Data'!$F$5,0,10*ROW('Hygiene Data'!F187))),'Data Summary'!DU193="Yes"),OFFSET('Hygiene Data'!$F$5,0,10*ROW('Hygiene Data'!F187)),NA())</f>
        <v>#N/A</v>
      </c>
      <c r="BG193" s="521" t="e">
        <f ca="1">+IF(AND(ISNUMBER(OFFSET('Hygiene Data'!$F$7,0,10*ROW('Hygiene Data'!F187))),'Data Summary'!DV193="Yes"),OFFSET('Hygiene Data'!$F$7,0,10*ROW('Hygiene Data'!F187)),NA())</f>
        <v>#N/A</v>
      </c>
      <c r="BH193" s="521" t="e">
        <f ca="1">+IF(AND(ISNUMBER(OFFSET('Hygiene Data'!$F$9,0,10*ROW('Hygiene Data'!F187))),'Data Summary'!DW193="Yes"),OFFSET('Hygiene Data'!$F$9,0,10*ROW('Hygiene Data'!F187)),NA())</f>
        <v>#N/A</v>
      </c>
      <c r="BI193" s="521" t="e">
        <f ca="1">+IF(AND(ISNUMBER(OFFSET('Hygiene Data'!$G$5,0,10*ROW('Hygiene Data'!G187))),'Data Summary'!DX193="Yes"),OFFSET('Hygiene Data'!$G$5,0,10*ROW('Hygiene Data'!G187)),NA())</f>
        <v>#N/A</v>
      </c>
      <c r="BJ193" s="521" t="e">
        <f ca="1">+IF(AND(ISNUMBER(OFFSET('Hygiene Data'!$G$7,0,10*ROW('Hygiene Data'!G187))),'Data Summary'!DY193="Yes"),OFFSET('Hygiene Data'!$G$7,0,10*ROW('Hygiene Data'!G187)),NA())</f>
        <v>#N/A</v>
      </c>
      <c r="BK193" s="521" t="e">
        <f ca="1">+IF(AND(ISNUMBER(OFFSET('Hygiene Data'!$G$9,0,10*ROW('Hygiene Data'!G187))),'Data Summary'!DZ193="Yes"),OFFSET('Hygiene Data'!$G$9,0,10*ROW('Hygiene Data'!G187)),NA())</f>
        <v>#N/A</v>
      </c>
      <c r="BL193" s="521" t="e">
        <f ca="1">+IF(AND(ISNUMBER(OFFSET('Hygiene Data'!$H$5,0,10*ROW('Hygiene Data'!H187))),'Data Summary'!EA193="Yes"),OFFSET('Hygiene Data'!$H$5,0,10*ROW('Hygiene Data'!H187)),NA())</f>
        <v>#N/A</v>
      </c>
      <c r="BM193" s="521" t="e">
        <f ca="1">+IF(AND(ISNUMBER(OFFSET('Hygiene Data'!$H$7,0,10*ROW('Hygiene Data'!H187))),'Data Summary'!EB193="Yes"),OFFSET('Hygiene Data'!$H$7,0,10*ROW('Hygiene Data'!H187)),NA())</f>
        <v>#N/A</v>
      </c>
      <c r="BN193" s="521" t="e">
        <f ca="1">+IF(AND(ISNUMBER(OFFSET('Hygiene Data'!$H$9,0,10*ROW('Hygiene Data'!H187))),'Data Summary'!EC193="Yes"),OFFSET('Hygiene Data'!$H$9,0,10*ROW('Hygiene Data'!H187)),NA())</f>
        <v>#N/A</v>
      </c>
      <c r="BO193" s="521" t="e">
        <f ca="1">+IF(AND(ISNUMBER(OFFSET('Hygiene Data'!$I$5,0,10*ROW('Hygiene Data'!I187))),'Data Summary'!ED193="Yes"),OFFSET('Hygiene Data'!$I$5,0,10*ROW('Hygiene Data'!I187)),NA())</f>
        <v>#N/A</v>
      </c>
      <c r="BP193" s="521" t="e">
        <f ca="1">+IF(AND(ISNUMBER(OFFSET('Hygiene Data'!$I$7,0,10*ROW('Hygiene Data'!I187))),'Data Summary'!EE193="Yes"),OFFSET('Hygiene Data'!$I$7,0,10*ROW('Hygiene Data'!I187)),NA())</f>
        <v>#N/A</v>
      </c>
      <c r="BQ193" s="521" t="e">
        <f ca="1">+IF(AND(ISNUMBER(OFFSET('Hygiene Data'!$I$9,0,10*ROW('Hygiene Data'!I187))),'Data Summary'!EF193="Yes"),OFFSET('Hygiene Data'!$I$9,0,10*ROW('Hygiene Data'!I187)),NA())</f>
        <v>#N/A</v>
      </c>
    </row>
    <row r="194" spans="1:69" x14ac:dyDescent="0.25">
      <c r="A194" s="517" t="e">
        <f ca="1">+RIGHT('Data Summary'!A194,LEN('Data Summary'!A194)-9)</f>
        <v>#VALUE!</v>
      </c>
      <c r="B194" s="491" t="str">
        <f ca="1">+IF(ISTEXT('Data Summary'!B194),'Data Summary'!B194,"")</f>
        <v/>
      </c>
      <c r="C194" s="518" t="e">
        <f ca="1">+VALUE('Data Summary'!C194)</f>
        <v>#VALUE!</v>
      </c>
      <c r="D194" s="519" t="e">
        <f ca="1">+IF(AND(ISNUMBER(OFFSET('Water Data'!$D$4,0,10*ROW('Water Data'!D188))),'Data Summary'!BS194="Yes"),100-OFFSET('Water Data'!$D$4,0,10*ROW('Water Data'!D188)),NA())</f>
        <v>#N/A</v>
      </c>
      <c r="E194" s="519" t="e">
        <f ca="1">+IF(AND(ISNUMBER(OFFSET('Water Data'!$D$6,0,10*ROW('Water Data'!D188))),'Data Summary'!BT194="Yes"),OFFSET('Water Data'!$D$6,0,10*ROW('Water Data'!D188)),NA())</f>
        <v>#N/A</v>
      </c>
      <c r="F194" s="519" t="e">
        <f ca="1">+IF(AND(ISNUMBER(OFFSET('Water Data'!$D$9,0,10*ROW('Water Data'!D188))),'Data Summary'!BU194="Yes"),OFFSET('Water Data'!$D$9,0,10*ROW('Water Data'!D188)),NA())</f>
        <v>#N/A</v>
      </c>
      <c r="G194" s="519" t="e">
        <f ca="1">+IF(AND(ISNUMBER(OFFSET('Water Data'!$E$4,0,10*ROW('Water Data'!E188))),'Data Summary'!BV194="Yes"),100-OFFSET('Water Data'!$E$4,0,10*ROW('Water Data'!E188)),NA())</f>
        <v>#N/A</v>
      </c>
      <c r="H194" s="519" t="e">
        <f ca="1">+IF(AND(ISNUMBER(OFFSET('Water Data'!$E$6,0,10*ROW('Water Data'!E188))),'Data Summary'!BW194="Yes"),OFFSET('Water Data'!$E$6,0,10*ROW('Water Data'!E188)),NA())</f>
        <v>#N/A</v>
      </c>
      <c r="I194" s="519" t="e">
        <f ca="1">+IF(AND(ISNUMBER(OFFSET('Water Data'!$E$9,0,10*ROW('Water Data'!E188))),'Data Summary'!BX194="Yes"),OFFSET('Water Data'!$E$9,0,10*ROW('Water Data'!E188)),NA())</f>
        <v>#N/A</v>
      </c>
      <c r="J194" s="519" t="e">
        <f ca="1">+IF(AND(ISNUMBER(OFFSET('Water Data'!$F$4,0,10*ROW('Water Data'!F188))),'Data Summary'!BY194="Yes"),100-OFFSET('Water Data'!$F$4,0,10*ROW('Water Data'!F188)),NA())</f>
        <v>#N/A</v>
      </c>
      <c r="K194" s="519" t="e">
        <f ca="1">+IF(AND(ISNUMBER(OFFSET('Water Data'!$F$6,0,10*ROW('Water Data'!F188))),'Data Summary'!BZ194="Yes"),OFFSET('Water Data'!$F$6,0,10*ROW('Water Data'!F188)),NA())</f>
        <v>#N/A</v>
      </c>
      <c r="L194" s="519" t="e">
        <f ca="1">+IF(AND(ISNUMBER(OFFSET('Water Data'!$F$9,0,10*ROW('Water Data'!F188))),'Data Summary'!CA194="Yes"),OFFSET('Water Data'!$F$9,0,10*ROW('Water Data'!F188)),NA())</f>
        <v>#N/A</v>
      </c>
      <c r="M194" s="519" t="e">
        <f ca="1">+IF(AND(ISNUMBER(OFFSET('Water Data'!$G$4,0,10*ROW('Water Data'!G188))),'Data Summary'!CB194="Yes"),100-OFFSET('Water Data'!$G$4,0,10*ROW('Water Data'!G188)),NA())</f>
        <v>#N/A</v>
      </c>
      <c r="N194" s="519" t="e">
        <f ca="1">+IF(AND(ISNUMBER(OFFSET('Water Data'!$G$6,0,10*ROW('Water Data'!G188))),'Data Summary'!CC194="Yes"),OFFSET('Water Data'!$G$6,0,10*ROW('Water Data'!G188)),NA())</f>
        <v>#N/A</v>
      </c>
      <c r="O194" s="519" t="e">
        <f ca="1">+IF(AND(ISNUMBER(OFFSET('Water Data'!$G$9,0,10*ROW('Water Data'!G188))),'Data Summary'!CD194="Yes"),OFFSET('Water Data'!$G$9,0,10*ROW('Water Data'!G188)),NA())</f>
        <v>#N/A</v>
      </c>
      <c r="P194" s="519" t="e">
        <f ca="1">+IF(AND(ISNUMBER(OFFSET('Water Data'!$H$4,0,10*ROW('Water Data'!H188))),'Data Summary'!CE194="Yes"),100-OFFSET('Water Data'!$H$4,0,10*ROW('Water Data'!H188)),NA())</f>
        <v>#N/A</v>
      </c>
      <c r="Q194" s="519" t="e">
        <f ca="1">+IF(AND(ISNUMBER(OFFSET('Water Data'!$H$6,0,10*ROW('Water Data'!H188))),'Data Summary'!CF194="Yes"),OFFSET('Water Data'!$H$6,0,10*ROW('Water Data'!H188)),NA())</f>
        <v>#N/A</v>
      </c>
      <c r="R194" s="519" t="e">
        <f ca="1">+IF(AND(ISNUMBER(OFFSET('Water Data'!$H$9,0,10*ROW('Water Data'!H188))),'Data Summary'!CG194="Yes"),OFFSET('Water Data'!$H$9,0,10*ROW('Water Data'!H188)),NA())</f>
        <v>#N/A</v>
      </c>
      <c r="S194" s="519" t="e">
        <f ca="1">+IF(AND(ISNUMBER(OFFSET('Water Data'!$I$4,0,10*ROW('Water Data'!I188))),'Data Summary'!CH194="Yes"),100-OFFSET('Water Data'!$I$4,0,10*ROW('Water Data'!I188)),NA())</f>
        <v>#N/A</v>
      </c>
      <c r="T194" s="519" t="e">
        <f ca="1">+IF(AND(ISNUMBER(OFFSET('Water Data'!$I$6,0,10*ROW('Water Data'!I188))),'Data Summary'!CI194="Yes"),OFFSET('Water Data'!$I$6,0,10*ROW('Water Data'!I188)),NA())</f>
        <v>#N/A</v>
      </c>
      <c r="U194" s="519" t="e">
        <f ca="1">+IF(AND(ISNUMBER(OFFSET('Water Data'!$I$9,0,10*ROW('Water Data'!I188))),'Data Summary'!CJ194="Yes"),OFFSET('Water Data'!$I$9,0,10*ROW('Water Data'!I188)),NA())</f>
        <v>#N/A</v>
      </c>
      <c r="V194" s="520" t="e">
        <f ca="1">+IF(AND(ISNUMBER(OFFSET('Sanitation Data'!$D$4,0,10*ROW('Sanitation Data'!D188))),'Data Summary'!CK194="Yes"),100-OFFSET('Sanitation Data'!$D$4,0,10*ROW('Sanitation Data'!D188)),NA())</f>
        <v>#N/A</v>
      </c>
      <c r="W194" s="520" t="e">
        <f ca="1">+IF(AND(ISNUMBER(OFFSET('Sanitation Data'!$D$6,0,10*ROW('Sanitation Data'!D188))),'Data Summary'!CL194="Yes"),OFFSET('Sanitation Data'!$D$6,0,10*ROW('Sanitation Data'!D188)),NA())</f>
        <v>#N/A</v>
      </c>
      <c r="X194" s="520" t="e">
        <f ca="1">+IF(AND(ISNUMBER(OFFSET('Sanitation Data'!$D$10,0,10*ROW('Sanitation Data'!D188))),'Data Summary'!CM194="Yes"),OFFSET('Sanitation Data'!$D$10,0,10*ROW('Sanitation Data'!D188)),NA())</f>
        <v>#N/A</v>
      </c>
      <c r="Y194" s="520" t="e">
        <f ca="1">+IF(AND(ISNUMBER(OFFSET('Sanitation Data'!$D$11,0,10*ROW('Sanitation Data'!D188))),'Data Summary'!CN194="Yes"),OFFSET('Sanitation Data'!$D$11,0,10*ROW('Sanitation Data'!D188)),NA())</f>
        <v>#N/A</v>
      </c>
      <c r="Z194" s="520" t="e">
        <f ca="1">+IF(AND(ISNUMBER(OFFSET('Sanitation Data'!$D$12,0,10*ROW('Sanitation Data'!D188))),'Data Summary'!CO194="Yes"),OFFSET('Sanitation Data'!$D$12,0,10*ROW('Sanitation Data'!D188)),NA())</f>
        <v>#N/A</v>
      </c>
      <c r="AA194" s="520" t="e">
        <f ca="1">+IF(AND(ISNUMBER(OFFSET('Sanitation Data'!$E$4,0,10*ROW('Sanitation Data'!E188))),'Data Summary'!CP194="Yes"),100-OFFSET('Sanitation Data'!$E$4,0,10*ROW('Sanitation Data'!E188)),NA())</f>
        <v>#N/A</v>
      </c>
      <c r="AB194" s="520" t="e">
        <f ca="1">+IF(AND(ISNUMBER(OFFSET('Sanitation Data'!$E$6,0,10*ROW('Sanitation Data'!E188))),'Data Summary'!CQ194="Yes"),OFFSET('Sanitation Data'!$E$6,0,10*ROW('Sanitation Data'!E188)),NA())</f>
        <v>#N/A</v>
      </c>
      <c r="AC194" s="520" t="e">
        <f ca="1">+IF(AND(ISNUMBER(OFFSET('Sanitation Data'!$E$10,0,10*ROW('Sanitation Data'!E188))),'Data Summary'!CR194="Yes"),OFFSET('Sanitation Data'!$E$10,0,10*ROW('Sanitation Data'!E188)),NA())</f>
        <v>#N/A</v>
      </c>
      <c r="AD194" s="520" t="e">
        <f ca="1">+IF(AND(ISNUMBER(OFFSET('Sanitation Data'!$E$11,0,10*ROW('Sanitation Data'!E188))),'Data Summary'!CS194="Yes"),OFFSET('Sanitation Data'!$E$11,0,10*ROW('Sanitation Data'!E188)),NA())</f>
        <v>#N/A</v>
      </c>
      <c r="AE194" s="520" t="e">
        <f ca="1">+IF(AND(ISNUMBER(OFFSET('Sanitation Data'!$E$12,0,10*ROW('Sanitation Data'!E188))),'Data Summary'!CT194="Yes"),OFFSET('Sanitation Data'!$E$12,0,10*ROW('Sanitation Data'!E188)),NA())</f>
        <v>#N/A</v>
      </c>
      <c r="AF194" s="520" t="e">
        <f ca="1">+IF(AND(ISNUMBER(OFFSET('Sanitation Data'!$F$4,0,10*ROW('Sanitation Data'!F188))),'Data Summary'!CU194="Yes"),100-OFFSET('Sanitation Data'!$F$4,0,10*ROW('Sanitation Data'!F188)),NA())</f>
        <v>#N/A</v>
      </c>
      <c r="AG194" s="520" t="e">
        <f ca="1">+IF(AND(ISNUMBER(OFFSET('Sanitation Data'!$F$6,0,10*ROW('Sanitation Data'!F188))),'Data Summary'!CV194="Yes"),OFFSET('Sanitation Data'!$F$6,0,10*ROW('Sanitation Data'!F188)),NA())</f>
        <v>#N/A</v>
      </c>
      <c r="AH194" s="520" t="e">
        <f ca="1">+IF(AND(ISNUMBER(OFFSET('Sanitation Data'!$F$10,0,10*ROW('Sanitation Data'!F188))),'Data Summary'!CW194="Yes"),OFFSET('Sanitation Data'!$F$10,0,10*ROW('Sanitation Data'!F188)),NA())</f>
        <v>#N/A</v>
      </c>
      <c r="AI194" s="520" t="e">
        <f ca="1">+IF(AND(ISNUMBER(OFFSET('Sanitation Data'!$F$11,0,10*ROW('Sanitation Data'!F188))),'Data Summary'!CX194="Yes"),OFFSET('Sanitation Data'!$F$11,0,10*ROW('Sanitation Data'!F188)),NA())</f>
        <v>#N/A</v>
      </c>
      <c r="AJ194" s="520" t="e">
        <f ca="1">+IF(AND(ISNUMBER(OFFSET('Sanitation Data'!$F$12,0,10*ROW('Sanitation Data'!F188))),'Data Summary'!CY194="Yes"),OFFSET('Sanitation Data'!$F$12,0,10*ROW('Sanitation Data'!F188)),NA())</f>
        <v>#N/A</v>
      </c>
      <c r="AK194" s="520" t="e">
        <f ca="1">+IF(AND(ISNUMBER(OFFSET('Sanitation Data'!$G$4,0,10*ROW('Sanitation Data'!G188))),'Data Summary'!CZ194="Yes"),100-OFFSET('Sanitation Data'!$G$4,0,10*ROW('Sanitation Data'!G188)),NA())</f>
        <v>#N/A</v>
      </c>
      <c r="AL194" s="520" t="e">
        <f ca="1">+IF(AND(ISNUMBER(OFFSET('Sanitation Data'!$G$6,0,10*ROW('Sanitation Data'!G188))),'Data Summary'!DA194="Yes"),OFFSET('Sanitation Data'!$G$6,0,10*ROW('Sanitation Data'!G188)),NA())</f>
        <v>#N/A</v>
      </c>
      <c r="AM194" s="520" t="e">
        <f ca="1">+IF(AND(ISNUMBER(OFFSET('Sanitation Data'!$G$10,0,10*ROW('Sanitation Data'!G188))),'Data Summary'!DB194="Yes"),OFFSET('Sanitation Data'!$G$10,0,10*ROW('Sanitation Data'!G188)),NA())</f>
        <v>#N/A</v>
      </c>
      <c r="AN194" s="520" t="e">
        <f ca="1">+IF(AND(ISNUMBER(OFFSET('Sanitation Data'!$G$11,0,10*ROW('Sanitation Data'!G188))),'Data Summary'!DC194="Yes"),OFFSET('Sanitation Data'!$G$11,0,10*ROW('Sanitation Data'!G188)),NA())</f>
        <v>#N/A</v>
      </c>
      <c r="AO194" s="520" t="e">
        <f ca="1">+IF(AND(ISNUMBER(OFFSET('Sanitation Data'!$G$12,0,10*ROW('Sanitation Data'!G188))),'Data Summary'!DD194="Yes"),OFFSET('Sanitation Data'!$G$12,0,10*ROW('Sanitation Data'!G188)),NA())</f>
        <v>#N/A</v>
      </c>
      <c r="AP194" s="520" t="e">
        <f ca="1">+IF(AND(ISNUMBER(OFFSET('Sanitation Data'!$H$4,0,10*ROW('Sanitation Data'!H188))),'Data Summary'!DE194="Yes"),100-OFFSET('Sanitation Data'!$H$4,0,10*ROW('Sanitation Data'!H188)),NA())</f>
        <v>#N/A</v>
      </c>
      <c r="AQ194" s="520" t="e">
        <f ca="1">+IF(AND(ISNUMBER(OFFSET('Sanitation Data'!$H$6,0,10*ROW('Sanitation Data'!H188))),'Data Summary'!DF194="Yes"),OFFSET('Sanitation Data'!$H$6,0,10*ROW('Sanitation Data'!H188)),NA())</f>
        <v>#N/A</v>
      </c>
      <c r="AR194" s="520" t="e">
        <f ca="1">+IF(AND(ISNUMBER(OFFSET('Sanitation Data'!$H$10,0,10*ROW('Sanitation Data'!H188))),'Data Summary'!DG194="Yes"),OFFSET('Sanitation Data'!$H$10,0,10*ROW('Sanitation Data'!H188)),NA())</f>
        <v>#N/A</v>
      </c>
      <c r="AS194" s="520" t="e">
        <f ca="1">+IF(AND(ISNUMBER(OFFSET('Sanitation Data'!$H$11,0,10*ROW('Sanitation Data'!H188))),'Data Summary'!DH194="Yes"),OFFSET('Sanitation Data'!$H$11,0,10*ROW('Sanitation Data'!H188)),NA())</f>
        <v>#N/A</v>
      </c>
      <c r="AT194" s="520" t="e">
        <f ca="1">+IF(AND(ISNUMBER(OFFSET('Sanitation Data'!$H$12,0,10*ROW('Sanitation Data'!H188))),'Data Summary'!DI194="Yes"),OFFSET('Sanitation Data'!$H$12,0,10*ROW('Sanitation Data'!H188)),NA())</f>
        <v>#N/A</v>
      </c>
      <c r="AU194" s="520" t="e">
        <f ca="1">+IF(AND(ISNUMBER(OFFSET('Sanitation Data'!$I$4,0,10*ROW('Sanitation Data'!I188))),'Data Summary'!DJ194="Yes"),100-OFFSET('Sanitation Data'!$I$4,0,10*ROW('Sanitation Data'!I188)),NA())</f>
        <v>#N/A</v>
      </c>
      <c r="AV194" s="520" t="e">
        <f ca="1">+IF(AND(ISNUMBER(OFFSET('Sanitation Data'!$I$6,0,10*ROW('Sanitation Data'!I188))),'Data Summary'!DK194="Yes"),OFFSET('Sanitation Data'!$I$6,0,10*ROW('Sanitation Data'!I188)),NA())</f>
        <v>#N/A</v>
      </c>
      <c r="AW194" s="520" t="e">
        <f ca="1">+IF(AND(ISNUMBER(OFFSET('Sanitation Data'!$I$10,0,10*ROW('Sanitation Data'!I188))),'Data Summary'!DL194="Yes"),OFFSET('Sanitation Data'!$I$10,0,10*ROW('Sanitation Data'!I188)),NA())</f>
        <v>#N/A</v>
      </c>
      <c r="AX194" s="520" t="e">
        <f ca="1">+IF(AND(ISNUMBER(OFFSET('Sanitation Data'!$I$11,0,10*ROW('Sanitation Data'!I188))),'Data Summary'!DM194="Yes"),OFFSET('Sanitation Data'!$I$11,0,10*ROW('Sanitation Data'!I188)),NA())</f>
        <v>#N/A</v>
      </c>
      <c r="AY194" s="520" t="e">
        <f ca="1">+IF(AND(ISNUMBER(OFFSET('Sanitation Data'!$I$12,0,10*ROW('Sanitation Data'!I188))),'Data Summary'!DN194="Yes"),OFFSET('Sanitation Data'!$I$12,0,10*ROW('Sanitation Data'!I188)),NA())</f>
        <v>#N/A</v>
      </c>
      <c r="AZ194" s="521" t="e">
        <f ca="1">+IF(AND(ISNUMBER(OFFSET('Hygiene Data'!$D$5,0,10*ROW('Hygiene Data'!D188))),'Data Summary'!DO194="Yes"),OFFSET('Hygiene Data'!$D$5,0,10*ROW('Hygiene Data'!D188)),NA())</f>
        <v>#N/A</v>
      </c>
      <c r="BA194" s="521" t="e">
        <f ca="1">+IF(AND(ISNUMBER(OFFSET('Hygiene Data'!$D$7,0,10*ROW('Hygiene Data'!D188))),'Data Summary'!DP194="Yes"),OFFSET('Hygiene Data'!$D$7,0,10*ROW('Hygiene Data'!D188)),NA())</f>
        <v>#N/A</v>
      </c>
      <c r="BB194" s="521" t="e">
        <f ca="1">+IF(AND(ISNUMBER(OFFSET('Hygiene Data'!$D$9,0,10*ROW('Hygiene Data'!D188))),'Data Summary'!DQ194="Yes"),OFFSET('Hygiene Data'!$D$9,0,10*ROW('Hygiene Data'!D188)),NA())</f>
        <v>#N/A</v>
      </c>
      <c r="BC194" s="521" t="e">
        <f ca="1">+IF(AND(ISNUMBER(OFFSET('Hygiene Data'!$E$5,0,10*ROW('Hygiene Data'!E188))),'Data Summary'!DR194="Yes"),OFFSET('Hygiene Data'!$E$5,0,10*ROW('Hygiene Data'!E188)),NA())</f>
        <v>#N/A</v>
      </c>
      <c r="BD194" s="521" t="e">
        <f ca="1">+IF(AND(ISNUMBER(OFFSET('Hygiene Data'!$E$7,0,10*ROW('Hygiene Data'!E188))),'Data Summary'!DS194="Yes"),OFFSET('Hygiene Data'!$E$7,0,10*ROW('Hygiene Data'!E188)),NA())</f>
        <v>#N/A</v>
      </c>
      <c r="BE194" s="521" t="e">
        <f ca="1">+IF(AND(ISNUMBER(OFFSET('Hygiene Data'!$E$9,0,10*ROW('Hygiene Data'!E188))),'Data Summary'!DT194="Yes"),OFFSET('Hygiene Data'!$E$9,0,10*ROW('Hygiene Data'!E188)),NA())</f>
        <v>#N/A</v>
      </c>
      <c r="BF194" s="521" t="e">
        <f ca="1">+IF(AND(ISNUMBER(OFFSET('Hygiene Data'!$F$5,0,10*ROW('Hygiene Data'!F188))),'Data Summary'!DU194="Yes"),OFFSET('Hygiene Data'!$F$5,0,10*ROW('Hygiene Data'!F188)),NA())</f>
        <v>#N/A</v>
      </c>
      <c r="BG194" s="521" t="e">
        <f ca="1">+IF(AND(ISNUMBER(OFFSET('Hygiene Data'!$F$7,0,10*ROW('Hygiene Data'!F188))),'Data Summary'!DV194="Yes"),OFFSET('Hygiene Data'!$F$7,0,10*ROW('Hygiene Data'!F188)),NA())</f>
        <v>#N/A</v>
      </c>
      <c r="BH194" s="521" t="e">
        <f ca="1">+IF(AND(ISNUMBER(OFFSET('Hygiene Data'!$F$9,0,10*ROW('Hygiene Data'!F188))),'Data Summary'!DW194="Yes"),OFFSET('Hygiene Data'!$F$9,0,10*ROW('Hygiene Data'!F188)),NA())</f>
        <v>#N/A</v>
      </c>
      <c r="BI194" s="521" t="e">
        <f ca="1">+IF(AND(ISNUMBER(OFFSET('Hygiene Data'!$G$5,0,10*ROW('Hygiene Data'!G188))),'Data Summary'!DX194="Yes"),OFFSET('Hygiene Data'!$G$5,0,10*ROW('Hygiene Data'!G188)),NA())</f>
        <v>#N/A</v>
      </c>
      <c r="BJ194" s="521" t="e">
        <f ca="1">+IF(AND(ISNUMBER(OFFSET('Hygiene Data'!$G$7,0,10*ROW('Hygiene Data'!G188))),'Data Summary'!DY194="Yes"),OFFSET('Hygiene Data'!$G$7,0,10*ROW('Hygiene Data'!G188)),NA())</f>
        <v>#N/A</v>
      </c>
      <c r="BK194" s="521" t="e">
        <f ca="1">+IF(AND(ISNUMBER(OFFSET('Hygiene Data'!$G$9,0,10*ROW('Hygiene Data'!G188))),'Data Summary'!DZ194="Yes"),OFFSET('Hygiene Data'!$G$9,0,10*ROW('Hygiene Data'!G188)),NA())</f>
        <v>#N/A</v>
      </c>
      <c r="BL194" s="521" t="e">
        <f ca="1">+IF(AND(ISNUMBER(OFFSET('Hygiene Data'!$H$5,0,10*ROW('Hygiene Data'!H188))),'Data Summary'!EA194="Yes"),OFFSET('Hygiene Data'!$H$5,0,10*ROW('Hygiene Data'!H188)),NA())</f>
        <v>#N/A</v>
      </c>
      <c r="BM194" s="521" t="e">
        <f ca="1">+IF(AND(ISNUMBER(OFFSET('Hygiene Data'!$H$7,0,10*ROW('Hygiene Data'!H188))),'Data Summary'!EB194="Yes"),OFFSET('Hygiene Data'!$H$7,0,10*ROW('Hygiene Data'!H188)),NA())</f>
        <v>#N/A</v>
      </c>
      <c r="BN194" s="521" t="e">
        <f ca="1">+IF(AND(ISNUMBER(OFFSET('Hygiene Data'!$H$9,0,10*ROW('Hygiene Data'!H188))),'Data Summary'!EC194="Yes"),OFFSET('Hygiene Data'!$H$9,0,10*ROW('Hygiene Data'!H188)),NA())</f>
        <v>#N/A</v>
      </c>
      <c r="BO194" s="521" t="e">
        <f ca="1">+IF(AND(ISNUMBER(OFFSET('Hygiene Data'!$I$5,0,10*ROW('Hygiene Data'!I188))),'Data Summary'!ED194="Yes"),OFFSET('Hygiene Data'!$I$5,0,10*ROW('Hygiene Data'!I188)),NA())</f>
        <v>#N/A</v>
      </c>
      <c r="BP194" s="521" t="e">
        <f ca="1">+IF(AND(ISNUMBER(OFFSET('Hygiene Data'!$I$7,0,10*ROW('Hygiene Data'!I188))),'Data Summary'!EE194="Yes"),OFFSET('Hygiene Data'!$I$7,0,10*ROW('Hygiene Data'!I188)),NA())</f>
        <v>#N/A</v>
      </c>
      <c r="BQ194" s="521" t="e">
        <f ca="1">+IF(AND(ISNUMBER(OFFSET('Hygiene Data'!$I$9,0,10*ROW('Hygiene Data'!I188))),'Data Summary'!EF194="Yes"),OFFSET('Hygiene Data'!$I$9,0,10*ROW('Hygiene Data'!I188)),NA())</f>
        <v>#N/A</v>
      </c>
    </row>
    <row r="195" spans="1:69" x14ac:dyDescent="0.25">
      <c r="A195" s="517" t="e">
        <f ca="1">+RIGHT('Data Summary'!A195,LEN('Data Summary'!A195)-9)</f>
        <v>#VALUE!</v>
      </c>
      <c r="B195" s="491" t="str">
        <f ca="1">+IF(ISTEXT('Data Summary'!B195),'Data Summary'!B195,"")</f>
        <v/>
      </c>
      <c r="C195" s="518" t="e">
        <f ca="1">+VALUE('Data Summary'!C195)</f>
        <v>#VALUE!</v>
      </c>
      <c r="D195" s="519" t="e">
        <f ca="1">+IF(AND(ISNUMBER(OFFSET('Water Data'!$D$4,0,10*ROW('Water Data'!D189))),'Data Summary'!BS195="Yes"),100-OFFSET('Water Data'!$D$4,0,10*ROW('Water Data'!D189)),NA())</f>
        <v>#N/A</v>
      </c>
      <c r="E195" s="519" t="e">
        <f ca="1">+IF(AND(ISNUMBER(OFFSET('Water Data'!$D$6,0,10*ROW('Water Data'!D189))),'Data Summary'!BT195="Yes"),OFFSET('Water Data'!$D$6,0,10*ROW('Water Data'!D189)),NA())</f>
        <v>#N/A</v>
      </c>
      <c r="F195" s="519" t="e">
        <f ca="1">+IF(AND(ISNUMBER(OFFSET('Water Data'!$D$9,0,10*ROW('Water Data'!D189))),'Data Summary'!BU195="Yes"),OFFSET('Water Data'!$D$9,0,10*ROW('Water Data'!D189)),NA())</f>
        <v>#N/A</v>
      </c>
      <c r="G195" s="519" t="e">
        <f ca="1">+IF(AND(ISNUMBER(OFFSET('Water Data'!$E$4,0,10*ROW('Water Data'!E189))),'Data Summary'!BV195="Yes"),100-OFFSET('Water Data'!$E$4,0,10*ROW('Water Data'!E189)),NA())</f>
        <v>#N/A</v>
      </c>
      <c r="H195" s="519" t="e">
        <f ca="1">+IF(AND(ISNUMBER(OFFSET('Water Data'!$E$6,0,10*ROW('Water Data'!E189))),'Data Summary'!BW195="Yes"),OFFSET('Water Data'!$E$6,0,10*ROW('Water Data'!E189)),NA())</f>
        <v>#N/A</v>
      </c>
      <c r="I195" s="519" t="e">
        <f ca="1">+IF(AND(ISNUMBER(OFFSET('Water Data'!$E$9,0,10*ROW('Water Data'!E189))),'Data Summary'!BX195="Yes"),OFFSET('Water Data'!$E$9,0,10*ROW('Water Data'!E189)),NA())</f>
        <v>#N/A</v>
      </c>
      <c r="J195" s="519" t="e">
        <f ca="1">+IF(AND(ISNUMBER(OFFSET('Water Data'!$F$4,0,10*ROW('Water Data'!F189))),'Data Summary'!BY195="Yes"),100-OFFSET('Water Data'!$F$4,0,10*ROW('Water Data'!F189)),NA())</f>
        <v>#N/A</v>
      </c>
      <c r="K195" s="519" t="e">
        <f ca="1">+IF(AND(ISNUMBER(OFFSET('Water Data'!$F$6,0,10*ROW('Water Data'!F189))),'Data Summary'!BZ195="Yes"),OFFSET('Water Data'!$F$6,0,10*ROW('Water Data'!F189)),NA())</f>
        <v>#N/A</v>
      </c>
      <c r="L195" s="519" t="e">
        <f ca="1">+IF(AND(ISNUMBER(OFFSET('Water Data'!$F$9,0,10*ROW('Water Data'!F189))),'Data Summary'!CA195="Yes"),OFFSET('Water Data'!$F$9,0,10*ROW('Water Data'!F189)),NA())</f>
        <v>#N/A</v>
      </c>
      <c r="M195" s="519" t="e">
        <f ca="1">+IF(AND(ISNUMBER(OFFSET('Water Data'!$G$4,0,10*ROW('Water Data'!G189))),'Data Summary'!CB195="Yes"),100-OFFSET('Water Data'!$G$4,0,10*ROW('Water Data'!G189)),NA())</f>
        <v>#N/A</v>
      </c>
      <c r="N195" s="519" t="e">
        <f ca="1">+IF(AND(ISNUMBER(OFFSET('Water Data'!$G$6,0,10*ROW('Water Data'!G189))),'Data Summary'!CC195="Yes"),OFFSET('Water Data'!$G$6,0,10*ROW('Water Data'!G189)),NA())</f>
        <v>#N/A</v>
      </c>
      <c r="O195" s="519" t="e">
        <f ca="1">+IF(AND(ISNUMBER(OFFSET('Water Data'!$G$9,0,10*ROW('Water Data'!G189))),'Data Summary'!CD195="Yes"),OFFSET('Water Data'!$G$9,0,10*ROW('Water Data'!G189)),NA())</f>
        <v>#N/A</v>
      </c>
      <c r="P195" s="519" t="e">
        <f ca="1">+IF(AND(ISNUMBER(OFFSET('Water Data'!$H$4,0,10*ROW('Water Data'!H189))),'Data Summary'!CE195="Yes"),100-OFFSET('Water Data'!$H$4,0,10*ROW('Water Data'!H189)),NA())</f>
        <v>#N/A</v>
      </c>
      <c r="Q195" s="519" t="e">
        <f ca="1">+IF(AND(ISNUMBER(OFFSET('Water Data'!$H$6,0,10*ROW('Water Data'!H189))),'Data Summary'!CF195="Yes"),OFFSET('Water Data'!$H$6,0,10*ROW('Water Data'!H189)),NA())</f>
        <v>#N/A</v>
      </c>
      <c r="R195" s="519" t="e">
        <f ca="1">+IF(AND(ISNUMBER(OFFSET('Water Data'!$H$9,0,10*ROW('Water Data'!H189))),'Data Summary'!CG195="Yes"),OFFSET('Water Data'!$H$9,0,10*ROW('Water Data'!H189)),NA())</f>
        <v>#N/A</v>
      </c>
      <c r="S195" s="519" t="e">
        <f ca="1">+IF(AND(ISNUMBER(OFFSET('Water Data'!$I$4,0,10*ROW('Water Data'!I189))),'Data Summary'!CH195="Yes"),100-OFFSET('Water Data'!$I$4,0,10*ROW('Water Data'!I189)),NA())</f>
        <v>#N/A</v>
      </c>
      <c r="T195" s="519" t="e">
        <f ca="1">+IF(AND(ISNUMBER(OFFSET('Water Data'!$I$6,0,10*ROW('Water Data'!I189))),'Data Summary'!CI195="Yes"),OFFSET('Water Data'!$I$6,0,10*ROW('Water Data'!I189)),NA())</f>
        <v>#N/A</v>
      </c>
      <c r="U195" s="519" t="e">
        <f ca="1">+IF(AND(ISNUMBER(OFFSET('Water Data'!$I$9,0,10*ROW('Water Data'!I189))),'Data Summary'!CJ195="Yes"),OFFSET('Water Data'!$I$9,0,10*ROW('Water Data'!I189)),NA())</f>
        <v>#N/A</v>
      </c>
      <c r="V195" s="520" t="e">
        <f ca="1">+IF(AND(ISNUMBER(OFFSET('Sanitation Data'!$D$4,0,10*ROW('Sanitation Data'!D189))),'Data Summary'!CK195="Yes"),100-OFFSET('Sanitation Data'!$D$4,0,10*ROW('Sanitation Data'!D189)),NA())</f>
        <v>#N/A</v>
      </c>
      <c r="W195" s="520" t="e">
        <f ca="1">+IF(AND(ISNUMBER(OFFSET('Sanitation Data'!$D$6,0,10*ROW('Sanitation Data'!D189))),'Data Summary'!CL195="Yes"),OFFSET('Sanitation Data'!$D$6,0,10*ROW('Sanitation Data'!D189)),NA())</f>
        <v>#N/A</v>
      </c>
      <c r="X195" s="520" t="e">
        <f ca="1">+IF(AND(ISNUMBER(OFFSET('Sanitation Data'!$D$10,0,10*ROW('Sanitation Data'!D189))),'Data Summary'!CM195="Yes"),OFFSET('Sanitation Data'!$D$10,0,10*ROW('Sanitation Data'!D189)),NA())</f>
        <v>#N/A</v>
      </c>
      <c r="Y195" s="520" t="e">
        <f ca="1">+IF(AND(ISNUMBER(OFFSET('Sanitation Data'!$D$11,0,10*ROW('Sanitation Data'!D189))),'Data Summary'!CN195="Yes"),OFFSET('Sanitation Data'!$D$11,0,10*ROW('Sanitation Data'!D189)),NA())</f>
        <v>#N/A</v>
      </c>
      <c r="Z195" s="520" t="e">
        <f ca="1">+IF(AND(ISNUMBER(OFFSET('Sanitation Data'!$D$12,0,10*ROW('Sanitation Data'!D189))),'Data Summary'!CO195="Yes"),OFFSET('Sanitation Data'!$D$12,0,10*ROW('Sanitation Data'!D189)),NA())</f>
        <v>#N/A</v>
      </c>
      <c r="AA195" s="520" t="e">
        <f ca="1">+IF(AND(ISNUMBER(OFFSET('Sanitation Data'!$E$4,0,10*ROW('Sanitation Data'!E189))),'Data Summary'!CP195="Yes"),100-OFFSET('Sanitation Data'!$E$4,0,10*ROW('Sanitation Data'!E189)),NA())</f>
        <v>#N/A</v>
      </c>
      <c r="AB195" s="520" t="e">
        <f ca="1">+IF(AND(ISNUMBER(OFFSET('Sanitation Data'!$E$6,0,10*ROW('Sanitation Data'!E189))),'Data Summary'!CQ195="Yes"),OFFSET('Sanitation Data'!$E$6,0,10*ROW('Sanitation Data'!E189)),NA())</f>
        <v>#N/A</v>
      </c>
      <c r="AC195" s="520" t="e">
        <f ca="1">+IF(AND(ISNUMBER(OFFSET('Sanitation Data'!$E$10,0,10*ROW('Sanitation Data'!E189))),'Data Summary'!CR195="Yes"),OFFSET('Sanitation Data'!$E$10,0,10*ROW('Sanitation Data'!E189)),NA())</f>
        <v>#N/A</v>
      </c>
      <c r="AD195" s="520" t="e">
        <f ca="1">+IF(AND(ISNUMBER(OFFSET('Sanitation Data'!$E$11,0,10*ROW('Sanitation Data'!E189))),'Data Summary'!CS195="Yes"),OFFSET('Sanitation Data'!$E$11,0,10*ROW('Sanitation Data'!E189)),NA())</f>
        <v>#N/A</v>
      </c>
      <c r="AE195" s="520" t="e">
        <f ca="1">+IF(AND(ISNUMBER(OFFSET('Sanitation Data'!$E$12,0,10*ROW('Sanitation Data'!E189))),'Data Summary'!CT195="Yes"),OFFSET('Sanitation Data'!$E$12,0,10*ROW('Sanitation Data'!E189)),NA())</f>
        <v>#N/A</v>
      </c>
      <c r="AF195" s="520" t="e">
        <f ca="1">+IF(AND(ISNUMBER(OFFSET('Sanitation Data'!$F$4,0,10*ROW('Sanitation Data'!F189))),'Data Summary'!CU195="Yes"),100-OFFSET('Sanitation Data'!$F$4,0,10*ROW('Sanitation Data'!F189)),NA())</f>
        <v>#N/A</v>
      </c>
      <c r="AG195" s="520" t="e">
        <f ca="1">+IF(AND(ISNUMBER(OFFSET('Sanitation Data'!$F$6,0,10*ROW('Sanitation Data'!F189))),'Data Summary'!CV195="Yes"),OFFSET('Sanitation Data'!$F$6,0,10*ROW('Sanitation Data'!F189)),NA())</f>
        <v>#N/A</v>
      </c>
      <c r="AH195" s="520" t="e">
        <f ca="1">+IF(AND(ISNUMBER(OFFSET('Sanitation Data'!$F$10,0,10*ROW('Sanitation Data'!F189))),'Data Summary'!CW195="Yes"),OFFSET('Sanitation Data'!$F$10,0,10*ROW('Sanitation Data'!F189)),NA())</f>
        <v>#N/A</v>
      </c>
      <c r="AI195" s="520" t="e">
        <f ca="1">+IF(AND(ISNUMBER(OFFSET('Sanitation Data'!$F$11,0,10*ROW('Sanitation Data'!F189))),'Data Summary'!CX195="Yes"),OFFSET('Sanitation Data'!$F$11,0,10*ROW('Sanitation Data'!F189)),NA())</f>
        <v>#N/A</v>
      </c>
      <c r="AJ195" s="520" t="e">
        <f ca="1">+IF(AND(ISNUMBER(OFFSET('Sanitation Data'!$F$12,0,10*ROW('Sanitation Data'!F189))),'Data Summary'!CY195="Yes"),OFFSET('Sanitation Data'!$F$12,0,10*ROW('Sanitation Data'!F189)),NA())</f>
        <v>#N/A</v>
      </c>
      <c r="AK195" s="520" t="e">
        <f ca="1">+IF(AND(ISNUMBER(OFFSET('Sanitation Data'!$G$4,0,10*ROW('Sanitation Data'!G189))),'Data Summary'!CZ195="Yes"),100-OFFSET('Sanitation Data'!$G$4,0,10*ROW('Sanitation Data'!G189)),NA())</f>
        <v>#N/A</v>
      </c>
      <c r="AL195" s="520" t="e">
        <f ca="1">+IF(AND(ISNUMBER(OFFSET('Sanitation Data'!$G$6,0,10*ROW('Sanitation Data'!G189))),'Data Summary'!DA195="Yes"),OFFSET('Sanitation Data'!$G$6,0,10*ROW('Sanitation Data'!G189)),NA())</f>
        <v>#N/A</v>
      </c>
      <c r="AM195" s="520" t="e">
        <f ca="1">+IF(AND(ISNUMBER(OFFSET('Sanitation Data'!$G$10,0,10*ROW('Sanitation Data'!G189))),'Data Summary'!DB195="Yes"),OFFSET('Sanitation Data'!$G$10,0,10*ROW('Sanitation Data'!G189)),NA())</f>
        <v>#N/A</v>
      </c>
      <c r="AN195" s="520" t="e">
        <f ca="1">+IF(AND(ISNUMBER(OFFSET('Sanitation Data'!$G$11,0,10*ROW('Sanitation Data'!G189))),'Data Summary'!DC195="Yes"),OFFSET('Sanitation Data'!$G$11,0,10*ROW('Sanitation Data'!G189)),NA())</f>
        <v>#N/A</v>
      </c>
      <c r="AO195" s="520" t="e">
        <f ca="1">+IF(AND(ISNUMBER(OFFSET('Sanitation Data'!$G$12,0,10*ROW('Sanitation Data'!G189))),'Data Summary'!DD195="Yes"),OFFSET('Sanitation Data'!$G$12,0,10*ROW('Sanitation Data'!G189)),NA())</f>
        <v>#N/A</v>
      </c>
      <c r="AP195" s="520" t="e">
        <f ca="1">+IF(AND(ISNUMBER(OFFSET('Sanitation Data'!$H$4,0,10*ROW('Sanitation Data'!H189))),'Data Summary'!DE195="Yes"),100-OFFSET('Sanitation Data'!$H$4,0,10*ROW('Sanitation Data'!H189)),NA())</f>
        <v>#N/A</v>
      </c>
      <c r="AQ195" s="520" t="e">
        <f ca="1">+IF(AND(ISNUMBER(OFFSET('Sanitation Data'!$H$6,0,10*ROW('Sanitation Data'!H189))),'Data Summary'!DF195="Yes"),OFFSET('Sanitation Data'!$H$6,0,10*ROW('Sanitation Data'!H189)),NA())</f>
        <v>#N/A</v>
      </c>
      <c r="AR195" s="520" t="e">
        <f ca="1">+IF(AND(ISNUMBER(OFFSET('Sanitation Data'!$H$10,0,10*ROW('Sanitation Data'!H189))),'Data Summary'!DG195="Yes"),OFFSET('Sanitation Data'!$H$10,0,10*ROW('Sanitation Data'!H189)),NA())</f>
        <v>#N/A</v>
      </c>
      <c r="AS195" s="520" t="e">
        <f ca="1">+IF(AND(ISNUMBER(OFFSET('Sanitation Data'!$H$11,0,10*ROW('Sanitation Data'!H189))),'Data Summary'!DH195="Yes"),OFFSET('Sanitation Data'!$H$11,0,10*ROW('Sanitation Data'!H189)),NA())</f>
        <v>#N/A</v>
      </c>
      <c r="AT195" s="520" t="e">
        <f ca="1">+IF(AND(ISNUMBER(OFFSET('Sanitation Data'!$H$12,0,10*ROW('Sanitation Data'!H189))),'Data Summary'!DI195="Yes"),OFFSET('Sanitation Data'!$H$12,0,10*ROW('Sanitation Data'!H189)),NA())</f>
        <v>#N/A</v>
      </c>
      <c r="AU195" s="520" t="e">
        <f ca="1">+IF(AND(ISNUMBER(OFFSET('Sanitation Data'!$I$4,0,10*ROW('Sanitation Data'!I189))),'Data Summary'!DJ195="Yes"),100-OFFSET('Sanitation Data'!$I$4,0,10*ROW('Sanitation Data'!I189)),NA())</f>
        <v>#N/A</v>
      </c>
      <c r="AV195" s="520" t="e">
        <f ca="1">+IF(AND(ISNUMBER(OFFSET('Sanitation Data'!$I$6,0,10*ROW('Sanitation Data'!I189))),'Data Summary'!DK195="Yes"),OFFSET('Sanitation Data'!$I$6,0,10*ROW('Sanitation Data'!I189)),NA())</f>
        <v>#N/A</v>
      </c>
      <c r="AW195" s="520" t="e">
        <f ca="1">+IF(AND(ISNUMBER(OFFSET('Sanitation Data'!$I$10,0,10*ROW('Sanitation Data'!I189))),'Data Summary'!DL195="Yes"),OFFSET('Sanitation Data'!$I$10,0,10*ROW('Sanitation Data'!I189)),NA())</f>
        <v>#N/A</v>
      </c>
      <c r="AX195" s="520" t="e">
        <f ca="1">+IF(AND(ISNUMBER(OFFSET('Sanitation Data'!$I$11,0,10*ROW('Sanitation Data'!I189))),'Data Summary'!DM195="Yes"),OFFSET('Sanitation Data'!$I$11,0,10*ROW('Sanitation Data'!I189)),NA())</f>
        <v>#N/A</v>
      </c>
      <c r="AY195" s="520" t="e">
        <f ca="1">+IF(AND(ISNUMBER(OFFSET('Sanitation Data'!$I$12,0,10*ROW('Sanitation Data'!I189))),'Data Summary'!DN195="Yes"),OFFSET('Sanitation Data'!$I$12,0,10*ROW('Sanitation Data'!I189)),NA())</f>
        <v>#N/A</v>
      </c>
      <c r="AZ195" s="521" t="e">
        <f ca="1">+IF(AND(ISNUMBER(OFFSET('Hygiene Data'!$D$5,0,10*ROW('Hygiene Data'!D189))),'Data Summary'!DO195="Yes"),OFFSET('Hygiene Data'!$D$5,0,10*ROW('Hygiene Data'!D189)),NA())</f>
        <v>#N/A</v>
      </c>
      <c r="BA195" s="521" t="e">
        <f ca="1">+IF(AND(ISNUMBER(OFFSET('Hygiene Data'!$D$7,0,10*ROW('Hygiene Data'!D189))),'Data Summary'!DP195="Yes"),OFFSET('Hygiene Data'!$D$7,0,10*ROW('Hygiene Data'!D189)),NA())</f>
        <v>#N/A</v>
      </c>
      <c r="BB195" s="521" t="e">
        <f ca="1">+IF(AND(ISNUMBER(OFFSET('Hygiene Data'!$D$9,0,10*ROW('Hygiene Data'!D189))),'Data Summary'!DQ195="Yes"),OFFSET('Hygiene Data'!$D$9,0,10*ROW('Hygiene Data'!D189)),NA())</f>
        <v>#N/A</v>
      </c>
      <c r="BC195" s="521" t="e">
        <f ca="1">+IF(AND(ISNUMBER(OFFSET('Hygiene Data'!$E$5,0,10*ROW('Hygiene Data'!E189))),'Data Summary'!DR195="Yes"),OFFSET('Hygiene Data'!$E$5,0,10*ROW('Hygiene Data'!E189)),NA())</f>
        <v>#N/A</v>
      </c>
      <c r="BD195" s="521" t="e">
        <f ca="1">+IF(AND(ISNUMBER(OFFSET('Hygiene Data'!$E$7,0,10*ROW('Hygiene Data'!E189))),'Data Summary'!DS195="Yes"),OFFSET('Hygiene Data'!$E$7,0,10*ROW('Hygiene Data'!E189)),NA())</f>
        <v>#N/A</v>
      </c>
      <c r="BE195" s="521" t="e">
        <f ca="1">+IF(AND(ISNUMBER(OFFSET('Hygiene Data'!$E$9,0,10*ROW('Hygiene Data'!E189))),'Data Summary'!DT195="Yes"),OFFSET('Hygiene Data'!$E$9,0,10*ROW('Hygiene Data'!E189)),NA())</f>
        <v>#N/A</v>
      </c>
      <c r="BF195" s="521" t="e">
        <f ca="1">+IF(AND(ISNUMBER(OFFSET('Hygiene Data'!$F$5,0,10*ROW('Hygiene Data'!F189))),'Data Summary'!DU195="Yes"),OFFSET('Hygiene Data'!$F$5,0,10*ROW('Hygiene Data'!F189)),NA())</f>
        <v>#N/A</v>
      </c>
      <c r="BG195" s="521" t="e">
        <f ca="1">+IF(AND(ISNUMBER(OFFSET('Hygiene Data'!$F$7,0,10*ROW('Hygiene Data'!F189))),'Data Summary'!DV195="Yes"),OFFSET('Hygiene Data'!$F$7,0,10*ROW('Hygiene Data'!F189)),NA())</f>
        <v>#N/A</v>
      </c>
      <c r="BH195" s="521" t="e">
        <f ca="1">+IF(AND(ISNUMBER(OFFSET('Hygiene Data'!$F$9,0,10*ROW('Hygiene Data'!F189))),'Data Summary'!DW195="Yes"),OFFSET('Hygiene Data'!$F$9,0,10*ROW('Hygiene Data'!F189)),NA())</f>
        <v>#N/A</v>
      </c>
      <c r="BI195" s="521" t="e">
        <f ca="1">+IF(AND(ISNUMBER(OFFSET('Hygiene Data'!$G$5,0,10*ROW('Hygiene Data'!G189))),'Data Summary'!DX195="Yes"),OFFSET('Hygiene Data'!$G$5,0,10*ROW('Hygiene Data'!G189)),NA())</f>
        <v>#N/A</v>
      </c>
      <c r="BJ195" s="521" t="e">
        <f ca="1">+IF(AND(ISNUMBER(OFFSET('Hygiene Data'!$G$7,0,10*ROW('Hygiene Data'!G189))),'Data Summary'!DY195="Yes"),OFFSET('Hygiene Data'!$G$7,0,10*ROW('Hygiene Data'!G189)),NA())</f>
        <v>#N/A</v>
      </c>
      <c r="BK195" s="521" t="e">
        <f ca="1">+IF(AND(ISNUMBER(OFFSET('Hygiene Data'!$G$9,0,10*ROW('Hygiene Data'!G189))),'Data Summary'!DZ195="Yes"),OFFSET('Hygiene Data'!$G$9,0,10*ROW('Hygiene Data'!G189)),NA())</f>
        <v>#N/A</v>
      </c>
      <c r="BL195" s="521" t="e">
        <f ca="1">+IF(AND(ISNUMBER(OFFSET('Hygiene Data'!$H$5,0,10*ROW('Hygiene Data'!H189))),'Data Summary'!EA195="Yes"),OFFSET('Hygiene Data'!$H$5,0,10*ROW('Hygiene Data'!H189)),NA())</f>
        <v>#N/A</v>
      </c>
      <c r="BM195" s="521" t="e">
        <f ca="1">+IF(AND(ISNUMBER(OFFSET('Hygiene Data'!$H$7,0,10*ROW('Hygiene Data'!H189))),'Data Summary'!EB195="Yes"),OFFSET('Hygiene Data'!$H$7,0,10*ROW('Hygiene Data'!H189)),NA())</f>
        <v>#N/A</v>
      </c>
      <c r="BN195" s="521" t="e">
        <f ca="1">+IF(AND(ISNUMBER(OFFSET('Hygiene Data'!$H$9,0,10*ROW('Hygiene Data'!H189))),'Data Summary'!EC195="Yes"),OFFSET('Hygiene Data'!$H$9,0,10*ROW('Hygiene Data'!H189)),NA())</f>
        <v>#N/A</v>
      </c>
      <c r="BO195" s="521" t="e">
        <f ca="1">+IF(AND(ISNUMBER(OFFSET('Hygiene Data'!$I$5,0,10*ROW('Hygiene Data'!I189))),'Data Summary'!ED195="Yes"),OFFSET('Hygiene Data'!$I$5,0,10*ROW('Hygiene Data'!I189)),NA())</f>
        <v>#N/A</v>
      </c>
      <c r="BP195" s="521" t="e">
        <f ca="1">+IF(AND(ISNUMBER(OFFSET('Hygiene Data'!$I$7,0,10*ROW('Hygiene Data'!I189))),'Data Summary'!EE195="Yes"),OFFSET('Hygiene Data'!$I$7,0,10*ROW('Hygiene Data'!I189)),NA())</f>
        <v>#N/A</v>
      </c>
      <c r="BQ195" s="521" t="e">
        <f ca="1">+IF(AND(ISNUMBER(OFFSET('Hygiene Data'!$I$9,0,10*ROW('Hygiene Data'!I189))),'Data Summary'!EF195="Yes"),OFFSET('Hygiene Data'!$I$9,0,10*ROW('Hygiene Data'!I189)),NA())</f>
        <v>#N/A</v>
      </c>
    </row>
    <row r="196" spans="1:69" x14ac:dyDescent="0.25">
      <c r="A196" s="517" t="e">
        <f ca="1">+RIGHT('Data Summary'!A196,LEN('Data Summary'!A196)-9)</f>
        <v>#VALUE!</v>
      </c>
      <c r="B196" s="491" t="str">
        <f ca="1">+IF(ISTEXT('Data Summary'!B196),'Data Summary'!B196,"")</f>
        <v/>
      </c>
      <c r="C196" s="518" t="e">
        <f ca="1">+VALUE('Data Summary'!C196)</f>
        <v>#VALUE!</v>
      </c>
      <c r="D196" s="519" t="e">
        <f ca="1">+IF(AND(ISNUMBER(OFFSET('Water Data'!$D$4,0,10*ROW('Water Data'!D190))),'Data Summary'!BS196="Yes"),100-OFFSET('Water Data'!$D$4,0,10*ROW('Water Data'!D190)),NA())</f>
        <v>#N/A</v>
      </c>
      <c r="E196" s="519" t="e">
        <f ca="1">+IF(AND(ISNUMBER(OFFSET('Water Data'!$D$6,0,10*ROW('Water Data'!D190))),'Data Summary'!BT196="Yes"),OFFSET('Water Data'!$D$6,0,10*ROW('Water Data'!D190)),NA())</f>
        <v>#N/A</v>
      </c>
      <c r="F196" s="519" t="e">
        <f ca="1">+IF(AND(ISNUMBER(OFFSET('Water Data'!$D$9,0,10*ROW('Water Data'!D190))),'Data Summary'!BU196="Yes"),OFFSET('Water Data'!$D$9,0,10*ROW('Water Data'!D190)),NA())</f>
        <v>#N/A</v>
      </c>
      <c r="G196" s="519" t="e">
        <f ca="1">+IF(AND(ISNUMBER(OFFSET('Water Data'!$E$4,0,10*ROW('Water Data'!E190))),'Data Summary'!BV196="Yes"),100-OFFSET('Water Data'!$E$4,0,10*ROW('Water Data'!E190)),NA())</f>
        <v>#N/A</v>
      </c>
      <c r="H196" s="519" t="e">
        <f ca="1">+IF(AND(ISNUMBER(OFFSET('Water Data'!$E$6,0,10*ROW('Water Data'!E190))),'Data Summary'!BW196="Yes"),OFFSET('Water Data'!$E$6,0,10*ROW('Water Data'!E190)),NA())</f>
        <v>#N/A</v>
      </c>
      <c r="I196" s="519" t="e">
        <f ca="1">+IF(AND(ISNUMBER(OFFSET('Water Data'!$E$9,0,10*ROW('Water Data'!E190))),'Data Summary'!BX196="Yes"),OFFSET('Water Data'!$E$9,0,10*ROW('Water Data'!E190)),NA())</f>
        <v>#N/A</v>
      </c>
      <c r="J196" s="519" t="e">
        <f ca="1">+IF(AND(ISNUMBER(OFFSET('Water Data'!$F$4,0,10*ROW('Water Data'!F190))),'Data Summary'!BY196="Yes"),100-OFFSET('Water Data'!$F$4,0,10*ROW('Water Data'!F190)),NA())</f>
        <v>#N/A</v>
      </c>
      <c r="K196" s="519" t="e">
        <f ca="1">+IF(AND(ISNUMBER(OFFSET('Water Data'!$F$6,0,10*ROW('Water Data'!F190))),'Data Summary'!BZ196="Yes"),OFFSET('Water Data'!$F$6,0,10*ROW('Water Data'!F190)),NA())</f>
        <v>#N/A</v>
      </c>
      <c r="L196" s="519" t="e">
        <f ca="1">+IF(AND(ISNUMBER(OFFSET('Water Data'!$F$9,0,10*ROW('Water Data'!F190))),'Data Summary'!CA196="Yes"),OFFSET('Water Data'!$F$9,0,10*ROW('Water Data'!F190)),NA())</f>
        <v>#N/A</v>
      </c>
      <c r="M196" s="519" t="e">
        <f ca="1">+IF(AND(ISNUMBER(OFFSET('Water Data'!$G$4,0,10*ROW('Water Data'!G190))),'Data Summary'!CB196="Yes"),100-OFFSET('Water Data'!$G$4,0,10*ROW('Water Data'!G190)),NA())</f>
        <v>#N/A</v>
      </c>
      <c r="N196" s="519" t="e">
        <f ca="1">+IF(AND(ISNUMBER(OFFSET('Water Data'!$G$6,0,10*ROW('Water Data'!G190))),'Data Summary'!CC196="Yes"),OFFSET('Water Data'!$G$6,0,10*ROW('Water Data'!G190)),NA())</f>
        <v>#N/A</v>
      </c>
      <c r="O196" s="519" t="e">
        <f ca="1">+IF(AND(ISNUMBER(OFFSET('Water Data'!$G$9,0,10*ROW('Water Data'!G190))),'Data Summary'!CD196="Yes"),OFFSET('Water Data'!$G$9,0,10*ROW('Water Data'!G190)),NA())</f>
        <v>#N/A</v>
      </c>
      <c r="P196" s="519" t="e">
        <f ca="1">+IF(AND(ISNUMBER(OFFSET('Water Data'!$H$4,0,10*ROW('Water Data'!H190))),'Data Summary'!CE196="Yes"),100-OFFSET('Water Data'!$H$4,0,10*ROW('Water Data'!H190)),NA())</f>
        <v>#N/A</v>
      </c>
      <c r="Q196" s="519" t="e">
        <f ca="1">+IF(AND(ISNUMBER(OFFSET('Water Data'!$H$6,0,10*ROW('Water Data'!H190))),'Data Summary'!CF196="Yes"),OFFSET('Water Data'!$H$6,0,10*ROW('Water Data'!H190)),NA())</f>
        <v>#N/A</v>
      </c>
      <c r="R196" s="519" t="e">
        <f ca="1">+IF(AND(ISNUMBER(OFFSET('Water Data'!$H$9,0,10*ROW('Water Data'!H190))),'Data Summary'!CG196="Yes"),OFFSET('Water Data'!$H$9,0,10*ROW('Water Data'!H190)),NA())</f>
        <v>#N/A</v>
      </c>
      <c r="S196" s="519" t="e">
        <f ca="1">+IF(AND(ISNUMBER(OFFSET('Water Data'!$I$4,0,10*ROW('Water Data'!I190))),'Data Summary'!CH196="Yes"),100-OFFSET('Water Data'!$I$4,0,10*ROW('Water Data'!I190)),NA())</f>
        <v>#N/A</v>
      </c>
      <c r="T196" s="519" t="e">
        <f ca="1">+IF(AND(ISNUMBER(OFFSET('Water Data'!$I$6,0,10*ROW('Water Data'!I190))),'Data Summary'!CI196="Yes"),OFFSET('Water Data'!$I$6,0,10*ROW('Water Data'!I190)),NA())</f>
        <v>#N/A</v>
      </c>
      <c r="U196" s="519" t="e">
        <f ca="1">+IF(AND(ISNUMBER(OFFSET('Water Data'!$I$9,0,10*ROW('Water Data'!I190))),'Data Summary'!CJ196="Yes"),OFFSET('Water Data'!$I$9,0,10*ROW('Water Data'!I190)),NA())</f>
        <v>#N/A</v>
      </c>
      <c r="V196" s="520" t="e">
        <f ca="1">+IF(AND(ISNUMBER(OFFSET('Sanitation Data'!$D$4,0,10*ROW('Sanitation Data'!D190))),'Data Summary'!CK196="Yes"),100-OFFSET('Sanitation Data'!$D$4,0,10*ROW('Sanitation Data'!D190)),NA())</f>
        <v>#N/A</v>
      </c>
      <c r="W196" s="520" t="e">
        <f ca="1">+IF(AND(ISNUMBER(OFFSET('Sanitation Data'!$D$6,0,10*ROW('Sanitation Data'!D190))),'Data Summary'!CL196="Yes"),OFFSET('Sanitation Data'!$D$6,0,10*ROW('Sanitation Data'!D190)),NA())</f>
        <v>#N/A</v>
      </c>
      <c r="X196" s="520" t="e">
        <f ca="1">+IF(AND(ISNUMBER(OFFSET('Sanitation Data'!$D$10,0,10*ROW('Sanitation Data'!D190))),'Data Summary'!CM196="Yes"),OFFSET('Sanitation Data'!$D$10,0,10*ROW('Sanitation Data'!D190)),NA())</f>
        <v>#N/A</v>
      </c>
      <c r="Y196" s="520" t="e">
        <f ca="1">+IF(AND(ISNUMBER(OFFSET('Sanitation Data'!$D$11,0,10*ROW('Sanitation Data'!D190))),'Data Summary'!CN196="Yes"),OFFSET('Sanitation Data'!$D$11,0,10*ROW('Sanitation Data'!D190)),NA())</f>
        <v>#N/A</v>
      </c>
      <c r="Z196" s="520" t="e">
        <f ca="1">+IF(AND(ISNUMBER(OFFSET('Sanitation Data'!$D$12,0,10*ROW('Sanitation Data'!D190))),'Data Summary'!CO196="Yes"),OFFSET('Sanitation Data'!$D$12,0,10*ROW('Sanitation Data'!D190)),NA())</f>
        <v>#N/A</v>
      </c>
      <c r="AA196" s="520" t="e">
        <f ca="1">+IF(AND(ISNUMBER(OFFSET('Sanitation Data'!$E$4,0,10*ROW('Sanitation Data'!E190))),'Data Summary'!CP196="Yes"),100-OFFSET('Sanitation Data'!$E$4,0,10*ROW('Sanitation Data'!E190)),NA())</f>
        <v>#N/A</v>
      </c>
      <c r="AB196" s="520" t="e">
        <f ca="1">+IF(AND(ISNUMBER(OFFSET('Sanitation Data'!$E$6,0,10*ROW('Sanitation Data'!E190))),'Data Summary'!CQ196="Yes"),OFFSET('Sanitation Data'!$E$6,0,10*ROW('Sanitation Data'!E190)),NA())</f>
        <v>#N/A</v>
      </c>
      <c r="AC196" s="520" t="e">
        <f ca="1">+IF(AND(ISNUMBER(OFFSET('Sanitation Data'!$E$10,0,10*ROW('Sanitation Data'!E190))),'Data Summary'!CR196="Yes"),OFFSET('Sanitation Data'!$E$10,0,10*ROW('Sanitation Data'!E190)),NA())</f>
        <v>#N/A</v>
      </c>
      <c r="AD196" s="520" t="e">
        <f ca="1">+IF(AND(ISNUMBER(OFFSET('Sanitation Data'!$E$11,0,10*ROW('Sanitation Data'!E190))),'Data Summary'!CS196="Yes"),OFFSET('Sanitation Data'!$E$11,0,10*ROW('Sanitation Data'!E190)),NA())</f>
        <v>#N/A</v>
      </c>
      <c r="AE196" s="520" t="e">
        <f ca="1">+IF(AND(ISNUMBER(OFFSET('Sanitation Data'!$E$12,0,10*ROW('Sanitation Data'!E190))),'Data Summary'!CT196="Yes"),OFFSET('Sanitation Data'!$E$12,0,10*ROW('Sanitation Data'!E190)),NA())</f>
        <v>#N/A</v>
      </c>
      <c r="AF196" s="520" t="e">
        <f ca="1">+IF(AND(ISNUMBER(OFFSET('Sanitation Data'!$F$4,0,10*ROW('Sanitation Data'!F190))),'Data Summary'!CU196="Yes"),100-OFFSET('Sanitation Data'!$F$4,0,10*ROW('Sanitation Data'!F190)),NA())</f>
        <v>#N/A</v>
      </c>
      <c r="AG196" s="520" t="e">
        <f ca="1">+IF(AND(ISNUMBER(OFFSET('Sanitation Data'!$F$6,0,10*ROW('Sanitation Data'!F190))),'Data Summary'!CV196="Yes"),OFFSET('Sanitation Data'!$F$6,0,10*ROW('Sanitation Data'!F190)),NA())</f>
        <v>#N/A</v>
      </c>
      <c r="AH196" s="520" t="e">
        <f ca="1">+IF(AND(ISNUMBER(OFFSET('Sanitation Data'!$F$10,0,10*ROW('Sanitation Data'!F190))),'Data Summary'!CW196="Yes"),OFFSET('Sanitation Data'!$F$10,0,10*ROW('Sanitation Data'!F190)),NA())</f>
        <v>#N/A</v>
      </c>
      <c r="AI196" s="520" t="e">
        <f ca="1">+IF(AND(ISNUMBER(OFFSET('Sanitation Data'!$F$11,0,10*ROW('Sanitation Data'!F190))),'Data Summary'!CX196="Yes"),OFFSET('Sanitation Data'!$F$11,0,10*ROW('Sanitation Data'!F190)),NA())</f>
        <v>#N/A</v>
      </c>
      <c r="AJ196" s="520" t="e">
        <f ca="1">+IF(AND(ISNUMBER(OFFSET('Sanitation Data'!$F$12,0,10*ROW('Sanitation Data'!F190))),'Data Summary'!CY196="Yes"),OFFSET('Sanitation Data'!$F$12,0,10*ROW('Sanitation Data'!F190)),NA())</f>
        <v>#N/A</v>
      </c>
      <c r="AK196" s="520" t="e">
        <f ca="1">+IF(AND(ISNUMBER(OFFSET('Sanitation Data'!$G$4,0,10*ROW('Sanitation Data'!G190))),'Data Summary'!CZ196="Yes"),100-OFFSET('Sanitation Data'!$G$4,0,10*ROW('Sanitation Data'!G190)),NA())</f>
        <v>#N/A</v>
      </c>
      <c r="AL196" s="520" t="e">
        <f ca="1">+IF(AND(ISNUMBER(OFFSET('Sanitation Data'!$G$6,0,10*ROW('Sanitation Data'!G190))),'Data Summary'!DA196="Yes"),OFFSET('Sanitation Data'!$G$6,0,10*ROW('Sanitation Data'!G190)),NA())</f>
        <v>#N/A</v>
      </c>
      <c r="AM196" s="520" t="e">
        <f ca="1">+IF(AND(ISNUMBER(OFFSET('Sanitation Data'!$G$10,0,10*ROW('Sanitation Data'!G190))),'Data Summary'!DB196="Yes"),OFFSET('Sanitation Data'!$G$10,0,10*ROW('Sanitation Data'!G190)),NA())</f>
        <v>#N/A</v>
      </c>
      <c r="AN196" s="520" t="e">
        <f ca="1">+IF(AND(ISNUMBER(OFFSET('Sanitation Data'!$G$11,0,10*ROW('Sanitation Data'!G190))),'Data Summary'!DC196="Yes"),OFFSET('Sanitation Data'!$G$11,0,10*ROW('Sanitation Data'!G190)),NA())</f>
        <v>#N/A</v>
      </c>
      <c r="AO196" s="520" t="e">
        <f ca="1">+IF(AND(ISNUMBER(OFFSET('Sanitation Data'!$G$12,0,10*ROW('Sanitation Data'!G190))),'Data Summary'!DD196="Yes"),OFFSET('Sanitation Data'!$G$12,0,10*ROW('Sanitation Data'!G190)),NA())</f>
        <v>#N/A</v>
      </c>
      <c r="AP196" s="520" t="e">
        <f ca="1">+IF(AND(ISNUMBER(OFFSET('Sanitation Data'!$H$4,0,10*ROW('Sanitation Data'!H190))),'Data Summary'!DE196="Yes"),100-OFFSET('Sanitation Data'!$H$4,0,10*ROW('Sanitation Data'!H190)),NA())</f>
        <v>#N/A</v>
      </c>
      <c r="AQ196" s="520" t="e">
        <f ca="1">+IF(AND(ISNUMBER(OFFSET('Sanitation Data'!$H$6,0,10*ROW('Sanitation Data'!H190))),'Data Summary'!DF196="Yes"),OFFSET('Sanitation Data'!$H$6,0,10*ROW('Sanitation Data'!H190)),NA())</f>
        <v>#N/A</v>
      </c>
      <c r="AR196" s="520" t="e">
        <f ca="1">+IF(AND(ISNUMBER(OFFSET('Sanitation Data'!$H$10,0,10*ROW('Sanitation Data'!H190))),'Data Summary'!DG196="Yes"),OFFSET('Sanitation Data'!$H$10,0,10*ROW('Sanitation Data'!H190)),NA())</f>
        <v>#N/A</v>
      </c>
      <c r="AS196" s="520" t="e">
        <f ca="1">+IF(AND(ISNUMBER(OFFSET('Sanitation Data'!$H$11,0,10*ROW('Sanitation Data'!H190))),'Data Summary'!DH196="Yes"),OFFSET('Sanitation Data'!$H$11,0,10*ROW('Sanitation Data'!H190)),NA())</f>
        <v>#N/A</v>
      </c>
      <c r="AT196" s="520" t="e">
        <f ca="1">+IF(AND(ISNUMBER(OFFSET('Sanitation Data'!$H$12,0,10*ROW('Sanitation Data'!H190))),'Data Summary'!DI196="Yes"),OFFSET('Sanitation Data'!$H$12,0,10*ROW('Sanitation Data'!H190)),NA())</f>
        <v>#N/A</v>
      </c>
      <c r="AU196" s="520" t="e">
        <f ca="1">+IF(AND(ISNUMBER(OFFSET('Sanitation Data'!$I$4,0,10*ROW('Sanitation Data'!I190))),'Data Summary'!DJ196="Yes"),100-OFFSET('Sanitation Data'!$I$4,0,10*ROW('Sanitation Data'!I190)),NA())</f>
        <v>#N/A</v>
      </c>
      <c r="AV196" s="520" t="e">
        <f ca="1">+IF(AND(ISNUMBER(OFFSET('Sanitation Data'!$I$6,0,10*ROW('Sanitation Data'!I190))),'Data Summary'!DK196="Yes"),OFFSET('Sanitation Data'!$I$6,0,10*ROW('Sanitation Data'!I190)),NA())</f>
        <v>#N/A</v>
      </c>
      <c r="AW196" s="520" t="e">
        <f ca="1">+IF(AND(ISNUMBER(OFFSET('Sanitation Data'!$I$10,0,10*ROW('Sanitation Data'!I190))),'Data Summary'!DL196="Yes"),OFFSET('Sanitation Data'!$I$10,0,10*ROW('Sanitation Data'!I190)),NA())</f>
        <v>#N/A</v>
      </c>
      <c r="AX196" s="520" t="e">
        <f ca="1">+IF(AND(ISNUMBER(OFFSET('Sanitation Data'!$I$11,0,10*ROW('Sanitation Data'!I190))),'Data Summary'!DM196="Yes"),OFFSET('Sanitation Data'!$I$11,0,10*ROW('Sanitation Data'!I190)),NA())</f>
        <v>#N/A</v>
      </c>
      <c r="AY196" s="520" t="e">
        <f ca="1">+IF(AND(ISNUMBER(OFFSET('Sanitation Data'!$I$12,0,10*ROW('Sanitation Data'!I190))),'Data Summary'!DN196="Yes"),OFFSET('Sanitation Data'!$I$12,0,10*ROW('Sanitation Data'!I190)),NA())</f>
        <v>#N/A</v>
      </c>
      <c r="AZ196" s="521" t="e">
        <f ca="1">+IF(AND(ISNUMBER(OFFSET('Hygiene Data'!$D$5,0,10*ROW('Hygiene Data'!D190))),'Data Summary'!DO196="Yes"),OFFSET('Hygiene Data'!$D$5,0,10*ROW('Hygiene Data'!D190)),NA())</f>
        <v>#N/A</v>
      </c>
      <c r="BA196" s="521" t="e">
        <f ca="1">+IF(AND(ISNUMBER(OFFSET('Hygiene Data'!$D$7,0,10*ROW('Hygiene Data'!D190))),'Data Summary'!DP196="Yes"),OFFSET('Hygiene Data'!$D$7,0,10*ROW('Hygiene Data'!D190)),NA())</f>
        <v>#N/A</v>
      </c>
      <c r="BB196" s="521" t="e">
        <f ca="1">+IF(AND(ISNUMBER(OFFSET('Hygiene Data'!$D$9,0,10*ROW('Hygiene Data'!D190))),'Data Summary'!DQ196="Yes"),OFFSET('Hygiene Data'!$D$9,0,10*ROW('Hygiene Data'!D190)),NA())</f>
        <v>#N/A</v>
      </c>
      <c r="BC196" s="521" t="e">
        <f ca="1">+IF(AND(ISNUMBER(OFFSET('Hygiene Data'!$E$5,0,10*ROW('Hygiene Data'!E190))),'Data Summary'!DR196="Yes"),OFFSET('Hygiene Data'!$E$5,0,10*ROW('Hygiene Data'!E190)),NA())</f>
        <v>#N/A</v>
      </c>
      <c r="BD196" s="521" t="e">
        <f ca="1">+IF(AND(ISNUMBER(OFFSET('Hygiene Data'!$E$7,0,10*ROW('Hygiene Data'!E190))),'Data Summary'!DS196="Yes"),OFFSET('Hygiene Data'!$E$7,0,10*ROW('Hygiene Data'!E190)),NA())</f>
        <v>#N/A</v>
      </c>
      <c r="BE196" s="521" t="e">
        <f ca="1">+IF(AND(ISNUMBER(OFFSET('Hygiene Data'!$E$9,0,10*ROW('Hygiene Data'!E190))),'Data Summary'!DT196="Yes"),OFFSET('Hygiene Data'!$E$9,0,10*ROW('Hygiene Data'!E190)),NA())</f>
        <v>#N/A</v>
      </c>
      <c r="BF196" s="521" t="e">
        <f ca="1">+IF(AND(ISNUMBER(OFFSET('Hygiene Data'!$F$5,0,10*ROW('Hygiene Data'!F190))),'Data Summary'!DU196="Yes"),OFFSET('Hygiene Data'!$F$5,0,10*ROW('Hygiene Data'!F190)),NA())</f>
        <v>#N/A</v>
      </c>
      <c r="BG196" s="521" t="e">
        <f ca="1">+IF(AND(ISNUMBER(OFFSET('Hygiene Data'!$F$7,0,10*ROW('Hygiene Data'!F190))),'Data Summary'!DV196="Yes"),OFFSET('Hygiene Data'!$F$7,0,10*ROW('Hygiene Data'!F190)),NA())</f>
        <v>#N/A</v>
      </c>
      <c r="BH196" s="521" t="e">
        <f ca="1">+IF(AND(ISNUMBER(OFFSET('Hygiene Data'!$F$9,0,10*ROW('Hygiene Data'!F190))),'Data Summary'!DW196="Yes"),OFFSET('Hygiene Data'!$F$9,0,10*ROW('Hygiene Data'!F190)),NA())</f>
        <v>#N/A</v>
      </c>
      <c r="BI196" s="521" t="e">
        <f ca="1">+IF(AND(ISNUMBER(OFFSET('Hygiene Data'!$G$5,0,10*ROW('Hygiene Data'!G190))),'Data Summary'!DX196="Yes"),OFFSET('Hygiene Data'!$G$5,0,10*ROW('Hygiene Data'!G190)),NA())</f>
        <v>#N/A</v>
      </c>
      <c r="BJ196" s="521" t="e">
        <f ca="1">+IF(AND(ISNUMBER(OFFSET('Hygiene Data'!$G$7,0,10*ROW('Hygiene Data'!G190))),'Data Summary'!DY196="Yes"),OFFSET('Hygiene Data'!$G$7,0,10*ROW('Hygiene Data'!G190)),NA())</f>
        <v>#N/A</v>
      </c>
      <c r="BK196" s="521" t="e">
        <f ca="1">+IF(AND(ISNUMBER(OFFSET('Hygiene Data'!$G$9,0,10*ROW('Hygiene Data'!G190))),'Data Summary'!DZ196="Yes"),OFFSET('Hygiene Data'!$G$9,0,10*ROW('Hygiene Data'!G190)),NA())</f>
        <v>#N/A</v>
      </c>
      <c r="BL196" s="521" t="e">
        <f ca="1">+IF(AND(ISNUMBER(OFFSET('Hygiene Data'!$H$5,0,10*ROW('Hygiene Data'!H190))),'Data Summary'!EA196="Yes"),OFFSET('Hygiene Data'!$H$5,0,10*ROW('Hygiene Data'!H190)),NA())</f>
        <v>#N/A</v>
      </c>
      <c r="BM196" s="521" t="e">
        <f ca="1">+IF(AND(ISNUMBER(OFFSET('Hygiene Data'!$H$7,0,10*ROW('Hygiene Data'!H190))),'Data Summary'!EB196="Yes"),OFFSET('Hygiene Data'!$H$7,0,10*ROW('Hygiene Data'!H190)),NA())</f>
        <v>#N/A</v>
      </c>
      <c r="BN196" s="521" t="e">
        <f ca="1">+IF(AND(ISNUMBER(OFFSET('Hygiene Data'!$H$9,0,10*ROW('Hygiene Data'!H190))),'Data Summary'!EC196="Yes"),OFFSET('Hygiene Data'!$H$9,0,10*ROW('Hygiene Data'!H190)),NA())</f>
        <v>#N/A</v>
      </c>
      <c r="BO196" s="521" t="e">
        <f ca="1">+IF(AND(ISNUMBER(OFFSET('Hygiene Data'!$I$5,0,10*ROW('Hygiene Data'!I190))),'Data Summary'!ED196="Yes"),OFFSET('Hygiene Data'!$I$5,0,10*ROW('Hygiene Data'!I190)),NA())</f>
        <v>#N/A</v>
      </c>
      <c r="BP196" s="521" t="e">
        <f ca="1">+IF(AND(ISNUMBER(OFFSET('Hygiene Data'!$I$7,0,10*ROW('Hygiene Data'!I190))),'Data Summary'!EE196="Yes"),OFFSET('Hygiene Data'!$I$7,0,10*ROW('Hygiene Data'!I190)),NA())</f>
        <v>#N/A</v>
      </c>
      <c r="BQ196" s="521" t="e">
        <f ca="1">+IF(AND(ISNUMBER(OFFSET('Hygiene Data'!$I$9,0,10*ROW('Hygiene Data'!I190))),'Data Summary'!EF196="Yes"),OFFSET('Hygiene Data'!$I$9,0,10*ROW('Hygiene Data'!I190)),NA())</f>
        <v>#N/A</v>
      </c>
    </row>
    <row r="197" spans="1:69" x14ac:dyDescent="0.25">
      <c r="A197" s="517" t="e">
        <f ca="1">+RIGHT('Data Summary'!A197,LEN('Data Summary'!A197)-9)</f>
        <v>#VALUE!</v>
      </c>
      <c r="B197" s="491" t="str">
        <f ca="1">+IF(ISTEXT('Data Summary'!B197),'Data Summary'!B197,"")</f>
        <v/>
      </c>
      <c r="C197" s="518" t="e">
        <f ca="1">+VALUE('Data Summary'!C197)</f>
        <v>#VALUE!</v>
      </c>
      <c r="D197" s="519" t="e">
        <f ca="1">+IF(AND(ISNUMBER(OFFSET('Water Data'!$D$4,0,10*ROW('Water Data'!D191))),'Data Summary'!BS197="Yes"),100-OFFSET('Water Data'!$D$4,0,10*ROW('Water Data'!D191)),NA())</f>
        <v>#N/A</v>
      </c>
      <c r="E197" s="519" t="e">
        <f ca="1">+IF(AND(ISNUMBER(OFFSET('Water Data'!$D$6,0,10*ROW('Water Data'!D191))),'Data Summary'!BT197="Yes"),OFFSET('Water Data'!$D$6,0,10*ROW('Water Data'!D191)),NA())</f>
        <v>#N/A</v>
      </c>
      <c r="F197" s="519" t="e">
        <f ca="1">+IF(AND(ISNUMBER(OFFSET('Water Data'!$D$9,0,10*ROW('Water Data'!D191))),'Data Summary'!BU197="Yes"),OFFSET('Water Data'!$D$9,0,10*ROW('Water Data'!D191)),NA())</f>
        <v>#N/A</v>
      </c>
      <c r="G197" s="519" t="e">
        <f ca="1">+IF(AND(ISNUMBER(OFFSET('Water Data'!$E$4,0,10*ROW('Water Data'!E191))),'Data Summary'!BV197="Yes"),100-OFFSET('Water Data'!$E$4,0,10*ROW('Water Data'!E191)),NA())</f>
        <v>#N/A</v>
      </c>
      <c r="H197" s="519" t="e">
        <f ca="1">+IF(AND(ISNUMBER(OFFSET('Water Data'!$E$6,0,10*ROW('Water Data'!E191))),'Data Summary'!BW197="Yes"),OFFSET('Water Data'!$E$6,0,10*ROW('Water Data'!E191)),NA())</f>
        <v>#N/A</v>
      </c>
      <c r="I197" s="519" t="e">
        <f ca="1">+IF(AND(ISNUMBER(OFFSET('Water Data'!$E$9,0,10*ROW('Water Data'!E191))),'Data Summary'!BX197="Yes"),OFFSET('Water Data'!$E$9,0,10*ROW('Water Data'!E191)),NA())</f>
        <v>#N/A</v>
      </c>
      <c r="J197" s="519" t="e">
        <f ca="1">+IF(AND(ISNUMBER(OFFSET('Water Data'!$F$4,0,10*ROW('Water Data'!F191))),'Data Summary'!BY197="Yes"),100-OFFSET('Water Data'!$F$4,0,10*ROW('Water Data'!F191)),NA())</f>
        <v>#N/A</v>
      </c>
      <c r="K197" s="519" t="e">
        <f ca="1">+IF(AND(ISNUMBER(OFFSET('Water Data'!$F$6,0,10*ROW('Water Data'!F191))),'Data Summary'!BZ197="Yes"),OFFSET('Water Data'!$F$6,0,10*ROW('Water Data'!F191)),NA())</f>
        <v>#N/A</v>
      </c>
      <c r="L197" s="519" t="e">
        <f ca="1">+IF(AND(ISNUMBER(OFFSET('Water Data'!$F$9,0,10*ROW('Water Data'!F191))),'Data Summary'!CA197="Yes"),OFFSET('Water Data'!$F$9,0,10*ROW('Water Data'!F191)),NA())</f>
        <v>#N/A</v>
      </c>
      <c r="M197" s="519" t="e">
        <f ca="1">+IF(AND(ISNUMBER(OFFSET('Water Data'!$G$4,0,10*ROW('Water Data'!G191))),'Data Summary'!CB197="Yes"),100-OFFSET('Water Data'!$G$4,0,10*ROW('Water Data'!G191)),NA())</f>
        <v>#N/A</v>
      </c>
      <c r="N197" s="519" t="e">
        <f ca="1">+IF(AND(ISNUMBER(OFFSET('Water Data'!$G$6,0,10*ROW('Water Data'!G191))),'Data Summary'!CC197="Yes"),OFFSET('Water Data'!$G$6,0,10*ROW('Water Data'!G191)),NA())</f>
        <v>#N/A</v>
      </c>
      <c r="O197" s="519" t="e">
        <f ca="1">+IF(AND(ISNUMBER(OFFSET('Water Data'!$G$9,0,10*ROW('Water Data'!G191))),'Data Summary'!CD197="Yes"),OFFSET('Water Data'!$G$9,0,10*ROW('Water Data'!G191)),NA())</f>
        <v>#N/A</v>
      </c>
      <c r="P197" s="519" t="e">
        <f ca="1">+IF(AND(ISNUMBER(OFFSET('Water Data'!$H$4,0,10*ROW('Water Data'!H191))),'Data Summary'!CE197="Yes"),100-OFFSET('Water Data'!$H$4,0,10*ROW('Water Data'!H191)),NA())</f>
        <v>#N/A</v>
      </c>
      <c r="Q197" s="519" t="e">
        <f ca="1">+IF(AND(ISNUMBER(OFFSET('Water Data'!$H$6,0,10*ROW('Water Data'!H191))),'Data Summary'!CF197="Yes"),OFFSET('Water Data'!$H$6,0,10*ROW('Water Data'!H191)),NA())</f>
        <v>#N/A</v>
      </c>
      <c r="R197" s="519" t="e">
        <f ca="1">+IF(AND(ISNUMBER(OFFSET('Water Data'!$H$9,0,10*ROW('Water Data'!H191))),'Data Summary'!CG197="Yes"),OFFSET('Water Data'!$H$9,0,10*ROW('Water Data'!H191)),NA())</f>
        <v>#N/A</v>
      </c>
      <c r="S197" s="519" t="e">
        <f ca="1">+IF(AND(ISNUMBER(OFFSET('Water Data'!$I$4,0,10*ROW('Water Data'!I191))),'Data Summary'!CH197="Yes"),100-OFFSET('Water Data'!$I$4,0,10*ROW('Water Data'!I191)),NA())</f>
        <v>#N/A</v>
      </c>
      <c r="T197" s="519" t="e">
        <f ca="1">+IF(AND(ISNUMBER(OFFSET('Water Data'!$I$6,0,10*ROW('Water Data'!I191))),'Data Summary'!CI197="Yes"),OFFSET('Water Data'!$I$6,0,10*ROW('Water Data'!I191)),NA())</f>
        <v>#N/A</v>
      </c>
      <c r="U197" s="519" t="e">
        <f ca="1">+IF(AND(ISNUMBER(OFFSET('Water Data'!$I$9,0,10*ROW('Water Data'!I191))),'Data Summary'!CJ197="Yes"),OFFSET('Water Data'!$I$9,0,10*ROW('Water Data'!I191)),NA())</f>
        <v>#N/A</v>
      </c>
      <c r="V197" s="520" t="e">
        <f ca="1">+IF(AND(ISNUMBER(OFFSET('Sanitation Data'!$D$4,0,10*ROW('Sanitation Data'!D191))),'Data Summary'!CK197="Yes"),100-OFFSET('Sanitation Data'!$D$4,0,10*ROW('Sanitation Data'!D191)),NA())</f>
        <v>#N/A</v>
      </c>
      <c r="W197" s="520" t="e">
        <f ca="1">+IF(AND(ISNUMBER(OFFSET('Sanitation Data'!$D$6,0,10*ROW('Sanitation Data'!D191))),'Data Summary'!CL197="Yes"),OFFSET('Sanitation Data'!$D$6,0,10*ROW('Sanitation Data'!D191)),NA())</f>
        <v>#N/A</v>
      </c>
      <c r="X197" s="520" t="e">
        <f ca="1">+IF(AND(ISNUMBER(OFFSET('Sanitation Data'!$D$10,0,10*ROW('Sanitation Data'!D191))),'Data Summary'!CM197="Yes"),OFFSET('Sanitation Data'!$D$10,0,10*ROW('Sanitation Data'!D191)),NA())</f>
        <v>#N/A</v>
      </c>
      <c r="Y197" s="520" t="e">
        <f ca="1">+IF(AND(ISNUMBER(OFFSET('Sanitation Data'!$D$11,0,10*ROW('Sanitation Data'!D191))),'Data Summary'!CN197="Yes"),OFFSET('Sanitation Data'!$D$11,0,10*ROW('Sanitation Data'!D191)),NA())</f>
        <v>#N/A</v>
      </c>
      <c r="Z197" s="520" t="e">
        <f ca="1">+IF(AND(ISNUMBER(OFFSET('Sanitation Data'!$D$12,0,10*ROW('Sanitation Data'!D191))),'Data Summary'!CO197="Yes"),OFFSET('Sanitation Data'!$D$12,0,10*ROW('Sanitation Data'!D191)),NA())</f>
        <v>#N/A</v>
      </c>
      <c r="AA197" s="520" t="e">
        <f ca="1">+IF(AND(ISNUMBER(OFFSET('Sanitation Data'!$E$4,0,10*ROW('Sanitation Data'!E191))),'Data Summary'!CP197="Yes"),100-OFFSET('Sanitation Data'!$E$4,0,10*ROW('Sanitation Data'!E191)),NA())</f>
        <v>#N/A</v>
      </c>
      <c r="AB197" s="520" t="e">
        <f ca="1">+IF(AND(ISNUMBER(OFFSET('Sanitation Data'!$E$6,0,10*ROW('Sanitation Data'!E191))),'Data Summary'!CQ197="Yes"),OFFSET('Sanitation Data'!$E$6,0,10*ROW('Sanitation Data'!E191)),NA())</f>
        <v>#N/A</v>
      </c>
      <c r="AC197" s="520" t="e">
        <f ca="1">+IF(AND(ISNUMBER(OFFSET('Sanitation Data'!$E$10,0,10*ROW('Sanitation Data'!E191))),'Data Summary'!CR197="Yes"),OFFSET('Sanitation Data'!$E$10,0,10*ROW('Sanitation Data'!E191)),NA())</f>
        <v>#N/A</v>
      </c>
      <c r="AD197" s="520" t="e">
        <f ca="1">+IF(AND(ISNUMBER(OFFSET('Sanitation Data'!$E$11,0,10*ROW('Sanitation Data'!E191))),'Data Summary'!CS197="Yes"),OFFSET('Sanitation Data'!$E$11,0,10*ROW('Sanitation Data'!E191)),NA())</f>
        <v>#N/A</v>
      </c>
      <c r="AE197" s="520" t="e">
        <f ca="1">+IF(AND(ISNUMBER(OFFSET('Sanitation Data'!$E$12,0,10*ROW('Sanitation Data'!E191))),'Data Summary'!CT197="Yes"),OFFSET('Sanitation Data'!$E$12,0,10*ROW('Sanitation Data'!E191)),NA())</f>
        <v>#N/A</v>
      </c>
      <c r="AF197" s="520" t="e">
        <f ca="1">+IF(AND(ISNUMBER(OFFSET('Sanitation Data'!$F$4,0,10*ROW('Sanitation Data'!F191))),'Data Summary'!CU197="Yes"),100-OFFSET('Sanitation Data'!$F$4,0,10*ROW('Sanitation Data'!F191)),NA())</f>
        <v>#N/A</v>
      </c>
      <c r="AG197" s="520" t="e">
        <f ca="1">+IF(AND(ISNUMBER(OFFSET('Sanitation Data'!$F$6,0,10*ROW('Sanitation Data'!F191))),'Data Summary'!CV197="Yes"),OFFSET('Sanitation Data'!$F$6,0,10*ROW('Sanitation Data'!F191)),NA())</f>
        <v>#N/A</v>
      </c>
      <c r="AH197" s="520" t="e">
        <f ca="1">+IF(AND(ISNUMBER(OFFSET('Sanitation Data'!$F$10,0,10*ROW('Sanitation Data'!F191))),'Data Summary'!CW197="Yes"),OFFSET('Sanitation Data'!$F$10,0,10*ROW('Sanitation Data'!F191)),NA())</f>
        <v>#N/A</v>
      </c>
      <c r="AI197" s="520" t="e">
        <f ca="1">+IF(AND(ISNUMBER(OFFSET('Sanitation Data'!$F$11,0,10*ROW('Sanitation Data'!F191))),'Data Summary'!CX197="Yes"),OFFSET('Sanitation Data'!$F$11,0,10*ROW('Sanitation Data'!F191)),NA())</f>
        <v>#N/A</v>
      </c>
      <c r="AJ197" s="520" t="e">
        <f ca="1">+IF(AND(ISNUMBER(OFFSET('Sanitation Data'!$F$12,0,10*ROW('Sanitation Data'!F191))),'Data Summary'!CY197="Yes"),OFFSET('Sanitation Data'!$F$12,0,10*ROW('Sanitation Data'!F191)),NA())</f>
        <v>#N/A</v>
      </c>
      <c r="AK197" s="520" t="e">
        <f ca="1">+IF(AND(ISNUMBER(OFFSET('Sanitation Data'!$G$4,0,10*ROW('Sanitation Data'!G191))),'Data Summary'!CZ197="Yes"),100-OFFSET('Sanitation Data'!$G$4,0,10*ROW('Sanitation Data'!G191)),NA())</f>
        <v>#N/A</v>
      </c>
      <c r="AL197" s="520" t="e">
        <f ca="1">+IF(AND(ISNUMBER(OFFSET('Sanitation Data'!$G$6,0,10*ROW('Sanitation Data'!G191))),'Data Summary'!DA197="Yes"),OFFSET('Sanitation Data'!$G$6,0,10*ROW('Sanitation Data'!G191)),NA())</f>
        <v>#N/A</v>
      </c>
      <c r="AM197" s="520" t="e">
        <f ca="1">+IF(AND(ISNUMBER(OFFSET('Sanitation Data'!$G$10,0,10*ROW('Sanitation Data'!G191))),'Data Summary'!DB197="Yes"),OFFSET('Sanitation Data'!$G$10,0,10*ROW('Sanitation Data'!G191)),NA())</f>
        <v>#N/A</v>
      </c>
      <c r="AN197" s="520" t="e">
        <f ca="1">+IF(AND(ISNUMBER(OFFSET('Sanitation Data'!$G$11,0,10*ROW('Sanitation Data'!G191))),'Data Summary'!DC197="Yes"),OFFSET('Sanitation Data'!$G$11,0,10*ROW('Sanitation Data'!G191)),NA())</f>
        <v>#N/A</v>
      </c>
      <c r="AO197" s="520" t="e">
        <f ca="1">+IF(AND(ISNUMBER(OFFSET('Sanitation Data'!$G$12,0,10*ROW('Sanitation Data'!G191))),'Data Summary'!DD197="Yes"),OFFSET('Sanitation Data'!$G$12,0,10*ROW('Sanitation Data'!G191)),NA())</f>
        <v>#N/A</v>
      </c>
      <c r="AP197" s="520" t="e">
        <f ca="1">+IF(AND(ISNUMBER(OFFSET('Sanitation Data'!$H$4,0,10*ROW('Sanitation Data'!H191))),'Data Summary'!DE197="Yes"),100-OFFSET('Sanitation Data'!$H$4,0,10*ROW('Sanitation Data'!H191)),NA())</f>
        <v>#N/A</v>
      </c>
      <c r="AQ197" s="520" t="e">
        <f ca="1">+IF(AND(ISNUMBER(OFFSET('Sanitation Data'!$H$6,0,10*ROW('Sanitation Data'!H191))),'Data Summary'!DF197="Yes"),OFFSET('Sanitation Data'!$H$6,0,10*ROW('Sanitation Data'!H191)),NA())</f>
        <v>#N/A</v>
      </c>
      <c r="AR197" s="520" t="e">
        <f ca="1">+IF(AND(ISNUMBER(OFFSET('Sanitation Data'!$H$10,0,10*ROW('Sanitation Data'!H191))),'Data Summary'!DG197="Yes"),OFFSET('Sanitation Data'!$H$10,0,10*ROW('Sanitation Data'!H191)),NA())</f>
        <v>#N/A</v>
      </c>
      <c r="AS197" s="520" t="e">
        <f ca="1">+IF(AND(ISNUMBER(OFFSET('Sanitation Data'!$H$11,0,10*ROW('Sanitation Data'!H191))),'Data Summary'!DH197="Yes"),OFFSET('Sanitation Data'!$H$11,0,10*ROW('Sanitation Data'!H191)),NA())</f>
        <v>#N/A</v>
      </c>
      <c r="AT197" s="520" t="e">
        <f ca="1">+IF(AND(ISNUMBER(OFFSET('Sanitation Data'!$H$12,0,10*ROW('Sanitation Data'!H191))),'Data Summary'!DI197="Yes"),OFFSET('Sanitation Data'!$H$12,0,10*ROW('Sanitation Data'!H191)),NA())</f>
        <v>#N/A</v>
      </c>
      <c r="AU197" s="520" t="e">
        <f ca="1">+IF(AND(ISNUMBER(OFFSET('Sanitation Data'!$I$4,0,10*ROW('Sanitation Data'!I191))),'Data Summary'!DJ197="Yes"),100-OFFSET('Sanitation Data'!$I$4,0,10*ROW('Sanitation Data'!I191)),NA())</f>
        <v>#N/A</v>
      </c>
      <c r="AV197" s="520" t="e">
        <f ca="1">+IF(AND(ISNUMBER(OFFSET('Sanitation Data'!$I$6,0,10*ROW('Sanitation Data'!I191))),'Data Summary'!DK197="Yes"),OFFSET('Sanitation Data'!$I$6,0,10*ROW('Sanitation Data'!I191)),NA())</f>
        <v>#N/A</v>
      </c>
      <c r="AW197" s="520" t="e">
        <f ca="1">+IF(AND(ISNUMBER(OFFSET('Sanitation Data'!$I$10,0,10*ROW('Sanitation Data'!I191))),'Data Summary'!DL197="Yes"),OFFSET('Sanitation Data'!$I$10,0,10*ROW('Sanitation Data'!I191)),NA())</f>
        <v>#N/A</v>
      </c>
      <c r="AX197" s="520" t="e">
        <f ca="1">+IF(AND(ISNUMBER(OFFSET('Sanitation Data'!$I$11,0,10*ROW('Sanitation Data'!I191))),'Data Summary'!DM197="Yes"),OFFSET('Sanitation Data'!$I$11,0,10*ROW('Sanitation Data'!I191)),NA())</f>
        <v>#N/A</v>
      </c>
      <c r="AY197" s="520" t="e">
        <f ca="1">+IF(AND(ISNUMBER(OFFSET('Sanitation Data'!$I$12,0,10*ROW('Sanitation Data'!I191))),'Data Summary'!DN197="Yes"),OFFSET('Sanitation Data'!$I$12,0,10*ROW('Sanitation Data'!I191)),NA())</f>
        <v>#N/A</v>
      </c>
      <c r="AZ197" s="521" t="e">
        <f ca="1">+IF(AND(ISNUMBER(OFFSET('Hygiene Data'!$D$5,0,10*ROW('Hygiene Data'!D191))),'Data Summary'!DO197="Yes"),OFFSET('Hygiene Data'!$D$5,0,10*ROW('Hygiene Data'!D191)),NA())</f>
        <v>#N/A</v>
      </c>
      <c r="BA197" s="521" t="e">
        <f ca="1">+IF(AND(ISNUMBER(OFFSET('Hygiene Data'!$D$7,0,10*ROW('Hygiene Data'!D191))),'Data Summary'!DP197="Yes"),OFFSET('Hygiene Data'!$D$7,0,10*ROW('Hygiene Data'!D191)),NA())</f>
        <v>#N/A</v>
      </c>
      <c r="BB197" s="521" t="e">
        <f ca="1">+IF(AND(ISNUMBER(OFFSET('Hygiene Data'!$D$9,0,10*ROW('Hygiene Data'!D191))),'Data Summary'!DQ197="Yes"),OFFSET('Hygiene Data'!$D$9,0,10*ROW('Hygiene Data'!D191)),NA())</f>
        <v>#N/A</v>
      </c>
      <c r="BC197" s="521" t="e">
        <f ca="1">+IF(AND(ISNUMBER(OFFSET('Hygiene Data'!$E$5,0,10*ROW('Hygiene Data'!E191))),'Data Summary'!DR197="Yes"),OFFSET('Hygiene Data'!$E$5,0,10*ROW('Hygiene Data'!E191)),NA())</f>
        <v>#N/A</v>
      </c>
      <c r="BD197" s="521" t="e">
        <f ca="1">+IF(AND(ISNUMBER(OFFSET('Hygiene Data'!$E$7,0,10*ROW('Hygiene Data'!E191))),'Data Summary'!DS197="Yes"),OFFSET('Hygiene Data'!$E$7,0,10*ROW('Hygiene Data'!E191)),NA())</f>
        <v>#N/A</v>
      </c>
      <c r="BE197" s="521" t="e">
        <f ca="1">+IF(AND(ISNUMBER(OFFSET('Hygiene Data'!$E$9,0,10*ROW('Hygiene Data'!E191))),'Data Summary'!DT197="Yes"),OFFSET('Hygiene Data'!$E$9,0,10*ROW('Hygiene Data'!E191)),NA())</f>
        <v>#N/A</v>
      </c>
      <c r="BF197" s="521" t="e">
        <f ca="1">+IF(AND(ISNUMBER(OFFSET('Hygiene Data'!$F$5,0,10*ROW('Hygiene Data'!F191))),'Data Summary'!DU197="Yes"),OFFSET('Hygiene Data'!$F$5,0,10*ROW('Hygiene Data'!F191)),NA())</f>
        <v>#N/A</v>
      </c>
      <c r="BG197" s="521" t="e">
        <f ca="1">+IF(AND(ISNUMBER(OFFSET('Hygiene Data'!$F$7,0,10*ROW('Hygiene Data'!F191))),'Data Summary'!DV197="Yes"),OFFSET('Hygiene Data'!$F$7,0,10*ROW('Hygiene Data'!F191)),NA())</f>
        <v>#N/A</v>
      </c>
      <c r="BH197" s="521" t="e">
        <f ca="1">+IF(AND(ISNUMBER(OFFSET('Hygiene Data'!$F$9,0,10*ROW('Hygiene Data'!F191))),'Data Summary'!DW197="Yes"),OFFSET('Hygiene Data'!$F$9,0,10*ROW('Hygiene Data'!F191)),NA())</f>
        <v>#N/A</v>
      </c>
      <c r="BI197" s="521" t="e">
        <f ca="1">+IF(AND(ISNUMBER(OFFSET('Hygiene Data'!$G$5,0,10*ROW('Hygiene Data'!G191))),'Data Summary'!DX197="Yes"),OFFSET('Hygiene Data'!$G$5,0,10*ROW('Hygiene Data'!G191)),NA())</f>
        <v>#N/A</v>
      </c>
      <c r="BJ197" s="521" t="e">
        <f ca="1">+IF(AND(ISNUMBER(OFFSET('Hygiene Data'!$G$7,0,10*ROW('Hygiene Data'!G191))),'Data Summary'!DY197="Yes"),OFFSET('Hygiene Data'!$G$7,0,10*ROW('Hygiene Data'!G191)),NA())</f>
        <v>#N/A</v>
      </c>
      <c r="BK197" s="521" t="e">
        <f ca="1">+IF(AND(ISNUMBER(OFFSET('Hygiene Data'!$G$9,0,10*ROW('Hygiene Data'!G191))),'Data Summary'!DZ197="Yes"),OFFSET('Hygiene Data'!$G$9,0,10*ROW('Hygiene Data'!G191)),NA())</f>
        <v>#N/A</v>
      </c>
      <c r="BL197" s="521" t="e">
        <f ca="1">+IF(AND(ISNUMBER(OFFSET('Hygiene Data'!$H$5,0,10*ROW('Hygiene Data'!H191))),'Data Summary'!EA197="Yes"),OFFSET('Hygiene Data'!$H$5,0,10*ROW('Hygiene Data'!H191)),NA())</f>
        <v>#N/A</v>
      </c>
      <c r="BM197" s="521" t="e">
        <f ca="1">+IF(AND(ISNUMBER(OFFSET('Hygiene Data'!$H$7,0,10*ROW('Hygiene Data'!H191))),'Data Summary'!EB197="Yes"),OFFSET('Hygiene Data'!$H$7,0,10*ROW('Hygiene Data'!H191)),NA())</f>
        <v>#N/A</v>
      </c>
      <c r="BN197" s="521" t="e">
        <f ca="1">+IF(AND(ISNUMBER(OFFSET('Hygiene Data'!$H$9,0,10*ROW('Hygiene Data'!H191))),'Data Summary'!EC197="Yes"),OFFSET('Hygiene Data'!$H$9,0,10*ROW('Hygiene Data'!H191)),NA())</f>
        <v>#N/A</v>
      </c>
      <c r="BO197" s="521" t="e">
        <f ca="1">+IF(AND(ISNUMBER(OFFSET('Hygiene Data'!$I$5,0,10*ROW('Hygiene Data'!I191))),'Data Summary'!ED197="Yes"),OFFSET('Hygiene Data'!$I$5,0,10*ROW('Hygiene Data'!I191)),NA())</f>
        <v>#N/A</v>
      </c>
      <c r="BP197" s="521" t="e">
        <f ca="1">+IF(AND(ISNUMBER(OFFSET('Hygiene Data'!$I$7,0,10*ROW('Hygiene Data'!I191))),'Data Summary'!EE197="Yes"),OFFSET('Hygiene Data'!$I$7,0,10*ROW('Hygiene Data'!I191)),NA())</f>
        <v>#N/A</v>
      </c>
      <c r="BQ197" s="521" t="e">
        <f ca="1">+IF(AND(ISNUMBER(OFFSET('Hygiene Data'!$I$9,0,10*ROW('Hygiene Data'!I191))),'Data Summary'!EF197="Yes"),OFFSET('Hygiene Data'!$I$9,0,10*ROW('Hygiene Data'!I191)),NA())</f>
        <v>#N/A</v>
      </c>
    </row>
    <row r="198" spans="1:69" x14ac:dyDescent="0.25">
      <c r="A198" s="517" t="e">
        <f ca="1">+RIGHT('Data Summary'!A198,LEN('Data Summary'!A198)-9)</f>
        <v>#VALUE!</v>
      </c>
      <c r="B198" s="491" t="str">
        <f ca="1">+IF(ISTEXT('Data Summary'!B198),'Data Summary'!B198,"")</f>
        <v/>
      </c>
      <c r="C198" s="518" t="e">
        <f ca="1">+VALUE('Data Summary'!C198)</f>
        <v>#VALUE!</v>
      </c>
      <c r="D198" s="519" t="e">
        <f ca="1">+IF(AND(ISNUMBER(OFFSET('Water Data'!$D$4,0,10*ROW('Water Data'!D192))),'Data Summary'!BS198="Yes"),100-OFFSET('Water Data'!$D$4,0,10*ROW('Water Data'!D192)),NA())</f>
        <v>#N/A</v>
      </c>
      <c r="E198" s="519" t="e">
        <f ca="1">+IF(AND(ISNUMBER(OFFSET('Water Data'!$D$6,0,10*ROW('Water Data'!D192))),'Data Summary'!BT198="Yes"),OFFSET('Water Data'!$D$6,0,10*ROW('Water Data'!D192)),NA())</f>
        <v>#N/A</v>
      </c>
      <c r="F198" s="519" t="e">
        <f ca="1">+IF(AND(ISNUMBER(OFFSET('Water Data'!$D$9,0,10*ROW('Water Data'!D192))),'Data Summary'!BU198="Yes"),OFFSET('Water Data'!$D$9,0,10*ROW('Water Data'!D192)),NA())</f>
        <v>#N/A</v>
      </c>
      <c r="G198" s="519" t="e">
        <f ca="1">+IF(AND(ISNUMBER(OFFSET('Water Data'!$E$4,0,10*ROW('Water Data'!E192))),'Data Summary'!BV198="Yes"),100-OFFSET('Water Data'!$E$4,0,10*ROW('Water Data'!E192)),NA())</f>
        <v>#N/A</v>
      </c>
      <c r="H198" s="519" t="e">
        <f ca="1">+IF(AND(ISNUMBER(OFFSET('Water Data'!$E$6,0,10*ROW('Water Data'!E192))),'Data Summary'!BW198="Yes"),OFFSET('Water Data'!$E$6,0,10*ROW('Water Data'!E192)),NA())</f>
        <v>#N/A</v>
      </c>
      <c r="I198" s="519" t="e">
        <f ca="1">+IF(AND(ISNUMBER(OFFSET('Water Data'!$E$9,0,10*ROW('Water Data'!E192))),'Data Summary'!BX198="Yes"),OFFSET('Water Data'!$E$9,0,10*ROW('Water Data'!E192)),NA())</f>
        <v>#N/A</v>
      </c>
      <c r="J198" s="519" t="e">
        <f ca="1">+IF(AND(ISNUMBER(OFFSET('Water Data'!$F$4,0,10*ROW('Water Data'!F192))),'Data Summary'!BY198="Yes"),100-OFFSET('Water Data'!$F$4,0,10*ROW('Water Data'!F192)),NA())</f>
        <v>#N/A</v>
      </c>
      <c r="K198" s="519" t="e">
        <f ca="1">+IF(AND(ISNUMBER(OFFSET('Water Data'!$F$6,0,10*ROW('Water Data'!F192))),'Data Summary'!BZ198="Yes"),OFFSET('Water Data'!$F$6,0,10*ROW('Water Data'!F192)),NA())</f>
        <v>#N/A</v>
      </c>
      <c r="L198" s="519" t="e">
        <f ca="1">+IF(AND(ISNUMBER(OFFSET('Water Data'!$F$9,0,10*ROW('Water Data'!F192))),'Data Summary'!CA198="Yes"),OFFSET('Water Data'!$F$9,0,10*ROW('Water Data'!F192)),NA())</f>
        <v>#N/A</v>
      </c>
      <c r="M198" s="519" t="e">
        <f ca="1">+IF(AND(ISNUMBER(OFFSET('Water Data'!$G$4,0,10*ROW('Water Data'!G192))),'Data Summary'!CB198="Yes"),100-OFFSET('Water Data'!$G$4,0,10*ROW('Water Data'!G192)),NA())</f>
        <v>#N/A</v>
      </c>
      <c r="N198" s="519" t="e">
        <f ca="1">+IF(AND(ISNUMBER(OFFSET('Water Data'!$G$6,0,10*ROW('Water Data'!G192))),'Data Summary'!CC198="Yes"),OFFSET('Water Data'!$G$6,0,10*ROW('Water Data'!G192)),NA())</f>
        <v>#N/A</v>
      </c>
      <c r="O198" s="519" t="e">
        <f ca="1">+IF(AND(ISNUMBER(OFFSET('Water Data'!$G$9,0,10*ROW('Water Data'!G192))),'Data Summary'!CD198="Yes"),OFFSET('Water Data'!$G$9,0,10*ROW('Water Data'!G192)),NA())</f>
        <v>#N/A</v>
      </c>
      <c r="P198" s="519" t="e">
        <f ca="1">+IF(AND(ISNUMBER(OFFSET('Water Data'!$H$4,0,10*ROW('Water Data'!H192))),'Data Summary'!CE198="Yes"),100-OFFSET('Water Data'!$H$4,0,10*ROW('Water Data'!H192)),NA())</f>
        <v>#N/A</v>
      </c>
      <c r="Q198" s="519" t="e">
        <f ca="1">+IF(AND(ISNUMBER(OFFSET('Water Data'!$H$6,0,10*ROW('Water Data'!H192))),'Data Summary'!CF198="Yes"),OFFSET('Water Data'!$H$6,0,10*ROW('Water Data'!H192)),NA())</f>
        <v>#N/A</v>
      </c>
      <c r="R198" s="519" t="e">
        <f ca="1">+IF(AND(ISNUMBER(OFFSET('Water Data'!$H$9,0,10*ROW('Water Data'!H192))),'Data Summary'!CG198="Yes"),OFFSET('Water Data'!$H$9,0,10*ROW('Water Data'!H192)),NA())</f>
        <v>#N/A</v>
      </c>
      <c r="S198" s="519" t="e">
        <f ca="1">+IF(AND(ISNUMBER(OFFSET('Water Data'!$I$4,0,10*ROW('Water Data'!I192))),'Data Summary'!CH198="Yes"),100-OFFSET('Water Data'!$I$4,0,10*ROW('Water Data'!I192)),NA())</f>
        <v>#N/A</v>
      </c>
      <c r="T198" s="519" t="e">
        <f ca="1">+IF(AND(ISNUMBER(OFFSET('Water Data'!$I$6,0,10*ROW('Water Data'!I192))),'Data Summary'!CI198="Yes"),OFFSET('Water Data'!$I$6,0,10*ROW('Water Data'!I192)),NA())</f>
        <v>#N/A</v>
      </c>
      <c r="U198" s="519" t="e">
        <f ca="1">+IF(AND(ISNUMBER(OFFSET('Water Data'!$I$9,0,10*ROW('Water Data'!I192))),'Data Summary'!CJ198="Yes"),OFFSET('Water Data'!$I$9,0,10*ROW('Water Data'!I192)),NA())</f>
        <v>#N/A</v>
      </c>
      <c r="V198" s="520" t="e">
        <f ca="1">+IF(AND(ISNUMBER(OFFSET('Sanitation Data'!$D$4,0,10*ROW('Sanitation Data'!D192))),'Data Summary'!CK198="Yes"),100-OFFSET('Sanitation Data'!$D$4,0,10*ROW('Sanitation Data'!D192)),NA())</f>
        <v>#N/A</v>
      </c>
      <c r="W198" s="520" t="e">
        <f ca="1">+IF(AND(ISNUMBER(OFFSET('Sanitation Data'!$D$6,0,10*ROW('Sanitation Data'!D192))),'Data Summary'!CL198="Yes"),OFFSET('Sanitation Data'!$D$6,0,10*ROW('Sanitation Data'!D192)),NA())</f>
        <v>#N/A</v>
      </c>
      <c r="X198" s="520" t="e">
        <f ca="1">+IF(AND(ISNUMBER(OFFSET('Sanitation Data'!$D$10,0,10*ROW('Sanitation Data'!D192))),'Data Summary'!CM198="Yes"),OFFSET('Sanitation Data'!$D$10,0,10*ROW('Sanitation Data'!D192)),NA())</f>
        <v>#N/A</v>
      </c>
      <c r="Y198" s="520" t="e">
        <f ca="1">+IF(AND(ISNUMBER(OFFSET('Sanitation Data'!$D$11,0,10*ROW('Sanitation Data'!D192))),'Data Summary'!CN198="Yes"),OFFSET('Sanitation Data'!$D$11,0,10*ROW('Sanitation Data'!D192)),NA())</f>
        <v>#N/A</v>
      </c>
      <c r="Z198" s="520" t="e">
        <f ca="1">+IF(AND(ISNUMBER(OFFSET('Sanitation Data'!$D$12,0,10*ROW('Sanitation Data'!D192))),'Data Summary'!CO198="Yes"),OFFSET('Sanitation Data'!$D$12,0,10*ROW('Sanitation Data'!D192)),NA())</f>
        <v>#N/A</v>
      </c>
      <c r="AA198" s="520" t="e">
        <f ca="1">+IF(AND(ISNUMBER(OFFSET('Sanitation Data'!$E$4,0,10*ROW('Sanitation Data'!E192))),'Data Summary'!CP198="Yes"),100-OFFSET('Sanitation Data'!$E$4,0,10*ROW('Sanitation Data'!E192)),NA())</f>
        <v>#N/A</v>
      </c>
      <c r="AB198" s="520" t="e">
        <f ca="1">+IF(AND(ISNUMBER(OFFSET('Sanitation Data'!$E$6,0,10*ROW('Sanitation Data'!E192))),'Data Summary'!CQ198="Yes"),OFFSET('Sanitation Data'!$E$6,0,10*ROW('Sanitation Data'!E192)),NA())</f>
        <v>#N/A</v>
      </c>
      <c r="AC198" s="520" t="e">
        <f ca="1">+IF(AND(ISNUMBER(OFFSET('Sanitation Data'!$E$10,0,10*ROW('Sanitation Data'!E192))),'Data Summary'!CR198="Yes"),OFFSET('Sanitation Data'!$E$10,0,10*ROW('Sanitation Data'!E192)),NA())</f>
        <v>#N/A</v>
      </c>
      <c r="AD198" s="520" t="e">
        <f ca="1">+IF(AND(ISNUMBER(OFFSET('Sanitation Data'!$E$11,0,10*ROW('Sanitation Data'!E192))),'Data Summary'!CS198="Yes"),OFFSET('Sanitation Data'!$E$11,0,10*ROW('Sanitation Data'!E192)),NA())</f>
        <v>#N/A</v>
      </c>
      <c r="AE198" s="520" t="e">
        <f ca="1">+IF(AND(ISNUMBER(OFFSET('Sanitation Data'!$E$12,0,10*ROW('Sanitation Data'!E192))),'Data Summary'!CT198="Yes"),OFFSET('Sanitation Data'!$E$12,0,10*ROW('Sanitation Data'!E192)),NA())</f>
        <v>#N/A</v>
      </c>
      <c r="AF198" s="520" t="e">
        <f ca="1">+IF(AND(ISNUMBER(OFFSET('Sanitation Data'!$F$4,0,10*ROW('Sanitation Data'!F192))),'Data Summary'!CU198="Yes"),100-OFFSET('Sanitation Data'!$F$4,0,10*ROW('Sanitation Data'!F192)),NA())</f>
        <v>#N/A</v>
      </c>
      <c r="AG198" s="520" t="e">
        <f ca="1">+IF(AND(ISNUMBER(OFFSET('Sanitation Data'!$F$6,0,10*ROW('Sanitation Data'!F192))),'Data Summary'!CV198="Yes"),OFFSET('Sanitation Data'!$F$6,0,10*ROW('Sanitation Data'!F192)),NA())</f>
        <v>#N/A</v>
      </c>
      <c r="AH198" s="520" t="e">
        <f ca="1">+IF(AND(ISNUMBER(OFFSET('Sanitation Data'!$F$10,0,10*ROW('Sanitation Data'!F192))),'Data Summary'!CW198="Yes"),OFFSET('Sanitation Data'!$F$10,0,10*ROW('Sanitation Data'!F192)),NA())</f>
        <v>#N/A</v>
      </c>
      <c r="AI198" s="520" t="e">
        <f ca="1">+IF(AND(ISNUMBER(OFFSET('Sanitation Data'!$F$11,0,10*ROW('Sanitation Data'!F192))),'Data Summary'!CX198="Yes"),OFFSET('Sanitation Data'!$F$11,0,10*ROW('Sanitation Data'!F192)),NA())</f>
        <v>#N/A</v>
      </c>
      <c r="AJ198" s="520" t="e">
        <f ca="1">+IF(AND(ISNUMBER(OFFSET('Sanitation Data'!$F$12,0,10*ROW('Sanitation Data'!F192))),'Data Summary'!CY198="Yes"),OFFSET('Sanitation Data'!$F$12,0,10*ROW('Sanitation Data'!F192)),NA())</f>
        <v>#N/A</v>
      </c>
      <c r="AK198" s="520" t="e">
        <f ca="1">+IF(AND(ISNUMBER(OFFSET('Sanitation Data'!$G$4,0,10*ROW('Sanitation Data'!G192))),'Data Summary'!CZ198="Yes"),100-OFFSET('Sanitation Data'!$G$4,0,10*ROW('Sanitation Data'!G192)),NA())</f>
        <v>#N/A</v>
      </c>
      <c r="AL198" s="520" t="e">
        <f ca="1">+IF(AND(ISNUMBER(OFFSET('Sanitation Data'!$G$6,0,10*ROW('Sanitation Data'!G192))),'Data Summary'!DA198="Yes"),OFFSET('Sanitation Data'!$G$6,0,10*ROW('Sanitation Data'!G192)),NA())</f>
        <v>#N/A</v>
      </c>
      <c r="AM198" s="520" t="e">
        <f ca="1">+IF(AND(ISNUMBER(OFFSET('Sanitation Data'!$G$10,0,10*ROW('Sanitation Data'!G192))),'Data Summary'!DB198="Yes"),OFFSET('Sanitation Data'!$G$10,0,10*ROW('Sanitation Data'!G192)),NA())</f>
        <v>#N/A</v>
      </c>
      <c r="AN198" s="520" t="e">
        <f ca="1">+IF(AND(ISNUMBER(OFFSET('Sanitation Data'!$G$11,0,10*ROW('Sanitation Data'!G192))),'Data Summary'!DC198="Yes"),OFFSET('Sanitation Data'!$G$11,0,10*ROW('Sanitation Data'!G192)),NA())</f>
        <v>#N/A</v>
      </c>
      <c r="AO198" s="520" t="e">
        <f ca="1">+IF(AND(ISNUMBER(OFFSET('Sanitation Data'!$G$12,0,10*ROW('Sanitation Data'!G192))),'Data Summary'!DD198="Yes"),OFFSET('Sanitation Data'!$G$12,0,10*ROW('Sanitation Data'!G192)),NA())</f>
        <v>#N/A</v>
      </c>
      <c r="AP198" s="520" t="e">
        <f ca="1">+IF(AND(ISNUMBER(OFFSET('Sanitation Data'!$H$4,0,10*ROW('Sanitation Data'!H192))),'Data Summary'!DE198="Yes"),100-OFFSET('Sanitation Data'!$H$4,0,10*ROW('Sanitation Data'!H192)),NA())</f>
        <v>#N/A</v>
      </c>
      <c r="AQ198" s="520" t="e">
        <f ca="1">+IF(AND(ISNUMBER(OFFSET('Sanitation Data'!$H$6,0,10*ROW('Sanitation Data'!H192))),'Data Summary'!DF198="Yes"),OFFSET('Sanitation Data'!$H$6,0,10*ROW('Sanitation Data'!H192)),NA())</f>
        <v>#N/A</v>
      </c>
      <c r="AR198" s="520" t="e">
        <f ca="1">+IF(AND(ISNUMBER(OFFSET('Sanitation Data'!$H$10,0,10*ROW('Sanitation Data'!H192))),'Data Summary'!DG198="Yes"),OFFSET('Sanitation Data'!$H$10,0,10*ROW('Sanitation Data'!H192)),NA())</f>
        <v>#N/A</v>
      </c>
      <c r="AS198" s="520" t="e">
        <f ca="1">+IF(AND(ISNUMBER(OFFSET('Sanitation Data'!$H$11,0,10*ROW('Sanitation Data'!H192))),'Data Summary'!DH198="Yes"),OFFSET('Sanitation Data'!$H$11,0,10*ROW('Sanitation Data'!H192)),NA())</f>
        <v>#N/A</v>
      </c>
      <c r="AT198" s="520" t="e">
        <f ca="1">+IF(AND(ISNUMBER(OFFSET('Sanitation Data'!$H$12,0,10*ROW('Sanitation Data'!H192))),'Data Summary'!DI198="Yes"),OFFSET('Sanitation Data'!$H$12,0,10*ROW('Sanitation Data'!H192)),NA())</f>
        <v>#N/A</v>
      </c>
      <c r="AU198" s="520" t="e">
        <f ca="1">+IF(AND(ISNUMBER(OFFSET('Sanitation Data'!$I$4,0,10*ROW('Sanitation Data'!I192))),'Data Summary'!DJ198="Yes"),100-OFFSET('Sanitation Data'!$I$4,0,10*ROW('Sanitation Data'!I192)),NA())</f>
        <v>#N/A</v>
      </c>
      <c r="AV198" s="520" t="e">
        <f ca="1">+IF(AND(ISNUMBER(OFFSET('Sanitation Data'!$I$6,0,10*ROW('Sanitation Data'!I192))),'Data Summary'!DK198="Yes"),OFFSET('Sanitation Data'!$I$6,0,10*ROW('Sanitation Data'!I192)),NA())</f>
        <v>#N/A</v>
      </c>
      <c r="AW198" s="520" t="e">
        <f ca="1">+IF(AND(ISNUMBER(OFFSET('Sanitation Data'!$I$10,0,10*ROW('Sanitation Data'!I192))),'Data Summary'!DL198="Yes"),OFFSET('Sanitation Data'!$I$10,0,10*ROW('Sanitation Data'!I192)),NA())</f>
        <v>#N/A</v>
      </c>
      <c r="AX198" s="520" t="e">
        <f ca="1">+IF(AND(ISNUMBER(OFFSET('Sanitation Data'!$I$11,0,10*ROW('Sanitation Data'!I192))),'Data Summary'!DM198="Yes"),OFFSET('Sanitation Data'!$I$11,0,10*ROW('Sanitation Data'!I192)),NA())</f>
        <v>#N/A</v>
      </c>
      <c r="AY198" s="520" t="e">
        <f ca="1">+IF(AND(ISNUMBER(OFFSET('Sanitation Data'!$I$12,0,10*ROW('Sanitation Data'!I192))),'Data Summary'!DN198="Yes"),OFFSET('Sanitation Data'!$I$12,0,10*ROW('Sanitation Data'!I192)),NA())</f>
        <v>#N/A</v>
      </c>
      <c r="AZ198" s="521" t="e">
        <f ca="1">+IF(AND(ISNUMBER(OFFSET('Hygiene Data'!$D$5,0,10*ROW('Hygiene Data'!D192))),'Data Summary'!DO198="Yes"),OFFSET('Hygiene Data'!$D$5,0,10*ROW('Hygiene Data'!D192)),NA())</f>
        <v>#N/A</v>
      </c>
      <c r="BA198" s="521" t="e">
        <f ca="1">+IF(AND(ISNUMBER(OFFSET('Hygiene Data'!$D$7,0,10*ROW('Hygiene Data'!D192))),'Data Summary'!DP198="Yes"),OFFSET('Hygiene Data'!$D$7,0,10*ROW('Hygiene Data'!D192)),NA())</f>
        <v>#N/A</v>
      </c>
      <c r="BB198" s="521" t="e">
        <f ca="1">+IF(AND(ISNUMBER(OFFSET('Hygiene Data'!$D$9,0,10*ROW('Hygiene Data'!D192))),'Data Summary'!DQ198="Yes"),OFFSET('Hygiene Data'!$D$9,0,10*ROW('Hygiene Data'!D192)),NA())</f>
        <v>#N/A</v>
      </c>
      <c r="BC198" s="521" t="e">
        <f ca="1">+IF(AND(ISNUMBER(OFFSET('Hygiene Data'!$E$5,0,10*ROW('Hygiene Data'!E192))),'Data Summary'!DR198="Yes"),OFFSET('Hygiene Data'!$E$5,0,10*ROW('Hygiene Data'!E192)),NA())</f>
        <v>#N/A</v>
      </c>
      <c r="BD198" s="521" t="e">
        <f ca="1">+IF(AND(ISNUMBER(OFFSET('Hygiene Data'!$E$7,0,10*ROW('Hygiene Data'!E192))),'Data Summary'!DS198="Yes"),OFFSET('Hygiene Data'!$E$7,0,10*ROW('Hygiene Data'!E192)),NA())</f>
        <v>#N/A</v>
      </c>
      <c r="BE198" s="521" t="e">
        <f ca="1">+IF(AND(ISNUMBER(OFFSET('Hygiene Data'!$E$9,0,10*ROW('Hygiene Data'!E192))),'Data Summary'!DT198="Yes"),OFFSET('Hygiene Data'!$E$9,0,10*ROW('Hygiene Data'!E192)),NA())</f>
        <v>#N/A</v>
      </c>
      <c r="BF198" s="521" t="e">
        <f ca="1">+IF(AND(ISNUMBER(OFFSET('Hygiene Data'!$F$5,0,10*ROW('Hygiene Data'!F192))),'Data Summary'!DU198="Yes"),OFFSET('Hygiene Data'!$F$5,0,10*ROW('Hygiene Data'!F192)),NA())</f>
        <v>#N/A</v>
      </c>
      <c r="BG198" s="521" t="e">
        <f ca="1">+IF(AND(ISNUMBER(OFFSET('Hygiene Data'!$F$7,0,10*ROW('Hygiene Data'!F192))),'Data Summary'!DV198="Yes"),OFFSET('Hygiene Data'!$F$7,0,10*ROW('Hygiene Data'!F192)),NA())</f>
        <v>#N/A</v>
      </c>
      <c r="BH198" s="521" t="e">
        <f ca="1">+IF(AND(ISNUMBER(OFFSET('Hygiene Data'!$F$9,0,10*ROW('Hygiene Data'!F192))),'Data Summary'!DW198="Yes"),OFFSET('Hygiene Data'!$F$9,0,10*ROW('Hygiene Data'!F192)),NA())</f>
        <v>#N/A</v>
      </c>
      <c r="BI198" s="521" t="e">
        <f ca="1">+IF(AND(ISNUMBER(OFFSET('Hygiene Data'!$G$5,0,10*ROW('Hygiene Data'!G192))),'Data Summary'!DX198="Yes"),OFFSET('Hygiene Data'!$G$5,0,10*ROW('Hygiene Data'!G192)),NA())</f>
        <v>#N/A</v>
      </c>
      <c r="BJ198" s="521" t="e">
        <f ca="1">+IF(AND(ISNUMBER(OFFSET('Hygiene Data'!$G$7,0,10*ROW('Hygiene Data'!G192))),'Data Summary'!DY198="Yes"),OFFSET('Hygiene Data'!$G$7,0,10*ROW('Hygiene Data'!G192)),NA())</f>
        <v>#N/A</v>
      </c>
      <c r="BK198" s="521" t="e">
        <f ca="1">+IF(AND(ISNUMBER(OFFSET('Hygiene Data'!$G$9,0,10*ROW('Hygiene Data'!G192))),'Data Summary'!DZ198="Yes"),OFFSET('Hygiene Data'!$G$9,0,10*ROW('Hygiene Data'!G192)),NA())</f>
        <v>#N/A</v>
      </c>
      <c r="BL198" s="521" t="e">
        <f ca="1">+IF(AND(ISNUMBER(OFFSET('Hygiene Data'!$H$5,0,10*ROW('Hygiene Data'!H192))),'Data Summary'!EA198="Yes"),OFFSET('Hygiene Data'!$H$5,0,10*ROW('Hygiene Data'!H192)),NA())</f>
        <v>#N/A</v>
      </c>
      <c r="BM198" s="521" t="e">
        <f ca="1">+IF(AND(ISNUMBER(OFFSET('Hygiene Data'!$H$7,0,10*ROW('Hygiene Data'!H192))),'Data Summary'!EB198="Yes"),OFFSET('Hygiene Data'!$H$7,0,10*ROW('Hygiene Data'!H192)),NA())</f>
        <v>#N/A</v>
      </c>
      <c r="BN198" s="521" t="e">
        <f ca="1">+IF(AND(ISNUMBER(OFFSET('Hygiene Data'!$H$9,0,10*ROW('Hygiene Data'!H192))),'Data Summary'!EC198="Yes"),OFFSET('Hygiene Data'!$H$9,0,10*ROW('Hygiene Data'!H192)),NA())</f>
        <v>#N/A</v>
      </c>
      <c r="BO198" s="521" t="e">
        <f ca="1">+IF(AND(ISNUMBER(OFFSET('Hygiene Data'!$I$5,0,10*ROW('Hygiene Data'!I192))),'Data Summary'!ED198="Yes"),OFFSET('Hygiene Data'!$I$5,0,10*ROW('Hygiene Data'!I192)),NA())</f>
        <v>#N/A</v>
      </c>
      <c r="BP198" s="521" t="e">
        <f ca="1">+IF(AND(ISNUMBER(OFFSET('Hygiene Data'!$I$7,0,10*ROW('Hygiene Data'!I192))),'Data Summary'!EE198="Yes"),OFFSET('Hygiene Data'!$I$7,0,10*ROW('Hygiene Data'!I192)),NA())</f>
        <v>#N/A</v>
      </c>
      <c r="BQ198" s="521" t="e">
        <f ca="1">+IF(AND(ISNUMBER(OFFSET('Hygiene Data'!$I$9,0,10*ROW('Hygiene Data'!I192))),'Data Summary'!EF198="Yes"),OFFSET('Hygiene Data'!$I$9,0,10*ROW('Hygiene Data'!I192)),NA())</f>
        <v>#N/A</v>
      </c>
    </row>
    <row r="199" spans="1:69" x14ac:dyDescent="0.25">
      <c r="A199" s="517" t="e">
        <f ca="1">+RIGHT('Data Summary'!A199,LEN('Data Summary'!A199)-9)</f>
        <v>#VALUE!</v>
      </c>
      <c r="B199" s="491" t="str">
        <f ca="1">+IF(ISTEXT('Data Summary'!B199),'Data Summary'!B199,"")</f>
        <v/>
      </c>
      <c r="C199" s="518" t="e">
        <f ca="1">+VALUE('Data Summary'!C199)</f>
        <v>#VALUE!</v>
      </c>
      <c r="D199" s="519" t="e">
        <f ca="1">+IF(AND(ISNUMBER(OFFSET('Water Data'!$D$4,0,10*ROW('Water Data'!D193))),'Data Summary'!BS199="Yes"),100-OFFSET('Water Data'!$D$4,0,10*ROW('Water Data'!D193)),NA())</f>
        <v>#N/A</v>
      </c>
      <c r="E199" s="519" t="e">
        <f ca="1">+IF(AND(ISNUMBER(OFFSET('Water Data'!$D$6,0,10*ROW('Water Data'!D193))),'Data Summary'!BT199="Yes"),OFFSET('Water Data'!$D$6,0,10*ROW('Water Data'!D193)),NA())</f>
        <v>#N/A</v>
      </c>
      <c r="F199" s="519" t="e">
        <f ca="1">+IF(AND(ISNUMBER(OFFSET('Water Data'!$D$9,0,10*ROW('Water Data'!D193))),'Data Summary'!BU199="Yes"),OFFSET('Water Data'!$D$9,0,10*ROW('Water Data'!D193)),NA())</f>
        <v>#N/A</v>
      </c>
      <c r="G199" s="519" t="e">
        <f ca="1">+IF(AND(ISNUMBER(OFFSET('Water Data'!$E$4,0,10*ROW('Water Data'!E193))),'Data Summary'!BV199="Yes"),100-OFFSET('Water Data'!$E$4,0,10*ROW('Water Data'!E193)),NA())</f>
        <v>#N/A</v>
      </c>
      <c r="H199" s="519" t="e">
        <f ca="1">+IF(AND(ISNUMBER(OFFSET('Water Data'!$E$6,0,10*ROW('Water Data'!E193))),'Data Summary'!BW199="Yes"),OFFSET('Water Data'!$E$6,0,10*ROW('Water Data'!E193)),NA())</f>
        <v>#N/A</v>
      </c>
      <c r="I199" s="519" t="e">
        <f ca="1">+IF(AND(ISNUMBER(OFFSET('Water Data'!$E$9,0,10*ROW('Water Data'!E193))),'Data Summary'!BX199="Yes"),OFFSET('Water Data'!$E$9,0,10*ROW('Water Data'!E193)),NA())</f>
        <v>#N/A</v>
      </c>
      <c r="J199" s="519" t="e">
        <f ca="1">+IF(AND(ISNUMBER(OFFSET('Water Data'!$F$4,0,10*ROW('Water Data'!F193))),'Data Summary'!BY199="Yes"),100-OFFSET('Water Data'!$F$4,0,10*ROW('Water Data'!F193)),NA())</f>
        <v>#N/A</v>
      </c>
      <c r="K199" s="519" t="e">
        <f ca="1">+IF(AND(ISNUMBER(OFFSET('Water Data'!$F$6,0,10*ROW('Water Data'!F193))),'Data Summary'!BZ199="Yes"),OFFSET('Water Data'!$F$6,0,10*ROW('Water Data'!F193)),NA())</f>
        <v>#N/A</v>
      </c>
      <c r="L199" s="519" t="e">
        <f ca="1">+IF(AND(ISNUMBER(OFFSET('Water Data'!$F$9,0,10*ROW('Water Data'!F193))),'Data Summary'!CA199="Yes"),OFFSET('Water Data'!$F$9,0,10*ROW('Water Data'!F193)),NA())</f>
        <v>#N/A</v>
      </c>
      <c r="M199" s="519" t="e">
        <f ca="1">+IF(AND(ISNUMBER(OFFSET('Water Data'!$G$4,0,10*ROW('Water Data'!G193))),'Data Summary'!CB199="Yes"),100-OFFSET('Water Data'!$G$4,0,10*ROW('Water Data'!G193)),NA())</f>
        <v>#N/A</v>
      </c>
      <c r="N199" s="519" t="e">
        <f ca="1">+IF(AND(ISNUMBER(OFFSET('Water Data'!$G$6,0,10*ROW('Water Data'!G193))),'Data Summary'!CC199="Yes"),OFFSET('Water Data'!$G$6,0,10*ROW('Water Data'!G193)),NA())</f>
        <v>#N/A</v>
      </c>
      <c r="O199" s="519" t="e">
        <f ca="1">+IF(AND(ISNUMBER(OFFSET('Water Data'!$G$9,0,10*ROW('Water Data'!G193))),'Data Summary'!CD199="Yes"),OFFSET('Water Data'!$G$9,0,10*ROW('Water Data'!G193)),NA())</f>
        <v>#N/A</v>
      </c>
      <c r="P199" s="519" t="e">
        <f ca="1">+IF(AND(ISNUMBER(OFFSET('Water Data'!$H$4,0,10*ROW('Water Data'!H193))),'Data Summary'!CE199="Yes"),100-OFFSET('Water Data'!$H$4,0,10*ROW('Water Data'!H193)),NA())</f>
        <v>#N/A</v>
      </c>
      <c r="Q199" s="519" t="e">
        <f ca="1">+IF(AND(ISNUMBER(OFFSET('Water Data'!$H$6,0,10*ROW('Water Data'!H193))),'Data Summary'!CF199="Yes"),OFFSET('Water Data'!$H$6,0,10*ROW('Water Data'!H193)),NA())</f>
        <v>#N/A</v>
      </c>
      <c r="R199" s="519" t="e">
        <f ca="1">+IF(AND(ISNUMBER(OFFSET('Water Data'!$H$9,0,10*ROW('Water Data'!H193))),'Data Summary'!CG199="Yes"),OFFSET('Water Data'!$H$9,0,10*ROW('Water Data'!H193)),NA())</f>
        <v>#N/A</v>
      </c>
      <c r="S199" s="519" t="e">
        <f ca="1">+IF(AND(ISNUMBER(OFFSET('Water Data'!$I$4,0,10*ROW('Water Data'!I193))),'Data Summary'!CH199="Yes"),100-OFFSET('Water Data'!$I$4,0,10*ROW('Water Data'!I193)),NA())</f>
        <v>#N/A</v>
      </c>
      <c r="T199" s="519" t="e">
        <f ca="1">+IF(AND(ISNUMBER(OFFSET('Water Data'!$I$6,0,10*ROW('Water Data'!I193))),'Data Summary'!CI199="Yes"),OFFSET('Water Data'!$I$6,0,10*ROW('Water Data'!I193)),NA())</f>
        <v>#N/A</v>
      </c>
      <c r="U199" s="519" t="e">
        <f ca="1">+IF(AND(ISNUMBER(OFFSET('Water Data'!$I$9,0,10*ROW('Water Data'!I193))),'Data Summary'!CJ199="Yes"),OFFSET('Water Data'!$I$9,0,10*ROW('Water Data'!I193)),NA())</f>
        <v>#N/A</v>
      </c>
      <c r="V199" s="520" t="e">
        <f ca="1">+IF(AND(ISNUMBER(OFFSET('Sanitation Data'!$D$4,0,10*ROW('Sanitation Data'!D193))),'Data Summary'!CK199="Yes"),100-OFFSET('Sanitation Data'!$D$4,0,10*ROW('Sanitation Data'!D193)),NA())</f>
        <v>#N/A</v>
      </c>
      <c r="W199" s="520" t="e">
        <f ca="1">+IF(AND(ISNUMBER(OFFSET('Sanitation Data'!$D$6,0,10*ROW('Sanitation Data'!D193))),'Data Summary'!CL199="Yes"),OFFSET('Sanitation Data'!$D$6,0,10*ROW('Sanitation Data'!D193)),NA())</f>
        <v>#N/A</v>
      </c>
      <c r="X199" s="520" t="e">
        <f ca="1">+IF(AND(ISNUMBER(OFFSET('Sanitation Data'!$D$10,0,10*ROW('Sanitation Data'!D193))),'Data Summary'!CM199="Yes"),OFFSET('Sanitation Data'!$D$10,0,10*ROW('Sanitation Data'!D193)),NA())</f>
        <v>#N/A</v>
      </c>
      <c r="Y199" s="520" t="e">
        <f ca="1">+IF(AND(ISNUMBER(OFFSET('Sanitation Data'!$D$11,0,10*ROW('Sanitation Data'!D193))),'Data Summary'!CN199="Yes"),OFFSET('Sanitation Data'!$D$11,0,10*ROW('Sanitation Data'!D193)),NA())</f>
        <v>#N/A</v>
      </c>
      <c r="Z199" s="520" t="e">
        <f ca="1">+IF(AND(ISNUMBER(OFFSET('Sanitation Data'!$D$12,0,10*ROW('Sanitation Data'!D193))),'Data Summary'!CO199="Yes"),OFFSET('Sanitation Data'!$D$12,0,10*ROW('Sanitation Data'!D193)),NA())</f>
        <v>#N/A</v>
      </c>
      <c r="AA199" s="520" t="e">
        <f ca="1">+IF(AND(ISNUMBER(OFFSET('Sanitation Data'!$E$4,0,10*ROW('Sanitation Data'!E193))),'Data Summary'!CP199="Yes"),100-OFFSET('Sanitation Data'!$E$4,0,10*ROW('Sanitation Data'!E193)),NA())</f>
        <v>#N/A</v>
      </c>
      <c r="AB199" s="520" t="e">
        <f ca="1">+IF(AND(ISNUMBER(OFFSET('Sanitation Data'!$E$6,0,10*ROW('Sanitation Data'!E193))),'Data Summary'!CQ199="Yes"),OFFSET('Sanitation Data'!$E$6,0,10*ROW('Sanitation Data'!E193)),NA())</f>
        <v>#N/A</v>
      </c>
      <c r="AC199" s="520" t="e">
        <f ca="1">+IF(AND(ISNUMBER(OFFSET('Sanitation Data'!$E$10,0,10*ROW('Sanitation Data'!E193))),'Data Summary'!CR199="Yes"),OFFSET('Sanitation Data'!$E$10,0,10*ROW('Sanitation Data'!E193)),NA())</f>
        <v>#N/A</v>
      </c>
      <c r="AD199" s="520" t="e">
        <f ca="1">+IF(AND(ISNUMBER(OFFSET('Sanitation Data'!$E$11,0,10*ROW('Sanitation Data'!E193))),'Data Summary'!CS199="Yes"),OFFSET('Sanitation Data'!$E$11,0,10*ROW('Sanitation Data'!E193)),NA())</f>
        <v>#N/A</v>
      </c>
      <c r="AE199" s="520" t="e">
        <f ca="1">+IF(AND(ISNUMBER(OFFSET('Sanitation Data'!$E$12,0,10*ROW('Sanitation Data'!E193))),'Data Summary'!CT199="Yes"),OFFSET('Sanitation Data'!$E$12,0,10*ROW('Sanitation Data'!E193)),NA())</f>
        <v>#N/A</v>
      </c>
      <c r="AF199" s="520" t="e">
        <f ca="1">+IF(AND(ISNUMBER(OFFSET('Sanitation Data'!$F$4,0,10*ROW('Sanitation Data'!F193))),'Data Summary'!CU199="Yes"),100-OFFSET('Sanitation Data'!$F$4,0,10*ROW('Sanitation Data'!F193)),NA())</f>
        <v>#N/A</v>
      </c>
      <c r="AG199" s="520" t="e">
        <f ca="1">+IF(AND(ISNUMBER(OFFSET('Sanitation Data'!$F$6,0,10*ROW('Sanitation Data'!F193))),'Data Summary'!CV199="Yes"),OFFSET('Sanitation Data'!$F$6,0,10*ROW('Sanitation Data'!F193)),NA())</f>
        <v>#N/A</v>
      </c>
      <c r="AH199" s="520" t="e">
        <f ca="1">+IF(AND(ISNUMBER(OFFSET('Sanitation Data'!$F$10,0,10*ROW('Sanitation Data'!F193))),'Data Summary'!CW199="Yes"),OFFSET('Sanitation Data'!$F$10,0,10*ROW('Sanitation Data'!F193)),NA())</f>
        <v>#N/A</v>
      </c>
      <c r="AI199" s="520" t="e">
        <f ca="1">+IF(AND(ISNUMBER(OFFSET('Sanitation Data'!$F$11,0,10*ROW('Sanitation Data'!F193))),'Data Summary'!CX199="Yes"),OFFSET('Sanitation Data'!$F$11,0,10*ROW('Sanitation Data'!F193)),NA())</f>
        <v>#N/A</v>
      </c>
      <c r="AJ199" s="520" t="e">
        <f ca="1">+IF(AND(ISNUMBER(OFFSET('Sanitation Data'!$F$12,0,10*ROW('Sanitation Data'!F193))),'Data Summary'!CY199="Yes"),OFFSET('Sanitation Data'!$F$12,0,10*ROW('Sanitation Data'!F193)),NA())</f>
        <v>#N/A</v>
      </c>
      <c r="AK199" s="520" t="e">
        <f ca="1">+IF(AND(ISNUMBER(OFFSET('Sanitation Data'!$G$4,0,10*ROW('Sanitation Data'!G193))),'Data Summary'!CZ199="Yes"),100-OFFSET('Sanitation Data'!$G$4,0,10*ROW('Sanitation Data'!G193)),NA())</f>
        <v>#N/A</v>
      </c>
      <c r="AL199" s="520" t="e">
        <f ca="1">+IF(AND(ISNUMBER(OFFSET('Sanitation Data'!$G$6,0,10*ROW('Sanitation Data'!G193))),'Data Summary'!DA199="Yes"),OFFSET('Sanitation Data'!$G$6,0,10*ROW('Sanitation Data'!G193)),NA())</f>
        <v>#N/A</v>
      </c>
      <c r="AM199" s="520" t="e">
        <f ca="1">+IF(AND(ISNUMBER(OFFSET('Sanitation Data'!$G$10,0,10*ROW('Sanitation Data'!G193))),'Data Summary'!DB199="Yes"),OFFSET('Sanitation Data'!$G$10,0,10*ROW('Sanitation Data'!G193)),NA())</f>
        <v>#N/A</v>
      </c>
      <c r="AN199" s="520" t="e">
        <f ca="1">+IF(AND(ISNUMBER(OFFSET('Sanitation Data'!$G$11,0,10*ROW('Sanitation Data'!G193))),'Data Summary'!DC199="Yes"),OFFSET('Sanitation Data'!$G$11,0,10*ROW('Sanitation Data'!G193)),NA())</f>
        <v>#N/A</v>
      </c>
      <c r="AO199" s="520" t="e">
        <f ca="1">+IF(AND(ISNUMBER(OFFSET('Sanitation Data'!$G$12,0,10*ROW('Sanitation Data'!G193))),'Data Summary'!DD199="Yes"),OFFSET('Sanitation Data'!$G$12,0,10*ROW('Sanitation Data'!G193)),NA())</f>
        <v>#N/A</v>
      </c>
      <c r="AP199" s="520" t="e">
        <f ca="1">+IF(AND(ISNUMBER(OFFSET('Sanitation Data'!$H$4,0,10*ROW('Sanitation Data'!H193))),'Data Summary'!DE199="Yes"),100-OFFSET('Sanitation Data'!$H$4,0,10*ROW('Sanitation Data'!H193)),NA())</f>
        <v>#N/A</v>
      </c>
      <c r="AQ199" s="520" t="e">
        <f ca="1">+IF(AND(ISNUMBER(OFFSET('Sanitation Data'!$H$6,0,10*ROW('Sanitation Data'!H193))),'Data Summary'!DF199="Yes"),OFFSET('Sanitation Data'!$H$6,0,10*ROW('Sanitation Data'!H193)),NA())</f>
        <v>#N/A</v>
      </c>
      <c r="AR199" s="520" t="e">
        <f ca="1">+IF(AND(ISNUMBER(OFFSET('Sanitation Data'!$H$10,0,10*ROW('Sanitation Data'!H193))),'Data Summary'!DG199="Yes"),OFFSET('Sanitation Data'!$H$10,0,10*ROW('Sanitation Data'!H193)),NA())</f>
        <v>#N/A</v>
      </c>
      <c r="AS199" s="520" t="e">
        <f ca="1">+IF(AND(ISNUMBER(OFFSET('Sanitation Data'!$H$11,0,10*ROW('Sanitation Data'!H193))),'Data Summary'!DH199="Yes"),OFFSET('Sanitation Data'!$H$11,0,10*ROW('Sanitation Data'!H193)),NA())</f>
        <v>#N/A</v>
      </c>
      <c r="AT199" s="520" t="e">
        <f ca="1">+IF(AND(ISNUMBER(OFFSET('Sanitation Data'!$H$12,0,10*ROW('Sanitation Data'!H193))),'Data Summary'!DI199="Yes"),OFFSET('Sanitation Data'!$H$12,0,10*ROW('Sanitation Data'!H193)),NA())</f>
        <v>#N/A</v>
      </c>
      <c r="AU199" s="520" t="e">
        <f ca="1">+IF(AND(ISNUMBER(OFFSET('Sanitation Data'!$I$4,0,10*ROW('Sanitation Data'!I193))),'Data Summary'!DJ199="Yes"),100-OFFSET('Sanitation Data'!$I$4,0,10*ROW('Sanitation Data'!I193)),NA())</f>
        <v>#N/A</v>
      </c>
      <c r="AV199" s="520" t="e">
        <f ca="1">+IF(AND(ISNUMBER(OFFSET('Sanitation Data'!$I$6,0,10*ROW('Sanitation Data'!I193))),'Data Summary'!DK199="Yes"),OFFSET('Sanitation Data'!$I$6,0,10*ROW('Sanitation Data'!I193)),NA())</f>
        <v>#N/A</v>
      </c>
      <c r="AW199" s="520" t="e">
        <f ca="1">+IF(AND(ISNUMBER(OFFSET('Sanitation Data'!$I$10,0,10*ROW('Sanitation Data'!I193))),'Data Summary'!DL199="Yes"),OFFSET('Sanitation Data'!$I$10,0,10*ROW('Sanitation Data'!I193)),NA())</f>
        <v>#N/A</v>
      </c>
      <c r="AX199" s="520" t="e">
        <f ca="1">+IF(AND(ISNUMBER(OFFSET('Sanitation Data'!$I$11,0,10*ROW('Sanitation Data'!I193))),'Data Summary'!DM199="Yes"),OFFSET('Sanitation Data'!$I$11,0,10*ROW('Sanitation Data'!I193)),NA())</f>
        <v>#N/A</v>
      </c>
      <c r="AY199" s="520" t="e">
        <f ca="1">+IF(AND(ISNUMBER(OFFSET('Sanitation Data'!$I$12,0,10*ROW('Sanitation Data'!I193))),'Data Summary'!DN199="Yes"),OFFSET('Sanitation Data'!$I$12,0,10*ROW('Sanitation Data'!I193)),NA())</f>
        <v>#N/A</v>
      </c>
      <c r="AZ199" s="521" t="e">
        <f ca="1">+IF(AND(ISNUMBER(OFFSET('Hygiene Data'!$D$5,0,10*ROW('Hygiene Data'!D193))),'Data Summary'!DO199="Yes"),OFFSET('Hygiene Data'!$D$5,0,10*ROW('Hygiene Data'!D193)),NA())</f>
        <v>#N/A</v>
      </c>
      <c r="BA199" s="521" t="e">
        <f ca="1">+IF(AND(ISNUMBER(OFFSET('Hygiene Data'!$D$7,0,10*ROW('Hygiene Data'!D193))),'Data Summary'!DP199="Yes"),OFFSET('Hygiene Data'!$D$7,0,10*ROW('Hygiene Data'!D193)),NA())</f>
        <v>#N/A</v>
      </c>
      <c r="BB199" s="521" t="e">
        <f ca="1">+IF(AND(ISNUMBER(OFFSET('Hygiene Data'!$D$9,0,10*ROW('Hygiene Data'!D193))),'Data Summary'!DQ199="Yes"),OFFSET('Hygiene Data'!$D$9,0,10*ROW('Hygiene Data'!D193)),NA())</f>
        <v>#N/A</v>
      </c>
      <c r="BC199" s="521" t="e">
        <f ca="1">+IF(AND(ISNUMBER(OFFSET('Hygiene Data'!$E$5,0,10*ROW('Hygiene Data'!E193))),'Data Summary'!DR199="Yes"),OFFSET('Hygiene Data'!$E$5,0,10*ROW('Hygiene Data'!E193)),NA())</f>
        <v>#N/A</v>
      </c>
      <c r="BD199" s="521" t="e">
        <f ca="1">+IF(AND(ISNUMBER(OFFSET('Hygiene Data'!$E$7,0,10*ROW('Hygiene Data'!E193))),'Data Summary'!DS199="Yes"),OFFSET('Hygiene Data'!$E$7,0,10*ROW('Hygiene Data'!E193)),NA())</f>
        <v>#N/A</v>
      </c>
      <c r="BE199" s="521" t="e">
        <f ca="1">+IF(AND(ISNUMBER(OFFSET('Hygiene Data'!$E$9,0,10*ROW('Hygiene Data'!E193))),'Data Summary'!DT199="Yes"),OFFSET('Hygiene Data'!$E$9,0,10*ROW('Hygiene Data'!E193)),NA())</f>
        <v>#N/A</v>
      </c>
      <c r="BF199" s="521" t="e">
        <f ca="1">+IF(AND(ISNUMBER(OFFSET('Hygiene Data'!$F$5,0,10*ROW('Hygiene Data'!F193))),'Data Summary'!DU199="Yes"),OFFSET('Hygiene Data'!$F$5,0,10*ROW('Hygiene Data'!F193)),NA())</f>
        <v>#N/A</v>
      </c>
      <c r="BG199" s="521" t="e">
        <f ca="1">+IF(AND(ISNUMBER(OFFSET('Hygiene Data'!$F$7,0,10*ROW('Hygiene Data'!F193))),'Data Summary'!DV199="Yes"),OFFSET('Hygiene Data'!$F$7,0,10*ROW('Hygiene Data'!F193)),NA())</f>
        <v>#N/A</v>
      </c>
      <c r="BH199" s="521" t="e">
        <f ca="1">+IF(AND(ISNUMBER(OFFSET('Hygiene Data'!$F$9,0,10*ROW('Hygiene Data'!F193))),'Data Summary'!DW199="Yes"),OFFSET('Hygiene Data'!$F$9,0,10*ROW('Hygiene Data'!F193)),NA())</f>
        <v>#N/A</v>
      </c>
      <c r="BI199" s="521" t="e">
        <f ca="1">+IF(AND(ISNUMBER(OFFSET('Hygiene Data'!$G$5,0,10*ROW('Hygiene Data'!G193))),'Data Summary'!DX199="Yes"),OFFSET('Hygiene Data'!$G$5,0,10*ROW('Hygiene Data'!G193)),NA())</f>
        <v>#N/A</v>
      </c>
      <c r="BJ199" s="521" t="e">
        <f ca="1">+IF(AND(ISNUMBER(OFFSET('Hygiene Data'!$G$7,0,10*ROW('Hygiene Data'!G193))),'Data Summary'!DY199="Yes"),OFFSET('Hygiene Data'!$G$7,0,10*ROW('Hygiene Data'!G193)),NA())</f>
        <v>#N/A</v>
      </c>
      <c r="BK199" s="521" t="e">
        <f ca="1">+IF(AND(ISNUMBER(OFFSET('Hygiene Data'!$G$9,0,10*ROW('Hygiene Data'!G193))),'Data Summary'!DZ199="Yes"),OFFSET('Hygiene Data'!$G$9,0,10*ROW('Hygiene Data'!G193)),NA())</f>
        <v>#N/A</v>
      </c>
      <c r="BL199" s="521" t="e">
        <f ca="1">+IF(AND(ISNUMBER(OFFSET('Hygiene Data'!$H$5,0,10*ROW('Hygiene Data'!H193))),'Data Summary'!EA199="Yes"),OFFSET('Hygiene Data'!$H$5,0,10*ROW('Hygiene Data'!H193)),NA())</f>
        <v>#N/A</v>
      </c>
      <c r="BM199" s="521" t="e">
        <f ca="1">+IF(AND(ISNUMBER(OFFSET('Hygiene Data'!$H$7,0,10*ROW('Hygiene Data'!H193))),'Data Summary'!EB199="Yes"),OFFSET('Hygiene Data'!$H$7,0,10*ROW('Hygiene Data'!H193)),NA())</f>
        <v>#N/A</v>
      </c>
      <c r="BN199" s="521" t="e">
        <f ca="1">+IF(AND(ISNUMBER(OFFSET('Hygiene Data'!$H$9,0,10*ROW('Hygiene Data'!H193))),'Data Summary'!EC199="Yes"),OFFSET('Hygiene Data'!$H$9,0,10*ROW('Hygiene Data'!H193)),NA())</f>
        <v>#N/A</v>
      </c>
      <c r="BO199" s="521" t="e">
        <f ca="1">+IF(AND(ISNUMBER(OFFSET('Hygiene Data'!$I$5,0,10*ROW('Hygiene Data'!I193))),'Data Summary'!ED199="Yes"),OFFSET('Hygiene Data'!$I$5,0,10*ROW('Hygiene Data'!I193)),NA())</f>
        <v>#N/A</v>
      </c>
      <c r="BP199" s="521" t="e">
        <f ca="1">+IF(AND(ISNUMBER(OFFSET('Hygiene Data'!$I$7,0,10*ROW('Hygiene Data'!I193))),'Data Summary'!EE199="Yes"),OFFSET('Hygiene Data'!$I$7,0,10*ROW('Hygiene Data'!I193)),NA())</f>
        <v>#N/A</v>
      </c>
      <c r="BQ199" s="521" t="e">
        <f ca="1">+IF(AND(ISNUMBER(OFFSET('Hygiene Data'!$I$9,0,10*ROW('Hygiene Data'!I193))),'Data Summary'!EF199="Yes"),OFFSET('Hygiene Data'!$I$9,0,10*ROW('Hygiene Data'!I193)),NA())</f>
        <v>#N/A</v>
      </c>
    </row>
    <row r="200" spans="1:69" x14ac:dyDescent="0.25">
      <c r="A200" s="517" t="e">
        <f ca="1">+RIGHT('Data Summary'!A200,LEN('Data Summary'!A200)-9)</f>
        <v>#VALUE!</v>
      </c>
      <c r="B200" s="491" t="str">
        <f ca="1">+IF(ISTEXT('Data Summary'!B200),'Data Summary'!B200,"")</f>
        <v/>
      </c>
      <c r="C200" s="518" t="e">
        <f ca="1">+VALUE('Data Summary'!C200)</f>
        <v>#VALUE!</v>
      </c>
      <c r="D200" s="519" t="e">
        <f ca="1">+IF(AND(ISNUMBER(OFFSET('Water Data'!$D$4,0,10*ROW('Water Data'!D194))),'Data Summary'!BS200="Yes"),100-OFFSET('Water Data'!$D$4,0,10*ROW('Water Data'!D194)),NA())</f>
        <v>#N/A</v>
      </c>
      <c r="E200" s="519" t="e">
        <f ca="1">+IF(AND(ISNUMBER(OFFSET('Water Data'!$D$6,0,10*ROW('Water Data'!D194))),'Data Summary'!BT200="Yes"),OFFSET('Water Data'!$D$6,0,10*ROW('Water Data'!D194)),NA())</f>
        <v>#N/A</v>
      </c>
      <c r="F200" s="519" t="e">
        <f ca="1">+IF(AND(ISNUMBER(OFFSET('Water Data'!$D$9,0,10*ROW('Water Data'!D194))),'Data Summary'!BU200="Yes"),OFFSET('Water Data'!$D$9,0,10*ROW('Water Data'!D194)),NA())</f>
        <v>#N/A</v>
      </c>
      <c r="G200" s="519" t="e">
        <f ca="1">+IF(AND(ISNUMBER(OFFSET('Water Data'!$E$4,0,10*ROW('Water Data'!E194))),'Data Summary'!BV200="Yes"),100-OFFSET('Water Data'!$E$4,0,10*ROW('Water Data'!E194)),NA())</f>
        <v>#N/A</v>
      </c>
      <c r="H200" s="519" t="e">
        <f ca="1">+IF(AND(ISNUMBER(OFFSET('Water Data'!$E$6,0,10*ROW('Water Data'!E194))),'Data Summary'!BW200="Yes"),OFFSET('Water Data'!$E$6,0,10*ROW('Water Data'!E194)),NA())</f>
        <v>#N/A</v>
      </c>
      <c r="I200" s="519" t="e">
        <f ca="1">+IF(AND(ISNUMBER(OFFSET('Water Data'!$E$9,0,10*ROW('Water Data'!E194))),'Data Summary'!BX200="Yes"),OFFSET('Water Data'!$E$9,0,10*ROW('Water Data'!E194)),NA())</f>
        <v>#N/A</v>
      </c>
      <c r="J200" s="519" t="e">
        <f ca="1">+IF(AND(ISNUMBER(OFFSET('Water Data'!$F$4,0,10*ROW('Water Data'!F194))),'Data Summary'!BY200="Yes"),100-OFFSET('Water Data'!$F$4,0,10*ROW('Water Data'!F194)),NA())</f>
        <v>#N/A</v>
      </c>
      <c r="K200" s="519" t="e">
        <f ca="1">+IF(AND(ISNUMBER(OFFSET('Water Data'!$F$6,0,10*ROW('Water Data'!F194))),'Data Summary'!BZ200="Yes"),OFFSET('Water Data'!$F$6,0,10*ROW('Water Data'!F194)),NA())</f>
        <v>#N/A</v>
      </c>
      <c r="L200" s="519" t="e">
        <f ca="1">+IF(AND(ISNUMBER(OFFSET('Water Data'!$F$9,0,10*ROW('Water Data'!F194))),'Data Summary'!CA200="Yes"),OFFSET('Water Data'!$F$9,0,10*ROW('Water Data'!F194)),NA())</f>
        <v>#N/A</v>
      </c>
      <c r="M200" s="519" t="e">
        <f ca="1">+IF(AND(ISNUMBER(OFFSET('Water Data'!$G$4,0,10*ROW('Water Data'!G194))),'Data Summary'!CB200="Yes"),100-OFFSET('Water Data'!$G$4,0,10*ROW('Water Data'!G194)),NA())</f>
        <v>#N/A</v>
      </c>
      <c r="N200" s="519" t="e">
        <f ca="1">+IF(AND(ISNUMBER(OFFSET('Water Data'!$G$6,0,10*ROW('Water Data'!G194))),'Data Summary'!CC200="Yes"),OFFSET('Water Data'!$G$6,0,10*ROW('Water Data'!G194)),NA())</f>
        <v>#N/A</v>
      </c>
      <c r="O200" s="519" t="e">
        <f ca="1">+IF(AND(ISNUMBER(OFFSET('Water Data'!$G$9,0,10*ROW('Water Data'!G194))),'Data Summary'!CD200="Yes"),OFFSET('Water Data'!$G$9,0,10*ROW('Water Data'!G194)),NA())</f>
        <v>#N/A</v>
      </c>
      <c r="P200" s="519" t="e">
        <f ca="1">+IF(AND(ISNUMBER(OFFSET('Water Data'!$H$4,0,10*ROW('Water Data'!H194))),'Data Summary'!CE200="Yes"),100-OFFSET('Water Data'!$H$4,0,10*ROW('Water Data'!H194)),NA())</f>
        <v>#N/A</v>
      </c>
      <c r="Q200" s="519" t="e">
        <f ca="1">+IF(AND(ISNUMBER(OFFSET('Water Data'!$H$6,0,10*ROW('Water Data'!H194))),'Data Summary'!CF200="Yes"),OFFSET('Water Data'!$H$6,0,10*ROW('Water Data'!H194)),NA())</f>
        <v>#N/A</v>
      </c>
      <c r="R200" s="519" t="e">
        <f ca="1">+IF(AND(ISNUMBER(OFFSET('Water Data'!$H$9,0,10*ROW('Water Data'!H194))),'Data Summary'!CG200="Yes"),OFFSET('Water Data'!$H$9,0,10*ROW('Water Data'!H194)),NA())</f>
        <v>#N/A</v>
      </c>
      <c r="S200" s="519" t="e">
        <f ca="1">+IF(AND(ISNUMBER(OFFSET('Water Data'!$I$4,0,10*ROW('Water Data'!I194))),'Data Summary'!CH200="Yes"),100-OFFSET('Water Data'!$I$4,0,10*ROW('Water Data'!I194)),NA())</f>
        <v>#N/A</v>
      </c>
      <c r="T200" s="519" t="e">
        <f ca="1">+IF(AND(ISNUMBER(OFFSET('Water Data'!$I$6,0,10*ROW('Water Data'!I194))),'Data Summary'!CI200="Yes"),OFFSET('Water Data'!$I$6,0,10*ROW('Water Data'!I194)),NA())</f>
        <v>#N/A</v>
      </c>
      <c r="U200" s="519" t="e">
        <f ca="1">+IF(AND(ISNUMBER(OFFSET('Water Data'!$I$9,0,10*ROW('Water Data'!I194))),'Data Summary'!CJ200="Yes"),OFFSET('Water Data'!$I$9,0,10*ROW('Water Data'!I194)),NA())</f>
        <v>#N/A</v>
      </c>
      <c r="V200" s="520" t="e">
        <f ca="1">+IF(AND(ISNUMBER(OFFSET('Sanitation Data'!$D$4,0,10*ROW('Sanitation Data'!D194))),'Data Summary'!CK200="Yes"),100-OFFSET('Sanitation Data'!$D$4,0,10*ROW('Sanitation Data'!D194)),NA())</f>
        <v>#N/A</v>
      </c>
      <c r="W200" s="520" t="e">
        <f ca="1">+IF(AND(ISNUMBER(OFFSET('Sanitation Data'!$D$6,0,10*ROW('Sanitation Data'!D194))),'Data Summary'!CL200="Yes"),OFFSET('Sanitation Data'!$D$6,0,10*ROW('Sanitation Data'!D194)),NA())</f>
        <v>#N/A</v>
      </c>
      <c r="X200" s="520" t="e">
        <f ca="1">+IF(AND(ISNUMBER(OFFSET('Sanitation Data'!$D$10,0,10*ROW('Sanitation Data'!D194))),'Data Summary'!CM200="Yes"),OFFSET('Sanitation Data'!$D$10,0,10*ROW('Sanitation Data'!D194)),NA())</f>
        <v>#N/A</v>
      </c>
      <c r="Y200" s="520" t="e">
        <f ca="1">+IF(AND(ISNUMBER(OFFSET('Sanitation Data'!$D$11,0,10*ROW('Sanitation Data'!D194))),'Data Summary'!CN200="Yes"),OFFSET('Sanitation Data'!$D$11,0,10*ROW('Sanitation Data'!D194)),NA())</f>
        <v>#N/A</v>
      </c>
      <c r="Z200" s="520" t="e">
        <f ca="1">+IF(AND(ISNUMBER(OFFSET('Sanitation Data'!$D$12,0,10*ROW('Sanitation Data'!D194))),'Data Summary'!CO200="Yes"),OFFSET('Sanitation Data'!$D$12,0,10*ROW('Sanitation Data'!D194)),NA())</f>
        <v>#N/A</v>
      </c>
      <c r="AA200" s="520" t="e">
        <f ca="1">+IF(AND(ISNUMBER(OFFSET('Sanitation Data'!$E$4,0,10*ROW('Sanitation Data'!E194))),'Data Summary'!CP200="Yes"),100-OFFSET('Sanitation Data'!$E$4,0,10*ROW('Sanitation Data'!E194)),NA())</f>
        <v>#N/A</v>
      </c>
      <c r="AB200" s="520" t="e">
        <f ca="1">+IF(AND(ISNUMBER(OFFSET('Sanitation Data'!$E$6,0,10*ROW('Sanitation Data'!E194))),'Data Summary'!CQ200="Yes"),OFFSET('Sanitation Data'!$E$6,0,10*ROW('Sanitation Data'!E194)),NA())</f>
        <v>#N/A</v>
      </c>
      <c r="AC200" s="520" t="e">
        <f ca="1">+IF(AND(ISNUMBER(OFFSET('Sanitation Data'!$E$10,0,10*ROW('Sanitation Data'!E194))),'Data Summary'!CR200="Yes"),OFFSET('Sanitation Data'!$E$10,0,10*ROW('Sanitation Data'!E194)),NA())</f>
        <v>#N/A</v>
      </c>
      <c r="AD200" s="520" t="e">
        <f ca="1">+IF(AND(ISNUMBER(OFFSET('Sanitation Data'!$E$11,0,10*ROW('Sanitation Data'!E194))),'Data Summary'!CS200="Yes"),OFFSET('Sanitation Data'!$E$11,0,10*ROW('Sanitation Data'!E194)),NA())</f>
        <v>#N/A</v>
      </c>
      <c r="AE200" s="520" t="e">
        <f ca="1">+IF(AND(ISNUMBER(OFFSET('Sanitation Data'!$E$12,0,10*ROW('Sanitation Data'!E194))),'Data Summary'!CT200="Yes"),OFFSET('Sanitation Data'!$E$12,0,10*ROW('Sanitation Data'!E194)),NA())</f>
        <v>#N/A</v>
      </c>
      <c r="AF200" s="520" t="e">
        <f ca="1">+IF(AND(ISNUMBER(OFFSET('Sanitation Data'!$F$4,0,10*ROW('Sanitation Data'!F194))),'Data Summary'!CU200="Yes"),100-OFFSET('Sanitation Data'!$F$4,0,10*ROW('Sanitation Data'!F194)),NA())</f>
        <v>#N/A</v>
      </c>
      <c r="AG200" s="520" t="e">
        <f ca="1">+IF(AND(ISNUMBER(OFFSET('Sanitation Data'!$F$6,0,10*ROW('Sanitation Data'!F194))),'Data Summary'!CV200="Yes"),OFFSET('Sanitation Data'!$F$6,0,10*ROW('Sanitation Data'!F194)),NA())</f>
        <v>#N/A</v>
      </c>
      <c r="AH200" s="520" t="e">
        <f ca="1">+IF(AND(ISNUMBER(OFFSET('Sanitation Data'!$F$10,0,10*ROW('Sanitation Data'!F194))),'Data Summary'!CW200="Yes"),OFFSET('Sanitation Data'!$F$10,0,10*ROW('Sanitation Data'!F194)),NA())</f>
        <v>#N/A</v>
      </c>
      <c r="AI200" s="520" t="e">
        <f ca="1">+IF(AND(ISNUMBER(OFFSET('Sanitation Data'!$F$11,0,10*ROW('Sanitation Data'!F194))),'Data Summary'!CX200="Yes"),OFFSET('Sanitation Data'!$F$11,0,10*ROW('Sanitation Data'!F194)),NA())</f>
        <v>#N/A</v>
      </c>
      <c r="AJ200" s="520" t="e">
        <f ca="1">+IF(AND(ISNUMBER(OFFSET('Sanitation Data'!$F$12,0,10*ROW('Sanitation Data'!F194))),'Data Summary'!CY200="Yes"),OFFSET('Sanitation Data'!$F$12,0,10*ROW('Sanitation Data'!F194)),NA())</f>
        <v>#N/A</v>
      </c>
      <c r="AK200" s="520" t="e">
        <f ca="1">+IF(AND(ISNUMBER(OFFSET('Sanitation Data'!$G$4,0,10*ROW('Sanitation Data'!G194))),'Data Summary'!CZ200="Yes"),100-OFFSET('Sanitation Data'!$G$4,0,10*ROW('Sanitation Data'!G194)),NA())</f>
        <v>#N/A</v>
      </c>
      <c r="AL200" s="520" t="e">
        <f ca="1">+IF(AND(ISNUMBER(OFFSET('Sanitation Data'!$G$6,0,10*ROW('Sanitation Data'!G194))),'Data Summary'!DA200="Yes"),OFFSET('Sanitation Data'!$G$6,0,10*ROW('Sanitation Data'!G194)),NA())</f>
        <v>#N/A</v>
      </c>
      <c r="AM200" s="520" t="e">
        <f ca="1">+IF(AND(ISNUMBER(OFFSET('Sanitation Data'!$G$10,0,10*ROW('Sanitation Data'!G194))),'Data Summary'!DB200="Yes"),OFFSET('Sanitation Data'!$G$10,0,10*ROW('Sanitation Data'!G194)),NA())</f>
        <v>#N/A</v>
      </c>
      <c r="AN200" s="520" t="e">
        <f ca="1">+IF(AND(ISNUMBER(OFFSET('Sanitation Data'!$G$11,0,10*ROW('Sanitation Data'!G194))),'Data Summary'!DC200="Yes"),OFFSET('Sanitation Data'!$G$11,0,10*ROW('Sanitation Data'!G194)),NA())</f>
        <v>#N/A</v>
      </c>
      <c r="AO200" s="520" t="e">
        <f ca="1">+IF(AND(ISNUMBER(OFFSET('Sanitation Data'!$G$12,0,10*ROW('Sanitation Data'!G194))),'Data Summary'!DD200="Yes"),OFFSET('Sanitation Data'!$G$12,0,10*ROW('Sanitation Data'!G194)),NA())</f>
        <v>#N/A</v>
      </c>
      <c r="AP200" s="520" t="e">
        <f ca="1">+IF(AND(ISNUMBER(OFFSET('Sanitation Data'!$H$4,0,10*ROW('Sanitation Data'!H194))),'Data Summary'!DE200="Yes"),100-OFFSET('Sanitation Data'!$H$4,0,10*ROW('Sanitation Data'!H194)),NA())</f>
        <v>#N/A</v>
      </c>
      <c r="AQ200" s="520" t="e">
        <f ca="1">+IF(AND(ISNUMBER(OFFSET('Sanitation Data'!$H$6,0,10*ROW('Sanitation Data'!H194))),'Data Summary'!DF200="Yes"),OFFSET('Sanitation Data'!$H$6,0,10*ROW('Sanitation Data'!H194)),NA())</f>
        <v>#N/A</v>
      </c>
      <c r="AR200" s="520" t="e">
        <f ca="1">+IF(AND(ISNUMBER(OFFSET('Sanitation Data'!$H$10,0,10*ROW('Sanitation Data'!H194))),'Data Summary'!DG200="Yes"),OFFSET('Sanitation Data'!$H$10,0,10*ROW('Sanitation Data'!H194)),NA())</f>
        <v>#N/A</v>
      </c>
      <c r="AS200" s="520" t="e">
        <f ca="1">+IF(AND(ISNUMBER(OFFSET('Sanitation Data'!$H$11,0,10*ROW('Sanitation Data'!H194))),'Data Summary'!DH200="Yes"),OFFSET('Sanitation Data'!$H$11,0,10*ROW('Sanitation Data'!H194)),NA())</f>
        <v>#N/A</v>
      </c>
      <c r="AT200" s="520" t="e">
        <f ca="1">+IF(AND(ISNUMBER(OFFSET('Sanitation Data'!$H$12,0,10*ROW('Sanitation Data'!H194))),'Data Summary'!DI200="Yes"),OFFSET('Sanitation Data'!$H$12,0,10*ROW('Sanitation Data'!H194)),NA())</f>
        <v>#N/A</v>
      </c>
      <c r="AU200" s="520" t="e">
        <f ca="1">+IF(AND(ISNUMBER(OFFSET('Sanitation Data'!$I$4,0,10*ROW('Sanitation Data'!I194))),'Data Summary'!DJ200="Yes"),100-OFFSET('Sanitation Data'!$I$4,0,10*ROW('Sanitation Data'!I194)),NA())</f>
        <v>#N/A</v>
      </c>
      <c r="AV200" s="520" t="e">
        <f ca="1">+IF(AND(ISNUMBER(OFFSET('Sanitation Data'!$I$6,0,10*ROW('Sanitation Data'!I194))),'Data Summary'!DK200="Yes"),OFFSET('Sanitation Data'!$I$6,0,10*ROW('Sanitation Data'!I194)),NA())</f>
        <v>#N/A</v>
      </c>
      <c r="AW200" s="520" t="e">
        <f ca="1">+IF(AND(ISNUMBER(OFFSET('Sanitation Data'!$I$10,0,10*ROW('Sanitation Data'!I194))),'Data Summary'!DL200="Yes"),OFFSET('Sanitation Data'!$I$10,0,10*ROW('Sanitation Data'!I194)),NA())</f>
        <v>#N/A</v>
      </c>
      <c r="AX200" s="520" t="e">
        <f ca="1">+IF(AND(ISNUMBER(OFFSET('Sanitation Data'!$I$11,0,10*ROW('Sanitation Data'!I194))),'Data Summary'!DM200="Yes"),OFFSET('Sanitation Data'!$I$11,0,10*ROW('Sanitation Data'!I194)),NA())</f>
        <v>#N/A</v>
      </c>
      <c r="AY200" s="520" t="e">
        <f ca="1">+IF(AND(ISNUMBER(OFFSET('Sanitation Data'!$I$12,0,10*ROW('Sanitation Data'!I194))),'Data Summary'!DN200="Yes"),OFFSET('Sanitation Data'!$I$12,0,10*ROW('Sanitation Data'!I194)),NA())</f>
        <v>#N/A</v>
      </c>
      <c r="AZ200" s="521" t="e">
        <f ca="1">+IF(AND(ISNUMBER(OFFSET('Hygiene Data'!$D$5,0,10*ROW('Hygiene Data'!D194))),'Data Summary'!DO200="Yes"),OFFSET('Hygiene Data'!$D$5,0,10*ROW('Hygiene Data'!D194)),NA())</f>
        <v>#N/A</v>
      </c>
      <c r="BA200" s="521" t="e">
        <f ca="1">+IF(AND(ISNUMBER(OFFSET('Hygiene Data'!$D$7,0,10*ROW('Hygiene Data'!D194))),'Data Summary'!DP200="Yes"),OFFSET('Hygiene Data'!$D$7,0,10*ROW('Hygiene Data'!D194)),NA())</f>
        <v>#N/A</v>
      </c>
      <c r="BB200" s="521" t="e">
        <f ca="1">+IF(AND(ISNUMBER(OFFSET('Hygiene Data'!$D$9,0,10*ROW('Hygiene Data'!D194))),'Data Summary'!DQ200="Yes"),OFFSET('Hygiene Data'!$D$9,0,10*ROW('Hygiene Data'!D194)),NA())</f>
        <v>#N/A</v>
      </c>
      <c r="BC200" s="521" t="e">
        <f ca="1">+IF(AND(ISNUMBER(OFFSET('Hygiene Data'!$E$5,0,10*ROW('Hygiene Data'!E194))),'Data Summary'!DR200="Yes"),OFFSET('Hygiene Data'!$E$5,0,10*ROW('Hygiene Data'!E194)),NA())</f>
        <v>#N/A</v>
      </c>
      <c r="BD200" s="521" t="e">
        <f ca="1">+IF(AND(ISNUMBER(OFFSET('Hygiene Data'!$E$7,0,10*ROW('Hygiene Data'!E194))),'Data Summary'!DS200="Yes"),OFFSET('Hygiene Data'!$E$7,0,10*ROW('Hygiene Data'!E194)),NA())</f>
        <v>#N/A</v>
      </c>
      <c r="BE200" s="521" t="e">
        <f ca="1">+IF(AND(ISNUMBER(OFFSET('Hygiene Data'!$E$9,0,10*ROW('Hygiene Data'!E194))),'Data Summary'!DT200="Yes"),OFFSET('Hygiene Data'!$E$9,0,10*ROW('Hygiene Data'!E194)),NA())</f>
        <v>#N/A</v>
      </c>
      <c r="BF200" s="521" t="e">
        <f ca="1">+IF(AND(ISNUMBER(OFFSET('Hygiene Data'!$F$5,0,10*ROW('Hygiene Data'!F194))),'Data Summary'!DU200="Yes"),OFFSET('Hygiene Data'!$F$5,0,10*ROW('Hygiene Data'!F194)),NA())</f>
        <v>#N/A</v>
      </c>
      <c r="BG200" s="521" t="e">
        <f ca="1">+IF(AND(ISNUMBER(OFFSET('Hygiene Data'!$F$7,0,10*ROW('Hygiene Data'!F194))),'Data Summary'!DV200="Yes"),OFFSET('Hygiene Data'!$F$7,0,10*ROW('Hygiene Data'!F194)),NA())</f>
        <v>#N/A</v>
      </c>
      <c r="BH200" s="521" t="e">
        <f ca="1">+IF(AND(ISNUMBER(OFFSET('Hygiene Data'!$F$9,0,10*ROW('Hygiene Data'!F194))),'Data Summary'!DW200="Yes"),OFFSET('Hygiene Data'!$F$9,0,10*ROW('Hygiene Data'!F194)),NA())</f>
        <v>#N/A</v>
      </c>
      <c r="BI200" s="521" t="e">
        <f ca="1">+IF(AND(ISNUMBER(OFFSET('Hygiene Data'!$G$5,0,10*ROW('Hygiene Data'!G194))),'Data Summary'!DX200="Yes"),OFFSET('Hygiene Data'!$G$5,0,10*ROW('Hygiene Data'!G194)),NA())</f>
        <v>#N/A</v>
      </c>
      <c r="BJ200" s="521" t="e">
        <f ca="1">+IF(AND(ISNUMBER(OFFSET('Hygiene Data'!$G$7,0,10*ROW('Hygiene Data'!G194))),'Data Summary'!DY200="Yes"),OFFSET('Hygiene Data'!$G$7,0,10*ROW('Hygiene Data'!G194)),NA())</f>
        <v>#N/A</v>
      </c>
      <c r="BK200" s="521" t="e">
        <f ca="1">+IF(AND(ISNUMBER(OFFSET('Hygiene Data'!$G$9,0,10*ROW('Hygiene Data'!G194))),'Data Summary'!DZ200="Yes"),OFFSET('Hygiene Data'!$G$9,0,10*ROW('Hygiene Data'!G194)),NA())</f>
        <v>#N/A</v>
      </c>
      <c r="BL200" s="521" t="e">
        <f ca="1">+IF(AND(ISNUMBER(OFFSET('Hygiene Data'!$H$5,0,10*ROW('Hygiene Data'!H194))),'Data Summary'!EA200="Yes"),OFFSET('Hygiene Data'!$H$5,0,10*ROW('Hygiene Data'!H194)),NA())</f>
        <v>#N/A</v>
      </c>
      <c r="BM200" s="521" t="e">
        <f ca="1">+IF(AND(ISNUMBER(OFFSET('Hygiene Data'!$H$7,0,10*ROW('Hygiene Data'!H194))),'Data Summary'!EB200="Yes"),OFFSET('Hygiene Data'!$H$7,0,10*ROW('Hygiene Data'!H194)),NA())</f>
        <v>#N/A</v>
      </c>
      <c r="BN200" s="521" t="e">
        <f ca="1">+IF(AND(ISNUMBER(OFFSET('Hygiene Data'!$H$9,0,10*ROW('Hygiene Data'!H194))),'Data Summary'!EC200="Yes"),OFFSET('Hygiene Data'!$H$9,0,10*ROW('Hygiene Data'!H194)),NA())</f>
        <v>#N/A</v>
      </c>
      <c r="BO200" s="521" t="e">
        <f ca="1">+IF(AND(ISNUMBER(OFFSET('Hygiene Data'!$I$5,0,10*ROW('Hygiene Data'!I194))),'Data Summary'!ED200="Yes"),OFFSET('Hygiene Data'!$I$5,0,10*ROW('Hygiene Data'!I194)),NA())</f>
        <v>#N/A</v>
      </c>
      <c r="BP200" s="521" t="e">
        <f ca="1">+IF(AND(ISNUMBER(OFFSET('Hygiene Data'!$I$7,0,10*ROW('Hygiene Data'!I194))),'Data Summary'!EE200="Yes"),OFFSET('Hygiene Data'!$I$7,0,10*ROW('Hygiene Data'!I194)),NA())</f>
        <v>#N/A</v>
      </c>
      <c r="BQ200" s="521" t="e">
        <f ca="1">+IF(AND(ISNUMBER(OFFSET('Hygiene Data'!$I$9,0,10*ROW('Hygiene Data'!I194))),'Data Summary'!EF200="Yes"),OFFSET('Hygiene Data'!$I$9,0,10*ROW('Hygiene Data'!I194)),NA())</f>
        <v>#N/A</v>
      </c>
    </row>
    <row r="201" spans="1:69" x14ac:dyDescent="0.25">
      <c r="A201" s="517" t="e">
        <f ca="1">+RIGHT('Data Summary'!A201,LEN('Data Summary'!A201)-9)</f>
        <v>#VALUE!</v>
      </c>
      <c r="B201" s="491" t="str">
        <f ca="1">+IF(ISTEXT('Data Summary'!B201),'Data Summary'!B201,"")</f>
        <v/>
      </c>
      <c r="C201" s="518" t="e">
        <f ca="1">+VALUE('Data Summary'!C201)</f>
        <v>#VALUE!</v>
      </c>
      <c r="D201" s="519" t="e">
        <f ca="1">+IF(AND(ISNUMBER(OFFSET('Water Data'!$D$4,0,10*ROW('Water Data'!D195))),'Data Summary'!BS201="Yes"),100-OFFSET('Water Data'!$D$4,0,10*ROW('Water Data'!D195)),NA())</f>
        <v>#N/A</v>
      </c>
      <c r="E201" s="519" t="e">
        <f ca="1">+IF(AND(ISNUMBER(OFFSET('Water Data'!$D$6,0,10*ROW('Water Data'!D195))),'Data Summary'!BT201="Yes"),OFFSET('Water Data'!$D$6,0,10*ROW('Water Data'!D195)),NA())</f>
        <v>#N/A</v>
      </c>
      <c r="F201" s="519" t="e">
        <f ca="1">+IF(AND(ISNUMBER(OFFSET('Water Data'!$D$9,0,10*ROW('Water Data'!D195))),'Data Summary'!BU201="Yes"),OFFSET('Water Data'!$D$9,0,10*ROW('Water Data'!D195)),NA())</f>
        <v>#N/A</v>
      </c>
      <c r="G201" s="519" t="e">
        <f ca="1">+IF(AND(ISNUMBER(OFFSET('Water Data'!$E$4,0,10*ROW('Water Data'!E195))),'Data Summary'!BV201="Yes"),100-OFFSET('Water Data'!$E$4,0,10*ROW('Water Data'!E195)),NA())</f>
        <v>#N/A</v>
      </c>
      <c r="H201" s="519" t="e">
        <f ca="1">+IF(AND(ISNUMBER(OFFSET('Water Data'!$E$6,0,10*ROW('Water Data'!E195))),'Data Summary'!BW201="Yes"),OFFSET('Water Data'!$E$6,0,10*ROW('Water Data'!E195)),NA())</f>
        <v>#N/A</v>
      </c>
      <c r="I201" s="519" t="e">
        <f ca="1">+IF(AND(ISNUMBER(OFFSET('Water Data'!$E$9,0,10*ROW('Water Data'!E195))),'Data Summary'!BX201="Yes"),OFFSET('Water Data'!$E$9,0,10*ROW('Water Data'!E195)),NA())</f>
        <v>#N/A</v>
      </c>
      <c r="J201" s="519" t="e">
        <f ca="1">+IF(AND(ISNUMBER(OFFSET('Water Data'!$F$4,0,10*ROW('Water Data'!F195))),'Data Summary'!BY201="Yes"),100-OFFSET('Water Data'!$F$4,0,10*ROW('Water Data'!F195)),NA())</f>
        <v>#N/A</v>
      </c>
      <c r="K201" s="519" t="e">
        <f ca="1">+IF(AND(ISNUMBER(OFFSET('Water Data'!$F$6,0,10*ROW('Water Data'!F195))),'Data Summary'!BZ201="Yes"),OFFSET('Water Data'!$F$6,0,10*ROW('Water Data'!F195)),NA())</f>
        <v>#N/A</v>
      </c>
      <c r="L201" s="519" t="e">
        <f ca="1">+IF(AND(ISNUMBER(OFFSET('Water Data'!$F$9,0,10*ROW('Water Data'!F195))),'Data Summary'!CA201="Yes"),OFFSET('Water Data'!$F$9,0,10*ROW('Water Data'!F195)),NA())</f>
        <v>#N/A</v>
      </c>
      <c r="M201" s="519" t="e">
        <f ca="1">+IF(AND(ISNUMBER(OFFSET('Water Data'!$G$4,0,10*ROW('Water Data'!G195))),'Data Summary'!CB201="Yes"),100-OFFSET('Water Data'!$G$4,0,10*ROW('Water Data'!G195)),NA())</f>
        <v>#N/A</v>
      </c>
      <c r="N201" s="519" t="e">
        <f ca="1">+IF(AND(ISNUMBER(OFFSET('Water Data'!$G$6,0,10*ROW('Water Data'!G195))),'Data Summary'!CC201="Yes"),OFFSET('Water Data'!$G$6,0,10*ROW('Water Data'!G195)),NA())</f>
        <v>#N/A</v>
      </c>
      <c r="O201" s="519" t="e">
        <f ca="1">+IF(AND(ISNUMBER(OFFSET('Water Data'!$G$9,0,10*ROW('Water Data'!G195))),'Data Summary'!CD201="Yes"),OFFSET('Water Data'!$G$9,0,10*ROW('Water Data'!G195)),NA())</f>
        <v>#N/A</v>
      </c>
      <c r="P201" s="519" t="e">
        <f ca="1">+IF(AND(ISNUMBER(OFFSET('Water Data'!$H$4,0,10*ROW('Water Data'!H195))),'Data Summary'!CE201="Yes"),100-OFFSET('Water Data'!$H$4,0,10*ROW('Water Data'!H195)),NA())</f>
        <v>#N/A</v>
      </c>
      <c r="Q201" s="519" t="e">
        <f ca="1">+IF(AND(ISNUMBER(OFFSET('Water Data'!$H$6,0,10*ROW('Water Data'!H195))),'Data Summary'!CF201="Yes"),OFFSET('Water Data'!$H$6,0,10*ROW('Water Data'!H195)),NA())</f>
        <v>#N/A</v>
      </c>
      <c r="R201" s="519" t="e">
        <f ca="1">+IF(AND(ISNUMBER(OFFSET('Water Data'!$H$9,0,10*ROW('Water Data'!H195))),'Data Summary'!CG201="Yes"),OFFSET('Water Data'!$H$9,0,10*ROW('Water Data'!H195)),NA())</f>
        <v>#N/A</v>
      </c>
      <c r="S201" s="519" t="e">
        <f ca="1">+IF(AND(ISNUMBER(OFFSET('Water Data'!$I$4,0,10*ROW('Water Data'!I195))),'Data Summary'!CH201="Yes"),100-OFFSET('Water Data'!$I$4,0,10*ROW('Water Data'!I195)),NA())</f>
        <v>#N/A</v>
      </c>
      <c r="T201" s="519" t="e">
        <f ca="1">+IF(AND(ISNUMBER(OFFSET('Water Data'!$I$6,0,10*ROW('Water Data'!I195))),'Data Summary'!CI201="Yes"),OFFSET('Water Data'!$I$6,0,10*ROW('Water Data'!I195)),NA())</f>
        <v>#N/A</v>
      </c>
      <c r="U201" s="519" t="e">
        <f ca="1">+IF(AND(ISNUMBER(OFFSET('Water Data'!$I$9,0,10*ROW('Water Data'!I195))),'Data Summary'!CJ201="Yes"),OFFSET('Water Data'!$I$9,0,10*ROW('Water Data'!I195)),NA())</f>
        <v>#N/A</v>
      </c>
      <c r="V201" s="520" t="e">
        <f ca="1">+IF(AND(ISNUMBER(OFFSET('Sanitation Data'!$D$4,0,10*ROW('Sanitation Data'!D195))),'Data Summary'!CK201="Yes"),100-OFFSET('Sanitation Data'!$D$4,0,10*ROW('Sanitation Data'!D195)),NA())</f>
        <v>#N/A</v>
      </c>
      <c r="W201" s="520" t="e">
        <f ca="1">+IF(AND(ISNUMBER(OFFSET('Sanitation Data'!$D$6,0,10*ROW('Sanitation Data'!D195))),'Data Summary'!CL201="Yes"),OFFSET('Sanitation Data'!$D$6,0,10*ROW('Sanitation Data'!D195)),NA())</f>
        <v>#N/A</v>
      </c>
      <c r="X201" s="520" t="e">
        <f ca="1">+IF(AND(ISNUMBER(OFFSET('Sanitation Data'!$D$10,0,10*ROW('Sanitation Data'!D195))),'Data Summary'!CM201="Yes"),OFFSET('Sanitation Data'!$D$10,0,10*ROW('Sanitation Data'!D195)),NA())</f>
        <v>#N/A</v>
      </c>
      <c r="Y201" s="520" t="e">
        <f ca="1">+IF(AND(ISNUMBER(OFFSET('Sanitation Data'!$D$11,0,10*ROW('Sanitation Data'!D195))),'Data Summary'!CN201="Yes"),OFFSET('Sanitation Data'!$D$11,0,10*ROW('Sanitation Data'!D195)),NA())</f>
        <v>#N/A</v>
      </c>
      <c r="Z201" s="520" t="e">
        <f ca="1">+IF(AND(ISNUMBER(OFFSET('Sanitation Data'!$D$12,0,10*ROW('Sanitation Data'!D195))),'Data Summary'!CO201="Yes"),OFFSET('Sanitation Data'!$D$12,0,10*ROW('Sanitation Data'!D195)),NA())</f>
        <v>#N/A</v>
      </c>
      <c r="AA201" s="520" t="e">
        <f ca="1">+IF(AND(ISNUMBER(OFFSET('Sanitation Data'!$E$4,0,10*ROW('Sanitation Data'!E195))),'Data Summary'!CP201="Yes"),100-OFFSET('Sanitation Data'!$E$4,0,10*ROW('Sanitation Data'!E195)),NA())</f>
        <v>#N/A</v>
      </c>
      <c r="AB201" s="520" t="e">
        <f ca="1">+IF(AND(ISNUMBER(OFFSET('Sanitation Data'!$E$6,0,10*ROW('Sanitation Data'!E195))),'Data Summary'!CQ201="Yes"),OFFSET('Sanitation Data'!$E$6,0,10*ROW('Sanitation Data'!E195)),NA())</f>
        <v>#N/A</v>
      </c>
      <c r="AC201" s="520" t="e">
        <f ca="1">+IF(AND(ISNUMBER(OFFSET('Sanitation Data'!$E$10,0,10*ROW('Sanitation Data'!E195))),'Data Summary'!CR201="Yes"),OFFSET('Sanitation Data'!$E$10,0,10*ROW('Sanitation Data'!E195)),NA())</f>
        <v>#N/A</v>
      </c>
      <c r="AD201" s="520" t="e">
        <f ca="1">+IF(AND(ISNUMBER(OFFSET('Sanitation Data'!$E$11,0,10*ROW('Sanitation Data'!E195))),'Data Summary'!CS201="Yes"),OFFSET('Sanitation Data'!$E$11,0,10*ROW('Sanitation Data'!E195)),NA())</f>
        <v>#N/A</v>
      </c>
      <c r="AE201" s="520" t="e">
        <f ca="1">+IF(AND(ISNUMBER(OFFSET('Sanitation Data'!$E$12,0,10*ROW('Sanitation Data'!E195))),'Data Summary'!CT201="Yes"),OFFSET('Sanitation Data'!$E$12,0,10*ROW('Sanitation Data'!E195)),NA())</f>
        <v>#N/A</v>
      </c>
      <c r="AF201" s="520" t="e">
        <f ca="1">+IF(AND(ISNUMBER(OFFSET('Sanitation Data'!$F$4,0,10*ROW('Sanitation Data'!F195))),'Data Summary'!CU201="Yes"),100-OFFSET('Sanitation Data'!$F$4,0,10*ROW('Sanitation Data'!F195)),NA())</f>
        <v>#N/A</v>
      </c>
      <c r="AG201" s="520" t="e">
        <f ca="1">+IF(AND(ISNUMBER(OFFSET('Sanitation Data'!$F$6,0,10*ROW('Sanitation Data'!F195))),'Data Summary'!CV201="Yes"),OFFSET('Sanitation Data'!$F$6,0,10*ROW('Sanitation Data'!F195)),NA())</f>
        <v>#N/A</v>
      </c>
      <c r="AH201" s="520" t="e">
        <f ca="1">+IF(AND(ISNUMBER(OFFSET('Sanitation Data'!$F$10,0,10*ROW('Sanitation Data'!F195))),'Data Summary'!CW201="Yes"),OFFSET('Sanitation Data'!$F$10,0,10*ROW('Sanitation Data'!F195)),NA())</f>
        <v>#N/A</v>
      </c>
      <c r="AI201" s="520" t="e">
        <f ca="1">+IF(AND(ISNUMBER(OFFSET('Sanitation Data'!$F$11,0,10*ROW('Sanitation Data'!F195))),'Data Summary'!CX201="Yes"),OFFSET('Sanitation Data'!$F$11,0,10*ROW('Sanitation Data'!F195)),NA())</f>
        <v>#N/A</v>
      </c>
      <c r="AJ201" s="520" t="e">
        <f ca="1">+IF(AND(ISNUMBER(OFFSET('Sanitation Data'!$F$12,0,10*ROW('Sanitation Data'!F195))),'Data Summary'!CY201="Yes"),OFFSET('Sanitation Data'!$F$12,0,10*ROW('Sanitation Data'!F195)),NA())</f>
        <v>#N/A</v>
      </c>
      <c r="AK201" s="520" t="e">
        <f ca="1">+IF(AND(ISNUMBER(OFFSET('Sanitation Data'!$G$4,0,10*ROW('Sanitation Data'!G195))),'Data Summary'!CZ201="Yes"),100-OFFSET('Sanitation Data'!$G$4,0,10*ROW('Sanitation Data'!G195)),NA())</f>
        <v>#N/A</v>
      </c>
      <c r="AL201" s="520" t="e">
        <f ca="1">+IF(AND(ISNUMBER(OFFSET('Sanitation Data'!$G$6,0,10*ROW('Sanitation Data'!G195))),'Data Summary'!DA201="Yes"),OFFSET('Sanitation Data'!$G$6,0,10*ROW('Sanitation Data'!G195)),NA())</f>
        <v>#N/A</v>
      </c>
      <c r="AM201" s="520" t="e">
        <f ca="1">+IF(AND(ISNUMBER(OFFSET('Sanitation Data'!$G$10,0,10*ROW('Sanitation Data'!G195))),'Data Summary'!DB201="Yes"),OFFSET('Sanitation Data'!$G$10,0,10*ROW('Sanitation Data'!G195)),NA())</f>
        <v>#N/A</v>
      </c>
      <c r="AN201" s="520" t="e">
        <f ca="1">+IF(AND(ISNUMBER(OFFSET('Sanitation Data'!$G$11,0,10*ROW('Sanitation Data'!G195))),'Data Summary'!DC201="Yes"),OFFSET('Sanitation Data'!$G$11,0,10*ROW('Sanitation Data'!G195)),NA())</f>
        <v>#N/A</v>
      </c>
      <c r="AO201" s="520" t="e">
        <f ca="1">+IF(AND(ISNUMBER(OFFSET('Sanitation Data'!$G$12,0,10*ROW('Sanitation Data'!G195))),'Data Summary'!DD201="Yes"),OFFSET('Sanitation Data'!$G$12,0,10*ROW('Sanitation Data'!G195)),NA())</f>
        <v>#N/A</v>
      </c>
      <c r="AP201" s="520" t="e">
        <f ca="1">+IF(AND(ISNUMBER(OFFSET('Sanitation Data'!$H$4,0,10*ROW('Sanitation Data'!H195))),'Data Summary'!DE201="Yes"),100-OFFSET('Sanitation Data'!$H$4,0,10*ROW('Sanitation Data'!H195)),NA())</f>
        <v>#N/A</v>
      </c>
      <c r="AQ201" s="520" t="e">
        <f ca="1">+IF(AND(ISNUMBER(OFFSET('Sanitation Data'!$H$6,0,10*ROW('Sanitation Data'!H195))),'Data Summary'!DF201="Yes"),OFFSET('Sanitation Data'!$H$6,0,10*ROW('Sanitation Data'!H195)),NA())</f>
        <v>#N/A</v>
      </c>
      <c r="AR201" s="520" t="e">
        <f ca="1">+IF(AND(ISNUMBER(OFFSET('Sanitation Data'!$H$10,0,10*ROW('Sanitation Data'!H195))),'Data Summary'!DG201="Yes"),OFFSET('Sanitation Data'!$H$10,0,10*ROW('Sanitation Data'!H195)),NA())</f>
        <v>#N/A</v>
      </c>
      <c r="AS201" s="520" t="e">
        <f ca="1">+IF(AND(ISNUMBER(OFFSET('Sanitation Data'!$H$11,0,10*ROW('Sanitation Data'!H195))),'Data Summary'!DH201="Yes"),OFFSET('Sanitation Data'!$H$11,0,10*ROW('Sanitation Data'!H195)),NA())</f>
        <v>#N/A</v>
      </c>
      <c r="AT201" s="520" t="e">
        <f ca="1">+IF(AND(ISNUMBER(OFFSET('Sanitation Data'!$H$12,0,10*ROW('Sanitation Data'!H195))),'Data Summary'!DI201="Yes"),OFFSET('Sanitation Data'!$H$12,0,10*ROW('Sanitation Data'!H195)),NA())</f>
        <v>#N/A</v>
      </c>
      <c r="AU201" s="520" t="e">
        <f ca="1">+IF(AND(ISNUMBER(OFFSET('Sanitation Data'!$I$4,0,10*ROW('Sanitation Data'!I195))),'Data Summary'!DJ201="Yes"),100-OFFSET('Sanitation Data'!$I$4,0,10*ROW('Sanitation Data'!I195)),NA())</f>
        <v>#N/A</v>
      </c>
      <c r="AV201" s="520" t="e">
        <f ca="1">+IF(AND(ISNUMBER(OFFSET('Sanitation Data'!$I$6,0,10*ROW('Sanitation Data'!I195))),'Data Summary'!DK201="Yes"),OFFSET('Sanitation Data'!$I$6,0,10*ROW('Sanitation Data'!I195)),NA())</f>
        <v>#N/A</v>
      </c>
      <c r="AW201" s="520" t="e">
        <f ca="1">+IF(AND(ISNUMBER(OFFSET('Sanitation Data'!$I$10,0,10*ROW('Sanitation Data'!I195))),'Data Summary'!DL201="Yes"),OFFSET('Sanitation Data'!$I$10,0,10*ROW('Sanitation Data'!I195)),NA())</f>
        <v>#N/A</v>
      </c>
      <c r="AX201" s="520" t="e">
        <f ca="1">+IF(AND(ISNUMBER(OFFSET('Sanitation Data'!$I$11,0,10*ROW('Sanitation Data'!I195))),'Data Summary'!DM201="Yes"),OFFSET('Sanitation Data'!$I$11,0,10*ROW('Sanitation Data'!I195)),NA())</f>
        <v>#N/A</v>
      </c>
      <c r="AY201" s="520" t="e">
        <f ca="1">+IF(AND(ISNUMBER(OFFSET('Sanitation Data'!$I$12,0,10*ROW('Sanitation Data'!I195))),'Data Summary'!DN201="Yes"),OFFSET('Sanitation Data'!$I$12,0,10*ROW('Sanitation Data'!I195)),NA())</f>
        <v>#N/A</v>
      </c>
      <c r="AZ201" s="521" t="e">
        <f ca="1">+IF(AND(ISNUMBER(OFFSET('Hygiene Data'!$D$5,0,10*ROW('Hygiene Data'!D195))),'Data Summary'!DO201="Yes"),OFFSET('Hygiene Data'!$D$5,0,10*ROW('Hygiene Data'!D195)),NA())</f>
        <v>#N/A</v>
      </c>
      <c r="BA201" s="521" t="e">
        <f ca="1">+IF(AND(ISNUMBER(OFFSET('Hygiene Data'!$D$7,0,10*ROW('Hygiene Data'!D195))),'Data Summary'!DP201="Yes"),OFFSET('Hygiene Data'!$D$7,0,10*ROW('Hygiene Data'!D195)),NA())</f>
        <v>#N/A</v>
      </c>
      <c r="BB201" s="521" t="e">
        <f ca="1">+IF(AND(ISNUMBER(OFFSET('Hygiene Data'!$D$9,0,10*ROW('Hygiene Data'!D195))),'Data Summary'!DQ201="Yes"),OFFSET('Hygiene Data'!$D$9,0,10*ROW('Hygiene Data'!D195)),NA())</f>
        <v>#N/A</v>
      </c>
      <c r="BC201" s="521" t="e">
        <f ca="1">+IF(AND(ISNUMBER(OFFSET('Hygiene Data'!$E$5,0,10*ROW('Hygiene Data'!E195))),'Data Summary'!DR201="Yes"),OFFSET('Hygiene Data'!$E$5,0,10*ROW('Hygiene Data'!E195)),NA())</f>
        <v>#N/A</v>
      </c>
      <c r="BD201" s="521" t="e">
        <f ca="1">+IF(AND(ISNUMBER(OFFSET('Hygiene Data'!$E$7,0,10*ROW('Hygiene Data'!E195))),'Data Summary'!DS201="Yes"),OFFSET('Hygiene Data'!$E$7,0,10*ROW('Hygiene Data'!E195)),NA())</f>
        <v>#N/A</v>
      </c>
      <c r="BE201" s="521" t="e">
        <f ca="1">+IF(AND(ISNUMBER(OFFSET('Hygiene Data'!$E$9,0,10*ROW('Hygiene Data'!E195))),'Data Summary'!DT201="Yes"),OFFSET('Hygiene Data'!$E$9,0,10*ROW('Hygiene Data'!E195)),NA())</f>
        <v>#N/A</v>
      </c>
      <c r="BF201" s="521" t="e">
        <f ca="1">+IF(AND(ISNUMBER(OFFSET('Hygiene Data'!$F$5,0,10*ROW('Hygiene Data'!F195))),'Data Summary'!DU201="Yes"),OFFSET('Hygiene Data'!$F$5,0,10*ROW('Hygiene Data'!F195)),NA())</f>
        <v>#N/A</v>
      </c>
      <c r="BG201" s="521" t="e">
        <f ca="1">+IF(AND(ISNUMBER(OFFSET('Hygiene Data'!$F$7,0,10*ROW('Hygiene Data'!F195))),'Data Summary'!DV201="Yes"),OFFSET('Hygiene Data'!$F$7,0,10*ROW('Hygiene Data'!F195)),NA())</f>
        <v>#N/A</v>
      </c>
      <c r="BH201" s="521" t="e">
        <f ca="1">+IF(AND(ISNUMBER(OFFSET('Hygiene Data'!$F$9,0,10*ROW('Hygiene Data'!F195))),'Data Summary'!DW201="Yes"),OFFSET('Hygiene Data'!$F$9,0,10*ROW('Hygiene Data'!F195)),NA())</f>
        <v>#N/A</v>
      </c>
      <c r="BI201" s="521" t="e">
        <f ca="1">+IF(AND(ISNUMBER(OFFSET('Hygiene Data'!$G$5,0,10*ROW('Hygiene Data'!G195))),'Data Summary'!DX201="Yes"),OFFSET('Hygiene Data'!$G$5,0,10*ROW('Hygiene Data'!G195)),NA())</f>
        <v>#N/A</v>
      </c>
      <c r="BJ201" s="521" t="e">
        <f ca="1">+IF(AND(ISNUMBER(OFFSET('Hygiene Data'!$G$7,0,10*ROW('Hygiene Data'!G195))),'Data Summary'!DY201="Yes"),OFFSET('Hygiene Data'!$G$7,0,10*ROW('Hygiene Data'!G195)),NA())</f>
        <v>#N/A</v>
      </c>
      <c r="BK201" s="521" t="e">
        <f ca="1">+IF(AND(ISNUMBER(OFFSET('Hygiene Data'!$G$9,0,10*ROW('Hygiene Data'!G195))),'Data Summary'!DZ201="Yes"),OFFSET('Hygiene Data'!$G$9,0,10*ROW('Hygiene Data'!G195)),NA())</f>
        <v>#N/A</v>
      </c>
      <c r="BL201" s="521" t="e">
        <f ca="1">+IF(AND(ISNUMBER(OFFSET('Hygiene Data'!$H$5,0,10*ROW('Hygiene Data'!H195))),'Data Summary'!EA201="Yes"),OFFSET('Hygiene Data'!$H$5,0,10*ROW('Hygiene Data'!H195)),NA())</f>
        <v>#N/A</v>
      </c>
      <c r="BM201" s="521" t="e">
        <f ca="1">+IF(AND(ISNUMBER(OFFSET('Hygiene Data'!$H$7,0,10*ROW('Hygiene Data'!H195))),'Data Summary'!EB201="Yes"),OFFSET('Hygiene Data'!$H$7,0,10*ROW('Hygiene Data'!H195)),NA())</f>
        <v>#N/A</v>
      </c>
      <c r="BN201" s="521" t="e">
        <f ca="1">+IF(AND(ISNUMBER(OFFSET('Hygiene Data'!$H$9,0,10*ROW('Hygiene Data'!H195))),'Data Summary'!EC201="Yes"),OFFSET('Hygiene Data'!$H$9,0,10*ROW('Hygiene Data'!H195)),NA())</f>
        <v>#N/A</v>
      </c>
      <c r="BO201" s="521" t="e">
        <f ca="1">+IF(AND(ISNUMBER(OFFSET('Hygiene Data'!$I$5,0,10*ROW('Hygiene Data'!I195))),'Data Summary'!ED201="Yes"),OFFSET('Hygiene Data'!$I$5,0,10*ROW('Hygiene Data'!I195)),NA())</f>
        <v>#N/A</v>
      </c>
      <c r="BP201" s="521" t="e">
        <f ca="1">+IF(AND(ISNUMBER(OFFSET('Hygiene Data'!$I$7,0,10*ROW('Hygiene Data'!I195))),'Data Summary'!EE201="Yes"),OFFSET('Hygiene Data'!$I$7,0,10*ROW('Hygiene Data'!I195)),NA())</f>
        <v>#N/A</v>
      </c>
      <c r="BQ201" s="521" t="e">
        <f ca="1">+IF(AND(ISNUMBER(OFFSET('Hygiene Data'!$I$9,0,10*ROW('Hygiene Data'!I195))),'Data Summary'!EF201="Yes"),OFFSET('Hygiene Data'!$I$9,0,10*ROW('Hygiene Data'!I195)),NA())</f>
        <v>#N/A</v>
      </c>
    </row>
    <row r="202" spans="1:69" x14ac:dyDescent="0.25">
      <c r="A202" s="517" t="e">
        <f ca="1">+RIGHT('Data Summary'!A202,LEN('Data Summary'!A202)-9)</f>
        <v>#VALUE!</v>
      </c>
      <c r="B202" s="491" t="str">
        <f ca="1">+IF(ISTEXT('Data Summary'!B202),'Data Summary'!B202,"")</f>
        <v/>
      </c>
      <c r="C202" s="518" t="e">
        <f ca="1">+VALUE('Data Summary'!C202)</f>
        <v>#VALUE!</v>
      </c>
      <c r="D202" s="519" t="e">
        <f ca="1">+IF(AND(ISNUMBER(OFFSET('Water Data'!$D$4,0,10*ROW('Water Data'!D196))),'Data Summary'!BS202="Yes"),100-OFFSET('Water Data'!$D$4,0,10*ROW('Water Data'!D196)),NA())</f>
        <v>#N/A</v>
      </c>
      <c r="E202" s="519" t="e">
        <f ca="1">+IF(AND(ISNUMBER(OFFSET('Water Data'!$D$6,0,10*ROW('Water Data'!D196))),'Data Summary'!BT202="Yes"),OFFSET('Water Data'!$D$6,0,10*ROW('Water Data'!D196)),NA())</f>
        <v>#N/A</v>
      </c>
      <c r="F202" s="519" t="e">
        <f ca="1">+IF(AND(ISNUMBER(OFFSET('Water Data'!$D$9,0,10*ROW('Water Data'!D196))),'Data Summary'!BU202="Yes"),OFFSET('Water Data'!$D$9,0,10*ROW('Water Data'!D196)),NA())</f>
        <v>#N/A</v>
      </c>
      <c r="G202" s="519" t="e">
        <f ca="1">+IF(AND(ISNUMBER(OFFSET('Water Data'!$E$4,0,10*ROW('Water Data'!E196))),'Data Summary'!BV202="Yes"),100-OFFSET('Water Data'!$E$4,0,10*ROW('Water Data'!E196)),NA())</f>
        <v>#N/A</v>
      </c>
      <c r="H202" s="519" t="e">
        <f ca="1">+IF(AND(ISNUMBER(OFFSET('Water Data'!$E$6,0,10*ROW('Water Data'!E196))),'Data Summary'!BW202="Yes"),OFFSET('Water Data'!$E$6,0,10*ROW('Water Data'!E196)),NA())</f>
        <v>#N/A</v>
      </c>
      <c r="I202" s="519" t="e">
        <f ca="1">+IF(AND(ISNUMBER(OFFSET('Water Data'!$E$9,0,10*ROW('Water Data'!E196))),'Data Summary'!BX202="Yes"),OFFSET('Water Data'!$E$9,0,10*ROW('Water Data'!E196)),NA())</f>
        <v>#N/A</v>
      </c>
      <c r="J202" s="519" t="e">
        <f ca="1">+IF(AND(ISNUMBER(OFFSET('Water Data'!$F$4,0,10*ROW('Water Data'!F196))),'Data Summary'!BY202="Yes"),100-OFFSET('Water Data'!$F$4,0,10*ROW('Water Data'!F196)),NA())</f>
        <v>#N/A</v>
      </c>
      <c r="K202" s="519" t="e">
        <f ca="1">+IF(AND(ISNUMBER(OFFSET('Water Data'!$F$6,0,10*ROW('Water Data'!F196))),'Data Summary'!BZ202="Yes"),OFFSET('Water Data'!$F$6,0,10*ROW('Water Data'!F196)),NA())</f>
        <v>#N/A</v>
      </c>
      <c r="L202" s="519" t="e">
        <f ca="1">+IF(AND(ISNUMBER(OFFSET('Water Data'!$F$9,0,10*ROW('Water Data'!F196))),'Data Summary'!CA202="Yes"),OFFSET('Water Data'!$F$9,0,10*ROW('Water Data'!F196)),NA())</f>
        <v>#N/A</v>
      </c>
      <c r="M202" s="519" t="e">
        <f ca="1">+IF(AND(ISNUMBER(OFFSET('Water Data'!$G$4,0,10*ROW('Water Data'!G196))),'Data Summary'!CB202="Yes"),100-OFFSET('Water Data'!$G$4,0,10*ROW('Water Data'!G196)),NA())</f>
        <v>#N/A</v>
      </c>
      <c r="N202" s="519" t="e">
        <f ca="1">+IF(AND(ISNUMBER(OFFSET('Water Data'!$G$6,0,10*ROW('Water Data'!G196))),'Data Summary'!CC202="Yes"),OFFSET('Water Data'!$G$6,0,10*ROW('Water Data'!G196)),NA())</f>
        <v>#N/A</v>
      </c>
      <c r="O202" s="519" t="e">
        <f ca="1">+IF(AND(ISNUMBER(OFFSET('Water Data'!$G$9,0,10*ROW('Water Data'!G196))),'Data Summary'!CD202="Yes"),OFFSET('Water Data'!$G$9,0,10*ROW('Water Data'!G196)),NA())</f>
        <v>#N/A</v>
      </c>
      <c r="P202" s="519" t="e">
        <f ca="1">+IF(AND(ISNUMBER(OFFSET('Water Data'!$H$4,0,10*ROW('Water Data'!H196))),'Data Summary'!CE202="Yes"),100-OFFSET('Water Data'!$H$4,0,10*ROW('Water Data'!H196)),NA())</f>
        <v>#N/A</v>
      </c>
      <c r="Q202" s="519" t="e">
        <f ca="1">+IF(AND(ISNUMBER(OFFSET('Water Data'!$H$6,0,10*ROW('Water Data'!H196))),'Data Summary'!CF202="Yes"),OFFSET('Water Data'!$H$6,0,10*ROW('Water Data'!H196)),NA())</f>
        <v>#N/A</v>
      </c>
      <c r="R202" s="519" t="e">
        <f ca="1">+IF(AND(ISNUMBER(OFFSET('Water Data'!$H$9,0,10*ROW('Water Data'!H196))),'Data Summary'!CG202="Yes"),OFFSET('Water Data'!$H$9,0,10*ROW('Water Data'!H196)),NA())</f>
        <v>#N/A</v>
      </c>
      <c r="S202" s="519" t="e">
        <f ca="1">+IF(AND(ISNUMBER(OFFSET('Water Data'!$I$4,0,10*ROW('Water Data'!I196))),'Data Summary'!CH202="Yes"),100-OFFSET('Water Data'!$I$4,0,10*ROW('Water Data'!I196)),NA())</f>
        <v>#N/A</v>
      </c>
      <c r="T202" s="519" t="e">
        <f ca="1">+IF(AND(ISNUMBER(OFFSET('Water Data'!$I$6,0,10*ROW('Water Data'!I196))),'Data Summary'!CI202="Yes"),OFFSET('Water Data'!$I$6,0,10*ROW('Water Data'!I196)),NA())</f>
        <v>#N/A</v>
      </c>
      <c r="U202" s="519" t="e">
        <f ca="1">+IF(AND(ISNUMBER(OFFSET('Water Data'!$I$9,0,10*ROW('Water Data'!I196))),'Data Summary'!CJ202="Yes"),OFFSET('Water Data'!$I$9,0,10*ROW('Water Data'!I196)),NA())</f>
        <v>#N/A</v>
      </c>
      <c r="V202" s="520" t="e">
        <f ca="1">+IF(AND(ISNUMBER(OFFSET('Sanitation Data'!$D$4,0,10*ROW('Sanitation Data'!D196))),'Data Summary'!CK202="Yes"),100-OFFSET('Sanitation Data'!$D$4,0,10*ROW('Sanitation Data'!D196)),NA())</f>
        <v>#N/A</v>
      </c>
      <c r="W202" s="520" t="e">
        <f ca="1">+IF(AND(ISNUMBER(OFFSET('Sanitation Data'!$D$6,0,10*ROW('Sanitation Data'!D196))),'Data Summary'!CL202="Yes"),OFFSET('Sanitation Data'!$D$6,0,10*ROW('Sanitation Data'!D196)),NA())</f>
        <v>#N/A</v>
      </c>
      <c r="X202" s="520" t="e">
        <f ca="1">+IF(AND(ISNUMBER(OFFSET('Sanitation Data'!$D$10,0,10*ROW('Sanitation Data'!D196))),'Data Summary'!CM202="Yes"),OFFSET('Sanitation Data'!$D$10,0,10*ROW('Sanitation Data'!D196)),NA())</f>
        <v>#N/A</v>
      </c>
      <c r="Y202" s="520" t="e">
        <f ca="1">+IF(AND(ISNUMBER(OFFSET('Sanitation Data'!$D$11,0,10*ROW('Sanitation Data'!D196))),'Data Summary'!CN202="Yes"),OFFSET('Sanitation Data'!$D$11,0,10*ROW('Sanitation Data'!D196)),NA())</f>
        <v>#N/A</v>
      </c>
      <c r="Z202" s="520" t="e">
        <f ca="1">+IF(AND(ISNUMBER(OFFSET('Sanitation Data'!$D$12,0,10*ROW('Sanitation Data'!D196))),'Data Summary'!CO202="Yes"),OFFSET('Sanitation Data'!$D$12,0,10*ROW('Sanitation Data'!D196)),NA())</f>
        <v>#N/A</v>
      </c>
      <c r="AA202" s="520" t="e">
        <f ca="1">+IF(AND(ISNUMBER(OFFSET('Sanitation Data'!$E$4,0,10*ROW('Sanitation Data'!E196))),'Data Summary'!CP202="Yes"),100-OFFSET('Sanitation Data'!$E$4,0,10*ROW('Sanitation Data'!E196)),NA())</f>
        <v>#N/A</v>
      </c>
      <c r="AB202" s="520" t="e">
        <f ca="1">+IF(AND(ISNUMBER(OFFSET('Sanitation Data'!$E$6,0,10*ROW('Sanitation Data'!E196))),'Data Summary'!CQ202="Yes"),OFFSET('Sanitation Data'!$E$6,0,10*ROW('Sanitation Data'!E196)),NA())</f>
        <v>#N/A</v>
      </c>
      <c r="AC202" s="520" t="e">
        <f ca="1">+IF(AND(ISNUMBER(OFFSET('Sanitation Data'!$E$10,0,10*ROW('Sanitation Data'!E196))),'Data Summary'!CR202="Yes"),OFFSET('Sanitation Data'!$E$10,0,10*ROW('Sanitation Data'!E196)),NA())</f>
        <v>#N/A</v>
      </c>
      <c r="AD202" s="520" t="e">
        <f ca="1">+IF(AND(ISNUMBER(OFFSET('Sanitation Data'!$E$11,0,10*ROW('Sanitation Data'!E196))),'Data Summary'!CS202="Yes"),OFFSET('Sanitation Data'!$E$11,0,10*ROW('Sanitation Data'!E196)),NA())</f>
        <v>#N/A</v>
      </c>
      <c r="AE202" s="520" t="e">
        <f ca="1">+IF(AND(ISNUMBER(OFFSET('Sanitation Data'!$E$12,0,10*ROW('Sanitation Data'!E196))),'Data Summary'!CT202="Yes"),OFFSET('Sanitation Data'!$E$12,0,10*ROW('Sanitation Data'!E196)),NA())</f>
        <v>#N/A</v>
      </c>
      <c r="AF202" s="520" t="e">
        <f ca="1">+IF(AND(ISNUMBER(OFFSET('Sanitation Data'!$F$4,0,10*ROW('Sanitation Data'!F196))),'Data Summary'!CU202="Yes"),100-OFFSET('Sanitation Data'!$F$4,0,10*ROW('Sanitation Data'!F196)),NA())</f>
        <v>#N/A</v>
      </c>
      <c r="AG202" s="520" t="e">
        <f ca="1">+IF(AND(ISNUMBER(OFFSET('Sanitation Data'!$F$6,0,10*ROW('Sanitation Data'!F196))),'Data Summary'!CV202="Yes"),OFFSET('Sanitation Data'!$F$6,0,10*ROW('Sanitation Data'!F196)),NA())</f>
        <v>#N/A</v>
      </c>
      <c r="AH202" s="520" t="e">
        <f ca="1">+IF(AND(ISNUMBER(OFFSET('Sanitation Data'!$F$10,0,10*ROW('Sanitation Data'!F196))),'Data Summary'!CW202="Yes"),OFFSET('Sanitation Data'!$F$10,0,10*ROW('Sanitation Data'!F196)),NA())</f>
        <v>#N/A</v>
      </c>
      <c r="AI202" s="520" t="e">
        <f ca="1">+IF(AND(ISNUMBER(OFFSET('Sanitation Data'!$F$11,0,10*ROW('Sanitation Data'!F196))),'Data Summary'!CX202="Yes"),OFFSET('Sanitation Data'!$F$11,0,10*ROW('Sanitation Data'!F196)),NA())</f>
        <v>#N/A</v>
      </c>
      <c r="AJ202" s="520" t="e">
        <f ca="1">+IF(AND(ISNUMBER(OFFSET('Sanitation Data'!$F$12,0,10*ROW('Sanitation Data'!F196))),'Data Summary'!CY202="Yes"),OFFSET('Sanitation Data'!$F$12,0,10*ROW('Sanitation Data'!F196)),NA())</f>
        <v>#N/A</v>
      </c>
      <c r="AK202" s="520" t="e">
        <f ca="1">+IF(AND(ISNUMBER(OFFSET('Sanitation Data'!$G$4,0,10*ROW('Sanitation Data'!G196))),'Data Summary'!CZ202="Yes"),100-OFFSET('Sanitation Data'!$G$4,0,10*ROW('Sanitation Data'!G196)),NA())</f>
        <v>#N/A</v>
      </c>
      <c r="AL202" s="520" t="e">
        <f ca="1">+IF(AND(ISNUMBER(OFFSET('Sanitation Data'!$G$6,0,10*ROW('Sanitation Data'!G196))),'Data Summary'!DA202="Yes"),OFFSET('Sanitation Data'!$G$6,0,10*ROW('Sanitation Data'!G196)),NA())</f>
        <v>#N/A</v>
      </c>
      <c r="AM202" s="520" t="e">
        <f ca="1">+IF(AND(ISNUMBER(OFFSET('Sanitation Data'!$G$10,0,10*ROW('Sanitation Data'!G196))),'Data Summary'!DB202="Yes"),OFFSET('Sanitation Data'!$G$10,0,10*ROW('Sanitation Data'!G196)),NA())</f>
        <v>#N/A</v>
      </c>
      <c r="AN202" s="520" t="e">
        <f ca="1">+IF(AND(ISNUMBER(OFFSET('Sanitation Data'!$G$11,0,10*ROW('Sanitation Data'!G196))),'Data Summary'!DC202="Yes"),OFFSET('Sanitation Data'!$G$11,0,10*ROW('Sanitation Data'!G196)),NA())</f>
        <v>#N/A</v>
      </c>
      <c r="AO202" s="520" t="e">
        <f ca="1">+IF(AND(ISNUMBER(OFFSET('Sanitation Data'!$G$12,0,10*ROW('Sanitation Data'!G196))),'Data Summary'!DD202="Yes"),OFFSET('Sanitation Data'!$G$12,0,10*ROW('Sanitation Data'!G196)),NA())</f>
        <v>#N/A</v>
      </c>
      <c r="AP202" s="520" t="e">
        <f ca="1">+IF(AND(ISNUMBER(OFFSET('Sanitation Data'!$H$4,0,10*ROW('Sanitation Data'!H196))),'Data Summary'!DE202="Yes"),100-OFFSET('Sanitation Data'!$H$4,0,10*ROW('Sanitation Data'!H196)),NA())</f>
        <v>#N/A</v>
      </c>
      <c r="AQ202" s="520" t="e">
        <f ca="1">+IF(AND(ISNUMBER(OFFSET('Sanitation Data'!$H$6,0,10*ROW('Sanitation Data'!H196))),'Data Summary'!DF202="Yes"),OFFSET('Sanitation Data'!$H$6,0,10*ROW('Sanitation Data'!H196)),NA())</f>
        <v>#N/A</v>
      </c>
      <c r="AR202" s="520" t="e">
        <f ca="1">+IF(AND(ISNUMBER(OFFSET('Sanitation Data'!$H$10,0,10*ROW('Sanitation Data'!H196))),'Data Summary'!DG202="Yes"),OFFSET('Sanitation Data'!$H$10,0,10*ROW('Sanitation Data'!H196)),NA())</f>
        <v>#N/A</v>
      </c>
      <c r="AS202" s="520" t="e">
        <f ca="1">+IF(AND(ISNUMBER(OFFSET('Sanitation Data'!$H$11,0,10*ROW('Sanitation Data'!H196))),'Data Summary'!DH202="Yes"),OFFSET('Sanitation Data'!$H$11,0,10*ROW('Sanitation Data'!H196)),NA())</f>
        <v>#N/A</v>
      </c>
      <c r="AT202" s="520" t="e">
        <f ca="1">+IF(AND(ISNUMBER(OFFSET('Sanitation Data'!$H$12,0,10*ROW('Sanitation Data'!H196))),'Data Summary'!DI202="Yes"),OFFSET('Sanitation Data'!$H$12,0,10*ROW('Sanitation Data'!H196)),NA())</f>
        <v>#N/A</v>
      </c>
      <c r="AU202" s="520" t="e">
        <f ca="1">+IF(AND(ISNUMBER(OFFSET('Sanitation Data'!$I$4,0,10*ROW('Sanitation Data'!I196))),'Data Summary'!DJ202="Yes"),100-OFFSET('Sanitation Data'!$I$4,0,10*ROW('Sanitation Data'!I196)),NA())</f>
        <v>#N/A</v>
      </c>
      <c r="AV202" s="520" t="e">
        <f ca="1">+IF(AND(ISNUMBER(OFFSET('Sanitation Data'!$I$6,0,10*ROW('Sanitation Data'!I196))),'Data Summary'!DK202="Yes"),OFFSET('Sanitation Data'!$I$6,0,10*ROW('Sanitation Data'!I196)),NA())</f>
        <v>#N/A</v>
      </c>
      <c r="AW202" s="520" t="e">
        <f ca="1">+IF(AND(ISNUMBER(OFFSET('Sanitation Data'!$I$10,0,10*ROW('Sanitation Data'!I196))),'Data Summary'!DL202="Yes"),OFFSET('Sanitation Data'!$I$10,0,10*ROW('Sanitation Data'!I196)),NA())</f>
        <v>#N/A</v>
      </c>
      <c r="AX202" s="520" t="e">
        <f ca="1">+IF(AND(ISNUMBER(OFFSET('Sanitation Data'!$I$11,0,10*ROW('Sanitation Data'!I196))),'Data Summary'!DM202="Yes"),OFFSET('Sanitation Data'!$I$11,0,10*ROW('Sanitation Data'!I196)),NA())</f>
        <v>#N/A</v>
      </c>
      <c r="AY202" s="520" t="e">
        <f ca="1">+IF(AND(ISNUMBER(OFFSET('Sanitation Data'!$I$12,0,10*ROW('Sanitation Data'!I196))),'Data Summary'!DN202="Yes"),OFFSET('Sanitation Data'!$I$12,0,10*ROW('Sanitation Data'!I196)),NA())</f>
        <v>#N/A</v>
      </c>
      <c r="AZ202" s="521" t="e">
        <f ca="1">+IF(AND(ISNUMBER(OFFSET('Hygiene Data'!$D$5,0,10*ROW('Hygiene Data'!D196))),'Data Summary'!DO202="Yes"),OFFSET('Hygiene Data'!$D$5,0,10*ROW('Hygiene Data'!D196)),NA())</f>
        <v>#N/A</v>
      </c>
      <c r="BA202" s="521" t="e">
        <f ca="1">+IF(AND(ISNUMBER(OFFSET('Hygiene Data'!$D$7,0,10*ROW('Hygiene Data'!D196))),'Data Summary'!DP202="Yes"),OFFSET('Hygiene Data'!$D$7,0,10*ROW('Hygiene Data'!D196)),NA())</f>
        <v>#N/A</v>
      </c>
      <c r="BB202" s="521" t="e">
        <f ca="1">+IF(AND(ISNUMBER(OFFSET('Hygiene Data'!$D$9,0,10*ROW('Hygiene Data'!D196))),'Data Summary'!DQ202="Yes"),OFFSET('Hygiene Data'!$D$9,0,10*ROW('Hygiene Data'!D196)),NA())</f>
        <v>#N/A</v>
      </c>
      <c r="BC202" s="521" t="e">
        <f ca="1">+IF(AND(ISNUMBER(OFFSET('Hygiene Data'!$E$5,0,10*ROW('Hygiene Data'!E196))),'Data Summary'!DR202="Yes"),OFFSET('Hygiene Data'!$E$5,0,10*ROW('Hygiene Data'!E196)),NA())</f>
        <v>#N/A</v>
      </c>
      <c r="BD202" s="521" t="e">
        <f ca="1">+IF(AND(ISNUMBER(OFFSET('Hygiene Data'!$E$7,0,10*ROW('Hygiene Data'!E196))),'Data Summary'!DS202="Yes"),OFFSET('Hygiene Data'!$E$7,0,10*ROW('Hygiene Data'!E196)),NA())</f>
        <v>#N/A</v>
      </c>
      <c r="BE202" s="521" t="e">
        <f ca="1">+IF(AND(ISNUMBER(OFFSET('Hygiene Data'!$E$9,0,10*ROW('Hygiene Data'!E196))),'Data Summary'!DT202="Yes"),OFFSET('Hygiene Data'!$E$9,0,10*ROW('Hygiene Data'!E196)),NA())</f>
        <v>#N/A</v>
      </c>
      <c r="BF202" s="521" t="e">
        <f ca="1">+IF(AND(ISNUMBER(OFFSET('Hygiene Data'!$F$5,0,10*ROW('Hygiene Data'!F196))),'Data Summary'!DU202="Yes"),OFFSET('Hygiene Data'!$F$5,0,10*ROW('Hygiene Data'!F196)),NA())</f>
        <v>#N/A</v>
      </c>
      <c r="BG202" s="521" t="e">
        <f ca="1">+IF(AND(ISNUMBER(OFFSET('Hygiene Data'!$F$7,0,10*ROW('Hygiene Data'!F196))),'Data Summary'!DV202="Yes"),OFFSET('Hygiene Data'!$F$7,0,10*ROW('Hygiene Data'!F196)),NA())</f>
        <v>#N/A</v>
      </c>
      <c r="BH202" s="521" t="e">
        <f ca="1">+IF(AND(ISNUMBER(OFFSET('Hygiene Data'!$F$9,0,10*ROW('Hygiene Data'!F196))),'Data Summary'!DW202="Yes"),OFFSET('Hygiene Data'!$F$9,0,10*ROW('Hygiene Data'!F196)),NA())</f>
        <v>#N/A</v>
      </c>
      <c r="BI202" s="521" t="e">
        <f ca="1">+IF(AND(ISNUMBER(OFFSET('Hygiene Data'!$G$5,0,10*ROW('Hygiene Data'!G196))),'Data Summary'!DX202="Yes"),OFFSET('Hygiene Data'!$G$5,0,10*ROW('Hygiene Data'!G196)),NA())</f>
        <v>#N/A</v>
      </c>
      <c r="BJ202" s="521" t="e">
        <f ca="1">+IF(AND(ISNUMBER(OFFSET('Hygiene Data'!$G$7,0,10*ROW('Hygiene Data'!G196))),'Data Summary'!DY202="Yes"),OFFSET('Hygiene Data'!$G$7,0,10*ROW('Hygiene Data'!G196)),NA())</f>
        <v>#N/A</v>
      </c>
      <c r="BK202" s="521" t="e">
        <f ca="1">+IF(AND(ISNUMBER(OFFSET('Hygiene Data'!$G$9,0,10*ROW('Hygiene Data'!G196))),'Data Summary'!DZ202="Yes"),OFFSET('Hygiene Data'!$G$9,0,10*ROW('Hygiene Data'!G196)),NA())</f>
        <v>#N/A</v>
      </c>
      <c r="BL202" s="521" t="e">
        <f ca="1">+IF(AND(ISNUMBER(OFFSET('Hygiene Data'!$H$5,0,10*ROW('Hygiene Data'!H196))),'Data Summary'!EA202="Yes"),OFFSET('Hygiene Data'!$H$5,0,10*ROW('Hygiene Data'!H196)),NA())</f>
        <v>#N/A</v>
      </c>
      <c r="BM202" s="521" t="e">
        <f ca="1">+IF(AND(ISNUMBER(OFFSET('Hygiene Data'!$H$7,0,10*ROW('Hygiene Data'!H196))),'Data Summary'!EB202="Yes"),OFFSET('Hygiene Data'!$H$7,0,10*ROW('Hygiene Data'!H196)),NA())</f>
        <v>#N/A</v>
      </c>
      <c r="BN202" s="521" t="e">
        <f ca="1">+IF(AND(ISNUMBER(OFFSET('Hygiene Data'!$H$9,0,10*ROW('Hygiene Data'!H196))),'Data Summary'!EC202="Yes"),OFFSET('Hygiene Data'!$H$9,0,10*ROW('Hygiene Data'!H196)),NA())</f>
        <v>#N/A</v>
      </c>
      <c r="BO202" s="521" t="e">
        <f ca="1">+IF(AND(ISNUMBER(OFFSET('Hygiene Data'!$I$5,0,10*ROW('Hygiene Data'!I196))),'Data Summary'!ED202="Yes"),OFFSET('Hygiene Data'!$I$5,0,10*ROW('Hygiene Data'!I196)),NA())</f>
        <v>#N/A</v>
      </c>
      <c r="BP202" s="521" t="e">
        <f ca="1">+IF(AND(ISNUMBER(OFFSET('Hygiene Data'!$I$7,0,10*ROW('Hygiene Data'!I196))),'Data Summary'!EE202="Yes"),OFFSET('Hygiene Data'!$I$7,0,10*ROW('Hygiene Data'!I196)),NA())</f>
        <v>#N/A</v>
      </c>
      <c r="BQ202" s="521" t="e">
        <f ca="1">+IF(AND(ISNUMBER(OFFSET('Hygiene Data'!$I$9,0,10*ROW('Hygiene Data'!I196))),'Data Summary'!EF202="Yes"),OFFSET('Hygiene Data'!$I$9,0,10*ROW('Hygiene Data'!I196)),NA())</f>
        <v>#N/A</v>
      </c>
    </row>
    <row r="203" spans="1:69" x14ac:dyDescent="0.25">
      <c r="A203" s="517" t="e">
        <f ca="1">+RIGHT('Data Summary'!A203,LEN('Data Summary'!A203)-9)</f>
        <v>#VALUE!</v>
      </c>
      <c r="B203" s="491" t="str">
        <f ca="1">+IF(ISTEXT('Data Summary'!B203),'Data Summary'!B203,"")</f>
        <v/>
      </c>
      <c r="C203" s="518" t="e">
        <f ca="1">+VALUE('Data Summary'!C203)</f>
        <v>#VALUE!</v>
      </c>
      <c r="D203" s="519" t="e">
        <f ca="1">+IF(AND(ISNUMBER(OFFSET('Water Data'!$D$4,0,10*ROW('Water Data'!D197))),'Data Summary'!BS203="Yes"),100-OFFSET('Water Data'!$D$4,0,10*ROW('Water Data'!D197)),NA())</f>
        <v>#N/A</v>
      </c>
      <c r="E203" s="519" t="e">
        <f ca="1">+IF(AND(ISNUMBER(OFFSET('Water Data'!$D$6,0,10*ROW('Water Data'!D197))),'Data Summary'!BT203="Yes"),OFFSET('Water Data'!$D$6,0,10*ROW('Water Data'!D197)),NA())</f>
        <v>#N/A</v>
      </c>
      <c r="F203" s="519" t="e">
        <f ca="1">+IF(AND(ISNUMBER(OFFSET('Water Data'!$D$9,0,10*ROW('Water Data'!D197))),'Data Summary'!BU203="Yes"),OFFSET('Water Data'!$D$9,0,10*ROW('Water Data'!D197)),NA())</f>
        <v>#N/A</v>
      </c>
      <c r="G203" s="519" t="e">
        <f ca="1">+IF(AND(ISNUMBER(OFFSET('Water Data'!$E$4,0,10*ROW('Water Data'!E197))),'Data Summary'!BV203="Yes"),100-OFFSET('Water Data'!$E$4,0,10*ROW('Water Data'!E197)),NA())</f>
        <v>#N/A</v>
      </c>
      <c r="H203" s="519" t="e">
        <f ca="1">+IF(AND(ISNUMBER(OFFSET('Water Data'!$E$6,0,10*ROW('Water Data'!E197))),'Data Summary'!BW203="Yes"),OFFSET('Water Data'!$E$6,0,10*ROW('Water Data'!E197)),NA())</f>
        <v>#N/A</v>
      </c>
      <c r="I203" s="519" t="e">
        <f ca="1">+IF(AND(ISNUMBER(OFFSET('Water Data'!$E$9,0,10*ROW('Water Data'!E197))),'Data Summary'!BX203="Yes"),OFFSET('Water Data'!$E$9,0,10*ROW('Water Data'!E197)),NA())</f>
        <v>#N/A</v>
      </c>
      <c r="J203" s="519" t="e">
        <f ca="1">+IF(AND(ISNUMBER(OFFSET('Water Data'!$F$4,0,10*ROW('Water Data'!F197))),'Data Summary'!BY203="Yes"),100-OFFSET('Water Data'!$F$4,0,10*ROW('Water Data'!F197)),NA())</f>
        <v>#N/A</v>
      </c>
      <c r="K203" s="519" t="e">
        <f ca="1">+IF(AND(ISNUMBER(OFFSET('Water Data'!$F$6,0,10*ROW('Water Data'!F197))),'Data Summary'!BZ203="Yes"),OFFSET('Water Data'!$F$6,0,10*ROW('Water Data'!F197)),NA())</f>
        <v>#N/A</v>
      </c>
      <c r="L203" s="519" t="e">
        <f ca="1">+IF(AND(ISNUMBER(OFFSET('Water Data'!$F$9,0,10*ROW('Water Data'!F197))),'Data Summary'!CA203="Yes"),OFFSET('Water Data'!$F$9,0,10*ROW('Water Data'!F197)),NA())</f>
        <v>#N/A</v>
      </c>
      <c r="M203" s="519" t="e">
        <f ca="1">+IF(AND(ISNUMBER(OFFSET('Water Data'!$G$4,0,10*ROW('Water Data'!G197))),'Data Summary'!CB203="Yes"),100-OFFSET('Water Data'!$G$4,0,10*ROW('Water Data'!G197)),NA())</f>
        <v>#N/A</v>
      </c>
      <c r="N203" s="519" t="e">
        <f ca="1">+IF(AND(ISNUMBER(OFFSET('Water Data'!$G$6,0,10*ROW('Water Data'!G197))),'Data Summary'!CC203="Yes"),OFFSET('Water Data'!$G$6,0,10*ROW('Water Data'!G197)),NA())</f>
        <v>#N/A</v>
      </c>
      <c r="O203" s="519" t="e">
        <f ca="1">+IF(AND(ISNUMBER(OFFSET('Water Data'!$G$9,0,10*ROW('Water Data'!G197))),'Data Summary'!CD203="Yes"),OFFSET('Water Data'!$G$9,0,10*ROW('Water Data'!G197)),NA())</f>
        <v>#N/A</v>
      </c>
      <c r="P203" s="519" t="e">
        <f ca="1">+IF(AND(ISNUMBER(OFFSET('Water Data'!$H$4,0,10*ROW('Water Data'!H197))),'Data Summary'!CE203="Yes"),100-OFFSET('Water Data'!$H$4,0,10*ROW('Water Data'!H197)),NA())</f>
        <v>#N/A</v>
      </c>
      <c r="Q203" s="519" t="e">
        <f ca="1">+IF(AND(ISNUMBER(OFFSET('Water Data'!$H$6,0,10*ROW('Water Data'!H197))),'Data Summary'!CF203="Yes"),OFFSET('Water Data'!$H$6,0,10*ROW('Water Data'!H197)),NA())</f>
        <v>#N/A</v>
      </c>
      <c r="R203" s="519" t="e">
        <f ca="1">+IF(AND(ISNUMBER(OFFSET('Water Data'!$H$9,0,10*ROW('Water Data'!H197))),'Data Summary'!CG203="Yes"),OFFSET('Water Data'!$H$9,0,10*ROW('Water Data'!H197)),NA())</f>
        <v>#N/A</v>
      </c>
      <c r="S203" s="519" t="e">
        <f ca="1">+IF(AND(ISNUMBER(OFFSET('Water Data'!$I$4,0,10*ROW('Water Data'!I197))),'Data Summary'!CH203="Yes"),100-OFFSET('Water Data'!$I$4,0,10*ROW('Water Data'!I197)),NA())</f>
        <v>#N/A</v>
      </c>
      <c r="T203" s="519" t="e">
        <f ca="1">+IF(AND(ISNUMBER(OFFSET('Water Data'!$I$6,0,10*ROW('Water Data'!I197))),'Data Summary'!CI203="Yes"),OFFSET('Water Data'!$I$6,0,10*ROW('Water Data'!I197)),NA())</f>
        <v>#N/A</v>
      </c>
      <c r="U203" s="519" t="e">
        <f ca="1">+IF(AND(ISNUMBER(OFFSET('Water Data'!$I$9,0,10*ROW('Water Data'!I197))),'Data Summary'!CJ203="Yes"),OFFSET('Water Data'!$I$9,0,10*ROW('Water Data'!I197)),NA())</f>
        <v>#N/A</v>
      </c>
      <c r="V203" s="520" t="e">
        <f ca="1">+IF(AND(ISNUMBER(OFFSET('Sanitation Data'!$D$4,0,10*ROW('Sanitation Data'!D197))),'Data Summary'!CK203="Yes"),100-OFFSET('Sanitation Data'!$D$4,0,10*ROW('Sanitation Data'!D197)),NA())</f>
        <v>#N/A</v>
      </c>
      <c r="W203" s="520" t="e">
        <f ca="1">+IF(AND(ISNUMBER(OFFSET('Sanitation Data'!$D$6,0,10*ROW('Sanitation Data'!D197))),'Data Summary'!CL203="Yes"),OFFSET('Sanitation Data'!$D$6,0,10*ROW('Sanitation Data'!D197)),NA())</f>
        <v>#N/A</v>
      </c>
      <c r="X203" s="520" t="e">
        <f ca="1">+IF(AND(ISNUMBER(OFFSET('Sanitation Data'!$D$10,0,10*ROW('Sanitation Data'!D197))),'Data Summary'!CM203="Yes"),OFFSET('Sanitation Data'!$D$10,0,10*ROW('Sanitation Data'!D197)),NA())</f>
        <v>#N/A</v>
      </c>
      <c r="Y203" s="520" t="e">
        <f ca="1">+IF(AND(ISNUMBER(OFFSET('Sanitation Data'!$D$11,0,10*ROW('Sanitation Data'!D197))),'Data Summary'!CN203="Yes"),OFFSET('Sanitation Data'!$D$11,0,10*ROW('Sanitation Data'!D197)),NA())</f>
        <v>#N/A</v>
      </c>
      <c r="Z203" s="520" t="e">
        <f ca="1">+IF(AND(ISNUMBER(OFFSET('Sanitation Data'!$D$12,0,10*ROW('Sanitation Data'!D197))),'Data Summary'!CO203="Yes"),OFFSET('Sanitation Data'!$D$12,0,10*ROW('Sanitation Data'!D197)),NA())</f>
        <v>#N/A</v>
      </c>
      <c r="AA203" s="520" t="e">
        <f ca="1">+IF(AND(ISNUMBER(OFFSET('Sanitation Data'!$E$4,0,10*ROW('Sanitation Data'!E197))),'Data Summary'!CP203="Yes"),100-OFFSET('Sanitation Data'!$E$4,0,10*ROW('Sanitation Data'!E197)),NA())</f>
        <v>#N/A</v>
      </c>
      <c r="AB203" s="520" t="e">
        <f ca="1">+IF(AND(ISNUMBER(OFFSET('Sanitation Data'!$E$6,0,10*ROW('Sanitation Data'!E197))),'Data Summary'!CQ203="Yes"),OFFSET('Sanitation Data'!$E$6,0,10*ROW('Sanitation Data'!E197)),NA())</f>
        <v>#N/A</v>
      </c>
      <c r="AC203" s="520" t="e">
        <f ca="1">+IF(AND(ISNUMBER(OFFSET('Sanitation Data'!$E$10,0,10*ROW('Sanitation Data'!E197))),'Data Summary'!CR203="Yes"),OFFSET('Sanitation Data'!$E$10,0,10*ROW('Sanitation Data'!E197)),NA())</f>
        <v>#N/A</v>
      </c>
      <c r="AD203" s="520" t="e">
        <f ca="1">+IF(AND(ISNUMBER(OFFSET('Sanitation Data'!$E$11,0,10*ROW('Sanitation Data'!E197))),'Data Summary'!CS203="Yes"),OFFSET('Sanitation Data'!$E$11,0,10*ROW('Sanitation Data'!E197)),NA())</f>
        <v>#N/A</v>
      </c>
      <c r="AE203" s="520" t="e">
        <f ca="1">+IF(AND(ISNUMBER(OFFSET('Sanitation Data'!$E$12,0,10*ROW('Sanitation Data'!E197))),'Data Summary'!CT203="Yes"),OFFSET('Sanitation Data'!$E$12,0,10*ROW('Sanitation Data'!E197)),NA())</f>
        <v>#N/A</v>
      </c>
      <c r="AF203" s="520" t="e">
        <f ca="1">+IF(AND(ISNUMBER(OFFSET('Sanitation Data'!$F$4,0,10*ROW('Sanitation Data'!F197))),'Data Summary'!CU203="Yes"),100-OFFSET('Sanitation Data'!$F$4,0,10*ROW('Sanitation Data'!F197)),NA())</f>
        <v>#N/A</v>
      </c>
      <c r="AG203" s="520" t="e">
        <f ca="1">+IF(AND(ISNUMBER(OFFSET('Sanitation Data'!$F$6,0,10*ROW('Sanitation Data'!F197))),'Data Summary'!CV203="Yes"),OFFSET('Sanitation Data'!$F$6,0,10*ROW('Sanitation Data'!F197)),NA())</f>
        <v>#N/A</v>
      </c>
      <c r="AH203" s="520" t="e">
        <f ca="1">+IF(AND(ISNUMBER(OFFSET('Sanitation Data'!$F$10,0,10*ROW('Sanitation Data'!F197))),'Data Summary'!CW203="Yes"),OFFSET('Sanitation Data'!$F$10,0,10*ROW('Sanitation Data'!F197)),NA())</f>
        <v>#N/A</v>
      </c>
      <c r="AI203" s="520" t="e">
        <f ca="1">+IF(AND(ISNUMBER(OFFSET('Sanitation Data'!$F$11,0,10*ROW('Sanitation Data'!F197))),'Data Summary'!CX203="Yes"),OFFSET('Sanitation Data'!$F$11,0,10*ROW('Sanitation Data'!F197)),NA())</f>
        <v>#N/A</v>
      </c>
      <c r="AJ203" s="520" t="e">
        <f ca="1">+IF(AND(ISNUMBER(OFFSET('Sanitation Data'!$F$12,0,10*ROW('Sanitation Data'!F197))),'Data Summary'!CY203="Yes"),OFFSET('Sanitation Data'!$F$12,0,10*ROW('Sanitation Data'!F197)),NA())</f>
        <v>#N/A</v>
      </c>
      <c r="AK203" s="520" t="e">
        <f ca="1">+IF(AND(ISNUMBER(OFFSET('Sanitation Data'!$G$4,0,10*ROW('Sanitation Data'!G197))),'Data Summary'!CZ203="Yes"),100-OFFSET('Sanitation Data'!$G$4,0,10*ROW('Sanitation Data'!G197)),NA())</f>
        <v>#N/A</v>
      </c>
      <c r="AL203" s="520" t="e">
        <f ca="1">+IF(AND(ISNUMBER(OFFSET('Sanitation Data'!$G$6,0,10*ROW('Sanitation Data'!G197))),'Data Summary'!DA203="Yes"),OFFSET('Sanitation Data'!$G$6,0,10*ROW('Sanitation Data'!G197)),NA())</f>
        <v>#N/A</v>
      </c>
      <c r="AM203" s="520" t="e">
        <f ca="1">+IF(AND(ISNUMBER(OFFSET('Sanitation Data'!$G$10,0,10*ROW('Sanitation Data'!G197))),'Data Summary'!DB203="Yes"),OFFSET('Sanitation Data'!$G$10,0,10*ROW('Sanitation Data'!G197)),NA())</f>
        <v>#N/A</v>
      </c>
      <c r="AN203" s="520" t="e">
        <f ca="1">+IF(AND(ISNUMBER(OFFSET('Sanitation Data'!$G$11,0,10*ROW('Sanitation Data'!G197))),'Data Summary'!DC203="Yes"),OFFSET('Sanitation Data'!$G$11,0,10*ROW('Sanitation Data'!G197)),NA())</f>
        <v>#N/A</v>
      </c>
      <c r="AO203" s="520" t="e">
        <f ca="1">+IF(AND(ISNUMBER(OFFSET('Sanitation Data'!$G$12,0,10*ROW('Sanitation Data'!G197))),'Data Summary'!DD203="Yes"),OFFSET('Sanitation Data'!$G$12,0,10*ROW('Sanitation Data'!G197)),NA())</f>
        <v>#N/A</v>
      </c>
      <c r="AP203" s="520" t="e">
        <f ca="1">+IF(AND(ISNUMBER(OFFSET('Sanitation Data'!$H$4,0,10*ROW('Sanitation Data'!H197))),'Data Summary'!DE203="Yes"),100-OFFSET('Sanitation Data'!$H$4,0,10*ROW('Sanitation Data'!H197)),NA())</f>
        <v>#N/A</v>
      </c>
      <c r="AQ203" s="520" t="e">
        <f ca="1">+IF(AND(ISNUMBER(OFFSET('Sanitation Data'!$H$6,0,10*ROW('Sanitation Data'!H197))),'Data Summary'!DF203="Yes"),OFFSET('Sanitation Data'!$H$6,0,10*ROW('Sanitation Data'!H197)),NA())</f>
        <v>#N/A</v>
      </c>
      <c r="AR203" s="520" t="e">
        <f ca="1">+IF(AND(ISNUMBER(OFFSET('Sanitation Data'!$H$10,0,10*ROW('Sanitation Data'!H197))),'Data Summary'!DG203="Yes"),OFFSET('Sanitation Data'!$H$10,0,10*ROW('Sanitation Data'!H197)),NA())</f>
        <v>#N/A</v>
      </c>
      <c r="AS203" s="520" t="e">
        <f ca="1">+IF(AND(ISNUMBER(OFFSET('Sanitation Data'!$H$11,0,10*ROW('Sanitation Data'!H197))),'Data Summary'!DH203="Yes"),OFFSET('Sanitation Data'!$H$11,0,10*ROW('Sanitation Data'!H197)),NA())</f>
        <v>#N/A</v>
      </c>
      <c r="AT203" s="520" t="e">
        <f ca="1">+IF(AND(ISNUMBER(OFFSET('Sanitation Data'!$H$12,0,10*ROW('Sanitation Data'!H197))),'Data Summary'!DI203="Yes"),OFFSET('Sanitation Data'!$H$12,0,10*ROW('Sanitation Data'!H197)),NA())</f>
        <v>#N/A</v>
      </c>
      <c r="AU203" s="520" t="e">
        <f ca="1">+IF(AND(ISNUMBER(OFFSET('Sanitation Data'!$I$4,0,10*ROW('Sanitation Data'!I197))),'Data Summary'!DJ203="Yes"),100-OFFSET('Sanitation Data'!$I$4,0,10*ROW('Sanitation Data'!I197)),NA())</f>
        <v>#N/A</v>
      </c>
      <c r="AV203" s="520" t="e">
        <f ca="1">+IF(AND(ISNUMBER(OFFSET('Sanitation Data'!$I$6,0,10*ROW('Sanitation Data'!I197))),'Data Summary'!DK203="Yes"),OFFSET('Sanitation Data'!$I$6,0,10*ROW('Sanitation Data'!I197)),NA())</f>
        <v>#N/A</v>
      </c>
      <c r="AW203" s="520" t="e">
        <f ca="1">+IF(AND(ISNUMBER(OFFSET('Sanitation Data'!$I$10,0,10*ROW('Sanitation Data'!I197))),'Data Summary'!DL203="Yes"),OFFSET('Sanitation Data'!$I$10,0,10*ROW('Sanitation Data'!I197)),NA())</f>
        <v>#N/A</v>
      </c>
      <c r="AX203" s="520" t="e">
        <f ca="1">+IF(AND(ISNUMBER(OFFSET('Sanitation Data'!$I$11,0,10*ROW('Sanitation Data'!I197))),'Data Summary'!DM203="Yes"),OFFSET('Sanitation Data'!$I$11,0,10*ROW('Sanitation Data'!I197)),NA())</f>
        <v>#N/A</v>
      </c>
      <c r="AY203" s="520" t="e">
        <f ca="1">+IF(AND(ISNUMBER(OFFSET('Sanitation Data'!$I$12,0,10*ROW('Sanitation Data'!I197))),'Data Summary'!DN203="Yes"),OFFSET('Sanitation Data'!$I$12,0,10*ROW('Sanitation Data'!I197)),NA())</f>
        <v>#N/A</v>
      </c>
      <c r="AZ203" s="521" t="e">
        <f ca="1">+IF(AND(ISNUMBER(OFFSET('Hygiene Data'!$D$5,0,10*ROW('Hygiene Data'!D197))),'Data Summary'!DO203="Yes"),OFFSET('Hygiene Data'!$D$5,0,10*ROW('Hygiene Data'!D197)),NA())</f>
        <v>#N/A</v>
      </c>
      <c r="BA203" s="521" t="e">
        <f ca="1">+IF(AND(ISNUMBER(OFFSET('Hygiene Data'!$D$7,0,10*ROW('Hygiene Data'!D197))),'Data Summary'!DP203="Yes"),OFFSET('Hygiene Data'!$D$7,0,10*ROW('Hygiene Data'!D197)),NA())</f>
        <v>#N/A</v>
      </c>
      <c r="BB203" s="521" t="e">
        <f ca="1">+IF(AND(ISNUMBER(OFFSET('Hygiene Data'!$D$9,0,10*ROW('Hygiene Data'!D197))),'Data Summary'!DQ203="Yes"),OFFSET('Hygiene Data'!$D$9,0,10*ROW('Hygiene Data'!D197)),NA())</f>
        <v>#N/A</v>
      </c>
      <c r="BC203" s="521" t="e">
        <f ca="1">+IF(AND(ISNUMBER(OFFSET('Hygiene Data'!$E$5,0,10*ROW('Hygiene Data'!E197))),'Data Summary'!DR203="Yes"),OFFSET('Hygiene Data'!$E$5,0,10*ROW('Hygiene Data'!E197)),NA())</f>
        <v>#N/A</v>
      </c>
      <c r="BD203" s="521" t="e">
        <f ca="1">+IF(AND(ISNUMBER(OFFSET('Hygiene Data'!$E$7,0,10*ROW('Hygiene Data'!E197))),'Data Summary'!DS203="Yes"),OFFSET('Hygiene Data'!$E$7,0,10*ROW('Hygiene Data'!E197)),NA())</f>
        <v>#N/A</v>
      </c>
      <c r="BE203" s="521" t="e">
        <f ca="1">+IF(AND(ISNUMBER(OFFSET('Hygiene Data'!$E$9,0,10*ROW('Hygiene Data'!E197))),'Data Summary'!DT203="Yes"),OFFSET('Hygiene Data'!$E$9,0,10*ROW('Hygiene Data'!E197)),NA())</f>
        <v>#N/A</v>
      </c>
      <c r="BF203" s="521" t="e">
        <f ca="1">+IF(AND(ISNUMBER(OFFSET('Hygiene Data'!$F$5,0,10*ROW('Hygiene Data'!F197))),'Data Summary'!DU203="Yes"),OFFSET('Hygiene Data'!$F$5,0,10*ROW('Hygiene Data'!F197)),NA())</f>
        <v>#N/A</v>
      </c>
      <c r="BG203" s="521" t="e">
        <f ca="1">+IF(AND(ISNUMBER(OFFSET('Hygiene Data'!$F$7,0,10*ROW('Hygiene Data'!F197))),'Data Summary'!DV203="Yes"),OFFSET('Hygiene Data'!$F$7,0,10*ROW('Hygiene Data'!F197)),NA())</f>
        <v>#N/A</v>
      </c>
      <c r="BH203" s="521" t="e">
        <f ca="1">+IF(AND(ISNUMBER(OFFSET('Hygiene Data'!$F$9,0,10*ROW('Hygiene Data'!F197))),'Data Summary'!DW203="Yes"),OFFSET('Hygiene Data'!$F$9,0,10*ROW('Hygiene Data'!F197)),NA())</f>
        <v>#N/A</v>
      </c>
      <c r="BI203" s="521" t="e">
        <f ca="1">+IF(AND(ISNUMBER(OFFSET('Hygiene Data'!$G$5,0,10*ROW('Hygiene Data'!G197))),'Data Summary'!DX203="Yes"),OFFSET('Hygiene Data'!$G$5,0,10*ROW('Hygiene Data'!G197)),NA())</f>
        <v>#N/A</v>
      </c>
      <c r="BJ203" s="521" t="e">
        <f ca="1">+IF(AND(ISNUMBER(OFFSET('Hygiene Data'!$G$7,0,10*ROW('Hygiene Data'!G197))),'Data Summary'!DY203="Yes"),OFFSET('Hygiene Data'!$G$7,0,10*ROW('Hygiene Data'!G197)),NA())</f>
        <v>#N/A</v>
      </c>
      <c r="BK203" s="521" t="e">
        <f ca="1">+IF(AND(ISNUMBER(OFFSET('Hygiene Data'!$G$9,0,10*ROW('Hygiene Data'!G197))),'Data Summary'!DZ203="Yes"),OFFSET('Hygiene Data'!$G$9,0,10*ROW('Hygiene Data'!G197)),NA())</f>
        <v>#N/A</v>
      </c>
      <c r="BL203" s="521" t="e">
        <f ca="1">+IF(AND(ISNUMBER(OFFSET('Hygiene Data'!$H$5,0,10*ROW('Hygiene Data'!H197))),'Data Summary'!EA203="Yes"),OFFSET('Hygiene Data'!$H$5,0,10*ROW('Hygiene Data'!H197)),NA())</f>
        <v>#N/A</v>
      </c>
      <c r="BM203" s="521" t="e">
        <f ca="1">+IF(AND(ISNUMBER(OFFSET('Hygiene Data'!$H$7,0,10*ROW('Hygiene Data'!H197))),'Data Summary'!EB203="Yes"),OFFSET('Hygiene Data'!$H$7,0,10*ROW('Hygiene Data'!H197)),NA())</f>
        <v>#N/A</v>
      </c>
      <c r="BN203" s="521" t="e">
        <f ca="1">+IF(AND(ISNUMBER(OFFSET('Hygiene Data'!$H$9,0,10*ROW('Hygiene Data'!H197))),'Data Summary'!EC203="Yes"),OFFSET('Hygiene Data'!$H$9,0,10*ROW('Hygiene Data'!H197)),NA())</f>
        <v>#N/A</v>
      </c>
      <c r="BO203" s="521" t="e">
        <f ca="1">+IF(AND(ISNUMBER(OFFSET('Hygiene Data'!$I$5,0,10*ROW('Hygiene Data'!I197))),'Data Summary'!ED203="Yes"),OFFSET('Hygiene Data'!$I$5,0,10*ROW('Hygiene Data'!I197)),NA())</f>
        <v>#N/A</v>
      </c>
      <c r="BP203" s="521" t="e">
        <f ca="1">+IF(AND(ISNUMBER(OFFSET('Hygiene Data'!$I$7,0,10*ROW('Hygiene Data'!I197))),'Data Summary'!EE203="Yes"),OFFSET('Hygiene Data'!$I$7,0,10*ROW('Hygiene Data'!I197)),NA())</f>
        <v>#N/A</v>
      </c>
      <c r="BQ203" s="521" t="e">
        <f ca="1">+IF(AND(ISNUMBER(OFFSET('Hygiene Data'!$I$9,0,10*ROW('Hygiene Data'!I197))),'Data Summary'!EF203="Yes"),OFFSET('Hygiene Data'!$I$9,0,10*ROW('Hygiene Data'!I197)),NA())</f>
        <v>#N/A</v>
      </c>
    </row>
    <row r="204" spans="1:69" x14ac:dyDescent="0.25">
      <c r="A204" s="517" t="e">
        <f ca="1">+RIGHT('Data Summary'!A204,LEN('Data Summary'!A204)-9)</f>
        <v>#VALUE!</v>
      </c>
      <c r="B204" s="491" t="str">
        <f ca="1">+IF(ISTEXT('Data Summary'!B204),'Data Summary'!B204,"")</f>
        <v/>
      </c>
      <c r="C204" s="518" t="e">
        <f ca="1">+VALUE('Data Summary'!C204)</f>
        <v>#VALUE!</v>
      </c>
      <c r="D204" s="519" t="e">
        <f ca="1">+IF(AND(ISNUMBER(OFFSET('Water Data'!$D$4,0,10*ROW('Water Data'!D198))),'Data Summary'!BS204="Yes"),100-OFFSET('Water Data'!$D$4,0,10*ROW('Water Data'!D198)),NA())</f>
        <v>#N/A</v>
      </c>
      <c r="E204" s="519" t="e">
        <f ca="1">+IF(AND(ISNUMBER(OFFSET('Water Data'!$D$6,0,10*ROW('Water Data'!D198))),'Data Summary'!BT204="Yes"),OFFSET('Water Data'!$D$6,0,10*ROW('Water Data'!D198)),NA())</f>
        <v>#N/A</v>
      </c>
      <c r="F204" s="519" t="e">
        <f ca="1">+IF(AND(ISNUMBER(OFFSET('Water Data'!$D$9,0,10*ROW('Water Data'!D198))),'Data Summary'!BU204="Yes"),OFFSET('Water Data'!$D$9,0,10*ROW('Water Data'!D198)),NA())</f>
        <v>#N/A</v>
      </c>
      <c r="G204" s="519" t="e">
        <f ca="1">+IF(AND(ISNUMBER(OFFSET('Water Data'!$E$4,0,10*ROW('Water Data'!E198))),'Data Summary'!BV204="Yes"),100-OFFSET('Water Data'!$E$4,0,10*ROW('Water Data'!E198)),NA())</f>
        <v>#N/A</v>
      </c>
      <c r="H204" s="519" t="e">
        <f ca="1">+IF(AND(ISNUMBER(OFFSET('Water Data'!$E$6,0,10*ROW('Water Data'!E198))),'Data Summary'!BW204="Yes"),OFFSET('Water Data'!$E$6,0,10*ROW('Water Data'!E198)),NA())</f>
        <v>#N/A</v>
      </c>
      <c r="I204" s="519" t="e">
        <f ca="1">+IF(AND(ISNUMBER(OFFSET('Water Data'!$E$9,0,10*ROW('Water Data'!E198))),'Data Summary'!BX204="Yes"),OFFSET('Water Data'!$E$9,0,10*ROW('Water Data'!E198)),NA())</f>
        <v>#N/A</v>
      </c>
      <c r="J204" s="519" t="e">
        <f ca="1">+IF(AND(ISNUMBER(OFFSET('Water Data'!$F$4,0,10*ROW('Water Data'!F198))),'Data Summary'!BY204="Yes"),100-OFFSET('Water Data'!$F$4,0,10*ROW('Water Data'!F198)),NA())</f>
        <v>#N/A</v>
      </c>
      <c r="K204" s="519" t="e">
        <f ca="1">+IF(AND(ISNUMBER(OFFSET('Water Data'!$F$6,0,10*ROW('Water Data'!F198))),'Data Summary'!BZ204="Yes"),OFFSET('Water Data'!$F$6,0,10*ROW('Water Data'!F198)),NA())</f>
        <v>#N/A</v>
      </c>
      <c r="L204" s="519" t="e">
        <f ca="1">+IF(AND(ISNUMBER(OFFSET('Water Data'!$F$9,0,10*ROW('Water Data'!F198))),'Data Summary'!CA204="Yes"),OFFSET('Water Data'!$F$9,0,10*ROW('Water Data'!F198)),NA())</f>
        <v>#N/A</v>
      </c>
      <c r="M204" s="519" t="e">
        <f ca="1">+IF(AND(ISNUMBER(OFFSET('Water Data'!$G$4,0,10*ROW('Water Data'!G198))),'Data Summary'!CB204="Yes"),100-OFFSET('Water Data'!$G$4,0,10*ROW('Water Data'!G198)),NA())</f>
        <v>#N/A</v>
      </c>
      <c r="N204" s="519" t="e">
        <f ca="1">+IF(AND(ISNUMBER(OFFSET('Water Data'!$G$6,0,10*ROW('Water Data'!G198))),'Data Summary'!CC204="Yes"),OFFSET('Water Data'!$G$6,0,10*ROW('Water Data'!G198)),NA())</f>
        <v>#N/A</v>
      </c>
      <c r="O204" s="519" t="e">
        <f ca="1">+IF(AND(ISNUMBER(OFFSET('Water Data'!$G$9,0,10*ROW('Water Data'!G198))),'Data Summary'!CD204="Yes"),OFFSET('Water Data'!$G$9,0,10*ROW('Water Data'!G198)),NA())</f>
        <v>#N/A</v>
      </c>
      <c r="P204" s="519" t="e">
        <f ca="1">+IF(AND(ISNUMBER(OFFSET('Water Data'!$H$4,0,10*ROW('Water Data'!H198))),'Data Summary'!CE204="Yes"),100-OFFSET('Water Data'!$H$4,0,10*ROW('Water Data'!H198)),NA())</f>
        <v>#N/A</v>
      </c>
      <c r="Q204" s="519" t="e">
        <f ca="1">+IF(AND(ISNUMBER(OFFSET('Water Data'!$H$6,0,10*ROW('Water Data'!H198))),'Data Summary'!CF204="Yes"),OFFSET('Water Data'!$H$6,0,10*ROW('Water Data'!H198)),NA())</f>
        <v>#N/A</v>
      </c>
      <c r="R204" s="519" t="e">
        <f ca="1">+IF(AND(ISNUMBER(OFFSET('Water Data'!$H$9,0,10*ROW('Water Data'!H198))),'Data Summary'!CG204="Yes"),OFFSET('Water Data'!$H$9,0,10*ROW('Water Data'!H198)),NA())</f>
        <v>#N/A</v>
      </c>
      <c r="S204" s="519" t="e">
        <f ca="1">+IF(AND(ISNUMBER(OFFSET('Water Data'!$I$4,0,10*ROW('Water Data'!I198))),'Data Summary'!CH204="Yes"),100-OFFSET('Water Data'!$I$4,0,10*ROW('Water Data'!I198)),NA())</f>
        <v>#N/A</v>
      </c>
      <c r="T204" s="519" t="e">
        <f ca="1">+IF(AND(ISNUMBER(OFFSET('Water Data'!$I$6,0,10*ROW('Water Data'!I198))),'Data Summary'!CI204="Yes"),OFFSET('Water Data'!$I$6,0,10*ROW('Water Data'!I198)),NA())</f>
        <v>#N/A</v>
      </c>
      <c r="U204" s="519" t="e">
        <f ca="1">+IF(AND(ISNUMBER(OFFSET('Water Data'!$I$9,0,10*ROW('Water Data'!I198))),'Data Summary'!CJ204="Yes"),OFFSET('Water Data'!$I$9,0,10*ROW('Water Data'!I198)),NA())</f>
        <v>#N/A</v>
      </c>
      <c r="V204" s="520" t="e">
        <f ca="1">+IF(AND(ISNUMBER(OFFSET('Sanitation Data'!$D$4,0,10*ROW('Sanitation Data'!D198))),'Data Summary'!CK204="Yes"),100-OFFSET('Sanitation Data'!$D$4,0,10*ROW('Sanitation Data'!D198)),NA())</f>
        <v>#N/A</v>
      </c>
      <c r="W204" s="520" t="e">
        <f ca="1">+IF(AND(ISNUMBER(OFFSET('Sanitation Data'!$D$6,0,10*ROW('Sanitation Data'!D198))),'Data Summary'!CL204="Yes"),OFFSET('Sanitation Data'!$D$6,0,10*ROW('Sanitation Data'!D198)),NA())</f>
        <v>#N/A</v>
      </c>
      <c r="X204" s="520" t="e">
        <f ca="1">+IF(AND(ISNUMBER(OFFSET('Sanitation Data'!$D$10,0,10*ROW('Sanitation Data'!D198))),'Data Summary'!CM204="Yes"),OFFSET('Sanitation Data'!$D$10,0,10*ROW('Sanitation Data'!D198)),NA())</f>
        <v>#N/A</v>
      </c>
      <c r="Y204" s="520" t="e">
        <f ca="1">+IF(AND(ISNUMBER(OFFSET('Sanitation Data'!$D$11,0,10*ROW('Sanitation Data'!D198))),'Data Summary'!CN204="Yes"),OFFSET('Sanitation Data'!$D$11,0,10*ROW('Sanitation Data'!D198)),NA())</f>
        <v>#N/A</v>
      </c>
      <c r="Z204" s="520" t="e">
        <f ca="1">+IF(AND(ISNUMBER(OFFSET('Sanitation Data'!$D$12,0,10*ROW('Sanitation Data'!D198))),'Data Summary'!CO204="Yes"),OFFSET('Sanitation Data'!$D$12,0,10*ROW('Sanitation Data'!D198)),NA())</f>
        <v>#N/A</v>
      </c>
      <c r="AA204" s="520" t="e">
        <f ca="1">+IF(AND(ISNUMBER(OFFSET('Sanitation Data'!$E$4,0,10*ROW('Sanitation Data'!E198))),'Data Summary'!CP204="Yes"),100-OFFSET('Sanitation Data'!$E$4,0,10*ROW('Sanitation Data'!E198)),NA())</f>
        <v>#N/A</v>
      </c>
      <c r="AB204" s="520" t="e">
        <f ca="1">+IF(AND(ISNUMBER(OFFSET('Sanitation Data'!$E$6,0,10*ROW('Sanitation Data'!E198))),'Data Summary'!CQ204="Yes"),OFFSET('Sanitation Data'!$E$6,0,10*ROW('Sanitation Data'!E198)),NA())</f>
        <v>#N/A</v>
      </c>
      <c r="AC204" s="520" t="e">
        <f ca="1">+IF(AND(ISNUMBER(OFFSET('Sanitation Data'!$E$10,0,10*ROW('Sanitation Data'!E198))),'Data Summary'!CR204="Yes"),OFFSET('Sanitation Data'!$E$10,0,10*ROW('Sanitation Data'!E198)),NA())</f>
        <v>#N/A</v>
      </c>
      <c r="AD204" s="520" t="e">
        <f ca="1">+IF(AND(ISNUMBER(OFFSET('Sanitation Data'!$E$11,0,10*ROW('Sanitation Data'!E198))),'Data Summary'!CS204="Yes"),OFFSET('Sanitation Data'!$E$11,0,10*ROW('Sanitation Data'!E198)),NA())</f>
        <v>#N/A</v>
      </c>
      <c r="AE204" s="520" t="e">
        <f ca="1">+IF(AND(ISNUMBER(OFFSET('Sanitation Data'!$E$12,0,10*ROW('Sanitation Data'!E198))),'Data Summary'!CT204="Yes"),OFFSET('Sanitation Data'!$E$12,0,10*ROW('Sanitation Data'!E198)),NA())</f>
        <v>#N/A</v>
      </c>
      <c r="AF204" s="520" t="e">
        <f ca="1">+IF(AND(ISNUMBER(OFFSET('Sanitation Data'!$F$4,0,10*ROW('Sanitation Data'!F198))),'Data Summary'!CU204="Yes"),100-OFFSET('Sanitation Data'!$F$4,0,10*ROW('Sanitation Data'!F198)),NA())</f>
        <v>#N/A</v>
      </c>
      <c r="AG204" s="520" t="e">
        <f ca="1">+IF(AND(ISNUMBER(OFFSET('Sanitation Data'!$F$6,0,10*ROW('Sanitation Data'!F198))),'Data Summary'!CV204="Yes"),OFFSET('Sanitation Data'!$F$6,0,10*ROW('Sanitation Data'!F198)),NA())</f>
        <v>#N/A</v>
      </c>
      <c r="AH204" s="520" t="e">
        <f ca="1">+IF(AND(ISNUMBER(OFFSET('Sanitation Data'!$F$10,0,10*ROW('Sanitation Data'!F198))),'Data Summary'!CW204="Yes"),OFFSET('Sanitation Data'!$F$10,0,10*ROW('Sanitation Data'!F198)),NA())</f>
        <v>#N/A</v>
      </c>
      <c r="AI204" s="520" t="e">
        <f ca="1">+IF(AND(ISNUMBER(OFFSET('Sanitation Data'!$F$11,0,10*ROW('Sanitation Data'!F198))),'Data Summary'!CX204="Yes"),OFFSET('Sanitation Data'!$F$11,0,10*ROW('Sanitation Data'!F198)),NA())</f>
        <v>#N/A</v>
      </c>
      <c r="AJ204" s="520" t="e">
        <f ca="1">+IF(AND(ISNUMBER(OFFSET('Sanitation Data'!$F$12,0,10*ROW('Sanitation Data'!F198))),'Data Summary'!CY204="Yes"),OFFSET('Sanitation Data'!$F$12,0,10*ROW('Sanitation Data'!F198)),NA())</f>
        <v>#N/A</v>
      </c>
      <c r="AK204" s="520" t="e">
        <f ca="1">+IF(AND(ISNUMBER(OFFSET('Sanitation Data'!$G$4,0,10*ROW('Sanitation Data'!G198))),'Data Summary'!CZ204="Yes"),100-OFFSET('Sanitation Data'!$G$4,0,10*ROW('Sanitation Data'!G198)),NA())</f>
        <v>#N/A</v>
      </c>
      <c r="AL204" s="520" t="e">
        <f ca="1">+IF(AND(ISNUMBER(OFFSET('Sanitation Data'!$G$6,0,10*ROW('Sanitation Data'!G198))),'Data Summary'!DA204="Yes"),OFFSET('Sanitation Data'!$G$6,0,10*ROW('Sanitation Data'!G198)),NA())</f>
        <v>#N/A</v>
      </c>
      <c r="AM204" s="520" t="e">
        <f ca="1">+IF(AND(ISNUMBER(OFFSET('Sanitation Data'!$G$10,0,10*ROW('Sanitation Data'!G198))),'Data Summary'!DB204="Yes"),OFFSET('Sanitation Data'!$G$10,0,10*ROW('Sanitation Data'!G198)),NA())</f>
        <v>#N/A</v>
      </c>
      <c r="AN204" s="520" t="e">
        <f ca="1">+IF(AND(ISNUMBER(OFFSET('Sanitation Data'!$G$11,0,10*ROW('Sanitation Data'!G198))),'Data Summary'!DC204="Yes"),OFFSET('Sanitation Data'!$G$11,0,10*ROW('Sanitation Data'!G198)),NA())</f>
        <v>#N/A</v>
      </c>
      <c r="AO204" s="520" t="e">
        <f ca="1">+IF(AND(ISNUMBER(OFFSET('Sanitation Data'!$G$12,0,10*ROW('Sanitation Data'!G198))),'Data Summary'!DD204="Yes"),OFFSET('Sanitation Data'!$G$12,0,10*ROW('Sanitation Data'!G198)),NA())</f>
        <v>#N/A</v>
      </c>
      <c r="AP204" s="520" t="e">
        <f ca="1">+IF(AND(ISNUMBER(OFFSET('Sanitation Data'!$H$4,0,10*ROW('Sanitation Data'!H198))),'Data Summary'!DE204="Yes"),100-OFFSET('Sanitation Data'!$H$4,0,10*ROW('Sanitation Data'!H198)),NA())</f>
        <v>#N/A</v>
      </c>
      <c r="AQ204" s="520" t="e">
        <f ca="1">+IF(AND(ISNUMBER(OFFSET('Sanitation Data'!$H$6,0,10*ROW('Sanitation Data'!H198))),'Data Summary'!DF204="Yes"),OFFSET('Sanitation Data'!$H$6,0,10*ROW('Sanitation Data'!H198)),NA())</f>
        <v>#N/A</v>
      </c>
      <c r="AR204" s="520" t="e">
        <f ca="1">+IF(AND(ISNUMBER(OFFSET('Sanitation Data'!$H$10,0,10*ROW('Sanitation Data'!H198))),'Data Summary'!DG204="Yes"),OFFSET('Sanitation Data'!$H$10,0,10*ROW('Sanitation Data'!H198)),NA())</f>
        <v>#N/A</v>
      </c>
      <c r="AS204" s="520" t="e">
        <f ca="1">+IF(AND(ISNUMBER(OFFSET('Sanitation Data'!$H$11,0,10*ROW('Sanitation Data'!H198))),'Data Summary'!DH204="Yes"),OFFSET('Sanitation Data'!$H$11,0,10*ROW('Sanitation Data'!H198)),NA())</f>
        <v>#N/A</v>
      </c>
      <c r="AT204" s="520" t="e">
        <f ca="1">+IF(AND(ISNUMBER(OFFSET('Sanitation Data'!$H$12,0,10*ROW('Sanitation Data'!H198))),'Data Summary'!DI204="Yes"),OFFSET('Sanitation Data'!$H$12,0,10*ROW('Sanitation Data'!H198)),NA())</f>
        <v>#N/A</v>
      </c>
      <c r="AU204" s="520" t="e">
        <f ca="1">+IF(AND(ISNUMBER(OFFSET('Sanitation Data'!$I$4,0,10*ROW('Sanitation Data'!I198))),'Data Summary'!DJ204="Yes"),100-OFFSET('Sanitation Data'!$I$4,0,10*ROW('Sanitation Data'!I198)),NA())</f>
        <v>#N/A</v>
      </c>
      <c r="AV204" s="520" t="e">
        <f ca="1">+IF(AND(ISNUMBER(OFFSET('Sanitation Data'!$I$6,0,10*ROW('Sanitation Data'!I198))),'Data Summary'!DK204="Yes"),OFFSET('Sanitation Data'!$I$6,0,10*ROW('Sanitation Data'!I198)),NA())</f>
        <v>#N/A</v>
      </c>
      <c r="AW204" s="520" t="e">
        <f ca="1">+IF(AND(ISNUMBER(OFFSET('Sanitation Data'!$I$10,0,10*ROW('Sanitation Data'!I198))),'Data Summary'!DL204="Yes"),OFFSET('Sanitation Data'!$I$10,0,10*ROW('Sanitation Data'!I198)),NA())</f>
        <v>#N/A</v>
      </c>
      <c r="AX204" s="520" t="e">
        <f ca="1">+IF(AND(ISNUMBER(OFFSET('Sanitation Data'!$I$11,0,10*ROW('Sanitation Data'!I198))),'Data Summary'!DM204="Yes"),OFFSET('Sanitation Data'!$I$11,0,10*ROW('Sanitation Data'!I198)),NA())</f>
        <v>#N/A</v>
      </c>
      <c r="AY204" s="520" t="e">
        <f ca="1">+IF(AND(ISNUMBER(OFFSET('Sanitation Data'!$I$12,0,10*ROW('Sanitation Data'!I198))),'Data Summary'!DN204="Yes"),OFFSET('Sanitation Data'!$I$12,0,10*ROW('Sanitation Data'!I198)),NA())</f>
        <v>#N/A</v>
      </c>
      <c r="AZ204" s="521" t="e">
        <f ca="1">+IF(AND(ISNUMBER(OFFSET('Hygiene Data'!$D$5,0,10*ROW('Hygiene Data'!D198))),'Data Summary'!DO204="Yes"),OFFSET('Hygiene Data'!$D$5,0,10*ROW('Hygiene Data'!D198)),NA())</f>
        <v>#N/A</v>
      </c>
      <c r="BA204" s="521" t="e">
        <f ca="1">+IF(AND(ISNUMBER(OFFSET('Hygiene Data'!$D$7,0,10*ROW('Hygiene Data'!D198))),'Data Summary'!DP204="Yes"),OFFSET('Hygiene Data'!$D$7,0,10*ROW('Hygiene Data'!D198)),NA())</f>
        <v>#N/A</v>
      </c>
      <c r="BB204" s="521" t="e">
        <f ca="1">+IF(AND(ISNUMBER(OFFSET('Hygiene Data'!$D$9,0,10*ROW('Hygiene Data'!D198))),'Data Summary'!DQ204="Yes"),OFFSET('Hygiene Data'!$D$9,0,10*ROW('Hygiene Data'!D198)),NA())</f>
        <v>#N/A</v>
      </c>
      <c r="BC204" s="521" t="e">
        <f ca="1">+IF(AND(ISNUMBER(OFFSET('Hygiene Data'!$E$5,0,10*ROW('Hygiene Data'!E198))),'Data Summary'!DR204="Yes"),OFFSET('Hygiene Data'!$E$5,0,10*ROW('Hygiene Data'!E198)),NA())</f>
        <v>#N/A</v>
      </c>
      <c r="BD204" s="521" t="e">
        <f ca="1">+IF(AND(ISNUMBER(OFFSET('Hygiene Data'!$E$7,0,10*ROW('Hygiene Data'!E198))),'Data Summary'!DS204="Yes"),OFFSET('Hygiene Data'!$E$7,0,10*ROW('Hygiene Data'!E198)),NA())</f>
        <v>#N/A</v>
      </c>
      <c r="BE204" s="521" t="e">
        <f ca="1">+IF(AND(ISNUMBER(OFFSET('Hygiene Data'!$E$9,0,10*ROW('Hygiene Data'!E198))),'Data Summary'!DT204="Yes"),OFFSET('Hygiene Data'!$E$9,0,10*ROW('Hygiene Data'!E198)),NA())</f>
        <v>#N/A</v>
      </c>
      <c r="BF204" s="521" t="e">
        <f ca="1">+IF(AND(ISNUMBER(OFFSET('Hygiene Data'!$F$5,0,10*ROW('Hygiene Data'!F198))),'Data Summary'!DU204="Yes"),OFFSET('Hygiene Data'!$F$5,0,10*ROW('Hygiene Data'!F198)),NA())</f>
        <v>#N/A</v>
      </c>
      <c r="BG204" s="521" t="e">
        <f ca="1">+IF(AND(ISNUMBER(OFFSET('Hygiene Data'!$F$7,0,10*ROW('Hygiene Data'!F198))),'Data Summary'!DV204="Yes"),OFFSET('Hygiene Data'!$F$7,0,10*ROW('Hygiene Data'!F198)),NA())</f>
        <v>#N/A</v>
      </c>
      <c r="BH204" s="521" t="e">
        <f ca="1">+IF(AND(ISNUMBER(OFFSET('Hygiene Data'!$F$9,0,10*ROW('Hygiene Data'!F198))),'Data Summary'!DW204="Yes"),OFFSET('Hygiene Data'!$F$9,0,10*ROW('Hygiene Data'!F198)),NA())</f>
        <v>#N/A</v>
      </c>
      <c r="BI204" s="521" t="e">
        <f ca="1">+IF(AND(ISNUMBER(OFFSET('Hygiene Data'!$G$5,0,10*ROW('Hygiene Data'!G198))),'Data Summary'!DX204="Yes"),OFFSET('Hygiene Data'!$G$5,0,10*ROW('Hygiene Data'!G198)),NA())</f>
        <v>#N/A</v>
      </c>
      <c r="BJ204" s="521" t="e">
        <f ca="1">+IF(AND(ISNUMBER(OFFSET('Hygiene Data'!$G$7,0,10*ROW('Hygiene Data'!G198))),'Data Summary'!DY204="Yes"),OFFSET('Hygiene Data'!$G$7,0,10*ROW('Hygiene Data'!G198)),NA())</f>
        <v>#N/A</v>
      </c>
      <c r="BK204" s="521" t="e">
        <f ca="1">+IF(AND(ISNUMBER(OFFSET('Hygiene Data'!$G$9,0,10*ROW('Hygiene Data'!G198))),'Data Summary'!DZ204="Yes"),OFFSET('Hygiene Data'!$G$9,0,10*ROW('Hygiene Data'!G198)),NA())</f>
        <v>#N/A</v>
      </c>
      <c r="BL204" s="521" t="e">
        <f ca="1">+IF(AND(ISNUMBER(OFFSET('Hygiene Data'!$H$5,0,10*ROW('Hygiene Data'!H198))),'Data Summary'!EA204="Yes"),OFFSET('Hygiene Data'!$H$5,0,10*ROW('Hygiene Data'!H198)),NA())</f>
        <v>#N/A</v>
      </c>
      <c r="BM204" s="521" t="e">
        <f ca="1">+IF(AND(ISNUMBER(OFFSET('Hygiene Data'!$H$7,0,10*ROW('Hygiene Data'!H198))),'Data Summary'!EB204="Yes"),OFFSET('Hygiene Data'!$H$7,0,10*ROW('Hygiene Data'!H198)),NA())</f>
        <v>#N/A</v>
      </c>
      <c r="BN204" s="521" t="e">
        <f ca="1">+IF(AND(ISNUMBER(OFFSET('Hygiene Data'!$H$9,0,10*ROW('Hygiene Data'!H198))),'Data Summary'!EC204="Yes"),OFFSET('Hygiene Data'!$H$9,0,10*ROW('Hygiene Data'!H198)),NA())</f>
        <v>#N/A</v>
      </c>
      <c r="BO204" s="521" t="e">
        <f ca="1">+IF(AND(ISNUMBER(OFFSET('Hygiene Data'!$I$5,0,10*ROW('Hygiene Data'!I198))),'Data Summary'!ED204="Yes"),OFFSET('Hygiene Data'!$I$5,0,10*ROW('Hygiene Data'!I198)),NA())</f>
        <v>#N/A</v>
      </c>
      <c r="BP204" s="521" t="e">
        <f ca="1">+IF(AND(ISNUMBER(OFFSET('Hygiene Data'!$I$7,0,10*ROW('Hygiene Data'!I198))),'Data Summary'!EE204="Yes"),OFFSET('Hygiene Data'!$I$7,0,10*ROW('Hygiene Data'!I198)),NA())</f>
        <v>#N/A</v>
      </c>
      <c r="BQ204" s="521" t="e">
        <f ca="1">+IF(AND(ISNUMBER(OFFSET('Hygiene Data'!$I$9,0,10*ROW('Hygiene Data'!I198))),'Data Summary'!EF204="Yes"),OFFSET('Hygiene Data'!$I$9,0,10*ROW('Hygiene Data'!I198)),NA())</f>
        <v>#N/A</v>
      </c>
    </row>
    <row r="205" spans="1:69" x14ac:dyDescent="0.25">
      <c r="A205" s="517" t="e">
        <f ca="1">+RIGHT('Data Summary'!A205,LEN('Data Summary'!A205)-9)</f>
        <v>#VALUE!</v>
      </c>
      <c r="B205" s="491" t="str">
        <f ca="1">+IF(ISTEXT('Data Summary'!B205),'Data Summary'!B205,"")</f>
        <v/>
      </c>
      <c r="C205" s="518" t="e">
        <f ca="1">+VALUE('Data Summary'!C205)</f>
        <v>#VALUE!</v>
      </c>
      <c r="D205" s="519" t="e">
        <f ca="1">+IF(AND(ISNUMBER(OFFSET('Water Data'!$D$4,0,10*ROW('Water Data'!D199))),'Data Summary'!BS205="Yes"),100-OFFSET('Water Data'!$D$4,0,10*ROW('Water Data'!D199)),NA())</f>
        <v>#N/A</v>
      </c>
      <c r="E205" s="519" t="e">
        <f ca="1">+IF(AND(ISNUMBER(OFFSET('Water Data'!$D$6,0,10*ROW('Water Data'!D199))),'Data Summary'!BT205="Yes"),OFFSET('Water Data'!$D$6,0,10*ROW('Water Data'!D199)),NA())</f>
        <v>#N/A</v>
      </c>
      <c r="F205" s="519" t="e">
        <f ca="1">+IF(AND(ISNUMBER(OFFSET('Water Data'!$D$9,0,10*ROW('Water Data'!D199))),'Data Summary'!BU205="Yes"),OFFSET('Water Data'!$D$9,0,10*ROW('Water Data'!D199)),NA())</f>
        <v>#N/A</v>
      </c>
      <c r="G205" s="519" t="e">
        <f ca="1">+IF(AND(ISNUMBER(OFFSET('Water Data'!$E$4,0,10*ROW('Water Data'!E199))),'Data Summary'!BV205="Yes"),100-OFFSET('Water Data'!$E$4,0,10*ROW('Water Data'!E199)),NA())</f>
        <v>#N/A</v>
      </c>
      <c r="H205" s="519" t="e">
        <f ca="1">+IF(AND(ISNUMBER(OFFSET('Water Data'!$E$6,0,10*ROW('Water Data'!E199))),'Data Summary'!BW205="Yes"),OFFSET('Water Data'!$E$6,0,10*ROW('Water Data'!E199)),NA())</f>
        <v>#N/A</v>
      </c>
      <c r="I205" s="519" t="e">
        <f ca="1">+IF(AND(ISNUMBER(OFFSET('Water Data'!$E$9,0,10*ROW('Water Data'!E199))),'Data Summary'!BX205="Yes"),OFFSET('Water Data'!$E$9,0,10*ROW('Water Data'!E199)),NA())</f>
        <v>#N/A</v>
      </c>
      <c r="J205" s="519" t="e">
        <f ca="1">+IF(AND(ISNUMBER(OFFSET('Water Data'!$F$4,0,10*ROW('Water Data'!F199))),'Data Summary'!BY205="Yes"),100-OFFSET('Water Data'!$F$4,0,10*ROW('Water Data'!F199)),NA())</f>
        <v>#N/A</v>
      </c>
      <c r="K205" s="519" t="e">
        <f ca="1">+IF(AND(ISNUMBER(OFFSET('Water Data'!$F$6,0,10*ROW('Water Data'!F199))),'Data Summary'!BZ205="Yes"),OFFSET('Water Data'!$F$6,0,10*ROW('Water Data'!F199)),NA())</f>
        <v>#N/A</v>
      </c>
      <c r="L205" s="519" t="e">
        <f ca="1">+IF(AND(ISNUMBER(OFFSET('Water Data'!$F$9,0,10*ROW('Water Data'!F199))),'Data Summary'!CA205="Yes"),OFFSET('Water Data'!$F$9,0,10*ROW('Water Data'!F199)),NA())</f>
        <v>#N/A</v>
      </c>
      <c r="M205" s="519" t="e">
        <f ca="1">+IF(AND(ISNUMBER(OFFSET('Water Data'!$G$4,0,10*ROW('Water Data'!G199))),'Data Summary'!CB205="Yes"),100-OFFSET('Water Data'!$G$4,0,10*ROW('Water Data'!G199)),NA())</f>
        <v>#N/A</v>
      </c>
      <c r="N205" s="519" t="e">
        <f ca="1">+IF(AND(ISNUMBER(OFFSET('Water Data'!$G$6,0,10*ROW('Water Data'!G199))),'Data Summary'!CC205="Yes"),OFFSET('Water Data'!$G$6,0,10*ROW('Water Data'!G199)),NA())</f>
        <v>#N/A</v>
      </c>
      <c r="O205" s="519" t="e">
        <f ca="1">+IF(AND(ISNUMBER(OFFSET('Water Data'!$G$9,0,10*ROW('Water Data'!G199))),'Data Summary'!CD205="Yes"),OFFSET('Water Data'!$G$9,0,10*ROW('Water Data'!G199)),NA())</f>
        <v>#N/A</v>
      </c>
      <c r="P205" s="519" t="e">
        <f ca="1">+IF(AND(ISNUMBER(OFFSET('Water Data'!$H$4,0,10*ROW('Water Data'!H199))),'Data Summary'!CE205="Yes"),100-OFFSET('Water Data'!$H$4,0,10*ROW('Water Data'!H199)),NA())</f>
        <v>#N/A</v>
      </c>
      <c r="Q205" s="519" t="e">
        <f ca="1">+IF(AND(ISNUMBER(OFFSET('Water Data'!$H$6,0,10*ROW('Water Data'!H199))),'Data Summary'!CF205="Yes"),OFFSET('Water Data'!$H$6,0,10*ROW('Water Data'!H199)),NA())</f>
        <v>#N/A</v>
      </c>
      <c r="R205" s="519" t="e">
        <f ca="1">+IF(AND(ISNUMBER(OFFSET('Water Data'!$H$9,0,10*ROW('Water Data'!H199))),'Data Summary'!CG205="Yes"),OFFSET('Water Data'!$H$9,0,10*ROW('Water Data'!H199)),NA())</f>
        <v>#N/A</v>
      </c>
      <c r="S205" s="519" t="e">
        <f ca="1">+IF(AND(ISNUMBER(OFFSET('Water Data'!$I$4,0,10*ROW('Water Data'!I199))),'Data Summary'!CH205="Yes"),100-OFFSET('Water Data'!$I$4,0,10*ROW('Water Data'!I199)),NA())</f>
        <v>#N/A</v>
      </c>
      <c r="T205" s="519" t="e">
        <f ca="1">+IF(AND(ISNUMBER(OFFSET('Water Data'!$I$6,0,10*ROW('Water Data'!I199))),'Data Summary'!CI205="Yes"),OFFSET('Water Data'!$I$6,0,10*ROW('Water Data'!I199)),NA())</f>
        <v>#N/A</v>
      </c>
      <c r="U205" s="519" t="e">
        <f ca="1">+IF(AND(ISNUMBER(OFFSET('Water Data'!$I$9,0,10*ROW('Water Data'!I199))),'Data Summary'!CJ205="Yes"),OFFSET('Water Data'!$I$9,0,10*ROW('Water Data'!I199)),NA())</f>
        <v>#N/A</v>
      </c>
      <c r="V205" s="520" t="e">
        <f ca="1">+IF(AND(ISNUMBER(OFFSET('Sanitation Data'!$D$4,0,10*ROW('Sanitation Data'!D199))),'Data Summary'!CK205="Yes"),100-OFFSET('Sanitation Data'!$D$4,0,10*ROW('Sanitation Data'!D199)),NA())</f>
        <v>#N/A</v>
      </c>
      <c r="W205" s="520" t="e">
        <f ca="1">+IF(AND(ISNUMBER(OFFSET('Sanitation Data'!$D$6,0,10*ROW('Sanitation Data'!D199))),'Data Summary'!CL205="Yes"),OFFSET('Sanitation Data'!$D$6,0,10*ROW('Sanitation Data'!D199)),NA())</f>
        <v>#N/A</v>
      </c>
      <c r="X205" s="520" t="e">
        <f ca="1">+IF(AND(ISNUMBER(OFFSET('Sanitation Data'!$D$10,0,10*ROW('Sanitation Data'!D199))),'Data Summary'!CM205="Yes"),OFFSET('Sanitation Data'!$D$10,0,10*ROW('Sanitation Data'!D199)),NA())</f>
        <v>#N/A</v>
      </c>
      <c r="Y205" s="520" t="e">
        <f ca="1">+IF(AND(ISNUMBER(OFFSET('Sanitation Data'!$D$11,0,10*ROW('Sanitation Data'!D199))),'Data Summary'!CN205="Yes"),OFFSET('Sanitation Data'!$D$11,0,10*ROW('Sanitation Data'!D199)),NA())</f>
        <v>#N/A</v>
      </c>
      <c r="Z205" s="520" t="e">
        <f ca="1">+IF(AND(ISNUMBER(OFFSET('Sanitation Data'!$D$12,0,10*ROW('Sanitation Data'!D199))),'Data Summary'!CO205="Yes"),OFFSET('Sanitation Data'!$D$12,0,10*ROW('Sanitation Data'!D199)),NA())</f>
        <v>#N/A</v>
      </c>
      <c r="AA205" s="520" t="e">
        <f ca="1">+IF(AND(ISNUMBER(OFFSET('Sanitation Data'!$E$4,0,10*ROW('Sanitation Data'!E199))),'Data Summary'!CP205="Yes"),100-OFFSET('Sanitation Data'!$E$4,0,10*ROW('Sanitation Data'!E199)),NA())</f>
        <v>#N/A</v>
      </c>
      <c r="AB205" s="520" t="e">
        <f ca="1">+IF(AND(ISNUMBER(OFFSET('Sanitation Data'!$E$6,0,10*ROW('Sanitation Data'!E199))),'Data Summary'!CQ205="Yes"),OFFSET('Sanitation Data'!$E$6,0,10*ROW('Sanitation Data'!E199)),NA())</f>
        <v>#N/A</v>
      </c>
      <c r="AC205" s="520" t="e">
        <f ca="1">+IF(AND(ISNUMBER(OFFSET('Sanitation Data'!$E$10,0,10*ROW('Sanitation Data'!E199))),'Data Summary'!CR205="Yes"),OFFSET('Sanitation Data'!$E$10,0,10*ROW('Sanitation Data'!E199)),NA())</f>
        <v>#N/A</v>
      </c>
      <c r="AD205" s="520" t="e">
        <f ca="1">+IF(AND(ISNUMBER(OFFSET('Sanitation Data'!$E$11,0,10*ROW('Sanitation Data'!E199))),'Data Summary'!CS205="Yes"),OFFSET('Sanitation Data'!$E$11,0,10*ROW('Sanitation Data'!E199)),NA())</f>
        <v>#N/A</v>
      </c>
      <c r="AE205" s="520" t="e">
        <f ca="1">+IF(AND(ISNUMBER(OFFSET('Sanitation Data'!$E$12,0,10*ROW('Sanitation Data'!E199))),'Data Summary'!CT205="Yes"),OFFSET('Sanitation Data'!$E$12,0,10*ROW('Sanitation Data'!E199)),NA())</f>
        <v>#N/A</v>
      </c>
      <c r="AF205" s="520" t="e">
        <f ca="1">+IF(AND(ISNUMBER(OFFSET('Sanitation Data'!$F$4,0,10*ROW('Sanitation Data'!F199))),'Data Summary'!CU205="Yes"),100-OFFSET('Sanitation Data'!$F$4,0,10*ROW('Sanitation Data'!F199)),NA())</f>
        <v>#N/A</v>
      </c>
      <c r="AG205" s="520" t="e">
        <f ca="1">+IF(AND(ISNUMBER(OFFSET('Sanitation Data'!$F$6,0,10*ROW('Sanitation Data'!F199))),'Data Summary'!CV205="Yes"),OFFSET('Sanitation Data'!$F$6,0,10*ROW('Sanitation Data'!F199)),NA())</f>
        <v>#N/A</v>
      </c>
      <c r="AH205" s="520" t="e">
        <f ca="1">+IF(AND(ISNUMBER(OFFSET('Sanitation Data'!$F$10,0,10*ROW('Sanitation Data'!F199))),'Data Summary'!CW205="Yes"),OFFSET('Sanitation Data'!$F$10,0,10*ROW('Sanitation Data'!F199)),NA())</f>
        <v>#N/A</v>
      </c>
      <c r="AI205" s="520" t="e">
        <f ca="1">+IF(AND(ISNUMBER(OFFSET('Sanitation Data'!$F$11,0,10*ROW('Sanitation Data'!F199))),'Data Summary'!CX205="Yes"),OFFSET('Sanitation Data'!$F$11,0,10*ROW('Sanitation Data'!F199)),NA())</f>
        <v>#N/A</v>
      </c>
      <c r="AJ205" s="520" t="e">
        <f ca="1">+IF(AND(ISNUMBER(OFFSET('Sanitation Data'!$F$12,0,10*ROW('Sanitation Data'!F199))),'Data Summary'!CY205="Yes"),OFFSET('Sanitation Data'!$F$12,0,10*ROW('Sanitation Data'!F199)),NA())</f>
        <v>#N/A</v>
      </c>
      <c r="AK205" s="520" t="e">
        <f ca="1">+IF(AND(ISNUMBER(OFFSET('Sanitation Data'!$G$4,0,10*ROW('Sanitation Data'!G199))),'Data Summary'!CZ205="Yes"),100-OFFSET('Sanitation Data'!$G$4,0,10*ROW('Sanitation Data'!G199)),NA())</f>
        <v>#N/A</v>
      </c>
      <c r="AL205" s="520" t="e">
        <f ca="1">+IF(AND(ISNUMBER(OFFSET('Sanitation Data'!$G$6,0,10*ROW('Sanitation Data'!G199))),'Data Summary'!DA205="Yes"),OFFSET('Sanitation Data'!$G$6,0,10*ROW('Sanitation Data'!G199)),NA())</f>
        <v>#N/A</v>
      </c>
      <c r="AM205" s="520" t="e">
        <f ca="1">+IF(AND(ISNUMBER(OFFSET('Sanitation Data'!$G$10,0,10*ROW('Sanitation Data'!G199))),'Data Summary'!DB205="Yes"),OFFSET('Sanitation Data'!$G$10,0,10*ROW('Sanitation Data'!G199)),NA())</f>
        <v>#N/A</v>
      </c>
      <c r="AN205" s="520" t="e">
        <f ca="1">+IF(AND(ISNUMBER(OFFSET('Sanitation Data'!$G$11,0,10*ROW('Sanitation Data'!G199))),'Data Summary'!DC205="Yes"),OFFSET('Sanitation Data'!$G$11,0,10*ROW('Sanitation Data'!G199)),NA())</f>
        <v>#N/A</v>
      </c>
      <c r="AO205" s="520" t="e">
        <f ca="1">+IF(AND(ISNUMBER(OFFSET('Sanitation Data'!$G$12,0,10*ROW('Sanitation Data'!G199))),'Data Summary'!DD205="Yes"),OFFSET('Sanitation Data'!$G$12,0,10*ROW('Sanitation Data'!G199)),NA())</f>
        <v>#N/A</v>
      </c>
      <c r="AP205" s="520" t="e">
        <f ca="1">+IF(AND(ISNUMBER(OFFSET('Sanitation Data'!$H$4,0,10*ROW('Sanitation Data'!H199))),'Data Summary'!DE205="Yes"),100-OFFSET('Sanitation Data'!$H$4,0,10*ROW('Sanitation Data'!H199)),NA())</f>
        <v>#N/A</v>
      </c>
      <c r="AQ205" s="520" t="e">
        <f ca="1">+IF(AND(ISNUMBER(OFFSET('Sanitation Data'!$H$6,0,10*ROW('Sanitation Data'!H199))),'Data Summary'!DF205="Yes"),OFFSET('Sanitation Data'!$H$6,0,10*ROW('Sanitation Data'!H199)),NA())</f>
        <v>#N/A</v>
      </c>
      <c r="AR205" s="520" t="e">
        <f ca="1">+IF(AND(ISNUMBER(OFFSET('Sanitation Data'!$H$10,0,10*ROW('Sanitation Data'!H199))),'Data Summary'!DG205="Yes"),OFFSET('Sanitation Data'!$H$10,0,10*ROW('Sanitation Data'!H199)),NA())</f>
        <v>#N/A</v>
      </c>
      <c r="AS205" s="520" t="e">
        <f ca="1">+IF(AND(ISNUMBER(OFFSET('Sanitation Data'!$H$11,0,10*ROW('Sanitation Data'!H199))),'Data Summary'!DH205="Yes"),OFFSET('Sanitation Data'!$H$11,0,10*ROW('Sanitation Data'!H199)),NA())</f>
        <v>#N/A</v>
      </c>
      <c r="AT205" s="520" t="e">
        <f ca="1">+IF(AND(ISNUMBER(OFFSET('Sanitation Data'!$H$12,0,10*ROW('Sanitation Data'!H199))),'Data Summary'!DI205="Yes"),OFFSET('Sanitation Data'!$H$12,0,10*ROW('Sanitation Data'!H199)),NA())</f>
        <v>#N/A</v>
      </c>
      <c r="AU205" s="520" t="e">
        <f ca="1">+IF(AND(ISNUMBER(OFFSET('Sanitation Data'!$I$4,0,10*ROW('Sanitation Data'!I199))),'Data Summary'!DJ205="Yes"),100-OFFSET('Sanitation Data'!$I$4,0,10*ROW('Sanitation Data'!I199)),NA())</f>
        <v>#N/A</v>
      </c>
      <c r="AV205" s="520" t="e">
        <f ca="1">+IF(AND(ISNUMBER(OFFSET('Sanitation Data'!$I$6,0,10*ROW('Sanitation Data'!I199))),'Data Summary'!DK205="Yes"),OFFSET('Sanitation Data'!$I$6,0,10*ROW('Sanitation Data'!I199)),NA())</f>
        <v>#N/A</v>
      </c>
      <c r="AW205" s="520" t="e">
        <f ca="1">+IF(AND(ISNUMBER(OFFSET('Sanitation Data'!$I$10,0,10*ROW('Sanitation Data'!I199))),'Data Summary'!DL205="Yes"),OFFSET('Sanitation Data'!$I$10,0,10*ROW('Sanitation Data'!I199)),NA())</f>
        <v>#N/A</v>
      </c>
      <c r="AX205" s="520" t="e">
        <f ca="1">+IF(AND(ISNUMBER(OFFSET('Sanitation Data'!$I$11,0,10*ROW('Sanitation Data'!I199))),'Data Summary'!DM205="Yes"),OFFSET('Sanitation Data'!$I$11,0,10*ROW('Sanitation Data'!I199)),NA())</f>
        <v>#N/A</v>
      </c>
      <c r="AY205" s="520" t="e">
        <f ca="1">+IF(AND(ISNUMBER(OFFSET('Sanitation Data'!$I$12,0,10*ROW('Sanitation Data'!I199))),'Data Summary'!DN205="Yes"),OFFSET('Sanitation Data'!$I$12,0,10*ROW('Sanitation Data'!I199)),NA())</f>
        <v>#N/A</v>
      </c>
      <c r="AZ205" s="521" t="e">
        <f ca="1">+IF(AND(ISNUMBER(OFFSET('Hygiene Data'!$D$5,0,10*ROW('Hygiene Data'!D199))),'Data Summary'!DO205="Yes"),OFFSET('Hygiene Data'!$D$5,0,10*ROW('Hygiene Data'!D199)),NA())</f>
        <v>#N/A</v>
      </c>
      <c r="BA205" s="521" t="e">
        <f ca="1">+IF(AND(ISNUMBER(OFFSET('Hygiene Data'!$D$7,0,10*ROW('Hygiene Data'!D199))),'Data Summary'!DP205="Yes"),OFFSET('Hygiene Data'!$D$7,0,10*ROW('Hygiene Data'!D199)),NA())</f>
        <v>#N/A</v>
      </c>
      <c r="BB205" s="521" t="e">
        <f ca="1">+IF(AND(ISNUMBER(OFFSET('Hygiene Data'!$D$9,0,10*ROW('Hygiene Data'!D199))),'Data Summary'!DQ205="Yes"),OFFSET('Hygiene Data'!$D$9,0,10*ROW('Hygiene Data'!D199)),NA())</f>
        <v>#N/A</v>
      </c>
      <c r="BC205" s="521" t="e">
        <f ca="1">+IF(AND(ISNUMBER(OFFSET('Hygiene Data'!$E$5,0,10*ROW('Hygiene Data'!E199))),'Data Summary'!DR205="Yes"),OFFSET('Hygiene Data'!$E$5,0,10*ROW('Hygiene Data'!E199)),NA())</f>
        <v>#N/A</v>
      </c>
      <c r="BD205" s="521" t="e">
        <f ca="1">+IF(AND(ISNUMBER(OFFSET('Hygiene Data'!$E$7,0,10*ROW('Hygiene Data'!E199))),'Data Summary'!DS205="Yes"),OFFSET('Hygiene Data'!$E$7,0,10*ROW('Hygiene Data'!E199)),NA())</f>
        <v>#N/A</v>
      </c>
      <c r="BE205" s="521" t="e">
        <f ca="1">+IF(AND(ISNUMBER(OFFSET('Hygiene Data'!$E$9,0,10*ROW('Hygiene Data'!E199))),'Data Summary'!DT205="Yes"),OFFSET('Hygiene Data'!$E$9,0,10*ROW('Hygiene Data'!E199)),NA())</f>
        <v>#N/A</v>
      </c>
      <c r="BF205" s="521" t="e">
        <f ca="1">+IF(AND(ISNUMBER(OFFSET('Hygiene Data'!$F$5,0,10*ROW('Hygiene Data'!F199))),'Data Summary'!DU205="Yes"),OFFSET('Hygiene Data'!$F$5,0,10*ROW('Hygiene Data'!F199)),NA())</f>
        <v>#N/A</v>
      </c>
      <c r="BG205" s="521" t="e">
        <f ca="1">+IF(AND(ISNUMBER(OFFSET('Hygiene Data'!$F$7,0,10*ROW('Hygiene Data'!F199))),'Data Summary'!DV205="Yes"),OFFSET('Hygiene Data'!$F$7,0,10*ROW('Hygiene Data'!F199)),NA())</f>
        <v>#N/A</v>
      </c>
      <c r="BH205" s="521" t="e">
        <f ca="1">+IF(AND(ISNUMBER(OFFSET('Hygiene Data'!$F$9,0,10*ROW('Hygiene Data'!F199))),'Data Summary'!DW205="Yes"),OFFSET('Hygiene Data'!$F$9,0,10*ROW('Hygiene Data'!F199)),NA())</f>
        <v>#N/A</v>
      </c>
      <c r="BI205" s="521" t="e">
        <f ca="1">+IF(AND(ISNUMBER(OFFSET('Hygiene Data'!$G$5,0,10*ROW('Hygiene Data'!G199))),'Data Summary'!DX205="Yes"),OFFSET('Hygiene Data'!$G$5,0,10*ROW('Hygiene Data'!G199)),NA())</f>
        <v>#N/A</v>
      </c>
      <c r="BJ205" s="521" t="e">
        <f ca="1">+IF(AND(ISNUMBER(OFFSET('Hygiene Data'!$G$7,0,10*ROW('Hygiene Data'!G199))),'Data Summary'!DY205="Yes"),OFFSET('Hygiene Data'!$G$7,0,10*ROW('Hygiene Data'!G199)),NA())</f>
        <v>#N/A</v>
      </c>
      <c r="BK205" s="521" t="e">
        <f ca="1">+IF(AND(ISNUMBER(OFFSET('Hygiene Data'!$G$9,0,10*ROW('Hygiene Data'!G199))),'Data Summary'!DZ205="Yes"),OFFSET('Hygiene Data'!$G$9,0,10*ROW('Hygiene Data'!G199)),NA())</f>
        <v>#N/A</v>
      </c>
      <c r="BL205" s="521" t="e">
        <f ca="1">+IF(AND(ISNUMBER(OFFSET('Hygiene Data'!$H$5,0,10*ROW('Hygiene Data'!H199))),'Data Summary'!EA205="Yes"),OFFSET('Hygiene Data'!$H$5,0,10*ROW('Hygiene Data'!H199)),NA())</f>
        <v>#N/A</v>
      </c>
      <c r="BM205" s="521" t="e">
        <f ca="1">+IF(AND(ISNUMBER(OFFSET('Hygiene Data'!$H$7,0,10*ROW('Hygiene Data'!H199))),'Data Summary'!EB205="Yes"),OFFSET('Hygiene Data'!$H$7,0,10*ROW('Hygiene Data'!H199)),NA())</f>
        <v>#N/A</v>
      </c>
      <c r="BN205" s="521" t="e">
        <f ca="1">+IF(AND(ISNUMBER(OFFSET('Hygiene Data'!$H$9,0,10*ROW('Hygiene Data'!H199))),'Data Summary'!EC205="Yes"),OFFSET('Hygiene Data'!$H$9,0,10*ROW('Hygiene Data'!H199)),NA())</f>
        <v>#N/A</v>
      </c>
      <c r="BO205" s="521" t="e">
        <f ca="1">+IF(AND(ISNUMBER(OFFSET('Hygiene Data'!$I$5,0,10*ROW('Hygiene Data'!I199))),'Data Summary'!ED205="Yes"),OFFSET('Hygiene Data'!$I$5,0,10*ROW('Hygiene Data'!I199)),NA())</f>
        <v>#N/A</v>
      </c>
      <c r="BP205" s="521" t="e">
        <f ca="1">+IF(AND(ISNUMBER(OFFSET('Hygiene Data'!$I$7,0,10*ROW('Hygiene Data'!I199))),'Data Summary'!EE205="Yes"),OFFSET('Hygiene Data'!$I$7,0,10*ROW('Hygiene Data'!I199)),NA())</f>
        <v>#N/A</v>
      </c>
      <c r="BQ205" s="521" t="e">
        <f ca="1">+IF(AND(ISNUMBER(OFFSET('Hygiene Data'!$I$9,0,10*ROW('Hygiene Data'!I199))),'Data Summary'!EF205="Yes"),OFFSET('Hygiene Data'!$I$9,0,10*ROW('Hygiene Data'!I199)),NA())</f>
        <v>#N/A</v>
      </c>
    </row>
    <row r="206" spans="1:69" x14ac:dyDescent="0.25">
      <c r="A206" s="517" t="e">
        <f ca="1">+RIGHT('Data Summary'!A206,LEN('Data Summary'!A206)-9)</f>
        <v>#VALUE!</v>
      </c>
      <c r="B206" s="491" t="str">
        <f ca="1">+IF(ISTEXT('Data Summary'!B206),'Data Summary'!B206,"")</f>
        <v/>
      </c>
      <c r="C206" s="518" t="e">
        <f ca="1">+VALUE('Data Summary'!C206)</f>
        <v>#VALUE!</v>
      </c>
      <c r="D206" s="519" t="e">
        <f ca="1">+IF(AND(ISNUMBER(OFFSET('Water Data'!$D$4,0,10*ROW('Water Data'!D200))),'Data Summary'!BS206="Yes"),100-OFFSET('Water Data'!$D$4,0,10*ROW('Water Data'!D200)),NA())</f>
        <v>#N/A</v>
      </c>
      <c r="E206" s="519" t="e">
        <f ca="1">+IF(AND(ISNUMBER(OFFSET('Water Data'!$D$6,0,10*ROW('Water Data'!D200))),'Data Summary'!BT206="Yes"),OFFSET('Water Data'!$D$6,0,10*ROW('Water Data'!D200)),NA())</f>
        <v>#N/A</v>
      </c>
      <c r="F206" s="519" t="e">
        <f ca="1">+IF(AND(ISNUMBER(OFFSET('Water Data'!$D$9,0,10*ROW('Water Data'!D200))),'Data Summary'!BU206="Yes"),OFFSET('Water Data'!$D$9,0,10*ROW('Water Data'!D200)),NA())</f>
        <v>#N/A</v>
      </c>
      <c r="G206" s="519" t="e">
        <f ca="1">+IF(AND(ISNUMBER(OFFSET('Water Data'!$E$4,0,10*ROW('Water Data'!E200))),'Data Summary'!BV206="Yes"),100-OFFSET('Water Data'!$E$4,0,10*ROW('Water Data'!E200)),NA())</f>
        <v>#N/A</v>
      </c>
      <c r="H206" s="519" t="e">
        <f ca="1">+IF(AND(ISNUMBER(OFFSET('Water Data'!$E$6,0,10*ROW('Water Data'!E200))),'Data Summary'!BW206="Yes"),OFFSET('Water Data'!$E$6,0,10*ROW('Water Data'!E200)),NA())</f>
        <v>#N/A</v>
      </c>
      <c r="I206" s="519" t="e">
        <f ca="1">+IF(AND(ISNUMBER(OFFSET('Water Data'!$E$9,0,10*ROW('Water Data'!E200))),'Data Summary'!BX206="Yes"),OFFSET('Water Data'!$E$9,0,10*ROW('Water Data'!E200)),NA())</f>
        <v>#N/A</v>
      </c>
      <c r="J206" s="519" t="e">
        <f ca="1">+IF(AND(ISNUMBER(OFFSET('Water Data'!$F$4,0,10*ROW('Water Data'!F200))),'Data Summary'!BY206="Yes"),100-OFFSET('Water Data'!$F$4,0,10*ROW('Water Data'!F200)),NA())</f>
        <v>#N/A</v>
      </c>
      <c r="K206" s="519" t="e">
        <f ca="1">+IF(AND(ISNUMBER(OFFSET('Water Data'!$F$6,0,10*ROW('Water Data'!F200))),'Data Summary'!BZ206="Yes"),OFFSET('Water Data'!$F$6,0,10*ROW('Water Data'!F200)),NA())</f>
        <v>#N/A</v>
      </c>
      <c r="L206" s="519" t="e">
        <f ca="1">+IF(AND(ISNUMBER(OFFSET('Water Data'!$F$9,0,10*ROW('Water Data'!F200))),'Data Summary'!CA206="Yes"),OFFSET('Water Data'!$F$9,0,10*ROW('Water Data'!F200)),NA())</f>
        <v>#N/A</v>
      </c>
      <c r="M206" s="519" t="e">
        <f ca="1">+IF(AND(ISNUMBER(OFFSET('Water Data'!$G$4,0,10*ROW('Water Data'!G200))),'Data Summary'!CB206="Yes"),100-OFFSET('Water Data'!$G$4,0,10*ROW('Water Data'!G200)),NA())</f>
        <v>#N/A</v>
      </c>
      <c r="N206" s="519" t="e">
        <f ca="1">+IF(AND(ISNUMBER(OFFSET('Water Data'!$G$6,0,10*ROW('Water Data'!G200))),'Data Summary'!CC206="Yes"),OFFSET('Water Data'!$G$6,0,10*ROW('Water Data'!G200)),NA())</f>
        <v>#N/A</v>
      </c>
      <c r="O206" s="519" t="e">
        <f ca="1">+IF(AND(ISNUMBER(OFFSET('Water Data'!$G$9,0,10*ROW('Water Data'!G200))),'Data Summary'!CD206="Yes"),OFFSET('Water Data'!$G$9,0,10*ROW('Water Data'!G200)),NA())</f>
        <v>#N/A</v>
      </c>
      <c r="P206" s="519" t="e">
        <f ca="1">+IF(AND(ISNUMBER(OFFSET('Water Data'!$H$4,0,10*ROW('Water Data'!H200))),'Data Summary'!CE206="Yes"),100-OFFSET('Water Data'!$H$4,0,10*ROW('Water Data'!H200)),NA())</f>
        <v>#N/A</v>
      </c>
      <c r="Q206" s="519" t="e">
        <f ca="1">+IF(AND(ISNUMBER(OFFSET('Water Data'!$H$6,0,10*ROW('Water Data'!H200))),'Data Summary'!CF206="Yes"),OFFSET('Water Data'!$H$6,0,10*ROW('Water Data'!H200)),NA())</f>
        <v>#N/A</v>
      </c>
      <c r="R206" s="519" t="e">
        <f ca="1">+IF(AND(ISNUMBER(OFFSET('Water Data'!$H$9,0,10*ROW('Water Data'!H200))),'Data Summary'!CG206="Yes"),OFFSET('Water Data'!$H$9,0,10*ROW('Water Data'!H200)),NA())</f>
        <v>#N/A</v>
      </c>
      <c r="S206" s="519" t="e">
        <f ca="1">+IF(AND(ISNUMBER(OFFSET('Water Data'!$I$4,0,10*ROW('Water Data'!I200))),'Data Summary'!CH206="Yes"),100-OFFSET('Water Data'!$I$4,0,10*ROW('Water Data'!I200)),NA())</f>
        <v>#N/A</v>
      </c>
      <c r="T206" s="519" t="e">
        <f ca="1">+IF(AND(ISNUMBER(OFFSET('Water Data'!$I$6,0,10*ROW('Water Data'!I200))),'Data Summary'!CI206="Yes"),OFFSET('Water Data'!$I$6,0,10*ROW('Water Data'!I200)),NA())</f>
        <v>#N/A</v>
      </c>
      <c r="U206" s="519" t="e">
        <f ca="1">+IF(AND(ISNUMBER(OFFSET('Water Data'!$I$9,0,10*ROW('Water Data'!I200))),'Data Summary'!CJ206="Yes"),OFFSET('Water Data'!$I$9,0,10*ROW('Water Data'!I200)),NA())</f>
        <v>#N/A</v>
      </c>
      <c r="V206" s="520" t="e">
        <f ca="1">+IF(AND(ISNUMBER(OFFSET('Sanitation Data'!$D$4,0,10*ROW('Sanitation Data'!D200))),'Data Summary'!CK206="Yes"),100-OFFSET('Sanitation Data'!$D$4,0,10*ROW('Sanitation Data'!D200)),NA())</f>
        <v>#N/A</v>
      </c>
      <c r="W206" s="520" t="e">
        <f ca="1">+IF(AND(ISNUMBER(OFFSET('Sanitation Data'!$D$6,0,10*ROW('Sanitation Data'!D200))),'Data Summary'!CL206="Yes"),OFFSET('Sanitation Data'!$D$6,0,10*ROW('Sanitation Data'!D200)),NA())</f>
        <v>#N/A</v>
      </c>
      <c r="X206" s="520" t="e">
        <f ca="1">+IF(AND(ISNUMBER(OFFSET('Sanitation Data'!$D$10,0,10*ROW('Sanitation Data'!D200))),'Data Summary'!CM206="Yes"),OFFSET('Sanitation Data'!$D$10,0,10*ROW('Sanitation Data'!D200)),NA())</f>
        <v>#N/A</v>
      </c>
      <c r="Y206" s="520" t="e">
        <f ca="1">+IF(AND(ISNUMBER(OFFSET('Sanitation Data'!$D$11,0,10*ROW('Sanitation Data'!D200))),'Data Summary'!CN206="Yes"),OFFSET('Sanitation Data'!$D$11,0,10*ROW('Sanitation Data'!D200)),NA())</f>
        <v>#N/A</v>
      </c>
      <c r="Z206" s="520" t="e">
        <f ca="1">+IF(AND(ISNUMBER(OFFSET('Sanitation Data'!$D$12,0,10*ROW('Sanitation Data'!D200))),'Data Summary'!CO206="Yes"),OFFSET('Sanitation Data'!$D$12,0,10*ROW('Sanitation Data'!D200)),NA())</f>
        <v>#N/A</v>
      </c>
      <c r="AA206" s="520" t="e">
        <f ca="1">+IF(AND(ISNUMBER(OFFSET('Sanitation Data'!$E$4,0,10*ROW('Sanitation Data'!E200))),'Data Summary'!CP206="Yes"),100-OFFSET('Sanitation Data'!$E$4,0,10*ROW('Sanitation Data'!E200)),NA())</f>
        <v>#N/A</v>
      </c>
      <c r="AB206" s="520" t="e">
        <f ca="1">+IF(AND(ISNUMBER(OFFSET('Sanitation Data'!$E$6,0,10*ROW('Sanitation Data'!E200))),'Data Summary'!CQ206="Yes"),OFFSET('Sanitation Data'!$E$6,0,10*ROW('Sanitation Data'!E200)),NA())</f>
        <v>#N/A</v>
      </c>
      <c r="AC206" s="520" t="e">
        <f ca="1">+IF(AND(ISNUMBER(OFFSET('Sanitation Data'!$E$10,0,10*ROW('Sanitation Data'!E200))),'Data Summary'!CR206="Yes"),OFFSET('Sanitation Data'!$E$10,0,10*ROW('Sanitation Data'!E200)),NA())</f>
        <v>#N/A</v>
      </c>
      <c r="AD206" s="520" t="e">
        <f ca="1">+IF(AND(ISNUMBER(OFFSET('Sanitation Data'!$E$11,0,10*ROW('Sanitation Data'!E200))),'Data Summary'!CS206="Yes"),OFFSET('Sanitation Data'!$E$11,0,10*ROW('Sanitation Data'!E200)),NA())</f>
        <v>#N/A</v>
      </c>
      <c r="AE206" s="520" t="e">
        <f ca="1">+IF(AND(ISNUMBER(OFFSET('Sanitation Data'!$E$12,0,10*ROW('Sanitation Data'!E200))),'Data Summary'!CT206="Yes"),OFFSET('Sanitation Data'!$E$12,0,10*ROW('Sanitation Data'!E200)),NA())</f>
        <v>#N/A</v>
      </c>
      <c r="AF206" s="520" t="e">
        <f ca="1">+IF(AND(ISNUMBER(OFFSET('Sanitation Data'!$F$4,0,10*ROW('Sanitation Data'!F200))),'Data Summary'!CU206="Yes"),100-OFFSET('Sanitation Data'!$F$4,0,10*ROW('Sanitation Data'!F200)),NA())</f>
        <v>#N/A</v>
      </c>
      <c r="AG206" s="520" t="e">
        <f ca="1">+IF(AND(ISNUMBER(OFFSET('Sanitation Data'!$F$6,0,10*ROW('Sanitation Data'!F200))),'Data Summary'!CV206="Yes"),OFFSET('Sanitation Data'!$F$6,0,10*ROW('Sanitation Data'!F200)),NA())</f>
        <v>#N/A</v>
      </c>
      <c r="AH206" s="520" t="e">
        <f ca="1">+IF(AND(ISNUMBER(OFFSET('Sanitation Data'!$F$10,0,10*ROW('Sanitation Data'!F200))),'Data Summary'!CW206="Yes"),OFFSET('Sanitation Data'!$F$10,0,10*ROW('Sanitation Data'!F200)),NA())</f>
        <v>#N/A</v>
      </c>
      <c r="AI206" s="520" t="e">
        <f ca="1">+IF(AND(ISNUMBER(OFFSET('Sanitation Data'!$F$11,0,10*ROW('Sanitation Data'!F200))),'Data Summary'!CX206="Yes"),OFFSET('Sanitation Data'!$F$11,0,10*ROW('Sanitation Data'!F200)),NA())</f>
        <v>#N/A</v>
      </c>
      <c r="AJ206" s="520" t="e">
        <f ca="1">+IF(AND(ISNUMBER(OFFSET('Sanitation Data'!$F$12,0,10*ROW('Sanitation Data'!F200))),'Data Summary'!CY206="Yes"),OFFSET('Sanitation Data'!$F$12,0,10*ROW('Sanitation Data'!F200)),NA())</f>
        <v>#N/A</v>
      </c>
      <c r="AK206" s="520" t="e">
        <f ca="1">+IF(AND(ISNUMBER(OFFSET('Sanitation Data'!$G$4,0,10*ROW('Sanitation Data'!G200))),'Data Summary'!CZ206="Yes"),100-OFFSET('Sanitation Data'!$G$4,0,10*ROW('Sanitation Data'!G200)),NA())</f>
        <v>#N/A</v>
      </c>
      <c r="AL206" s="520" t="e">
        <f ca="1">+IF(AND(ISNUMBER(OFFSET('Sanitation Data'!$G$6,0,10*ROW('Sanitation Data'!G200))),'Data Summary'!DA206="Yes"),OFFSET('Sanitation Data'!$G$6,0,10*ROW('Sanitation Data'!G200)),NA())</f>
        <v>#N/A</v>
      </c>
      <c r="AM206" s="520" t="e">
        <f ca="1">+IF(AND(ISNUMBER(OFFSET('Sanitation Data'!$G$10,0,10*ROW('Sanitation Data'!G200))),'Data Summary'!DB206="Yes"),OFFSET('Sanitation Data'!$G$10,0,10*ROW('Sanitation Data'!G200)),NA())</f>
        <v>#N/A</v>
      </c>
      <c r="AN206" s="520" t="e">
        <f ca="1">+IF(AND(ISNUMBER(OFFSET('Sanitation Data'!$G$11,0,10*ROW('Sanitation Data'!G200))),'Data Summary'!DC206="Yes"),OFFSET('Sanitation Data'!$G$11,0,10*ROW('Sanitation Data'!G200)),NA())</f>
        <v>#N/A</v>
      </c>
      <c r="AO206" s="520" t="e">
        <f ca="1">+IF(AND(ISNUMBER(OFFSET('Sanitation Data'!$G$12,0,10*ROW('Sanitation Data'!G200))),'Data Summary'!DD206="Yes"),OFFSET('Sanitation Data'!$G$12,0,10*ROW('Sanitation Data'!G200)),NA())</f>
        <v>#N/A</v>
      </c>
      <c r="AP206" s="520" t="e">
        <f ca="1">+IF(AND(ISNUMBER(OFFSET('Sanitation Data'!$H$4,0,10*ROW('Sanitation Data'!H200))),'Data Summary'!DE206="Yes"),100-OFFSET('Sanitation Data'!$H$4,0,10*ROW('Sanitation Data'!H200)),NA())</f>
        <v>#N/A</v>
      </c>
      <c r="AQ206" s="520" t="e">
        <f ca="1">+IF(AND(ISNUMBER(OFFSET('Sanitation Data'!$H$6,0,10*ROW('Sanitation Data'!H200))),'Data Summary'!DF206="Yes"),OFFSET('Sanitation Data'!$H$6,0,10*ROW('Sanitation Data'!H200)),NA())</f>
        <v>#N/A</v>
      </c>
      <c r="AR206" s="520" t="e">
        <f ca="1">+IF(AND(ISNUMBER(OFFSET('Sanitation Data'!$H$10,0,10*ROW('Sanitation Data'!H200))),'Data Summary'!DG206="Yes"),OFFSET('Sanitation Data'!$H$10,0,10*ROW('Sanitation Data'!H200)),NA())</f>
        <v>#N/A</v>
      </c>
      <c r="AS206" s="520" t="e">
        <f ca="1">+IF(AND(ISNUMBER(OFFSET('Sanitation Data'!$H$11,0,10*ROW('Sanitation Data'!H200))),'Data Summary'!DH206="Yes"),OFFSET('Sanitation Data'!$H$11,0,10*ROW('Sanitation Data'!H200)),NA())</f>
        <v>#N/A</v>
      </c>
      <c r="AT206" s="520" t="e">
        <f ca="1">+IF(AND(ISNUMBER(OFFSET('Sanitation Data'!$H$12,0,10*ROW('Sanitation Data'!H200))),'Data Summary'!DI206="Yes"),OFFSET('Sanitation Data'!$H$12,0,10*ROW('Sanitation Data'!H200)),NA())</f>
        <v>#N/A</v>
      </c>
      <c r="AU206" s="520" t="e">
        <f ca="1">+IF(AND(ISNUMBER(OFFSET('Sanitation Data'!$I$4,0,10*ROW('Sanitation Data'!I200))),'Data Summary'!DJ206="Yes"),100-OFFSET('Sanitation Data'!$I$4,0,10*ROW('Sanitation Data'!I200)),NA())</f>
        <v>#N/A</v>
      </c>
      <c r="AV206" s="520" t="e">
        <f ca="1">+IF(AND(ISNUMBER(OFFSET('Sanitation Data'!$I$6,0,10*ROW('Sanitation Data'!I200))),'Data Summary'!DK206="Yes"),OFFSET('Sanitation Data'!$I$6,0,10*ROW('Sanitation Data'!I200)),NA())</f>
        <v>#N/A</v>
      </c>
      <c r="AW206" s="520" t="e">
        <f ca="1">+IF(AND(ISNUMBER(OFFSET('Sanitation Data'!$I$10,0,10*ROW('Sanitation Data'!I200))),'Data Summary'!DL206="Yes"),OFFSET('Sanitation Data'!$I$10,0,10*ROW('Sanitation Data'!I200)),NA())</f>
        <v>#N/A</v>
      </c>
      <c r="AX206" s="520" t="e">
        <f ca="1">+IF(AND(ISNUMBER(OFFSET('Sanitation Data'!$I$11,0,10*ROW('Sanitation Data'!I200))),'Data Summary'!DM206="Yes"),OFFSET('Sanitation Data'!$I$11,0,10*ROW('Sanitation Data'!I200)),NA())</f>
        <v>#N/A</v>
      </c>
      <c r="AY206" s="520" t="e">
        <f ca="1">+IF(AND(ISNUMBER(OFFSET('Sanitation Data'!$I$12,0,10*ROW('Sanitation Data'!I200))),'Data Summary'!DN206="Yes"),OFFSET('Sanitation Data'!$I$12,0,10*ROW('Sanitation Data'!I200)),NA())</f>
        <v>#N/A</v>
      </c>
      <c r="AZ206" s="521" t="e">
        <f ca="1">+IF(AND(ISNUMBER(OFFSET('Hygiene Data'!$D$5,0,10*ROW('Hygiene Data'!D200))),'Data Summary'!DO206="Yes"),OFFSET('Hygiene Data'!$D$5,0,10*ROW('Hygiene Data'!D200)),NA())</f>
        <v>#N/A</v>
      </c>
      <c r="BA206" s="521" t="e">
        <f ca="1">+IF(AND(ISNUMBER(OFFSET('Hygiene Data'!$D$7,0,10*ROW('Hygiene Data'!D200))),'Data Summary'!DP206="Yes"),OFFSET('Hygiene Data'!$D$7,0,10*ROW('Hygiene Data'!D200)),NA())</f>
        <v>#N/A</v>
      </c>
      <c r="BB206" s="521" t="e">
        <f ca="1">+IF(AND(ISNUMBER(OFFSET('Hygiene Data'!$D$9,0,10*ROW('Hygiene Data'!D200))),'Data Summary'!DQ206="Yes"),OFFSET('Hygiene Data'!$D$9,0,10*ROW('Hygiene Data'!D200)),NA())</f>
        <v>#N/A</v>
      </c>
      <c r="BC206" s="521" t="e">
        <f ca="1">+IF(AND(ISNUMBER(OFFSET('Hygiene Data'!$E$5,0,10*ROW('Hygiene Data'!E200))),'Data Summary'!DR206="Yes"),OFFSET('Hygiene Data'!$E$5,0,10*ROW('Hygiene Data'!E200)),NA())</f>
        <v>#N/A</v>
      </c>
      <c r="BD206" s="521" t="e">
        <f ca="1">+IF(AND(ISNUMBER(OFFSET('Hygiene Data'!$E$7,0,10*ROW('Hygiene Data'!E200))),'Data Summary'!DS206="Yes"),OFFSET('Hygiene Data'!$E$7,0,10*ROW('Hygiene Data'!E200)),NA())</f>
        <v>#N/A</v>
      </c>
      <c r="BE206" s="521" t="e">
        <f ca="1">+IF(AND(ISNUMBER(OFFSET('Hygiene Data'!$E$9,0,10*ROW('Hygiene Data'!E200))),'Data Summary'!DT206="Yes"),OFFSET('Hygiene Data'!$E$9,0,10*ROW('Hygiene Data'!E200)),NA())</f>
        <v>#N/A</v>
      </c>
      <c r="BF206" s="521" t="e">
        <f ca="1">+IF(AND(ISNUMBER(OFFSET('Hygiene Data'!$F$5,0,10*ROW('Hygiene Data'!F200))),'Data Summary'!DU206="Yes"),OFFSET('Hygiene Data'!$F$5,0,10*ROW('Hygiene Data'!F200)),NA())</f>
        <v>#N/A</v>
      </c>
      <c r="BG206" s="521" t="e">
        <f ca="1">+IF(AND(ISNUMBER(OFFSET('Hygiene Data'!$F$7,0,10*ROW('Hygiene Data'!F200))),'Data Summary'!DV206="Yes"),OFFSET('Hygiene Data'!$F$7,0,10*ROW('Hygiene Data'!F200)),NA())</f>
        <v>#N/A</v>
      </c>
      <c r="BH206" s="521" t="e">
        <f ca="1">+IF(AND(ISNUMBER(OFFSET('Hygiene Data'!$F$9,0,10*ROW('Hygiene Data'!F200))),'Data Summary'!DW206="Yes"),OFFSET('Hygiene Data'!$F$9,0,10*ROW('Hygiene Data'!F200)),NA())</f>
        <v>#N/A</v>
      </c>
      <c r="BI206" s="521" t="e">
        <f ca="1">+IF(AND(ISNUMBER(OFFSET('Hygiene Data'!$G$5,0,10*ROW('Hygiene Data'!G200))),'Data Summary'!DX206="Yes"),OFFSET('Hygiene Data'!$G$5,0,10*ROW('Hygiene Data'!G200)),NA())</f>
        <v>#N/A</v>
      </c>
      <c r="BJ206" s="521" t="e">
        <f ca="1">+IF(AND(ISNUMBER(OFFSET('Hygiene Data'!$G$7,0,10*ROW('Hygiene Data'!G200))),'Data Summary'!DY206="Yes"),OFFSET('Hygiene Data'!$G$7,0,10*ROW('Hygiene Data'!G200)),NA())</f>
        <v>#N/A</v>
      </c>
      <c r="BK206" s="521" t="e">
        <f ca="1">+IF(AND(ISNUMBER(OFFSET('Hygiene Data'!$G$9,0,10*ROW('Hygiene Data'!G200))),'Data Summary'!DZ206="Yes"),OFFSET('Hygiene Data'!$G$9,0,10*ROW('Hygiene Data'!G200)),NA())</f>
        <v>#N/A</v>
      </c>
      <c r="BL206" s="521" t="e">
        <f ca="1">+IF(AND(ISNUMBER(OFFSET('Hygiene Data'!$H$5,0,10*ROW('Hygiene Data'!H200))),'Data Summary'!EA206="Yes"),OFFSET('Hygiene Data'!$H$5,0,10*ROW('Hygiene Data'!H200)),NA())</f>
        <v>#N/A</v>
      </c>
      <c r="BM206" s="521" t="e">
        <f ca="1">+IF(AND(ISNUMBER(OFFSET('Hygiene Data'!$H$7,0,10*ROW('Hygiene Data'!H200))),'Data Summary'!EB206="Yes"),OFFSET('Hygiene Data'!$H$7,0,10*ROW('Hygiene Data'!H200)),NA())</f>
        <v>#N/A</v>
      </c>
      <c r="BN206" s="521" t="e">
        <f ca="1">+IF(AND(ISNUMBER(OFFSET('Hygiene Data'!$H$9,0,10*ROW('Hygiene Data'!H200))),'Data Summary'!EC206="Yes"),OFFSET('Hygiene Data'!$H$9,0,10*ROW('Hygiene Data'!H200)),NA())</f>
        <v>#N/A</v>
      </c>
      <c r="BO206" s="521" t="e">
        <f ca="1">+IF(AND(ISNUMBER(OFFSET('Hygiene Data'!$I$5,0,10*ROW('Hygiene Data'!I200))),'Data Summary'!ED206="Yes"),OFFSET('Hygiene Data'!$I$5,0,10*ROW('Hygiene Data'!I200)),NA())</f>
        <v>#N/A</v>
      </c>
      <c r="BP206" s="521" t="e">
        <f ca="1">+IF(AND(ISNUMBER(OFFSET('Hygiene Data'!$I$7,0,10*ROW('Hygiene Data'!I200))),'Data Summary'!EE206="Yes"),OFFSET('Hygiene Data'!$I$7,0,10*ROW('Hygiene Data'!I200)),NA())</f>
        <v>#N/A</v>
      </c>
      <c r="BQ206" s="521" t="e">
        <f ca="1">+IF(AND(ISNUMBER(OFFSET('Hygiene Data'!$I$9,0,10*ROW('Hygiene Data'!I200))),'Data Summary'!EF206="Yes"),OFFSET('Hygiene Data'!$I$9,0,10*ROW('Hygiene Data'!I200)),NA())</f>
        <v>#N/A</v>
      </c>
    </row>
    <row r="207" spans="1:69" x14ac:dyDescent="0.25">
      <c r="A207" s="517" t="e">
        <f ca="1">+RIGHT('Data Summary'!A207,LEN('Data Summary'!A207)-9)</f>
        <v>#VALUE!</v>
      </c>
      <c r="B207" s="491" t="str">
        <f ca="1">+IF(ISTEXT('Data Summary'!B207),'Data Summary'!B207,"")</f>
        <v/>
      </c>
      <c r="C207" s="518" t="e">
        <f ca="1">+VALUE('Data Summary'!C207)</f>
        <v>#VALUE!</v>
      </c>
      <c r="D207" s="519" t="e">
        <f ca="1">+IF(AND(ISNUMBER(OFFSET('Water Data'!$D$4,0,10*ROW('Water Data'!D201))),'Data Summary'!BS207="Yes"),100-OFFSET('Water Data'!$D$4,0,10*ROW('Water Data'!D201)),NA())</f>
        <v>#N/A</v>
      </c>
      <c r="E207" s="519" t="e">
        <f ca="1">+IF(AND(ISNUMBER(OFFSET('Water Data'!$D$6,0,10*ROW('Water Data'!D201))),'Data Summary'!BT207="Yes"),OFFSET('Water Data'!$D$6,0,10*ROW('Water Data'!D201)),NA())</f>
        <v>#N/A</v>
      </c>
      <c r="F207" s="519" t="e">
        <f ca="1">+IF(AND(ISNUMBER(OFFSET('Water Data'!$D$9,0,10*ROW('Water Data'!D201))),'Data Summary'!BU207="Yes"),OFFSET('Water Data'!$D$9,0,10*ROW('Water Data'!D201)),NA())</f>
        <v>#N/A</v>
      </c>
      <c r="G207" s="519" t="e">
        <f ca="1">+IF(AND(ISNUMBER(OFFSET('Water Data'!$E$4,0,10*ROW('Water Data'!E201))),'Data Summary'!BV207="Yes"),100-OFFSET('Water Data'!$E$4,0,10*ROW('Water Data'!E201)),NA())</f>
        <v>#N/A</v>
      </c>
      <c r="H207" s="519" t="e">
        <f ca="1">+IF(AND(ISNUMBER(OFFSET('Water Data'!$E$6,0,10*ROW('Water Data'!E201))),'Data Summary'!BW207="Yes"),OFFSET('Water Data'!$E$6,0,10*ROW('Water Data'!E201)),NA())</f>
        <v>#N/A</v>
      </c>
      <c r="I207" s="519" t="e">
        <f ca="1">+IF(AND(ISNUMBER(OFFSET('Water Data'!$E$9,0,10*ROW('Water Data'!E201))),'Data Summary'!BX207="Yes"),OFFSET('Water Data'!$E$9,0,10*ROW('Water Data'!E201)),NA())</f>
        <v>#N/A</v>
      </c>
      <c r="J207" s="519" t="e">
        <f ca="1">+IF(AND(ISNUMBER(OFFSET('Water Data'!$F$4,0,10*ROW('Water Data'!F201))),'Data Summary'!BY207="Yes"),100-OFFSET('Water Data'!$F$4,0,10*ROW('Water Data'!F201)),NA())</f>
        <v>#N/A</v>
      </c>
      <c r="K207" s="519" t="e">
        <f ca="1">+IF(AND(ISNUMBER(OFFSET('Water Data'!$F$6,0,10*ROW('Water Data'!F201))),'Data Summary'!BZ207="Yes"),OFFSET('Water Data'!$F$6,0,10*ROW('Water Data'!F201)),NA())</f>
        <v>#N/A</v>
      </c>
      <c r="L207" s="519" t="e">
        <f ca="1">+IF(AND(ISNUMBER(OFFSET('Water Data'!$F$9,0,10*ROW('Water Data'!F201))),'Data Summary'!CA207="Yes"),OFFSET('Water Data'!$F$9,0,10*ROW('Water Data'!F201)),NA())</f>
        <v>#N/A</v>
      </c>
      <c r="M207" s="519" t="e">
        <f ca="1">+IF(AND(ISNUMBER(OFFSET('Water Data'!$G$4,0,10*ROW('Water Data'!G201))),'Data Summary'!CB207="Yes"),100-OFFSET('Water Data'!$G$4,0,10*ROW('Water Data'!G201)),NA())</f>
        <v>#N/A</v>
      </c>
      <c r="N207" s="519" t="e">
        <f ca="1">+IF(AND(ISNUMBER(OFFSET('Water Data'!$G$6,0,10*ROW('Water Data'!G201))),'Data Summary'!CC207="Yes"),OFFSET('Water Data'!$G$6,0,10*ROW('Water Data'!G201)),NA())</f>
        <v>#N/A</v>
      </c>
      <c r="O207" s="519" t="e">
        <f ca="1">+IF(AND(ISNUMBER(OFFSET('Water Data'!$G$9,0,10*ROW('Water Data'!G201))),'Data Summary'!CD207="Yes"),OFFSET('Water Data'!$G$9,0,10*ROW('Water Data'!G201)),NA())</f>
        <v>#N/A</v>
      </c>
      <c r="P207" s="519" t="e">
        <f ca="1">+IF(AND(ISNUMBER(OFFSET('Water Data'!$H$4,0,10*ROW('Water Data'!H201))),'Data Summary'!CE207="Yes"),100-OFFSET('Water Data'!$H$4,0,10*ROW('Water Data'!H201)),NA())</f>
        <v>#N/A</v>
      </c>
      <c r="Q207" s="519" t="e">
        <f ca="1">+IF(AND(ISNUMBER(OFFSET('Water Data'!$H$6,0,10*ROW('Water Data'!H201))),'Data Summary'!CF207="Yes"),OFFSET('Water Data'!$H$6,0,10*ROW('Water Data'!H201)),NA())</f>
        <v>#N/A</v>
      </c>
      <c r="R207" s="519" t="e">
        <f ca="1">+IF(AND(ISNUMBER(OFFSET('Water Data'!$H$9,0,10*ROW('Water Data'!H201))),'Data Summary'!CG207="Yes"),OFFSET('Water Data'!$H$9,0,10*ROW('Water Data'!H201)),NA())</f>
        <v>#N/A</v>
      </c>
      <c r="S207" s="519" t="e">
        <f ca="1">+IF(AND(ISNUMBER(OFFSET('Water Data'!$I$4,0,10*ROW('Water Data'!I201))),'Data Summary'!CH207="Yes"),100-OFFSET('Water Data'!$I$4,0,10*ROW('Water Data'!I201)),NA())</f>
        <v>#N/A</v>
      </c>
      <c r="T207" s="519" t="e">
        <f ca="1">+IF(AND(ISNUMBER(OFFSET('Water Data'!$I$6,0,10*ROW('Water Data'!I201))),'Data Summary'!CI207="Yes"),OFFSET('Water Data'!$I$6,0,10*ROW('Water Data'!I201)),NA())</f>
        <v>#N/A</v>
      </c>
      <c r="U207" s="519" t="e">
        <f ca="1">+IF(AND(ISNUMBER(OFFSET('Water Data'!$I$9,0,10*ROW('Water Data'!I201))),'Data Summary'!CJ207="Yes"),OFFSET('Water Data'!$I$9,0,10*ROW('Water Data'!I201)),NA())</f>
        <v>#N/A</v>
      </c>
      <c r="V207" s="520" t="e">
        <f ca="1">+IF(AND(ISNUMBER(OFFSET('Sanitation Data'!$D$4,0,10*ROW('Sanitation Data'!D201))),'Data Summary'!CK207="Yes"),100-OFFSET('Sanitation Data'!$D$4,0,10*ROW('Sanitation Data'!D201)),NA())</f>
        <v>#N/A</v>
      </c>
      <c r="W207" s="520" t="e">
        <f ca="1">+IF(AND(ISNUMBER(OFFSET('Sanitation Data'!$D$6,0,10*ROW('Sanitation Data'!D201))),'Data Summary'!CL207="Yes"),OFFSET('Sanitation Data'!$D$6,0,10*ROW('Sanitation Data'!D201)),NA())</f>
        <v>#N/A</v>
      </c>
      <c r="X207" s="520" t="e">
        <f ca="1">+IF(AND(ISNUMBER(OFFSET('Sanitation Data'!$D$10,0,10*ROW('Sanitation Data'!D201))),'Data Summary'!CM207="Yes"),OFFSET('Sanitation Data'!$D$10,0,10*ROW('Sanitation Data'!D201)),NA())</f>
        <v>#N/A</v>
      </c>
      <c r="Y207" s="520" t="e">
        <f ca="1">+IF(AND(ISNUMBER(OFFSET('Sanitation Data'!$D$11,0,10*ROW('Sanitation Data'!D201))),'Data Summary'!CN207="Yes"),OFFSET('Sanitation Data'!$D$11,0,10*ROW('Sanitation Data'!D201)),NA())</f>
        <v>#N/A</v>
      </c>
      <c r="Z207" s="520" t="e">
        <f ca="1">+IF(AND(ISNUMBER(OFFSET('Sanitation Data'!$D$12,0,10*ROW('Sanitation Data'!D201))),'Data Summary'!CO207="Yes"),OFFSET('Sanitation Data'!$D$12,0,10*ROW('Sanitation Data'!D201)),NA())</f>
        <v>#N/A</v>
      </c>
      <c r="AA207" s="520" t="e">
        <f ca="1">+IF(AND(ISNUMBER(OFFSET('Sanitation Data'!$E$4,0,10*ROW('Sanitation Data'!E201))),'Data Summary'!CP207="Yes"),100-OFFSET('Sanitation Data'!$E$4,0,10*ROW('Sanitation Data'!E201)),NA())</f>
        <v>#N/A</v>
      </c>
      <c r="AB207" s="520" t="e">
        <f ca="1">+IF(AND(ISNUMBER(OFFSET('Sanitation Data'!$E$6,0,10*ROW('Sanitation Data'!E201))),'Data Summary'!CQ207="Yes"),OFFSET('Sanitation Data'!$E$6,0,10*ROW('Sanitation Data'!E201)),NA())</f>
        <v>#N/A</v>
      </c>
      <c r="AC207" s="520" t="e">
        <f ca="1">+IF(AND(ISNUMBER(OFFSET('Sanitation Data'!$E$10,0,10*ROW('Sanitation Data'!E201))),'Data Summary'!CR207="Yes"),OFFSET('Sanitation Data'!$E$10,0,10*ROW('Sanitation Data'!E201)),NA())</f>
        <v>#N/A</v>
      </c>
      <c r="AD207" s="520" t="e">
        <f ca="1">+IF(AND(ISNUMBER(OFFSET('Sanitation Data'!$E$11,0,10*ROW('Sanitation Data'!E201))),'Data Summary'!CS207="Yes"),OFFSET('Sanitation Data'!$E$11,0,10*ROW('Sanitation Data'!E201)),NA())</f>
        <v>#N/A</v>
      </c>
      <c r="AE207" s="520" t="e">
        <f ca="1">+IF(AND(ISNUMBER(OFFSET('Sanitation Data'!$E$12,0,10*ROW('Sanitation Data'!E201))),'Data Summary'!CT207="Yes"),OFFSET('Sanitation Data'!$E$12,0,10*ROW('Sanitation Data'!E201)),NA())</f>
        <v>#N/A</v>
      </c>
      <c r="AF207" s="520" t="e">
        <f ca="1">+IF(AND(ISNUMBER(OFFSET('Sanitation Data'!$F$4,0,10*ROW('Sanitation Data'!F201))),'Data Summary'!CU207="Yes"),100-OFFSET('Sanitation Data'!$F$4,0,10*ROW('Sanitation Data'!F201)),NA())</f>
        <v>#N/A</v>
      </c>
      <c r="AG207" s="520" t="e">
        <f ca="1">+IF(AND(ISNUMBER(OFFSET('Sanitation Data'!$F$6,0,10*ROW('Sanitation Data'!F201))),'Data Summary'!CV207="Yes"),OFFSET('Sanitation Data'!$F$6,0,10*ROW('Sanitation Data'!F201)),NA())</f>
        <v>#N/A</v>
      </c>
      <c r="AH207" s="520" t="e">
        <f ca="1">+IF(AND(ISNUMBER(OFFSET('Sanitation Data'!$F$10,0,10*ROW('Sanitation Data'!F201))),'Data Summary'!CW207="Yes"),OFFSET('Sanitation Data'!$F$10,0,10*ROW('Sanitation Data'!F201)),NA())</f>
        <v>#N/A</v>
      </c>
      <c r="AI207" s="520" t="e">
        <f ca="1">+IF(AND(ISNUMBER(OFFSET('Sanitation Data'!$F$11,0,10*ROW('Sanitation Data'!F201))),'Data Summary'!CX207="Yes"),OFFSET('Sanitation Data'!$F$11,0,10*ROW('Sanitation Data'!F201)),NA())</f>
        <v>#N/A</v>
      </c>
      <c r="AJ207" s="520" t="e">
        <f ca="1">+IF(AND(ISNUMBER(OFFSET('Sanitation Data'!$F$12,0,10*ROW('Sanitation Data'!F201))),'Data Summary'!CY207="Yes"),OFFSET('Sanitation Data'!$F$12,0,10*ROW('Sanitation Data'!F201)),NA())</f>
        <v>#N/A</v>
      </c>
      <c r="AK207" s="520" t="e">
        <f ca="1">+IF(AND(ISNUMBER(OFFSET('Sanitation Data'!$G$4,0,10*ROW('Sanitation Data'!G201))),'Data Summary'!CZ207="Yes"),100-OFFSET('Sanitation Data'!$G$4,0,10*ROW('Sanitation Data'!G201)),NA())</f>
        <v>#N/A</v>
      </c>
      <c r="AL207" s="520" t="e">
        <f ca="1">+IF(AND(ISNUMBER(OFFSET('Sanitation Data'!$G$6,0,10*ROW('Sanitation Data'!G201))),'Data Summary'!DA207="Yes"),OFFSET('Sanitation Data'!$G$6,0,10*ROW('Sanitation Data'!G201)),NA())</f>
        <v>#N/A</v>
      </c>
      <c r="AM207" s="520" t="e">
        <f ca="1">+IF(AND(ISNUMBER(OFFSET('Sanitation Data'!$G$10,0,10*ROW('Sanitation Data'!G201))),'Data Summary'!DB207="Yes"),OFFSET('Sanitation Data'!$G$10,0,10*ROW('Sanitation Data'!G201)),NA())</f>
        <v>#N/A</v>
      </c>
      <c r="AN207" s="520" t="e">
        <f ca="1">+IF(AND(ISNUMBER(OFFSET('Sanitation Data'!$G$11,0,10*ROW('Sanitation Data'!G201))),'Data Summary'!DC207="Yes"),OFFSET('Sanitation Data'!$G$11,0,10*ROW('Sanitation Data'!G201)),NA())</f>
        <v>#N/A</v>
      </c>
      <c r="AO207" s="520" t="e">
        <f ca="1">+IF(AND(ISNUMBER(OFFSET('Sanitation Data'!$G$12,0,10*ROW('Sanitation Data'!G201))),'Data Summary'!DD207="Yes"),OFFSET('Sanitation Data'!$G$12,0,10*ROW('Sanitation Data'!G201)),NA())</f>
        <v>#N/A</v>
      </c>
      <c r="AP207" s="520" t="e">
        <f ca="1">+IF(AND(ISNUMBER(OFFSET('Sanitation Data'!$H$4,0,10*ROW('Sanitation Data'!H201))),'Data Summary'!DE207="Yes"),100-OFFSET('Sanitation Data'!$H$4,0,10*ROW('Sanitation Data'!H201)),NA())</f>
        <v>#N/A</v>
      </c>
      <c r="AQ207" s="520" t="e">
        <f ca="1">+IF(AND(ISNUMBER(OFFSET('Sanitation Data'!$H$6,0,10*ROW('Sanitation Data'!H201))),'Data Summary'!DF207="Yes"),OFFSET('Sanitation Data'!$H$6,0,10*ROW('Sanitation Data'!H201)),NA())</f>
        <v>#N/A</v>
      </c>
      <c r="AR207" s="520" t="e">
        <f ca="1">+IF(AND(ISNUMBER(OFFSET('Sanitation Data'!$H$10,0,10*ROW('Sanitation Data'!H201))),'Data Summary'!DG207="Yes"),OFFSET('Sanitation Data'!$H$10,0,10*ROW('Sanitation Data'!H201)),NA())</f>
        <v>#N/A</v>
      </c>
      <c r="AS207" s="520" t="e">
        <f ca="1">+IF(AND(ISNUMBER(OFFSET('Sanitation Data'!$H$11,0,10*ROW('Sanitation Data'!H201))),'Data Summary'!DH207="Yes"),OFFSET('Sanitation Data'!$H$11,0,10*ROW('Sanitation Data'!H201)),NA())</f>
        <v>#N/A</v>
      </c>
      <c r="AT207" s="520" t="e">
        <f ca="1">+IF(AND(ISNUMBER(OFFSET('Sanitation Data'!$H$12,0,10*ROW('Sanitation Data'!H201))),'Data Summary'!DI207="Yes"),OFFSET('Sanitation Data'!$H$12,0,10*ROW('Sanitation Data'!H201)),NA())</f>
        <v>#N/A</v>
      </c>
      <c r="AU207" s="520" t="e">
        <f ca="1">+IF(AND(ISNUMBER(OFFSET('Sanitation Data'!$I$4,0,10*ROW('Sanitation Data'!I201))),'Data Summary'!DJ207="Yes"),100-OFFSET('Sanitation Data'!$I$4,0,10*ROW('Sanitation Data'!I201)),NA())</f>
        <v>#N/A</v>
      </c>
      <c r="AV207" s="520" t="e">
        <f ca="1">+IF(AND(ISNUMBER(OFFSET('Sanitation Data'!$I$6,0,10*ROW('Sanitation Data'!I201))),'Data Summary'!DK207="Yes"),OFFSET('Sanitation Data'!$I$6,0,10*ROW('Sanitation Data'!I201)),NA())</f>
        <v>#N/A</v>
      </c>
      <c r="AW207" s="520" t="e">
        <f ca="1">+IF(AND(ISNUMBER(OFFSET('Sanitation Data'!$I$10,0,10*ROW('Sanitation Data'!I201))),'Data Summary'!DL207="Yes"),OFFSET('Sanitation Data'!$I$10,0,10*ROW('Sanitation Data'!I201)),NA())</f>
        <v>#N/A</v>
      </c>
      <c r="AX207" s="520" t="e">
        <f ca="1">+IF(AND(ISNUMBER(OFFSET('Sanitation Data'!$I$11,0,10*ROW('Sanitation Data'!I201))),'Data Summary'!DM207="Yes"),OFFSET('Sanitation Data'!$I$11,0,10*ROW('Sanitation Data'!I201)),NA())</f>
        <v>#N/A</v>
      </c>
      <c r="AY207" s="520" t="e">
        <f ca="1">+IF(AND(ISNUMBER(OFFSET('Sanitation Data'!$I$12,0,10*ROW('Sanitation Data'!I201))),'Data Summary'!DN207="Yes"),OFFSET('Sanitation Data'!$I$12,0,10*ROW('Sanitation Data'!I201)),NA())</f>
        <v>#N/A</v>
      </c>
      <c r="AZ207" s="521" t="e">
        <f ca="1">+IF(AND(ISNUMBER(OFFSET('Hygiene Data'!$D$5,0,10*ROW('Hygiene Data'!D201))),'Data Summary'!DO207="Yes"),OFFSET('Hygiene Data'!$D$5,0,10*ROW('Hygiene Data'!D201)),NA())</f>
        <v>#N/A</v>
      </c>
      <c r="BA207" s="521" t="e">
        <f ca="1">+IF(AND(ISNUMBER(OFFSET('Hygiene Data'!$D$7,0,10*ROW('Hygiene Data'!D201))),'Data Summary'!DP207="Yes"),OFFSET('Hygiene Data'!$D$7,0,10*ROW('Hygiene Data'!D201)),NA())</f>
        <v>#N/A</v>
      </c>
      <c r="BB207" s="521" t="e">
        <f ca="1">+IF(AND(ISNUMBER(OFFSET('Hygiene Data'!$D$9,0,10*ROW('Hygiene Data'!D201))),'Data Summary'!DQ207="Yes"),OFFSET('Hygiene Data'!$D$9,0,10*ROW('Hygiene Data'!D201)),NA())</f>
        <v>#N/A</v>
      </c>
      <c r="BC207" s="521" t="e">
        <f ca="1">+IF(AND(ISNUMBER(OFFSET('Hygiene Data'!$E$5,0,10*ROW('Hygiene Data'!E201))),'Data Summary'!DR207="Yes"),OFFSET('Hygiene Data'!$E$5,0,10*ROW('Hygiene Data'!E201)),NA())</f>
        <v>#N/A</v>
      </c>
      <c r="BD207" s="521" t="e">
        <f ca="1">+IF(AND(ISNUMBER(OFFSET('Hygiene Data'!$E$7,0,10*ROW('Hygiene Data'!E201))),'Data Summary'!DS207="Yes"),OFFSET('Hygiene Data'!$E$7,0,10*ROW('Hygiene Data'!E201)),NA())</f>
        <v>#N/A</v>
      </c>
      <c r="BE207" s="521" t="e">
        <f ca="1">+IF(AND(ISNUMBER(OFFSET('Hygiene Data'!$E$9,0,10*ROW('Hygiene Data'!E201))),'Data Summary'!DT207="Yes"),OFFSET('Hygiene Data'!$E$9,0,10*ROW('Hygiene Data'!E201)),NA())</f>
        <v>#N/A</v>
      </c>
      <c r="BF207" s="521" t="e">
        <f ca="1">+IF(AND(ISNUMBER(OFFSET('Hygiene Data'!$F$5,0,10*ROW('Hygiene Data'!F201))),'Data Summary'!DU207="Yes"),OFFSET('Hygiene Data'!$F$5,0,10*ROW('Hygiene Data'!F201)),NA())</f>
        <v>#N/A</v>
      </c>
      <c r="BG207" s="521" t="e">
        <f ca="1">+IF(AND(ISNUMBER(OFFSET('Hygiene Data'!$F$7,0,10*ROW('Hygiene Data'!F201))),'Data Summary'!DV207="Yes"),OFFSET('Hygiene Data'!$F$7,0,10*ROW('Hygiene Data'!F201)),NA())</f>
        <v>#N/A</v>
      </c>
      <c r="BH207" s="521" t="e">
        <f ca="1">+IF(AND(ISNUMBER(OFFSET('Hygiene Data'!$F$9,0,10*ROW('Hygiene Data'!F201))),'Data Summary'!DW207="Yes"),OFFSET('Hygiene Data'!$F$9,0,10*ROW('Hygiene Data'!F201)),NA())</f>
        <v>#N/A</v>
      </c>
      <c r="BI207" s="521" t="e">
        <f ca="1">+IF(AND(ISNUMBER(OFFSET('Hygiene Data'!$G$5,0,10*ROW('Hygiene Data'!G201))),'Data Summary'!DX207="Yes"),OFFSET('Hygiene Data'!$G$5,0,10*ROW('Hygiene Data'!G201)),NA())</f>
        <v>#N/A</v>
      </c>
      <c r="BJ207" s="521" t="e">
        <f ca="1">+IF(AND(ISNUMBER(OFFSET('Hygiene Data'!$G$7,0,10*ROW('Hygiene Data'!G201))),'Data Summary'!DY207="Yes"),OFFSET('Hygiene Data'!$G$7,0,10*ROW('Hygiene Data'!G201)),NA())</f>
        <v>#N/A</v>
      </c>
      <c r="BK207" s="521" t="e">
        <f ca="1">+IF(AND(ISNUMBER(OFFSET('Hygiene Data'!$G$9,0,10*ROW('Hygiene Data'!G201))),'Data Summary'!DZ207="Yes"),OFFSET('Hygiene Data'!$G$9,0,10*ROW('Hygiene Data'!G201)),NA())</f>
        <v>#N/A</v>
      </c>
      <c r="BL207" s="521" t="e">
        <f ca="1">+IF(AND(ISNUMBER(OFFSET('Hygiene Data'!$H$5,0,10*ROW('Hygiene Data'!H201))),'Data Summary'!EA207="Yes"),OFFSET('Hygiene Data'!$H$5,0,10*ROW('Hygiene Data'!H201)),NA())</f>
        <v>#N/A</v>
      </c>
      <c r="BM207" s="521" t="e">
        <f ca="1">+IF(AND(ISNUMBER(OFFSET('Hygiene Data'!$H$7,0,10*ROW('Hygiene Data'!H201))),'Data Summary'!EB207="Yes"),OFFSET('Hygiene Data'!$H$7,0,10*ROW('Hygiene Data'!H201)),NA())</f>
        <v>#N/A</v>
      </c>
      <c r="BN207" s="521" t="e">
        <f ca="1">+IF(AND(ISNUMBER(OFFSET('Hygiene Data'!$H$9,0,10*ROW('Hygiene Data'!H201))),'Data Summary'!EC207="Yes"),OFFSET('Hygiene Data'!$H$9,0,10*ROW('Hygiene Data'!H201)),NA())</f>
        <v>#N/A</v>
      </c>
      <c r="BO207" s="521" t="e">
        <f ca="1">+IF(AND(ISNUMBER(OFFSET('Hygiene Data'!$I$5,0,10*ROW('Hygiene Data'!I201))),'Data Summary'!ED207="Yes"),OFFSET('Hygiene Data'!$I$5,0,10*ROW('Hygiene Data'!I201)),NA())</f>
        <v>#N/A</v>
      </c>
      <c r="BP207" s="521" t="e">
        <f ca="1">+IF(AND(ISNUMBER(OFFSET('Hygiene Data'!$I$7,0,10*ROW('Hygiene Data'!I201))),'Data Summary'!EE207="Yes"),OFFSET('Hygiene Data'!$I$7,0,10*ROW('Hygiene Data'!I201)),NA())</f>
        <v>#N/A</v>
      </c>
      <c r="BQ207" s="521"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46DA1-B854-4325-9B36-D74F8E6DE091}">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81" customWidth="1"/>
    <col min="2" max="2" width="6.5" style="582" customWidth="1"/>
    <col min="3" max="3" width="21.59765625" style="583" customWidth="1"/>
    <col min="4" max="4" width="9.69921875" style="531" customWidth="1"/>
    <col min="5" max="5" width="8" style="586" customWidth="1"/>
    <col min="6" max="6" width="8" style="584" customWidth="1"/>
    <col min="7" max="7" width="8" style="587" customWidth="1"/>
    <col min="8" max="8" width="8" style="584" customWidth="1"/>
    <col min="9" max="9" width="8" style="531" customWidth="1"/>
    <col min="10" max="10" width="8" style="585" customWidth="1"/>
    <col min="11" max="11" width="8" style="588" customWidth="1"/>
    <col min="12" max="12" width="8" style="584" customWidth="1"/>
    <col min="13" max="13" width="8" style="589" customWidth="1"/>
    <col min="14" max="14" width="8" style="585" customWidth="1"/>
    <col min="15" max="19" width="8" style="531" customWidth="1"/>
    <col min="20" max="16384" width="9" style="531"/>
  </cols>
  <sheetData>
    <row r="1" spans="1:19" ht="20.25" customHeight="1" x14ac:dyDescent="0.25">
      <c r="A1" s="522" t="str">
        <f>HLOOKUP(Introduction!$G$4,nametranslations,157,FALSE)</f>
        <v>WHO/UNICEF JMP Estimates
(Updated 2026)</v>
      </c>
      <c r="B1" s="523" t="str">
        <f ca="1">HLOOKUP([1]Introduction!$G$4,nametranslations,38,FALSE)</f>
        <v>Water, sanitation and hygiene services in schools</v>
      </c>
      <c r="C1" s="523" t="str">
        <f ca="1">HLOOKUP([1]Introduction!$G$4,nametranslations,38,FALSE)</f>
        <v>Water, sanitation and hygiene services in schools</v>
      </c>
      <c r="D1" s="523" t="str">
        <f ca="1">HLOOKUP([1]Introduction!$G$4,nametranslations,38,FALSE)</f>
        <v>Water, sanitation and hygiene services in schools</v>
      </c>
      <c r="E1" s="524" t="str">
        <f>HLOOKUP(Introduction!$G$4,nametranslations,68,FALSE)</f>
        <v>Drinking Water (%)</v>
      </c>
      <c r="F1" s="525"/>
      <c r="G1" s="525"/>
      <c r="H1" s="525"/>
      <c r="I1" s="526"/>
      <c r="J1" s="527" t="str">
        <f>HLOOKUP(Introduction!$G$4,nametranslations,69,FALSE)</f>
        <v>Sanitation (%)</v>
      </c>
      <c r="K1" s="527"/>
      <c r="L1" s="527"/>
      <c r="M1" s="527"/>
      <c r="N1" s="527"/>
      <c r="O1" s="528" t="str">
        <f>HLOOKUP(Introduction!$G$4,nametranslations,70,FALSE)</f>
        <v>Hygiene (%)</v>
      </c>
      <c r="P1" s="529"/>
      <c r="Q1" s="529"/>
      <c r="R1" s="529"/>
      <c r="S1" s="530"/>
    </row>
    <row r="2" spans="1:19" x14ac:dyDescent="0.25">
      <c r="A2" s="523" t="str">
        <f ca="1">HLOOKUP([1]Introduction!$G$4,nametranslations,38,FALSE)</f>
        <v>Water, sanitation and hygiene services in schools</v>
      </c>
      <c r="B2" s="523" t="str">
        <f ca="1">HLOOKUP([1]Introduction!$G$4,nametranslations,38,FALSE)</f>
        <v>Water, sanitation and hygiene services in schools</v>
      </c>
      <c r="C2" s="523" t="str">
        <f ca="1">HLOOKUP([1]Introduction!$G$4,nametranslations,38,FALSE)</f>
        <v>Water, sanitation and hygiene services in schools</v>
      </c>
      <c r="D2" s="523" t="str">
        <f ca="1">HLOOKUP([1]Introduction!$G$4,nametranslations,38,FALSE)</f>
        <v>Water, sanitation and hygiene services in schools</v>
      </c>
      <c r="E2" s="532"/>
      <c r="F2" s="533"/>
      <c r="G2" s="534"/>
      <c r="H2" s="535"/>
      <c r="I2" s="536"/>
      <c r="J2" s="537"/>
      <c r="K2" s="533"/>
      <c r="L2" s="538"/>
      <c r="M2" s="535"/>
      <c r="N2" s="539"/>
      <c r="O2" s="532"/>
      <c r="P2" s="533"/>
      <c r="Q2" s="540"/>
      <c r="R2" s="535"/>
      <c r="S2" s="536"/>
    </row>
    <row r="3" spans="1:19" ht="134.25" customHeight="1" x14ac:dyDescent="0.25">
      <c r="A3" s="541" t="str">
        <f>HLOOKUP(Introduction!$G$4,nametranslations,71,FALSE)</f>
        <v>Country</v>
      </c>
      <c r="B3" s="542" t="str">
        <f>HLOOKUP(Introduction!$G$4,nametranslations,72,FALSE)</f>
        <v>Year</v>
      </c>
      <c r="C3" s="543" t="str">
        <f>HLOOKUP(Introduction!$G$4,nametranslations,73,FALSE)</f>
        <v>Setting</v>
      </c>
      <c r="D3" s="544" t="str">
        <f>HLOOKUP(Introduction!$G$4,nametranslations,67,FALSE)</f>
        <v>School Age Population 
Source: United Nations Population Division &amp; UNESCO</v>
      </c>
      <c r="E3" s="545" t="str">
        <f>HLOOKUP(Introduction!$G$4,nametranslations,74,FALSE)</f>
        <v>Facility</v>
      </c>
      <c r="F3" s="546" t="str">
        <f>HLOOKUP(Introduction!$G$4,nametranslations,75,FALSE)</f>
        <v>Improved</v>
      </c>
      <c r="G3" s="547" t="str">
        <f>HLOOKUP(Introduction!$G$4,nametranslations,76,FALSE)</f>
        <v>Basic (improved &amp; available)</v>
      </c>
      <c r="H3" s="548" t="str">
        <f>HLOOKUP(Introduction!$G$4,nametranslations,77,FALSE)</f>
        <v>Limited</v>
      </c>
      <c r="I3" s="549" t="str">
        <f>HLOOKUP(Introduction!$G$4,nametranslations,78,FALSE)</f>
        <v>No service</v>
      </c>
      <c r="J3" s="550" t="str">
        <f>HLOOKUP(Introduction!$G$4,nametranslations,74,FALSE)</f>
        <v>Facility</v>
      </c>
      <c r="K3" s="551" t="str">
        <f>HLOOKUP(Introduction!$G$4,nametranslations,75,FALSE)</f>
        <v>Improved</v>
      </c>
      <c r="L3" s="552" t="str">
        <f>HLOOKUP(Introduction!$G$4,nametranslations,79,FALSE)</f>
        <v>Basic
(improved, usable &amp; single-sex)</v>
      </c>
      <c r="M3" s="548" t="str">
        <f>HLOOKUP(Introduction!$G$4,nametranslations,77,FALSE)</f>
        <v>Limited</v>
      </c>
      <c r="N3" s="549" t="str">
        <f>HLOOKUP(Introduction!$G$4,nametranslations,78,FALSE)</f>
        <v>No service</v>
      </c>
      <c r="O3" s="545" t="str">
        <f>HLOOKUP(Introduction!$G$4,nametranslations,74,FALSE)</f>
        <v>Facility</v>
      </c>
      <c r="P3" s="546" t="str">
        <f>HLOOKUP(Introduction!$G$4,nametranslations,80,FALSE)</f>
        <v>Facility with water</v>
      </c>
      <c r="Q3" s="553" t="str">
        <f>HLOOKUP(Introduction!$G$4,nametranslations,81,FALSE)</f>
        <v>Basic  
(facility with water &amp; soap)</v>
      </c>
      <c r="R3" s="548" t="str">
        <f>HLOOKUP(Introduction!$G$4,nametranslations,77,FALSE)</f>
        <v>Limited</v>
      </c>
      <c r="S3" s="549" t="str">
        <f>HLOOKUP(Introduction!$G$4,nametranslations,78,FALSE)</f>
        <v>No service</v>
      </c>
    </row>
    <row r="4" spans="1:19" x14ac:dyDescent="0.25">
      <c r="A4" s="554" t="str">
        <f>+Introduction!$C$7</f>
        <v>Solomon Islands</v>
      </c>
      <c r="B4" s="555">
        <f>IF(ISBLANK(Regressions!B14), " ", Regressions!B14)</f>
        <v>2000</v>
      </c>
      <c r="C4" s="556" t="str">
        <f>HLOOKUP(Introduction!$G$4,nametranslations,24,FALSE)</f>
        <v>Total</v>
      </c>
      <c r="D4" s="557">
        <f>IF(ISBLANK(Regressions!D14), " ", Regressions!D14)</f>
        <v>182840</v>
      </c>
      <c r="E4" s="558" t="e">
        <f>IF(ISNUMBER(Regressions!E14),ROUND(Regressions!E14, 1), NA())</f>
        <v>#N/A</v>
      </c>
      <c r="F4" s="559" t="e">
        <f>IF(ISNUMBER(Regressions!F14),ROUND(Regressions!F14, 1), NA())</f>
        <v>#N/A</v>
      </c>
      <c r="G4" s="560" t="e">
        <f>IF(ISNUMBER(Regressions!G14),ROUND(Regressions!G14, 1), NA())</f>
        <v>#N/A</v>
      </c>
      <c r="H4" s="561" t="e">
        <f>IF(ISNUMBER(Regressions!H14),ROUND(Regressions!H14, 1), NA())</f>
        <v>#N/A</v>
      </c>
      <c r="I4" s="562" t="e">
        <f>IF(ISNUMBER(Regressions!I14),ROUND(Regressions!I14, 1), NA())</f>
        <v>#N/A</v>
      </c>
      <c r="J4" s="563" t="e">
        <f>IF(ISNUMBER(Regressions!K14),ROUND(Regressions!K14, 1), NA())</f>
        <v>#N/A</v>
      </c>
      <c r="K4" s="559" t="e">
        <f>IF(ISNUMBER(Regressions!L14),ROUND(Regressions!L14, 1), NA())</f>
        <v>#N/A</v>
      </c>
      <c r="L4" s="564" t="e">
        <f>IF(ISNUMBER(Regressions!M14),ROUND(Regressions!M14, 1), NA())</f>
        <v>#N/A</v>
      </c>
      <c r="M4" s="561" t="e">
        <f>IF(ISNUMBER(Regressions!N14),ROUND(Regressions!N14, 1), NA())</f>
        <v>#N/A</v>
      </c>
      <c r="N4" s="562" t="e">
        <f>IF(ISNUMBER(Regressions!O14),ROUND(Regressions!O14, 1), NA())</f>
        <v>#N/A</v>
      </c>
      <c r="O4" s="563" t="e">
        <f>IF(ISNUMBER(Regressions!Q14),ROUND(Regressions!Q14, 1), NA())</f>
        <v>#N/A</v>
      </c>
      <c r="P4" s="559" t="e">
        <f>IF(ISNUMBER(Regressions!R14),ROUND(Regressions!R14, 1), NA())</f>
        <v>#N/A</v>
      </c>
      <c r="Q4" s="565" t="e">
        <f>IF(ISNUMBER(Regressions!S14),ROUND(Regressions!S14, 1), NA())</f>
        <v>#N/A</v>
      </c>
      <c r="R4" s="561" t="e">
        <f>IF(ISNUMBER(Regressions!T14),ROUND(Regressions!T14, 1), NA())</f>
        <v>#N/A</v>
      </c>
      <c r="S4" s="562" t="e">
        <f>IF(ISNUMBER(Regressions!U14),ROUND(Regressions!U14, 1), NA())</f>
        <v>#N/A</v>
      </c>
    </row>
    <row r="5" spans="1:19" x14ac:dyDescent="0.25">
      <c r="A5" s="554" t="str">
        <f>+Introduction!$C$7</f>
        <v>Solomon Islands</v>
      </c>
      <c r="B5" s="555">
        <f>IF(ISBLANK(Regressions!B15), " ", Regressions!B15)</f>
        <v>2001</v>
      </c>
      <c r="C5" s="554" t="str">
        <f>HLOOKUP(Introduction!$G$4,nametranslations,24,FALSE)</f>
        <v>Total</v>
      </c>
      <c r="D5" s="557">
        <f>IF(ISBLANK(Regressions!D15), " ", Regressions!D15)</f>
        <v>184877</v>
      </c>
      <c r="E5" s="558" t="e">
        <f>IF(ISNUMBER(Regressions!E15),ROUND(Regressions!E15, 1), NA())</f>
        <v>#N/A</v>
      </c>
      <c r="F5" s="559" t="e">
        <f>IF(ISNUMBER(Regressions!F15),ROUND(Regressions!F15, 1), NA())</f>
        <v>#N/A</v>
      </c>
      <c r="G5" s="560" t="e">
        <f>IF(ISNUMBER(Regressions!G15),ROUND(Regressions!G15, 1), NA())</f>
        <v>#N/A</v>
      </c>
      <c r="H5" s="561" t="e">
        <f>IF(ISNUMBER(Regressions!H15),ROUND(Regressions!H15, 1), NA())</f>
        <v>#N/A</v>
      </c>
      <c r="I5" s="562" t="e">
        <f>IF(ISNUMBER(Regressions!I15),ROUND(Regressions!I15, 1), NA())</f>
        <v>#N/A</v>
      </c>
      <c r="J5" s="563" t="e">
        <f>IF(ISNUMBER(Regressions!K15),ROUND(Regressions!K15, 1), NA())</f>
        <v>#N/A</v>
      </c>
      <c r="K5" s="559" t="e">
        <f>IF(ISNUMBER(Regressions!L15),ROUND(Regressions!L15, 1), NA())</f>
        <v>#N/A</v>
      </c>
      <c r="L5" s="564" t="e">
        <f>IF(ISNUMBER(Regressions!M15),ROUND(Regressions!M15, 1), NA())</f>
        <v>#N/A</v>
      </c>
      <c r="M5" s="561" t="e">
        <f>IF(ISNUMBER(Regressions!N15),ROUND(Regressions!N15, 1), NA())</f>
        <v>#N/A</v>
      </c>
      <c r="N5" s="562" t="e">
        <f>IF(ISNUMBER(Regressions!O15),ROUND(Regressions!O15, 1), NA())</f>
        <v>#N/A</v>
      </c>
      <c r="O5" s="563" t="e">
        <f>IF(ISNUMBER(Regressions!Q15),ROUND(Regressions!Q15, 1), NA())</f>
        <v>#N/A</v>
      </c>
      <c r="P5" s="559" t="e">
        <f>IF(ISNUMBER(Regressions!R15),ROUND(Regressions!R15, 1), NA())</f>
        <v>#N/A</v>
      </c>
      <c r="Q5" s="565" t="e">
        <f>IF(ISNUMBER(Regressions!S15),ROUND(Regressions!S15, 1), NA())</f>
        <v>#N/A</v>
      </c>
      <c r="R5" s="561" t="e">
        <f>IF(ISNUMBER(Regressions!T15),ROUND(Regressions!T15, 1), NA())</f>
        <v>#N/A</v>
      </c>
      <c r="S5" s="562" t="e">
        <f>IF(ISNUMBER(Regressions!U15),ROUND(Regressions!U15, 1), NA())</f>
        <v>#N/A</v>
      </c>
    </row>
    <row r="6" spans="1:19" x14ac:dyDescent="0.25">
      <c r="A6" s="554" t="str">
        <f>+Introduction!$C$7</f>
        <v>Solomon Islands</v>
      </c>
      <c r="B6" s="555">
        <f>IF(ISBLANK(Regressions!B16), " ", Regressions!B16)</f>
        <v>2002</v>
      </c>
      <c r="C6" s="554" t="str">
        <f>HLOOKUP(Introduction!$G$4,nametranslations,24,FALSE)</f>
        <v>Total</v>
      </c>
      <c r="D6" s="557">
        <f>IF(ISBLANK(Regressions!D16), " ", Regressions!D16)</f>
        <v>186796</v>
      </c>
      <c r="E6" s="558" t="e">
        <f>IF(ISNUMBER(Regressions!E16),ROUND(Regressions!E16, 1), NA())</f>
        <v>#N/A</v>
      </c>
      <c r="F6" s="559" t="e">
        <f>IF(ISNUMBER(Regressions!F16),ROUND(Regressions!F16, 1), NA())</f>
        <v>#N/A</v>
      </c>
      <c r="G6" s="560" t="e">
        <f>IF(ISNUMBER(Regressions!G16),ROUND(Regressions!G16, 1), NA())</f>
        <v>#N/A</v>
      </c>
      <c r="H6" s="561" t="e">
        <f>IF(ISNUMBER(Regressions!H16),ROUND(Regressions!H16, 1), NA())</f>
        <v>#N/A</v>
      </c>
      <c r="I6" s="562" t="e">
        <f>IF(ISNUMBER(Regressions!I16),ROUND(Regressions!I16, 1), NA())</f>
        <v>#N/A</v>
      </c>
      <c r="J6" s="563" t="e">
        <f>IF(ISNUMBER(Regressions!K16),ROUND(Regressions!K16, 1), NA())</f>
        <v>#N/A</v>
      </c>
      <c r="K6" s="559" t="e">
        <f>IF(ISNUMBER(Regressions!L16),ROUND(Regressions!L16, 1), NA())</f>
        <v>#N/A</v>
      </c>
      <c r="L6" s="564" t="e">
        <f>IF(ISNUMBER(Regressions!M16),ROUND(Regressions!M16, 1), NA())</f>
        <v>#N/A</v>
      </c>
      <c r="M6" s="561" t="e">
        <f>IF(ISNUMBER(Regressions!N16),ROUND(Regressions!N16, 1), NA())</f>
        <v>#N/A</v>
      </c>
      <c r="N6" s="562" t="e">
        <f>IF(ISNUMBER(Regressions!O16),ROUND(Regressions!O16, 1), NA())</f>
        <v>#N/A</v>
      </c>
      <c r="O6" s="563" t="e">
        <f>IF(ISNUMBER(Regressions!Q16),ROUND(Regressions!Q16, 1), NA())</f>
        <v>#N/A</v>
      </c>
      <c r="P6" s="559" t="e">
        <f>IF(ISNUMBER(Regressions!R16),ROUND(Regressions!R16, 1), NA())</f>
        <v>#N/A</v>
      </c>
      <c r="Q6" s="565" t="e">
        <f>IF(ISNUMBER(Regressions!S16),ROUND(Regressions!S16, 1), NA())</f>
        <v>#N/A</v>
      </c>
      <c r="R6" s="561" t="e">
        <f>IF(ISNUMBER(Regressions!T16),ROUND(Regressions!T16, 1), NA())</f>
        <v>#N/A</v>
      </c>
      <c r="S6" s="562" t="e">
        <f>IF(ISNUMBER(Regressions!U16),ROUND(Regressions!U16, 1), NA())</f>
        <v>#N/A</v>
      </c>
    </row>
    <row r="7" spans="1:19" x14ac:dyDescent="0.25">
      <c r="A7" s="554" t="str">
        <f>+Introduction!$C$7</f>
        <v>Solomon Islands</v>
      </c>
      <c r="B7" s="555">
        <f>IF(ISBLANK(Regressions!B17), " ", Regressions!B17)</f>
        <v>2003</v>
      </c>
      <c r="C7" s="554" t="str">
        <f>HLOOKUP(Introduction!$G$4,nametranslations,24,FALSE)</f>
        <v>Total</v>
      </c>
      <c r="D7" s="557">
        <f>IF(ISBLANK(Regressions!D17), " ", Regressions!D17)</f>
        <v>188604</v>
      </c>
      <c r="E7" s="558" t="e">
        <f>IF(ISNUMBER(Regressions!E17),ROUND(Regressions!E17, 1), NA())</f>
        <v>#N/A</v>
      </c>
      <c r="F7" s="559" t="e">
        <f>IF(ISNUMBER(Regressions!F17),ROUND(Regressions!F17, 1), NA())</f>
        <v>#N/A</v>
      </c>
      <c r="G7" s="560" t="e">
        <f>IF(ISNUMBER(Regressions!G17),ROUND(Regressions!G17, 1), NA())</f>
        <v>#N/A</v>
      </c>
      <c r="H7" s="561" t="e">
        <f>IF(ISNUMBER(Regressions!H17),ROUND(Regressions!H17, 1), NA())</f>
        <v>#N/A</v>
      </c>
      <c r="I7" s="562" t="e">
        <f>IF(ISNUMBER(Regressions!I17),ROUND(Regressions!I17, 1), NA())</f>
        <v>#N/A</v>
      </c>
      <c r="J7" s="563" t="e">
        <f>IF(ISNUMBER(Regressions!K17),ROUND(Regressions!K17, 1), NA())</f>
        <v>#N/A</v>
      </c>
      <c r="K7" s="559" t="e">
        <f>IF(ISNUMBER(Regressions!L17),ROUND(Regressions!L17, 1), NA())</f>
        <v>#N/A</v>
      </c>
      <c r="L7" s="564" t="e">
        <f>IF(ISNUMBER(Regressions!M17),ROUND(Regressions!M17, 1), NA())</f>
        <v>#N/A</v>
      </c>
      <c r="M7" s="561" t="e">
        <f>IF(ISNUMBER(Regressions!N17),ROUND(Regressions!N17, 1), NA())</f>
        <v>#N/A</v>
      </c>
      <c r="N7" s="562" t="e">
        <f>IF(ISNUMBER(Regressions!O17),ROUND(Regressions!O17, 1), NA())</f>
        <v>#N/A</v>
      </c>
      <c r="O7" s="563" t="e">
        <f>IF(ISNUMBER(Regressions!Q17),ROUND(Regressions!Q17, 1), NA())</f>
        <v>#N/A</v>
      </c>
      <c r="P7" s="559" t="e">
        <f>IF(ISNUMBER(Regressions!R17),ROUND(Regressions!R17, 1), NA())</f>
        <v>#N/A</v>
      </c>
      <c r="Q7" s="565" t="e">
        <f>IF(ISNUMBER(Regressions!S17),ROUND(Regressions!S17, 1), NA())</f>
        <v>#N/A</v>
      </c>
      <c r="R7" s="561" t="e">
        <f>IF(ISNUMBER(Regressions!T17),ROUND(Regressions!T17, 1), NA())</f>
        <v>#N/A</v>
      </c>
      <c r="S7" s="562" t="e">
        <f>IF(ISNUMBER(Regressions!U17),ROUND(Regressions!U17, 1), NA())</f>
        <v>#N/A</v>
      </c>
    </row>
    <row r="8" spans="1:19" x14ac:dyDescent="0.25">
      <c r="A8" s="554" t="str">
        <f>+Introduction!$C$7</f>
        <v>Solomon Islands</v>
      </c>
      <c r="B8" s="555">
        <f>IF(ISBLANK(Regressions!B18), " ", Regressions!B18)</f>
        <v>2004</v>
      </c>
      <c r="C8" s="554" t="str">
        <f>HLOOKUP(Introduction!$G$4,nametranslations,24,FALSE)</f>
        <v>Total</v>
      </c>
      <c r="D8" s="557">
        <f>IF(ISBLANK(Regressions!D18), " ", Regressions!D18)</f>
        <v>190798</v>
      </c>
      <c r="E8" s="558" t="e">
        <f>IF(ISNUMBER(Regressions!E18),ROUND(Regressions!E18, 1), NA())</f>
        <v>#N/A</v>
      </c>
      <c r="F8" s="559" t="e">
        <f>IF(ISNUMBER(Regressions!F18),ROUND(Regressions!F18, 1), NA())</f>
        <v>#N/A</v>
      </c>
      <c r="G8" s="560" t="e">
        <f>IF(ISNUMBER(Regressions!G18),ROUND(Regressions!G18, 1), NA())</f>
        <v>#N/A</v>
      </c>
      <c r="H8" s="561" t="e">
        <f>IF(ISNUMBER(Regressions!H18),ROUND(Regressions!H18, 1), NA())</f>
        <v>#N/A</v>
      </c>
      <c r="I8" s="562" t="e">
        <f>IF(ISNUMBER(Regressions!I18),ROUND(Regressions!I18, 1), NA())</f>
        <v>#N/A</v>
      </c>
      <c r="J8" s="563" t="e">
        <f>IF(ISNUMBER(Regressions!K18),ROUND(Regressions!K18, 1), NA())</f>
        <v>#N/A</v>
      </c>
      <c r="K8" s="559" t="e">
        <f>IF(ISNUMBER(Regressions!L18),ROUND(Regressions!L18, 1), NA())</f>
        <v>#N/A</v>
      </c>
      <c r="L8" s="564" t="e">
        <f>IF(ISNUMBER(Regressions!M18),ROUND(Regressions!M18, 1), NA())</f>
        <v>#N/A</v>
      </c>
      <c r="M8" s="561" t="e">
        <f>IF(ISNUMBER(Regressions!N18),ROUND(Regressions!N18, 1), NA())</f>
        <v>#N/A</v>
      </c>
      <c r="N8" s="562" t="e">
        <f>IF(ISNUMBER(Regressions!O18),ROUND(Regressions!O18, 1), NA())</f>
        <v>#N/A</v>
      </c>
      <c r="O8" s="563" t="e">
        <f>IF(ISNUMBER(Regressions!Q18),ROUND(Regressions!Q18, 1), NA())</f>
        <v>#N/A</v>
      </c>
      <c r="P8" s="559" t="e">
        <f>IF(ISNUMBER(Regressions!R18),ROUND(Regressions!R18, 1), NA())</f>
        <v>#N/A</v>
      </c>
      <c r="Q8" s="565" t="e">
        <f>IF(ISNUMBER(Regressions!S18),ROUND(Regressions!S18, 1), NA())</f>
        <v>#N/A</v>
      </c>
      <c r="R8" s="561" t="e">
        <f>IF(ISNUMBER(Regressions!T18),ROUND(Regressions!T18, 1), NA())</f>
        <v>#N/A</v>
      </c>
      <c r="S8" s="562" t="e">
        <f>IF(ISNUMBER(Regressions!U18),ROUND(Regressions!U18, 1), NA())</f>
        <v>#N/A</v>
      </c>
    </row>
    <row r="9" spans="1:19" x14ac:dyDescent="0.25">
      <c r="A9" s="554" t="str">
        <f>+Introduction!$C$7</f>
        <v>Solomon Islands</v>
      </c>
      <c r="B9" s="555">
        <f>IF(ISBLANK(Regressions!B19), " ", Regressions!B19)</f>
        <v>2005</v>
      </c>
      <c r="C9" s="554" t="str">
        <f>HLOOKUP(Introduction!$G$4,nametranslations,24,FALSE)</f>
        <v>Total</v>
      </c>
      <c r="D9" s="557">
        <f>IF(ISBLANK(Regressions!D19), " ", Regressions!D19)</f>
        <v>192977</v>
      </c>
      <c r="E9" s="558" t="e">
        <f>IF(ISNUMBER(Regressions!E19),ROUND(Regressions!E19, 1), NA())</f>
        <v>#N/A</v>
      </c>
      <c r="F9" s="559" t="e">
        <f>IF(ISNUMBER(Regressions!F19),ROUND(Regressions!F19, 1), NA())</f>
        <v>#N/A</v>
      </c>
      <c r="G9" s="560" t="e">
        <f>IF(ISNUMBER(Regressions!G19),ROUND(Regressions!G19, 1), NA())</f>
        <v>#N/A</v>
      </c>
      <c r="H9" s="561" t="e">
        <f>IF(ISNUMBER(Regressions!H19),ROUND(Regressions!H19, 1), NA())</f>
        <v>#N/A</v>
      </c>
      <c r="I9" s="562" t="e">
        <f>IF(ISNUMBER(Regressions!I19),ROUND(Regressions!I19, 1), NA())</f>
        <v>#N/A</v>
      </c>
      <c r="J9" s="563" t="e">
        <f>IF(ISNUMBER(Regressions!K19),ROUND(Regressions!K19, 1), NA())</f>
        <v>#N/A</v>
      </c>
      <c r="K9" s="559" t="e">
        <f>IF(ISNUMBER(Regressions!L19),ROUND(Regressions!L19, 1), NA())</f>
        <v>#N/A</v>
      </c>
      <c r="L9" s="564" t="e">
        <f>IF(ISNUMBER(Regressions!M19),ROUND(Regressions!M19, 1), NA())</f>
        <v>#N/A</v>
      </c>
      <c r="M9" s="561" t="e">
        <f>IF(ISNUMBER(Regressions!N19),ROUND(Regressions!N19, 1), NA())</f>
        <v>#N/A</v>
      </c>
      <c r="N9" s="562" t="e">
        <f>IF(ISNUMBER(Regressions!O19),ROUND(Regressions!O19, 1), NA())</f>
        <v>#N/A</v>
      </c>
      <c r="O9" s="563" t="e">
        <f>IF(ISNUMBER(Regressions!Q19),ROUND(Regressions!Q19, 1), NA())</f>
        <v>#N/A</v>
      </c>
      <c r="P9" s="559" t="e">
        <f>IF(ISNUMBER(Regressions!R19),ROUND(Regressions!R19, 1), NA())</f>
        <v>#N/A</v>
      </c>
      <c r="Q9" s="565" t="e">
        <f>IF(ISNUMBER(Regressions!S19),ROUND(Regressions!S19, 1), NA())</f>
        <v>#N/A</v>
      </c>
      <c r="R9" s="561" t="e">
        <f>IF(ISNUMBER(Regressions!T19),ROUND(Regressions!T19, 1), NA())</f>
        <v>#N/A</v>
      </c>
      <c r="S9" s="562" t="e">
        <f>IF(ISNUMBER(Regressions!U19),ROUND(Regressions!U19, 1), NA())</f>
        <v>#N/A</v>
      </c>
    </row>
    <row r="10" spans="1:19" x14ac:dyDescent="0.25">
      <c r="A10" s="554" t="str">
        <f>+Introduction!$C$7</f>
        <v>Solomon Islands</v>
      </c>
      <c r="B10" s="555">
        <f>IF(ISBLANK(Regressions!B20), " ", Regressions!B20)</f>
        <v>2006</v>
      </c>
      <c r="C10" s="554" t="str">
        <f>HLOOKUP(Introduction!$G$4,nametranslations,24,FALSE)</f>
        <v>Total</v>
      </c>
      <c r="D10" s="557">
        <f>IF(ISBLANK(Regressions!D20), " ", Regressions!D20)</f>
        <v>195286</v>
      </c>
      <c r="E10" s="558" t="e">
        <f>IF(ISNUMBER(Regressions!E20),ROUND(Regressions!E20, 1), NA())</f>
        <v>#N/A</v>
      </c>
      <c r="F10" s="559" t="e">
        <f>IF(ISNUMBER(Regressions!F20),ROUND(Regressions!F20, 1), NA())</f>
        <v>#N/A</v>
      </c>
      <c r="G10" s="560" t="e">
        <f>IF(ISNUMBER(Regressions!G20),ROUND(Regressions!G20, 1), NA())</f>
        <v>#N/A</v>
      </c>
      <c r="H10" s="561" t="e">
        <f>IF(ISNUMBER(Regressions!H20),ROUND(Regressions!H20, 1), NA())</f>
        <v>#N/A</v>
      </c>
      <c r="I10" s="562" t="e">
        <f>IF(ISNUMBER(Regressions!I20),ROUND(Regressions!I20, 1), NA())</f>
        <v>#N/A</v>
      </c>
      <c r="J10" s="563" t="e">
        <f>IF(ISNUMBER(Regressions!K20),ROUND(Regressions!K20, 1), NA())</f>
        <v>#N/A</v>
      </c>
      <c r="K10" s="559" t="e">
        <f>IF(ISNUMBER(Regressions!L20),ROUND(Regressions!L20, 1), NA())</f>
        <v>#N/A</v>
      </c>
      <c r="L10" s="564" t="e">
        <f>IF(ISNUMBER(Regressions!M20),ROUND(Regressions!M20, 1), NA())</f>
        <v>#N/A</v>
      </c>
      <c r="M10" s="561" t="e">
        <f>IF(ISNUMBER(Regressions!N20),ROUND(Regressions!N20, 1), NA())</f>
        <v>#N/A</v>
      </c>
      <c r="N10" s="562" t="e">
        <f>IF(ISNUMBER(Regressions!O20),ROUND(Regressions!O20, 1), NA())</f>
        <v>#N/A</v>
      </c>
      <c r="O10" s="563" t="e">
        <f>IF(ISNUMBER(Regressions!Q20),ROUND(Regressions!Q20, 1), NA())</f>
        <v>#N/A</v>
      </c>
      <c r="P10" s="559" t="e">
        <f>IF(ISNUMBER(Regressions!R20),ROUND(Regressions!R20, 1), NA())</f>
        <v>#N/A</v>
      </c>
      <c r="Q10" s="565" t="e">
        <f>IF(ISNUMBER(Regressions!S20),ROUND(Regressions!S20, 1), NA())</f>
        <v>#N/A</v>
      </c>
      <c r="R10" s="561" t="e">
        <f>IF(ISNUMBER(Regressions!T20),ROUND(Regressions!T20, 1), NA())</f>
        <v>#N/A</v>
      </c>
      <c r="S10" s="562" t="e">
        <f>IF(ISNUMBER(Regressions!U20),ROUND(Regressions!U20, 1), NA())</f>
        <v>#N/A</v>
      </c>
    </row>
    <row r="11" spans="1:19" x14ac:dyDescent="0.25">
      <c r="A11" s="554" t="str">
        <f>+Introduction!$C$7</f>
        <v>Solomon Islands</v>
      </c>
      <c r="B11" s="555">
        <f>IF(ISBLANK(Regressions!B21), " ", Regressions!B21)</f>
        <v>2007</v>
      </c>
      <c r="C11" s="554" t="str">
        <f>HLOOKUP(Introduction!$G$4,nametranslations,24,FALSE)</f>
        <v>Total</v>
      </c>
      <c r="D11" s="557">
        <f>IF(ISBLANK(Regressions!D21), " ", Regressions!D21)</f>
        <v>197789</v>
      </c>
      <c r="E11" s="558" t="e">
        <f>IF(ISNUMBER(Regressions!E21),ROUND(Regressions!E21, 1), NA())</f>
        <v>#N/A</v>
      </c>
      <c r="F11" s="559" t="e">
        <f>IF(ISNUMBER(Regressions!F21),ROUND(Regressions!F21, 1), NA())</f>
        <v>#N/A</v>
      </c>
      <c r="G11" s="560" t="e">
        <f>IF(ISNUMBER(Regressions!G21),ROUND(Regressions!G21, 1), NA())</f>
        <v>#N/A</v>
      </c>
      <c r="H11" s="561" t="e">
        <f>IF(ISNUMBER(Regressions!H21),ROUND(Regressions!H21, 1), NA())</f>
        <v>#N/A</v>
      </c>
      <c r="I11" s="562" t="e">
        <f>IF(ISNUMBER(Regressions!I21),ROUND(Regressions!I21, 1), NA())</f>
        <v>#N/A</v>
      </c>
      <c r="J11" s="563" t="e">
        <f>IF(ISNUMBER(Regressions!K21),ROUND(Regressions!K21, 1), NA())</f>
        <v>#N/A</v>
      </c>
      <c r="K11" s="559" t="e">
        <f>IF(ISNUMBER(Regressions!L21),ROUND(Regressions!L21, 1), NA())</f>
        <v>#N/A</v>
      </c>
      <c r="L11" s="564" t="e">
        <f>IF(ISNUMBER(Regressions!M21),ROUND(Regressions!M21, 1), NA())</f>
        <v>#N/A</v>
      </c>
      <c r="M11" s="561" t="e">
        <f>IF(ISNUMBER(Regressions!N21),ROUND(Regressions!N21, 1), NA())</f>
        <v>#N/A</v>
      </c>
      <c r="N11" s="562" t="e">
        <f>IF(ISNUMBER(Regressions!O21),ROUND(Regressions!O21, 1), NA())</f>
        <v>#N/A</v>
      </c>
      <c r="O11" s="563" t="e">
        <f>IF(ISNUMBER(Regressions!Q21),ROUND(Regressions!Q21, 1), NA())</f>
        <v>#N/A</v>
      </c>
      <c r="P11" s="559" t="e">
        <f>IF(ISNUMBER(Regressions!R21),ROUND(Regressions!R21, 1), NA())</f>
        <v>#N/A</v>
      </c>
      <c r="Q11" s="565" t="e">
        <f>IF(ISNUMBER(Regressions!S21),ROUND(Regressions!S21, 1), NA())</f>
        <v>#N/A</v>
      </c>
      <c r="R11" s="561" t="e">
        <f>IF(ISNUMBER(Regressions!T21),ROUND(Regressions!T21, 1), NA())</f>
        <v>#N/A</v>
      </c>
      <c r="S11" s="562" t="e">
        <f>IF(ISNUMBER(Regressions!U21),ROUND(Regressions!U21, 1), NA())</f>
        <v>#N/A</v>
      </c>
    </row>
    <row r="12" spans="1:19" x14ac:dyDescent="0.25">
      <c r="A12" s="554" t="str">
        <f>+Introduction!$C$7</f>
        <v>Solomon Islands</v>
      </c>
      <c r="B12" s="555">
        <f>IF(ISBLANK(Regressions!B22), " ", Regressions!B22)</f>
        <v>2008</v>
      </c>
      <c r="C12" s="554" t="str">
        <f>HLOOKUP(Introduction!$G$4,nametranslations,24,FALSE)</f>
        <v>Total</v>
      </c>
      <c r="D12" s="557">
        <f>IF(ISBLANK(Regressions!D22), " ", Regressions!D22)</f>
        <v>200534</v>
      </c>
      <c r="E12" s="558" t="e">
        <f>IF(ISNUMBER(Regressions!E22),ROUND(Regressions!E22, 1), NA())</f>
        <v>#N/A</v>
      </c>
      <c r="F12" s="559" t="e">
        <f>IF(ISNUMBER(Regressions!F22),ROUND(Regressions!F22, 1), NA())</f>
        <v>#N/A</v>
      </c>
      <c r="G12" s="560" t="e">
        <f>IF(ISNUMBER(Regressions!G22),ROUND(Regressions!G22, 1), NA())</f>
        <v>#N/A</v>
      </c>
      <c r="H12" s="561" t="e">
        <f>IF(ISNUMBER(Regressions!H22),ROUND(Regressions!H22, 1), NA())</f>
        <v>#N/A</v>
      </c>
      <c r="I12" s="562" t="e">
        <f>IF(ISNUMBER(Regressions!I22),ROUND(Regressions!I22, 1), NA())</f>
        <v>#N/A</v>
      </c>
      <c r="J12" s="563" t="e">
        <f>IF(ISNUMBER(Regressions!K22),ROUND(Regressions!K22, 1), NA())</f>
        <v>#N/A</v>
      </c>
      <c r="K12" s="559" t="e">
        <f>IF(ISNUMBER(Regressions!L22),ROUND(Regressions!L22, 1), NA())</f>
        <v>#N/A</v>
      </c>
      <c r="L12" s="564" t="e">
        <f>IF(ISNUMBER(Regressions!M22),ROUND(Regressions!M22, 1), NA())</f>
        <v>#N/A</v>
      </c>
      <c r="M12" s="561" t="e">
        <f>IF(ISNUMBER(Regressions!N22),ROUND(Regressions!N22, 1), NA())</f>
        <v>#N/A</v>
      </c>
      <c r="N12" s="562" t="e">
        <f>IF(ISNUMBER(Regressions!O22),ROUND(Regressions!O22, 1), NA())</f>
        <v>#N/A</v>
      </c>
      <c r="O12" s="563" t="e">
        <f>IF(ISNUMBER(Regressions!Q22),ROUND(Regressions!Q22, 1), NA())</f>
        <v>#N/A</v>
      </c>
      <c r="P12" s="559" t="e">
        <f>IF(ISNUMBER(Regressions!R22),ROUND(Regressions!R22, 1), NA())</f>
        <v>#N/A</v>
      </c>
      <c r="Q12" s="565" t="e">
        <f>IF(ISNUMBER(Regressions!S22),ROUND(Regressions!S22, 1), NA())</f>
        <v>#N/A</v>
      </c>
      <c r="R12" s="561" t="e">
        <f>IF(ISNUMBER(Regressions!T22),ROUND(Regressions!T22, 1), NA())</f>
        <v>#N/A</v>
      </c>
      <c r="S12" s="562" t="e">
        <f>IF(ISNUMBER(Regressions!U22),ROUND(Regressions!U22, 1), NA())</f>
        <v>#N/A</v>
      </c>
    </row>
    <row r="13" spans="1:19" x14ac:dyDescent="0.25">
      <c r="A13" s="554" t="str">
        <f>+Introduction!$C$7</f>
        <v>Solomon Islands</v>
      </c>
      <c r="B13" s="555">
        <f>IF(ISBLANK(Regressions!B23), " ", Regressions!B23)</f>
        <v>2009</v>
      </c>
      <c r="C13" s="554" t="str">
        <f>HLOOKUP(Introduction!$G$4,nametranslations,24,FALSE)</f>
        <v>Total</v>
      </c>
      <c r="D13" s="557">
        <f>IF(ISBLANK(Regressions!D23), " ", Regressions!D23)</f>
        <v>203558</v>
      </c>
      <c r="E13" s="558" t="e">
        <f>IF(ISNUMBER(Regressions!E23),ROUND(Regressions!E23, 1), NA())</f>
        <v>#N/A</v>
      </c>
      <c r="F13" s="559" t="e">
        <f>IF(ISNUMBER(Regressions!F23),ROUND(Regressions!F23, 1), NA())</f>
        <v>#N/A</v>
      </c>
      <c r="G13" s="560" t="e">
        <f>IF(ISNUMBER(Regressions!G23),ROUND(Regressions!G23, 1), NA())</f>
        <v>#N/A</v>
      </c>
      <c r="H13" s="561" t="e">
        <f>IF(ISNUMBER(Regressions!H23),ROUND(Regressions!H23, 1), NA())</f>
        <v>#N/A</v>
      </c>
      <c r="I13" s="562" t="e">
        <f>IF(ISNUMBER(Regressions!I23),ROUND(Regressions!I23, 1), NA())</f>
        <v>#N/A</v>
      </c>
      <c r="J13" s="563" t="e">
        <f>IF(ISNUMBER(Regressions!K23),ROUND(Regressions!K23, 1), NA())</f>
        <v>#N/A</v>
      </c>
      <c r="K13" s="559" t="e">
        <f>IF(ISNUMBER(Regressions!L23),ROUND(Regressions!L23, 1), NA())</f>
        <v>#N/A</v>
      </c>
      <c r="L13" s="564" t="e">
        <f>IF(ISNUMBER(Regressions!M23),ROUND(Regressions!M23, 1), NA())</f>
        <v>#N/A</v>
      </c>
      <c r="M13" s="561" t="e">
        <f>IF(ISNUMBER(Regressions!N23),ROUND(Regressions!N23, 1), NA())</f>
        <v>#N/A</v>
      </c>
      <c r="N13" s="562" t="e">
        <f>IF(ISNUMBER(Regressions!O23),ROUND(Regressions!O23, 1), NA())</f>
        <v>#N/A</v>
      </c>
      <c r="O13" s="563" t="e">
        <f>IF(ISNUMBER(Regressions!Q23),ROUND(Regressions!Q23, 1), NA())</f>
        <v>#N/A</v>
      </c>
      <c r="P13" s="559" t="e">
        <f>IF(ISNUMBER(Regressions!R23),ROUND(Regressions!R23, 1), NA())</f>
        <v>#N/A</v>
      </c>
      <c r="Q13" s="565" t="e">
        <f>IF(ISNUMBER(Regressions!S23),ROUND(Regressions!S23, 1), NA())</f>
        <v>#N/A</v>
      </c>
      <c r="R13" s="561" t="e">
        <f>IF(ISNUMBER(Regressions!T23),ROUND(Regressions!T23, 1), NA())</f>
        <v>#N/A</v>
      </c>
      <c r="S13" s="562" t="e">
        <f>IF(ISNUMBER(Regressions!U23),ROUND(Regressions!U23, 1), NA())</f>
        <v>#N/A</v>
      </c>
    </row>
    <row r="14" spans="1:19" x14ac:dyDescent="0.25">
      <c r="A14" s="554" t="str">
        <f>+Introduction!$C$7</f>
        <v>Solomon Islands</v>
      </c>
      <c r="B14" s="555">
        <f>IF(ISBLANK(Regressions!B24), " ", Regressions!B24)</f>
        <v>2010</v>
      </c>
      <c r="C14" s="554" t="str">
        <f>HLOOKUP(Introduction!$G$4,nametranslations,24,FALSE)</f>
        <v>Total</v>
      </c>
      <c r="D14" s="557">
        <f>IF(ISBLANK(Regressions!D24), " ", Regressions!D24)</f>
        <v>207361</v>
      </c>
      <c r="E14" s="558" t="e">
        <f>IF(ISNUMBER(Regressions!E24),ROUND(Regressions!E24, 1), NA())</f>
        <v>#N/A</v>
      </c>
      <c r="F14" s="559" t="e">
        <f>IF(ISNUMBER(Regressions!F24),ROUND(Regressions!F24, 1), NA())</f>
        <v>#N/A</v>
      </c>
      <c r="G14" s="560">
        <f>IF(ISNUMBER(Regressions!G24),ROUND(Regressions!G24, 1), NA())</f>
        <v>27.5</v>
      </c>
      <c r="H14" s="561" t="e">
        <f>IF(ISNUMBER(Regressions!H24),ROUND(Regressions!H24, 1), NA())</f>
        <v>#N/A</v>
      </c>
      <c r="I14" s="562" t="e">
        <f>IF(ISNUMBER(Regressions!I24),ROUND(Regressions!I24, 1), NA())</f>
        <v>#N/A</v>
      </c>
      <c r="J14" s="563" t="e">
        <f>IF(ISNUMBER(Regressions!K24),ROUND(Regressions!K24, 1), NA())</f>
        <v>#N/A</v>
      </c>
      <c r="K14" s="559" t="e">
        <f>IF(ISNUMBER(Regressions!L24),ROUND(Regressions!L24, 1), NA())</f>
        <v>#N/A</v>
      </c>
      <c r="L14" s="564">
        <f>IF(ISNUMBER(Regressions!M24),ROUND(Regressions!M24, 1), NA())</f>
        <v>31.1</v>
      </c>
      <c r="M14" s="561" t="e">
        <f>IF(ISNUMBER(Regressions!N24),ROUND(Regressions!N24, 1), NA())</f>
        <v>#N/A</v>
      </c>
      <c r="N14" s="562" t="e">
        <f>IF(ISNUMBER(Regressions!O24),ROUND(Regressions!O24, 1), NA())</f>
        <v>#N/A</v>
      </c>
      <c r="O14" s="563" t="e">
        <f>IF(ISNUMBER(Regressions!Q24),ROUND(Regressions!Q24, 1), NA())</f>
        <v>#N/A</v>
      </c>
      <c r="P14" s="559" t="e">
        <f>IF(ISNUMBER(Regressions!R24),ROUND(Regressions!R24, 1), NA())</f>
        <v>#N/A</v>
      </c>
      <c r="Q14" s="565" t="e">
        <f>IF(ISNUMBER(Regressions!S24),ROUND(Regressions!S24, 1), NA())</f>
        <v>#N/A</v>
      </c>
      <c r="R14" s="561" t="e">
        <f>IF(ISNUMBER(Regressions!T24),ROUND(Regressions!T24, 1), NA())</f>
        <v>#N/A</v>
      </c>
      <c r="S14" s="562" t="e">
        <f>IF(ISNUMBER(Regressions!U24),ROUND(Regressions!U24, 1), NA())</f>
        <v>#N/A</v>
      </c>
    </row>
    <row r="15" spans="1:19" x14ac:dyDescent="0.25">
      <c r="A15" s="554" t="str">
        <f>+Introduction!$C$7</f>
        <v>Solomon Islands</v>
      </c>
      <c r="B15" s="555">
        <f>IF(ISBLANK(Regressions!B25), " ", Regressions!B25)</f>
        <v>2011</v>
      </c>
      <c r="C15" s="554" t="str">
        <f>HLOOKUP(Introduction!$G$4,nametranslations,24,FALSE)</f>
        <v>Total</v>
      </c>
      <c r="D15" s="557">
        <f>IF(ISBLANK(Regressions!D25), " ", Regressions!D25)</f>
        <v>214743</v>
      </c>
      <c r="E15" s="558" t="e">
        <f>IF(ISNUMBER(Regressions!E25),ROUND(Regressions!E25, 1), NA())</f>
        <v>#N/A</v>
      </c>
      <c r="F15" s="559" t="e">
        <f>IF(ISNUMBER(Regressions!F25),ROUND(Regressions!F25, 1), NA())</f>
        <v>#N/A</v>
      </c>
      <c r="G15" s="560">
        <f>IF(ISNUMBER(Regressions!G25),ROUND(Regressions!G25, 1), NA())</f>
        <v>27.5</v>
      </c>
      <c r="H15" s="561" t="e">
        <f>IF(ISNUMBER(Regressions!H25),ROUND(Regressions!H25, 1), NA())</f>
        <v>#N/A</v>
      </c>
      <c r="I15" s="562" t="e">
        <f>IF(ISNUMBER(Regressions!I25),ROUND(Regressions!I25, 1), NA())</f>
        <v>#N/A</v>
      </c>
      <c r="J15" s="563" t="e">
        <f>IF(ISNUMBER(Regressions!K25),ROUND(Regressions!K25, 1), NA())</f>
        <v>#N/A</v>
      </c>
      <c r="K15" s="559" t="e">
        <f>IF(ISNUMBER(Regressions!L25),ROUND(Regressions!L25, 1), NA())</f>
        <v>#N/A</v>
      </c>
      <c r="L15" s="564">
        <f>IF(ISNUMBER(Regressions!M25),ROUND(Regressions!M25, 1), NA())</f>
        <v>31.1</v>
      </c>
      <c r="M15" s="561" t="e">
        <f>IF(ISNUMBER(Regressions!N25),ROUND(Regressions!N25, 1), NA())</f>
        <v>#N/A</v>
      </c>
      <c r="N15" s="562" t="e">
        <f>IF(ISNUMBER(Regressions!O25),ROUND(Regressions!O25, 1), NA())</f>
        <v>#N/A</v>
      </c>
      <c r="O15" s="563" t="e">
        <f>IF(ISNUMBER(Regressions!Q25),ROUND(Regressions!Q25, 1), NA())</f>
        <v>#N/A</v>
      </c>
      <c r="P15" s="559" t="e">
        <f>IF(ISNUMBER(Regressions!R25),ROUND(Regressions!R25, 1), NA())</f>
        <v>#N/A</v>
      </c>
      <c r="Q15" s="565" t="e">
        <f>IF(ISNUMBER(Regressions!S25),ROUND(Regressions!S25, 1), NA())</f>
        <v>#N/A</v>
      </c>
      <c r="R15" s="561" t="e">
        <f>IF(ISNUMBER(Regressions!T25),ROUND(Regressions!T25, 1), NA())</f>
        <v>#N/A</v>
      </c>
      <c r="S15" s="562" t="e">
        <f>IF(ISNUMBER(Regressions!U25),ROUND(Regressions!U25, 1), NA())</f>
        <v>#N/A</v>
      </c>
    </row>
    <row r="16" spans="1:19" x14ac:dyDescent="0.25">
      <c r="A16" s="554" t="str">
        <f>+Introduction!$C$7</f>
        <v>Solomon Islands</v>
      </c>
      <c r="B16" s="555">
        <f>IF(ISBLANK(Regressions!B26), " ", Regressions!B26)</f>
        <v>2012</v>
      </c>
      <c r="C16" s="554" t="str">
        <f>HLOOKUP(Introduction!$G$4,nametranslations,24,FALSE)</f>
        <v>Total</v>
      </c>
      <c r="D16" s="557">
        <f>IF(ISBLANK(Regressions!D26), " ", Regressions!D26)</f>
        <v>222229</v>
      </c>
      <c r="E16" s="558">
        <f>IF(ISNUMBER(Regressions!E26),ROUND(Regressions!E26, 1), NA())</f>
        <v>67.8</v>
      </c>
      <c r="F16" s="559">
        <f>IF(ISNUMBER(Regressions!F26),ROUND(Regressions!F26, 1), NA())</f>
        <v>60.1</v>
      </c>
      <c r="G16" s="560">
        <f>IF(ISNUMBER(Regressions!G26),ROUND(Regressions!G26, 1), NA())</f>
        <v>27.5</v>
      </c>
      <c r="H16" s="561">
        <f>IF(ISNUMBER(Regressions!H26),ROUND(Regressions!H26, 1), NA())</f>
        <v>32.6</v>
      </c>
      <c r="I16" s="562">
        <f>IF(ISNUMBER(Regressions!I26),ROUND(Regressions!I26, 1), NA())</f>
        <v>39.9</v>
      </c>
      <c r="J16" s="563">
        <f>IF(ISNUMBER(Regressions!K26),ROUND(Regressions!K26, 1), NA())</f>
        <v>49.1</v>
      </c>
      <c r="K16" s="559">
        <f>IF(ISNUMBER(Regressions!L26),ROUND(Regressions!L26, 1), NA())</f>
        <v>30.7</v>
      </c>
      <c r="L16" s="564">
        <f>IF(ISNUMBER(Regressions!M26),ROUND(Regressions!M26, 1), NA())</f>
        <v>30.7</v>
      </c>
      <c r="M16" s="561">
        <f>IF(ISNUMBER(Regressions!N26),ROUND(Regressions!N26, 1), NA())</f>
        <v>0</v>
      </c>
      <c r="N16" s="562">
        <f>IF(ISNUMBER(Regressions!O26),ROUND(Regressions!O26, 1), NA())</f>
        <v>69.3</v>
      </c>
      <c r="O16" s="563" t="e">
        <f>IF(ISNUMBER(Regressions!Q26),ROUND(Regressions!Q26, 1), NA())</f>
        <v>#N/A</v>
      </c>
      <c r="P16" s="559">
        <f>IF(ISNUMBER(Regressions!R26),ROUND(Regressions!R26, 1), NA())</f>
        <v>19.100000000000001</v>
      </c>
      <c r="Q16" s="565">
        <f>IF(ISNUMBER(Regressions!S26),ROUND(Regressions!S26, 1), NA())</f>
        <v>6.2</v>
      </c>
      <c r="R16" s="561">
        <f>IF(ISNUMBER(Regressions!T26),ROUND(Regressions!T26, 1), NA())</f>
        <v>12.9</v>
      </c>
      <c r="S16" s="562">
        <f>IF(ISNUMBER(Regressions!U26),ROUND(Regressions!U26, 1), NA())</f>
        <v>80.900000000000006</v>
      </c>
    </row>
    <row r="17" spans="1:19" x14ac:dyDescent="0.25">
      <c r="A17" s="554" t="str">
        <f>+Introduction!$C$7</f>
        <v>Solomon Islands</v>
      </c>
      <c r="B17" s="555">
        <f>IF(ISBLANK(Regressions!B27), " ", Regressions!B27)</f>
        <v>2013</v>
      </c>
      <c r="C17" s="554" t="str">
        <f>HLOOKUP(Introduction!$G$4,nametranslations,24,FALSE)</f>
        <v>Total</v>
      </c>
      <c r="D17" s="557">
        <f>IF(ISBLANK(Regressions!D27), " ", Regressions!D27)</f>
        <v>229844</v>
      </c>
      <c r="E17" s="558">
        <f>IF(ISNUMBER(Regressions!E27),ROUND(Regressions!E27, 1), NA())</f>
        <v>67.8</v>
      </c>
      <c r="F17" s="559">
        <f>IF(ISNUMBER(Regressions!F27),ROUND(Regressions!F27, 1), NA())</f>
        <v>60.1</v>
      </c>
      <c r="G17" s="560">
        <f>IF(ISNUMBER(Regressions!G27),ROUND(Regressions!G27, 1), NA())</f>
        <v>27.5</v>
      </c>
      <c r="H17" s="561">
        <f>IF(ISNUMBER(Regressions!H27),ROUND(Regressions!H27, 1), NA())</f>
        <v>32.6</v>
      </c>
      <c r="I17" s="562">
        <f>IF(ISNUMBER(Regressions!I27),ROUND(Regressions!I27, 1), NA())</f>
        <v>39.9</v>
      </c>
      <c r="J17" s="563">
        <f>IF(ISNUMBER(Regressions!K27),ROUND(Regressions!K27, 1), NA())</f>
        <v>49.1</v>
      </c>
      <c r="K17" s="559">
        <f>IF(ISNUMBER(Regressions!L27),ROUND(Regressions!L27, 1), NA())</f>
        <v>30.7</v>
      </c>
      <c r="L17" s="564">
        <f>IF(ISNUMBER(Regressions!M27),ROUND(Regressions!M27, 1), NA())</f>
        <v>30.7</v>
      </c>
      <c r="M17" s="561">
        <f>IF(ISNUMBER(Regressions!N27),ROUND(Regressions!N27, 1), NA())</f>
        <v>0</v>
      </c>
      <c r="N17" s="562">
        <f>IF(ISNUMBER(Regressions!O27),ROUND(Regressions!O27, 1), NA())</f>
        <v>69.3</v>
      </c>
      <c r="O17" s="563" t="e">
        <f>IF(ISNUMBER(Regressions!Q27),ROUND(Regressions!Q27, 1), NA())</f>
        <v>#N/A</v>
      </c>
      <c r="P17" s="559">
        <f>IF(ISNUMBER(Regressions!R27),ROUND(Regressions!R27, 1), NA())</f>
        <v>19.100000000000001</v>
      </c>
      <c r="Q17" s="565">
        <f>IF(ISNUMBER(Regressions!S27),ROUND(Regressions!S27, 1), NA())</f>
        <v>6.2</v>
      </c>
      <c r="R17" s="561">
        <f>IF(ISNUMBER(Regressions!T27),ROUND(Regressions!T27, 1), NA())</f>
        <v>12.9</v>
      </c>
      <c r="S17" s="562">
        <f>IF(ISNUMBER(Regressions!U27),ROUND(Regressions!U27, 1), NA())</f>
        <v>80.900000000000006</v>
      </c>
    </row>
    <row r="18" spans="1:19" x14ac:dyDescent="0.25">
      <c r="A18" s="554" t="str">
        <f>+Introduction!$C$7</f>
        <v>Solomon Islands</v>
      </c>
      <c r="B18" s="555">
        <f>IF(ISBLANK(Regressions!B28), " ", Regressions!B28)</f>
        <v>2014</v>
      </c>
      <c r="C18" s="554" t="str">
        <f>HLOOKUP(Introduction!$G$4,nametranslations,24,FALSE)</f>
        <v>Total</v>
      </c>
      <c r="D18" s="557">
        <f>IF(ISBLANK(Regressions!D28), " ", Regressions!D28)</f>
        <v>237876</v>
      </c>
      <c r="E18" s="558">
        <f>IF(ISNUMBER(Regressions!E28),ROUND(Regressions!E28, 1), NA())</f>
        <v>67.8</v>
      </c>
      <c r="F18" s="559">
        <f>IF(ISNUMBER(Regressions!F28),ROUND(Regressions!F28, 1), NA())</f>
        <v>60.1</v>
      </c>
      <c r="G18" s="560">
        <f>IF(ISNUMBER(Regressions!G28),ROUND(Regressions!G28, 1), NA())</f>
        <v>27.5</v>
      </c>
      <c r="H18" s="561">
        <f>IF(ISNUMBER(Regressions!H28),ROUND(Regressions!H28, 1), NA())</f>
        <v>32.6</v>
      </c>
      <c r="I18" s="562">
        <f>IF(ISNUMBER(Regressions!I28),ROUND(Regressions!I28, 1), NA())</f>
        <v>39.9</v>
      </c>
      <c r="J18" s="563">
        <f>IF(ISNUMBER(Regressions!K28),ROUND(Regressions!K28, 1), NA())</f>
        <v>49.1</v>
      </c>
      <c r="K18" s="559">
        <f>IF(ISNUMBER(Regressions!L28),ROUND(Regressions!L28, 1), NA())</f>
        <v>30.7</v>
      </c>
      <c r="L18" s="564">
        <f>IF(ISNUMBER(Regressions!M28),ROUND(Regressions!M28, 1), NA())</f>
        <v>30.7</v>
      </c>
      <c r="M18" s="561">
        <f>IF(ISNUMBER(Regressions!N28),ROUND(Regressions!N28, 1), NA())</f>
        <v>0</v>
      </c>
      <c r="N18" s="562">
        <f>IF(ISNUMBER(Regressions!O28),ROUND(Regressions!O28, 1), NA())</f>
        <v>69.3</v>
      </c>
      <c r="O18" s="563">
        <f>IF(ISNUMBER(Regressions!Q28),ROUND(Regressions!Q28, 1), NA())</f>
        <v>24.5</v>
      </c>
      <c r="P18" s="559">
        <f>IF(ISNUMBER(Regressions!R28),ROUND(Regressions!R28, 1), NA())</f>
        <v>19.100000000000001</v>
      </c>
      <c r="Q18" s="565">
        <f>IF(ISNUMBER(Regressions!S28),ROUND(Regressions!S28, 1), NA())</f>
        <v>6.2</v>
      </c>
      <c r="R18" s="561">
        <f>IF(ISNUMBER(Regressions!T28),ROUND(Regressions!T28, 1), NA())</f>
        <v>12.9</v>
      </c>
      <c r="S18" s="562">
        <f>IF(ISNUMBER(Regressions!U28),ROUND(Regressions!U28, 1), NA())</f>
        <v>80.900000000000006</v>
      </c>
    </row>
    <row r="19" spans="1:19" x14ac:dyDescent="0.25">
      <c r="A19" s="554" t="str">
        <f>+Introduction!$C$7</f>
        <v>Solomon Islands</v>
      </c>
      <c r="B19" s="555">
        <f>IF(ISBLANK(Regressions!B29), " ", Regressions!B29)</f>
        <v>2015</v>
      </c>
      <c r="C19" s="554" t="str">
        <f>HLOOKUP(Introduction!$G$4,nametranslations,24,FALSE)</f>
        <v>Total</v>
      </c>
      <c r="D19" s="557">
        <f>IF(ISBLANK(Regressions!D29), " ", Regressions!D29)</f>
        <v>245991</v>
      </c>
      <c r="E19" s="558">
        <f>IF(ISNUMBER(Regressions!E29),ROUND(Regressions!E29, 1), NA())</f>
        <v>67.8</v>
      </c>
      <c r="F19" s="559">
        <f>IF(ISNUMBER(Regressions!F29),ROUND(Regressions!F29, 1), NA())</f>
        <v>60.1</v>
      </c>
      <c r="G19" s="560">
        <f>IF(ISNUMBER(Regressions!G29),ROUND(Regressions!G29, 1), NA())</f>
        <v>29.8</v>
      </c>
      <c r="H19" s="561">
        <f>IF(ISNUMBER(Regressions!H29),ROUND(Regressions!H29, 1), NA())</f>
        <v>30.3</v>
      </c>
      <c r="I19" s="562">
        <f>IF(ISNUMBER(Regressions!I29),ROUND(Regressions!I29, 1), NA())</f>
        <v>39.9</v>
      </c>
      <c r="J19" s="563">
        <f>IF(ISNUMBER(Regressions!K29),ROUND(Regressions!K29, 1), NA())</f>
        <v>49.1</v>
      </c>
      <c r="K19" s="559">
        <f>IF(ISNUMBER(Regressions!L29),ROUND(Regressions!L29, 1), NA())</f>
        <v>30.7</v>
      </c>
      <c r="L19" s="564">
        <f>IF(ISNUMBER(Regressions!M29),ROUND(Regressions!M29, 1), NA())</f>
        <v>29.4</v>
      </c>
      <c r="M19" s="561">
        <f>IF(ISNUMBER(Regressions!N29),ROUND(Regressions!N29, 1), NA())</f>
        <v>1.3</v>
      </c>
      <c r="N19" s="562">
        <f>IF(ISNUMBER(Regressions!O29),ROUND(Regressions!O29, 1), NA())</f>
        <v>69.3</v>
      </c>
      <c r="O19" s="563">
        <f>IF(ISNUMBER(Regressions!Q29),ROUND(Regressions!Q29, 1), NA())</f>
        <v>24.5</v>
      </c>
      <c r="P19" s="559">
        <f>IF(ISNUMBER(Regressions!R29),ROUND(Regressions!R29, 1), NA())</f>
        <v>19.100000000000001</v>
      </c>
      <c r="Q19" s="565">
        <f>IF(ISNUMBER(Regressions!S29),ROUND(Regressions!S29, 1), NA())</f>
        <v>6.2</v>
      </c>
      <c r="R19" s="561">
        <f>IF(ISNUMBER(Regressions!T29),ROUND(Regressions!T29, 1), NA())</f>
        <v>12.9</v>
      </c>
      <c r="S19" s="562">
        <f>IF(ISNUMBER(Regressions!U29),ROUND(Regressions!U29, 1), NA())</f>
        <v>80.900000000000006</v>
      </c>
    </row>
    <row r="20" spans="1:19" x14ac:dyDescent="0.25">
      <c r="A20" s="554" t="str">
        <f>+Introduction!$C$7</f>
        <v>Solomon Islands</v>
      </c>
      <c r="B20" s="555">
        <f>IF(ISBLANK(Regressions!B30), " ", Regressions!B30)</f>
        <v>2016</v>
      </c>
      <c r="C20" s="554" t="str">
        <f>HLOOKUP(Introduction!$G$4,nametranslations,24,FALSE)</f>
        <v>Total</v>
      </c>
      <c r="D20" s="557">
        <f>IF(ISBLANK(Regressions!D30), " ", Regressions!D30)</f>
        <v>254175</v>
      </c>
      <c r="E20" s="558">
        <f>IF(ISNUMBER(Regressions!E30),ROUND(Regressions!E30, 1), NA())</f>
        <v>67.8</v>
      </c>
      <c r="F20" s="559">
        <f>IF(ISNUMBER(Regressions!F30),ROUND(Regressions!F30, 1), NA())</f>
        <v>60.1</v>
      </c>
      <c r="G20" s="560">
        <f>IF(ISNUMBER(Regressions!G30),ROUND(Regressions!G30, 1), NA())</f>
        <v>32.200000000000003</v>
      </c>
      <c r="H20" s="561">
        <f>IF(ISNUMBER(Regressions!H30),ROUND(Regressions!H30, 1), NA())</f>
        <v>28</v>
      </c>
      <c r="I20" s="562">
        <f>IF(ISNUMBER(Regressions!I30),ROUND(Regressions!I30, 1), NA())</f>
        <v>39.9</v>
      </c>
      <c r="J20" s="563">
        <f>IF(ISNUMBER(Regressions!K30),ROUND(Regressions!K30, 1), NA())</f>
        <v>49.1</v>
      </c>
      <c r="K20" s="559">
        <f>IF(ISNUMBER(Regressions!L30),ROUND(Regressions!L30, 1), NA())</f>
        <v>30.7</v>
      </c>
      <c r="L20" s="564">
        <f>IF(ISNUMBER(Regressions!M30),ROUND(Regressions!M30, 1), NA())</f>
        <v>27.7</v>
      </c>
      <c r="M20" s="561">
        <f>IF(ISNUMBER(Regressions!N30),ROUND(Regressions!N30, 1), NA())</f>
        <v>3</v>
      </c>
      <c r="N20" s="562">
        <f>IF(ISNUMBER(Regressions!O30),ROUND(Regressions!O30, 1), NA())</f>
        <v>69.3</v>
      </c>
      <c r="O20" s="563">
        <f>IF(ISNUMBER(Regressions!Q30),ROUND(Regressions!Q30, 1), NA())</f>
        <v>24.5</v>
      </c>
      <c r="P20" s="559">
        <f>IF(ISNUMBER(Regressions!R30),ROUND(Regressions!R30, 1), NA())</f>
        <v>19.100000000000001</v>
      </c>
      <c r="Q20" s="565">
        <f>IF(ISNUMBER(Regressions!S30),ROUND(Regressions!S30, 1), NA())</f>
        <v>6.2</v>
      </c>
      <c r="R20" s="561">
        <f>IF(ISNUMBER(Regressions!T30),ROUND(Regressions!T30, 1), NA())</f>
        <v>12.9</v>
      </c>
      <c r="S20" s="562">
        <f>IF(ISNUMBER(Regressions!U30),ROUND(Regressions!U30, 1), NA())</f>
        <v>80.900000000000006</v>
      </c>
    </row>
    <row r="21" spans="1:19" x14ac:dyDescent="0.25">
      <c r="A21" s="554" t="str">
        <f>+Introduction!$C$7</f>
        <v>Solomon Islands</v>
      </c>
      <c r="B21" s="555">
        <f>IF(ISBLANK(Regressions!B31), " ", Regressions!B31)</f>
        <v>2017</v>
      </c>
      <c r="C21" s="554" t="str">
        <f>HLOOKUP(Introduction!$G$4,nametranslations,24,FALSE)</f>
        <v>Total</v>
      </c>
      <c r="D21" s="557">
        <f>IF(ISBLANK(Regressions!D31), " ", Regressions!D31)</f>
        <v>262397</v>
      </c>
      <c r="E21" s="558">
        <f>IF(ISNUMBER(Regressions!E31),ROUND(Regressions!E31, 1), NA())</f>
        <v>70.3</v>
      </c>
      <c r="F21" s="559">
        <f>IF(ISNUMBER(Regressions!F31),ROUND(Regressions!F31, 1), NA())</f>
        <v>63.6</v>
      </c>
      <c r="G21" s="560">
        <f>IF(ISNUMBER(Regressions!G31),ROUND(Regressions!G31, 1), NA())</f>
        <v>34.5</v>
      </c>
      <c r="H21" s="561">
        <f>IF(ISNUMBER(Regressions!H31),ROUND(Regressions!H31, 1), NA())</f>
        <v>29.1</v>
      </c>
      <c r="I21" s="562">
        <f>IF(ISNUMBER(Regressions!I31),ROUND(Regressions!I31, 1), NA())</f>
        <v>36.4</v>
      </c>
      <c r="J21" s="563">
        <f>IF(ISNUMBER(Regressions!K31),ROUND(Regressions!K31, 1), NA())</f>
        <v>49.8</v>
      </c>
      <c r="K21" s="559">
        <f>IF(ISNUMBER(Regressions!L31),ROUND(Regressions!L31, 1), NA())</f>
        <v>33.700000000000003</v>
      </c>
      <c r="L21" s="564">
        <f>IF(ISNUMBER(Regressions!M31),ROUND(Regressions!M31, 1), NA())</f>
        <v>26</v>
      </c>
      <c r="M21" s="561">
        <f>IF(ISNUMBER(Regressions!N31),ROUND(Regressions!N31, 1), NA())</f>
        <v>7.7</v>
      </c>
      <c r="N21" s="562">
        <f>IF(ISNUMBER(Regressions!O31),ROUND(Regressions!O31, 1), NA())</f>
        <v>66.3</v>
      </c>
      <c r="O21" s="563">
        <f>IF(ISNUMBER(Regressions!Q31),ROUND(Regressions!Q31, 1), NA())</f>
        <v>24.5</v>
      </c>
      <c r="P21" s="559">
        <f>IF(ISNUMBER(Regressions!R31),ROUND(Regressions!R31, 1), NA())</f>
        <v>17.899999999999999</v>
      </c>
      <c r="Q21" s="565">
        <f>IF(ISNUMBER(Regressions!S31),ROUND(Regressions!S31, 1), NA())</f>
        <v>6.8</v>
      </c>
      <c r="R21" s="561">
        <f>IF(ISNUMBER(Regressions!T31),ROUND(Regressions!T31, 1), NA())</f>
        <v>11.1</v>
      </c>
      <c r="S21" s="562">
        <f>IF(ISNUMBER(Regressions!U31),ROUND(Regressions!U31, 1), NA())</f>
        <v>82.1</v>
      </c>
    </row>
    <row r="22" spans="1:19" x14ac:dyDescent="0.25">
      <c r="A22" s="554" t="str">
        <f>+Introduction!$C$7</f>
        <v>Solomon Islands</v>
      </c>
      <c r="B22" s="555">
        <f>IF(ISBLANK(Regressions!B32), " ", Regressions!B32)</f>
        <v>2018</v>
      </c>
      <c r="C22" s="554" t="str">
        <f>HLOOKUP(Introduction!$G$4,nametranslations,24,FALSE)</f>
        <v>Total</v>
      </c>
      <c r="D22" s="557">
        <f>IF(ISBLANK(Regressions!D32), " ", Regressions!D32)</f>
        <v>270575</v>
      </c>
      <c r="E22" s="558">
        <f>IF(ISNUMBER(Regressions!E32),ROUND(Regressions!E32, 1), NA())</f>
        <v>72.8</v>
      </c>
      <c r="F22" s="559">
        <f>IF(ISNUMBER(Regressions!F32),ROUND(Regressions!F32, 1), NA())</f>
        <v>67</v>
      </c>
      <c r="G22" s="560">
        <f>IF(ISNUMBER(Regressions!G32),ROUND(Regressions!G32, 1), NA())</f>
        <v>36.799999999999997</v>
      </c>
      <c r="H22" s="561">
        <f>IF(ISNUMBER(Regressions!H32),ROUND(Regressions!H32, 1), NA())</f>
        <v>30.2</v>
      </c>
      <c r="I22" s="562">
        <f>IF(ISNUMBER(Regressions!I32),ROUND(Regressions!I32, 1), NA())</f>
        <v>33</v>
      </c>
      <c r="J22" s="563">
        <f>IF(ISNUMBER(Regressions!K32),ROUND(Regressions!K32, 1), NA())</f>
        <v>50.5</v>
      </c>
      <c r="K22" s="559">
        <f>IF(ISNUMBER(Regressions!L32),ROUND(Regressions!L32, 1), NA())</f>
        <v>36.700000000000003</v>
      </c>
      <c r="L22" s="564">
        <f>IF(ISNUMBER(Regressions!M32),ROUND(Regressions!M32, 1), NA())</f>
        <v>24.3</v>
      </c>
      <c r="M22" s="561">
        <f>IF(ISNUMBER(Regressions!N32),ROUND(Regressions!N32, 1), NA())</f>
        <v>12.4</v>
      </c>
      <c r="N22" s="562">
        <f>IF(ISNUMBER(Regressions!O32),ROUND(Regressions!O32, 1), NA())</f>
        <v>63.3</v>
      </c>
      <c r="O22" s="563">
        <f>IF(ISNUMBER(Regressions!Q32),ROUND(Regressions!Q32, 1), NA())</f>
        <v>24.5</v>
      </c>
      <c r="P22" s="559">
        <f>IF(ISNUMBER(Regressions!R32),ROUND(Regressions!R32, 1), NA())</f>
        <v>16.7</v>
      </c>
      <c r="Q22" s="565">
        <f>IF(ISNUMBER(Regressions!S32),ROUND(Regressions!S32, 1), NA())</f>
        <v>7.3</v>
      </c>
      <c r="R22" s="561">
        <f>IF(ISNUMBER(Regressions!T32),ROUND(Regressions!T32, 1), NA())</f>
        <v>9.3000000000000007</v>
      </c>
      <c r="S22" s="562">
        <f>IF(ISNUMBER(Regressions!U32),ROUND(Regressions!U32, 1), NA())</f>
        <v>83.3</v>
      </c>
    </row>
    <row r="23" spans="1:19" x14ac:dyDescent="0.25">
      <c r="A23" s="554" t="str">
        <f>+Introduction!$C$7</f>
        <v>Solomon Islands</v>
      </c>
      <c r="B23" s="555">
        <f>IF(ISBLANK(Regressions!B33), " ", Regressions!B33)</f>
        <v>2019</v>
      </c>
      <c r="C23" s="554" t="str">
        <f>HLOOKUP(Introduction!$G$4,nametranslations,24,FALSE)</f>
        <v>Total</v>
      </c>
      <c r="D23" s="557">
        <f>IF(ISBLANK(Regressions!D33), " ", Regressions!D33)</f>
        <v>278594</v>
      </c>
      <c r="E23" s="558">
        <f>IF(ISNUMBER(Regressions!E33),ROUND(Regressions!E33, 1), NA())</f>
        <v>75.3</v>
      </c>
      <c r="F23" s="559">
        <f>IF(ISNUMBER(Regressions!F33),ROUND(Regressions!F33, 1), NA())</f>
        <v>70.5</v>
      </c>
      <c r="G23" s="560">
        <f>IF(ISNUMBER(Regressions!G33),ROUND(Regressions!G33, 1), NA())</f>
        <v>39.1</v>
      </c>
      <c r="H23" s="561">
        <f>IF(ISNUMBER(Regressions!H33),ROUND(Regressions!H33, 1), NA())</f>
        <v>31.3</v>
      </c>
      <c r="I23" s="562">
        <f>IF(ISNUMBER(Regressions!I33),ROUND(Regressions!I33, 1), NA())</f>
        <v>29.5</v>
      </c>
      <c r="J23" s="563">
        <f>IF(ISNUMBER(Regressions!K33),ROUND(Regressions!K33, 1), NA())</f>
        <v>51.2</v>
      </c>
      <c r="K23" s="559">
        <f>IF(ISNUMBER(Regressions!L33),ROUND(Regressions!L33, 1), NA())</f>
        <v>39.700000000000003</v>
      </c>
      <c r="L23" s="564">
        <f>IF(ISNUMBER(Regressions!M33),ROUND(Regressions!M33, 1), NA())</f>
        <v>22.6</v>
      </c>
      <c r="M23" s="561">
        <f>IF(ISNUMBER(Regressions!N33),ROUND(Regressions!N33, 1), NA())</f>
        <v>17.100000000000001</v>
      </c>
      <c r="N23" s="562">
        <f>IF(ISNUMBER(Regressions!O33),ROUND(Regressions!O33, 1), NA())</f>
        <v>60.3</v>
      </c>
      <c r="O23" s="563">
        <f>IF(ISNUMBER(Regressions!Q33),ROUND(Regressions!Q33, 1), NA())</f>
        <v>24.5</v>
      </c>
      <c r="P23" s="559">
        <f>IF(ISNUMBER(Regressions!R33),ROUND(Regressions!R33, 1), NA())</f>
        <v>15.4</v>
      </c>
      <c r="Q23" s="565">
        <f>IF(ISNUMBER(Regressions!S33),ROUND(Regressions!S33, 1), NA())</f>
        <v>7.9</v>
      </c>
      <c r="R23" s="561">
        <f>IF(ISNUMBER(Regressions!T33),ROUND(Regressions!T33, 1), NA())</f>
        <v>7.5</v>
      </c>
      <c r="S23" s="562">
        <f>IF(ISNUMBER(Regressions!U33),ROUND(Regressions!U33, 1), NA())</f>
        <v>84.6</v>
      </c>
    </row>
    <row r="24" spans="1:19" x14ac:dyDescent="0.25">
      <c r="A24" s="554" t="str">
        <f>+Introduction!$C$7</f>
        <v>Solomon Islands</v>
      </c>
      <c r="B24" s="555">
        <f>IF(ISBLANK(Regressions!B34), " ", Regressions!B34)</f>
        <v>2020</v>
      </c>
      <c r="C24" s="554" t="str">
        <f>HLOOKUP(Introduction!$G$4,nametranslations,24,FALSE)</f>
        <v>Total</v>
      </c>
      <c r="D24" s="557">
        <f>IF(ISBLANK(Regressions!D34), " ", Regressions!D34)</f>
        <v>284032</v>
      </c>
      <c r="E24" s="558">
        <f>IF(ISNUMBER(Regressions!E34),ROUND(Regressions!E34, 1), NA())</f>
        <v>77.8</v>
      </c>
      <c r="F24" s="559">
        <f>IF(ISNUMBER(Regressions!F34),ROUND(Regressions!F34, 1), NA())</f>
        <v>73.900000000000006</v>
      </c>
      <c r="G24" s="560">
        <f>IF(ISNUMBER(Regressions!G34),ROUND(Regressions!G34, 1), NA())</f>
        <v>41.5</v>
      </c>
      <c r="H24" s="561">
        <f>IF(ISNUMBER(Regressions!H34),ROUND(Regressions!H34, 1), NA())</f>
        <v>32.5</v>
      </c>
      <c r="I24" s="562">
        <f>IF(ISNUMBER(Regressions!I34),ROUND(Regressions!I34, 1), NA())</f>
        <v>26.1</v>
      </c>
      <c r="J24" s="563">
        <f>IF(ISNUMBER(Regressions!K34),ROUND(Regressions!K34, 1), NA())</f>
        <v>52</v>
      </c>
      <c r="K24" s="559">
        <f>IF(ISNUMBER(Regressions!L34),ROUND(Regressions!L34, 1), NA())</f>
        <v>42.8</v>
      </c>
      <c r="L24" s="564">
        <f>IF(ISNUMBER(Regressions!M34),ROUND(Regressions!M34, 1), NA())</f>
        <v>20.9</v>
      </c>
      <c r="M24" s="561">
        <f>IF(ISNUMBER(Regressions!N34),ROUND(Regressions!N34, 1), NA())</f>
        <v>21.9</v>
      </c>
      <c r="N24" s="562">
        <f>IF(ISNUMBER(Regressions!O34),ROUND(Regressions!O34, 1), NA())</f>
        <v>57.2</v>
      </c>
      <c r="O24" s="563">
        <f>IF(ISNUMBER(Regressions!Q34),ROUND(Regressions!Q34, 1), NA())</f>
        <v>24.5</v>
      </c>
      <c r="P24" s="559">
        <f>IF(ISNUMBER(Regressions!R34),ROUND(Regressions!R34, 1), NA())</f>
        <v>14.2</v>
      </c>
      <c r="Q24" s="565">
        <f>IF(ISNUMBER(Regressions!S34),ROUND(Regressions!S34, 1), NA())</f>
        <v>8.5</v>
      </c>
      <c r="R24" s="561">
        <f>IF(ISNUMBER(Regressions!T34),ROUND(Regressions!T34, 1), NA())</f>
        <v>5.7</v>
      </c>
      <c r="S24" s="562">
        <f>IF(ISNUMBER(Regressions!U34),ROUND(Regressions!U34, 1), NA())</f>
        <v>85.8</v>
      </c>
    </row>
    <row r="25" spans="1:19" x14ac:dyDescent="0.25">
      <c r="A25" s="554" t="str">
        <f>+Introduction!$C$7</f>
        <v>Solomon Islands</v>
      </c>
      <c r="B25" s="555">
        <f>IF(ISBLANK(Regressions!B35), " ", Regressions!B35)</f>
        <v>2021</v>
      </c>
      <c r="C25" s="554" t="str">
        <f>HLOOKUP(Introduction!$G$4,nametranslations,24,FALSE)</f>
        <v>Total</v>
      </c>
      <c r="D25" s="557">
        <f>IF(ISBLANK(Regressions!D35), " ", Regressions!D35)</f>
        <v>289675</v>
      </c>
      <c r="E25" s="563">
        <f>IF(ISNUMBER(Regressions!E35),ROUND(Regressions!E35, 1), NA())</f>
        <v>80.2</v>
      </c>
      <c r="F25" s="566">
        <f>IF(ISNUMBER(Regressions!F35),ROUND(Regressions!F35, 1), NA())</f>
        <v>77.400000000000006</v>
      </c>
      <c r="G25" s="567">
        <f>IF(ISNUMBER(Regressions!G35),ROUND(Regressions!G35, 1), NA())</f>
        <v>43.8</v>
      </c>
      <c r="H25" s="561">
        <f>IF(ISNUMBER(Regressions!H35),ROUND(Regressions!H35, 1), NA())</f>
        <v>33.6</v>
      </c>
      <c r="I25" s="562">
        <f>IF(ISNUMBER(Regressions!I35),ROUND(Regressions!I35, 1), NA())</f>
        <v>22.6</v>
      </c>
      <c r="J25" s="563">
        <f>IF(ISNUMBER(Regressions!K35),ROUND(Regressions!K35, 1), NA())</f>
        <v>52.7</v>
      </c>
      <c r="K25" s="566">
        <f>IF(ISNUMBER(Regressions!L35),ROUND(Regressions!L35, 1), NA())</f>
        <v>45.8</v>
      </c>
      <c r="L25" s="568">
        <f>IF(ISNUMBER(Regressions!M35),ROUND(Regressions!M35, 1), NA())</f>
        <v>19.2</v>
      </c>
      <c r="M25" s="561">
        <f>IF(ISNUMBER(Regressions!N35),ROUND(Regressions!N35, 1), NA())</f>
        <v>26.6</v>
      </c>
      <c r="N25" s="562">
        <f>IF(ISNUMBER(Regressions!O35),ROUND(Regressions!O35, 1), NA())</f>
        <v>54.2</v>
      </c>
      <c r="O25" s="563">
        <f>IF(ISNUMBER(Regressions!Q35),ROUND(Regressions!Q35, 1), NA())</f>
        <v>24.5</v>
      </c>
      <c r="P25" s="566">
        <f>IF(ISNUMBER(Regressions!R35),ROUND(Regressions!R35, 1), NA())</f>
        <v>13</v>
      </c>
      <c r="Q25" s="569">
        <f>IF(ISNUMBER(Regressions!S35),ROUND(Regressions!S35, 1), NA())</f>
        <v>9</v>
      </c>
      <c r="R25" s="561">
        <f>IF(ISNUMBER(Regressions!T35),ROUND(Regressions!T35, 1), NA())</f>
        <v>3.9</v>
      </c>
      <c r="S25" s="562">
        <f>IF(ISNUMBER(Regressions!U35),ROUND(Regressions!U35, 1), NA())</f>
        <v>87</v>
      </c>
    </row>
    <row r="26" spans="1:19" x14ac:dyDescent="0.25">
      <c r="A26" s="554" t="str">
        <f>+Introduction!$C$7</f>
        <v>Solomon Islands</v>
      </c>
      <c r="B26" s="555">
        <f>IF(ISBLANK(Regressions!B36), " ", Regressions!B36)</f>
        <v>2022</v>
      </c>
      <c r="C26" s="554" t="str">
        <f>HLOOKUP(Introduction!$G$4,nametranslations,24,FALSE)</f>
        <v>Total</v>
      </c>
      <c r="D26" s="557">
        <f>IF(ISBLANK(Regressions!D36), " ", Regressions!D36)</f>
        <v>295031</v>
      </c>
      <c r="E26" s="558">
        <f>IF(ISNUMBER(Regressions!E36),ROUND(Regressions!E36, 1), NA())</f>
        <v>82.7</v>
      </c>
      <c r="F26" s="559">
        <f>IF(ISNUMBER(Regressions!F36),ROUND(Regressions!F36, 1), NA())</f>
        <v>80.8</v>
      </c>
      <c r="G26" s="560">
        <f>IF(ISNUMBER(Regressions!G36),ROUND(Regressions!G36, 1), NA())</f>
        <v>46.1</v>
      </c>
      <c r="H26" s="561">
        <f>IF(ISNUMBER(Regressions!H36),ROUND(Regressions!H36, 1), NA())</f>
        <v>34.700000000000003</v>
      </c>
      <c r="I26" s="562">
        <f>IF(ISNUMBER(Regressions!I36),ROUND(Regressions!I36, 1), NA())</f>
        <v>19.2</v>
      </c>
      <c r="J26" s="563">
        <f>IF(ISNUMBER(Regressions!K36),ROUND(Regressions!K36, 1), NA())</f>
        <v>53.4</v>
      </c>
      <c r="K26" s="559">
        <f>IF(ISNUMBER(Regressions!L36),ROUND(Regressions!L36, 1), NA())</f>
        <v>48.8</v>
      </c>
      <c r="L26" s="564">
        <f>IF(ISNUMBER(Regressions!M36),ROUND(Regressions!M36, 1), NA())</f>
        <v>17.5</v>
      </c>
      <c r="M26" s="561">
        <f>IF(ISNUMBER(Regressions!N36),ROUND(Regressions!N36, 1), NA())</f>
        <v>31.3</v>
      </c>
      <c r="N26" s="562">
        <f>IF(ISNUMBER(Regressions!O36),ROUND(Regressions!O36, 1), NA())</f>
        <v>51.2</v>
      </c>
      <c r="O26" s="563">
        <f>IF(ISNUMBER(Regressions!Q36),ROUND(Regressions!Q36, 1), NA())</f>
        <v>24.5</v>
      </c>
      <c r="P26" s="559">
        <f>IF(ISNUMBER(Regressions!R36),ROUND(Regressions!R36, 1), NA())</f>
        <v>11.8</v>
      </c>
      <c r="Q26" s="565">
        <f>IF(ISNUMBER(Regressions!S36),ROUND(Regressions!S36, 1), NA())</f>
        <v>9.6</v>
      </c>
      <c r="R26" s="561">
        <f>IF(ISNUMBER(Regressions!T36),ROUND(Regressions!T36, 1), NA())</f>
        <v>2.2000000000000002</v>
      </c>
      <c r="S26" s="562">
        <f>IF(ISNUMBER(Regressions!U36),ROUND(Regressions!U36, 1), NA())</f>
        <v>88.2</v>
      </c>
    </row>
    <row r="27" spans="1:19" x14ac:dyDescent="0.25">
      <c r="A27" s="554" t="str">
        <f>+Introduction!$C$7</f>
        <v>Solomon Islands</v>
      </c>
      <c r="B27" s="555">
        <f>IF(ISBLANK(Regressions!B37), " ", Regressions!B37)</f>
        <v>2023</v>
      </c>
      <c r="C27" s="554" t="str">
        <f>HLOOKUP(Introduction!$G$4,nametranslations,24,FALSE)</f>
        <v>Total</v>
      </c>
      <c r="D27" s="557">
        <f>IF(ISBLANK(Regressions!D37), " ", Regressions!D37)</f>
        <v>299704</v>
      </c>
      <c r="E27" s="563">
        <f>IF(ISNUMBER(Regressions!E37),ROUND(Regressions!E37, 1), NA())</f>
        <v>85.2</v>
      </c>
      <c r="F27" s="566">
        <f>IF(ISNUMBER(Regressions!F37),ROUND(Regressions!F37, 1), NA())</f>
        <v>84.3</v>
      </c>
      <c r="G27" s="567">
        <f>IF(ISNUMBER(Regressions!G37),ROUND(Regressions!G37, 1), NA())</f>
        <v>48.4</v>
      </c>
      <c r="H27" s="561">
        <f>IF(ISNUMBER(Regressions!H37),ROUND(Regressions!H37, 1), NA())</f>
        <v>35.799999999999997</v>
      </c>
      <c r="I27" s="562">
        <f>IF(ISNUMBER(Regressions!I37),ROUND(Regressions!I37, 1), NA())</f>
        <v>15.7</v>
      </c>
      <c r="J27" s="563">
        <f>IF(ISNUMBER(Regressions!K37),ROUND(Regressions!K37, 1), NA())</f>
        <v>54.1</v>
      </c>
      <c r="K27" s="566">
        <f>IF(ISNUMBER(Regressions!L37),ROUND(Regressions!L37, 1), NA())</f>
        <v>51.8</v>
      </c>
      <c r="L27" s="568">
        <f>IF(ISNUMBER(Regressions!M37),ROUND(Regressions!M37, 1), NA())</f>
        <v>15.8</v>
      </c>
      <c r="M27" s="561">
        <f>IF(ISNUMBER(Regressions!N37),ROUND(Regressions!N37, 1), NA())</f>
        <v>36</v>
      </c>
      <c r="N27" s="562">
        <f>IF(ISNUMBER(Regressions!O37),ROUND(Regressions!O37, 1), NA())</f>
        <v>48.2</v>
      </c>
      <c r="O27" s="563" t="e">
        <f>IF(ISNUMBER(Regressions!Q37),ROUND(Regressions!Q37, 1), NA())</f>
        <v>#N/A</v>
      </c>
      <c r="P27" s="566">
        <f>IF(ISNUMBER(Regressions!R37),ROUND(Regressions!R37, 1), NA())</f>
        <v>10.6</v>
      </c>
      <c r="Q27" s="569">
        <f>IF(ISNUMBER(Regressions!S37),ROUND(Regressions!S37, 1), NA())</f>
        <v>10.199999999999999</v>
      </c>
      <c r="R27" s="561">
        <f>IF(ISNUMBER(Regressions!T37),ROUND(Regressions!T37, 1), NA())</f>
        <v>0.4</v>
      </c>
      <c r="S27" s="562">
        <f>IF(ISNUMBER(Regressions!U37),ROUND(Regressions!U37, 1), NA())</f>
        <v>89.4</v>
      </c>
    </row>
    <row r="28" spans="1:19" x14ac:dyDescent="0.25">
      <c r="A28" s="554" t="str">
        <f>+Introduction!$C$7</f>
        <v>Solomon Islands</v>
      </c>
      <c r="B28" s="555">
        <f>IF(ISBLANK(Regressions!B38), " ", Regressions!B38)</f>
        <v>2024</v>
      </c>
      <c r="C28" s="554" t="str">
        <f>HLOOKUP(Introduction!$G$4,nametranslations,24,FALSE)</f>
        <v>Total</v>
      </c>
      <c r="D28" s="557">
        <f>IF(ISBLANK(Regressions!D38), " ", Regressions!D38)</f>
        <v>304278</v>
      </c>
      <c r="E28" s="558">
        <f>IF(ISNUMBER(Regressions!E38),ROUND(Regressions!E38, 1), NA())</f>
        <v>87.7</v>
      </c>
      <c r="F28" s="559">
        <f>IF(ISNUMBER(Regressions!F38),ROUND(Regressions!F38, 1), NA())</f>
        <v>87.7</v>
      </c>
      <c r="G28" s="560">
        <f>IF(ISNUMBER(Regressions!G38),ROUND(Regressions!G38, 1), NA())</f>
        <v>50.7</v>
      </c>
      <c r="H28" s="561">
        <f>IF(ISNUMBER(Regressions!H38),ROUND(Regressions!H38, 1), NA())</f>
        <v>37</v>
      </c>
      <c r="I28" s="562">
        <f>IF(ISNUMBER(Regressions!I38),ROUND(Regressions!I38, 1), NA())</f>
        <v>12.3</v>
      </c>
      <c r="J28" s="563">
        <f>IF(ISNUMBER(Regressions!K38),ROUND(Regressions!K38, 1), NA())</f>
        <v>54.8</v>
      </c>
      <c r="K28" s="559">
        <f>IF(ISNUMBER(Regressions!L38),ROUND(Regressions!L38, 1), NA())</f>
        <v>54.8</v>
      </c>
      <c r="L28" s="564">
        <f>IF(ISNUMBER(Regressions!M38),ROUND(Regressions!M38, 1), NA())</f>
        <v>14.1</v>
      </c>
      <c r="M28" s="561">
        <f>IF(ISNUMBER(Regressions!N38),ROUND(Regressions!N38, 1), NA())</f>
        <v>40.700000000000003</v>
      </c>
      <c r="N28" s="562">
        <f>IF(ISNUMBER(Regressions!O38),ROUND(Regressions!O38, 1), NA())</f>
        <v>45.2</v>
      </c>
      <c r="O28" s="563" t="e">
        <f>IF(ISNUMBER(Regressions!Q38),ROUND(Regressions!Q38, 1), NA())</f>
        <v>#N/A</v>
      </c>
      <c r="P28" s="559">
        <f>IF(ISNUMBER(Regressions!R38),ROUND(Regressions!R38, 1), NA())</f>
        <v>9.3000000000000007</v>
      </c>
      <c r="Q28" s="565">
        <f>IF(ISNUMBER(Regressions!S38),ROUND(Regressions!S38, 1), NA())</f>
        <v>9.3000000000000007</v>
      </c>
      <c r="R28" s="561">
        <f>IF(ISNUMBER(Regressions!T38),ROUND(Regressions!T38, 1), NA())</f>
        <v>0</v>
      </c>
      <c r="S28" s="562">
        <f>IF(ISNUMBER(Regressions!U38),ROUND(Regressions!U38, 1), NA())</f>
        <v>90.7</v>
      </c>
    </row>
    <row r="29" spans="1:19" x14ac:dyDescent="0.25">
      <c r="A29" s="570" t="str">
        <f>+Introduction!$C$7</f>
        <v>Solomon Islands</v>
      </c>
      <c r="B29" s="571">
        <f>IF(ISBLANK(Regressions!B39), " ", Regressions!B39)</f>
        <v>2025</v>
      </c>
      <c r="C29" s="570" t="str">
        <f>HLOOKUP(Introduction!$G$4,nametranslations,24,FALSE)</f>
        <v>Total</v>
      </c>
      <c r="D29" s="572">
        <f>IF(ISBLANK(Regressions!D39), " ", Regressions!D39)</f>
        <v>305326</v>
      </c>
      <c r="E29" s="573">
        <f>IF(ISNUMBER(Regressions!E39),ROUND(Regressions!E39, 1), NA())</f>
        <v>90.2</v>
      </c>
      <c r="F29" s="574">
        <f>IF(ISNUMBER(Regressions!F39),ROUND(Regressions!F39, 1), NA())</f>
        <v>90.2</v>
      </c>
      <c r="G29" s="575">
        <f>IF(ISNUMBER(Regressions!G39),ROUND(Regressions!G39, 1), NA())</f>
        <v>53.1</v>
      </c>
      <c r="H29" s="576">
        <f>IF(ISNUMBER(Regressions!H39),ROUND(Regressions!H39, 1), NA())</f>
        <v>37.1</v>
      </c>
      <c r="I29" s="577">
        <f>IF(ISNUMBER(Regressions!I39),ROUND(Regressions!I39, 1), NA())</f>
        <v>9.8000000000000007</v>
      </c>
      <c r="J29" s="578">
        <f>IF(ISNUMBER(Regressions!K39),ROUND(Regressions!K39, 1), NA())</f>
        <v>55.6</v>
      </c>
      <c r="K29" s="574">
        <f>IF(ISNUMBER(Regressions!L39),ROUND(Regressions!L39, 1), NA())</f>
        <v>55.6</v>
      </c>
      <c r="L29" s="579">
        <f>IF(ISNUMBER(Regressions!M39),ROUND(Regressions!M39, 1), NA())</f>
        <v>12.4</v>
      </c>
      <c r="M29" s="576">
        <f>IF(ISNUMBER(Regressions!N39),ROUND(Regressions!N39, 1), NA())</f>
        <v>43.2</v>
      </c>
      <c r="N29" s="577">
        <f>IF(ISNUMBER(Regressions!O39),ROUND(Regressions!O39, 1), NA())</f>
        <v>44.4</v>
      </c>
      <c r="O29" s="578" t="e">
        <f>IF(ISNUMBER(Regressions!Q39),ROUND(Regressions!Q39, 1), NA())</f>
        <v>#N/A</v>
      </c>
      <c r="P29" s="574">
        <f>IF(ISNUMBER(Regressions!R39),ROUND(Regressions!R39, 1), NA())</f>
        <v>8.1</v>
      </c>
      <c r="Q29" s="580">
        <f>IF(ISNUMBER(Regressions!S39),ROUND(Regressions!S39, 1), NA())</f>
        <v>8.1</v>
      </c>
      <c r="R29" s="576">
        <f>IF(ISNUMBER(Regressions!T39),ROUND(Regressions!T39, 1), NA())</f>
        <v>0</v>
      </c>
      <c r="S29" s="577">
        <f>IF(ISNUMBER(Regressions!U39),ROUND(Regressions!U39, 1), NA())</f>
        <v>91.9</v>
      </c>
    </row>
    <row r="30" spans="1:19" hidden="1" x14ac:dyDescent="0.25">
      <c r="A30" s="554" t="str">
        <f>+Introduction!$C$7</f>
        <v>Solomon Islands</v>
      </c>
      <c r="B30" s="555">
        <f>IF(ISBLANK(Regressions!B40), " ", Regressions!B40)</f>
        <v>2026</v>
      </c>
      <c r="C30" s="554" t="str">
        <f>HLOOKUP(Introduction!$G$4,nametranslations,24,FALSE)</f>
        <v>Total</v>
      </c>
      <c r="D30" s="557" t="str">
        <f>IF(ISBLANK(Regressions!D40), " ", Regressions!D40)</f>
        <v xml:space="preserve"> </v>
      </c>
      <c r="E30" s="558">
        <f>IF(ISNUMBER(Regressions!E40),ROUND(Regressions!E40, 1), NA())</f>
        <v>92.7</v>
      </c>
      <c r="F30" s="559">
        <f>IF(ISNUMBER(Regressions!F40),ROUND(Regressions!F40, 1), NA())</f>
        <v>92.7</v>
      </c>
      <c r="G30" s="560">
        <f>IF(ISNUMBER(Regressions!G40),ROUND(Regressions!G40, 1), NA())</f>
        <v>55.4</v>
      </c>
      <c r="H30" s="561">
        <f>IF(ISNUMBER(Regressions!H40),ROUND(Regressions!H40, 1), NA())</f>
        <v>37.299999999999997</v>
      </c>
      <c r="I30" s="562">
        <f>IF(ISNUMBER(Regressions!I40),ROUND(Regressions!I40, 1), NA())</f>
        <v>7.3</v>
      </c>
      <c r="J30" s="563">
        <f>IF(ISNUMBER(Regressions!K40),ROUND(Regressions!K40, 1), NA())</f>
        <v>56.3</v>
      </c>
      <c r="K30" s="559">
        <f>IF(ISNUMBER(Regressions!L40),ROUND(Regressions!L40, 1), NA())</f>
        <v>56.3</v>
      </c>
      <c r="L30" s="564">
        <f>IF(ISNUMBER(Regressions!M40),ROUND(Regressions!M40, 1), NA())</f>
        <v>10.7</v>
      </c>
      <c r="M30" s="561">
        <f>IF(ISNUMBER(Regressions!N40),ROUND(Regressions!N40, 1), NA())</f>
        <v>45.6</v>
      </c>
      <c r="N30" s="562">
        <f>IF(ISNUMBER(Regressions!O40),ROUND(Regressions!O40, 1), NA())</f>
        <v>43.7</v>
      </c>
      <c r="O30" s="563" t="e">
        <f>IF(ISNUMBER(Regressions!Q40),ROUND(Regressions!Q40, 1), NA())</f>
        <v>#N/A</v>
      </c>
      <c r="P30" s="559">
        <f>IF(ISNUMBER(Regressions!R40),ROUND(Regressions!R40, 1), NA())</f>
        <v>6.9</v>
      </c>
      <c r="Q30" s="565">
        <f>IF(ISNUMBER(Regressions!S40),ROUND(Regressions!S40, 1), NA())</f>
        <v>6.9</v>
      </c>
      <c r="R30" s="561">
        <f>IF(ISNUMBER(Regressions!T40),ROUND(Regressions!T40, 1), NA())</f>
        <v>0</v>
      </c>
      <c r="S30" s="562">
        <f>IF(ISNUMBER(Regressions!U40),ROUND(Regressions!U40, 1), NA())</f>
        <v>93.1</v>
      </c>
    </row>
    <row r="31" spans="1:19" hidden="1" x14ac:dyDescent="0.25">
      <c r="A31" s="554" t="str">
        <f>+Introduction!$C$7</f>
        <v>Solomon Islands</v>
      </c>
      <c r="B31" s="555">
        <f>IF(ISBLANK(Regressions!B41), " ", Regressions!B41)</f>
        <v>2027</v>
      </c>
      <c r="C31" s="554" t="str">
        <f>HLOOKUP(Introduction!$G$4,nametranslations,24,FALSE)</f>
        <v>Total</v>
      </c>
      <c r="D31" s="557" t="str">
        <f>IF(ISBLANK(Regressions!D41), " ", Regressions!D41)</f>
        <v xml:space="preserve"> </v>
      </c>
      <c r="E31" s="558">
        <f>IF(ISNUMBER(Regressions!E41),ROUND(Regressions!E41, 1), NA())</f>
        <v>92.7</v>
      </c>
      <c r="F31" s="559">
        <f>IF(ISNUMBER(Regressions!F41),ROUND(Regressions!F41, 1), NA())</f>
        <v>92.7</v>
      </c>
      <c r="G31" s="560">
        <f>IF(ISNUMBER(Regressions!G41),ROUND(Regressions!G41, 1), NA())</f>
        <v>55.4</v>
      </c>
      <c r="H31" s="561">
        <f>IF(ISNUMBER(Regressions!H41),ROUND(Regressions!H41, 1), NA())</f>
        <v>37.299999999999997</v>
      </c>
      <c r="I31" s="562">
        <f>IF(ISNUMBER(Regressions!I41),ROUND(Regressions!I41, 1), NA())</f>
        <v>7.3</v>
      </c>
      <c r="J31" s="563">
        <f>IF(ISNUMBER(Regressions!K41),ROUND(Regressions!K41, 1), NA())</f>
        <v>56.3</v>
      </c>
      <c r="K31" s="559">
        <f>IF(ISNUMBER(Regressions!L41),ROUND(Regressions!L41, 1), NA())</f>
        <v>56.3</v>
      </c>
      <c r="L31" s="564">
        <f>IF(ISNUMBER(Regressions!M41),ROUND(Regressions!M41, 1), NA())</f>
        <v>10.7</v>
      </c>
      <c r="M31" s="561">
        <f>IF(ISNUMBER(Regressions!N41),ROUND(Regressions!N41, 1), NA())</f>
        <v>45.6</v>
      </c>
      <c r="N31" s="562">
        <f>IF(ISNUMBER(Regressions!O41),ROUND(Regressions!O41, 1), NA())</f>
        <v>43.7</v>
      </c>
      <c r="O31" s="563" t="e">
        <f>IF(ISNUMBER(Regressions!Q41),ROUND(Regressions!Q41, 1), NA())</f>
        <v>#N/A</v>
      </c>
      <c r="P31" s="559">
        <f>IF(ISNUMBER(Regressions!R41),ROUND(Regressions!R41, 1), NA())</f>
        <v>6.9</v>
      </c>
      <c r="Q31" s="565">
        <f>IF(ISNUMBER(Regressions!S41),ROUND(Regressions!S41, 1), NA())</f>
        <v>6.9</v>
      </c>
      <c r="R31" s="561">
        <f>IF(ISNUMBER(Regressions!T41),ROUND(Regressions!T41, 1), NA())</f>
        <v>0</v>
      </c>
      <c r="S31" s="562">
        <f>IF(ISNUMBER(Regressions!U41),ROUND(Regressions!U41, 1), NA())</f>
        <v>93.1</v>
      </c>
    </row>
    <row r="32" spans="1:19" hidden="1" x14ac:dyDescent="0.25">
      <c r="A32" s="554" t="str">
        <f>+Introduction!$C$7</f>
        <v>Solomon Islands</v>
      </c>
      <c r="B32" s="555">
        <f>IF(ISBLANK(Regressions!B42), " ", Regressions!B42)</f>
        <v>2028</v>
      </c>
      <c r="C32" s="554" t="str">
        <f>HLOOKUP(Introduction!$G$4,nametranslations,24,FALSE)</f>
        <v>Total</v>
      </c>
      <c r="D32" s="557" t="str">
        <f>IF(ISBLANK(Regressions!D42), " ", Regressions!D42)</f>
        <v xml:space="preserve"> </v>
      </c>
      <c r="E32" s="558">
        <f>IF(ISNUMBER(Regressions!E42),ROUND(Regressions!E42, 1), NA())</f>
        <v>92.7</v>
      </c>
      <c r="F32" s="559">
        <f>IF(ISNUMBER(Regressions!F42),ROUND(Regressions!F42, 1), NA())</f>
        <v>92.7</v>
      </c>
      <c r="G32" s="560">
        <f>IF(ISNUMBER(Regressions!G42),ROUND(Regressions!G42, 1), NA())</f>
        <v>55.4</v>
      </c>
      <c r="H32" s="561">
        <f>IF(ISNUMBER(Regressions!H42),ROUND(Regressions!H42, 1), NA())</f>
        <v>37.299999999999997</v>
      </c>
      <c r="I32" s="562">
        <f>IF(ISNUMBER(Regressions!I42),ROUND(Regressions!I42, 1), NA())</f>
        <v>7.3</v>
      </c>
      <c r="J32" s="563">
        <f>IF(ISNUMBER(Regressions!K42),ROUND(Regressions!K42, 1), NA())</f>
        <v>56.3</v>
      </c>
      <c r="K32" s="559">
        <f>IF(ISNUMBER(Regressions!L42),ROUND(Regressions!L42, 1), NA())</f>
        <v>56.3</v>
      </c>
      <c r="L32" s="564">
        <f>IF(ISNUMBER(Regressions!M42),ROUND(Regressions!M42, 1), NA())</f>
        <v>10.7</v>
      </c>
      <c r="M32" s="561">
        <f>IF(ISNUMBER(Regressions!N42),ROUND(Regressions!N42, 1), NA())</f>
        <v>45.6</v>
      </c>
      <c r="N32" s="562">
        <f>IF(ISNUMBER(Regressions!O42),ROUND(Regressions!O42, 1), NA())</f>
        <v>43.7</v>
      </c>
      <c r="O32" s="563" t="e">
        <f>IF(ISNUMBER(Regressions!Q42),ROUND(Regressions!Q42, 1), NA())</f>
        <v>#N/A</v>
      </c>
      <c r="P32" s="559">
        <f>IF(ISNUMBER(Regressions!R42),ROUND(Regressions!R42, 1), NA())</f>
        <v>6.9</v>
      </c>
      <c r="Q32" s="565">
        <f>IF(ISNUMBER(Regressions!S42),ROUND(Regressions!S42, 1), NA())</f>
        <v>6.9</v>
      </c>
      <c r="R32" s="561">
        <f>IF(ISNUMBER(Regressions!T42),ROUND(Regressions!T42, 1), NA())</f>
        <v>0</v>
      </c>
      <c r="S32" s="562">
        <f>IF(ISNUMBER(Regressions!U42),ROUND(Regressions!U42, 1), NA())</f>
        <v>93.1</v>
      </c>
    </row>
    <row r="33" spans="1:19" hidden="1" x14ac:dyDescent="0.25">
      <c r="A33" s="554" t="str">
        <f>+Introduction!$C$7</f>
        <v>Solomon Islands</v>
      </c>
      <c r="B33" s="555">
        <f>IF(ISBLANK(Regressions!B43), " ", Regressions!B43)</f>
        <v>2029</v>
      </c>
      <c r="C33" s="554" t="str">
        <f>HLOOKUP(Introduction!$G$4,nametranslations,24,FALSE)</f>
        <v>Total</v>
      </c>
      <c r="D33" s="557" t="str">
        <f>IF(ISBLANK(Regressions!D43), " ", Regressions!D43)</f>
        <v xml:space="preserve"> </v>
      </c>
      <c r="E33" s="558">
        <f>IF(ISNUMBER(Regressions!E43),ROUND(Regressions!E43, 1), NA())</f>
        <v>92.7</v>
      </c>
      <c r="F33" s="559">
        <f>IF(ISNUMBER(Regressions!F43),ROUND(Regressions!F43, 1), NA())</f>
        <v>92.7</v>
      </c>
      <c r="G33" s="560">
        <f>IF(ISNUMBER(Regressions!G43),ROUND(Regressions!G43, 1), NA())</f>
        <v>55.4</v>
      </c>
      <c r="H33" s="561">
        <f>IF(ISNUMBER(Regressions!H43),ROUND(Regressions!H43, 1), NA())</f>
        <v>37.299999999999997</v>
      </c>
      <c r="I33" s="562">
        <f>IF(ISNUMBER(Regressions!I43),ROUND(Regressions!I43, 1), NA())</f>
        <v>7.3</v>
      </c>
      <c r="J33" s="563">
        <f>IF(ISNUMBER(Regressions!K43),ROUND(Regressions!K43, 1), NA())</f>
        <v>56.3</v>
      </c>
      <c r="K33" s="559">
        <f>IF(ISNUMBER(Regressions!L43),ROUND(Regressions!L43, 1), NA())</f>
        <v>56.3</v>
      </c>
      <c r="L33" s="564">
        <f>IF(ISNUMBER(Regressions!M43),ROUND(Regressions!M43, 1), NA())</f>
        <v>10.7</v>
      </c>
      <c r="M33" s="561">
        <f>IF(ISNUMBER(Regressions!N43),ROUND(Regressions!N43, 1), NA())</f>
        <v>45.6</v>
      </c>
      <c r="N33" s="562">
        <f>IF(ISNUMBER(Regressions!O43),ROUND(Regressions!O43, 1), NA())</f>
        <v>43.7</v>
      </c>
      <c r="O33" s="563" t="e">
        <f>IF(ISNUMBER(Regressions!Q43),ROUND(Regressions!Q43, 1), NA())</f>
        <v>#N/A</v>
      </c>
      <c r="P33" s="559">
        <f>IF(ISNUMBER(Regressions!R43),ROUND(Regressions!R43, 1), NA())</f>
        <v>6.9</v>
      </c>
      <c r="Q33" s="565">
        <f>IF(ISNUMBER(Regressions!S43),ROUND(Regressions!S43, 1), NA())</f>
        <v>6.9</v>
      </c>
      <c r="R33" s="561">
        <f>IF(ISNUMBER(Regressions!T43),ROUND(Regressions!T43, 1), NA())</f>
        <v>0</v>
      </c>
      <c r="S33" s="562">
        <f>IF(ISNUMBER(Regressions!U43),ROUND(Regressions!U43, 1), NA())</f>
        <v>93.1</v>
      </c>
    </row>
    <row r="34" spans="1:19" hidden="1" x14ac:dyDescent="0.25">
      <c r="A34" s="554" t="str">
        <f>+Introduction!$C$7</f>
        <v>Solomon Islands</v>
      </c>
      <c r="B34" s="555">
        <f>IF(ISBLANK(Regressions!B44), " ", Regressions!B44)</f>
        <v>2030</v>
      </c>
      <c r="C34" s="554" t="str">
        <f>HLOOKUP(Introduction!$G$4,nametranslations,24,FALSE)</f>
        <v>Total</v>
      </c>
      <c r="D34" s="557" t="str">
        <f>IF(ISBLANK(Regressions!D44), " ", Regressions!D44)</f>
        <v xml:space="preserve"> </v>
      </c>
      <c r="E34" s="558">
        <f>IF(ISNUMBER(Regressions!E44),ROUND(Regressions!E44, 1), NA())</f>
        <v>92.7</v>
      </c>
      <c r="F34" s="559">
        <f>IF(ISNUMBER(Regressions!F44),ROUND(Regressions!F44, 1), NA())</f>
        <v>92.7</v>
      </c>
      <c r="G34" s="560">
        <f>IF(ISNUMBER(Regressions!G44),ROUND(Regressions!G44, 1), NA())</f>
        <v>55.4</v>
      </c>
      <c r="H34" s="561">
        <f>IF(ISNUMBER(Regressions!H44),ROUND(Regressions!H44, 1), NA())</f>
        <v>37.299999999999997</v>
      </c>
      <c r="I34" s="562">
        <f>IF(ISNUMBER(Regressions!I44),ROUND(Regressions!I44, 1), NA())</f>
        <v>7.3</v>
      </c>
      <c r="J34" s="563">
        <f>IF(ISNUMBER(Regressions!K44),ROUND(Regressions!K44, 1), NA())</f>
        <v>56.3</v>
      </c>
      <c r="K34" s="559">
        <f>IF(ISNUMBER(Regressions!L44),ROUND(Regressions!L44, 1), NA())</f>
        <v>56.3</v>
      </c>
      <c r="L34" s="564">
        <f>IF(ISNUMBER(Regressions!M44),ROUND(Regressions!M44, 1), NA())</f>
        <v>10.7</v>
      </c>
      <c r="M34" s="561">
        <f>IF(ISNUMBER(Regressions!N44),ROUND(Regressions!N44, 1), NA())</f>
        <v>45.6</v>
      </c>
      <c r="N34" s="562">
        <f>IF(ISNUMBER(Regressions!O44),ROUND(Regressions!O44, 1), NA())</f>
        <v>43.7</v>
      </c>
      <c r="O34" s="563" t="e">
        <f>IF(ISNUMBER(Regressions!Q44),ROUND(Regressions!Q44, 1), NA())</f>
        <v>#N/A</v>
      </c>
      <c r="P34" s="559">
        <f>IF(ISNUMBER(Regressions!R44),ROUND(Regressions!R44, 1), NA())</f>
        <v>6.9</v>
      </c>
      <c r="Q34" s="565">
        <f>IF(ISNUMBER(Regressions!S44),ROUND(Regressions!S44, 1), NA())</f>
        <v>6.9</v>
      </c>
      <c r="R34" s="561">
        <f>IF(ISNUMBER(Regressions!T44),ROUND(Regressions!T44, 1), NA())</f>
        <v>0</v>
      </c>
      <c r="S34" s="562">
        <f>IF(ISNUMBER(Regressions!U44),ROUND(Regressions!U44, 1), NA())</f>
        <v>93.1</v>
      </c>
    </row>
    <row r="35" spans="1:19" x14ac:dyDescent="0.25">
      <c r="A35" s="554" t="str">
        <f>+Introduction!$C$7</f>
        <v>Solomon Islands</v>
      </c>
      <c r="B35" s="555">
        <f>IF(ISBLANK(Regressions!B45), " ", Regressions!B45)</f>
        <v>2000</v>
      </c>
      <c r="C35" s="554" t="str">
        <f>HLOOKUP(Introduction!$G$4,nametranslations,26,FALSE)</f>
        <v>Urban</v>
      </c>
      <c r="D35" s="557">
        <f>IF(ISBLANK(Regressions!D45), " ", Regressions!D45)</f>
        <v>28912.490441513059</v>
      </c>
      <c r="E35" s="558" t="e">
        <f>IF(ISNUMBER(Regressions!E45),ROUND(Regressions!E45, 1), NA())</f>
        <v>#N/A</v>
      </c>
      <c r="F35" s="559" t="e">
        <f>IF(ISNUMBER(Regressions!F45),ROUND(Regressions!F45, 1), NA())</f>
        <v>#N/A</v>
      </c>
      <c r="G35" s="560" t="e">
        <f>IF(ISNUMBER(Regressions!G45),ROUND(Regressions!G45, 1), NA())</f>
        <v>#N/A</v>
      </c>
      <c r="H35" s="561" t="e">
        <f>IF(ISNUMBER(Regressions!H45),ROUND(Regressions!H45, 1), NA())</f>
        <v>#N/A</v>
      </c>
      <c r="I35" s="562" t="e">
        <f>IF(ISNUMBER(Regressions!I45),ROUND(Regressions!I45, 1), NA())</f>
        <v>#N/A</v>
      </c>
      <c r="J35" s="563" t="e">
        <f>IF(ISNUMBER(Regressions!K45),ROUND(Regressions!K45, 1), NA())</f>
        <v>#N/A</v>
      </c>
      <c r="K35" s="559" t="e">
        <f>IF(ISNUMBER(Regressions!L45),ROUND(Regressions!L45, 1), NA())</f>
        <v>#N/A</v>
      </c>
      <c r="L35" s="564" t="e">
        <f>IF(ISNUMBER(Regressions!M45),ROUND(Regressions!M45, 1), NA())</f>
        <v>#N/A</v>
      </c>
      <c r="M35" s="561" t="e">
        <f>IF(ISNUMBER(Regressions!N45),ROUND(Regressions!N45, 1), NA())</f>
        <v>#N/A</v>
      </c>
      <c r="N35" s="562" t="e">
        <f>IF(ISNUMBER(Regressions!O45),ROUND(Regressions!O45, 1), NA())</f>
        <v>#N/A</v>
      </c>
      <c r="O35" s="563" t="e">
        <f>IF(ISNUMBER(Regressions!Q45),ROUND(Regressions!Q45, 1), NA())</f>
        <v>#N/A</v>
      </c>
      <c r="P35" s="559" t="e">
        <f>IF(ISNUMBER(Regressions!R45),ROUND(Regressions!R45, 1), NA())</f>
        <v>#N/A</v>
      </c>
      <c r="Q35" s="565" t="e">
        <f>IF(ISNUMBER(Regressions!S45),ROUND(Regressions!S45, 1), NA())</f>
        <v>#N/A</v>
      </c>
      <c r="R35" s="561" t="e">
        <f>IF(ISNUMBER(Regressions!T45),ROUND(Regressions!T45, 1), NA())</f>
        <v>#N/A</v>
      </c>
      <c r="S35" s="562" t="e">
        <f>IF(ISNUMBER(Regressions!U45),ROUND(Regressions!U45, 1), NA())</f>
        <v>#N/A</v>
      </c>
    </row>
    <row r="36" spans="1:19" x14ac:dyDescent="0.25">
      <c r="A36" s="554" t="str">
        <f>+Introduction!$C$7</f>
        <v>Solomon Islands</v>
      </c>
      <c r="B36" s="555">
        <f>IF(ISBLANK(Regressions!B46), " ", Regressions!B46)</f>
        <v>2001</v>
      </c>
      <c r="C36" s="554" t="str">
        <f>HLOOKUP(Introduction!$G$4,nametranslations,26,FALSE)</f>
        <v>Urban</v>
      </c>
      <c r="D36" s="557">
        <f>IF(ISBLANK(Regressions!D46), " ", Regressions!D46)</f>
        <v>29951.923164939879</v>
      </c>
      <c r="E36" s="558" t="e">
        <f>IF(ISNUMBER(Regressions!E46),ROUND(Regressions!E46, 1), NA())</f>
        <v>#N/A</v>
      </c>
      <c r="F36" s="559" t="e">
        <f>IF(ISNUMBER(Regressions!F46),ROUND(Regressions!F46, 1), NA())</f>
        <v>#N/A</v>
      </c>
      <c r="G36" s="560" t="e">
        <f>IF(ISNUMBER(Regressions!G46),ROUND(Regressions!G46, 1), NA())</f>
        <v>#N/A</v>
      </c>
      <c r="H36" s="561" t="e">
        <f>IF(ISNUMBER(Regressions!H46),ROUND(Regressions!H46, 1), NA())</f>
        <v>#N/A</v>
      </c>
      <c r="I36" s="562" t="e">
        <f>IF(ISNUMBER(Regressions!I46),ROUND(Regressions!I46, 1), NA())</f>
        <v>#N/A</v>
      </c>
      <c r="J36" s="563" t="e">
        <f>IF(ISNUMBER(Regressions!K46),ROUND(Regressions!K46, 1), NA())</f>
        <v>#N/A</v>
      </c>
      <c r="K36" s="559" t="e">
        <f>IF(ISNUMBER(Regressions!L46),ROUND(Regressions!L46, 1), NA())</f>
        <v>#N/A</v>
      </c>
      <c r="L36" s="564" t="e">
        <f>IF(ISNUMBER(Regressions!M46),ROUND(Regressions!M46, 1), NA())</f>
        <v>#N/A</v>
      </c>
      <c r="M36" s="561" t="e">
        <f>IF(ISNUMBER(Regressions!N46),ROUND(Regressions!N46, 1), NA())</f>
        <v>#N/A</v>
      </c>
      <c r="N36" s="562" t="e">
        <f>IF(ISNUMBER(Regressions!O46),ROUND(Regressions!O46, 1), NA())</f>
        <v>#N/A</v>
      </c>
      <c r="O36" s="563" t="e">
        <f>IF(ISNUMBER(Regressions!Q46),ROUND(Regressions!Q46, 1), NA())</f>
        <v>#N/A</v>
      </c>
      <c r="P36" s="559" t="e">
        <f>IF(ISNUMBER(Regressions!R46),ROUND(Regressions!R46, 1), NA())</f>
        <v>#N/A</v>
      </c>
      <c r="Q36" s="565" t="e">
        <f>IF(ISNUMBER(Regressions!S46),ROUND(Regressions!S46, 1), NA())</f>
        <v>#N/A</v>
      </c>
      <c r="R36" s="561" t="e">
        <f>IF(ISNUMBER(Regressions!T46),ROUND(Regressions!T46, 1), NA())</f>
        <v>#N/A</v>
      </c>
      <c r="S36" s="562" t="e">
        <f>IF(ISNUMBER(Regressions!U46),ROUND(Regressions!U46, 1), NA())</f>
        <v>#N/A</v>
      </c>
    </row>
    <row r="37" spans="1:19" x14ac:dyDescent="0.25">
      <c r="A37" s="554" t="str">
        <f>+Introduction!$C$7</f>
        <v>Solomon Islands</v>
      </c>
      <c r="B37" s="555">
        <f>IF(ISBLANK(Regressions!B47), " ", Regressions!B47)</f>
        <v>2002</v>
      </c>
      <c r="C37" s="554" t="str">
        <f>HLOOKUP(Introduction!$G$4,nametranslations,26,FALSE)</f>
        <v>Urban</v>
      </c>
      <c r="D37" s="557">
        <f>IF(ISBLANK(Regressions!D47), " ", Regressions!D47)</f>
        <v>31002.532348022462</v>
      </c>
      <c r="E37" s="558" t="e">
        <f>IF(ISNUMBER(Regressions!E47),ROUND(Regressions!E47, 1), NA())</f>
        <v>#N/A</v>
      </c>
      <c r="F37" s="559" t="e">
        <f>IF(ISNUMBER(Regressions!F47),ROUND(Regressions!F47, 1), NA())</f>
        <v>#N/A</v>
      </c>
      <c r="G37" s="560" t="e">
        <f>IF(ISNUMBER(Regressions!G47),ROUND(Regressions!G47, 1), NA())</f>
        <v>#N/A</v>
      </c>
      <c r="H37" s="561" t="e">
        <f>IF(ISNUMBER(Regressions!H47),ROUND(Regressions!H47, 1), NA())</f>
        <v>#N/A</v>
      </c>
      <c r="I37" s="562" t="e">
        <f>IF(ISNUMBER(Regressions!I47),ROUND(Regressions!I47, 1), NA())</f>
        <v>#N/A</v>
      </c>
      <c r="J37" s="563" t="e">
        <f>IF(ISNUMBER(Regressions!K47),ROUND(Regressions!K47, 1), NA())</f>
        <v>#N/A</v>
      </c>
      <c r="K37" s="559" t="e">
        <f>IF(ISNUMBER(Regressions!L47),ROUND(Regressions!L47, 1), NA())</f>
        <v>#N/A</v>
      </c>
      <c r="L37" s="564" t="e">
        <f>IF(ISNUMBER(Regressions!M47),ROUND(Regressions!M47, 1), NA())</f>
        <v>#N/A</v>
      </c>
      <c r="M37" s="561" t="e">
        <f>IF(ISNUMBER(Regressions!N47),ROUND(Regressions!N47, 1), NA())</f>
        <v>#N/A</v>
      </c>
      <c r="N37" s="562" t="e">
        <f>IF(ISNUMBER(Regressions!O47),ROUND(Regressions!O47, 1), NA())</f>
        <v>#N/A</v>
      </c>
      <c r="O37" s="563" t="e">
        <f>IF(ISNUMBER(Regressions!Q47),ROUND(Regressions!Q47, 1), NA())</f>
        <v>#N/A</v>
      </c>
      <c r="P37" s="559" t="e">
        <f>IF(ISNUMBER(Regressions!R47),ROUND(Regressions!R47, 1), NA())</f>
        <v>#N/A</v>
      </c>
      <c r="Q37" s="565" t="e">
        <f>IF(ISNUMBER(Regressions!S47),ROUND(Regressions!S47, 1), NA())</f>
        <v>#N/A</v>
      </c>
      <c r="R37" s="561" t="e">
        <f>IF(ISNUMBER(Regressions!T47),ROUND(Regressions!T47, 1), NA())</f>
        <v>#N/A</v>
      </c>
      <c r="S37" s="562" t="e">
        <f>IF(ISNUMBER(Regressions!U47),ROUND(Regressions!U47, 1), NA())</f>
        <v>#N/A</v>
      </c>
    </row>
    <row r="38" spans="1:19" x14ac:dyDescent="0.25">
      <c r="A38" s="554" t="str">
        <f>+Introduction!$C$7</f>
        <v>Solomon Islands</v>
      </c>
      <c r="B38" s="555">
        <f>IF(ISBLANK(Regressions!B48), " ", Regressions!B48)</f>
        <v>2003</v>
      </c>
      <c r="C38" s="554" t="str">
        <f>HLOOKUP(Introduction!$G$4,nametranslations,26,FALSE)</f>
        <v>Urban</v>
      </c>
      <c r="D38" s="557">
        <f>IF(ISBLANK(Regressions!D48), " ", Regressions!D48)</f>
        <v>32064.565003967284</v>
      </c>
      <c r="E38" s="558" t="e">
        <f>IF(ISNUMBER(Regressions!E48),ROUND(Regressions!E48, 1), NA())</f>
        <v>#N/A</v>
      </c>
      <c r="F38" s="559" t="e">
        <f>IF(ISNUMBER(Regressions!F48),ROUND(Regressions!F48, 1), NA())</f>
        <v>#N/A</v>
      </c>
      <c r="G38" s="560" t="e">
        <f>IF(ISNUMBER(Regressions!G48),ROUND(Regressions!G48, 1), NA())</f>
        <v>#N/A</v>
      </c>
      <c r="H38" s="561" t="e">
        <f>IF(ISNUMBER(Regressions!H48),ROUND(Regressions!H48, 1), NA())</f>
        <v>#N/A</v>
      </c>
      <c r="I38" s="562" t="e">
        <f>IF(ISNUMBER(Regressions!I48),ROUND(Regressions!I48, 1), NA())</f>
        <v>#N/A</v>
      </c>
      <c r="J38" s="563" t="e">
        <f>IF(ISNUMBER(Regressions!K48),ROUND(Regressions!K48, 1), NA())</f>
        <v>#N/A</v>
      </c>
      <c r="K38" s="559" t="e">
        <f>IF(ISNUMBER(Regressions!L48),ROUND(Regressions!L48, 1), NA())</f>
        <v>#N/A</v>
      </c>
      <c r="L38" s="564" t="e">
        <f>IF(ISNUMBER(Regressions!M48),ROUND(Regressions!M48, 1), NA())</f>
        <v>#N/A</v>
      </c>
      <c r="M38" s="561" t="e">
        <f>IF(ISNUMBER(Regressions!N48),ROUND(Regressions!N48, 1), NA())</f>
        <v>#N/A</v>
      </c>
      <c r="N38" s="562" t="e">
        <f>IF(ISNUMBER(Regressions!O48),ROUND(Regressions!O48, 1), NA())</f>
        <v>#N/A</v>
      </c>
      <c r="O38" s="563" t="e">
        <f>IF(ISNUMBER(Regressions!Q48),ROUND(Regressions!Q48, 1), NA())</f>
        <v>#N/A</v>
      </c>
      <c r="P38" s="559" t="e">
        <f>IF(ISNUMBER(Regressions!R48),ROUND(Regressions!R48, 1), NA())</f>
        <v>#N/A</v>
      </c>
      <c r="Q38" s="565" t="e">
        <f>IF(ISNUMBER(Regressions!S48),ROUND(Regressions!S48, 1), NA())</f>
        <v>#N/A</v>
      </c>
      <c r="R38" s="561" t="e">
        <f>IF(ISNUMBER(Regressions!T48),ROUND(Regressions!T48, 1), NA())</f>
        <v>#N/A</v>
      </c>
      <c r="S38" s="562" t="e">
        <f>IF(ISNUMBER(Regressions!U48),ROUND(Regressions!U48, 1), NA())</f>
        <v>#N/A</v>
      </c>
    </row>
    <row r="39" spans="1:19" x14ac:dyDescent="0.25">
      <c r="A39" s="554" t="str">
        <f>+Introduction!$C$7</f>
        <v>Solomon Islands</v>
      </c>
      <c r="B39" s="555">
        <f>IF(ISBLANK(Regressions!B49), " ", Regressions!B49)</f>
        <v>2004</v>
      </c>
      <c r="C39" s="554" t="str">
        <f>HLOOKUP(Introduction!$G$4,nametranslations,26,FALSE)</f>
        <v>Urban</v>
      </c>
      <c r="D39" s="557">
        <f>IF(ISBLANK(Regressions!D49), " ", Regressions!D49)</f>
        <v>33223.655943794249</v>
      </c>
      <c r="E39" s="558" t="e">
        <f>IF(ISNUMBER(Regressions!E49),ROUND(Regressions!E49, 1), NA())</f>
        <v>#N/A</v>
      </c>
      <c r="F39" s="559" t="e">
        <f>IF(ISNUMBER(Regressions!F49),ROUND(Regressions!F49, 1), NA())</f>
        <v>#N/A</v>
      </c>
      <c r="G39" s="560" t="e">
        <f>IF(ISNUMBER(Regressions!G49),ROUND(Regressions!G49, 1), NA())</f>
        <v>#N/A</v>
      </c>
      <c r="H39" s="561" t="e">
        <f>IF(ISNUMBER(Regressions!H49),ROUND(Regressions!H49, 1), NA())</f>
        <v>#N/A</v>
      </c>
      <c r="I39" s="562" t="e">
        <f>IF(ISNUMBER(Regressions!I49),ROUND(Regressions!I49, 1), NA())</f>
        <v>#N/A</v>
      </c>
      <c r="J39" s="563" t="e">
        <f>IF(ISNUMBER(Regressions!K49),ROUND(Regressions!K49, 1), NA())</f>
        <v>#N/A</v>
      </c>
      <c r="K39" s="559" t="e">
        <f>IF(ISNUMBER(Regressions!L49),ROUND(Regressions!L49, 1), NA())</f>
        <v>#N/A</v>
      </c>
      <c r="L39" s="564" t="e">
        <f>IF(ISNUMBER(Regressions!M49),ROUND(Regressions!M49, 1), NA())</f>
        <v>#N/A</v>
      </c>
      <c r="M39" s="561" t="e">
        <f>IF(ISNUMBER(Regressions!N49),ROUND(Regressions!N49, 1), NA())</f>
        <v>#N/A</v>
      </c>
      <c r="N39" s="562" t="e">
        <f>IF(ISNUMBER(Regressions!O49),ROUND(Regressions!O49, 1), NA())</f>
        <v>#N/A</v>
      </c>
      <c r="O39" s="563" t="e">
        <f>IF(ISNUMBER(Regressions!Q49),ROUND(Regressions!Q49, 1), NA())</f>
        <v>#N/A</v>
      </c>
      <c r="P39" s="559" t="e">
        <f>IF(ISNUMBER(Regressions!R49),ROUND(Regressions!R49, 1), NA())</f>
        <v>#N/A</v>
      </c>
      <c r="Q39" s="565" t="e">
        <f>IF(ISNUMBER(Regressions!S49),ROUND(Regressions!S49, 1), NA())</f>
        <v>#N/A</v>
      </c>
      <c r="R39" s="561" t="e">
        <f>IF(ISNUMBER(Regressions!T49),ROUND(Regressions!T49, 1), NA())</f>
        <v>#N/A</v>
      </c>
      <c r="S39" s="562" t="e">
        <f>IF(ISNUMBER(Regressions!U49),ROUND(Regressions!U49, 1), NA())</f>
        <v>#N/A</v>
      </c>
    </row>
    <row r="40" spans="1:19" x14ac:dyDescent="0.25">
      <c r="A40" s="554" t="str">
        <f>+Introduction!$C$7</f>
        <v>Solomon Islands</v>
      </c>
      <c r="B40" s="555">
        <f>IF(ISBLANK(Regressions!B50), " ", Regressions!B50)</f>
        <v>2005</v>
      </c>
      <c r="C40" s="554" t="str">
        <f>HLOOKUP(Introduction!$G$4,nametranslations,26,FALSE)</f>
        <v>Urban</v>
      </c>
      <c r="D40" s="557">
        <f>IF(ISBLANK(Regressions!D50), " ", Regressions!D50)</f>
        <v>34411.660053405758</v>
      </c>
      <c r="E40" s="558" t="e">
        <f>IF(ISNUMBER(Regressions!E50),ROUND(Regressions!E50, 1), NA())</f>
        <v>#N/A</v>
      </c>
      <c r="F40" s="559" t="e">
        <f>IF(ISNUMBER(Regressions!F50),ROUND(Regressions!F50, 1), NA())</f>
        <v>#N/A</v>
      </c>
      <c r="G40" s="560" t="e">
        <f>IF(ISNUMBER(Regressions!G50),ROUND(Regressions!G50, 1), NA())</f>
        <v>#N/A</v>
      </c>
      <c r="H40" s="561" t="e">
        <f>IF(ISNUMBER(Regressions!H50),ROUND(Regressions!H50, 1), NA())</f>
        <v>#N/A</v>
      </c>
      <c r="I40" s="562" t="e">
        <f>IF(ISNUMBER(Regressions!I50),ROUND(Regressions!I50, 1), NA())</f>
        <v>#N/A</v>
      </c>
      <c r="J40" s="563" t="e">
        <f>IF(ISNUMBER(Regressions!K50),ROUND(Regressions!K50, 1), NA())</f>
        <v>#N/A</v>
      </c>
      <c r="K40" s="559" t="e">
        <f>IF(ISNUMBER(Regressions!L50),ROUND(Regressions!L50, 1), NA())</f>
        <v>#N/A</v>
      </c>
      <c r="L40" s="564" t="e">
        <f>IF(ISNUMBER(Regressions!M50),ROUND(Regressions!M50, 1), NA())</f>
        <v>#N/A</v>
      </c>
      <c r="M40" s="561" t="e">
        <f>IF(ISNUMBER(Regressions!N50),ROUND(Regressions!N50, 1), NA())</f>
        <v>#N/A</v>
      </c>
      <c r="N40" s="562" t="e">
        <f>IF(ISNUMBER(Regressions!O50),ROUND(Regressions!O50, 1), NA())</f>
        <v>#N/A</v>
      </c>
      <c r="O40" s="563" t="e">
        <f>IF(ISNUMBER(Regressions!Q50),ROUND(Regressions!Q50, 1), NA())</f>
        <v>#N/A</v>
      </c>
      <c r="P40" s="559" t="e">
        <f>IF(ISNUMBER(Regressions!R50),ROUND(Regressions!R50, 1), NA())</f>
        <v>#N/A</v>
      </c>
      <c r="Q40" s="565" t="e">
        <f>IF(ISNUMBER(Regressions!S50),ROUND(Regressions!S50, 1), NA())</f>
        <v>#N/A</v>
      </c>
      <c r="R40" s="561" t="e">
        <f>IF(ISNUMBER(Regressions!T50),ROUND(Regressions!T50, 1), NA())</f>
        <v>#N/A</v>
      </c>
      <c r="S40" s="562" t="e">
        <f>IF(ISNUMBER(Regressions!U50),ROUND(Regressions!U50, 1), NA())</f>
        <v>#N/A</v>
      </c>
    </row>
    <row r="41" spans="1:19" x14ac:dyDescent="0.25">
      <c r="A41" s="554" t="str">
        <f>+Introduction!$C$7</f>
        <v>Solomon Islands</v>
      </c>
      <c r="B41" s="555">
        <f>IF(ISBLANK(Regressions!B51), " ", Regressions!B51)</f>
        <v>2006</v>
      </c>
      <c r="C41" s="554" t="str">
        <f>HLOOKUP(Introduction!$G$4,nametranslations,26,FALSE)</f>
        <v>Urban</v>
      </c>
      <c r="D41" s="557">
        <f>IF(ISBLANK(Regressions!D51), " ", Regressions!D51)</f>
        <v>35657.268534927367</v>
      </c>
      <c r="E41" s="558" t="e">
        <f>IF(ISNUMBER(Regressions!E51),ROUND(Regressions!E51, 1), NA())</f>
        <v>#N/A</v>
      </c>
      <c r="F41" s="559" t="e">
        <f>IF(ISNUMBER(Regressions!F51),ROUND(Regressions!F51, 1), NA())</f>
        <v>#N/A</v>
      </c>
      <c r="G41" s="560" t="e">
        <f>IF(ISNUMBER(Regressions!G51),ROUND(Regressions!G51, 1), NA())</f>
        <v>#N/A</v>
      </c>
      <c r="H41" s="561" t="e">
        <f>IF(ISNUMBER(Regressions!H51),ROUND(Regressions!H51, 1), NA())</f>
        <v>#N/A</v>
      </c>
      <c r="I41" s="562" t="e">
        <f>IF(ISNUMBER(Regressions!I51),ROUND(Regressions!I51, 1), NA())</f>
        <v>#N/A</v>
      </c>
      <c r="J41" s="563" t="e">
        <f>IF(ISNUMBER(Regressions!K51),ROUND(Regressions!K51, 1), NA())</f>
        <v>#N/A</v>
      </c>
      <c r="K41" s="559" t="e">
        <f>IF(ISNUMBER(Regressions!L51),ROUND(Regressions!L51, 1), NA())</f>
        <v>#N/A</v>
      </c>
      <c r="L41" s="564" t="e">
        <f>IF(ISNUMBER(Regressions!M51),ROUND(Regressions!M51, 1), NA())</f>
        <v>#N/A</v>
      </c>
      <c r="M41" s="561" t="e">
        <f>IF(ISNUMBER(Regressions!N51),ROUND(Regressions!N51, 1), NA())</f>
        <v>#N/A</v>
      </c>
      <c r="N41" s="562" t="e">
        <f>IF(ISNUMBER(Regressions!O51),ROUND(Regressions!O51, 1), NA())</f>
        <v>#N/A</v>
      </c>
      <c r="O41" s="563" t="e">
        <f>IF(ISNUMBER(Regressions!Q51),ROUND(Regressions!Q51, 1), NA())</f>
        <v>#N/A</v>
      </c>
      <c r="P41" s="559" t="e">
        <f>IF(ISNUMBER(Regressions!R51),ROUND(Regressions!R51, 1), NA())</f>
        <v>#N/A</v>
      </c>
      <c r="Q41" s="565" t="e">
        <f>IF(ISNUMBER(Regressions!S51),ROUND(Regressions!S51, 1), NA())</f>
        <v>#N/A</v>
      </c>
      <c r="R41" s="561" t="e">
        <f>IF(ISNUMBER(Regressions!T51),ROUND(Regressions!T51, 1), NA())</f>
        <v>#N/A</v>
      </c>
      <c r="S41" s="562" t="e">
        <f>IF(ISNUMBER(Regressions!U51),ROUND(Regressions!U51, 1), NA())</f>
        <v>#N/A</v>
      </c>
    </row>
    <row r="42" spans="1:19" x14ac:dyDescent="0.25">
      <c r="A42" s="554" t="str">
        <f>+Introduction!$C$7</f>
        <v>Solomon Islands</v>
      </c>
      <c r="B42" s="555">
        <f>IF(ISBLANK(Regressions!B52), " ", Regressions!B52)</f>
        <v>2007</v>
      </c>
      <c r="C42" s="554" t="str">
        <f>HLOOKUP(Introduction!$G$4,nametranslations,26,FALSE)</f>
        <v>Urban</v>
      </c>
      <c r="D42" s="557">
        <f>IF(ISBLANK(Regressions!D52), " ", Regressions!D52)</f>
        <v>36974.676142883298</v>
      </c>
      <c r="E42" s="558" t="e">
        <f>IF(ISNUMBER(Regressions!E52),ROUND(Regressions!E52, 1), NA())</f>
        <v>#N/A</v>
      </c>
      <c r="F42" s="559" t="e">
        <f>IF(ISNUMBER(Regressions!F52),ROUND(Regressions!F52, 1), NA())</f>
        <v>#N/A</v>
      </c>
      <c r="G42" s="560" t="e">
        <f>IF(ISNUMBER(Regressions!G52),ROUND(Regressions!G52, 1), NA())</f>
        <v>#N/A</v>
      </c>
      <c r="H42" s="561" t="e">
        <f>IF(ISNUMBER(Regressions!H52),ROUND(Regressions!H52, 1), NA())</f>
        <v>#N/A</v>
      </c>
      <c r="I42" s="562" t="e">
        <f>IF(ISNUMBER(Regressions!I52),ROUND(Regressions!I52, 1), NA())</f>
        <v>#N/A</v>
      </c>
      <c r="J42" s="563" t="e">
        <f>IF(ISNUMBER(Regressions!K52),ROUND(Regressions!K52, 1), NA())</f>
        <v>#N/A</v>
      </c>
      <c r="K42" s="559" t="e">
        <f>IF(ISNUMBER(Regressions!L52),ROUND(Regressions!L52, 1), NA())</f>
        <v>#N/A</v>
      </c>
      <c r="L42" s="564" t="e">
        <f>IF(ISNUMBER(Regressions!M52),ROUND(Regressions!M52, 1), NA())</f>
        <v>#N/A</v>
      </c>
      <c r="M42" s="561" t="e">
        <f>IF(ISNUMBER(Regressions!N52),ROUND(Regressions!N52, 1), NA())</f>
        <v>#N/A</v>
      </c>
      <c r="N42" s="562" t="e">
        <f>IF(ISNUMBER(Regressions!O52),ROUND(Regressions!O52, 1), NA())</f>
        <v>#N/A</v>
      </c>
      <c r="O42" s="563" t="e">
        <f>IF(ISNUMBER(Regressions!Q52),ROUND(Regressions!Q52, 1), NA())</f>
        <v>#N/A</v>
      </c>
      <c r="P42" s="559" t="e">
        <f>IF(ISNUMBER(Regressions!R52),ROUND(Regressions!R52, 1), NA())</f>
        <v>#N/A</v>
      </c>
      <c r="Q42" s="565" t="e">
        <f>IF(ISNUMBER(Regressions!S52),ROUND(Regressions!S52, 1), NA())</f>
        <v>#N/A</v>
      </c>
      <c r="R42" s="561" t="e">
        <f>IF(ISNUMBER(Regressions!T52),ROUND(Regressions!T52, 1), NA())</f>
        <v>#N/A</v>
      </c>
      <c r="S42" s="562" t="e">
        <f>IF(ISNUMBER(Regressions!U52),ROUND(Regressions!U52, 1), NA())</f>
        <v>#N/A</v>
      </c>
    </row>
    <row r="43" spans="1:19" x14ac:dyDescent="0.25">
      <c r="A43" s="554" t="str">
        <f>+Introduction!$C$7</f>
        <v>Solomon Islands</v>
      </c>
      <c r="B43" s="555">
        <f>IF(ISBLANK(Regressions!B53), " ", Regressions!B53)</f>
        <v>2008</v>
      </c>
      <c r="C43" s="554" t="str">
        <f>HLOOKUP(Introduction!$G$4,nametranslations,26,FALSE)</f>
        <v>Urban</v>
      </c>
      <c r="D43" s="557">
        <f>IF(ISBLANK(Regressions!D53), " ", Regressions!D53)</f>
        <v>38378.194074287414</v>
      </c>
      <c r="E43" s="558" t="e">
        <f>IF(ISNUMBER(Regressions!E53),ROUND(Regressions!E53, 1), NA())</f>
        <v>#N/A</v>
      </c>
      <c r="F43" s="559" t="e">
        <f>IF(ISNUMBER(Regressions!F53),ROUND(Regressions!F53, 1), NA())</f>
        <v>#N/A</v>
      </c>
      <c r="G43" s="560" t="e">
        <f>IF(ISNUMBER(Regressions!G53),ROUND(Regressions!G53, 1), NA())</f>
        <v>#N/A</v>
      </c>
      <c r="H43" s="561" t="e">
        <f>IF(ISNUMBER(Regressions!H53),ROUND(Regressions!H53, 1), NA())</f>
        <v>#N/A</v>
      </c>
      <c r="I43" s="562" t="e">
        <f>IF(ISNUMBER(Regressions!I53),ROUND(Regressions!I53, 1), NA())</f>
        <v>#N/A</v>
      </c>
      <c r="J43" s="563" t="e">
        <f>IF(ISNUMBER(Regressions!K53),ROUND(Regressions!K53, 1), NA())</f>
        <v>#N/A</v>
      </c>
      <c r="K43" s="559" t="e">
        <f>IF(ISNUMBER(Regressions!L53),ROUND(Regressions!L53, 1), NA())</f>
        <v>#N/A</v>
      </c>
      <c r="L43" s="564" t="e">
        <f>IF(ISNUMBER(Regressions!M53),ROUND(Regressions!M53, 1), NA())</f>
        <v>#N/A</v>
      </c>
      <c r="M43" s="561" t="e">
        <f>IF(ISNUMBER(Regressions!N53),ROUND(Regressions!N53, 1), NA())</f>
        <v>#N/A</v>
      </c>
      <c r="N43" s="562" t="e">
        <f>IF(ISNUMBER(Regressions!O53),ROUND(Regressions!O53, 1), NA())</f>
        <v>#N/A</v>
      </c>
      <c r="O43" s="563" t="e">
        <f>IF(ISNUMBER(Regressions!Q53),ROUND(Regressions!Q53, 1), NA())</f>
        <v>#N/A</v>
      </c>
      <c r="P43" s="559" t="e">
        <f>IF(ISNUMBER(Regressions!R53),ROUND(Regressions!R53, 1), NA())</f>
        <v>#N/A</v>
      </c>
      <c r="Q43" s="565" t="e">
        <f>IF(ISNUMBER(Regressions!S53),ROUND(Regressions!S53, 1), NA())</f>
        <v>#N/A</v>
      </c>
      <c r="R43" s="561" t="e">
        <f>IF(ISNUMBER(Regressions!T53),ROUND(Regressions!T53, 1), NA())</f>
        <v>#N/A</v>
      </c>
      <c r="S43" s="562" t="e">
        <f>IF(ISNUMBER(Regressions!U53),ROUND(Regressions!U53, 1), NA())</f>
        <v>#N/A</v>
      </c>
    </row>
    <row r="44" spans="1:19" x14ac:dyDescent="0.25">
      <c r="A44" s="554" t="str">
        <f>+Introduction!$C$7</f>
        <v>Solomon Islands</v>
      </c>
      <c r="B44" s="555">
        <f>IF(ISBLANK(Regressions!B54), " ", Regressions!B54)</f>
        <v>2009</v>
      </c>
      <c r="C44" s="554" t="str">
        <f>HLOOKUP(Introduction!$G$4,nametranslations,26,FALSE)</f>
        <v>Urban</v>
      </c>
      <c r="D44" s="557">
        <f>IF(ISBLANK(Regressions!D54), " ", Regressions!D54)</f>
        <v>39874.974166221618</v>
      </c>
      <c r="E44" s="558" t="e">
        <f>IF(ISNUMBER(Regressions!E54),ROUND(Regressions!E54, 1), NA())</f>
        <v>#N/A</v>
      </c>
      <c r="F44" s="559" t="e">
        <f>IF(ISNUMBER(Regressions!F54),ROUND(Regressions!F54, 1), NA())</f>
        <v>#N/A</v>
      </c>
      <c r="G44" s="560" t="e">
        <f>IF(ISNUMBER(Regressions!G54),ROUND(Regressions!G54, 1), NA())</f>
        <v>#N/A</v>
      </c>
      <c r="H44" s="561" t="e">
        <f>IF(ISNUMBER(Regressions!H54),ROUND(Regressions!H54, 1), NA())</f>
        <v>#N/A</v>
      </c>
      <c r="I44" s="562" t="e">
        <f>IF(ISNUMBER(Regressions!I54),ROUND(Regressions!I54, 1), NA())</f>
        <v>#N/A</v>
      </c>
      <c r="J44" s="563" t="e">
        <f>IF(ISNUMBER(Regressions!K54),ROUND(Regressions!K54, 1), NA())</f>
        <v>#N/A</v>
      </c>
      <c r="K44" s="559" t="e">
        <f>IF(ISNUMBER(Regressions!L54),ROUND(Regressions!L54, 1), NA())</f>
        <v>#N/A</v>
      </c>
      <c r="L44" s="564" t="e">
        <f>IF(ISNUMBER(Regressions!M54),ROUND(Regressions!M54, 1), NA())</f>
        <v>#N/A</v>
      </c>
      <c r="M44" s="561" t="e">
        <f>IF(ISNUMBER(Regressions!N54),ROUND(Regressions!N54, 1), NA())</f>
        <v>#N/A</v>
      </c>
      <c r="N44" s="562" t="e">
        <f>IF(ISNUMBER(Regressions!O54),ROUND(Regressions!O54, 1), NA())</f>
        <v>#N/A</v>
      </c>
      <c r="O44" s="563" t="e">
        <f>IF(ISNUMBER(Regressions!Q54),ROUND(Regressions!Q54, 1), NA())</f>
        <v>#N/A</v>
      </c>
      <c r="P44" s="559" t="e">
        <f>IF(ISNUMBER(Regressions!R54),ROUND(Regressions!R54, 1), NA())</f>
        <v>#N/A</v>
      </c>
      <c r="Q44" s="565" t="e">
        <f>IF(ISNUMBER(Regressions!S54),ROUND(Regressions!S54, 1), NA())</f>
        <v>#N/A</v>
      </c>
      <c r="R44" s="561" t="e">
        <f>IF(ISNUMBER(Regressions!T54),ROUND(Regressions!T54, 1), NA())</f>
        <v>#N/A</v>
      </c>
      <c r="S44" s="562" t="e">
        <f>IF(ISNUMBER(Regressions!U54),ROUND(Regressions!U54, 1), NA())</f>
        <v>#N/A</v>
      </c>
    </row>
    <row r="45" spans="1:19" x14ac:dyDescent="0.25">
      <c r="A45" s="554" t="str">
        <f>+Introduction!$C$7</f>
        <v>Solomon Islands</v>
      </c>
      <c r="B45" s="555">
        <f>IF(ISBLANK(Regressions!B55), " ", Regressions!B55)</f>
        <v>2010</v>
      </c>
      <c r="C45" s="554" t="str">
        <f>HLOOKUP(Introduction!$G$4,nametranslations,26,FALSE)</f>
        <v>Urban</v>
      </c>
      <c r="D45" s="557">
        <f>IF(ISBLANK(Regressions!D55), " ", Regressions!D55)</f>
        <v>41571.733976097108</v>
      </c>
      <c r="E45" s="558" t="e">
        <f>IF(ISNUMBER(Regressions!E55),ROUND(Regressions!E55, 1), NA())</f>
        <v>#N/A</v>
      </c>
      <c r="F45" s="559" t="e">
        <f>IF(ISNUMBER(Regressions!F55),ROUND(Regressions!F55, 1), NA())</f>
        <v>#N/A</v>
      </c>
      <c r="G45" s="560" t="e">
        <f>IF(ISNUMBER(Regressions!G55),ROUND(Regressions!G55, 1), NA())</f>
        <v>#N/A</v>
      </c>
      <c r="H45" s="561" t="e">
        <f>IF(ISNUMBER(Regressions!H55),ROUND(Regressions!H55, 1), NA())</f>
        <v>#N/A</v>
      </c>
      <c r="I45" s="562" t="e">
        <f>IF(ISNUMBER(Regressions!I55),ROUND(Regressions!I55, 1), NA())</f>
        <v>#N/A</v>
      </c>
      <c r="J45" s="563" t="e">
        <f>IF(ISNUMBER(Regressions!K55),ROUND(Regressions!K55, 1), NA())</f>
        <v>#N/A</v>
      </c>
      <c r="K45" s="559" t="e">
        <f>IF(ISNUMBER(Regressions!L55),ROUND(Regressions!L55, 1), NA())</f>
        <v>#N/A</v>
      </c>
      <c r="L45" s="564" t="e">
        <f>IF(ISNUMBER(Regressions!M55),ROUND(Regressions!M55, 1), NA())</f>
        <v>#N/A</v>
      </c>
      <c r="M45" s="561" t="e">
        <f>IF(ISNUMBER(Regressions!N55),ROUND(Regressions!N55, 1), NA())</f>
        <v>#N/A</v>
      </c>
      <c r="N45" s="562" t="e">
        <f>IF(ISNUMBER(Regressions!O55),ROUND(Regressions!O55, 1), NA())</f>
        <v>#N/A</v>
      </c>
      <c r="O45" s="563" t="e">
        <f>IF(ISNUMBER(Regressions!Q55),ROUND(Regressions!Q55, 1), NA())</f>
        <v>#N/A</v>
      </c>
      <c r="P45" s="559" t="e">
        <f>IF(ISNUMBER(Regressions!R55),ROUND(Regressions!R55, 1), NA())</f>
        <v>#N/A</v>
      </c>
      <c r="Q45" s="565" t="e">
        <f>IF(ISNUMBER(Regressions!S55),ROUND(Regressions!S55, 1), NA())</f>
        <v>#N/A</v>
      </c>
      <c r="R45" s="561" t="e">
        <f>IF(ISNUMBER(Regressions!T55),ROUND(Regressions!T55, 1), NA())</f>
        <v>#N/A</v>
      </c>
      <c r="S45" s="562" t="e">
        <f>IF(ISNUMBER(Regressions!U55),ROUND(Regressions!U55, 1), NA())</f>
        <v>#N/A</v>
      </c>
    </row>
    <row r="46" spans="1:19" x14ac:dyDescent="0.25">
      <c r="A46" s="554" t="str">
        <f>+Introduction!$C$7</f>
        <v>Solomon Islands</v>
      </c>
      <c r="B46" s="555">
        <f>IF(ISBLANK(Regressions!B56), " ", Regressions!B56)</f>
        <v>2011</v>
      </c>
      <c r="C46" s="554" t="str">
        <f>HLOOKUP(Introduction!$G$4,nametranslations,26,FALSE)</f>
        <v>Urban</v>
      </c>
      <c r="D46" s="557">
        <f>IF(ISBLANK(Regressions!D56), " ", Regressions!D56)</f>
        <v>44039.493194847106</v>
      </c>
      <c r="E46" s="558" t="e">
        <f>IF(ISNUMBER(Regressions!E56),ROUND(Regressions!E56, 1), NA())</f>
        <v>#N/A</v>
      </c>
      <c r="F46" s="559" t="e">
        <f>IF(ISNUMBER(Regressions!F56),ROUND(Regressions!F56, 1), NA())</f>
        <v>#N/A</v>
      </c>
      <c r="G46" s="560" t="e">
        <f>IF(ISNUMBER(Regressions!G56),ROUND(Regressions!G56, 1), NA())</f>
        <v>#N/A</v>
      </c>
      <c r="H46" s="561" t="e">
        <f>IF(ISNUMBER(Regressions!H56),ROUND(Regressions!H56, 1), NA())</f>
        <v>#N/A</v>
      </c>
      <c r="I46" s="562" t="e">
        <f>IF(ISNUMBER(Regressions!I56),ROUND(Regressions!I56, 1), NA())</f>
        <v>#N/A</v>
      </c>
      <c r="J46" s="563" t="e">
        <f>IF(ISNUMBER(Regressions!K56),ROUND(Regressions!K56, 1), NA())</f>
        <v>#N/A</v>
      </c>
      <c r="K46" s="559" t="e">
        <f>IF(ISNUMBER(Regressions!L56),ROUND(Regressions!L56, 1), NA())</f>
        <v>#N/A</v>
      </c>
      <c r="L46" s="564" t="e">
        <f>IF(ISNUMBER(Regressions!M56),ROUND(Regressions!M56, 1), NA())</f>
        <v>#N/A</v>
      </c>
      <c r="M46" s="561" t="e">
        <f>IF(ISNUMBER(Regressions!N56),ROUND(Regressions!N56, 1), NA())</f>
        <v>#N/A</v>
      </c>
      <c r="N46" s="562" t="e">
        <f>IF(ISNUMBER(Regressions!O56),ROUND(Regressions!O56, 1), NA())</f>
        <v>#N/A</v>
      </c>
      <c r="O46" s="563" t="e">
        <f>IF(ISNUMBER(Regressions!Q56),ROUND(Regressions!Q56, 1), NA())</f>
        <v>#N/A</v>
      </c>
      <c r="P46" s="559" t="e">
        <f>IF(ISNUMBER(Regressions!R56),ROUND(Regressions!R56, 1), NA())</f>
        <v>#N/A</v>
      </c>
      <c r="Q46" s="565" t="e">
        <f>IF(ISNUMBER(Regressions!S56),ROUND(Regressions!S56, 1), NA())</f>
        <v>#N/A</v>
      </c>
      <c r="R46" s="561" t="e">
        <f>IF(ISNUMBER(Regressions!T56),ROUND(Regressions!T56, 1), NA())</f>
        <v>#N/A</v>
      </c>
      <c r="S46" s="562" t="e">
        <f>IF(ISNUMBER(Regressions!U56),ROUND(Regressions!U56, 1), NA())</f>
        <v>#N/A</v>
      </c>
    </row>
    <row r="47" spans="1:19" x14ac:dyDescent="0.25">
      <c r="A47" s="554" t="str">
        <f>+Introduction!$C$7</f>
        <v>Solomon Islands</v>
      </c>
      <c r="B47" s="555">
        <f>IF(ISBLANK(Regressions!B57), " ", Regressions!B57)</f>
        <v>2012</v>
      </c>
      <c r="C47" s="554" t="str">
        <f>HLOOKUP(Introduction!$G$4,nametranslations,26,FALSE)</f>
        <v>Urban</v>
      </c>
      <c r="D47" s="557">
        <f>IF(ISBLANK(Regressions!D57), " ", Regressions!D57)</f>
        <v>46601.424012756346</v>
      </c>
      <c r="E47" s="558" t="e">
        <f>IF(ISNUMBER(Regressions!E57),ROUND(Regressions!E57, 1), NA())</f>
        <v>#N/A</v>
      </c>
      <c r="F47" s="559" t="e">
        <f>IF(ISNUMBER(Regressions!F57),ROUND(Regressions!F57, 1), NA())</f>
        <v>#N/A</v>
      </c>
      <c r="G47" s="560" t="e">
        <f>IF(ISNUMBER(Regressions!G57),ROUND(Regressions!G57, 1), NA())</f>
        <v>#N/A</v>
      </c>
      <c r="H47" s="561" t="e">
        <f>IF(ISNUMBER(Regressions!H57),ROUND(Regressions!H57, 1), NA())</f>
        <v>#N/A</v>
      </c>
      <c r="I47" s="562" t="e">
        <f>IF(ISNUMBER(Regressions!I57),ROUND(Regressions!I57, 1), NA())</f>
        <v>#N/A</v>
      </c>
      <c r="J47" s="563" t="e">
        <f>IF(ISNUMBER(Regressions!K57),ROUND(Regressions!K57, 1), NA())</f>
        <v>#N/A</v>
      </c>
      <c r="K47" s="559" t="e">
        <f>IF(ISNUMBER(Regressions!L57),ROUND(Regressions!L57, 1), NA())</f>
        <v>#N/A</v>
      </c>
      <c r="L47" s="564" t="e">
        <f>IF(ISNUMBER(Regressions!M57),ROUND(Regressions!M57, 1), NA())</f>
        <v>#N/A</v>
      </c>
      <c r="M47" s="561" t="e">
        <f>IF(ISNUMBER(Regressions!N57),ROUND(Regressions!N57, 1), NA())</f>
        <v>#N/A</v>
      </c>
      <c r="N47" s="562" t="e">
        <f>IF(ISNUMBER(Regressions!O57),ROUND(Regressions!O57, 1), NA())</f>
        <v>#N/A</v>
      </c>
      <c r="O47" s="563" t="e">
        <f>IF(ISNUMBER(Regressions!Q57),ROUND(Regressions!Q57, 1), NA())</f>
        <v>#N/A</v>
      </c>
      <c r="P47" s="559" t="e">
        <f>IF(ISNUMBER(Regressions!R57),ROUND(Regressions!R57, 1), NA())</f>
        <v>#N/A</v>
      </c>
      <c r="Q47" s="565" t="e">
        <f>IF(ISNUMBER(Regressions!S57),ROUND(Regressions!S57, 1), NA())</f>
        <v>#N/A</v>
      </c>
      <c r="R47" s="561" t="e">
        <f>IF(ISNUMBER(Regressions!T57),ROUND(Regressions!T57, 1), NA())</f>
        <v>#N/A</v>
      </c>
      <c r="S47" s="562" t="e">
        <f>IF(ISNUMBER(Regressions!U57),ROUND(Regressions!U57, 1), NA())</f>
        <v>#N/A</v>
      </c>
    </row>
    <row r="48" spans="1:19" x14ac:dyDescent="0.25">
      <c r="A48" s="554" t="str">
        <f>+Introduction!$C$7</f>
        <v>Solomon Islands</v>
      </c>
      <c r="B48" s="555">
        <f>IF(ISBLANK(Regressions!B58), " ", Regressions!B58)</f>
        <v>2013</v>
      </c>
      <c r="C48" s="554" t="str">
        <f>HLOOKUP(Introduction!$G$4,nametranslations,26,FALSE)</f>
        <v>Urban</v>
      </c>
      <c r="D48" s="557">
        <f>IF(ISBLANK(Regressions!D58), " ", Regressions!D58)</f>
        <v>49262.465817642209</v>
      </c>
      <c r="E48" s="558" t="e">
        <f>IF(ISNUMBER(Regressions!E58),ROUND(Regressions!E58, 1), NA())</f>
        <v>#N/A</v>
      </c>
      <c r="F48" s="559" t="e">
        <f>IF(ISNUMBER(Regressions!F58),ROUND(Regressions!F58, 1), NA())</f>
        <v>#N/A</v>
      </c>
      <c r="G48" s="560" t="e">
        <f>IF(ISNUMBER(Regressions!G58),ROUND(Regressions!G58, 1), NA())</f>
        <v>#N/A</v>
      </c>
      <c r="H48" s="561" t="e">
        <f>IF(ISNUMBER(Regressions!H58),ROUND(Regressions!H58, 1), NA())</f>
        <v>#N/A</v>
      </c>
      <c r="I48" s="562" t="e">
        <f>IF(ISNUMBER(Regressions!I58),ROUND(Regressions!I58, 1), NA())</f>
        <v>#N/A</v>
      </c>
      <c r="J48" s="563" t="e">
        <f>IF(ISNUMBER(Regressions!K58),ROUND(Regressions!K58, 1), NA())</f>
        <v>#N/A</v>
      </c>
      <c r="K48" s="559" t="e">
        <f>IF(ISNUMBER(Regressions!L58),ROUND(Regressions!L58, 1), NA())</f>
        <v>#N/A</v>
      </c>
      <c r="L48" s="564" t="e">
        <f>IF(ISNUMBER(Regressions!M58),ROUND(Regressions!M58, 1), NA())</f>
        <v>#N/A</v>
      </c>
      <c r="M48" s="561" t="e">
        <f>IF(ISNUMBER(Regressions!N58),ROUND(Regressions!N58, 1), NA())</f>
        <v>#N/A</v>
      </c>
      <c r="N48" s="562" t="e">
        <f>IF(ISNUMBER(Regressions!O58),ROUND(Regressions!O58, 1), NA())</f>
        <v>#N/A</v>
      </c>
      <c r="O48" s="563" t="e">
        <f>IF(ISNUMBER(Regressions!Q58),ROUND(Regressions!Q58, 1), NA())</f>
        <v>#N/A</v>
      </c>
      <c r="P48" s="559" t="e">
        <f>IF(ISNUMBER(Regressions!R58),ROUND(Regressions!R58, 1), NA())</f>
        <v>#N/A</v>
      </c>
      <c r="Q48" s="565" t="e">
        <f>IF(ISNUMBER(Regressions!S58),ROUND(Regressions!S58, 1), NA())</f>
        <v>#N/A</v>
      </c>
      <c r="R48" s="561" t="e">
        <f>IF(ISNUMBER(Regressions!T58),ROUND(Regressions!T58, 1), NA())</f>
        <v>#N/A</v>
      </c>
      <c r="S48" s="562" t="e">
        <f>IF(ISNUMBER(Regressions!U58),ROUND(Regressions!U58, 1), NA())</f>
        <v>#N/A</v>
      </c>
    </row>
    <row r="49" spans="1:19" x14ac:dyDescent="0.25">
      <c r="A49" s="554" t="str">
        <f>+Introduction!$C$7</f>
        <v>Solomon Islands</v>
      </c>
      <c r="B49" s="555">
        <f>IF(ISBLANK(Regressions!B59), " ", Regressions!B59)</f>
        <v>2014</v>
      </c>
      <c r="C49" s="554" t="str">
        <f>HLOOKUP(Introduction!$G$4,nametranslations,26,FALSE)</f>
        <v>Urban</v>
      </c>
      <c r="D49" s="557">
        <f>IF(ISBLANK(Regressions!D59), " ", Regressions!D59)</f>
        <v>52085.328742218022</v>
      </c>
      <c r="E49" s="558" t="e">
        <f>IF(ISNUMBER(Regressions!E59),ROUND(Regressions!E59, 1), NA())</f>
        <v>#N/A</v>
      </c>
      <c r="F49" s="559" t="e">
        <f>IF(ISNUMBER(Regressions!F59),ROUND(Regressions!F59, 1), NA())</f>
        <v>#N/A</v>
      </c>
      <c r="G49" s="560" t="e">
        <f>IF(ISNUMBER(Regressions!G59),ROUND(Regressions!G59, 1), NA())</f>
        <v>#N/A</v>
      </c>
      <c r="H49" s="561" t="e">
        <f>IF(ISNUMBER(Regressions!H59),ROUND(Regressions!H59, 1), NA())</f>
        <v>#N/A</v>
      </c>
      <c r="I49" s="562" t="e">
        <f>IF(ISNUMBER(Regressions!I59),ROUND(Regressions!I59, 1), NA())</f>
        <v>#N/A</v>
      </c>
      <c r="J49" s="563" t="e">
        <f>IF(ISNUMBER(Regressions!K59),ROUND(Regressions!K59, 1), NA())</f>
        <v>#N/A</v>
      </c>
      <c r="K49" s="559" t="e">
        <f>IF(ISNUMBER(Regressions!L59),ROUND(Regressions!L59, 1), NA())</f>
        <v>#N/A</v>
      </c>
      <c r="L49" s="564" t="e">
        <f>IF(ISNUMBER(Regressions!M59),ROUND(Regressions!M59, 1), NA())</f>
        <v>#N/A</v>
      </c>
      <c r="M49" s="561" t="e">
        <f>IF(ISNUMBER(Regressions!N59),ROUND(Regressions!N59, 1), NA())</f>
        <v>#N/A</v>
      </c>
      <c r="N49" s="562" t="e">
        <f>IF(ISNUMBER(Regressions!O59),ROUND(Regressions!O59, 1), NA())</f>
        <v>#N/A</v>
      </c>
      <c r="O49" s="563" t="e">
        <f>IF(ISNUMBER(Regressions!Q59),ROUND(Regressions!Q59, 1), NA())</f>
        <v>#N/A</v>
      </c>
      <c r="P49" s="559" t="e">
        <f>IF(ISNUMBER(Regressions!R59),ROUND(Regressions!R59, 1), NA())</f>
        <v>#N/A</v>
      </c>
      <c r="Q49" s="565" t="e">
        <f>IF(ISNUMBER(Regressions!S59),ROUND(Regressions!S59, 1), NA())</f>
        <v>#N/A</v>
      </c>
      <c r="R49" s="561" t="e">
        <f>IF(ISNUMBER(Regressions!T59),ROUND(Regressions!T59, 1), NA())</f>
        <v>#N/A</v>
      </c>
      <c r="S49" s="562" t="e">
        <f>IF(ISNUMBER(Regressions!U59),ROUND(Regressions!U59, 1), NA())</f>
        <v>#N/A</v>
      </c>
    </row>
    <row r="50" spans="1:19" x14ac:dyDescent="0.25">
      <c r="A50" s="554" t="str">
        <f>+Introduction!$C$7</f>
        <v>Solomon Islands</v>
      </c>
      <c r="B50" s="555">
        <f>IF(ISBLANK(Regressions!B60), " ", Regressions!B60)</f>
        <v>2015</v>
      </c>
      <c r="C50" s="554" t="str">
        <f>HLOOKUP(Introduction!$G$4,nametranslations,26,FALSE)</f>
        <v>Urban</v>
      </c>
      <c r="D50" s="557">
        <f>IF(ISBLANK(Regressions!D60), " ", Regressions!D60)</f>
        <v>55003.589101409911</v>
      </c>
      <c r="E50" s="558" t="e">
        <f>IF(ISNUMBER(Regressions!E60),ROUND(Regressions!E60, 1), NA())</f>
        <v>#N/A</v>
      </c>
      <c r="F50" s="559" t="e">
        <f>IF(ISNUMBER(Regressions!F60),ROUND(Regressions!F60, 1), NA())</f>
        <v>#N/A</v>
      </c>
      <c r="G50" s="560" t="e">
        <f>IF(ISNUMBER(Regressions!G60),ROUND(Regressions!G60, 1), NA())</f>
        <v>#N/A</v>
      </c>
      <c r="H50" s="561" t="e">
        <f>IF(ISNUMBER(Regressions!H60),ROUND(Regressions!H60, 1), NA())</f>
        <v>#N/A</v>
      </c>
      <c r="I50" s="562" t="e">
        <f>IF(ISNUMBER(Regressions!I60),ROUND(Regressions!I60, 1), NA())</f>
        <v>#N/A</v>
      </c>
      <c r="J50" s="563" t="e">
        <f>IF(ISNUMBER(Regressions!K60),ROUND(Regressions!K60, 1), NA())</f>
        <v>#N/A</v>
      </c>
      <c r="K50" s="559" t="e">
        <f>IF(ISNUMBER(Regressions!L60),ROUND(Regressions!L60, 1), NA())</f>
        <v>#N/A</v>
      </c>
      <c r="L50" s="564" t="e">
        <f>IF(ISNUMBER(Regressions!M60),ROUND(Regressions!M60, 1), NA())</f>
        <v>#N/A</v>
      </c>
      <c r="M50" s="561" t="e">
        <f>IF(ISNUMBER(Regressions!N60),ROUND(Regressions!N60, 1), NA())</f>
        <v>#N/A</v>
      </c>
      <c r="N50" s="562" t="e">
        <f>IF(ISNUMBER(Regressions!O60),ROUND(Regressions!O60, 1), NA())</f>
        <v>#N/A</v>
      </c>
      <c r="O50" s="563" t="e">
        <f>IF(ISNUMBER(Regressions!Q60),ROUND(Regressions!Q60, 1), NA())</f>
        <v>#N/A</v>
      </c>
      <c r="P50" s="559" t="e">
        <f>IF(ISNUMBER(Regressions!R60),ROUND(Regressions!R60, 1), NA())</f>
        <v>#N/A</v>
      </c>
      <c r="Q50" s="565" t="e">
        <f>IF(ISNUMBER(Regressions!S60),ROUND(Regressions!S60, 1), NA())</f>
        <v>#N/A</v>
      </c>
      <c r="R50" s="561" t="e">
        <f>IF(ISNUMBER(Regressions!T60),ROUND(Regressions!T60, 1), NA())</f>
        <v>#N/A</v>
      </c>
      <c r="S50" s="562" t="e">
        <f>IF(ISNUMBER(Regressions!U60),ROUND(Regressions!U60, 1), NA())</f>
        <v>#N/A</v>
      </c>
    </row>
    <row r="51" spans="1:19" x14ac:dyDescent="0.25">
      <c r="A51" s="554" t="str">
        <f>+Introduction!$C$7</f>
        <v>Solomon Islands</v>
      </c>
      <c r="B51" s="555">
        <f>IF(ISBLANK(Regressions!B61), " ", Regressions!B61)</f>
        <v>2016</v>
      </c>
      <c r="C51" s="554" t="str">
        <f>HLOOKUP(Introduction!$G$4,nametranslations,26,FALSE)</f>
        <v>Urban</v>
      </c>
      <c r="D51" s="557">
        <f>IF(ISBLANK(Regressions!D61), " ", Regressions!D61)</f>
        <v>58010.360133647919</v>
      </c>
      <c r="E51" s="558" t="e">
        <f>IF(ISNUMBER(Regressions!E61),ROUND(Regressions!E61, 1), NA())</f>
        <v>#N/A</v>
      </c>
      <c r="F51" s="559" t="e">
        <f>IF(ISNUMBER(Regressions!F61),ROUND(Regressions!F61, 1), NA())</f>
        <v>#N/A</v>
      </c>
      <c r="G51" s="560" t="e">
        <f>IF(ISNUMBER(Regressions!G61),ROUND(Regressions!G61, 1), NA())</f>
        <v>#N/A</v>
      </c>
      <c r="H51" s="561" t="e">
        <f>IF(ISNUMBER(Regressions!H61),ROUND(Regressions!H61, 1), NA())</f>
        <v>#N/A</v>
      </c>
      <c r="I51" s="562" t="e">
        <f>IF(ISNUMBER(Regressions!I61),ROUND(Regressions!I61, 1), NA())</f>
        <v>#N/A</v>
      </c>
      <c r="J51" s="563" t="e">
        <f>IF(ISNUMBER(Regressions!K61),ROUND(Regressions!K61, 1), NA())</f>
        <v>#N/A</v>
      </c>
      <c r="K51" s="559" t="e">
        <f>IF(ISNUMBER(Regressions!L61),ROUND(Regressions!L61, 1), NA())</f>
        <v>#N/A</v>
      </c>
      <c r="L51" s="564" t="e">
        <f>IF(ISNUMBER(Regressions!M61),ROUND(Regressions!M61, 1), NA())</f>
        <v>#N/A</v>
      </c>
      <c r="M51" s="561" t="e">
        <f>IF(ISNUMBER(Regressions!N61),ROUND(Regressions!N61, 1), NA())</f>
        <v>#N/A</v>
      </c>
      <c r="N51" s="562" t="e">
        <f>IF(ISNUMBER(Regressions!O61),ROUND(Regressions!O61, 1), NA())</f>
        <v>#N/A</v>
      </c>
      <c r="O51" s="563" t="e">
        <f>IF(ISNUMBER(Regressions!Q61),ROUND(Regressions!Q61, 1), NA())</f>
        <v>#N/A</v>
      </c>
      <c r="P51" s="559" t="e">
        <f>IF(ISNUMBER(Regressions!R61),ROUND(Regressions!R61, 1), NA())</f>
        <v>#N/A</v>
      </c>
      <c r="Q51" s="565" t="e">
        <f>IF(ISNUMBER(Regressions!S61),ROUND(Regressions!S61, 1), NA())</f>
        <v>#N/A</v>
      </c>
      <c r="R51" s="561" t="e">
        <f>IF(ISNUMBER(Regressions!T61),ROUND(Regressions!T61, 1), NA())</f>
        <v>#N/A</v>
      </c>
      <c r="S51" s="562" t="e">
        <f>IF(ISNUMBER(Regressions!U61),ROUND(Regressions!U61, 1), NA())</f>
        <v>#N/A</v>
      </c>
    </row>
    <row r="52" spans="1:19" x14ac:dyDescent="0.25">
      <c r="A52" s="554" t="str">
        <f>+Introduction!$C$7</f>
        <v>Solomon Islands</v>
      </c>
      <c r="B52" s="555">
        <f>IF(ISBLANK(Regressions!B62), " ", Regressions!B62)</f>
        <v>2017</v>
      </c>
      <c r="C52" s="554" t="str">
        <f>HLOOKUP(Introduction!$G$4,nametranslations,26,FALSE)</f>
        <v>Urban</v>
      </c>
      <c r="D52" s="557">
        <f>IF(ISBLANK(Regressions!D62), " ", Regressions!D62)</f>
        <v>61101.763578224178</v>
      </c>
      <c r="E52" s="558" t="e">
        <f>IF(ISNUMBER(Regressions!E62),ROUND(Regressions!E62, 1), NA())</f>
        <v>#N/A</v>
      </c>
      <c r="F52" s="559" t="e">
        <f>IF(ISNUMBER(Regressions!F62),ROUND(Regressions!F62, 1), NA())</f>
        <v>#N/A</v>
      </c>
      <c r="G52" s="560" t="e">
        <f>IF(ISNUMBER(Regressions!G62),ROUND(Regressions!G62, 1), NA())</f>
        <v>#N/A</v>
      </c>
      <c r="H52" s="561" t="e">
        <f>IF(ISNUMBER(Regressions!H62),ROUND(Regressions!H62, 1), NA())</f>
        <v>#N/A</v>
      </c>
      <c r="I52" s="562" t="e">
        <f>IF(ISNUMBER(Regressions!I62),ROUND(Regressions!I62, 1), NA())</f>
        <v>#N/A</v>
      </c>
      <c r="J52" s="563" t="e">
        <f>IF(ISNUMBER(Regressions!K62),ROUND(Regressions!K62, 1), NA())</f>
        <v>#N/A</v>
      </c>
      <c r="K52" s="559" t="e">
        <f>IF(ISNUMBER(Regressions!L62),ROUND(Regressions!L62, 1), NA())</f>
        <v>#N/A</v>
      </c>
      <c r="L52" s="564" t="e">
        <f>IF(ISNUMBER(Regressions!M62),ROUND(Regressions!M62, 1), NA())</f>
        <v>#N/A</v>
      </c>
      <c r="M52" s="561" t="e">
        <f>IF(ISNUMBER(Regressions!N62),ROUND(Regressions!N62, 1), NA())</f>
        <v>#N/A</v>
      </c>
      <c r="N52" s="562" t="e">
        <f>IF(ISNUMBER(Regressions!O62),ROUND(Regressions!O62, 1), NA())</f>
        <v>#N/A</v>
      </c>
      <c r="O52" s="563" t="e">
        <f>IF(ISNUMBER(Regressions!Q62),ROUND(Regressions!Q62, 1), NA())</f>
        <v>#N/A</v>
      </c>
      <c r="P52" s="559" t="e">
        <f>IF(ISNUMBER(Regressions!R62),ROUND(Regressions!R62, 1), NA())</f>
        <v>#N/A</v>
      </c>
      <c r="Q52" s="565" t="e">
        <f>IF(ISNUMBER(Regressions!S62),ROUND(Regressions!S62, 1), NA())</f>
        <v>#N/A</v>
      </c>
      <c r="R52" s="561" t="e">
        <f>IF(ISNUMBER(Regressions!T62),ROUND(Regressions!T62, 1), NA())</f>
        <v>#N/A</v>
      </c>
      <c r="S52" s="562" t="e">
        <f>IF(ISNUMBER(Regressions!U62),ROUND(Regressions!U62, 1), NA())</f>
        <v>#N/A</v>
      </c>
    </row>
    <row r="53" spans="1:19" x14ac:dyDescent="0.25">
      <c r="A53" s="554" t="str">
        <f>+Introduction!$C$7</f>
        <v>Solomon Islands</v>
      </c>
      <c r="B53" s="555">
        <f>IF(ISBLANK(Regressions!B63), " ", Regressions!B63)</f>
        <v>2018</v>
      </c>
      <c r="C53" s="554" t="str">
        <f>HLOOKUP(Introduction!$G$4,nametranslations,26,FALSE)</f>
        <v>Urban</v>
      </c>
      <c r="D53" s="557">
        <f>IF(ISBLANK(Regressions!D63), " ", Regressions!D63)</f>
        <v>64258.858236312866</v>
      </c>
      <c r="E53" s="558" t="e">
        <f>IF(ISNUMBER(Regressions!E63),ROUND(Regressions!E63, 1), NA())</f>
        <v>#N/A</v>
      </c>
      <c r="F53" s="559" t="e">
        <f>IF(ISNUMBER(Regressions!F63),ROUND(Regressions!F63, 1), NA())</f>
        <v>#N/A</v>
      </c>
      <c r="G53" s="560" t="e">
        <f>IF(ISNUMBER(Regressions!G63),ROUND(Regressions!G63, 1), NA())</f>
        <v>#N/A</v>
      </c>
      <c r="H53" s="561" t="e">
        <f>IF(ISNUMBER(Regressions!H63),ROUND(Regressions!H63, 1), NA())</f>
        <v>#N/A</v>
      </c>
      <c r="I53" s="562" t="e">
        <f>IF(ISNUMBER(Regressions!I63),ROUND(Regressions!I63, 1), NA())</f>
        <v>#N/A</v>
      </c>
      <c r="J53" s="563" t="e">
        <f>IF(ISNUMBER(Regressions!K63),ROUND(Regressions!K63, 1), NA())</f>
        <v>#N/A</v>
      </c>
      <c r="K53" s="559" t="e">
        <f>IF(ISNUMBER(Regressions!L63),ROUND(Regressions!L63, 1), NA())</f>
        <v>#N/A</v>
      </c>
      <c r="L53" s="564" t="e">
        <f>IF(ISNUMBER(Regressions!M63),ROUND(Regressions!M63, 1), NA())</f>
        <v>#N/A</v>
      </c>
      <c r="M53" s="561" t="e">
        <f>IF(ISNUMBER(Regressions!N63),ROUND(Regressions!N63, 1), NA())</f>
        <v>#N/A</v>
      </c>
      <c r="N53" s="562" t="e">
        <f>IF(ISNUMBER(Regressions!O63),ROUND(Regressions!O63, 1), NA())</f>
        <v>#N/A</v>
      </c>
      <c r="O53" s="563" t="e">
        <f>IF(ISNUMBER(Regressions!Q63),ROUND(Regressions!Q63, 1), NA())</f>
        <v>#N/A</v>
      </c>
      <c r="P53" s="559" t="e">
        <f>IF(ISNUMBER(Regressions!R63),ROUND(Regressions!R63, 1), NA())</f>
        <v>#N/A</v>
      </c>
      <c r="Q53" s="565" t="e">
        <f>IF(ISNUMBER(Regressions!S63),ROUND(Regressions!S63, 1), NA())</f>
        <v>#N/A</v>
      </c>
      <c r="R53" s="561" t="e">
        <f>IF(ISNUMBER(Regressions!T63),ROUND(Regressions!T63, 1), NA())</f>
        <v>#N/A</v>
      </c>
      <c r="S53" s="562" t="e">
        <f>IF(ISNUMBER(Regressions!U63),ROUND(Regressions!U63, 1), NA())</f>
        <v>#N/A</v>
      </c>
    </row>
    <row r="54" spans="1:19" x14ac:dyDescent="0.25">
      <c r="A54" s="554" t="str">
        <f>+Introduction!$C$7</f>
        <v>Solomon Islands</v>
      </c>
      <c r="B54" s="555">
        <f>IF(ISBLANK(Regressions!B64), " ", Regressions!B64)</f>
        <v>2019</v>
      </c>
      <c r="C54" s="554" t="str">
        <f>HLOOKUP(Introduction!$G$4,nametranslations,26,FALSE)</f>
        <v>Urban</v>
      </c>
      <c r="D54" s="557">
        <f>IF(ISBLANK(Regressions!D64), " ", Regressions!D64)</f>
        <v>67447.60484939575</v>
      </c>
      <c r="E54" s="558" t="e">
        <f>IF(ISNUMBER(Regressions!E64),ROUND(Regressions!E64, 1), NA())</f>
        <v>#N/A</v>
      </c>
      <c r="F54" s="559" t="e">
        <f>IF(ISNUMBER(Regressions!F64),ROUND(Regressions!F64, 1), NA())</f>
        <v>#N/A</v>
      </c>
      <c r="G54" s="560" t="e">
        <f>IF(ISNUMBER(Regressions!G64),ROUND(Regressions!G64, 1), NA())</f>
        <v>#N/A</v>
      </c>
      <c r="H54" s="561" t="e">
        <f>IF(ISNUMBER(Regressions!H64),ROUND(Regressions!H64, 1), NA())</f>
        <v>#N/A</v>
      </c>
      <c r="I54" s="562" t="e">
        <f>IF(ISNUMBER(Regressions!I64),ROUND(Regressions!I64, 1), NA())</f>
        <v>#N/A</v>
      </c>
      <c r="J54" s="563" t="e">
        <f>IF(ISNUMBER(Regressions!K64),ROUND(Regressions!K64, 1), NA())</f>
        <v>#N/A</v>
      </c>
      <c r="K54" s="559" t="e">
        <f>IF(ISNUMBER(Regressions!L64),ROUND(Regressions!L64, 1), NA())</f>
        <v>#N/A</v>
      </c>
      <c r="L54" s="564" t="e">
        <f>IF(ISNUMBER(Regressions!M64),ROUND(Regressions!M64, 1), NA())</f>
        <v>#N/A</v>
      </c>
      <c r="M54" s="561" t="e">
        <f>IF(ISNUMBER(Regressions!N64),ROUND(Regressions!N64, 1), NA())</f>
        <v>#N/A</v>
      </c>
      <c r="N54" s="562" t="e">
        <f>IF(ISNUMBER(Regressions!O64),ROUND(Regressions!O64, 1), NA())</f>
        <v>#N/A</v>
      </c>
      <c r="O54" s="563" t="e">
        <f>IF(ISNUMBER(Regressions!Q64),ROUND(Regressions!Q64, 1), NA())</f>
        <v>#N/A</v>
      </c>
      <c r="P54" s="559" t="e">
        <f>IF(ISNUMBER(Regressions!R64),ROUND(Regressions!R64, 1), NA())</f>
        <v>#N/A</v>
      </c>
      <c r="Q54" s="565" t="e">
        <f>IF(ISNUMBER(Regressions!S64),ROUND(Regressions!S64, 1), NA())</f>
        <v>#N/A</v>
      </c>
      <c r="R54" s="561" t="e">
        <f>IF(ISNUMBER(Regressions!T64),ROUND(Regressions!T64, 1), NA())</f>
        <v>#N/A</v>
      </c>
      <c r="S54" s="562" t="e">
        <f>IF(ISNUMBER(Regressions!U64),ROUND(Regressions!U64, 1), NA())</f>
        <v>#N/A</v>
      </c>
    </row>
    <row r="55" spans="1:19" ht="13.5" customHeight="1" x14ac:dyDescent="0.25">
      <c r="A55" s="554" t="str">
        <f>+Introduction!$C$7</f>
        <v>Solomon Islands</v>
      </c>
      <c r="B55" s="555">
        <f>IF(ISBLANK(Regressions!B65), " ", Regressions!B65)</f>
        <v>2020</v>
      </c>
      <c r="C55" s="554" t="str">
        <f>HLOOKUP(Introduction!$G$4,nametranslations,26,FALSE)</f>
        <v>Urban</v>
      </c>
      <c r="D55" s="557">
        <f>IF(ISBLANK(Regressions!D65), " ", Regressions!D65)</f>
        <v>70070.694616699227</v>
      </c>
      <c r="E55" s="558" t="e">
        <f>IF(ISNUMBER(Regressions!E65),ROUND(Regressions!E65, 1), NA())</f>
        <v>#N/A</v>
      </c>
      <c r="F55" s="559" t="e">
        <f>IF(ISNUMBER(Regressions!F65),ROUND(Regressions!F65, 1), NA())</f>
        <v>#N/A</v>
      </c>
      <c r="G55" s="560" t="e">
        <f>IF(ISNUMBER(Regressions!G65),ROUND(Regressions!G65, 1), NA())</f>
        <v>#N/A</v>
      </c>
      <c r="H55" s="561" t="e">
        <f>IF(ISNUMBER(Regressions!H65),ROUND(Regressions!H65, 1), NA())</f>
        <v>#N/A</v>
      </c>
      <c r="I55" s="562" t="e">
        <f>IF(ISNUMBER(Regressions!I65),ROUND(Regressions!I65, 1), NA())</f>
        <v>#N/A</v>
      </c>
      <c r="J55" s="563" t="e">
        <f>IF(ISNUMBER(Regressions!K65),ROUND(Regressions!K65, 1), NA())</f>
        <v>#N/A</v>
      </c>
      <c r="K55" s="559" t="e">
        <f>IF(ISNUMBER(Regressions!L65),ROUND(Regressions!L65, 1), NA())</f>
        <v>#N/A</v>
      </c>
      <c r="L55" s="564" t="e">
        <f>IF(ISNUMBER(Regressions!M65),ROUND(Regressions!M65, 1), NA())</f>
        <v>#N/A</v>
      </c>
      <c r="M55" s="561" t="e">
        <f>IF(ISNUMBER(Regressions!N65),ROUND(Regressions!N65, 1), NA())</f>
        <v>#N/A</v>
      </c>
      <c r="N55" s="562" t="e">
        <f>IF(ISNUMBER(Regressions!O65),ROUND(Regressions!O65, 1), NA())</f>
        <v>#N/A</v>
      </c>
      <c r="O55" s="563" t="e">
        <f>IF(ISNUMBER(Regressions!Q65),ROUND(Regressions!Q65, 1), NA())</f>
        <v>#N/A</v>
      </c>
      <c r="P55" s="559" t="e">
        <f>IF(ISNUMBER(Regressions!R65),ROUND(Regressions!R65, 1), NA())</f>
        <v>#N/A</v>
      </c>
      <c r="Q55" s="565" t="e">
        <f>IF(ISNUMBER(Regressions!S65),ROUND(Regressions!S65, 1), NA())</f>
        <v>#N/A</v>
      </c>
      <c r="R55" s="561" t="e">
        <f>IF(ISNUMBER(Regressions!T65),ROUND(Regressions!T65, 1), NA())</f>
        <v>#N/A</v>
      </c>
      <c r="S55" s="562" t="e">
        <f>IF(ISNUMBER(Regressions!U65),ROUND(Regressions!U65, 1), NA())</f>
        <v>#N/A</v>
      </c>
    </row>
    <row r="56" spans="1:19" x14ac:dyDescent="0.25">
      <c r="A56" s="554" t="str">
        <f>+Introduction!$C$7</f>
        <v>Solomon Islands</v>
      </c>
      <c r="B56" s="555">
        <f>IF(ISBLANK(Regressions!B66), " ", Regressions!B66)</f>
        <v>2021</v>
      </c>
      <c r="C56" s="554" t="str">
        <f>HLOOKUP(Introduction!$G$4,nametranslations,26,FALSE)</f>
        <v>Urban</v>
      </c>
      <c r="D56" s="557">
        <f>IF(ISBLANK(Regressions!D66), " ", Regressions!D66)</f>
        <v>72789.534751415253</v>
      </c>
      <c r="E56" s="563" t="e">
        <f>IF(ISNUMBER(Regressions!E66),ROUND(Regressions!E66, 1), NA())</f>
        <v>#N/A</v>
      </c>
      <c r="F56" s="566" t="e">
        <f>IF(ISNUMBER(Regressions!F66),ROUND(Regressions!F66, 1), NA())</f>
        <v>#N/A</v>
      </c>
      <c r="G56" s="567" t="e">
        <f>IF(ISNUMBER(Regressions!G66),ROUND(Regressions!G66, 1), NA())</f>
        <v>#N/A</v>
      </c>
      <c r="H56" s="561" t="e">
        <f>IF(ISNUMBER(Regressions!H66),ROUND(Regressions!H66, 1), NA())</f>
        <v>#N/A</v>
      </c>
      <c r="I56" s="562" t="e">
        <f>IF(ISNUMBER(Regressions!I66),ROUND(Regressions!I66, 1), NA())</f>
        <v>#N/A</v>
      </c>
      <c r="J56" s="563" t="e">
        <f>IF(ISNUMBER(Regressions!K66),ROUND(Regressions!K66, 1), NA())</f>
        <v>#N/A</v>
      </c>
      <c r="K56" s="566" t="e">
        <f>IF(ISNUMBER(Regressions!L66),ROUND(Regressions!L66, 1), NA())</f>
        <v>#N/A</v>
      </c>
      <c r="L56" s="568" t="e">
        <f>IF(ISNUMBER(Regressions!M66),ROUND(Regressions!M66, 1), NA())</f>
        <v>#N/A</v>
      </c>
      <c r="M56" s="561" t="e">
        <f>IF(ISNUMBER(Regressions!N66),ROUND(Regressions!N66, 1), NA())</f>
        <v>#N/A</v>
      </c>
      <c r="N56" s="562" t="e">
        <f>IF(ISNUMBER(Regressions!O66),ROUND(Regressions!O66, 1), NA())</f>
        <v>#N/A</v>
      </c>
      <c r="O56" s="563" t="e">
        <f>IF(ISNUMBER(Regressions!Q66),ROUND(Regressions!Q66, 1), NA())</f>
        <v>#N/A</v>
      </c>
      <c r="P56" s="566" t="e">
        <f>IF(ISNUMBER(Regressions!R66),ROUND(Regressions!R66, 1), NA())</f>
        <v>#N/A</v>
      </c>
      <c r="Q56" s="569" t="e">
        <f>IF(ISNUMBER(Regressions!S66),ROUND(Regressions!S66, 1), NA())</f>
        <v>#N/A</v>
      </c>
      <c r="R56" s="561" t="e">
        <f>IF(ISNUMBER(Regressions!T66),ROUND(Regressions!T66, 1), NA())</f>
        <v>#N/A</v>
      </c>
      <c r="S56" s="562" t="e">
        <f>IF(ISNUMBER(Regressions!U66),ROUND(Regressions!U66, 1), NA())</f>
        <v>#N/A</v>
      </c>
    </row>
    <row r="57" spans="1:19" x14ac:dyDescent="0.25">
      <c r="A57" s="554" t="str">
        <f>+Introduction!$C$7</f>
        <v>Solomon Islands</v>
      </c>
      <c r="B57" s="555">
        <f>IF(ISBLANK(Regressions!B67), " ", Regressions!B67)</f>
        <v>2022</v>
      </c>
      <c r="C57" s="554" t="str">
        <f>HLOOKUP(Introduction!$G$4,nametranslations,26,FALSE)</f>
        <v>Urban</v>
      </c>
      <c r="D57" s="557">
        <f>IF(ISBLANK(Regressions!D67), " ", Regressions!D67)</f>
        <v>75480.729959564211</v>
      </c>
      <c r="E57" s="558" t="e">
        <f>IF(ISNUMBER(Regressions!E67),ROUND(Regressions!E67, 1), NA())</f>
        <v>#N/A</v>
      </c>
      <c r="F57" s="559" t="e">
        <f>IF(ISNUMBER(Regressions!F67),ROUND(Regressions!F67, 1), NA())</f>
        <v>#N/A</v>
      </c>
      <c r="G57" s="560" t="e">
        <f>IF(ISNUMBER(Regressions!G67),ROUND(Regressions!G67, 1), NA())</f>
        <v>#N/A</v>
      </c>
      <c r="H57" s="561" t="e">
        <f>IF(ISNUMBER(Regressions!H67),ROUND(Regressions!H67, 1), NA())</f>
        <v>#N/A</v>
      </c>
      <c r="I57" s="562" t="e">
        <f>IF(ISNUMBER(Regressions!I67),ROUND(Regressions!I67, 1), NA())</f>
        <v>#N/A</v>
      </c>
      <c r="J57" s="563" t="e">
        <f>IF(ISNUMBER(Regressions!K67),ROUND(Regressions!K67, 1), NA())</f>
        <v>#N/A</v>
      </c>
      <c r="K57" s="559" t="e">
        <f>IF(ISNUMBER(Regressions!L67),ROUND(Regressions!L67, 1), NA())</f>
        <v>#N/A</v>
      </c>
      <c r="L57" s="564" t="e">
        <f>IF(ISNUMBER(Regressions!M67),ROUND(Regressions!M67, 1), NA())</f>
        <v>#N/A</v>
      </c>
      <c r="M57" s="561" t="e">
        <f>IF(ISNUMBER(Regressions!N67),ROUND(Regressions!N67, 1), NA())</f>
        <v>#N/A</v>
      </c>
      <c r="N57" s="562" t="e">
        <f>IF(ISNUMBER(Regressions!O67),ROUND(Regressions!O67, 1), NA())</f>
        <v>#N/A</v>
      </c>
      <c r="O57" s="563" t="e">
        <f>IF(ISNUMBER(Regressions!Q67),ROUND(Regressions!Q67, 1), NA())</f>
        <v>#N/A</v>
      </c>
      <c r="P57" s="559" t="e">
        <f>IF(ISNUMBER(Regressions!R67),ROUND(Regressions!R67, 1), NA())</f>
        <v>#N/A</v>
      </c>
      <c r="Q57" s="565" t="e">
        <f>IF(ISNUMBER(Regressions!S67),ROUND(Regressions!S67, 1), NA())</f>
        <v>#N/A</v>
      </c>
      <c r="R57" s="561" t="e">
        <f>IF(ISNUMBER(Regressions!T67),ROUND(Regressions!T67, 1), NA())</f>
        <v>#N/A</v>
      </c>
      <c r="S57" s="562" t="e">
        <f>IF(ISNUMBER(Regressions!U67),ROUND(Regressions!U67, 1), NA())</f>
        <v>#N/A</v>
      </c>
    </row>
    <row r="58" spans="1:19" x14ac:dyDescent="0.25">
      <c r="A58" s="554" t="str">
        <f>+Introduction!$C$7</f>
        <v>Solomon Islands</v>
      </c>
      <c r="B58" s="555">
        <f>IF(ISBLANK(Regressions!B68), " ", Regressions!B68)</f>
        <v>2023</v>
      </c>
      <c r="C58" s="554" t="str">
        <f>HLOOKUP(Introduction!$G$4,nametranslations,26,FALSE)</f>
        <v>Urban</v>
      </c>
      <c r="D58" s="557">
        <f>IF(ISBLANK(Regressions!D68), " ", Regressions!D68)</f>
        <v>78033.926730041494</v>
      </c>
      <c r="E58" s="558" t="e">
        <f>IF(ISNUMBER(Regressions!E68),ROUND(Regressions!E68, 1), NA())</f>
        <v>#N/A</v>
      </c>
      <c r="F58" s="559" t="e">
        <f>IF(ISNUMBER(Regressions!F68),ROUND(Regressions!F68, 1), NA())</f>
        <v>#N/A</v>
      </c>
      <c r="G58" s="560" t="e">
        <f>IF(ISNUMBER(Regressions!G68),ROUND(Regressions!G68, 1), NA())</f>
        <v>#N/A</v>
      </c>
      <c r="H58" s="561" t="e">
        <f>IF(ISNUMBER(Regressions!H68),ROUND(Regressions!H68, 1), NA())</f>
        <v>#N/A</v>
      </c>
      <c r="I58" s="562" t="e">
        <f>IF(ISNUMBER(Regressions!I68),ROUND(Regressions!I68, 1), NA())</f>
        <v>#N/A</v>
      </c>
      <c r="J58" s="563" t="e">
        <f>IF(ISNUMBER(Regressions!K68),ROUND(Regressions!K68, 1), NA())</f>
        <v>#N/A</v>
      </c>
      <c r="K58" s="559" t="e">
        <f>IF(ISNUMBER(Regressions!L68),ROUND(Regressions!L68, 1), NA())</f>
        <v>#N/A</v>
      </c>
      <c r="L58" s="564" t="e">
        <f>IF(ISNUMBER(Regressions!M68),ROUND(Regressions!M68, 1), NA())</f>
        <v>#N/A</v>
      </c>
      <c r="M58" s="561" t="e">
        <f>IF(ISNUMBER(Regressions!N68),ROUND(Regressions!N68, 1), NA())</f>
        <v>#N/A</v>
      </c>
      <c r="N58" s="562" t="e">
        <f>IF(ISNUMBER(Regressions!O68),ROUND(Regressions!O68, 1), NA())</f>
        <v>#N/A</v>
      </c>
      <c r="O58" s="563" t="e">
        <f>IF(ISNUMBER(Regressions!Q68),ROUND(Regressions!Q68, 1), NA())</f>
        <v>#N/A</v>
      </c>
      <c r="P58" s="559" t="e">
        <f>IF(ISNUMBER(Regressions!R68),ROUND(Regressions!R68, 1), NA())</f>
        <v>#N/A</v>
      </c>
      <c r="Q58" s="565" t="e">
        <f>IF(ISNUMBER(Regressions!S68),ROUND(Regressions!S68, 1), NA())</f>
        <v>#N/A</v>
      </c>
      <c r="R58" s="561" t="e">
        <f>IF(ISNUMBER(Regressions!T68),ROUND(Regressions!T68, 1), NA())</f>
        <v>#N/A</v>
      </c>
      <c r="S58" s="562" t="e">
        <f>IF(ISNUMBER(Regressions!U68),ROUND(Regressions!U68, 1), NA())</f>
        <v>#N/A</v>
      </c>
    </row>
    <row r="59" spans="1:19" x14ac:dyDescent="0.25">
      <c r="A59" s="554" t="str">
        <f>+Introduction!$C$7</f>
        <v>Solomon Islands</v>
      </c>
      <c r="B59" s="555">
        <f>IF(ISBLANK(Regressions!B69), " ", Regressions!B69)</f>
        <v>2024</v>
      </c>
      <c r="C59" s="554" t="str">
        <f>HLOOKUP(Introduction!$G$4,nametranslations,26,FALSE)</f>
        <v>Urban</v>
      </c>
      <c r="D59" s="557">
        <f>IF(ISBLANK(Regressions!D69), " ", Regressions!D69)</f>
        <v>80597.159286460883</v>
      </c>
      <c r="E59" s="558" t="e">
        <f>IF(ISNUMBER(Regressions!E69),ROUND(Regressions!E69, 1), NA())</f>
        <v>#N/A</v>
      </c>
      <c r="F59" s="559" t="e">
        <f>IF(ISNUMBER(Regressions!F69),ROUND(Regressions!F69, 1), NA())</f>
        <v>#N/A</v>
      </c>
      <c r="G59" s="560" t="e">
        <f>IF(ISNUMBER(Regressions!G69),ROUND(Regressions!G69, 1), NA())</f>
        <v>#N/A</v>
      </c>
      <c r="H59" s="561" t="e">
        <f>IF(ISNUMBER(Regressions!H69),ROUND(Regressions!H69, 1), NA())</f>
        <v>#N/A</v>
      </c>
      <c r="I59" s="562" t="e">
        <f>IF(ISNUMBER(Regressions!I69),ROUND(Regressions!I69, 1), NA())</f>
        <v>#N/A</v>
      </c>
      <c r="J59" s="563" t="e">
        <f>IF(ISNUMBER(Regressions!K69),ROUND(Regressions!K69, 1), NA())</f>
        <v>#N/A</v>
      </c>
      <c r="K59" s="559" t="e">
        <f>IF(ISNUMBER(Regressions!L69),ROUND(Regressions!L69, 1), NA())</f>
        <v>#N/A</v>
      </c>
      <c r="L59" s="564" t="e">
        <f>IF(ISNUMBER(Regressions!M69),ROUND(Regressions!M69, 1), NA())</f>
        <v>#N/A</v>
      </c>
      <c r="M59" s="561" t="e">
        <f>IF(ISNUMBER(Regressions!N69),ROUND(Regressions!N69, 1), NA())</f>
        <v>#N/A</v>
      </c>
      <c r="N59" s="562" t="e">
        <f>IF(ISNUMBER(Regressions!O69),ROUND(Regressions!O69, 1), NA())</f>
        <v>#N/A</v>
      </c>
      <c r="O59" s="563" t="e">
        <f>IF(ISNUMBER(Regressions!Q69),ROUND(Regressions!Q69, 1), NA())</f>
        <v>#N/A</v>
      </c>
      <c r="P59" s="559" t="e">
        <f>IF(ISNUMBER(Regressions!R69),ROUND(Regressions!R69, 1), NA())</f>
        <v>#N/A</v>
      </c>
      <c r="Q59" s="565" t="e">
        <f>IF(ISNUMBER(Regressions!S69),ROUND(Regressions!S69, 1), NA())</f>
        <v>#N/A</v>
      </c>
      <c r="R59" s="561" t="e">
        <f>IF(ISNUMBER(Regressions!T69),ROUND(Regressions!T69, 1), NA())</f>
        <v>#N/A</v>
      </c>
      <c r="S59" s="562" t="e">
        <f>IF(ISNUMBER(Regressions!U69),ROUND(Regressions!U69, 1), NA())</f>
        <v>#N/A</v>
      </c>
    </row>
    <row r="60" spans="1:19" x14ac:dyDescent="0.25">
      <c r="A60" s="570" t="str">
        <f>+Introduction!$C$7</f>
        <v>Solomon Islands</v>
      </c>
      <c r="B60" s="571">
        <f>IF(ISBLANK(Regressions!B70), " ", Regressions!B70)</f>
        <v>2025</v>
      </c>
      <c r="C60" s="570" t="str">
        <f>HLOOKUP(Introduction!$G$4,nametranslations,26,FALSE)</f>
        <v>Urban</v>
      </c>
      <c r="D60" s="572">
        <f>IF(ISBLANK(Regressions!D70), " ", Regressions!D70)</f>
        <v>82239.556469383242</v>
      </c>
      <c r="E60" s="573" t="e">
        <f>IF(ISNUMBER(Regressions!E70),ROUND(Regressions!E70, 1), NA())</f>
        <v>#N/A</v>
      </c>
      <c r="F60" s="574" t="e">
        <f>IF(ISNUMBER(Regressions!F70),ROUND(Regressions!F70, 1), NA())</f>
        <v>#N/A</v>
      </c>
      <c r="G60" s="575" t="e">
        <f>IF(ISNUMBER(Regressions!G70),ROUND(Regressions!G70, 1), NA())</f>
        <v>#N/A</v>
      </c>
      <c r="H60" s="576" t="e">
        <f>IF(ISNUMBER(Regressions!H70),ROUND(Regressions!H70, 1), NA())</f>
        <v>#N/A</v>
      </c>
      <c r="I60" s="577" t="e">
        <f>IF(ISNUMBER(Regressions!I70),ROUND(Regressions!I70, 1), NA())</f>
        <v>#N/A</v>
      </c>
      <c r="J60" s="578" t="e">
        <f>IF(ISNUMBER(Regressions!K70),ROUND(Regressions!K70, 1), NA())</f>
        <v>#N/A</v>
      </c>
      <c r="K60" s="574" t="e">
        <f>IF(ISNUMBER(Regressions!L70),ROUND(Regressions!L70, 1), NA())</f>
        <v>#N/A</v>
      </c>
      <c r="L60" s="579" t="e">
        <f>IF(ISNUMBER(Regressions!M70),ROUND(Regressions!M70, 1), NA())</f>
        <v>#N/A</v>
      </c>
      <c r="M60" s="576" t="e">
        <f>IF(ISNUMBER(Regressions!N70),ROUND(Regressions!N70, 1), NA())</f>
        <v>#N/A</v>
      </c>
      <c r="N60" s="577" t="e">
        <f>IF(ISNUMBER(Regressions!O70),ROUND(Regressions!O70, 1), NA())</f>
        <v>#N/A</v>
      </c>
      <c r="O60" s="578" t="e">
        <f>IF(ISNUMBER(Regressions!Q70),ROUND(Regressions!Q70, 1), NA())</f>
        <v>#N/A</v>
      </c>
      <c r="P60" s="574" t="e">
        <f>IF(ISNUMBER(Regressions!R70),ROUND(Regressions!R70, 1), NA())</f>
        <v>#N/A</v>
      </c>
      <c r="Q60" s="580" t="e">
        <f>IF(ISNUMBER(Regressions!S70),ROUND(Regressions!S70, 1), NA())</f>
        <v>#N/A</v>
      </c>
      <c r="R60" s="576" t="e">
        <f>IF(ISNUMBER(Regressions!T70),ROUND(Regressions!T70, 1), NA())</f>
        <v>#N/A</v>
      </c>
      <c r="S60" s="577" t="e">
        <f>IF(ISNUMBER(Regressions!U70),ROUND(Regressions!U70, 1), NA())</f>
        <v>#N/A</v>
      </c>
    </row>
    <row r="61" spans="1:19" hidden="1" x14ac:dyDescent="0.25">
      <c r="A61" s="554" t="str">
        <f>+Introduction!$C$7</f>
        <v>Solomon Islands</v>
      </c>
      <c r="B61" s="555">
        <f>IF(ISBLANK(Regressions!B71), " ", Regressions!B71)</f>
        <v>2026</v>
      </c>
      <c r="C61" s="554" t="str">
        <f>HLOOKUP(Introduction!$G$4,nametranslations,26,FALSE)</f>
        <v>Urban</v>
      </c>
      <c r="D61" s="557" t="str">
        <f>IF(ISBLANK(Regressions!D71), " ", Regressions!D71)</f>
        <v xml:space="preserve"> </v>
      </c>
      <c r="E61" s="558" t="e">
        <f>IF(ISNUMBER(Regressions!E71),ROUND(Regressions!E71, 1), NA())</f>
        <v>#N/A</v>
      </c>
      <c r="F61" s="559" t="e">
        <f>IF(ISNUMBER(Regressions!F71),ROUND(Regressions!F71, 1), NA())</f>
        <v>#N/A</v>
      </c>
      <c r="G61" s="560" t="e">
        <f>IF(ISNUMBER(Regressions!G71),ROUND(Regressions!G71, 1), NA())</f>
        <v>#N/A</v>
      </c>
      <c r="H61" s="561" t="e">
        <f>IF(ISNUMBER(Regressions!H71),ROUND(Regressions!H71, 1), NA())</f>
        <v>#N/A</v>
      </c>
      <c r="I61" s="562" t="e">
        <f>IF(ISNUMBER(Regressions!I71),ROUND(Regressions!I71, 1), NA())</f>
        <v>#N/A</v>
      </c>
      <c r="J61" s="563" t="e">
        <f>IF(ISNUMBER(Regressions!K71),ROUND(Regressions!K71, 1), NA())</f>
        <v>#N/A</v>
      </c>
      <c r="K61" s="559" t="e">
        <f>IF(ISNUMBER(Regressions!L71),ROUND(Regressions!L71, 1), NA())</f>
        <v>#N/A</v>
      </c>
      <c r="L61" s="564" t="e">
        <f>IF(ISNUMBER(Regressions!M71),ROUND(Regressions!M71, 1), NA())</f>
        <v>#N/A</v>
      </c>
      <c r="M61" s="561" t="e">
        <f>IF(ISNUMBER(Regressions!N71),ROUND(Regressions!N71, 1), NA())</f>
        <v>#N/A</v>
      </c>
      <c r="N61" s="562" t="e">
        <f>IF(ISNUMBER(Regressions!O71),ROUND(Regressions!O71, 1), NA())</f>
        <v>#N/A</v>
      </c>
      <c r="O61" s="563" t="e">
        <f>IF(ISNUMBER(Regressions!Q71),ROUND(Regressions!Q71, 1), NA())</f>
        <v>#N/A</v>
      </c>
      <c r="P61" s="559" t="e">
        <f>IF(ISNUMBER(Regressions!R71),ROUND(Regressions!R71, 1), NA())</f>
        <v>#N/A</v>
      </c>
      <c r="Q61" s="565" t="e">
        <f>IF(ISNUMBER(Regressions!S71),ROUND(Regressions!S71, 1), NA())</f>
        <v>#N/A</v>
      </c>
      <c r="R61" s="561" t="e">
        <f>IF(ISNUMBER(Regressions!T71),ROUND(Regressions!T71, 1), NA())</f>
        <v>#N/A</v>
      </c>
      <c r="S61" s="562" t="e">
        <f>IF(ISNUMBER(Regressions!U71),ROUND(Regressions!U71, 1), NA())</f>
        <v>#N/A</v>
      </c>
    </row>
    <row r="62" spans="1:19" hidden="1" x14ac:dyDescent="0.25">
      <c r="A62" s="554" t="str">
        <f>+Introduction!$C$7</f>
        <v>Solomon Islands</v>
      </c>
      <c r="B62" s="555">
        <f>IF(ISBLANK(Regressions!B72), " ", Regressions!B72)</f>
        <v>2027</v>
      </c>
      <c r="C62" s="554" t="str">
        <f>HLOOKUP(Introduction!$G$4,nametranslations,26,FALSE)</f>
        <v>Urban</v>
      </c>
      <c r="D62" s="557" t="str">
        <f>IF(ISBLANK(Regressions!D72), " ", Regressions!D72)</f>
        <v xml:space="preserve"> </v>
      </c>
      <c r="E62" s="558" t="e">
        <f>IF(ISNUMBER(Regressions!E72),ROUND(Regressions!E72, 1), NA())</f>
        <v>#N/A</v>
      </c>
      <c r="F62" s="559" t="e">
        <f>IF(ISNUMBER(Regressions!F72),ROUND(Regressions!F72, 1), NA())</f>
        <v>#N/A</v>
      </c>
      <c r="G62" s="560" t="e">
        <f>IF(ISNUMBER(Regressions!G72),ROUND(Regressions!G72, 1), NA())</f>
        <v>#N/A</v>
      </c>
      <c r="H62" s="561" t="e">
        <f>IF(ISNUMBER(Regressions!H72),ROUND(Regressions!H72, 1), NA())</f>
        <v>#N/A</v>
      </c>
      <c r="I62" s="562" t="e">
        <f>IF(ISNUMBER(Regressions!I72),ROUND(Regressions!I72, 1), NA())</f>
        <v>#N/A</v>
      </c>
      <c r="J62" s="563" t="e">
        <f>IF(ISNUMBER(Regressions!K72),ROUND(Regressions!K72, 1), NA())</f>
        <v>#N/A</v>
      </c>
      <c r="K62" s="559" t="e">
        <f>IF(ISNUMBER(Regressions!L72),ROUND(Regressions!L72, 1), NA())</f>
        <v>#N/A</v>
      </c>
      <c r="L62" s="564" t="e">
        <f>IF(ISNUMBER(Regressions!M72),ROUND(Regressions!M72, 1), NA())</f>
        <v>#N/A</v>
      </c>
      <c r="M62" s="561" t="e">
        <f>IF(ISNUMBER(Regressions!N72),ROUND(Regressions!N72, 1), NA())</f>
        <v>#N/A</v>
      </c>
      <c r="N62" s="562" t="e">
        <f>IF(ISNUMBER(Regressions!O72),ROUND(Regressions!O72, 1), NA())</f>
        <v>#N/A</v>
      </c>
      <c r="O62" s="563" t="e">
        <f>IF(ISNUMBER(Regressions!Q72),ROUND(Regressions!Q72, 1), NA())</f>
        <v>#N/A</v>
      </c>
      <c r="P62" s="559" t="e">
        <f>IF(ISNUMBER(Regressions!R72),ROUND(Regressions!R72, 1), NA())</f>
        <v>#N/A</v>
      </c>
      <c r="Q62" s="565" t="e">
        <f>IF(ISNUMBER(Regressions!S72),ROUND(Regressions!S72, 1), NA())</f>
        <v>#N/A</v>
      </c>
      <c r="R62" s="561" t="e">
        <f>IF(ISNUMBER(Regressions!T72),ROUND(Regressions!T72, 1), NA())</f>
        <v>#N/A</v>
      </c>
      <c r="S62" s="562" t="e">
        <f>IF(ISNUMBER(Regressions!U72),ROUND(Regressions!U72, 1), NA())</f>
        <v>#N/A</v>
      </c>
    </row>
    <row r="63" spans="1:19" hidden="1" x14ac:dyDescent="0.25">
      <c r="A63" s="554" t="str">
        <f>+Introduction!$C$7</f>
        <v>Solomon Islands</v>
      </c>
      <c r="B63" s="555">
        <f>IF(ISBLANK(Regressions!B73), " ", Regressions!B73)</f>
        <v>2028</v>
      </c>
      <c r="C63" s="554" t="str">
        <f>HLOOKUP(Introduction!$G$4,nametranslations,26,FALSE)</f>
        <v>Urban</v>
      </c>
      <c r="D63" s="557" t="str">
        <f>IF(ISBLANK(Regressions!D73), " ", Regressions!D73)</f>
        <v xml:space="preserve"> </v>
      </c>
      <c r="E63" s="558" t="e">
        <f>IF(ISNUMBER(Regressions!E73),ROUND(Regressions!E73, 1), NA())</f>
        <v>#N/A</v>
      </c>
      <c r="F63" s="559" t="e">
        <f>IF(ISNUMBER(Regressions!F73),ROUND(Regressions!F73, 1), NA())</f>
        <v>#N/A</v>
      </c>
      <c r="G63" s="560" t="e">
        <f>IF(ISNUMBER(Regressions!G73),ROUND(Regressions!G73, 1), NA())</f>
        <v>#N/A</v>
      </c>
      <c r="H63" s="561" t="e">
        <f>IF(ISNUMBER(Regressions!H73),ROUND(Regressions!H73, 1), NA())</f>
        <v>#N/A</v>
      </c>
      <c r="I63" s="562" t="e">
        <f>IF(ISNUMBER(Regressions!I73),ROUND(Regressions!I73, 1), NA())</f>
        <v>#N/A</v>
      </c>
      <c r="J63" s="563" t="e">
        <f>IF(ISNUMBER(Regressions!K73),ROUND(Regressions!K73, 1), NA())</f>
        <v>#N/A</v>
      </c>
      <c r="K63" s="559" t="e">
        <f>IF(ISNUMBER(Regressions!L73),ROUND(Regressions!L73, 1), NA())</f>
        <v>#N/A</v>
      </c>
      <c r="L63" s="564" t="e">
        <f>IF(ISNUMBER(Regressions!M73),ROUND(Regressions!M73, 1), NA())</f>
        <v>#N/A</v>
      </c>
      <c r="M63" s="561" t="e">
        <f>IF(ISNUMBER(Regressions!N73),ROUND(Regressions!N73, 1), NA())</f>
        <v>#N/A</v>
      </c>
      <c r="N63" s="562" t="e">
        <f>IF(ISNUMBER(Regressions!O73),ROUND(Regressions!O73, 1), NA())</f>
        <v>#N/A</v>
      </c>
      <c r="O63" s="563" t="e">
        <f>IF(ISNUMBER(Regressions!Q73),ROUND(Regressions!Q73, 1), NA())</f>
        <v>#N/A</v>
      </c>
      <c r="P63" s="559" t="e">
        <f>IF(ISNUMBER(Regressions!R73),ROUND(Regressions!R73, 1), NA())</f>
        <v>#N/A</v>
      </c>
      <c r="Q63" s="565" t="e">
        <f>IF(ISNUMBER(Regressions!S73),ROUND(Regressions!S73, 1), NA())</f>
        <v>#N/A</v>
      </c>
      <c r="R63" s="561" t="e">
        <f>IF(ISNUMBER(Regressions!T73),ROUND(Regressions!T73, 1), NA())</f>
        <v>#N/A</v>
      </c>
      <c r="S63" s="562" t="e">
        <f>IF(ISNUMBER(Regressions!U73),ROUND(Regressions!U73, 1), NA())</f>
        <v>#N/A</v>
      </c>
    </row>
    <row r="64" spans="1:19" hidden="1" x14ac:dyDescent="0.25">
      <c r="A64" s="554" t="str">
        <f>+Introduction!$C$7</f>
        <v>Solomon Islands</v>
      </c>
      <c r="B64" s="555">
        <f>IF(ISBLANK(Regressions!B74), " ", Regressions!B74)</f>
        <v>2029</v>
      </c>
      <c r="C64" s="554" t="str">
        <f>HLOOKUP(Introduction!$G$4,nametranslations,26,FALSE)</f>
        <v>Urban</v>
      </c>
      <c r="D64" s="557" t="str">
        <f>IF(ISBLANK(Regressions!D74), " ", Regressions!D74)</f>
        <v xml:space="preserve"> </v>
      </c>
      <c r="E64" s="558" t="e">
        <f>IF(ISNUMBER(Regressions!E74),ROUND(Regressions!E74, 1), NA())</f>
        <v>#N/A</v>
      </c>
      <c r="F64" s="559" t="e">
        <f>IF(ISNUMBER(Regressions!F74),ROUND(Regressions!F74, 1), NA())</f>
        <v>#N/A</v>
      </c>
      <c r="G64" s="560" t="e">
        <f>IF(ISNUMBER(Regressions!G74),ROUND(Regressions!G74, 1), NA())</f>
        <v>#N/A</v>
      </c>
      <c r="H64" s="561" t="e">
        <f>IF(ISNUMBER(Regressions!H74),ROUND(Regressions!H74, 1), NA())</f>
        <v>#N/A</v>
      </c>
      <c r="I64" s="562" t="e">
        <f>IF(ISNUMBER(Regressions!I74),ROUND(Regressions!I74, 1), NA())</f>
        <v>#N/A</v>
      </c>
      <c r="J64" s="563" t="e">
        <f>IF(ISNUMBER(Regressions!K74),ROUND(Regressions!K74, 1), NA())</f>
        <v>#N/A</v>
      </c>
      <c r="K64" s="559" t="e">
        <f>IF(ISNUMBER(Regressions!L74),ROUND(Regressions!L74, 1), NA())</f>
        <v>#N/A</v>
      </c>
      <c r="L64" s="564" t="e">
        <f>IF(ISNUMBER(Regressions!M74),ROUND(Regressions!M74, 1), NA())</f>
        <v>#N/A</v>
      </c>
      <c r="M64" s="561" t="e">
        <f>IF(ISNUMBER(Regressions!N74),ROUND(Regressions!N74, 1), NA())</f>
        <v>#N/A</v>
      </c>
      <c r="N64" s="562" t="e">
        <f>IF(ISNUMBER(Regressions!O74),ROUND(Regressions!O74, 1), NA())</f>
        <v>#N/A</v>
      </c>
      <c r="O64" s="563" t="e">
        <f>IF(ISNUMBER(Regressions!Q74),ROUND(Regressions!Q74, 1), NA())</f>
        <v>#N/A</v>
      </c>
      <c r="P64" s="559" t="e">
        <f>IF(ISNUMBER(Regressions!R74),ROUND(Regressions!R74, 1), NA())</f>
        <v>#N/A</v>
      </c>
      <c r="Q64" s="565" t="e">
        <f>IF(ISNUMBER(Regressions!S74),ROUND(Regressions!S74, 1), NA())</f>
        <v>#N/A</v>
      </c>
      <c r="R64" s="561" t="e">
        <f>IF(ISNUMBER(Regressions!T74),ROUND(Regressions!T74, 1), NA())</f>
        <v>#N/A</v>
      </c>
      <c r="S64" s="562" t="e">
        <f>IF(ISNUMBER(Regressions!U74),ROUND(Regressions!U74, 1), NA())</f>
        <v>#N/A</v>
      </c>
    </row>
    <row r="65" spans="1:19" hidden="1" x14ac:dyDescent="0.25">
      <c r="A65" s="554" t="str">
        <f>+Introduction!$C$7</f>
        <v>Solomon Islands</v>
      </c>
      <c r="B65" s="555">
        <f>IF(ISBLANK(Regressions!B75), " ", Regressions!B75)</f>
        <v>2030</v>
      </c>
      <c r="C65" s="554" t="str">
        <f>HLOOKUP(Introduction!$G$4,nametranslations,26,FALSE)</f>
        <v>Urban</v>
      </c>
      <c r="D65" s="557" t="str">
        <f>IF(ISBLANK(Regressions!D75), " ", Regressions!D75)</f>
        <v xml:space="preserve"> </v>
      </c>
      <c r="E65" s="558" t="e">
        <f>IF(ISNUMBER(Regressions!E75),ROUND(Regressions!E75, 1), NA())</f>
        <v>#N/A</v>
      </c>
      <c r="F65" s="559" t="e">
        <f>IF(ISNUMBER(Regressions!F75),ROUND(Regressions!F75, 1), NA())</f>
        <v>#N/A</v>
      </c>
      <c r="G65" s="560" t="e">
        <f>IF(ISNUMBER(Regressions!G75),ROUND(Regressions!G75, 1), NA())</f>
        <v>#N/A</v>
      </c>
      <c r="H65" s="561" t="e">
        <f>IF(ISNUMBER(Regressions!H75),ROUND(Regressions!H75, 1), NA())</f>
        <v>#N/A</v>
      </c>
      <c r="I65" s="562" t="e">
        <f>IF(ISNUMBER(Regressions!I75),ROUND(Regressions!I75, 1), NA())</f>
        <v>#N/A</v>
      </c>
      <c r="J65" s="563" t="e">
        <f>IF(ISNUMBER(Regressions!K75),ROUND(Regressions!K75, 1), NA())</f>
        <v>#N/A</v>
      </c>
      <c r="K65" s="559" t="e">
        <f>IF(ISNUMBER(Regressions!L75),ROUND(Regressions!L75, 1), NA())</f>
        <v>#N/A</v>
      </c>
      <c r="L65" s="564" t="e">
        <f>IF(ISNUMBER(Regressions!M75),ROUND(Regressions!M75, 1), NA())</f>
        <v>#N/A</v>
      </c>
      <c r="M65" s="561" t="e">
        <f>IF(ISNUMBER(Regressions!N75),ROUND(Regressions!N75, 1), NA())</f>
        <v>#N/A</v>
      </c>
      <c r="N65" s="562" t="e">
        <f>IF(ISNUMBER(Regressions!O75),ROUND(Regressions!O75, 1), NA())</f>
        <v>#N/A</v>
      </c>
      <c r="O65" s="563" t="e">
        <f>IF(ISNUMBER(Regressions!Q75),ROUND(Regressions!Q75, 1), NA())</f>
        <v>#N/A</v>
      </c>
      <c r="P65" s="559" t="e">
        <f>IF(ISNUMBER(Regressions!R75),ROUND(Regressions!R75, 1), NA())</f>
        <v>#N/A</v>
      </c>
      <c r="Q65" s="565" t="e">
        <f>IF(ISNUMBER(Regressions!S75),ROUND(Regressions!S75, 1), NA())</f>
        <v>#N/A</v>
      </c>
      <c r="R65" s="561" t="e">
        <f>IF(ISNUMBER(Regressions!T75),ROUND(Regressions!T75, 1), NA())</f>
        <v>#N/A</v>
      </c>
      <c r="S65" s="562" t="e">
        <f>IF(ISNUMBER(Regressions!U75),ROUND(Regressions!U75, 1), NA())</f>
        <v>#N/A</v>
      </c>
    </row>
    <row r="66" spans="1:19" x14ac:dyDescent="0.25">
      <c r="A66" s="554" t="str">
        <f>+Introduction!$C$7</f>
        <v>Solomon Islands</v>
      </c>
      <c r="B66" s="555">
        <f>IF(ISBLANK(Regressions!B76), " ", Regressions!B76)</f>
        <v>2000</v>
      </c>
      <c r="C66" s="554" t="str">
        <f>HLOOKUP(Introduction!$G$4,nametranslations,25,FALSE)</f>
        <v>Rural</v>
      </c>
      <c r="D66" s="557">
        <f>IF(ISBLANK(Regressions!D76), " ", Regressions!D76)</f>
        <v>153927.50955848696</v>
      </c>
      <c r="E66" s="558" t="e">
        <f>IF(ISNUMBER(Regressions!E76),ROUND(Regressions!E76, 1), NA())</f>
        <v>#N/A</v>
      </c>
      <c r="F66" s="559" t="e">
        <f>IF(ISNUMBER(Regressions!F76),ROUND(Regressions!F76, 1), NA())</f>
        <v>#N/A</v>
      </c>
      <c r="G66" s="560" t="e">
        <f>IF(ISNUMBER(Regressions!G76),ROUND(Regressions!G76, 1), NA())</f>
        <v>#N/A</v>
      </c>
      <c r="H66" s="561" t="e">
        <f>IF(ISNUMBER(Regressions!H76),ROUND(Regressions!H76, 1), NA())</f>
        <v>#N/A</v>
      </c>
      <c r="I66" s="562" t="e">
        <f>IF(ISNUMBER(Regressions!I76),ROUND(Regressions!I76, 1), NA())</f>
        <v>#N/A</v>
      </c>
      <c r="J66" s="563" t="e">
        <f>IF(ISNUMBER(Regressions!K76),ROUND(Regressions!K76, 1), NA())</f>
        <v>#N/A</v>
      </c>
      <c r="K66" s="559" t="e">
        <f>IF(ISNUMBER(Regressions!L76),ROUND(Regressions!L76, 1), NA())</f>
        <v>#N/A</v>
      </c>
      <c r="L66" s="564" t="e">
        <f>IF(ISNUMBER(Regressions!M76),ROUND(Regressions!M76, 1), NA())</f>
        <v>#N/A</v>
      </c>
      <c r="M66" s="561" t="e">
        <f>IF(ISNUMBER(Regressions!N76),ROUND(Regressions!N76, 1), NA())</f>
        <v>#N/A</v>
      </c>
      <c r="N66" s="562" t="e">
        <f>IF(ISNUMBER(Regressions!O76),ROUND(Regressions!O76, 1), NA())</f>
        <v>#N/A</v>
      </c>
      <c r="O66" s="563" t="e">
        <f>IF(ISNUMBER(Regressions!Q76),ROUND(Regressions!Q76, 1), NA())</f>
        <v>#N/A</v>
      </c>
      <c r="P66" s="559" t="e">
        <f>IF(ISNUMBER(Regressions!R76),ROUND(Regressions!R76, 1), NA())</f>
        <v>#N/A</v>
      </c>
      <c r="Q66" s="565" t="e">
        <f>IF(ISNUMBER(Regressions!S76),ROUND(Regressions!S76, 1), NA())</f>
        <v>#N/A</v>
      </c>
      <c r="R66" s="561" t="e">
        <f>IF(ISNUMBER(Regressions!T76),ROUND(Regressions!T76, 1), NA())</f>
        <v>#N/A</v>
      </c>
      <c r="S66" s="562" t="e">
        <f>IF(ISNUMBER(Regressions!U76),ROUND(Regressions!U76, 1), NA())</f>
        <v>#N/A</v>
      </c>
    </row>
    <row r="67" spans="1:19" x14ac:dyDescent="0.25">
      <c r="A67" s="554" t="str">
        <f>+Introduction!$C$7</f>
        <v>Solomon Islands</v>
      </c>
      <c r="B67" s="555">
        <f>IF(ISBLANK(Regressions!B77), " ", Regressions!B77)</f>
        <v>2001</v>
      </c>
      <c r="C67" s="554" t="str">
        <f>HLOOKUP(Introduction!$G$4,nametranslations,25,FALSE)</f>
        <v>Rural</v>
      </c>
      <c r="D67" s="557">
        <f>IF(ISBLANK(Regressions!D77), " ", Regressions!D77)</f>
        <v>154925.07683506011</v>
      </c>
      <c r="E67" s="558" t="e">
        <f>IF(ISNUMBER(Regressions!E77),ROUND(Regressions!E77, 1), NA())</f>
        <v>#N/A</v>
      </c>
      <c r="F67" s="559" t="e">
        <f>IF(ISNUMBER(Regressions!F77),ROUND(Regressions!F77, 1), NA())</f>
        <v>#N/A</v>
      </c>
      <c r="G67" s="560" t="e">
        <f>IF(ISNUMBER(Regressions!G77),ROUND(Regressions!G77, 1), NA())</f>
        <v>#N/A</v>
      </c>
      <c r="H67" s="561" t="e">
        <f>IF(ISNUMBER(Regressions!H77),ROUND(Regressions!H77, 1), NA())</f>
        <v>#N/A</v>
      </c>
      <c r="I67" s="562" t="e">
        <f>IF(ISNUMBER(Regressions!I77),ROUND(Regressions!I77, 1), NA())</f>
        <v>#N/A</v>
      </c>
      <c r="J67" s="563" t="e">
        <f>IF(ISNUMBER(Regressions!K77),ROUND(Regressions!K77, 1), NA())</f>
        <v>#N/A</v>
      </c>
      <c r="K67" s="559" t="e">
        <f>IF(ISNUMBER(Regressions!L77),ROUND(Regressions!L77, 1), NA())</f>
        <v>#N/A</v>
      </c>
      <c r="L67" s="564" t="e">
        <f>IF(ISNUMBER(Regressions!M77),ROUND(Regressions!M77, 1), NA())</f>
        <v>#N/A</v>
      </c>
      <c r="M67" s="561" t="e">
        <f>IF(ISNUMBER(Regressions!N77),ROUND(Regressions!N77, 1), NA())</f>
        <v>#N/A</v>
      </c>
      <c r="N67" s="562" t="e">
        <f>IF(ISNUMBER(Regressions!O77),ROUND(Regressions!O77, 1), NA())</f>
        <v>#N/A</v>
      </c>
      <c r="O67" s="563" t="e">
        <f>IF(ISNUMBER(Regressions!Q77),ROUND(Regressions!Q77, 1), NA())</f>
        <v>#N/A</v>
      </c>
      <c r="P67" s="559" t="e">
        <f>IF(ISNUMBER(Regressions!R77),ROUND(Regressions!R77, 1), NA())</f>
        <v>#N/A</v>
      </c>
      <c r="Q67" s="565" t="e">
        <f>IF(ISNUMBER(Regressions!S77),ROUND(Regressions!S77, 1), NA())</f>
        <v>#N/A</v>
      </c>
      <c r="R67" s="561" t="e">
        <f>IF(ISNUMBER(Regressions!T77),ROUND(Regressions!T77, 1), NA())</f>
        <v>#N/A</v>
      </c>
      <c r="S67" s="562" t="e">
        <f>IF(ISNUMBER(Regressions!U77),ROUND(Regressions!U77, 1), NA())</f>
        <v>#N/A</v>
      </c>
    </row>
    <row r="68" spans="1:19" x14ac:dyDescent="0.25">
      <c r="A68" s="554" t="str">
        <f>+Introduction!$C$7</f>
        <v>Solomon Islands</v>
      </c>
      <c r="B68" s="555">
        <f>IF(ISBLANK(Regressions!B78), " ", Regressions!B78)</f>
        <v>2002</v>
      </c>
      <c r="C68" s="554" t="str">
        <f>HLOOKUP(Introduction!$G$4,nametranslations,25,FALSE)</f>
        <v>Rural</v>
      </c>
      <c r="D68" s="557">
        <f>IF(ISBLANK(Regressions!D78), " ", Regressions!D78)</f>
        <v>155793.46765197752</v>
      </c>
      <c r="E68" s="558" t="e">
        <f>IF(ISNUMBER(Regressions!E78),ROUND(Regressions!E78, 1), NA())</f>
        <v>#N/A</v>
      </c>
      <c r="F68" s="559" t="e">
        <f>IF(ISNUMBER(Regressions!F78),ROUND(Regressions!F78, 1), NA())</f>
        <v>#N/A</v>
      </c>
      <c r="G68" s="560" t="e">
        <f>IF(ISNUMBER(Regressions!G78),ROUND(Regressions!G78, 1), NA())</f>
        <v>#N/A</v>
      </c>
      <c r="H68" s="561" t="e">
        <f>IF(ISNUMBER(Regressions!H78),ROUND(Regressions!H78, 1), NA())</f>
        <v>#N/A</v>
      </c>
      <c r="I68" s="562" t="e">
        <f>IF(ISNUMBER(Regressions!I78),ROUND(Regressions!I78, 1), NA())</f>
        <v>#N/A</v>
      </c>
      <c r="J68" s="563" t="e">
        <f>IF(ISNUMBER(Regressions!K78),ROUND(Regressions!K78, 1), NA())</f>
        <v>#N/A</v>
      </c>
      <c r="K68" s="559" t="e">
        <f>IF(ISNUMBER(Regressions!L78),ROUND(Regressions!L78, 1), NA())</f>
        <v>#N/A</v>
      </c>
      <c r="L68" s="564" t="e">
        <f>IF(ISNUMBER(Regressions!M78),ROUND(Regressions!M78, 1), NA())</f>
        <v>#N/A</v>
      </c>
      <c r="M68" s="561" t="e">
        <f>IF(ISNUMBER(Regressions!N78),ROUND(Regressions!N78, 1), NA())</f>
        <v>#N/A</v>
      </c>
      <c r="N68" s="562" t="e">
        <f>IF(ISNUMBER(Regressions!O78),ROUND(Regressions!O78, 1), NA())</f>
        <v>#N/A</v>
      </c>
      <c r="O68" s="563" t="e">
        <f>IF(ISNUMBER(Regressions!Q78),ROUND(Regressions!Q78, 1), NA())</f>
        <v>#N/A</v>
      </c>
      <c r="P68" s="559" t="e">
        <f>IF(ISNUMBER(Regressions!R78),ROUND(Regressions!R78, 1), NA())</f>
        <v>#N/A</v>
      </c>
      <c r="Q68" s="565" t="e">
        <f>IF(ISNUMBER(Regressions!S78),ROUND(Regressions!S78, 1), NA())</f>
        <v>#N/A</v>
      </c>
      <c r="R68" s="561" t="e">
        <f>IF(ISNUMBER(Regressions!T78),ROUND(Regressions!T78, 1), NA())</f>
        <v>#N/A</v>
      </c>
      <c r="S68" s="562" t="e">
        <f>IF(ISNUMBER(Regressions!U78),ROUND(Regressions!U78, 1), NA())</f>
        <v>#N/A</v>
      </c>
    </row>
    <row r="69" spans="1:19" x14ac:dyDescent="0.25">
      <c r="A69" s="554" t="str">
        <f>+Introduction!$C$7</f>
        <v>Solomon Islands</v>
      </c>
      <c r="B69" s="555">
        <f>IF(ISBLANK(Regressions!B79), " ", Regressions!B79)</f>
        <v>2003</v>
      </c>
      <c r="C69" s="554" t="str">
        <f>HLOOKUP(Introduction!$G$4,nametranslations,25,FALSE)</f>
        <v>Rural</v>
      </c>
      <c r="D69" s="557">
        <f>IF(ISBLANK(Regressions!D79), " ", Regressions!D79)</f>
        <v>156539.43499603271</v>
      </c>
      <c r="E69" s="558" t="e">
        <f>IF(ISNUMBER(Regressions!E79),ROUND(Regressions!E79, 1), NA())</f>
        <v>#N/A</v>
      </c>
      <c r="F69" s="559" t="e">
        <f>IF(ISNUMBER(Regressions!F79),ROUND(Regressions!F79, 1), NA())</f>
        <v>#N/A</v>
      </c>
      <c r="G69" s="560" t="e">
        <f>IF(ISNUMBER(Regressions!G79),ROUND(Regressions!G79, 1), NA())</f>
        <v>#N/A</v>
      </c>
      <c r="H69" s="561" t="e">
        <f>IF(ISNUMBER(Regressions!H79),ROUND(Regressions!H79, 1), NA())</f>
        <v>#N/A</v>
      </c>
      <c r="I69" s="562" t="e">
        <f>IF(ISNUMBER(Regressions!I79),ROUND(Regressions!I79, 1), NA())</f>
        <v>#N/A</v>
      </c>
      <c r="J69" s="563" t="e">
        <f>IF(ISNUMBER(Regressions!K79),ROUND(Regressions!K79, 1), NA())</f>
        <v>#N/A</v>
      </c>
      <c r="K69" s="559" t="e">
        <f>IF(ISNUMBER(Regressions!L79),ROUND(Regressions!L79, 1), NA())</f>
        <v>#N/A</v>
      </c>
      <c r="L69" s="564" t="e">
        <f>IF(ISNUMBER(Regressions!M79),ROUND(Regressions!M79, 1), NA())</f>
        <v>#N/A</v>
      </c>
      <c r="M69" s="561" t="e">
        <f>IF(ISNUMBER(Regressions!N79),ROUND(Regressions!N79, 1), NA())</f>
        <v>#N/A</v>
      </c>
      <c r="N69" s="562" t="e">
        <f>IF(ISNUMBER(Regressions!O79),ROUND(Regressions!O79, 1), NA())</f>
        <v>#N/A</v>
      </c>
      <c r="O69" s="563" t="e">
        <f>IF(ISNUMBER(Regressions!Q79),ROUND(Regressions!Q79, 1), NA())</f>
        <v>#N/A</v>
      </c>
      <c r="P69" s="559" t="e">
        <f>IF(ISNUMBER(Regressions!R79),ROUND(Regressions!R79, 1), NA())</f>
        <v>#N/A</v>
      </c>
      <c r="Q69" s="565" t="e">
        <f>IF(ISNUMBER(Regressions!S79),ROUND(Regressions!S79, 1), NA())</f>
        <v>#N/A</v>
      </c>
      <c r="R69" s="561" t="e">
        <f>IF(ISNUMBER(Regressions!T79),ROUND(Regressions!T79, 1), NA())</f>
        <v>#N/A</v>
      </c>
      <c r="S69" s="562" t="e">
        <f>IF(ISNUMBER(Regressions!U79),ROUND(Regressions!U79, 1), NA())</f>
        <v>#N/A</v>
      </c>
    </row>
    <row r="70" spans="1:19" x14ac:dyDescent="0.25">
      <c r="A70" s="554" t="str">
        <f>+Introduction!$C$7</f>
        <v>Solomon Islands</v>
      </c>
      <c r="B70" s="555">
        <f>IF(ISBLANK(Regressions!B80), " ", Regressions!B80)</f>
        <v>2004</v>
      </c>
      <c r="C70" s="554" t="str">
        <f>HLOOKUP(Introduction!$G$4,nametranslations,25,FALSE)</f>
        <v>Rural</v>
      </c>
      <c r="D70" s="557">
        <f>IF(ISBLANK(Regressions!D80), " ", Regressions!D80)</f>
        <v>157574.34405620574</v>
      </c>
      <c r="E70" s="558" t="e">
        <f>IF(ISNUMBER(Regressions!E80),ROUND(Regressions!E80, 1), NA())</f>
        <v>#N/A</v>
      </c>
      <c r="F70" s="559" t="e">
        <f>IF(ISNUMBER(Regressions!F80),ROUND(Regressions!F80, 1), NA())</f>
        <v>#N/A</v>
      </c>
      <c r="G70" s="560" t="e">
        <f>IF(ISNUMBER(Regressions!G80),ROUND(Regressions!G80, 1), NA())</f>
        <v>#N/A</v>
      </c>
      <c r="H70" s="561" t="e">
        <f>IF(ISNUMBER(Regressions!H80),ROUND(Regressions!H80, 1), NA())</f>
        <v>#N/A</v>
      </c>
      <c r="I70" s="562" t="e">
        <f>IF(ISNUMBER(Regressions!I80),ROUND(Regressions!I80, 1), NA())</f>
        <v>#N/A</v>
      </c>
      <c r="J70" s="563" t="e">
        <f>IF(ISNUMBER(Regressions!K80),ROUND(Regressions!K80, 1), NA())</f>
        <v>#N/A</v>
      </c>
      <c r="K70" s="559" t="e">
        <f>IF(ISNUMBER(Regressions!L80),ROUND(Regressions!L80, 1), NA())</f>
        <v>#N/A</v>
      </c>
      <c r="L70" s="564" t="e">
        <f>IF(ISNUMBER(Regressions!M80),ROUND(Regressions!M80, 1), NA())</f>
        <v>#N/A</v>
      </c>
      <c r="M70" s="561" t="e">
        <f>IF(ISNUMBER(Regressions!N80),ROUND(Regressions!N80, 1), NA())</f>
        <v>#N/A</v>
      </c>
      <c r="N70" s="562" t="e">
        <f>IF(ISNUMBER(Regressions!O80),ROUND(Regressions!O80, 1), NA())</f>
        <v>#N/A</v>
      </c>
      <c r="O70" s="563" t="e">
        <f>IF(ISNUMBER(Regressions!Q80),ROUND(Regressions!Q80, 1), NA())</f>
        <v>#N/A</v>
      </c>
      <c r="P70" s="559" t="e">
        <f>IF(ISNUMBER(Regressions!R80),ROUND(Regressions!R80, 1), NA())</f>
        <v>#N/A</v>
      </c>
      <c r="Q70" s="565" t="e">
        <f>IF(ISNUMBER(Regressions!S80),ROUND(Regressions!S80, 1), NA())</f>
        <v>#N/A</v>
      </c>
      <c r="R70" s="561" t="e">
        <f>IF(ISNUMBER(Regressions!T80),ROUND(Regressions!T80, 1), NA())</f>
        <v>#N/A</v>
      </c>
      <c r="S70" s="562" t="e">
        <f>IF(ISNUMBER(Regressions!U80),ROUND(Regressions!U80, 1), NA())</f>
        <v>#N/A</v>
      </c>
    </row>
    <row r="71" spans="1:19" x14ac:dyDescent="0.25">
      <c r="A71" s="554" t="str">
        <f>+Introduction!$C$7</f>
        <v>Solomon Islands</v>
      </c>
      <c r="B71" s="555">
        <f>IF(ISBLANK(Regressions!B81), " ", Regressions!B81)</f>
        <v>2005</v>
      </c>
      <c r="C71" s="554" t="str">
        <f>HLOOKUP(Introduction!$G$4,nametranslations,25,FALSE)</f>
        <v>Rural</v>
      </c>
      <c r="D71" s="557">
        <f>IF(ISBLANK(Regressions!D81), " ", Regressions!D81)</f>
        <v>158565.33994659423</v>
      </c>
      <c r="E71" s="558" t="e">
        <f>IF(ISNUMBER(Regressions!E81),ROUND(Regressions!E81, 1), NA())</f>
        <v>#N/A</v>
      </c>
      <c r="F71" s="559" t="e">
        <f>IF(ISNUMBER(Regressions!F81),ROUND(Regressions!F81, 1), NA())</f>
        <v>#N/A</v>
      </c>
      <c r="G71" s="560" t="e">
        <f>IF(ISNUMBER(Regressions!G81),ROUND(Regressions!G81, 1), NA())</f>
        <v>#N/A</v>
      </c>
      <c r="H71" s="561" t="e">
        <f>IF(ISNUMBER(Regressions!H81),ROUND(Regressions!H81, 1), NA())</f>
        <v>#N/A</v>
      </c>
      <c r="I71" s="562" t="e">
        <f>IF(ISNUMBER(Regressions!I81),ROUND(Regressions!I81, 1), NA())</f>
        <v>#N/A</v>
      </c>
      <c r="J71" s="563" t="e">
        <f>IF(ISNUMBER(Regressions!K81),ROUND(Regressions!K81, 1), NA())</f>
        <v>#N/A</v>
      </c>
      <c r="K71" s="559" t="e">
        <f>IF(ISNUMBER(Regressions!L81),ROUND(Regressions!L81, 1), NA())</f>
        <v>#N/A</v>
      </c>
      <c r="L71" s="564" t="e">
        <f>IF(ISNUMBER(Regressions!M81),ROUND(Regressions!M81, 1), NA())</f>
        <v>#N/A</v>
      </c>
      <c r="M71" s="561" t="e">
        <f>IF(ISNUMBER(Regressions!N81),ROUND(Regressions!N81, 1), NA())</f>
        <v>#N/A</v>
      </c>
      <c r="N71" s="562" t="e">
        <f>IF(ISNUMBER(Regressions!O81),ROUND(Regressions!O81, 1), NA())</f>
        <v>#N/A</v>
      </c>
      <c r="O71" s="563" t="e">
        <f>IF(ISNUMBER(Regressions!Q81),ROUND(Regressions!Q81, 1), NA())</f>
        <v>#N/A</v>
      </c>
      <c r="P71" s="559" t="e">
        <f>IF(ISNUMBER(Regressions!R81),ROUND(Regressions!R81, 1), NA())</f>
        <v>#N/A</v>
      </c>
      <c r="Q71" s="565" t="e">
        <f>IF(ISNUMBER(Regressions!S81),ROUND(Regressions!S81, 1), NA())</f>
        <v>#N/A</v>
      </c>
      <c r="R71" s="561" t="e">
        <f>IF(ISNUMBER(Regressions!T81),ROUND(Regressions!T81, 1), NA())</f>
        <v>#N/A</v>
      </c>
      <c r="S71" s="562" t="e">
        <f>IF(ISNUMBER(Regressions!U81),ROUND(Regressions!U81, 1), NA())</f>
        <v>#N/A</v>
      </c>
    </row>
    <row r="72" spans="1:19" x14ac:dyDescent="0.25">
      <c r="A72" s="554" t="str">
        <f>+Introduction!$C$7</f>
        <v>Solomon Islands</v>
      </c>
      <c r="B72" s="555">
        <f>IF(ISBLANK(Regressions!B82), " ", Regressions!B82)</f>
        <v>2006</v>
      </c>
      <c r="C72" s="554" t="str">
        <f>HLOOKUP(Introduction!$G$4,nametranslations,25,FALSE)</f>
        <v>Rural</v>
      </c>
      <c r="D72" s="557">
        <f>IF(ISBLANK(Regressions!D82), " ", Regressions!D82)</f>
        <v>159628.73146507263</v>
      </c>
      <c r="E72" s="558" t="e">
        <f>IF(ISNUMBER(Regressions!E82),ROUND(Regressions!E82, 1), NA())</f>
        <v>#N/A</v>
      </c>
      <c r="F72" s="559" t="e">
        <f>IF(ISNUMBER(Regressions!F82),ROUND(Regressions!F82, 1), NA())</f>
        <v>#N/A</v>
      </c>
      <c r="G72" s="560" t="e">
        <f>IF(ISNUMBER(Regressions!G82),ROUND(Regressions!G82, 1), NA())</f>
        <v>#N/A</v>
      </c>
      <c r="H72" s="561" t="e">
        <f>IF(ISNUMBER(Regressions!H82),ROUND(Regressions!H82, 1), NA())</f>
        <v>#N/A</v>
      </c>
      <c r="I72" s="562" t="e">
        <f>IF(ISNUMBER(Regressions!I82),ROUND(Regressions!I82, 1), NA())</f>
        <v>#N/A</v>
      </c>
      <c r="J72" s="563" t="e">
        <f>IF(ISNUMBER(Regressions!K82),ROUND(Regressions!K82, 1), NA())</f>
        <v>#N/A</v>
      </c>
      <c r="K72" s="559" t="e">
        <f>IF(ISNUMBER(Regressions!L82),ROUND(Regressions!L82, 1), NA())</f>
        <v>#N/A</v>
      </c>
      <c r="L72" s="564" t="e">
        <f>IF(ISNUMBER(Regressions!M82),ROUND(Regressions!M82, 1), NA())</f>
        <v>#N/A</v>
      </c>
      <c r="M72" s="561" t="e">
        <f>IF(ISNUMBER(Regressions!N82),ROUND(Regressions!N82, 1), NA())</f>
        <v>#N/A</v>
      </c>
      <c r="N72" s="562" t="e">
        <f>IF(ISNUMBER(Regressions!O82),ROUND(Regressions!O82, 1), NA())</f>
        <v>#N/A</v>
      </c>
      <c r="O72" s="563" t="e">
        <f>IF(ISNUMBER(Regressions!Q82),ROUND(Regressions!Q82, 1), NA())</f>
        <v>#N/A</v>
      </c>
      <c r="P72" s="559" t="e">
        <f>IF(ISNUMBER(Regressions!R82),ROUND(Regressions!R82, 1), NA())</f>
        <v>#N/A</v>
      </c>
      <c r="Q72" s="565" t="e">
        <f>IF(ISNUMBER(Regressions!S82),ROUND(Regressions!S82, 1), NA())</f>
        <v>#N/A</v>
      </c>
      <c r="R72" s="561" t="e">
        <f>IF(ISNUMBER(Regressions!T82),ROUND(Regressions!T82, 1), NA())</f>
        <v>#N/A</v>
      </c>
      <c r="S72" s="562" t="e">
        <f>IF(ISNUMBER(Regressions!U82),ROUND(Regressions!U82, 1), NA())</f>
        <v>#N/A</v>
      </c>
    </row>
    <row r="73" spans="1:19" x14ac:dyDescent="0.25">
      <c r="A73" s="554" t="str">
        <f>+Introduction!$C$7</f>
        <v>Solomon Islands</v>
      </c>
      <c r="B73" s="555">
        <f>IF(ISBLANK(Regressions!B83), " ", Regressions!B83)</f>
        <v>2007</v>
      </c>
      <c r="C73" s="554" t="str">
        <f>HLOOKUP(Introduction!$G$4,nametranslations,25,FALSE)</f>
        <v>Rural</v>
      </c>
      <c r="D73" s="557">
        <f>IF(ISBLANK(Regressions!D83), " ", Regressions!D83)</f>
        <v>160814.32385711669</v>
      </c>
      <c r="E73" s="558" t="e">
        <f>IF(ISNUMBER(Regressions!E83),ROUND(Regressions!E83, 1), NA())</f>
        <v>#N/A</v>
      </c>
      <c r="F73" s="559" t="e">
        <f>IF(ISNUMBER(Regressions!F83),ROUND(Regressions!F83, 1), NA())</f>
        <v>#N/A</v>
      </c>
      <c r="G73" s="560" t="e">
        <f>IF(ISNUMBER(Regressions!G83),ROUND(Regressions!G83, 1), NA())</f>
        <v>#N/A</v>
      </c>
      <c r="H73" s="561" t="e">
        <f>IF(ISNUMBER(Regressions!H83),ROUND(Regressions!H83, 1), NA())</f>
        <v>#N/A</v>
      </c>
      <c r="I73" s="562" t="e">
        <f>IF(ISNUMBER(Regressions!I83),ROUND(Regressions!I83, 1), NA())</f>
        <v>#N/A</v>
      </c>
      <c r="J73" s="563" t="e">
        <f>IF(ISNUMBER(Regressions!K83),ROUND(Regressions!K83, 1), NA())</f>
        <v>#N/A</v>
      </c>
      <c r="K73" s="559" t="e">
        <f>IF(ISNUMBER(Regressions!L83),ROUND(Regressions!L83, 1), NA())</f>
        <v>#N/A</v>
      </c>
      <c r="L73" s="564" t="e">
        <f>IF(ISNUMBER(Regressions!M83),ROUND(Regressions!M83, 1), NA())</f>
        <v>#N/A</v>
      </c>
      <c r="M73" s="561" t="e">
        <f>IF(ISNUMBER(Regressions!N83),ROUND(Regressions!N83, 1), NA())</f>
        <v>#N/A</v>
      </c>
      <c r="N73" s="562" t="e">
        <f>IF(ISNUMBER(Regressions!O83),ROUND(Regressions!O83, 1), NA())</f>
        <v>#N/A</v>
      </c>
      <c r="O73" s="563" t="e">
        <f>IF(ISNUMBER(Regressions!Q83),ROUND(Regressions!Q83, 1), NA())</f>
        <v>#N/A</v>
      </c>
      <c r="P73" s="559" t="e">
        <f>IF(ISNUMBER(Regressions!R83),ROUND(Regressions!R83, 1), NA())</f>
        <v>#N/A</v>
      </c>
      <c r="Q73" s="565" t="e">
        <f>IF(ISNUMBER(Regressions!S83),ROUND(Regressions!S83, 1), NA())</f>
        <v>#N/A</v>
      </c>
      <c r="R73" s="561" t="e">
        <f>IF(ISNUMBER(Regressions!T83),ROUND(Regressions!T83, 1), NA())</f>
        <v>#N/A</v>
      </c>
      <c r="S73" s="562" t="e">
        <f>IF(ISNUMBER(Regressions!U83),ROUND(Regressions!U83, 1), NA())</f>
        <v>#N/A</v>
      </c>
    </row>
    <row r="74" spans="1:19" x14ac:dyDescent="0.25">
      <c r="A74" s="554" t="str">
        <f>+Introduction!$C$7</f>
        <v>Solomon Islands</v>
      </c>
      <c r="B74" s="555">
        <f>IF(ISBLANK(Regressions!B84), " ", Regressions!B84)</f>
        <v>2008</v>
      </c>
      <c r="C74" s="554" t="str">
        <f>HLOOKUP(Introduction!$G$4,nametranslations,25,FALSE)</f>
        <v>Rural</v>
      </c>
      <c r="D74" s="557">
        <f>IF(ISBLANK(Regressions!D84), " ", Regressions!D84)</f>
        <v>162155.8059257126</v>
      </c>
      <c r="E74" s="558" t="e">
        <f>IF(ISNUMBER(Regressions!E84),ROUND(Regressions!E84, 1), NA())</f>
        <v>#N/A</v>
      </c>
      <c r="F74" s="559" t="e">
        <f>IF(ISNUMBER(Regressions!F84),ROUND(Regressions!F84, 1), NA())</f>
        <v>#N/A</v>
      </c>
      <c r="G74" s="560" t="e">
        <f>IF(ISNUMBER(Regressions!G84),ROUND(Regressions!G84, 1), NA())</f>
        <v>#N/A</v>
      </c>
      <c r="H74" s="561" t="e">
        <f>IF(ISNUMBER(Regressions!H84),ROUND(Regressions!H84, 1), NA())</f>
        <v>#N/A</v>
      </c>
      <c r="I74" s="562" t="e">
        <f>IF(ISNUMBER(Regressions!I84),ROUND(Regressions!I84, 1), NA())</f>
        <v>#N/A</v>
      </c>
      <c r="J74" s="563" t="e">
        <f>IF(ISNUMBER(Regressions!K84),ROUND(Regressions!K84, 1), NA())</f>
        <v>#N/A</v>
      </c>
      <c r="K74" s="559" t="e">
        <f>IF(ISNUMBER(Regressions!L84),ROUND(Regressions!L84, 1), NA())</f>
        <v>#N/A</v>
      </c>
      <c r="L74" s="564" t="e">
        <f>IF(ISNUMBER(Regressions!M84),ROUND(Regressions!M84, 1), NA())</f>
        <v>#N/A</v>
      </c>
      <c r="M74" s="561" t="e">
        <f>IF(ISNUMBER(Regressions!N84),ROUND(Regressions!N84, 1), NA())</f>
        <v>#N/A</v>
      </c>
      <c r="N74" s="562" t="e">
        <f>IF(ISNUMBER(Regressions!O84),ROUND(Regressions!O84, 1), NA())</f>
        <v>#N/A</v>
      </c>
      <c r="O74" s="563" t="e">
        <f>IF(ISNUMBER(Regressions!Q84),ROUND(Regressions!Q84, 1), NA())</f>
        <v>#N/A</v>
      </c>
      <c r="P74" s="559" t="e">
        <f>IF(ISNUMBER(Regressions!R84),ROUND(Regressions!R84, 1), NA())</f>
        <v>#N/A</v>
      </c>
      <c r="Q74" s="565" t="e">
        <f>IF(ISNUMBER(Regressions!S84),ROUND(Regressions!S84, 1), NA())</f>
        <v>#N/A</v>
      </c>
      <c r="R74" s="561" t="e">
        <f>IF(ISNUMBER(Regressions!T84),ROUND(Regressions!T84, 1), NA())</f>
        <v>#N/A</v>
      </c>
      <c r="S74" s="562" t="e">
        <f>IF(ISNUMBER(Regressions!U84),ROUND(Regressions!U84, 1), NA())</f>
        <v>#N/A</v>
      </c>
    </row>
    <row r="75" spans="1:19" x14ac:dyDescent="0.25">
      <c r="A75" s="554" t="str">
        <f>+Introduction!$C$7</f>
        <v>Solomon Islands</v>
      </c>
      <c r="B75" s="555">
        <f>IF(ISBLANK(Regressions!B85), " ", Regressions!B85)</f>
        <v>2009</v>
      </c>
      <c r="C75" s="554" t="str">
        <f>HLOOKUP(Introduction!$G$4,nametranslations,25,FALSE)</f>
        <v>Rural</v>
      </c>
      <c r="D75" s="557">
        <f>IF(ISBLANK(Regressions!D85), " ", Regressions!D85)</f>
        <v>163683.02583377837</v>
      </c>
      <c r="E75" s="558" t="e">
        <f>IF(ISNUMBER(Regressions!E85),ROUND(Regressions!E85, 1), NA())</f>
        <v>#N/A</v>
      </c>
      <c r="F75" s="559" t="e">
        <f>IF(ISNUMBER(Regressions!F85),ROUND(Regressions!F85, 1), NA())</f>
        <v>#N/A</v>
      </c>
      <c r="G75" s="560" t="e">
        <f>IF(ISNUMBER(Regressions!G85),ROUND(Regressions!G85, 1), NA())</f>
        <v>#N/A</v>
      </c>
      <c r="H75" s="561" t="e">
        <f>IF(ISNUMBER(Regressions!H85),ROUND(Regressions!H85, 1), NA())</f>
        <v>#N/A</v>
      </c>
      <c r="I75" s="562" t="e">
        <f>IF(ISNUMBER(Regressions!I85),ROUND(Regressions!I85, 1), NA())</f>
        <v>#N/A</v>
      </c>
      <c r="J75" s="563" t="e">
        <f>IF(ISNUMBER(Regressions!K85),ROUND(Regressions!K85, 1), NA())</f>
        <v>#N/A</v>
      </c>
      <c r="K75" s="559" t="e">
        <f>IF(ISNUMBER(Regressions!L85),ROUND(Regressions!L85, 1), NA())</f>
        <v>#N/A</v>
      </c>
      <c r="L75" s="564" t="e">
        <f>IF(ISNUMBER(Regressions!M85),ROUND(Regressions!M85, 1), NA())</f>
        <v>#N/A</v>
      </c>
      <c r="M75" s="561" t="e">
        <f>IF(ISNUMBER(Regressions!N85),ROUND(Regressions!N85, 1), NA())</f>
        <v>#N/A</v>
      </c>
      <c r="N75" s="562" t="e">
        <f>IF(ISNUMBER(Regressions!O85),ROUND(Regressions!O85, 1), NA())</f>
        <v>#N/A</v>
      </c>
      <c r="O75" s="563" t="e">
        <f>IF(ISNUMBER(Regressions!Q85),ROUND(Regressions!Q85, 1), NA())</f>
        <v>#N/A</v>
      </c>
      <c r="P75" s="559" t="e">
        <f>IF(ISNUMBER(Regressions!R85),ROUND(Regressions!R85, 1), NA())</f>
        <v>#N/A</v>
      </c>
      <c r="Q75" s="565" t="e">
        <f>IF(ISNUMBER(Regressions!S85),ROUND(Regressions!S85, 1), NA())</f>
        <v>#N/A</v>
      </c>
      <c r="R75" s="561" t="e">
        <f>IF(ISNUMBER(Regressions!T85),ROUND(Regressions!T85, 1), NA())</f>
        <v>#N/A</v>
      </c>
      <c r="S75" s="562" t="e">
        <f>IF(ISNUMBER(Regressions!U85),ROUND(Regressions!U85, 1), NA())</f>
        <v>#N/A</v>
      </c>
    </row>
    <row r="76" spans="1:19" x14ac:dyDescent="0.25">
      <c r="A76" s="554" t="str">
        <f>+Introduction!$C$7</f>
        <v>Solomon Islands</v>
      </c>
      <c r="B76" s="555">
        <f>IF(ISBLANK(Regressions!B86), " ", Regressions!B86)</f>
        <v>2010</v>
      </c>
      <c r="C76" s="554" t="str">
        <f>HLOOKUP(Introduction!$G$4,nametranslations,25,FALSE)</f>
        <v>Rural</v>
      </c>
      <c r="D76" s="557">
        <f>IF(ISBLANK(Regressions!D86), " ", Regressions!D86)</f>
        <v>165789.26602390289</v>
      </c>
      <c r="E76" s="558" t="e">
        <f>IF(ISNUMBER(Regressions!E86),ROUND(Regressions!E86, 1), NA())</f>
        <v>#N/A</v>
      </c>
      <c r="F76" s="559" t="e">
        <f>IF(ISNUMBER(Regressions!F86),ROUND(Regressions!F86, 1), NA())</f>
        <v>#N/A</v>
      </c>
      <c r="G76" s="560" t="e">
        <f>IF(ISNUMBER(Regressions!G86),ROUND(Regressions!G86, 1), NA())</f>
        <v>#N/A</v>
      </c>
      <c r="H76" s="561" t="e">
        <f>IF(ISNUMBER(Regressions!H86),ROUND(Regressions!H86, 1), NA())</f>
        <v>#N/A</v>
      </c>
      <c r="I76" s="562" t="e">
        <f>IF(ISNUMBER(Regressions!I86),ROUND(Regressions!I86, 1), NA())</f>
        <v>#N/A</v>
      </c>
      <c r="J76" s="563" t="e">
        <f>IF(ISNUMBER(Regressions!K86),ROUND(Regressions!K86, 1), NA())</f>
        <v>#N/A</v>
      </c>
      <c r="K76" s="559" t="e">
        <f>IF(ISNUMBER(Regressions!L86),ROUND(Regressions!L86, 1), NA())</f>
        <v>#N/A</v>
      </c>
      <c r="L76" s="564" t="e">
        <f>IF(ISNUMBER(Regressions!M86),ROUND(Regressions!M86, 1), NA())</f>
        <v>#N/A</v>
      </c>
      <c r="M76" s="561" t="e">
        <f>IF(ISNUMBER(Regressions!N86),ROUND(Regressions!N86, 1), NA())</f>
        <v>#N/A</v>
      </c>
      <c r="N76" s="562" t="e">
        <f>IF(ISNUMBER(Regressions!O86),ROUND(Regressions!O86, 1), NA())</f>
        <v>#N/A</v>
      </c>
      <c r="O76" s="563" t="e">
        <f>IF(ISNUMBER(Regressions!Q86),ROUND(Regressions!Q86, 1), NA())</f>
        <v>#N/A</v>
      </c>
      <c r="P76" s="559" t="e">
        <f>IF(ISNUMBER(Regressions!R86),ROUND(Regressions!R86, 1), NA())</f>
        <v>#N/A</v>
      </c>
      <c r="Q76" s="565" t="e">
        <f>IF(ISNUMBER(Regressions!S86),ROUND(Regressions!S86, 1), NA())</f>
        <v>#N/A</v>
      </c>
      <c r="R76" s="561" t="e">
        <f>IF(ISNUMBER(Regressions!T86),ROUND(Regressions!T86, 1), NA())</f>
        <v>#N/A</v>
      </c>
      <c r="S76" s="562" t="e">
        <f>IF(ISNUMBER(Regressions!U86),ROUND(Regressions!U86, 1), NA())</f>
        <v>#N/A</v>
      </c>
    </row>
    <row r="77" spans="1:19" x14ac:dyDescent="0.25">
      <c r="A77" s="554" t="str">
        <f>+Introduction!$C$7</f>
        <v>Solomon Islands</v>
      </c>
      <c r="B77" s="555">
        <f>IF(ISBLANK(Regressions!B87), " ", Regressions!B87)</f>
        <v>2011</v>
      </c>
      <c r="C77" s="554" t="str">
        <f>HLOOKUP(Introduction!$G$4,nametranslations,25,FALSE)</f>
        <v>Rural</v>
      </c>
      <c r="D77" s="557">
        <f>IF(ISBLANK(Regressions!D87), " ", Regressions!D87)</f>
        <v>170703.50680515289</v>
      </c>
      <c r="E77" s="558" t="e">
        <f>IF(ISNUMBER(Regressions!E87),ROUND(Regressions!E87, 1), NA())</f>
        <v>#N/A</v>
      </c>
      <c r="F77" s="559" t="e">
        <f>IF(ISNUMBER(Regressions!F87),ROUND(Regressions!F87, 1), NA())</f>
        <v>#N/A</v>
      </c>
      <c r="G77" s="560" t="e">
        <f>IF(ISNUMBER(Regressions!G87),ROUND(Regressions!G87, 1), NA())</f>
        <v>#N/A</v>
      </c>
      <c r="H77" s="561" t="e">
        <f>IF(ISNUMBER(Regressions!H87),ROUND(Regressions!H87, 1), NA())</f>
        <v>#N/A</v>
      </c>
      <c r="I77" s="562" t="e">
        <f>IF(ISNUMBER(Regressions!I87),ROUND(Regressions!I87, 1), NA())</f>
        <v>#N/A</v>
      </c>
      <c r="J77" s="563" t="e">
        <f>IF(ISNUMBER(Regressions!K87),ROUND(Regressions!K87, 1), NA())</f>
        <v>#N/A</v>
      </c>
      <c r="K77" s="559" t="e">
        <f>IF(ISNUMBER(Regressions!L87),ROUND(Regressions!L87, 1), NA())</f>
        <v>#N/A</v>
      </c>
      <c r="L77" s="564" t="e">
        <f>IF(ISNUMBER(Regressions!M87),ROUND(Regressions!M87, 1), NA())</f>
        <v>#N/A</v>
      </c>
      <c r="M77" s="561" t="e">
        <f>IF(ISNUMBER(Regressions!N87),ROUND(Regressions!N87, 1), NA())</f>
        <v>#N/A</v>
      </c>
      <c r="N77" s="562" t="e">
        <f>IF(ISNUMBER(Regressions!O87),ROUND(Regressions!O87, 1), NA())</f>
        <v>#N/A</v>
      </c>
      <c r="O77" s="563" t="e">
        <f>IF(ISNUMBER(Regressions!Q87),ROUND(Regressions!Q87, 1), NA())</f>
        <v>#N/A</v>
      </c>
      <c r="P77" s="559" t="e">
        <f>IF(ISNUMBER(Regressions!R87),ROUND(Regressions!R87, 1), NA())</f>
        <v>#N/A</v>
      </c>
      <c r="Q77" s="565" t="e">
        <f>IF(ISNUMBER(Regressions!S87),ROUND(Regressions!S87, 1), NA())</f>
        <v>#N/A</v>
      </c>
      <c r="R77" s="561" t="e">
        <f>IF(ISNUMBER(Regressions!T87),ROUND(Regressions!T87, 1), NA())</f>
        <v>#N/A</v>
      </c>
      <c r="S77" s="562" t="e">
        <f>IF(ISNUMBER(Regressions!U87),ROUND(Regressions!U87, 1), NA())</f>
        <v>#N/A</v>
      </c>
    </row>
    <row r="78" spans="1:19" x14ac:dyDescent="0.25">
      <c r="A78" s="554" t="str">
        <f>+Introduction!$C$7</f>
        <v>Solomon Islands</v>
      </c>
      <c r="B78" s="555">
        <f>IF(ISBLANK(Regressions!B88), " ", Regressions!B88)</f>
        <v>2012</v>
      </c>
      <c r="C78" s="554" t="str">
        <f>HLOOKUP(Introduction!$G$4,nametranslations,25,FALSE)</f>
        <v>Rural</v>
      </c>
      <c r="D78" s="557">
        <f>IF(ISBLANK(Regressions!D88), " ", Regressions!D88)</f>
        <v>175627.57598724365</v>
      </c>
      <c r="E78" s="558" t="e">
        <f>IF(ISNUMBER(Regressions!E88),ROUND(Regressions!E88, 1), NA())</f>
        <v>#N/A</v>
      </c>
      <c r="F78" s="559">
        <f>IF(ISNUMBER(Regressions!F88),ROUND(Regressions!F88, 1), NA())</f>
        <v>53</v>
      </c>
      <c r="G78" s="560">
        <f>IF(ISNUMBER(Regressions!G88),ROUND(Regressions!G88, 1), NA())</f>
        <v>14</v>
      </c>
      <c r="H78" s="561">
        <f>IF(ISNUMBER(Regressions!H88),ROUND(Regressions!H88, 1), NA())</f>
        <v>39</v>
      </c>
      <c r="I78" s="562">
        <f>IF(ISNUMBER(Regressions!I88),ROUND(Regressions!I88, 1), NA())</f>
        <v>47</v>
      </c>
      <c r="J78" s="563" t="e">
        <f>IF(ISNUMBER(Regressions!K88),ROUND(Regressions!K88, 1), NA())</f>
        <v>#N/A</v>
      </c>
      <c r="K78" s="559">
        <f>IF(ISNUMBER(Regressions!L88),ROUND(Regressions!L88, 1), NA())</f>
        <v>36</v>
      </c>
      <c r="L78" s="564">
        <f>IF(ISNUMBER(Regressions!M88),ROUND(Regressions!M88, 1), NA())</f>
        <v>25</v>
      </c>
      <c r="M78" s="561">
        <f>IF(ISNUMBER(Regressions!N88),ROUND(Regressions!N88, 1), NA())</f>
        <v>11</v>
      </c>
      <c r="N78" s="562">
        <f>IF(ISNUMBER(Regressions!O88),ROUND(Regressions!O88, 1), NA())</f>
        <v>64</v>
      </c>
      <c r="O78" s="563">
        <f>IF(ISNUMBER(Regressions!Q88),ROUND(Regressions!Q88, 1), NA())</f>
        <v>38</v>
      </c>
      <c r="P78" s="559">
        <f>IF(ISNUMBER(Regressions!R88),ROUND(Regressions!R88, 1), NA())</f>
        <v>34</v>
      </c>
      <c r="Q78" s="565">
        <f>IF(ISNUMBER(Regressions!S88),ROUND(Regressions!S88, 1), NA())</f>
        <v>17</v>
      </c>
      <c r="R78" s="561">
        <f>IF(ISNUMBER(Regressions!T88),ROUND(Regressions!T88, 1), NA())</f>
        <v>17</v>
      </c>
      <c r="S78" s="562">
        <f>IF(ISNUMBER(Regressions!U88),ROUND(Regressions!U88, 1), NA())</f>
        <v>66</v>
      </c>
    </row>
    <row r="79" spans="1:19" x14ac:dyDescent="0.25">
      <c r="A79" s="554" t="str">
        <f>+Introduction!$C$7</f>
        <v>Solomon Islands</v>
      </c>
      <c r="B79" s="555">
        <f>IF(ISBLANK(Regressions!B89), " ", Regressions!B89)</f>
        <v>2013</v>
      </c>
      <c r="C79" s="554" t="str">
        <f>HLOOKUP(Introduction!$G$4,nametranslations,25,FALSE)</f>
        <v>Rural</v>
      </c>
      <c r="D79" s="557">
        <f>IF(ISBLANK(Regressions!D89), " ", Regressions!D89)</f>
        <v>180581.53418235778</v>
      </c>
      <c r="E79" s="558" t="e">
        <f>IF(ISNUMBER(Regressions!E89),ROUND(Regressions!E89, 1), NA())</f>
        <v>#N/A</v>
      </c>
      <c r="F79" s="559">
        <f>IF(ISNUMBER(Regressions!F89),ROUND(Regressions!F89, 1), NA())</f>
        <v>53</v>
      </c>
      <c r="G79" s="560">
        <f>IF(ISNUMBER(Regressions!G89),ROUND(Regressions!G89, 1), NA())</f>
        <v>14</v>
      </c>
      <c r="H79" s="561">
        <f>IF(ISNUMBER(Regressions!H89),ROUND(Regressions!H89, 1), NA())</f>
        <v>39</v>
      </c>
      <c r="I79" s="562">
        <f>IF(ISNUMBER(Regressions!I89),ROUND(Regressions!I89, 1), NA())</f>
        <v>47</v>
      </c>
      <c r="J79" s="563" t="e">
        <f>IF(ISNUMBER(Regressions!K89),ROUND(Regressions!K89, 1), NA())</f>
        <v>#N/A</v>
      </c>
      <c r="K79" s="559">
        <f>IF(ISNUMBER(Regressions!L89),ROUND(Regressions!L89, 1), NA())</f>
        <v>36</v>
      </c>
      <c r="L79" s="564">
        <f>IF(ISNUMBER(Regressions!M89),ROUND(Regressions!M89, 1), NA())</f>
        <v>25</v>
      </c>
      <c r="M79" s="561">
        <f>IF(ISNUMBER(Regressions!N89),ROUND(Regressions!N89, 1), NA())</f>
        <v>11</v>
      </c>
      <c r="N79" s="562">
        <f>IF(ISNUMBER(Regressions!O89),ROUND(Regressions!O89, 1), NA())</f>
        <v>64</v>
      </c>
      <c r="O79" s="563">
        <f>IF(ISNUMBER(Regressions!Q89),ROUND(Regressions!Q89, 1), NA())</f>
        <v>38</v>
      </c>
      <c r="P79" s="559">
        <f>IF(ISNUMBER(Regressions!R89),ROUND(Regressions!R89, 1), NA())</f>
        <v>34</v>
      </c>
      <c r="Q79" s="565">
        <f>IF(ISNUMBER(Regressions!S89),ROUND(Regressions!S89, 1), NA())</f>
        <v>17</v>
      </c>
      <c r="R79" s="561">
        <f>IF(ISNUMBER(Regressions!T89),ROUND(Regressions!T89, 1), NA())</f>
        <v>17</v>
      </c>
      <c r="S79" s="562">
        <f>IF(ISNUMBER(Regressions!U89),ROUND(Regressions!U89, 1), NA())</f>
        <v>66</v>
      </c>
    </row>
    <row r="80" spans="1:19" x14ac:dyDescent="0.25">
      <c r="A80" s="554" t="str">
        <f>+Introduction!$C$7</f>
        <v>Solomon Islands</v>
      </c>
      <c r="B80" s="555">
        <f>IF(ISBLANK(Regressions!B90), " ", Regressions!B90)</f>
        <v>2014</v>
      </c>
      <c r="C80" s="554" t="str">
        <f>HLOOKUP(Introduction!$G$4,nametranslations,25,FALSE)</f>
        <v>Rural</v>
      </c>
      <c r="D80" s="557">
        <f>IF(ISBLANK(Regressions!D90), " ", Regressions!D90)</f>
        <v>185790.671257782</v>
      </c>
      <c r="E80" s="558" t="e">
        <f>IF(ISNUMBER(Regressions!E90),ROUND(Regressions!E90, 1), NA())</f>
        <v>#N/A</v>
      </c>
      <c r="F80" s="559">
        <f>IF(ISNUMBER(Regressions!F90),ROUND(Regressions!F90, 1), NA())</f>
        <v>53</v>
      </c>
      <c r="G80" s="560">
        <f>IF(ISNUMBER(Regressions!G90),ROUND(Regressions!G90, 1), NA())</f>
        <v>14</v>
      </c>
      <c r="H80" s="561">
        <f>IF(ISNUMBER(Regressions!H90),ROUND(Regressions!H90, 1), NA())</f>
        <v>39</v>
      </c>
      <c r="I80" s="562">
        <f>IF(ISNUMBER(Regressions!I90),ROUND(Regressions!I90, 1), NA())</f>
        <v>47</v>
      </c>
      <c r="J80" s="563" t="e">
        <f>IF(ISNUMBER(Regressions!K90),ROUND(Regressions!K90, 1), NA())</f>
        <v>#N/A</v>
      </c>
      <c r="K80" s="559">
        <f>IF(ISNUMBER(Regressions!L90),ROUND(Regressions!L90, 1), NA())</f>
        <v>36</v>
      </c>
      <c r="L80" s="564">
        <f>IF(ISNUMBER(Regressions!M90),ROUND(Regressions!M90, 1), NA())</f>
        <v>25</v>
      </c>
      <c r="M80" s="561">
        <f>IF(ISNUMBER(Regressions!N90),ROUND(Regressions!N90, 1), NA())</f>
        <v>11</v>
      </c>
      <c r="N80" s="562">
        <f>IF(ISNUMBER(Regressions!O90),ROUND(Regressions!O90, 1), NA())</f>
        <v>64</v>
      </c>
      <c r="O80" s="563">
        <f>IF(ISNUMBER(Regressions!Q90),ROUND(Regressions!Q90, 1), NA())</f>
        <v>38</v>
      </c>
      <c r="P80" s="559">
        <f>IF(ISNUMBER(Regressions!R90),ROUND(Regressions!R90, 1), NA())</f>
        <v>34</v>
      </c>
      <c r="Q80" s="565">
        <f>IF(ISNUMBER(Regressions!S90),ROUND(Regressions!S90, 1), NA())</f>
        <v>17</v>
      </c>
      <c r="R80" s="561">
        <f>IF(ISNUMBER(Regressions!T90),ROUND(Regressions!T90, 1), NA())</f>
        <v>17</v>
      </c>
      <c r="S80" s="562">
        <f>IF(ISNUMBER(Regressions!U90),ROUND(Regressions!U90, 1), NA())</f>
        <v>66</v>
      </c>
    </row>
    <row r="81" spans="1:19" x14ac:dyDescent="0.25">
      <c r="A81" s="554" t="str">
        <f>+Introduction!$C$7</f>
        <v>Solomon Islands</v>
      </c>
      <c r="B81" s="555">
        <f>IF(ISBLANK(Regressions!B91), " ", Regressions!B91)</f>
        <v>2015</v>
      </c>
      <c r="C81" s="554" t="str">
        <f>HLOOKUP(Introduction!$G$4,nametranslations,25,FALSE)</f>
        <v>Rural</v>
      </c>
      <c r="D81" s="557">
        <f>IF(ISBLANK(Regressions!D91), " ", Regressions!D91)</f>
        <v>190987.41089859008</v>
      </c>
      <c r="E81" s="558" t="e">
        <f>IF(ISNUMBER(Regressions!E91),ROUND(Regressions!E91, 1), NA())</f>
        <v>#N/A</v>
      </c>
      <c r="F81" s="559">
        <f>IF(ISNUMBER(Regressions!F91),ROUND(Regressions!F91, 1), NA())</f>
        <v>53</v>
      </c>
      <c r="G81" s="560">
        <f>IF(ISNUMBER(Regressions!G91),ROUND(Regressions!G91, 1), NA())</f>
        <v>14</v>
      </c>
      <c r="H81" s="561">
        <f>IF(ISNUMBER(Regressions!H91),ROUND(Regressions!H91, 1), NA())</f>
        <v>39</v>
      </c>
      <c r="I81" s="562">
        <f>IF(ISNUMBER(Regressions!I91),ROUND(Regressions!I91, 1), NA())</f>
        <v>47</v>
      </c>
      <c r="J81" s="563" t="e">
        <f>IF(ISNUMBER(Regressions!K91),ROUND(Regressions!K91, 1), NA())</f>
        <v>#N/A</v>
      </c>
      <c r="K81" s="559">
        <f>IF(ISNUMBER(Regressions!L91),ROUND(Regressions!L91, 1), NA())</f>
        <v>36</v>
      </c>
      <c r="L81" s="564">
        <f>IF(ISNUMBER(Regressions!M91),ROUND(Regressions!M91, 1), NA())</f>
        <v>25</v>
      </c>
      <c r="M81" s="561">
        <f>IF(ISNUMBER(Regressions!N91),ROUND(Regressions!N91, 1), NA())</f>
        <v>11</v>
      </c>
      <c r="N81" s="562">
        <f>IF(ISNUMBER(Regressions!O91),ROUND(Regressions!O91, 1), NA())</f>
        <v>64</v>
      </c>
      <c r="O81" s="563">
        <f>IF(ISNUMBER(Regressions!Q91),ROUND(Regressions!Q91, 1), NA())</f>
        <v>38</v>
      </c>
      <c r="P81" s="559">
        <f>IF(ISNUMBER(Regressions!R91),ROUND(Regressions!R91, 1), NA())</f>
        <v>34</v>
      </c>
      <c r="Q81" s="565">
        <f>IF(ISNUMBER(Regressions!S91),ROUND(Regressions!S91, 1), NA())</f>
        <v>17</v>
      </c>
      <c r="R81" s="561">
        <f>IF(ISNUMBER(Regressions!T91),ROUND(Regressions!T91, 1), NA())</f>
        <v>17</v>
      </c>
      <c r="S81" s="562">
        <f>IF(ISNUMBER(Regressions!U91),ROUND(Regressions!U91, 1), NA())</f>
        <v>66</v>
      </c>
    </row>
    <row r="82" spans="1:19" x14ac:dyDescent="0.25">
      <c r="A82" s="554" t="str">
        <f>+Introduction!$C$7</f>
        <v>Solomon Islands</v>
      </c>
      <c r="B82" s="555">
        <f>IF(ISBLANK(Regressions!B92), " ", Regressions!B92)</f>
        <v>2016</v>
      </c>
      <c r="C82" s="554" t="str">
        <f>HLOOKUP(Introduction!$G$4,nametranslations,25,FALSE)</f>
        <v>Rural</v>
      </c>
      <c r="D82" s="557">
        <f>IF(ISBLANK(Regressions!D92), " ", Regressions!D92)</f>
        <v>196164.63986635208</v>
      </c>
      <c r="E82" s="558" t="e">
        <f>IF(ISNUMBER(Regressions!E92),ROUND(Regressions!E92, 1), NA())</f>
        <v>#N/A</v>
      </c>
      <c r="F82" s="559">
        <f>IF(ISNUMBER(Regressions!F92),ROUND(Regressions!F92, 1), NA())</f>
        <v>53</v>
      </c>
      <c r="G82" s="560">
        <f>IF(ISNUMBER(Regressions!G92),ROUND(Regressions!G92, 1), NA())</f>
        <v>14</v>
      </c>
      <c r="H82" s="561">
        <f>IF(ISNUMBER(Regressions!H92),ROUND(Regressions!H92, 1), NA())</f>
        <v>39</v>
      </c>
      <c r="I82" s="562">
        <f>IF(ISNUMBER(Regressions!I92),ROUND(Regressions!I92, 1), NA())</f>
        <v>47</v>
      </c>
      <c r="J82" s="563" t="e">
        <f>IF(ISNUMBER(Regressions!K92),ROUND(Regressions!K92, 1), NA())</f>
        <v>#N/A</v>
      </c>
      <c r="K82" s="559">
        <f>IF(ISNUMBER(Regressions!L92),ROUND(Regressions!L92, 1), NA())</f>
        <v>36</v>
      </c>
      <c r="L82" s="564">
        <f>IF(ISNUMBER(Regressions!M92),ROUND(Regressions!M92, 1), NA())</f>
        <v>25</v>
      </c>
      <c r="M82" s="561">
        <f>IF(ISNUMBER(Regressions!N92),ROUND(Regressions!N92, 1), NA())</f>
        <v>11</v>
      </c>
      <c r="N82" s="562">
        <f>IF(ISNUMBER(Regressions!O92),ROUND(Regressions!O92, 1), NA())</f>
        <v>64</v>
      </c>
      <c r="O82" s="563">
        <f>IF(ISNUMBER(Regressions!Q92),ROUND(Regressions!Q92, 1), NA())</f>
        <v>38</v>
      </c>
      <c r="P82" s="559">
        <f>IF(ISNUMBER(Regressions!R92),ROUND(Regressions!R92, 1), NA())</f>
        <v>34</v>
      </c>
      <c r="Q82" s="565">
        <f>IF(ISNUMBER(Regressions!S92),ROUND(Regressions!S92, 1), NA())</f>
        <v>17</v>
      </c>
      <c r="R82" s="561">
        <f>IF(ISNUMBER(Regressions!T92),ROUND(Regressions!T92, 1), NA())</f>
        <v>17</v>
      </c>
      <c r="S82" s="562">
        <f>IF(ISNUMBER(Regressions!U92),ROUND(Regressions!U92, 1), NA())</f>
        <v>66</v>
      </c>
    </row>
    <row r="83" spans="1:19" x14ac:dyDescent="0.25">
      <c r="A83" s="554" t="str">
        <f>+Introduction!$C$7</f>
        <v>Solomon Islands</v>
      </c>
      <c r="B83" s="555">
        <f>IF(ISBLANK(Regressions!B93), " ", Regressions!B93)</f>
        <v>2017</v>
      </c>
      <c r="C83" s="554" t="str">
        <f>HLOOKUP(Introduction!$G$4,nametranslations,25,FALSE)</f>
        <v>Rural</v>
      </c>
      <c r="D83" s="557">
        <f>IF(ISBLANK(Regressions!D93), " ", Regressions!D93)</f>
        <v>201295.2364217758</v>
      </c>
      <c r="E83" s="558" t="e">
        <f>IF(ISNUMBER(Regressions!E93),ROUND(Regressions!E93, 1), NA())</f>
        <v>#N/A</v>
      </c>
      <c r="F83" s="559">
        <f>IF(ISNUMBER(Regressions!F93),ROUND(Regressions!F93, 1), NA())</f>
        <v>53</v>
      </c>
      <c r="G83" s="560">
        <f>IF(ISNUMBER(Regressions!G93),ROUND(Regressions!G93, 1), NA())</f>
        <v>14</v>
      </c>
      <c r="H83" s="561">
        <f>IF(ISNUMBER(Regressions!H93),ROUND(Regressions!H93, 1), NA())</f>
        <v>39</v>
      </c>
      <c r="I83" s="562">
        <f>IF(ISNUMBER(Regressions!I93),ROUND(Regressions!I93, 1), NA())</f>
        <v>47</v>
      </c>
      <c r="J83" s="563" t="e">
        <f>IF(ISNUMBER(Regressions!K93),ROUND(Regressions!K93, 1), NA())</f>
        <v>#N/A</v>
      </c>
      <c r="K83" s="559">
        <f>IF(ISNUMBER(Regressions!L93),ROUND(Regressions!L93, 1), NA())</f>
        <v>36</v>
      </c>
      <c r="L83" s="564">
        <f>IF(ISNUMBER(Regressions!M93),ROUND(Regressions!M93, 1), NA())</f>
        <v>25</v>
      </c>
      <c r="M83" s="561">
        <f>IF(ISNUMBER(Regressions!N93),ROUND(Regressions!N93, 1), NA())</f>
        <v>11</v>
      </c>
      <c r="N83" s="562">
        <f>IF(ISNUMBER(Regressions!O93),ROUND(Regressions!O93, 1), NA())</f>
        <v>64</v>
      </c>
      <c r="O83" s="563">
        <f>IF(ISNUMBER(Regressions!Q93),ROUND(Regressions!Q93, 1), NA())</f>
        <v>38</v>
      </c>
      <c r="P83" s="559">
        <f>IF(ISNUMBER(Regressions!R93),ROUND(Regressions!R93, 1), NA())</f>
        <v>34</v>
      </c>
      <c r="Q83" s="565">
        <f>IF(ISNUMBER(Regressions!S93),ROUND(Regressions!S93, 1), NA())</f>
        <v>17</v>
      </c>
      <c r="R83" s="561">
        <f>IF(ISNUMBER(Regressions!T93),ROUND(Regressions!T93, 1), NA())</f>
        <v>17</v>
      </c>
      <c r="S83" s="562">
        <f>IF(ISNUMBER(Regressions!U93),ROUND(Regressions!U93, 1), NA())</f>
        <v>66</v>
      </c>
    </row>
    <row r="84" spans="1:19" x14ac:dyDescent="0.25">
      <c r="A84" s="554" t="str">
        <f>+Introduction!$C$7</f>
        <v>Solomon Islands</v>
      </c>
      <c r="B84" s="555">
        <f>IF(ISBLANK(Regressions!B94), " ", Regressions!B94)</f>
        <v>2018</v>
      </c>
      <c r="C84" s="554" t="str">
        <f>HLOOKUP(Introduction!$G$4,nametranslations,25,FALSE)</f>
        <v>Rural</v>
      </c>
      <c r="D84" s="557">
        <f>IF(ISBLANK(Regressions!D94), " ", Regressions!D94)</f>
        <v>206316.14176368713</v>
      </c>
      <c r="E84" s="558" t="e">
        <f>IF(ISNUMBER(Regressions!E94),ROUND(Regressions!E94, 1), NA())</f>
        <v>#N/A</v>
      </c>
      <c r="F84" s="559">
        <f>IF(ISNUMBER(Regressions!F94),ROUND(Regressions!F94, 1), NA())</f>
        <v>53</v>
      </c>
      <c r="G84" s="560">
        <f>IF(ISNUMBER(Regressions!G94),ROUND(Regressions!G94, 1), NA())</f>
        <v>14</v>
      </c>
      <c r="H84" s="561">
        <f>IF(ISNUMBER(Regressions!H94),ROUND(Regressions!H94, 1), NA())</f>
        <v>39</v>
      </c>
      <c r="I84" s="562">
        <f>IF(ISNUMBER(Regressions!I94),ROUND(Regressions!I94, 1), NA())</f>
        <v>47</v>
      </c>
      <c r="J84" s="563" t="e">
        <f>IF(ISNUMBER(Regressions!K94),ROUND(Regressions!K94, 1), NA())</f>
        <v>#N/A</v>
      </c>
      <c r="K84" s="559">
        <f>IF(ISNUMBER(Regressions!L94),ROUND(Regressions!L94, 1), NA())</f>
        <v>36</v>
      </c>
      <c r="L84" s="564">
        <f>IF(ISNUMBER(Regressions!M94),ROUND(Regressions!M94, 1), NA())</f>
        <v>25</v>
      </c>
      <c r="M84" s="561">
        <f>IF(ISNUMBER(Regressions!N94),ROUND(Regressions!N94, 1), NA())</f>
        <v>11</v>
      </c>
      <c r="N84" s="562">
        <f>IF(ISNUMBER(Regressions!O94),ROUND(Regressions!O94, 1), NA())</f>
        <v>64</v>
      </c>
      <c r="O84" s="563">
        <f>IF(ISNUMBER(Regressions!Q94),ROUND(Regressions!Q94, 1), NA())</f>
        <v>38</v>
      </c>
      <c r="P84" s="559">
        <f>IF(ISNUMBER(Regressions!R94),ROUND(Regressions!R94, 1), NA())</f>
        <v>34</v>
      </c>
      <c r="Q84" s="565">
        <f>IF(ISNUMBER(Regressions!S94),ROUND(Regressions!S94, 1), NA())</f>
        <v>17</v>
      </c>
      <c r="R84" s="561">
        <f>IF(ISNUMBER(Regressions!T94),ROUND(Regressions!T94, 1), NA())</f>
        <v>17</v>
      </c>
      <c r="S84" s="562">
        <f>IF(ISNUMBER(Regressions!U94),ROUND(Regressions!U94, 1), NA())</f>
        <v>66</v>
      </c>
    </row>
    <row r="85" spans="1:19" x14ac:dyDescent="0.25">
      <c r="A85" s="554" t="str">
        <f>+Introduction!$C$7</f>
        <v>Solomon Islands</v>
      </c>
      <c r="B85" s="555">
        <f>IF(ISBLANK(Regressions!B95), " ", Regressions!B95)</f>
        <v>2019</v>
      </c>
      <c r="C85" s="554" t="str">
        <f>HLOOKUP(Introduction!$G$4,nametranslations,25,FALSE)</f>
        <v>Rural</v>
      </c>
      <c r="D85" s="557">
        <f>IF(ISBLANK(Regressions!D95), " ", Regressions!D95)</f>
        <v>211146.39515060425</v>
      </c>
      <c r="E85" s="558" t="e">
        <f>IF(ISNUMBER(Regressions!E95),ROUND(Regressions!E95, 1), NA())</f>
        <v>#N/A</v>
      </c>
      <c r="F85" s="559">
        <f>IF(ISNUMBER(Regressions!F95),ROUND(Regressions!F95, 1), NA())</f>
        <v>53</v>
      </c>
      <c r="G85" s="560">
        <f>IF(ISNUMBER(Regressions!G95),ROUND(Regressions!G95, 1), NA())</f>
        <v>14</v>
      </c>
      <c r="H85" s="561">
        <f>IF(ISNUMBER(Regressions!H95),ROUND(Regressions!H95, 1), NA())</f>
        <v>39</v>
      </c>
      <c r="I85" s="562">
        <f>IF(ISNUMBER(Regressions!I95),ROUND(Regressions!I95, 1), NA())</f>
        <v>47</v>
      </c>
      <c r="J85" s="563" t="e">
        <f>IF(ISNUMBER(Regressions!K95),ROUND(Regressions!K95, 1), NA())</f>
        <v>#N/A</v>
      </c>
      <c r="K85" s="559">
        <f>IF(ISNUMBER(Regressions!L95),ROUND(Regressions!L95, 1), NA())</f>
        <v>36</v>
      </c>
      <c r="L85" s="564">
        <f>IF(ISNUMBER(Regressions!M95),ROUND(Regressions!M95, 1), NA())</f>
        <v>25</v>
      </c>
      <c r="M85" s="561">
        <f>IF(ISNUMBER(Regressions!N95),ROUND(Regressions!N95, 1), NA())</f>
        <v>11</v>
      </c>
      <c r="N85" s="562">
        <f>IF(ISNUMBER(Regressions!O95),ROUND(Regressions!O95, 1), NA())</f>
        <v>64</v>
      </c>
      <c r="O85" s="563">
        <f>IF(ISNUMBER(Regressions!Q95),ROUND(Regressions!Q95, 1), NA())</f>
        <v>38</v>
      </c>
      <c r="P85" s="559">
        <f>IF(ISNUMBER(Regressions!R95),ROUND(Regressions!R95, 1), NA())</f>
        <v>34</v>
      </c>
      <c r="Q85" s="565">
        <f>IF(ISNUMBER(Regressions!S95),ROUND(Regressions!S95, 1), NA())</f>
        <v>17</v>
      </c>
      <c r="R85" s="561">
        <f>IF(ISNUMBER(Regressions!T95),ROUND(Regressions!T95, 1), NA())</f>
        <v>17</v>
      </c>
      <c r="S85" s="562">
        <f>IF(ISNUMBER(Regressions!U95),ROUND(Regressions!U95, 1), NA())</f>
        <v>66</v>
      </c>
    </row>
    <row r="86" spans="1:19" x14ac:dyDescent="0.25">
      <c r="A86" s="554" t="str">
        <f>+Introduction!$C$7</f>
        <v>Solomon Islands</v>
      </c>
      <c r="B86" s="555">
        <f>IF(ISBLANK(Regressions!B96), " ", Regressions!B96)</f>
        <v>2020</v>
      </c>
      <c r="C86" s="554" t="str">
        <f>HLOOKUP(Introduction!$G$4,nametranslations,25,FALSE)</f>
        <v>Rural</v>
      </c>
      <c r="D86" s="557">
        <f>IF(ISBLANK(Regressions!D96), " ", Regressions!D96)</f>
        <v>213961.30538330079</v>
      </c>
      <c r="E86" s="558" t="e">
        <f>IF(ISNUMBER(Regressions!E96),ROUND(Regressions!E96, 1), NA())</f>
        <v>#N/A</v>
      </c>
      <c r="F86" s="559">
        <f>IF(ISNUMBER(Regressions!F96),ROUND(Regressions!F96, 1), NA())</f>
        <v>53</v>
      </c>
      <c r="G86" s="560">
        <f>IF(ISNUMBER(Regressions!G96),ROUND(Regressions!G96, 1), NA())</f>
        <v>14</v>
      </c>
      <c r="H86" s="561">
        <f>IF(ISNUMBER(Regressions!H96),ROUND(Regressions!H96, 1), NA())</f>
        <v>39</v>
      </c>
      <c r="I86" s="562">
        <f>IF(ISNUMBER(Regressions!I96),ROUND(Regressions!I96, 1), NA())</f>
        <v>47</v>
      </c>
      <c r="J86" s="563" t="e">
        <f>IF(ISNUMBER(Regressions!K96),ROUND(Regressions!K96, 1), NA())</f>
        <v>#N/A</v>
      </c>
      <c r="K86" s="559">
        <f>IF(ISNUMBER(Regressions!L96),ROUND(Regressions!L96, 1), NA())</f>
        <v>36</v>
      </c>
      <c r="L86" s="564">
        <f>IF(ISNUMBER(Regressions!M96),ROUND(Regressions!M96, 1), NA())</f>
        <v>25</v>
      </c>
      <c r="M86" s="561">
        <f>IF(ISNUMBER(Regressions!N96),ROUND(Regressions!N96, 1), NA())</f>
        <v>11</v>
      </c>
      <c r="N86" s="562">
        <f>IF(ISNUMBER(Regressions!O96),ROUND(Regressions!O96, 1), NA())</f>
        <v>64</v>
      </c>
      <c r="O86" s="563">
        <f>IF(ISNUMBER(Regressions!Q96),ROUND(Regressions!Q96, 1), NA())</f>
        <v>38</v>
      </c>
      <c r="P86" s="559">
        <f>IF(ISNUMBER(Regressions!R96),ROUND(Regressions!R96, 1), NA())</f>
        <v>34</v>
      </c>
      <c r="Q86" s="565">
        <f>IF(ISNUMBER(Regressions!S96),ROUND(Regressions!S96, 1), NA())</f>
        <v>17</v>
      </c>
      <c r="R86" s="561">
        <f>IF(ISNUMBER(Regressions!T96),ROUND(Regressions!T96, 1), NA())</f>
        <v>17</v>
      </c>
      <c r="S86" s="562">
        <f>IF(ISNUMBER(Regressions!U96),ROUND(Regressions!U96, 1), NA())</f>
        <v>66</v>
      </c>
    </row>
    <row r="87" spans="1:19" x14ac:dyDescent="0.25">
      <c r="A87" s="554" t="str">
        <f>+Introduction!$C$7</f>
        <v>Solomon Islands</v>
      </c>
      <c r="B87" s="555">
        <f>IF(ISBLANK(Regressions!B97), " ", Regressions!B97)</f>
        <v>2021</v>
      </c>
      <c r="C87" s="554" t="str">
        <f>HLOOKUP(Introduction!$G$4,nametranslations,25,FALSE)</f>
        <v>Rural</v>
      </c>
      <c r="D87" s="557">
        <f>IF(ISBLANK(Regressions!D97), " ", Regressions!D97)</f>
        <v>216885.46524858475</v>
      </c>
      <c r="E87" s="563" t="e">
        <f>IF(ISNUMBER(Regressions!E97),ROUND(Regressions!E97, 1), NA())</f>
        <v>#N/A</v>
      </c>
      <c r="F87" s="566" t="e">
        <f>IF(ISNUMBER(Regressions!F97),ROUND(Regressions!F97, 1), NA())</f>
        <v>#N/A</v>
      </c>
      <c r="G87" s="567" t="e">
        <f>IF(ISNUMBER(Regressions!G97),ROUND(Regressions!G97, 1), NA())</f>
        <v>#N/A</v>
      </c>
      <c r="H87" s="561" t="e">
        <f>IF(ISNUMBER(Regressions!H97),ROUND(Regressions!H97, 1), NA())</f>
        <v>#N/A</v>
      </c>
      <c r="I87" s="562" t="e">
        <f>IF(ISNUMBER(Regressions!I97),ROUND(Regressions!I97, 1), NA())</f>
        <v>#N/A</v>
      </c>
      <c r="J87" s="563" t="e">
        <f>IF(ISNUMBER(Regressions!K97),ROUND(Regressions!K97, 1), NA())</f>
        <v>#N/A</v>
      </c>
      <c r="K87" s="566" t="e">
        <f>IF(ISNUMBER(Regressions!L97),ROUND(Regressions!L97, 1), NA())</f>
        <v>#N/A</v>
      </c>
      <c r="L87" s="568" t="e">
        <f>IF(ISNUMBER(Regressions!M97),ROUND(Regressions!M97, 1), NA())</f>
        <v>#N/A</v>
      </c>
      <c r="M87" s="561" t="e">
        <f>IF(ISNUMBER(Regressions!N97),ROUND(Regressions!N97, 1), NA())</f>
        <v>#N/A</v>
      </c>
      <c r="N87" s="562" t="e">
        <f>IF(ISNUMBER(Regressions!O97),ROUND(Regressions!O97, 1), NA())</f>
        <v>#N/A</v>
      </c>
      <c r="O87" s="563" t="e">
        <f>IF(ISNUMBER(Regressions!Q97),ROUND(Regressions!Q97, 1), NA())</f>
        <v>#N/A</v>
      </c>
      <c r="P87" s="566" t="e">
        <f>IF(ISNUMBER(Regressions!R97),ROUND(Regressions!R97, 1), NA())</f>
        <v>#N/A</v>
      </c>
      <c r="Q87" s="569" t="e">
        <f>IF(ISNUMBER(Regressions!S97),ROUND(Regressions!S97, 1), NA())</f>
        <v>#N/A</v>
      </c>
      <c r="R87" s="561" t="e">
        <f>IF(ISNUMBER(Regressions!T97),ROUND(Regressions!T97, 1), NA())</f>
        <v>#N/A</v>
      </c>
      <c r="S87" s="562" t="e">
        <f>IF(ISNUMBER(Regressions!U97),ROUND(Regressions!U97, 1), NA())</f>
        <v>#N/A</v>
      </c>
    </row>
    <row r="88" spans="1:19" x14ac:dyDescent="0.25">
      <c r="A88" s="554" t="str">
        <f>+Introduction!$C$7</f>
        <v>Solomon Islands</v>
      </c>
      <c r="B88" s="555">
        <f>IF(ISBLANK(Regressions!B98), " ", Regressions!B98)</f>
        <v>2022</v>
      </c>
      <c r="C88" s="554" t="str">
        <f>HLOOKUP(Introduction!$G$4,nametranslations,25,FALSE)</f>
        <v>Rural</v>
      </c>
      <c r="D88" s="557">
        <f>IF(ISBLANK(Regressions!D98), " ", Regressions!D98)</f>
        <v>219550.27004043577</v>
      </c>
      <c r="E88" s="558" t="e">
        <f>IF(ISNUMBER(Regressions!E98),ROUND(Regressions!E98, 1), NA())</f>
        <v>#N/A</v>
      </c>
      <c r="F88" s="559" t="e">
        <f>IF(ISNUMBER(Regressions!F98),ROUND(Regressions!F98, 1), NA())</f>
        <v>#N/A</v>
      </c>
      <c r="G88" s="560" t="e">
        <f>IF(ISNUMBER(Regressions!G98),ROUND(Regressions!G98, 1), NA())</f>
        <v>#N/A</v>
      </c>
      <c r="H88" s="561" t="e">
        <f>IF(ISNUMBER(Regressions!H98),ROUND(Regressions!H98, 1), NA())</f>
        <v>#N/A</v>
      </c>
      <c r="I88" s="562" t="e">
        <f>IF(ISNUMBER(Regressions!I98),ROUND(Regressions!I98, 1), NA())</f>
        <v>#N/A</v>
      </c>
      <c r="J88" s="563" t="e">
        <f>IF(ISNUMBER(Regressions!K98),ROUND(Regressions!K98, 1), NA())</f>
        <v>#N/A</v>
      </c>
      <c r="K88" s="559" t="e">
        <f>IF(ISNUMBER(Regressions!L98),ROUND(Regressions!L98, 1), NA())</f>
        <v>#N/A</v>
      </c>
      <c r="L88" s="564" t="e">
        <f>IF(ISNUMBER(Regressions!M98),ROUND(Regressions!M98, 1), NA())</f>
        <v>#N/A</v>
      </c>
      <c r="M88" s="561" t="e">
        <f>IF(ISNUMBER(Regressions!N98),ROUND(Regressions!N98, 1), NA())</f>
        <v>#N/A</v>
      </c>
      <c r="N88" s="562" t="e">
        <f>IF(ISNUMBER(Regressions!O98),ROUND(Regressions!O98, 1), NA())</f>
        <v>#N/A</v>
      </c>
      <c r="O88" s="563" t="e">
        <f>IF(ISNUMBER(Regressions!Q98),ROUND(Regressions!Q98, 1), NA())</f>
        <v>#N/A</v>
      </c>
      <c r="P88" s="559" t="e">
        <f>IF(ISNUMBER(Regressions!R98),ROUND(Regressions!R98, 1), NA())</f>
        <v>#N/A</v>
      </c>
      <c r="Q88" s="565" t="e">
        <f>IF(ISNUMBER(Regressions!S98),ROUND(Regressions!S98, 1), NA())</f>
        <v>#N/A</v>
      </c>
      <c r="R88" s="561" t="e">
        <f>IF(ISNUMBER(Regressions!T98),ROUND(Regressions!T98, 1), NA())</f>
        <v>#N/A</v>
      </c>
      <c r="S88" s="562" t="e">
        <f>IF(ISNUMBER(Regressions!U98),ROUND(Regressions!U98, 1), NA())</f>
        <v>#N/A</v>
      </c>
    </row>
    <row r="89" spans="1:19" x14ac:dyDescent="0.25">
      <c r="A89" s="554" t="str">
        <f>+Introduction!$C$7</f>
        <v>Solomon Islands</v>
      </c>
      <c r="B89" s="555">
        <f>IF(ISBLANK(Regressions!B99), " ", Regressions!B99)</f>
        <v>2023</v>
      </c>
      <c r="C89" s="554" t="str">
        <f>HLOOKUP(Introduction!$G$4,nametranslations,25,FALSE)</f>
        <v>Rural</v>
      </c>
      <c r="D89" s="557">
        <f>IF(ISBLANK(Regressions!D99), " ", Regressions!D99)</f>
        <v>221670.07326995849</v>
      </c>
      <c r="E89" s="558" t="e">
        <f>IF(ISNUMBER(Regressions!E99),ROUND(Regressions!E99, 1), NA())</f>
        <v>#N/A</v>
      </c>
      <c r="F89" s="559" t="e">
        <f>IF(ISNUMBER(Regressions!F99),ROUND(Regressions!F99, 1), NA())</f>
        <v>#N/A</v>
      </c>
      <c r="G89" s="560" t="e">
        <f>IF(ISNUMBER(Regressions!G99),ROUND(Regressions!G99, 1), NA())</f>
        <v>#N/A</v>
      </c>
      <c r="H89" s="561" t="e">
        <f>IF(ISNUMBER(Regressions!H99),ROUND(Regressions!H99, 1), NA())</f>
        <v>#N/A</v>
      </c>
      <c r="I89" s="562" t="e">
        <f>IF(ISNUMBER(Regressions!I99),ROUND(Regressions!I99, 1), NA())</f>
        <v>#N/A</v>
      </c>
      <c r="J89" s="563" t="e">
        <f>IF(ISNUMBER(Regressions!K99),ROUND(Regressions!K99, 1), NA())</f>
        <v>#N/A</v>
      </c>
      <c r="K89" s="559" t="e">
        <f>IF(ISNUMBER(Regressions!L99),ROUND(Regressions!L99, 1), NA())</f>
        <v>#N/A</v>
      </c>
      <c r="L89" s="564" t="e">
        <f>IF(ISNUMBER(Regressions!M99),ROUND(Regressions!M99, 1), NA())</f>
        <v>#N/A</v>
      </c>
      <c r="M89" s="561" t="e">
        <f>IF(ISNUMBER(Regressions!N99),ROUND(Regressions!N99, 1), NA())</f>
        <v>#N/A</v>
      </c>
      <c r="N89" s="562" t="e">
        <f>IF(ISNUMBER(Regressions!O99),ROUND(Regressions!O99, 1), NA())</f>
        <v>#N/A</v>
      </c>
      <c r="O89" s="563" t="e">
        <f>IF(ISNUMBER(Regressions!Q99),ROUND(Regressions!Q99, 1), NA())</f>
        <v>#N/A</v>
      </c>
      <c r="P89" s="559" t="e">
        <f>IF(ISNUMBER(Regressions!R99),ROUND(Regressions!R99, 1), NA())</f>
        <v>#N/A</v>
      </c>
      <c r="Q89" s="565" t="e">
        <f>IF(ISNUMBER(Regressions!S99),ROUND(Regressions!S99, 1), NA())</f>
        <v>#N/A</v>
      </c>
      <c r="R89" s="561" t="e">
        <f>IF(ISNUMBER(Regressions!T99),ROUND(Regressions!T99, 1), NA())</f>
        <v>#N/A</v>
      </c>
      <c r="S89" s="562" t="e">
        <f>IF(ISNUMBER(Regressions!U99),ROUND(Regressions!U99, 1), NA())</f>
        <v>#N/A</v>
      </c>
    </row>
    <row r="90" spans="1:19" x14ac:dyDescent="0.25">
      <c r="A90" s="554" t="str">
        <f>+Introduction!$C$7</f>
        <v>Solomon Islands</v>
      </c>
      <c r="B90" s="555">
        <f>IF(ISBLANK(Regressions!B100), " ", Regressions!B100)</f>
        <v>2024</v>
      </c>
      <c r="C90" s="554" t="str">
        <f>HLOOKUP(Introduction!$G$4,nametranslations,25,FALSE)</f>
        <v>Rural</v>
      </c>
      <c r="D90" s="557">
        <f>IF(ISBLANK(Regressions!D100), " ", Regressions!D100)</f>
        <v>223680.84071353913</v>
      </c>
      <c r="E90" s="558" t="e">
        <f>IF(ISNUMBER(Regressions!E100),ROUND(Regressions!E100, 1), NA())</f>
        <v>#N/A</v>
      </c>
      <c r="F90" s="559" t="e">
        <f>IF(ISNUMBER(Regressions!F100),ROUND(Regressions!F100, 1), NA())</f>
        <v>#N/A</v>
      </c>
      <c r="G90" s="560" t="e">
        <f>IF(ISNUMBER(Regressions!G100),ROUND(Regressions!G100, 1), NA())</f>
        <v>#N/A</v>
      </c>
      <c r="H90" s="561" t="e">
        <f>IF(ISNUMBER(Regressions!H100),ROUND(Regressions!H100, 1), NA())</f>
        <v>#N/A</v>
      </c>
      <c r="I90" s="562" t="e">
        <f>IF(ISNUMBER(Regressions!I100),ROUND(Regressions!I100, 1), NA())</f>
        <v>#N/A</v>
      </c>
      <c r="J90" s="563" t="e">
        <f>IF(ISNUMBER(Regressions!K100),ROUND(Regressions!K100, 1), NA())</f>
        <v>#N/A</v>
      </c>
      <c r="K90" s="559" t="e">
        <f>IF(ISNUMBER(Regressions!L100),ROUND(Regressions!L100, 1), NA())</f>
        <v>#N/A</v>
      </c>
      <c r="L90" s="564" t="e">
        <f>IF(ISNUMBER(Regressions!M100),ROUND(Regressions!M100, 1), NA())</f>
        <v>#N/A</v>
      </c>
      <c r="M90" s="561" t="e">
        <f>IF(ISNUMBER(Regressions!N100),ROUND(Regressions!N100, 1), NA())</f>
        <v>#N/A</v>
      </c>
      <c r="N90" s="562" t="e">
        <f>IF(ISNUMBER(Regressions!O100),ROUND(Regressions!O100, 1), NA())</f>
        <v>#N/A</v>
      </c>
      <c r="O90" s="563" t="e">
        <f>IF(ISNUMBER(Regressions!Q100),ROUND(Regressions!Q100, 1), NA())</f>
        <v>#N/A</v>
      </c>
      <c r="P90" s="559" t="e">
        <f>IF(ISNUMBER(Regressions!R100),ROUND(Regressions!R100, 1), NA())</f>
        <v>#N/A</v>
      </c>
      <c r="Q90" s="565" t="e">
        <f>IF(ISNUMBER(Regressions!S100),ROUND(Regressions!S100, 1), NA())</f>
        <v>#N/A</v>
      </c>
      <c r="R90" s="561" t="e">
        <f>IF(ISNUMBER(Regressions!T100),ROUND(Regressions!T100, 1), NA())</f>
        <v>#N/A</v>
      </c>
      <c r="S90" s="562" t="e">
        <f>IF(ISNUMBER(Regressions!U100),ROUND(Regressions!U100, 1), NA())</f>
        <v>#N/A</v>
      </c>
    </row>
    <row r="91" spans="1:19" x14ac:dyDescent="0.25">
      <c r="A91" s="570" t="str">
        <f>+Introduction!$C$7</f>
        <v>Solomon Islands</v>
      </c>
      <c r="B91" s="571">
        <f>IF(ISBLANK(Regressions!B101), " ", Regressions!B101)</f>
        <v>2025</v>
      </c>
      <c r="C91" s="570" t="str">
        <f>HLOOKUP(Introduction!$G$4,nametranslations,25,FALSE)</f>
        <v>Rural</v>
      </c>
      <c r="D91" s="572">
        <f>IF(ISBLANK(Regressions!D101), " ", Regressions!D101)</f>
        <v>223086.44353061679</v>
      </c>
      <c r="E91" s="573" t="e">
        <f>IF(ISNUMBER(Regressions!E101),ROUND(Regressions!E101, 1), NA())</f>
        <v>#N/A</v>
      </c>
      <c r="F91" s="574" t="e">
        <f>IF(ISNUMBER(Regressions!F101),ROUND(Regressions!F101, 1), NA())</f>
        <v>#N/A</v>
      </c>
      <c r="G91" s="575" t="e">
        <f>IF(ISNUMBER(Regressions!G101),ROUND(Regressions!G101, 1), NA())</f>
        <v>#N/A</v>
      </c>
      <c r="H91" s="576" t="e">
        <f>IF(ISNUMBER(Regressions!H101),ROUND(Regressions!H101, 1), NA())</f>
        <v>#N/A</v>
      </c>
      <c r="I91" s="577" t="e">
        <f>IF(ISNUMBER(Regressions!I101),ROUND(Regressions!I101, 1), NA())</f>
        <v>#N/A</v>
      </c>
      <c r="J91" s="578" t="e">
        <f>IF(ISNUMBER(Regressions!K101),ROUND(Regressions!K101, 1), NA())</f>
        <v>#N/A</v>
      </c>
      <c r="K91" s="574" t="e">
        <f>IF(ISNUMBER(Regressions!L101),ROUND(Regressions!L101, 1), NA())</f>
        <v>#N/A</v>
      </c>
      <c r="L91" s="579" t="e">
        <f>IF(ISNUMBER(Regressions!M101),ROUND(Regressions!M101, 1), NA())</f>
        <v>#N/A</v>
      </c>
      <c r="M91" s="576" t="e">
        <f>IF(ISNUMBER(Regressions!N101),ROUND(Regressions!N101, 1), NA())</f>
        <v>#N/A</v>
      </c>
      <c r="N91" s="577" t="e">
        <f>IF(ISNUMBER(Regressions!O101),ROUND(Regressions!O101, 1), NA())</f>
        <v>#N/A</v>
      </c>
      <c r="O91" s="578" t="e">
        <f>IF(ISNUMBER(Regressions!Q101),ROUND(Regressions!Q101, 1), NA())</f>
        <v>#N/A</v>
      </c>
      <c r="P91" s="574" t="e">
        <f>IF(ISNUMBER(Regressions!R101),ROUND(Regressions!R101, 1), NA())</f>
        <v>#N/A</v>
      </c>
      <c r="Q91" s="580" t="e">
        <f>IF(ISNUMBER(Regressions!S101),ROUND(Regressions!S101, 1), NA())</f>
        <v>#N/A</v>
      </c>
      <c r="R91" s="576" t="e">
        <f>IF(ISNUMBER(Regressions!T101),ROUND(Regressions!T101, 1), NA())</f>
        <v>#N/A</v>
      </c>
      <c r="S91" s="577" t="e">
        <f>IF(ISNUMBER(Regressions!U101),ROUND(Regressions!U101, 1), NA())</f>
        <v>#N/A</v>
      </c>
    </row>
    <row r="92" spans="1:19" hidden="1" x14ac:dyDescent="0.25">
      <c r="A92" s="554" t="str">
        <f>+Introduction!$C$7</f>
        <v>Solomon Islands</v>
      </c>
      <c r="B92" s="555">
        <f>IF(ISBLANK(Regressions!B102), " ", Regressions!B102)</f>
        <v>2026</v>
      </c>
      <c r="C92" s="554" t="str">
        <f>HLOOKUP(Introduction!$G$4,nametranslations,25,FALSE)</f>
        <v>Rural</v>
      </c>
      <c r="D92" s="557" t="str">
        <f>IF(ISBLANK(Regressions!D102), " ", Regressions!D102)</f>
        <v xml:space="preserve"> </v>
      </c>
      <c r="E92" s="558" t="e">
        <f>IF(ISNUMBER(Regressions!E102),ROUND(Regressions!E102, 1), NA())</f>
        <v>#N/A</v>
      </c>
      <c r="F92" s="559" t="e">
        <f>IF(ISNUMBER(Regressions!F102),ROUND(Regressions!F102, 1), NA())</f>
        <v>#N/A</v>
      </c>
      <c r="G92" s="560" t="e">
        <f>IF(ISNUMBER(Regressions!G102),ROUND(Regressions!G102, 1), NA())</f>
        <v>#N/A</v>
      </c>
      <c r="H92" s="561" t="e">
        <f>IF(ISNUMBER(Regressions!H102),ROUND(Regressions!H102, 1), NA())</f>
        <v>#N/A</v>
      </c>
      <c r="I92" s="562" t="e">
        <f>IF(ISNUMBER(Regressions!I102),ROUND(Regressions!I102, 1), NA())</f>
        <v>#N/A</v>
      </c>
      <c r="J92" s="563" t="e">
        <f>IF(ISNUMBER(Regressions!K102),ROUND(Regressions!K102, 1), NA())</f>
        <v>#N/A</v>
      </c>
      <c r="K92" s="559" t="e">
        <f>IF(ISNUMBER(Regressions!L102),ROUND(Regressions!L102, 1), NA())</f>
        <v>#N/A</v>
      </c>
      <c r="L92" s="564" t="e">
        <f>IF(ISNUMBER(Regressions!M102),ROUND(Regressions!M102, 1), NA())</f>
        <v>#N/A</v>
      </c>
      <c r="M92" s="561" t="e">
        <f>IF(ISNUMBER(Regressions!N102),ROUND(Regressions!N102, 1), NA())</f>
        <v>#N/A</v>
      </c>
      <c r="N92" s="562" t="e">
        <f>IF(ISNUMBER(Regressions!O102),ROUND(Regressions!O102, 1), NA())</f>
        <v>#N/A</v>
      </c>
      <c r="O92" s="563" t="e">
        <f>IF(ISNUMBER(Regressions!Q102),ROUND(Regressions!Q102, 1), NA())</f>
        <v>#N/A</v>
      </c>
      <c r="P92" s="559" t="e">
        <f>IF(ISNUMBER(Regressions!R102),ROUND(Regressions!R102, 1), NA())</f>
        <v>#N/A</v>
      </c>
      <c r="Q92" s="565" t="e">
        <f>IF(ISNUMBER(Regressions!S102),ROUND(Regressions!S102, 1), NA())</f>
        <v>#N/A</v>
      </c>
      <c r="R92" s="561" t="e">
        <f>IF(ISNUMBER(Regressions!T102),ROUND(Regressions!T102, 1), NA())</f>
        <v>#N/A</v>
      </c>
      <c r="S92" s="562" t="e">
        <f>IF(ISNUMBER(Regressions!U102),ROUND(Regressions!U102, 1), NA())</f>
        <v>#N/A</v>
      </c>
    </row>
    <row r="93" spans="1:19" hidden="1" x14ac:dyDescent="0.25">
      <c r="A93" s="554" t="str">
        <f>+Introduction!$C$7</f>
        <v>Solomon Islands</v>
      </c>
      <c r="B93" s="555">
        <f>IF(ISBLANK(Regressions!B103), " ", Regressions!B103)</f>
        <v>2027</v>
      </c>
      <c r="C93" s="554" t="str">
        <f>HLOOKUP(Introduction!$G$4,nametranslations,25,FALSE)</f>
        <v>Rural</v>
      </c>
      <c r="D93" s="557" t="str">
        <f>IF(ISBLANK(Regressions!D103), " ", Regressions!D103)</f>
        <v xml:space="preserve"> </v>
      </c>
      <c r="E93" s="558" t="e">
        <f>IF(ISNUMBER(Regressions!E103),ROUND(Regressions!E103, 1), NA())</f>
        <v>#N/A</v>
      </c>
      <c r="F93" s="559" t="e">
        <f>IF(ISNUMBER(Regressions!F103),ROUND(Regressions!F103, 1), NA())</f>
        <v>#N/A</v>
      </c>
      <c r="G93" s="560" t="e">
        <f>IF(ISNUMBER(Regressions!G103),ROUND(Regressions!G103, 1), NA())</f>
        <v>#N/A</v>
      </c>
      <c r="H93" s="561" t="e">
        <f>IF(ISNUMBER(Regressions!H103),ROUND(Regressions!H103, 1), NA())</f>
        <v>#N/A</v>
      </c>
      <c r="I93" s="562" t="e">
        <f>IF(ISNUMBER(Regressions!I103),ROUND(Regressions!I103, 1), NA())</f>
        <v>#N/A</v>
      </c>
      <c r="J93" s="563" t="e">
        <f>IF(ISNUMBER(Regressions!K103),ROUND(Regressions!K103, 1), NA())</f>
        <v>#N/A</v>
      </c>
      <c r="K93" s="559" t="e">
        <f>IF(ISNUMBER(Regressions!L103),ROUND(Regressions!L103, 1), NA())</f>
        <v>#N/A</v>
      </c>
      <c r="L93" s="564" t="e">
        <f>IF(ISNUMBER(Regressions!M103),ROUND(Regressions!M103, 1), NA())</f>
        <v>#N/A</v>
      </c>
      <c r="M93" s="561" t="e">
        <f>IF(ISNUMBER(Regressions!N103),ROUND(Regressions!N103, 1), NA())</f>
        <v>#N/A</v>
      </c>
      <c r="N93" s="562" t="e">
        <f>IF(ISNUMBER(Regressions!O103),ROUND(Regressions!O103, 1), NA())</f>
        <v>#N/A</v>
      </c>
      <c r="O93" s="563" t="e">
        <f>IF(ISNUMBER(Regressions!Q103),ROUND(Regressions!Q103, 1), NA())</f>
        <v>#N/A</v>
      </c>
      <c r="P93" s="559" t="e">
        <f>IF(ISNUMBER(Regressions!R103),ROUND(Regressions!R103, 1), NA())</f>
        <v>#N/A</v>
      </c>
      <c r="Q93" s="565" t="e">
        <f>IF(ISNUMBER(Regressions!S103),ROUND(Regressions!S103, 1), NA())</f>
        <v>#N/A</v>
      </c>
      <c r="R93" s="561" t="e">
        <f>IF(ISNUMBER(Regressions!T103),ROUND(Regressions!T103, 1), NA())</f>
        <v>#N/A</v>
      </c>
      <c r="S93" s="562" t="e">
        <f>IF(ISNUMBER(Regressions!U103),ROUND(Regressions!U103, 1), NA())</f>
        <v>#N/A</v>
      </c>
    </row>
    <row r="94" spans="1:19" hidden="1" x14ac:dyDescent="0.25">
      <c r="A94" s="554" t="str">
        <f>+Introduction!$C$7</f>
        <v>Solomon Islands</v>
      </c>
      <c r="B94" s="555">
        <f>IF(ISBLANK(Regressions!B104), " ", Regressions!B104)</f>
        <v>2028</v>
      </c>
      <c r="C94" s="554" t="str">
        <f>HLOOKUP(Introduction!$G$4,nametranslations,25,FALSE)</f>
        <v>Rural</v>
      </c>
      <c r="D94" s="557" t="str">
        <f>IF(ISBLANK(Regressions!D104), " ", Regressions!D104)</f>
        <v xml:space="preserve"> </v>
      </c>
      <c r="E94" s="558" t="e">
        <f>IF(ISNUMBER(Regressions!E104),ROUND(Regressions!E104, 1), NA())</f>
        <v>#N/A</v>
      </c>
      <c r="F94" s="559" t="e">
        <f>IF(ISNUMBER(Regressions!F104),ROUND(Regressions!F104, 1), NA())</f>
        <v>#N/A</v>
      </c>
      <c r="G94" s="560" t="e">
        <f>IF(ISNUMBER(Regressions!G104),ROUND(Regressions!G104, 1), NA())</f>
        <v>#N/A</v>
      </c>
      <c r="H94" s="561" t="e">
        <f>IF(ISNUMBER(Regressions!H104),ROUND(Regressions!H104, 1), NA())</f>
        <v>#N/A</v>
      </c>
      <c r="I94" s="562" t="e">
        <f>IF(ISNUMBER(Regressions!I104),ROUND(Regressions!I104, 1), NA())</f>
        <v>#N/A</v>
      </c>
      <c r="J94" s="563" t="e">
        <f>IF(ISNUMBER(Regressions!K104),ROUND(Regressions!K104, 1), NA())</f>
        <v>#N/A</v>
      </c>
      <c r="K94" s="559" t="e">
        <f>IF(ISNUMBER(Regressions!L104),ROUND(Regressions!L104, 1), NA())</f>
        <v>#N/A</v>
      </c>
      <c r="L94" s="564" t="e">
        <f>IF(ISNUMBER(Regressions!M104),ROUND(Regressions!M104, 1), NA())</f>
        <v>#N/A</v>
      </c>
      <c r="M94" s="561" t="e">
        <f>IF(ISNUMBER(Regressions!N104),ROUND(Regressions!N104, 1), NA())</f>
        <v>#N/A</v>
      </c>
      <c r="N94" s="562" t="e">
        <f>IF(ISNUMBER(Regressions!O104),ROUND(Regressions!O104, 1), NA())</f>
        <v>#N/A</v>
      </c>
      <c r="O94" s="563" t="e">
        <f>IF(ISNUMBER(Regressions!Q104),ROUND(Regressions!Q104, 1), NA())</f>
        <v>#N/A</v>
      </c>
      <c r="P94" s="559" t="e">
        <f>IF(ISNUMBER(Regressions!R104),ROUND(Regressions!R104, 1), NA())</f>
        <v>#N/A</v>
      </c>
      <c r="Q94" s="565" t="e">
        <f>IF(ISNUMBER(Regressions!S104),ROUND(Regressions!S104, 1), NA())</f>
        <v>#N/A</v>
      </c>
      <c r="R94" s="561" t="e">
        <f>IF(ISNUMBER(Regressions!T104),ROUND(Regressions!T104, 1), NA())</f>
        <v>#N/A</v>
      </c>
      <c r="S94" s="562" t="e">
        <f>IF(ISNUMBER(Regressions!U104),ROUND(Regressions!U104, 1), NA())</f>
        <v>#N/A</v>
      </c>
    </row>
    <row r="95" spans="1:19" hidden="1" x14ac:dyDescent="0.25">
      <c r="A95" s="554" t="str">
        <f>+Introduction!$C$7</f>
        <v>Solomon Islands</v>
      </c>
      <c r="B95" s="555">
        <f>IF(ISBLANK(Regressions!B105), " ", Regressions!B105)</f>
        <v>2029</v>
      </c>
      <c r="C95" s="554" t="str">
        <f>HLOOKUP(Introduction!$G$4,nametranslations,25,FALSE)</f>
        <v>Rural</v>
      </c>
      <c r="D95" s="557" t="str">
        <f>IF(ISBLANK(Regressions!D105), " ", Regressions!D105)</f>
        <v xml:space="preserve"> </v>
      </c>
      <c r="E95" s="558" t="e">
        <f>IF(ISNUMBER(Regressions!E105),ROUND(Regressions!E105, 1), NA())</f>
        <v>#N/A</v>
      </c>
      <c r="F95" s="559" t="e">
        <f>IF(ISNUMBER(Regressions!F105),ROUND(Regressions!F105, 1), NA())</f>
        <v>#N/A</v>
      </c>
      <c r="G95" s="560" t="e">
        <f>IF(ISNUMBER(Regressions!G105),ROUND(Regressions!G105, 1), NA())</f>
        <v>#N/A</v>
      </c>
      <c r="H95" s="561" t="e">
        <f>IF(ISNUMBER(Regressions!H105),ROUND(Regressions!H105, 1), NA())</f>
        <v>#N/A</v>
      </c>
      <c r="I95" s="562" t="e">
        <f>IF(ISNUMBER(Regressions!I105),ROUND(Regressions!I105, 1), NA())</f>
        <v>#N/A</v>
      </c>
      <c r="J95" s="563" t="e">
        <f>IF(ISNUMBER(Regressions!K105),ROUND(Regressions!K105, 1), NA())</f>
        <v>#N/A</v>
      </c>
      <c r="K95" s="559" t="e">
        <f>IF(ISNUMBER(Regressions!L105),ROUND(Regressions!L105, 1), NA())</f>
        <v>#N/A</v>
      </c>
      <c r="L95" s="564" t="e">
        <f>IF(ISNUMBER(Regressions!M105),ROUND(Regressions!M105, 1), NA())</f>
        <v>#N/A</v>
      </c>
      <c r="M95" s="561" t="e">
        <f>IF(ISNUMBER(Regressions!N105),ROUND(Regressions!N105, 1), NA())</f>
        <v>#N/A</v>
      </c>
      <c r="N95" s="562" t="e">
        <f>IF(ISNUMBER(Regressions!O105),ROUND(Regressions!O105, 1), NA())</f>
        <v>#N/A</v>
      </c>
      <c r="O95" s="563" t="e">
        <f>IF(ISNUMBER(Regressions!Q105),ROUND(Regressions!Q105, 1), NA())</f>
        <v>#N/A</v>
      </c>
      <c r="P95" s="559" t="e">
        <f>IF(ISNUMBER(Regressions!R105),ROUND(Regressions!R105, 1), NA())</f>
        <v>#N/A</v>
      </c>
      <c r="Q95" s="565" t="e">
        <f>IF(ISNUMBER(Regressions!S105),ROUND(Regressions!S105, 1), NA())</f>
        <v>#N/A</v>
      </c>
      <c r="R95" s="561" t="e">
        <f>IF(ISNUMBER(Regressions!T105),ROUND(Regressions!T105, 1), NA())</f>
        <v>#N/A</v>
      </c>
      <c r="S95" s="562" t="e">
        <f>IF(ISNUMBER(Regressions!U105),ROUND(Regressions!U105, 1), NA())</f>
        <v>#N/A</v>
      </c>
    </row>
    <row r="96" spans="1:19" hidden="1" x14ac:dyDescent="0.25">
      <c r="A96" s="554" t="str">
        <f>+Introduction!$C$7</f>
        <v>Solomon Islands</v>
      </c>
      <c r="B96" s="555">
        <f>IF(ISBLANK(Regressions!B106), " ", Regressions!B106)</f>
        <v>2030</v>
      </c>
      <c r="C96" s="554" t="str">
        <f>HLOOKUP(Introduction!$G$4,nametranslations,25,FALSE)</f>
        <v>Rural</v>
      </c>
      <c r="D96" s="557" t="str">
        <f>IF(ISBLANK(Regressions!D106), " ", Regressions!D106)</f>
        <v xml:space="preserve"> </v>
      </c>
      <c r="E96" s="558" t="e">
        <f>IF(ISNUMBER(Regressions!E106),ROUND(Regressions!E106, 1), NA())</f>
        <v>#N/A</v>
      </c>
      <c r="F96" s="559" t="e">
        <f>IF(ISNUMBER(Regressions!F106),ROUND(Regressions!F106, 1), NA())</f>
        <v>#N/A</v>
      </c>
      <c r="G96" s="560" t="e">
        <f>IF(ISNUMBER(Regressions!G106),ROUND(Regressions!G106, 1), NA())</f>
        <v>#N/A</v>
      </c>
      <c r="H96" s="561" t="e">
        <f>IF(ISNUMBER(Regressions!H106),ROUND(Regressions!H106, 1), NA())</f>
        <v>#N/A</v>
      </c>
      <c r="I96" s="562" t="e">
        <f>IF(ISNUMBER(Regressions!I106),ROUND(Regressions!I106, 1), NA())</f>
        <v>#N/A</v>
      </c>
      <c r="J96" s="563" t="e">
        <f>IF(ISNUMBER(Regressions!K106),ROUND(Regressions!K106, 1), NA())</f>
        <v>#N/A</v>
      </c>
      <c r="K96" s="559" t="e">
        <f>IF(ISNUMBER(Regressions!L106),ROUND(Regressions!L106, 1), NA())</f>
        <v>#N/A</v>
      </c>
      <c r="L96" s="564" t="e">
        <f>IF(ISNUMBER(Regressions!M106),ROUND(Regressions!M106, 1), NA())</f>
        <v>#N/A</v>
      </c>
      <c r="M96" s="561" t="e">
        <f>IF(ISNUMBER(Regressions!N106),ROUND(Regressions!N106, 1), NA())</f>
        <v>#N/A</v>
      </c>
      <c r="N96" s="562" t="e">
        <f>IF(ISNUMBER(Regressions!O106),ROUND(Regressions!O106, 1), NA())</f>
        <v>#N/A</v>
      </c>
      <c r="O96" s="563" t="e">
        <f>IF(ISNUMBER(Regressions!Q106),ROUND(Regressions!Q106, 1), NA())</f>
        <v>#N/A</v>
      </c>
      <c r="P96" s="559" t="e">
        <f>IF(ISNUMBER(Regressions!R106),ROUND(Regressions!R106, 1), NA())</f>
        <v>#N/A</v>
      </c>
      <c r="Q96" s="565" t="e">
        <f>IF(ISNUMBER(Regressions!S106),ROUND(Regressions!S106, 1), NA())</f>
        <v>#N/A</v>
      </c>
      <c r="R96" s="561" t="e">
        <f>IF(ISNUMBER(Regressions!T106),ROUND(Regressions!T106, 1), NA())</f>
        <v>#N/A</v>
      </c>
      <c r="S96" s="562" t="e">
        <f>IF(ISNUMBER(Regressions!U106),ROUND(Regressions!U106, 1), NA())</f>
        <v>#N/A</v>
      </c>
    </row>
    <row r="97" spans="1:19" x14ac:dyDescent="0.25">
      <c r="A97" s="554" t="str">
        <f>+Introduction!$C$7</f>
        <v>Solomon Islands</v>
      </c>
      <c r="B97" s="555">
        <f>IF(ISBLANK(Regressions!B107), " ", Regressions!B107)</f>
        <v>2000</v>
      </c>
      <c r="C97" s="554" t="str">
        <f>HLOOKUP(Introduction!$G$4,nametranslations,27,FALSE)</f>
        <v>Pre-primary</v>
      </c>
      <c r="D97" s="557">
        <f>IF(ISBLANK(Regressions!D107), " ", Regressions!D107)</f>
        <v>40743</v>
      </c>
      <c r="E97" s="558" t="e">
        <f>IF(ISNUMBER(Regressions!E107),ROUND(Regressions!E107, 1), NA())</f>
        <v>#N/A</v>
      </c>
      <c r="F97" s="559" t="e">
        <f>IF(ISNUMBER(Regressions!F107),ROUND(Regressions!F107, 1), NA())</f>
        <v>#N/A</v>
      </c>
      <c r="G97" s="560" t="e">
        <f>IF(ISNUMBER(Regressions!G107),ROUND(Regressions!G107, 1), NA())</f>
        <v>#N/A</v>
      </c>
      <c r="H97" s="561" t="e">
        <f>IF(ISNUMBER(Regressions!H107),ROUND(Regressions!H107, 1), NA())</f>
        <v>#N/A</v>
      </c>
      <c r="I97" s="562" t="e">
        <f>IF(ISNUMBER(Regressions!I107),ROUND(Regressions!I107, 1), NA())</f>
        <v>#N/A</v>
      </c>
      <c r="J97" s="563" t="e">
        <f>IF(ISNUMBER(Regressions!K107),ROUND(Regressions!K107, 1), NA())</f>
        <v>#N/A</v>
      </c>
      <c r="K97" s="559" t="e">
        <f>IF(ISNUMBER(Regressions!L107),ROUND(Regressions!L107, 1), NA())</f>
        <v>#N/A</v>
      </c>
      <c r="L97" s="564" t="e">
        <f>IF(ISNUMBER(Regressions!M107),ROUND(Regressions!M107, 1), NA())</f>
        <v>#N/A</v>
      </c>
      <c r="M97" s="561" t="e">
        <f>IF(ISNUMBER(Regressions!N107),ROUND(Regressions!N107, 1), NA())</f>
        <v>#N/A</v>
      </c>
      <c r="N97" s="562" t="e">
        <f>IF(ISNUMBER(Regressions!O107),ROUND(Regressions!O107, 1), NA())</f>
        <v>#N/A</v>
      </c>
      <c r="O97" s="563" t="e">
        <f>IF(ISNUMBER(Regressions!Q107),ROUND(Regressions!Q107, 1), NA())</f>
        <v>#N/A</v>
      </c>
      <c r="P97" s="559" t="e">
        <f>IF(ISNUMBER(Regressions!R107),ROUND(Regressions!R107, 1), NA())</f>
        <v>#N/A</v>
      </c>
      <c r="Q97" s="565" t="e">
        <f>IF(ISNUMBER(Regressions!S107),ROUND(Regressions!S107, 1), NA())</f>
        <v>#N/A</v>
      </c>
      <c r="R97" s="561" t="e">
        <f>IF(ISNUMBER(Regressions!T107),ROUND(Regressions!T107, 1), NA())</f>
        <v>#N/A</v>
      </c>
      <c r="S97" s="562" t="e">
        <f>IF(ISNUMBER(Regressions!U107),ROUND(Regressions!U107, 1), NA())</f>
        <v>#N/A</v>
      </c>
    </row>
    <row r="98" spans="1:19" x14ac:dyDescent="0.25">
      <c r="A98" s="554" t="str">
        <f>+Introduction!$C$7</f>
        <v>Solomon Islands</v>
      </c>
      <c r="B98" s="555">
        <f>IF(ISBLANK(Regressions!B108), " ", Regressions!B108)</f>
        <v>2001</v>
      </c>
      <c r="C98" s="554" t="str">
        <f>HLOOKUP(Introduction!$G$4,nametranslations,27,FALSE)</f>
        <v>Pre-primary</v>
      </c>
      <c r="D98" s="557">
        <f>IF(ISBLANK(Regressions!D108), " ", Regressions!D108)</f>
        <v>41238</v>
      </c>
      <c r="E98" s="558" t="e">
        <f>IF(ISNUMBER(Regressions!E108),ROUND(Regressions!E108, 1), NA())</f>
        <v>#N/A</v>
      </c>
      <c r="F98" s="559" t="e">
        <f>IF(ISNUMBER(Regressions!F108),ROUND(Regressions!F108, 1), NA())</f>
        <v>#N/A</v>
      </c>
      <c r="G98" s="560" t="e">
        <f>IF(ISNUMBER(Regressions!G108),ROUND(Regressions!G108, 1), NA())</f>
        <v>#N/A</v>
      </c>
      <c r="H98" s="561" t="e">
        <f>IF(ISNUMBER(Regressions!H108),ROUND(Regressions!H108, 1), NA())</f>
        <v>#N/A</v>
      </c>
      <c r="I98" s="562" t="e">
        <f>IF(ISNUMBER(Regressions!I108),ROUND(Regressions!I108, 1), NA())</f>
        <v>#N/A</v>
      </c>
      <c r="J98" s="563" t="e">
        <f>IF(ISNUMBER(Regressions!K108),ROUND(Regressions!K108, 1), NA())</f>
        <v>#N/A</v>
      </c>
      <c r="K98" s="559" t="e">
        <f>IF(ISNUMBER(Regressions!L108),ROUND(Regressions!L108, 1), NA())</f>
        <v>#N/A</v>
      </c>
      <c r="L98" s="564" t="e">
        <f>IF(ISNUMBER(Regressions!M108),ROUND(Regressions!M108, 1), NA())</f>
        <v>#N/A</v>
      </c>
      <c r="M98" s="561" t="e">
        <f>IF(ISNUMBER(Regressions!N108),ROUND(Regressions!N108, 1), NA())</f>
        <v>#N/A</v>
      </c>
      <c r="N98" s="562" t="e">
        <f>IF(ISNUMBER(Regressions!O108),ROUND(Regressions!O108, 1), NA())</f>
        <v>#N/A</v>
      </c>
      <c r="O98" s="563" t="e">
        <f>IF(ISNUMBER(Regressions!Q108),ROUND(Regressions!Q108, 1), NA())</f>
        <v>#N/A</v>
      </c>
      <c r="P98" s="559" t="e">
        <f>IF(ISNUMBER(Regressions!R108),ROUND(Regressions!R108, 1), NA())</f>
        <v>#N/A</v>
      </c>
      <c r="Q98" s="565" t="e">
        <f>IF(ISNUMBER(Regressions!S108),ROUND(Regressions!S108, 1), NA())</f>
        <v>#N/A</v>
      </c>
      <c r="R98" s="561" t="e">
        <f>IF(ISNUMBER(Regressions!T108),ROUND(Regressions!T108, 1), NA())</f>
        <v>#N/A</v>
      </c>
      <c r="S98" s="562" t="e">
        <f>IF(ISNUMBER(Regressions!U108),ROUND(Regressions!U108, 1), NA())</f>
        <v>#N/A</v>
      </c>
    </row>
    <row r="99" spans="1:19" x14ac:dyDescent="0.25">
      <c r="A99" s="554" t="str">
        <f>+Introduction!$C$7</f>
        <v>Solomon Islands</v>
      </c>
      <c r="B99" s="555">
        <f>IF(ISBLANK(Regressions!B109), " ", Regressions!B109)</f>
        <v>2002</v>
      </c>
      <c r="C99" s="554" t="str">
        <f>HLOOKUP(Introduction!$G$4,nametranslations,27,FALSE)</f>
        <v>Pre-primary</v>
      </c>
      <c r="D99" s="557">
        <f>IF(ISBLANK(Regressions!D109), " ", Regressions!D109)</f>
        <v>41656</v>
      </c>
      <c r="E99" s="558" t="e">
        <f>IF(ISNUMBER(Regressions!E109),ROUND(Regressions!E109, 1), NA())</f>
        <v>#N/A</v>
      </c>
      <c r="F99" s="559" t="e">
        <f>IF(ISNUMBER(Regressions!F109),ROUND(Regressions!F109, 1), NA())</f>
        <v>#N/A</v>
      </c>
      <c r="G99" s="560" t="e">
        <f>IF(ISNUMBER(Regressions!G109),ROUND(Regressions!G109, 1), NA())</f>
        <v>#N/A</v>
      </c>
      <c r="H99" s="561" t="e">
        <f>IF(ISNUMBER(Regressions!H109),ROUND(Regressions!H109, 1), NA())</f>
        <v>#N/A</v>
      </c>
      <c r="I99" s="562" t="e">
        <f>IF(ISNUMBER(Regressions!I109),ROUND(Regressions!I109, 1), NA())</f>
        <v>#N/A</v>
      </c>
      <c r="J99" s="563" t="e">
        <f>IF(ISNUMBER(Regressions!K109),ROUND(Regressions!K109, 1), NA())</f>
        <v>#N/A</v>
      </c>
      <c r="K99" s="559" t="e">
        <f>IF(ISNUMBER(Regressions!L109),ROUND(Regressions!L109, 1), NA())</f>
        <v>#N/A</v>
      </c>
      <c r="L99" s="564" t="e">
        <f>IF(ISNUMBER(Regressions!M109),ROUND(Regressions!M109, 1), NA())</f>
        <v>#N/A</v>
      </c>
      <c r="M99" s="561" t="e">
        <f>IF(ISNUMBER(Regressions!N109),ROUND(Regressions!N109, 1), NA())</f>
        <v>#N/A</v>
      </c>
      <c r="N99" s="562" t="e">
        <f>IF(ISNUMBER(Regressions!O109),ROUND(Regressions!O109, 1), NA())</f>
        <v>#N/A</v>
      </c>
      <c r="O99" s="563" t="e">
        <f>IF(ISNUMBER(Regressions!Q109),ROUND(Regressions!Q109, 1), NA())</f>
        <v>#N/A</v>
      </c>
      <c r="P99" s="559" t="e">
        <f>IF(ISNUMBER(Regressions!R109),ROUND(Regressions!R109, 1), NA())</f>
        <v>#N/A</v>
      </c>
      <c r="Q99" s="565" t="e">
        <f>IF(ISNUMBER(Regressions!S109),ROUND(Regressions!S109, 1), NA())</f>
        <v>#N/A</v>
      </c>
      <c r="R99" s="561" t="e">
        <f>IF(ISNUMBER(Regressions!T109),ROUND(Regressions!T109, 1), NA())</f>
        <v>#N/A</v>
      </c>
      <c r="S99" s="562" t="e">
        <f>IF(ISNUMBER(Regressions!U109),ROUND(Regressions!U109, 1), NA())</f>
        <v>#N/A</v>
      </c>
    </row>
    <row r="100" spans="1:19" x14ac:dyDescent="0.25">
      <c r="A100" s="554" t="str">
        <f>+Introduction!$C$7</f>
        <v>Solomon Islands</v>
      </c>
      <c r="B100" s="555">
        <f>IF(ISBLANK(Regressions!B110), " ", Regressions!B110)</f>
        <v>2003</v>
      </c>
      <c r="C100" s="554" t="str">
        <f>HLOOKUP(Introduction!$G$4,nametranslations,27,FALSE)</f>
        <v>Pre-primary</v>
      </c>
      <c r="D100" s="557">
        <f>IF(ISBLANK(Regressions!D110), " ", Regressions!D110)</f>
        <v>41976</v>
      </c>
      <c r="E100" s="558" t="e">
        <f>IF(ISNUMBER(Regressions!E110),ROUND(Regressions!E110, 1), NA())</f>
        <v>#N/A</v>
      </c>
      <c r="F100" s="559" t="e">
        <f>IF(ISNUMBER(Regressions!F110),ROUND(Regressions!F110, 1), NA())</f>
        <v>#N/A</v>
      </c>
      <c r="G100" s="560" t="e">
        <f>IF(ISNUMBER(Regressions!G110),ROUND(Regressions!G110, 1), NA())</f>
        <v>#N/A</v>
      </c>
      <c r="H100" s="561" t="e">
        <f>IF(ISNUMBER(Regressions!H110),ROUND(Regressions!H110, 1), NA())</f>
        <v>#N/A</v>
      </c>
      <c r="I100" s="562" t="e">
        <f>IF(ISNUMBER(Regressions!I110),ROUND(Regressions!I110, 1), NA())</f>
        <v>#N/A</v>
      </c>
      <c r="J100" s="563" t="e">
        <f>IF(ISNUMBER(Regressions!K110),ROUND(Regressions!K110, 1), NA())</f>
        <v>#N/A</v>
      </c>
      <c r="K100" s="559" t="e">
        <f>IF(ISNUMBER(Regressions!L110),ROUND(Regressions!L110, 1), NA())</f>
        <v>#N/A</v>
      </c>
      <c r="L100" s="564" t="e">
        <f>IF(ISNUMBER(Regressions!M110),ROUND(Regressions!M110, 1), NA())</f>
        <v>#N/A</v>
      </c>
      <c r="M100" s="561" t="e">
        <f>IF(ISNUMBER(Regressions!N110),ROUND(Regressions!N110, 1), NA())</f>
        <v>#N/A</v>
      </c>
      <c r="N100" s="562" t="e">
        <f>IF(ISNUMBER(Regressions!O110),ROUND(Regressions!O110, 1), NA())</f>
        <v>#N/A</v>
      </c>
      <c r="O100" s="563" t="e">
        <f>IF(ISNUMBER(Regressions!Q110),ROUND(Regressions!Q110, 1), NA())</f>
        <v>#N/A</v>
      </c>
      <c r="P100" s="559" t="e">
        <f>IF(ISNUMBER(Regressions!R110),ROUND(Regressions!R110, 1), NA())</f>
        <v>#N/A</v>
      </c>
      <c r="Q100" s="565" t="e">
        <f>IF(ISNUMBER(Regressions!S110),ROUND(Regressions!S110, 1), NA())</f>
        <v>#N/A</v>
      </c>
      <c r="R100" s="561" t="e">
        <f>IF(ISNUMBER(Regressions!T110),ROUND(Regressions!T110, 1), NA())</f>
        <v>#N/A</v>
      </c>
      <c r="S100" s="562" t="e">
        <f>IF(ISNUMBER(Regressions!U110),ROUND(Regressions!U110, 1), NA())</f>
        <v>#N/A</v>
      </c>
    </row>
    <row r="101" spans="1:19" x14ac:dyDescent="0.25">
      <c r="A101" s="554" t="str">
        <f>+Introduction!$C$7</f>
        <v>Solomon Islands</v>
      </c>
      <c r="B101" s="555">
        <f>IF(ISBLANK(Regressions!B111), " ", Regressions!B111)</f>
        <v>2004</v>
      </c>
      <c r="C101" s="554" t="str">
        <f>HLOOKUP(Introduction!$G$4,nametranslations,27,FALSE)</f>
        <v>Pre-primary</v>
      </c>
      <c r="D101" s="557">
        <f>IF(ISBLANK(Regressions!D111), " ", Regressions!D111)</f>
        <v>42663</v>
      </c>
      <c r="E101" s="558" t="e">
        <f>IF(ISNUMBER(Regressions!E111),ROUND(Regressions!E111, 1), NA())</f>
        <v>#N/A</v>
      </c>
      <c r="F101" s="559" t="e">
        <f>IF(ISNUMBER(Regressions!F111),ROUND(Regressions!F111, 1), NA())</f>
        <v>#N/A</v>
      </c>
      <c r="G101" s="560" t="e">
        <f>IF(ISNUMBER(Regressions!G111),ROUND(Regressions!G111, 1), NA())</f>
        <v>#N/A</v>
      </c>
      <c r="H101" s="561" t="e">
        <f>IF(ISNUMBER(Regressions!H111),ROUND(Regressions!H111, 1), NA())</f>
        <v>#N/A</v>
      </c>
      <c r="I101" s="562" t="e">
        <f>IF(ISNUMBER(Regressions!I111),ROUND(Regressions!I111, 1), NA())</f>
        <v>#N/A</v>
      </c>
      <c r="J101" s="563" t="e">
        <f>IF(ISNUMBER(Regressions!K111),ROUND(Regressions!K111, 1), NA())</f>
        <v>#N/A</v>
      </c>
      <c r="K101" s="559" t="e">
        <f>IF(ISNUMBER(Regressions!L111),ROUND(Regressions!L111, 1), NA())</f>
        <v>#N/A</v>
      </c>
      <c r="L101" s="564" t="e">
        <f>IF(ISNUMBER(Regressions!M111),ROUND(Regressions!M111, 1), NA())</f>
        <v>#N/A</v>
      </c>
      <c r="M101" s="561" t="e">
        <f>IF(ISNUMBER(Regressions!N111),ROUND(Regressions!N111, 1), NA())</f>
        <v>#N/A</v>
      </c>
      <c r="N101" s="562" t="e">
        <f>IF(ISNUMBER(Regressions!O111),ROUND(Regressions!O111, 1), NA())</f>
        <v>#N/A</v>
      </c>
      <c r="O101" s="563" t="e">
        <f>IF(ISNUMBER(Regressions!Q111),ROUND(Regressions!Q111, 1), NA())</f>
        <v>#N/A</v>
      </c>
      <c r="P101" s="559" t="e">
        <f>IF(ISNUMBER(Regressions!R111),ROUND(Regressions!R111, 1), NA())</f>
        <v>#N/A</v>
      </c>
      <c r="Q101" s="565" t="e">
        <f>IF(ISNUMBER(Regressions!S111),ROUND(Regressions!S111, 1), NA())</f>
        <v>#N/A</v>
      </c>
      <c r="R101" s="561" t="e">
        <f>IF(ISNUMBER(Regressions!T111),ROUND(Regressions!T111, 1), NA())</f>
        <v>#N/A</v>
      </c>
      <c r="S101" s="562" t="e">
        <f>IF(ISNUMBER(Regressions!U111),ROUND(Regressions!U111, 1), NA())</f>
        <v>#N/A</v>
      </c>
    </row>
    <row r="102" spans="1:19" x14ac:dyDescent="0.25">
      <c r="A102" s="554" t="str">
        <f>+Introduction!$C$7</f>
        <v>Solomon Islands</v>
      </c>
      <c r="B102" s="555">
        <f>IF(ISBLANK(Regressions!B112), " ", Regressions!B112)</f>
        <v>2005</v>
      </c>
      <c r="C102" s="554" t="str">
        <f>HLOOKUP(Introduction!$G$4,nametranslations,27,FALSE)</f>
        <v>Pre-primary</v>
      </c>
      <c r="D102" s="557">
        <f>IF(ISBLANK(Regressions!D112), " ", Regressions!D112)</f>
        <v>43327</v>
      </c>
      <c r="E102" s="558" t="e">
        <f>IF(ISNUMBER(Regressions!E112),ROUND(Regressions!E112, 1), NA())</f>
        <v>#N/A</v>
      </c>
      <c r="F102" s="559" t="e">
        <f>IF(ISNUMBER(Regressions!F112),ROUND(Regressions!F112, 1), NA())</f>
        <v>#N/A</v>
      </c>
      <c r="G102" s="560" t="e">
        <f>IF(ISNUMBER(Regressions!G112),ROUND(Regressions!G112, 1), NA())</f>
        <v>#N/A</v>
      </c>
      <c r="H102" s="561" t="e">
        <f>IF(ISNUMBER(Regressions!H112),ROUND(Regressions!H112, 1), NA())</f>
        <v>#N/A</v>
      </c>
      <c r="I102" s="562" t="e">
        <f>IF(ISNUMBER(Regressions!I112),ROUND(Regressions!I112, 1), NA())</f>
        <v>#N/A</v>
      </c>
      <c r="J102" s="563" t="e">
        <f>IF(ISNUMBER(Regressions!K112),ROUND(Regressions!K112, 1), NA())</f>
        <v>#N/A</v>
      </c>
      <c r="K102" s="559" t="e">
        <f>IF(ISNUMBER(Regressions!L112),ROUND(Regressions!L112, 1), NA())</f>
        <v>#N/A</v>
      </c>
      <c r="L102" s="564" t="e">
        <f>IF(ISNUMBER(Regressions!M112),ROUND(Regressions!M112, 1), NA())</f>
        <v>#N/A</v>
      </c>
      <c r="M102" s="561" t="e">
        <f>IF(ISNUMBER(Regressions!N112),ROUND(Regressions!N112, 1), NA())</f>
        <v>#N/A</v>
      </c>
      <c r="N102" s="562" t="e">
        <f>IF(ISNUMBER(Regressions!O112),ROUND(Regressions!O112, 1), NA())</f>
        <v>#N/A</v>
      </c>
      <c r="O102" s="563" t="e">
        <f>IF(ISNUMBER(Regressions!Q112),ROUND(Regressions!Q112, 1), NA())</f>
        <v>#N/A</v>
      </c>
      <c r="P102" s="559" t="e">
        <f>IF(ISNUMBER(Regressions!R112),ROUND(Regressions!R112, 1), NA())</f>
        <v>#N/A</v>
      </c>
      <c r="Q102" s="565" t="e">
        <f>IF(ISNUMBER(Regressions!S112),ROUND(Regressions!S112, 1), NA())</f>
        <v>#N/A</v>
      </c>
      <c r="R102" s="561" t="e">
        <f>IF(ISNUMBER(Regressions!T112),ROUND(Regressions!T112, 1), NA())</f>
        <v>#N/A</v>
      </c>
      <c r="S102" s="562" t="e">
        <f>IF(ISNUMBER(Regressions!U112),ROUND(Regressions!U112, 1), NA())</f>
        <v>#N/A</v>
      </c>
    </row>
    <row r="103" spans="1:19" x14ac:dyDescent="0.25">
      <c r="A103" s="554" t="str">
        <f>+Introduction!$C$7</f>
        <v>Solomon Islands</v>
      </c>
      <c r="B103" s="555">
        <f>IF(ISBLANK(Regressions!B113), " ", Regressions!B113)</f>
        <v>2006</v>
      </c>
      <c r="C103" s="554" t="str">
        <f>HLOOKUP(Introduction!$G$4,nametranslations,27,FALSE)</f>
        <v>Pre-primary</v>
      </c>
      <c r="D103" s="557">
        <f>IF(ISBLANK(Regressions!D113), " ", Regressions!D113)</f>
        <v>44005</v>
      </c>
      <c r="E103" s="558" t="e">
        <f>IF(ISNUMBER(Regressions!E113),ROUND(Regressions!E113, 1), NA())</f>
        <v>#N/A</v>
      </c>
      <c r="F103" s="559" t="e">
        <f>IF(ISNUMBER(Regressions!F113),ROUND(Regressions!F113, 1), NA())</f>
        <v>#N/A</v>
      </c>
      <c r="G103" s="560" t="e">
        <f>IF(ISNUMBER(Regressions!G113),ROUND(Regressions!G113, 1), NA())</f>
        <v>#N/A</v>
      </c>
      <c r="H103" s="561" t="e">
        <f>IF(ISNUMBER(Regressions!H113),ROUND(Regressions!H113, 1), NA())</f>
        <v>#N/A</v>
      </c>
      <c r="I103" s="562" t="e">
        <f>IF(ISNUMBER(Regressions!I113),ROUND(Regressions!I113, 1), NA())</f>
        <v>#N/A</v>
      </c>
      <c r="J103" s="563" t="e">
        <f>IF(ISNUMBER(Regressions!K113),ROUND(Regressions!K113, 1), NA())</f>
        <v>#N/A</v>
      </c>
      <c r="K103" s="559" t="e">
        <f>IF(ISNUMBER(Regressions!L113),ROUND(Regressions!L113, 1), NA())</f>
        <v>#N/A</v>
      </c>
      <c r="L103" s="564" t="e">
        <f>IF(ISNUMBER(Regressions!M113),ROUND(Regressions!M113, 1), NA())</f>
        <v>#N/A</v>
      </c>
      <c r="M103" s="561" t="e">
        <f>IF(ISNUMBER(Regressions!N113),ROUND(Regressions!N113, 1), NA())</f>
        <v>#N/A</v>
      </c>
      <c r="N103" s="562" t="e">
        <f>IF(ISNUMBER(Regressions!O113),ROUND(Regressions!O113, 1), NA())</f>
        <v>#N/A</v>
      </c>
      <c r="O103" s="563" t="e">
        <f>IF(ISNUMBER(Regressions!Q113),ROUND(Regressions!Q113, 1), NA())</f>
        <v>#N/A</v>
      </c>
      <c r="P103" s="559" t="e">
        <f>IF(ISNUMBER(Regressions!R113),ROUND(Regressions!R113, 1), NA())</f>
        <v>#N/A</v>
      </c>
      <c r="Q103" s="565" t="e">
        <f>IF(ISNUMBER(Regressions!S113),ROUND(Regressions!S113, 1), NA())</f>
        <v>#N/A</v>
      </c>
      <c r="R103" s="561" t="e">
        <f>IF(ISNUMBER(Regressions!T113),ROUND(Regressions!T113, 1), NA())</f>
        <v>#N/A</v>
      </c>
      <c r="S103" s="562" t="e">
        <f>IF(ISNUMBER(Regressions!U113),ROUND(Regressions!U113, 1), NA())</f>
        <v>#N/A</v>
      </c>
    </row>
    <row r="104" spans="1:19" x14ac:dyDescent="0.25">
      <c r="A104" s="554" t="str">
        <f>+Introduction!$C$7</f>
        <v>Solomon Islands</v>
      </c>
      <c r="B104" s="555">
        <f>IF(ISBLANK(Regressions!B114), " ", Regressions!B114)</f>
        <v>2007</v>
      </c>
      <c r="C104" s="554" t="str">
        <f>HLOOKUP(Introduction!$G$4,nametranslations,27,FALSE)</f>
        <v>Pre-primary</v>
      </c>
      <c r="D104" s="557">
        <f>IF(ISBLANK(Regressions!D114), " ", Regressions!D114)</f>
        <v>44484</v>
      </c>
      <c r="E104" s="558" t="e">
        <f>IF(ISNUMBER(Regressions!E114),ROUND(Regressions!E114, 1), NA())</f>
        <v>#N/A</v>
      </c>
      <c r="F104" s="559" t="e">
        <f>IF(ISNUMBER(Regressions!F114),ROUND(Regressions!F114, 1), NA())</f>
        <v>#N/A</v>
      </c>
      <c r="G104" s="560" t="e">
        <f>IF(ISNUMBER(Regressions!G114),ROUND(Regressions!G114, 1), NA())</f>
        <v>#N/A</v>
      </c>
      <c r="H104" s="561" t="e">
        <f>IF(ISNUMBER(Regressions!H114),ROUND(Regressions!H114, 1), NA())</f>
        <v>#N/A</v>
      </c>
      <c r="I104" s="562" t="e">
        <f>IF(ISNUMBER(Regressions!I114),ROUND(Regressions!I114, 1), NA())</f>
        <v>#N/A</v>
      </c>
      <c r="J104" s="563" t="e">
        <f>IF(ISNUMBER(Regressions!K114),ROUND(Regressions!K114, 1), NA())</f>
        <v>#N/A</v>
      </c>
      <c r="K104" s="559" t="e">
        <f>IF(ISNUMBER(Regressions!L114),ROUND(Regressions!L114, 1), NA())</f>
        <v>#N/A</v>
      </c>
      <c r="L104" s="564" t="e">
        <f>IF(ISNUMBER(Regressions!M114),ROUND(Regressions!M114, 1), NA())</f>
        <v>#N/A</v>
      </c>
      <c r="M104" s="561" t="e">
        <f>IF(ISNUMBER(Regressions!N114),ROUND(Regressions!N114, 1), NA())</f>
        <v>#N/A</v>
      </c>
      <c r="N104" s="562" t="e">
        <f>IF(ISNUMBER(Regressions!O114),ROUND(Regressions!O114, 1), NA())</f>
        <v>#N/A</v>
      </c>
      <c r="O104" s="563" t="e">
        <f>IF(ISNUMBER(Regressions!Q114),ROUND(Regressions!Q114, 1), NA())</f>
        <v>#N/A</v>
      </c>
      <c r="P104" s="559" t="e">
        <f>IF(ISNUMBER(Regressions!R114),ROUND(Regressions!R114, 1), NA())</f>
        <v>#N/A</v>
      </c>
      <c r="Q104" s="565" t="e">
        <f>IF(ISNUMBER(Regressions!S114),ROUND(Regressions!S114, 1), NA())</f>
        <v>#N/A</v>
      </c>
      <c r="R104" s="561" t="e">
        <f>IF(ISNUMBER(Regressions!T114),ROUND(Regressions!T114, 1), NA())</f>
        <v>#N/A</v>
      </c>
      <c r="S104" s="562" t="e">
        <f>IF(ISNUMBER(Regressions!U114),ROUND(Regressions!U114, 1), NA())</f>
        <v>#N/A</v>
      </c>
    </row>
    <row r="105" spans="1:19" x14ac:dyDescent="0.25">
      <c r="A105" s="554" t="str">
        <f>+Introduction!$C$7</f>
        <v>Solomon Islands</v>
      </c>
      <c r="B105" s="555">
        <f>IF(ISBLANK(Regressions!B115), " ", Regressions!B115)</f>
        <v>2008</v>
      </c>
      <c r="C105" s="554" t="str">
        <f>HLOOKUP(Introduction!$G$4,nametranslations,27,FALSE)</f>
        <v>Pre-primary</v>
      </c>
      <c r="D105" s="557">
        <f>IF(ISBLANK(Regressions!D115), " ", Regressions!D115)</f>
        <v>45025</v>
      </c>
      <c r="E105" s="558" t="e">
        <f>IF(ISNUMBER(Regressions!E115),ROUND(Regressions!E115, 1), NA())</f>
        <v>#N/A</v>
      </c>
      <c r="F105" s="559" t="e">
        <f>IF(ISNUMBER(Regressions!F115),ROUND(Regressions!F115, 1), NA())</f>
        <v>#N/A</v>
      </c>
      <c r="G105" s="560" t="e">
        <f>IF(ISNUMBER(Regressions!G115),ROUND(Regressions!G115, 1), NA())</f>
        <v>#N/A</v>
      </c>
      <c r="H105" s="561" t="e">
        <f>IF(ISNUMBER(Regressions!H115),ROUND(Regressions!H115, 1), NA())</f>
        <v>#N/A</v>
      </c>
      <c r="I105" s="562" t="e">
        <f>IF(ISNUMBER(Regressions!I115),ROUND(Regressions!I115, 1), NA())</f>
        <v>#N/A</v>
      </c>
      <c r="J105" s="563" t="e">
        <f>IF(ISNUMBER(Regressions!K115),ROUND(Regressions!K115, 1), NA())</f>
        <v>#N/A</v>
      </c>
      <c r="K105" s="559" t="e">
        <f>IF(ISNUMBER(Regressions!L115),ROUND(Regressions!L115, 1), NA())</f>
        <v>#N/A</v>
      </c>
      <c r="L105" s="564" t="e">
        <f>IF(ISNUMBER(Regressions!M115),ROUND(Regressions!M115, 1), NA())</f>
        <v>#N/A</v>
      </c>
      <c r="M105" s="561" t="e">
        <f>IF(ISNUMBER(Regressions!N115),ROUND(Regressions!N115, 1), NA())</f>
        <v>#N/A</v>
      </c>
      <c r="N105" s="562" t="e">
        <f>IF(ISNUMBER(Regressions!O115),ROUND(Regressions!O115, 1), NA())</f>
        <v>#N/A</v>
      </c>
      <c r="O105" s="563" t="e">
        <f>IF(ISNUMBER(Regressions!Q115),ROUND(Regressions!Q115, 1), NA())</f>
        <v>#N/A</v>
      </c>
      <c r="P105" s="559" t="e">
        <f>IF(ISNUMBER(Regressions!R115),ROUND(Regressions!R115, 1), NA())</f>
        <v>#N/A</v>
      </c>
      <c r="Q105" s="565" t="e">
        <f>IF(ISNUMBER(Regressions!S115),ROUND(Regressions!S115, 1), NA())</f>
        <v>#N/A</v>
      </c>
      <c r="R105" s="561" t="e">
        <f>IF(ISNUMBER(Regressions!T115),ROUND(Regressions!T115, 1), NA())</f>
        <v>#N/A</v>
      </c>
      <c r="S105" s="562" t="e">
        <f>IF(ISNUMBER(Regressions!U115),ROUND(Regressions!U115, 1), NA())</f>
        <v>#N/A</v>
      </c>
    </row>
    <row r="106" spans="1:19" x14ac:dyDescent="0.25">
      <c r="A106" s="554" t="str">
        <f>+Introduction!$C$7</f>
        <v>Solomon Islands</v>
      </c>
      <c r="B106" s="555">
        <f>IF(ISBLANK(Regressions!B116), " ", Regressions!B116)</f>
        <v>2009</v>
      </c>
      <c r="C106" s="554" t="str">
        <f>HLOOKUP(Introduction!$G$4,nametranslations,27,FALSE)</f>
        <v>Pre-primary</v>
      </c>
      <c r="D106" s="557">
        <f>IF(ISBLANK(Regressions!D116), " ", Regressions!D116)</f>
        <v>45620</v>
      </c>
      <c r="E106" s="558" t="e">
        <f>IF(ISNUMBER(Regressions!E116),ROUND(Regressions!E116, 1), NA())</f>
        <v>#N/A</v>
      </c>
      <c r="F106" s="559" t="e">
        <f>IF(ISNUMBER(Regressions!F116),ROUND(Regressions!F116, 1), NA())</f>
        <v>#N/A</v>
      </c>
      <c r="G106" s="560" t="e">
        <f>IF(ISNUMBER(Regressions!G116),ROUND(Regressions!G116, 1), NA())</f>
        <v>#N/A</v>
      </c>
      <c r="H106" s="561" t="e">
        <f>IF(ISNUMBER(Regressions!H116),ROUND(Regressions!H116, 1), NA())</f>
        <v>#N/A</v>
      </c>
      <c r="I106" s="562" t="e">
        <f>IF(ISNUMBER(Regressions!I116),ROUND(Regressions!I116, 1), NA())</f>
        <v>#N/A</v>
      </c>
      <c r="J106" s="563" t="e">
        <f>IF(ISNUMBER(Regressions!K116),ROUND(Regressions!K116, 1), NA())</f>
        <v>#N/A</v>
      </c>
      <c r="K106" s="559" t="e">
        <f>IF(ISNUMBER(Regressions!L116),ROUND(Regressions!L116, 1), NA())</f>
        <v>#N/A</v>
      </c>
      <c r="L106" s="564" t="e">
        <f>IF(ISNUMBER(Regressions!M116),ROUND(Regressions!M116, 1), NA())</f>
        <v>#N/A</v>
      </c>
      <c r="M106" s="561" t="e">
        <f>IF(ISNUMBER(Regressions!N116),ROUND(Regressions!N116, 1), NA())</f>
        <v>#N/A</v>
      </c>
      <c r="N106" s="562" t="e">
        <f>IF(ISNUMBER(Regressions!O116),ROUND(Regressions!O116, 1), NA())</f>
        <v>#N/A</v>
      </c>
      <c r="O106" s="563" t="e">
        <f>IF(ISNUMBER(Regressions!Q116),ROUND(Regressions!Q116, 1), NA())</f>
        <v>#N/A</v>
      </c>
      <c r="P106" s="559" t="e">
        <f>IF(ISNUMBER(Regressions!R116),ROUND(Regressions!R116, 1), NA())</f>
        <v>#N/A</v>
      </c>
      <c r="Q106" s="565" t="e">
        <f>IF(ISNUMBER(Regressions!S116),ROUND(Regressions!S116, 1), NA())</f>
        <v>#N/A</v>
      </c>
      <c r="R106" s="561" t="e">
        <f>IF(ISNUMBER(Regressions!T116),ROUND(Regressions!T116, 1), NA())</f>
        <v>#N/A</v>
      </c>
      <c r="S106" s="562" t="e">
        <f>IF(ISNUMBER(Regressions!U116),ROUND(Regressions!U116, 1), NA())</f>
        <v>#N/A</v>
      </c>
    </row>
    <row r="107" spans="1:19" x14ac:dyDescent="0.25">
      <c r="A107" s="554" t="str">
        <f>+Introduction!$C$7</f>
        <v>Solomon Islands</v>
      </c>
      <c r="B107" s="555">
        <f>IF(ISBLANK(Regressions!B117), " ", Regressions!B117)</f>
        <v>2010</v>
      </c>
      <c r="C107" s="554" t="str">
        <f>HLOOKUP(Introduction!$G$4,nametranslations,27,FALSE)</f>
        <v>Pre-primary</v>
      </c>
      <c r="D107" s="557">
        <f>IF(ISBLANK(Regressions!D117), " ", Regressions!D117)</f>
        <v>46323</v>
      </c>
      <c r="E107" s="558" t="e">
        <f>IF(ISNUMBER(Regressions!E117),ROUND(Regressions!E117, 1), NA())</f>
        <v>#N/A</v>
      </c>
      <c r="F107" s="559" t="e">
        <f>IF(ISNUMBER(Regressions!F117),ROUND(Regressions!F117, 1), NA())</f>
        <v>#N/A</v>
      </c>
      <c r="G107" s="560" t="e">
        <f>IF(ISNUMBER(Regressions!G117),ROUND(Regressions!G117, 1), NA())</f>
        <v>#N/A</v>
      </c>
      <c r="H107" s="561" t="e">
        <f>IF(ISNUMBER(Regressions!H117),ROUND(Regressions!H117, 1), NA())</f>
        <v>#N/A</v>
      </c>
      <c r="I107" s="562" t="e">
        <f>IF(ISNUMBER(Regressions!I117),ROUND(Regressions!I117, 1), NA())</f>
        <v>#N/A</v>
      </c>
      <c r="J107" s="563" t="e">
        <f>IF(ISNUMBER(Regressions!K117),ROUND(Regressions!K117, 1), NA())</f>
        <v>#N/A</v>
      </c>
      <c r="K107" s="559" t="e">
        <f>IF(ISNUMBER(Regressions!L117),ROUND(Regressions!L117, 1), NA())</f>
        <v>#N/A</v>
      </c>
      <c r="L107" s="564" t="e">
        <f>IF(ISNUMBER(Regressions!M117),ROUND(Regressions!M117, 1), NA())</f>
        <v>#N/A</v>
      </c>
      <c r="M107" s="561" t="e">
        <f>IF(ISNUMBER(Regressions!N117),ROUND(Regressions!N117, 1), NA())</f>
        <v>#N/A</v>
      </c>
      <c r="N107" s="562" t="e">
        <f>IF(ISNUMBER(Regressions!O117),ROUND(Regressions!O117, 1), NA())</f>
        <v>#N/A</v>
      </c>
      <c r="O107" s="563" t="e">
        <f>IF(ISNUMBER(Regressions!Q117),ROUND(Regressions!Q117, 1), NA())</f>
        <v>#N/A</v>
      </c>
      <c r="P107" s="559" t="e">
        <f>IF(ISNUMBER(Regressions!R117),ROUND(Regressions!R117, 1), NA())</f>
        <v>#N/A</v>
      </c>
      <c r="Q107" s="565" t="e">
        <f>IF(ISNUMBER(Regressions!S117),ROUND(Regressions!S117, 1), NA())</f>
        <v>#N/A</v>
      </c>
      <c r="R107" s="561" t="e">
        <f>IF(ISNUMBER(Regressions!T117),ROUND(Regressions!T117, 1), NA())</f>
        <v>#N/A</v>
      </c>
      <c r="S107" s="562" t="e">
        <f>IF(ISNUMBER(Regressions!U117),ROUND(Regressions!U117, 1), NA())</f>
        <v>#N/A</v>
      </c>
    </row>
    <row r="108" spans="1:19" x14ac:dyDescent="0.25">
      <c r="A108" s="554" t="str">
        <f>+Introduction!$C$7</f>
        <v>Solomon Islands</v>
      </c>
      <c r="B108" s="555">
        <f>IF(ISBLANK(Regressions!B118), " ", Regressions!B118)</f>
        <v>2011</v>
      </c>
      <c r="C108" s="554" t="str">
        <f>HLOOKUP(Introduction!$G$4,nametranslations,27,FALSE)</f>
        <v>Pre-primary</v>
      </c>
      <c r="D108" s="557">
        <f>IF(ISBLANK(Regressions!D118), " ", Regressions!D118)</f>
        <v>47496</v>
      </c>
      <c r="E108" s="558" t="e">
        <f>IF(ISNUMBER(Regressions!E118),ROUND(Regressions!E118, 1), NA())</f>
        <v>#N/A</v>
      </c>
      <c r="F108" s="559" t="e">
        <f>IF(ISNUMBER(Regressions!F118),ROUND(Regressions!F118, 1), NA())</f>
        <v>#N/A</v>
      </c>
      <c r="G108" s="560" t="e">
        <f>IF(ISNUMBER(Regressions!G118),ROUND(Regressions!G118, 1), NA())</f>
        <v>#N/A</v>
      </c>
      <c r="H108" s="561" t="e">
        <f>IF(ISNUMBER(Regressions!H118),ROUND(Regressions!H118, 1), NA())</f>
        <v>#N/A</v>
      </c>
      <c r="I108" s="562" t="e">
        <f>IF(ISNUMBER(Regressions!I118),ROUND(Regressions!I118, 1), NA())</f>
        <v>#N/A</v>
      </c>
      <c r="J108" s="563" t="e">
        <f>IF(ISNUMBER(Regressions!K118),ROUND(Regressions!K118, 1), NA())</f>
        <v>#N/A</v>
      </c>
      <c r="K108" s="559" t="e">
        <f>IF(ISNUMBER(Regressions!L118),ROUND(Regressions!L118, 1), NA())</f>
        <v>#N/A</v>
      </c>
      <c r="L108" s="564" t="e">
        <f>IF(ISNUMBER(Regressions!M118),ROUND(Regressions!M118, 1), NA())</f>
        <v>#N/A</v>
      </c>
      <c r="M108" s="561" t="e">
        <f>IF(ISNUMBER(Regressions!N118),ROUND(Regressions!N118, 1), NA())</f>
        <v>#N/A</v>
      </c>
      <c r="N108" s="562" t="e">
        <f>IF(ISNUMBER(Regressions!O118),ROUND(Regressions!O118, 1), NA())</f>
        <v>#N/A</v>
      </c>
      <c r="O108" s="563" t="e">
        <f>IF(ISNUMBER(Regressions!Q118),ROUND(Regressions!Q118, 1), NA())</f>
        <v>#N/A</v>
      </c>
      <c r="P108" s="559" t="e">
        <f>IF(ISNUMBER(Regressions!R118),ROUND(Regressions!R118, 1), NA())</f>
        <v>#N/A</v>
      </c>
      <c r="Q108" s="565" t="e">
        <f>IF(ISNUMBER(Regressions!S118),ROUND(Regressions!S118, 1), NA())</f>
        <v>#N/A</v>
      </c>
      <c r="R108" s="561" t="e">
        <f>IF(ISNUMBER(Regressions!T118),ROUND(Regressions!T118, 1), NA())</f>
        <v>#N/A</v>
      </c>
      <c r="S108" s="562" t="e">
        <f>IF(ISNUMBER(Regressions!U118),ROUND(Regressions!U118, 1), NA())</f>
        <v>#N/A</v>
      </c>
    </row>
    <row r="109" spans="1:19" x14ac:dyDescent="0.25">
      <c r="A109" s="554" t="str">
        <f>+Introduction!$C$7</f>
        <v>Solomon Islands</v>
      </c>
      <c r="B109" s="555">
        <f>IF(ISBLANK(Regressions!B119), " ", Regressions!B119)</f>
        <v>2012</v>
      </c>
      <c r="C109" s="554" t="str">
        <f>HLOOKUP(Introduction!$G$4,nametranslations,27,FALSE)</f>
        <v>Pre-primary</v>
      </c>
      <c r="D109" s="557">
        <f>IF(ISBLANK(Regressions!D119), " ", Regressions!D119)</f>
        <v>48719</v>
      </c>
      <c r="E109" s="558" t="e">
        <f>IF(ISNUMBER(Regressions!E119),ROUND(Regressions!E119, 1), NA())</f>
        <v>#N/A</v>
      </c>
      <c r="F109" s="559" t="e">
        <f>IF(ISNUMBER(Regressions!F119),ROUND(Regressions!F119, 1), NA())</f>
        <v>#N/A</v>
      </c>
      <c r="G109" s="560" t="e">
        <f>IF(ISNUMBER(Regressions!G119),ROUND(Regressions!G119, 1), NA())</f>
        <v>#N/A</v>
      </c>
      <c r="H109" s="561" t="e">
        <f>IF(ISNUMBER(Regressions!H119),ROUND(Regressions!H119, 1), NA())</f>
        <v>#N/A</v>
      </c>
      <c r="I109" s="562" t="e">
        <f>IF(ISNUMBER(Regressions!I119),ROUND(Regressions!I119, 1), NA())</f>
        <v>#N/A</v>
      </c>
      <c r="J109" s="563" t="e">
        <f>IF(ISNUMBER(Regressions!K119),ROUND(Regressions!K119, 1), NA())</f>
        <v>#N/A</v>
      </c>
      <c r="K109" s="559" t="e">
        <f>IF(ISNUMBER(Regressions!L119),ROUND(Regressions!L119, 1), NA())</f>
        <v>#N/A</v>
      </c>
      <c r="L109" s="564" t="e">
        <f>IF(ISNUMBER(Regressions!M119),ROUND(Regressions!M119, 1), NA())</f>
        <v>#N/A</v>
      </c>
      <c r="M109" s="561" t="e">
        <f>IF(ISNUMBER(Regressions!N119),ROUND(Regressions!N119, 1), NA())</f>
        <v>#N/A</v>
      </c>
      <c r="N109" s="562" t="e">
        <f>IF(ISNUMBER(Regressions!O119),ROUND(Regressions!O119, 1), NA())</f>
        <v>#N/A</v>
      </c>
      <c r="O109" s="563" t="e">
        <f>IF(ISNUMBER(Regressions!Q119),ROUND(Regressions!Q119, 1), NA())</f>
        <v>#N/A</v>
      </c>
      <c r="P109" s="559" t="e">
        <f>IF(ISNUMBER(Regressions!R119),ROUND(Regressions!R119, 1), NA())</f>
        <v>#N/A</v>
      </c>
      <c r="Q109" s="565" t="e">
        <f>IF(ISNUMBER(Regressions!S119),ROUND(Regressions!S119, 1), NA())</f>
        <v>#N/A</v>
      </c>
      <c r="R109" s="561" t="e">
        <f>IF(ISNUMBER(Regressions!T119),ROUND(Regressions!T119, 1), NA())</f>
        <v>#N/A</v>
      </c>
      <c r="S109" s="562" t="e">
        <f>IF(ISNUMBER(Regressions!U119),ROUND(Regressions!U119, 1), NA())</f>
        <v>#N/A</v>
      </c>
    </row>
    <row r="110" spans="1:19" x14ac:dyDescent="0.25">
      <c r="A110" s="554" t="str">
        <f>+Introduction!$C$7</f>
        <v>Solomon Islands</v>
      </c>
      <c r="B110" s="555">
        <f>IF(ISBLANK(Regressions!B120), " ", Regressions!B120)</f>
        <v>2013</v>
      </c>
      <c r="C110" s="554" t="str">
        <f>HLOOKUP(Introduction!$G$4,nametranslations,27,FALSE)</f>
        <v>Pre-primary</v>
      </c>
      <c r="D110" s="557">
        <f>IF(ISBLANK(Regressions!D120), " ", Regressions!D120)</f>
        <v>50087</v>
      </c>
      <c r="E110" s="558" t="e">
        <f>IF(ISNUMBER(Regressions!E120),ROUND(Regressions!E120, 1), NA())</f>
        <v>#N/A</v>
      </c>
      <c r="F110" s="559" t="e">
        <f>IF(ISNUMBER(Regressions!F120),ROUND(Regressions!F120, 1), NA())</f>
        <v>#N/A</v>
      </c>
      <c r="G110" s="560" t="e">
        <f>IF(ISNUMBER(Regressions!G120),ROUND(Regressions!G120, 1), NA())</f>
        <v>#N/A</v>
      </c>
      <c r="H110" s="561" t="e">
        <f>IF(ISNUMBER(Regressions!H120),ROUND(Regressions!H120, 1), NA())</f>
        <v>#N/A</v>
      </c>
      <c r="I110" s="562" t="e">
        <f>IF(ISNUMBER(Regressions!I120),ROUND(Regressions!I120, 1), NA())</f>
        <v>#N/A</v>
      </c>
      <c r="J110" s="563" t="e">
        <f>IF(ISNUMBER(Regressions!K120),ROUND(Regressions!K120, 1), NA())</f>
        <v>#N/A</v>
      </c>
      <c r="K110" s="559" t="e">
        <f>IF(ISNUMBER(Regressions!L120),ROUND(Regressions!L120, 1), NA())</f>
        <v>#N/A</v>
      </c>
      <c r="L110" s="564" t="e">
        <f>IF(ISNUMBER(Regressions!M120),ROUND(Regressions!M120, 1), NA())</f>
        <v>#N/A</v>
      </c>
      <c r="M110" s="561" t="e">
        <f>IF(ISNUMBER(Regressions!N120),ROUND(Regressions!N120, 1), NA())</f>
        <v>#N/A</v>
      </c>
      <c r="N110" s="562" t="e">
        <f>IF(ISNUMBER(Regressions!O120),ROUND(Regressions!O120, 1), NA())</f>
        <v>#N/A</v>
      </c>
      <c r="O110" s="563" t="e">
        <f>IF(ISNUMBER(Regressions!Q120),ROUND(Regressions!Q120, 1), NA())</f>
        <v>#N/A</v>
      </c>
      <c r="P110" s="559" t="e">
        <f>IF(ISNUMBER(Regressions!R120),ROUND(Regressions!R120, 1), NA())</f>
        <v>#N/A</v>
      </c>
      <c r="Q110" s="565" t="e">
        <f>IF(ISNUMBER(Regressions!S120),ROUND(Regressions!S120, 1), NA())</f>
        <v>#N/A</v>
      </c>
      <c r="R110" s="561" t="e">
        <f>IF(ISNUMBER(Regressions!T120),ROUND(Regressions!T120, 1), NA())</f>
        <v>#N/A</v>
      </c>
      <c r="S110" s="562" t="e">
        <f>IF(ISNUMBER(Regressions!U120),ROUND(Regressions!U120, 1), NA())</f>
        <v>#N/A</v>
      </c>
    </row>
    <row r="111" spans="1:19" x14ac:dyDescent="0.25">
      <c r="A111" s="554" t="str">
        <f>+Introduction!$C$7</f>
        <v>Solomon Islands</v>
      </c>
      <c r="B111" s="555">
        <f>IF(ISBLANK(Regressions!B121), " ", Regressions!B121)</f>
        <v>2014</v>
      </c>
      <c r="C111" s="554" t="str">
        <f>HLOOKUP(Introduction!$G$4,nametranslations,27,FALSE)</f>
        <v>Pre-primary</v>
      </c>
      <c r="D111" s="557">
        <f>IF(ISBLANK(Regressions!D121), " ", Regressions!D121)</f>
        <v>51933</v>
      </c>
      <c r="E111" s="558">
        <f>IF(ISNUMBER(Regressions!E121),ROUND(Regressions!E121, 1), NA())</f>
        <v>62.1</v>
      </c>
      <c r="F111" s="559">
        <f>IF(ISNUMBER(Regressions!F121),ROUND(Regressions!F121, 1), NA())</f>
        <v>56.7</v>
      </c>
      <c r="G111" s="560">
        <f>IF(ISNUMBER(Regressions!G121),ROUND(Regressions!G121, 1), NA())</f>
        <v>46.6</v>
      </c>
      <c r="H111" s="561">
        <f>IF(ISNUMBER(Regressions!H121),ROUND(Regressions!H121, 1), NA())</f>
        <v>10.1</v>
      </c>
      <c r="I111" s="562">
        <f>IF(ISNUMBER(Regressions!I121),ROUND(Regressions!I121, 1), NA())</f>
        <v>43.3</v>
      </c>
      <c r="J111" s="563">
        <f>IF(ISNUMBER(Regressions!K121),ROUND(Regressions!K121, 1), NA())</f>
        <v>39.6</v>
      </c>
      <c r="K111" s="559">
        <f>IF(ISNUMBER(Regressions!L121),ROUND(Regressions!L121, 1), NA())</f>
        <v>34.6</v>
      </c>
      <c r="L111" s="564">
        <f>IF(ISNUMBER(Regressions!M121),ROUND(Regressions!M121, 1), NA())</f>
        <v>8.1</v>
      </c>
      <c r="M111" s="561">
        <f>IF(ISNUMBER(Regressions!N121),ROUND(Regressions!N121, 1), NA())</f>
        <v>26.5</v>
      </c>
      <c r="N111" s="562">
        <f>IF(ISNUMBER(Regressions!O121),ROUND(Regressions!O121, 1), NA())</f>
        <v>65.400000000000006</v>
      </c>
      <c r="O111" s="563">
        <f>IF(ISNUMBER(Regressions!Q121),ROUND(Regressions!Q121, 1), NA())</f>
        <v>50.7</v>
      </c>
      <c r="P111" s="559">
        <f>IF(ISNUMBER(Regressions!R121),ROUND(Regressions!R121, 1), NA())</f>
        <v>31.9</v>
      </c>
      <c r="Q111" s="565">
        <f>IF(ISNUMBER(Regressions!S121),ROUND(Regressions!S121, 1), NA())</f>
        <v>18.8</v>
      </c>
      <c r="R111" s="561">
        <f>IF(ISNUMBER(Regressions!T121),ROUND(Regressions!T121, 1), NA())</f>
        <v>13.1</v>
      </c>
      <c r="S111" s="562">
        <f>IF(ISNUMBER(Regressions!U121),ROUND(Regressions!U121, 1), NA())</f>
        <v>68.099999999999994</v>
      </c>
    </row>
    <row r="112" spans="1:19" x14ac:dyDescent="0.25">
      <c r="A112" s="554" t="str">
        <f>+Introduction!$C$7</f>
        <v>Solomon Islands</v>
      </c>
      <c r="B112" s="555">
        <f>IF(ISBLANK(Regressions!B122), " ", Regressions!B122)</f>
        <v>2015</v>
      </c>
      <c r="C112" s="554" t="str">
        <f>HLOOKUP(Introduction!$G$4,nametranslations,27,FALSE)</f>
        <v>Pre-primary</v>
      </c>
      <c r="D112" s="557">
        <f>IF(ISBLANK(Regressions!D122), " ", Regressions!D122)</f>
        <v>53923</v>
      </c>
      <c r="E112" s="558">
        <f>IF(ISNUMBER(Regressions!E122),ROUND(Regressions!E122, 1), NA())</f>
        <v>62.1</v>
      </c>
      <c r="F112" s="559">
        <f>IF(ISNUMBER(Regressions!F122),ROUND(Regressions!F122, 1), NA())</f>
        <v>56.7</v>
      </c>
      <c r="G112" s="560">
        <f>IF(ISNUMBER(Regressions!G122),ROUND(Regressions!G122, 1), NA())</f>
        <v>46.6</v>
      </c>
      <c r="H112" s="561">
        <f>IF(ISNUMBER(Regressions!H122),ROUND(Regressions!H122, 1), NA())</f>
        <v>10.1</v>
      </c>
      <c r="I112" s="562">
        <f>IF(ISNUMBER(Regressions!I122),ROUND(Regressions!I122, 1), NA())</f>
        <v>43.3</v>
      </c>
      <c r="J112" s="563">
        <f>IF(ISNUMBER(Regressions!K122),ROUND(Regressions!K122, 1), NA())</f>
        <v>39.6</v>
      </c>
      <c r="K112" s="559">
        <f>IF(ISNUMBER(Regressions!L122),ROUND(Regressions!L122, 1), NA())</f>
        <v>34.6</v>
      </c>
      <c r="L112" s="564">
        <f>IF(ISNUMBER(Regressions!M122),ROUND(Regressions!M122, 1), NA())</f>
        <v>8.1</v>
      </c>
      <c r="M112" s="561">
        <f>IF(ISNUMBER(Regressions!N122),ROUND(Regressions!N122, 1), NA())</f>
        <v>26.5</v>
      </c>
      <c r="N112" s="562">
        <f>IF(ISNUMBER(Regressions!O122),ROUND(Regressions!O122, 1), NA())</f>
        <v>65.400000000000006</v>
      </c>
      <c r="O112" s="563">
        <f>IF(ISNUMBER(Regressions!Q122),ROUND(Regressions!Q122, 1), NA())</f>
        <v>50.7</v>
      </c>
      <c r="P112" s="559">
        <f>IF(ISNUMBER(Regressions!R122),ROUND(Regressions!R122, 1), NA())</f>
        <v>31.9</v>
      </c>
      <c r="Q112" s="565">
        <f>IF(ISNUMBER(Regressions!S122),ROUND(Regressions!S122, 1), NA())</f>
        <v>18.8</v>
      </c>
      <c r="R112" s="561">
        <f>IF(ISNUMBER(Regressions!T122),ROUND(Regressions!T122, 1), NA())</f>
        <v>13.1</v>
      </c>
      <c r="S112" s="562">
        <f>IF(ISNUMBER(Regressions!U122),ROUND(Regressions!U122, 1), NA())</f>
        <v>68.099999999999994</v>
      </c>
    </row>
    <row r="113" spans="1:19" x14ac:dyDescent="0.25">
      <c r="A113" s="554" t="str">
        <f>+Introduction!$C$7</f>
        <v>Solomon Islands</v>
      </c>
      <c r="B113" s="555">
        <f>IF(ISBLANK(Regressions!B123), " ", Regressions!B123)</f>
        <v>2016</v>
      </c>
      <c r="C113" s="554" t="str">
        <f>HLOOKUP(Introduction!$G$4,nametranslations,27,FALSE)</f>
        <v>Pre-primary</v>
      </c>
      <c r="D113" s="557">
        <f>IF(ISBLANK(Regressions!D123), " ", Regressions!D123)</f>
        <v>55949</v>
      </c>
      <c r="E113" s="558">
        <f>IF(ISNUMBER(Regressions!E123),ROUND(Regressions!E123, 1), NA())</f>
        <v>62.1</v>
      </c>
      <c r="F113" s="559">
        <f>IF(ISNUMBER(Regressions!F123),ROUND(Regressions!F123, 1), NA())</f>
        <v>56.7</v>
      </c>
      <c r="G113" s="560">
        <f>IF(ISNUMBER(Regressions!G123),ROUND(Regressions!G123, 1), NA())</f>
        <v>46.6</v>
      </c>
      <c r="H113" s="561">
        <f>IF(ISNUMBER(Regressions!H123),ROUND(Regressions!H123, 1), NA())</f>
        <v>10.1</v>
      </c>
      <c r="I113" s="562">
        <f>IF(ISNUMBER(Regressions!I123),ROUND(Regressions!I123, 1), NA())</f>
        <v>43.3</v>
      </c>
      <c r="J113" s="563">
        <f>IF(ISNUMBER(Regressions!K123),ROUND(Regressions!K123, 1), NA())</f>
        <v>39.6</v>
      </c>
      <c r="K113" s="559">
        <f>IF(ISNUMBER(Regressions!L123),ROUND(Regressions!L123, 1), NA())</f>
        <v>34.6</v>
      </c>
      <c r="L113" s="564">
        <f>IF(ISNUMBER(Regressions!M123),ROUND(Regressions!M123, 1), NA())</f>
        <v>8.1</v>
      </c>
      <c r="M113" s="561">
        <f>IF(ISNUMBER(Regressions!N123),ROUND(Regressions!N123, 1), NA())</f>
        <v>26.5</v>
      </c>
      <c r="N113" s="562">
        <f>IF(ISNUMBER(Regressions!O123),ROUND(Regressions!O123, 1), NA())</f>
        <v>65.400000000000006</v>
      </c>
      <c r="O113" s="563">
        <f>IF(ISNUMBER(Regressions!Q123),ROUND(Regressions!Q123, 1), NA())</f>
        <v>50.7</v>
      </c>
      <c r="P113" s="559">
        <f>IF(ISNUMBER(Regressions!R123),ROUND(Regressions!R123, 1), NA())</f>
        <v>31.9</v>
      </c>
      <c r="Q113" s="565">
        <f>IF(ISNUMBER(Regressions!S123),ROUND(Regressions!S123, 1), NA())</f>
        <v>18.8</v>
      </c>
      <c r="R113" s="561">
        <f>IF(ISNUMBER(Regressions!T123),ROUND(Regressions!T123, 1), NA())</f>
        <v>13.1</v>
      </c>
      <c r="S113" s="562">
        <f>IF(ISNUMBER(Regressions!U123),ROUND(Regressions!U123, 1), NA())</f>
        <v>68.099999999999994</v>
      </c>
    </row>
    <row r="114" spans="1:19" x14ac:dyDescent="0.25">
      <c r="A114" s="554" t="str">
        <f>+Introduction!$C$7</f>
        <v>Solomon Islands</v>
      </c>
      <c r="B114" s="555">
        <f>IF(ISBLANK(Regressions!B124), " ", Regressions!B124)</f>
        <v>2017</v>
      </c>
      <c r="C114" s="554" t="str">
        <f>HLOOKUP(Introduction!$G$4,nametranslations,27,FALSE)</f>
        <v>Pre-primary</v>
      </c>
      <c r="D114" s="557">
        <f>IF(ISBLANK(Regressions!D124), " ", Regressions!D124)</f>
        <v>57718</v>
      </c>
      <c r="E114" s="558">
        <f>IF(ISNUMBER(Regressions!E124),ROUND(Regressions!E124, 1), NA())</f>
        <v>62.1</v>
      </c>
      <c r="F114" s="559">
        <f>IF(ISNUMBER(Regressions!F124),ROUND(Regressions!F124, 1), NA())</f>
        <v>56.7</v>
      </c>
      <c r="G114" s="560">
        <f>IF(ISNUMBER(Regressions!G124),ROUND(Regressions!G124, 1), NA())</f>
        <v>46.6</v>
      </c>
      <c r="H114" s="561">
        <f>IF(ISNUMBER(Regressions!H124),ROUND(Regressions!H124, 1), NA())</f>
        <v>10.1</v>
      </c>
      <c r="I114" s="562">
        <f>IF(ISNUMBER(Regressions!I124),ROUND(Regressions!I124, 1), NA())</f>
        <v>43.3</v>
      </c>
      <c r="J114" s="563">
        <f>IF(ISNUMBER(Regressions!K124),ROUND(Regressions!K124, 1), NA())</f>
        <v>39.6</v>
      </c>
      <c r="K114" s="559">
        <f>IF(ISNUMBER(Regressions!L124),ROUND(Regressions!L124, 1), NA())</f>
        <v>34.6</v>
      </c>
      <c r="L114" s="564">
        <f>IF(ISNUMBER(Regressions!M124),ROUND(Regressions!M124, 1), NA())</f>
        <v>8.1</v>
      </c>
      <c r="M114" s="561">
        <f>IF(ISNUMBER(Regressions!N124),ROUND(Regressions!N124, 1), NA())</f>
        <v>26.5</v>
      </c>
      <c r="N114" s="562">
        <f>IF(ISNUMBER(Regressions!O124),ROUND(Regressions!O124, 1), NA())</f>
        <v>65.400000000000006</v>
      </c>
      <c r="O114" s="563">
        <f>IF(ISNUMBER(Regressions!Q124),ROUND(Regressions!Q124, 1), NA())</f>
        <v>50.7</v>
      </c>
      <c r="P114" s="559">
        <f>IF(ISNUMBER(Regressions!R124),ROUND(Regressions!R124, 1), NA())</f>
        <v>31.9</v>
      </c>
      <c r="Q114" s="565">
        <f>IF(ISNUMBER(Regressions!S124),ROUND(Regressions!S124, 1), NA())</f>
        <v>18.8</v>
      </c>
      <c r="R114" s="561">
        <f>IF(ISNUMBER(Regressions!T124),ROUND(Regressions!T124, 1), NA())</f>
        <v>13.1</v>
      </c>
      <c r="S114" s="562">
        <f>IF(ISNUMBER(Regressions!U124),ROUND(Regressions!U124, 1), NA())</f>
        <v>68.099999999999994</v>
      </c>
    </row>
    <row r="115" spans="1:19" x14ac:dyDescent="0.25">
      <c r="A115" s="554" t="str">
        <f>+Introduction!$C$7</f>
        <v>Solomon Islands</v>
      </c>
      <c r="B115" s="555">
        <f>IF(ISBLANK(Regressions!B125), " ", Regressions!B125)</f>
        <v>2018</v>
      </c>
      <c r="C115" s="554" t="str">
        <f>HLOOKUP(Introduction!$G$4,nametranslations,27,FALSE)</f>
        <v>Pre-primary</v>
      </c>
      <c r="D115" s="557">
        <f>IF(ISBLANK(Regressions!D125), " ", Regressions!D125)</f>
        <v>59293</v>
      </c>
      <c r="E115" s="558">
        <f>IF(ISNUMBER(Regressions!E125),ROUND(Regressions!E125, 1), NA())</f>
        <v>62.1</v>
      </c>
      <c r="F115" s="559">
        <f>IF(ISNUMBER(Regressions!F125),ROUND(Regressions!F125, 1), NA())</f>
        <v>56.7</v>
      </c>
      <c r="G115" s="560">
        <f>IF(ISNUMBER(Regressions!G125),ROUND(Regressions!G125, 1), NA())</f>
        <v>46.6</v>
      </c>
      <c r="H115" s="561">
        <f>IF(ISNUMBER(Regressions!H125),ROUND(Regressions!H125, 1), NA())</f>
        <v>10.1</v>
      </c>
      <c r="I115" s="562">
        <f>IF(ISNUMBER(Regressions!I125),ROUND(Regressions!I125, 1), NA())</f>
        <v>43.3</v>
      </c>
      <c r="J115" s="563">
        <f>IF(ISNUMBER(Regressions!K125),ROUND(Regressions!K125, 1), NA())</f>
        <v>39.6</v>
      </c>
      <c r="K115" s="559">
        <f>IF(ISNUMBER(Regressions!L125),ROUND(Regressions!L125, 1), NA())</f>
        <v>34.6</v>
      </c>
      <c r="L115" s="564">
        <f>IF(ISNUMBER(Regressions!M125),ROUND(Regressions!M125, 1), NA())</f>
        <v>8.1</v>
      </c>
      <c r="M115" s="561">
        <f>IF(ISNUMBER(Regressions!N125),ROUND(Regressions!N125, 1), NA())</f>
        <v>26.5</v>
      </c>
      <c r="N115" s="562">
        <f>IF(ISNUMBER(Regressions!O125),ROUND(Regressions!O125, 1), NA())</f>
        <v>65.400000000000006</v>
      </c>
      <c r="O115" s="563">
        <f>IF(ISNUMBER(Regressions!Q125),ROUND(Regressions!Q125, 1), NA())</f>
        <v>50.7</v>
      </c>
      <c r="P115" s="559">
        <f>IF(ISNUMBER(Regressions!R125),ROUND(Regressions!R125, 1), NA())</f>
        <v>31.9</v>
      </c>
      <c r="Q115" s="565">
        <f>IF(ISNUMBER(Regressions!S125),ROUND(Regressions!S125, 1), NA())</f>
        <v>18.8</v>
      </c>
      <c r="R115" s="561">
        <f>IF(ISNUMBER(Regressions!T125),ROUND(Regressions!T125, 1), NA())</f>
        <v>13.1</v>
      </c>
      <c r="S115" s="562">
        <f>IF(ISNUMBER(Regressions!U125),ROUND(Regressions!U125, 1), NA())</f>
        <v>68.099999999999994</v>
      </c>
    </row>
    <row r="116" spans="1:19" x14ac:dyDescent="0.25">
      <c r="A116" s="554" t="str">
        <f>+Introduction!$C$7</f>
        <v>Solomon Islands</v>
      </c>
      <c r="B116" s="555">
        <f>IF(ISBLANK(Regressions!B126), " ", Regressions!B126)</f>
        <v>2019</v>
      </c>
      <c r="C116" s="554" t="str">
        <f>HLOOKUP(Introduction!$G$4,nametranslations,27,FALSE)</f>
        <v>Pre-primary</v>
      </c>
      <c r="D116" s="557">
        <f>IF(ISBLANK(Regressions!D126), " ", Regressions!D126)</f>
        <v>60579</v>
      </c>
      <c r="E116" s="558">
        <f>IF(ISNUMBER(Regressions!E126),ROUND(Regressions!E126, 1), NA())</f>
        <v>62.1</v>
      </c>
      <c r="F116" s="559">
        <f>IF(ISNUMBER(Regressions!F126),ROUND(Regressions!F126, 1), NA())</f>
        <v>56.7</v>
      </c>
      <c r="G116" s="560">
        <f>IF(ISNUMBER(Regressions!G126),ROUND(Regressions!G126, 1), NA())</f>
        <v>46.6</v>
      </c>
      <c r="H116" s="561">
        <f>IF(ISNUMBER(Regressions!H126),ROUND(Regressions!H126, 1), NA())</f>
        <v>10.1</v>
      </c>
      <c r="I116" s="562">
        <f>IF(ISNUMBER(Regressions!I126),ROUND(Regressions!I126, 1), NA())</f>
        <v>43.3</v>
      </c>
      <c r="J116" s="563">
        <f>IF(ISNUMBER(Regressions!K126),ROUND(Regressions!K126, 1), NA())</f>
        <v>39.6</v>
      </c>
      <c r="K116" s="559">
        <f>IF(ISNUMBER(Regressions!L126),ROUND(Regressions!L126, 1), NA())</f>
        <v>34.6</v>
      </c>
      <c r="L116" s="564">
        <f>IF(ISNUMBER(Regressions!M126),ROUND(Regressions!M126, 1), NA())</f>
        <v>8.1</v>
      </c>
      <c r="M116" s="561">
        <f>IF(ISNUMBER(Regressions!N126),ROUND(Regressions!N126, 1), NA())</f>
        <v>26.5</v>
      </c>
      <c r="N116" s="562">
        <f>IF(ISNUMBER(Regressions!O126),ROUND(Regressions!O126, 1), NA())</f>
        <v>65.400000000000006</v>
      </c>
      <c r="O116" s="563">
        <f>IF(ISNUMBER(Regressions!Q126),ROUND(Regressions!Q126, 1), NA())</f>
        <v>50.7</v>
      </c>
      <c r="P116" s="559">
        <f>IF(ISNUMBER(Regressions!R126),ROUND(Regressions!R126, 1), NA())</f>
        <v>31.9</v>
      </c>
      <c r="Q116" s="565">
        <f>IF(ISNUMBER(Regressions!S126),ROUND(Regressions!S126, 1), NA())</f>
        <v>18.8</v>
      </c>
      <c r="R116" s="561">
        <f>IF(ISNUMBER(Regressions!T126),ROUND(Regressions!T126, 1), NA())</f>
        <v>13.1</v>
      </c>
      <c r="S116" s="562">
        <f>IF(ISNUMBER(Regressions!U126),ROUND(Regressions!U126, 1), NA())</f>
        <v>68.099999999999994</v>
      </c>
    </row>
    <row r="117" spans="1:19" x14ac:dyDescent="0.25">
      <c r="A117" s="554" t="str">
        <f>+Introduction!$C$7</f>
        <v>Solomon Islands</v>
      </c>
      <c r="B117" s="555">
        <f>IF(ISBLANK(Regressions!B127), " ", Regressions!B127)</f>
        <v>2020</v>
      </c>
      <c r="C117" s="554" t="str">
        <f>HLOOKUP(Introduction!$G$4,nametranslations,27,FALSE)</f>
        <v>Pre-primary</v>
      </c>
      <c r="D117" s="557">
        <f>IF(ISBLANK(Regressions!D127), " ", Regressions!D127)</f>
        <v>61048</v>
      </c>
      <c r="E117" s="558">
        <f>IF(ISNUMBER(Regressions!E127),ROUND(Regressions!E127, 1), NA())</f>
        <v>62.1</v>
      </c>
      <c r="F117" s="559">
        <f>IF(ISNUMBER(Regressions!F127),ROUND(Regressions!F127, 1), NA())</f>
        <v>56.7</v>
      </c>
      <c r="G117" s="560">
        <f>IF(ISNUMBER(Regressions!G127),ROUND(Regressions!G127, 1), NA())</f>
        <v>46.6</v>
      </c>
      <c r="H117" s="561">
        <f>IF(ISNUMBER(Regressions!H127),ROUND(Regressions!H127, 1), NA())</f>
        <v>10.1</v>
      </c>
      <c r="I117" s="562">
        <f>IF(ISNUMBER(Regressions!I127),ROUND(Regressions!I127, 1), NA())</f>
        <v>43.3</v>
      </c>
      <c r="J117" s="563">
        <f>IF(ISNUMBER(Regressions!K127),ROUND(Regressions!K127, 1), NA())</f>
        <v>39.6</v>
      </c>
      <c r="K117" s="559">
        <f>IF(ISNUMBER(Regressions!L127),ROUND(Regressions!L127, 1), NA())</f>
        <v>34.6</v>
      </c>
      <c r="L117" s="564">
        <f>IF(ISNUMBER(Regressions!M127),ROUND(Regressions!M127, 1), NA())</f>
        <v>8.1</v>
      </c>
      <c r="M117" s="561">
        <f>IF(ISNUMBER(Regressions!N127),ROUND(Regressions!N127, 1), NA())</f>
        <v>26.5</v>
      </c>
      <c r="N117" s="562">
        <f>IF(ISNUMBER(Regressions!O127),ROUND(Regressions!O127, 1), NA())</f>
        <v>65.400000000000006</v>
      </c>
      <c r="O117" s="563">
        <f>IF(ISNUMBER(Regressions!Q127),ROUND(Regressions!Q127, 1), NA())</f>
        <v>50.7</v>
      </c>
      <c r="P117" s="559">
        <f>IF(ISNUMBER(Regressions!R127),ROUND(Regressions!R127, 1), NA())</f>
        <v>31.9</v>
      </c>
      <c r="Q117" s="565">
        <f>IF(ISNUMBER(Regressions!S127),ROUND(Regressions!S127, 1), NA())</f>
        <v>18.8</v>
      </c>
      <c r="R117" s="561">
        <f>IF(ISNUMBER(Regressions!T127),ROUND(Regressions!T127, 1), NA())</f>
        <v>13.1</v>
      </c>
      <c r="S117" s="562">
        <f>IF(ISNUMBER(Regressions!U127),ROUND(Regressions!U127, 1), NA())</f>
        <v>68.099999999999994</v>
      </c>
    </row>
    <row r="118" spans="1:19" x14ac:dyDescent="0.25">
      <c r="A118" s="554" t="str">
        <f>+Introduction!$C$7</f>
        <v>Solomon Islands</v>
      </c>
      <c r="B118" s="555">
        <f>IF(ISBLANK(Regressions!B128), " ", Regressions!B128)</f>
        <v>2021</v>
      </c>
      <c r="C118" s="554" t="str">
        <f>HLOOKUP(Introduction!$G$4,nametranslations,27,FALSE)</f>
        <v>Pre-primary</v>
      </c>
      <c r="D118" s="557">
        <f>IF(ISBLANK(Regressions!D128), " ", Regressions!D128)</f>
        <v>61390</v>
      </c>
      <c r="E118" s="563">
        <f>IF(ISNUMBER(Regressions!E128),ROUND(Regressions!E128, 1), NA())</f>
        <v>62.1</v>
      </c>
      <c r="F118" s="566">
        <f>IF(ISNUMBER(Regressions!F128),ROUND(Regressions!F128, 1), NA())</f>
        <v>56.7</v>
      </c>
      <c r="G118" s="567">
        <f>IF(ISNUMBER(Regressions!G128),ROUND(Regressions!G128, 1), NA())</f>
        <v>46.6</v>
      </c>
      <c r="H118" s="561">
        <f>IF(ISNUMBER(Regressions!H128),ROUND(Regressions!H128, 1), NA())</f>
        <v>10.1</v>
      </c>
      <c r="I118" s="562">
        <f>IF(ISNUMBER(Regressions!I128),ROUND(Regressions!I128, 1), NA())</f>
        <v>43.3</v>
      </c>
      <c r="J118" s="563">
        <f>IF(ISNUMBER(Regressions!K128),ROUND(Regressions!K128, 1), NA())</f>
        <v>39.6</v>
      </c>
      <c r="K118" s="566">
        <f>IF(ISNUMBER(Regressions!L128),ROUND(Regressions!L128, 1), NA())</f>
        <v>34.6</v>
      </c>
      <c r="L118" s="568">
        <f>IF(ISNUMBER(Regressions!M128),ROUND(Regressions!M128, 1), NA())</f>
        <v>8.1</v>
      </c>
      <c r="M118" s="561">
        <f>IF(ISNUMBER(Regressions!N128),ROUND(Regressions!N128, 1), NA())</f>
        <v>26.5</v>
      </c>
      <c r="N118" s="562">
        <f>IF(ISNUMBER(Regressions!O128),ROUND(Regressions!O128, 1), NA())</f>
        <v>65.400000000000006</v>
      </c>
      <c r="O118" s="563">
        <f>IF(ISNUMBER(Regressions!Q128),ROUND(Regressions!Q128, 1), NA())</f>
        <v>50.7</v>
      </c>
      <c r="P118" s="566">
        <f>IF(ISNUMBER(Regressions!R128),ROUND(Regressions!R128, 1), NA())</f>
        <v>31.9</v>
      </c>
      <c r="Q118" s="569">
        <f>IF(ISNUMBER(Regressions!S128),ROUND(Regressions!S128, 1), NA())</f>
        <v>18.8</v>
      </c>
      <c r="R118" s="561">
        <f>IF(ISNUMBER(Regressions!T128),ROUND(Regressions!T128, 1), NA())</f>
        <v>13.1</v>
      </c>
      <c r="S118" s="562">
        <f>IF(ISNUMBER(Regressions!U128),ROUND(Regressions!U128, 1), NA())</f>
        <v>68.099999999999994</v>
      </c>
    </row>
    <row r="119" spans="1:19" x14ac:dyDescent="0.25">
      <c r="A119" s="554" t="str">
        <f>+Introduction!$C$7</f>
        <v>Solomon Islands</v>
      </c>
      <c r="B119" s="555">
        <f>IF(ISBLANK(Regressions!B129), " ", Regressions!B129)</f>
        <v>2022</v>
      </c>
      <c r="C119" s="554" t="str">
        <f>HLOOKUP(Introduction!$G$4,nametranslations,27,FALSE)</f>
        <v>Pre-primary</v>
      </c>
      <c r="D119" s="557">
        <f>IF(ISBLANK(Regressions!D129), " ", Regressions!D129)</f>
        <v>61660</v>
      </c>
      <c r="E119" s="558">
        <f>IF(ISNUMBER(Regressions!E129),ROUND(Regressions!E129, 1), NA())</f>
        <v>62.1</v>
      </c>
      <c r="F119" s="559">
        <f>IF(ISNUMBER(Regressions!F129),ROUND(Regressions!F129, 1), NA())</f>
        <v>56.7</v>
      </c>
      <c r="G119" s="560">
        <f>IF(ISNUMBER(Regressions!G129),ROUND(Regressions!G129, 1), NA())</f>
        <v>46.6</v>
      </c>
      <c r="H119" s="561">
        <f>IF(ISNUMBER(Regressions!H129),ROUND(Regressions!H129, 1), NA())</f>
        <v>10.1</v>
      </c>
      <c r="I119" s="562">
        <f>IF(ISNUMBER(Regressions!I129),ROUND(Regressions!I129, 1), NA())</f>
        <v>43.3</v>
      </c>
      <c r="J119" s="563">
        <f>IF(ISNUMBER(Regressions!K129),ROUND(Regressions!K129, 1), NA())</f>
        <v>39.6</v>
      </c>
      <c r="K119" s="559">
        <f>IF(ISNUMBER(Regressions!L129),ROUND(Regressions!L129, 1), NA())</f>
        <v>34.6</v>
      </c>
      <c r="L119" s="564">
        <f>IF(ISNUMBER(Regressions!M129),ROUND(Regressions!M129, 1), NA())</f>
        <v>8.1</v>
      </c>
      <c r="M119" s="561">
        <f>IF(ISNUMBER(Regressions!N129),ROUND(Regressions!N129, 1), NA())</f>
        <v>26.5</v>
      </c>
      <c r="N119" s="562">
        <f>IF(ISNUMBER(Regressions!O129),ROUND(Regressions!O129, 1), NA())</f>
        <v>65.400000000000006</v>
      </c>
      <c r="O119" s="563">
        <f>IF(ISNUMBER(Regressions!Q129),ROUND(Regressions!Q129, 1), NA())</f>
        <v>50.7</v>
      </c>
      <c r="P119" s="559">
        <f>IF(ISNUMBER(Regressions!R129),ROUND(Regressions!R129, 1), NA())</f>
        <v>31.9</v>
      </c>
      <c r="Q119" s="565">
        <f>IF(ISNUMBER(Regressions!S129),ROUND(Regressions!S129, 1), NA())</f>
        <v>18.8</v>
      </c>
      <c r="R119" s="561">
        <f>IF(ISNUMBER(Regressions!T129),ROUND(Regressions!T129, 1), NA())</f>
        <v>13.1</v>
      </c>
      <c r="S119" s="562">
        <f>IF(ISNUMBER(Regressions!U129),ROUND(Regressions!U129, 1), NA())</f>
        <v>68.099999999999994</v>
      </c>
    </row>
    <row r="120" spans="1:19" x14ac:dyDescent="0.25">
      <c r="A120" s="554" t="str">
        <f>+Introduction!$C$7</f>
        <v>Solomon Islands</v>
      </c>
      <c r="B120" s="555">
        <f>IF(ISBLANK(Regressions!B130), " ", Regressions!B130)</f>
        <v>2023</v>
      </c>
      <c r="C120" s="554" t="str">
        <f>HLOOKUP(Introduction!$G$4,nametranslations,27,FALSE)</f>
        <v>Pre-primary</v>
      </c>
      <c r="D120" s="557">
        <f>IF(ISBLANK(Regressions!D130), " ", Regressions!D130)</f>
        <v>61502</v>
      </c>
      <c r="E120" s="558" t="e">
        <f>IF(ISNUMBER(Regressions!E130),ROUND(Regressions!E130, 1), NA())</f>
        <v>#N/A</v>
      </c>
      <c r="F120" s="559" t="e">
        <f>IF(ISNUMBER(Regressions!F130),ROUND(Regressions!F130, 1), NA())</f>
        <v>#N/A</v>
      </c>
      <c r="G120" s="560" t="e">
        <f>IF(ISNUMBER(Regressions!G130),ROUND(Regressions!G130, 1), NA())</f>
        <v>#N/A</v>
      </c>
      <c r="H120" s="561" t="e">
        <f>IF(ISNUMBER(Regressions!H130),ROUND(Regressions!H130, 1), NA())</f>
        <v>#N/A</v>
      </c>
      <c r="I120" s="562" t="e">
        <f>IF(ISNUMBER(Regressions!I130),ROUND(Regressions!I130, 1), NA())</f>
        <v>#N/A</v>
      </c>
      <c r="J120" s="563" t="e">
        <f>IF(ISNUMBER(Regressions!K130),ROUND(Regressions!K130, 1), NA())</f>
        <v>#N/A</v>
      </c>
      <c r="K120" s="559" t="e">
        <f>IF(ISNUMBER(Regressions!L130),ROUND(Regressions!L130, 1), NA())</f>
        <v>#N/A</v>
      </c>
      <c r="L120" s="564" t="e">
        <f>IF(ISNUMBER(Regressions!M130),ROUND(Regressions!M130, 1), NA())</f>
        <v>#N/A</v>
      </c>
      <c r="M120" s="561" t="e">
        <f>IF(ISNUMBER(Regressions!N130),ROUND(Regressions!N130, 1), NA())</f>
        <v>#N/A</v>
      </c>
      <c r="N120" s="562" t="e">
        <f>IF(ISNUMBER(Regressions!O130),ROUND(Regressions!O130, 1), NA())</f>
        <v>#N/A</v>
      </c>
      <c r="O120" s="563" t="e">
        <f>IF(ISNUMBER(Regressions!Q130),ROUND(Regressions!Q130, 1), NA())</f>
        <v>#N/A</v>
      </c>
      <c r="P120" s="559" t="e">
        <f>IF(ISNUMBER(Regressions!R130),ROUND(Regressions!R130, 1), NA())</f>
        <v>#N/A</v>
      </c>
      <c r="Q120" s="565" t="e">
        <f>IF(ISNUMBER(Regressions!S130),ROUND(Regressions!S130, 1), NA())</f>
        <v>#N/A</v>
      </c>
      <c r="R120" s="561" t="e">
        <f>IF(ISNUMBER(Regressions!T130),ROUND(Regressions!T130, 1), NA())</f>
        <v>#N/A</v>
      </c>
      <c r="S120" s="562" t="e">
        <f>IF(ISNUMBER(Regressions!U130),ROUND(Regressions!U130, 1), NA())</f>
        <v>#N/A</v>
      </c>
    </row>
    <row r="121" spans="1:19" x14ac:dyDescent="0.25">
      <c r="A121" s="554" t="str">
        <f>+Introduction!$C$7</f>
        <v>Solomon Islands</v>
      </c>
      <c r="B121" s="555">
        <f>IF(ISBLANK(Regressions!B131), " ", Regressions!B131)</f>
        <v>2024</v>
      </c>
      <c r="C121" s="554" t="str">
        <f>HLOOKUP(Introduction!$G$4,nametranslations,27,FALSE)</f>
        <v>Pre-primary</v>
      </c>
      <c r="D121" s="557">
        <f>IF(ISBLANK(Regressions!D131), " ", Regressions!D131)</f>
        <v>61478</v>
      </c>
      <c r="E121" s="558" t="e">
        <f>IF(ISNUMBER(Regressions!E131),ROUND(Regressions!E131, 1), NA())</f>
        <v>#N/A</v>
      </c>
      <c r="F121" s="559" t="e">
        <f>IF(ISNUMBER(Regressions!F131),ROUND(Regressions!F131, 1), NA())</f>
        <v>#N/A</v>
      </c>
      <c r="G121" s="560" t="e">
        <f>IF(ISNUMBER(Regressions!G131),ROUND(Regressions!G131, 1), NA())</f>
        <v>#N/A</v>
      </c>
      <c r="H121" s="561" t="e">
        <f>IF(ISNUMBER(Regressions!H131),ROUND(Regressions!H131, 1), NA())</f>
        <v>#N/A</v>
      </c>
      <c r="I121" s="562" t="e">
        <f>IF(ISNUMBER(Regressions!I131),ROUND(Regressions!I131, 1), NA())</f>
        <v>#N/A</v>
      </c>
      <c r="J121" s="563" t="e">
        <f>IF(ISNUMBER(Regressions!K131),ROUND(Regressions!K131, 1), NA())</f>
        <v>#N/A</v>
      </c>
      <c r="K121" s="559" t="e">
        <f>IF(ISNUMBER(Regressions!L131),ROUND(Regressions!L131, 1), NA())</f>
        <v>#N/A</v>
      </c>
      <c r="L121" s="564" t="e">
        <f>IF(ISNUMBER(Regressions!M131),ROUND(Regressions!M131, 1), NA())</f>
        <v>#N/A</v>
      </c>
      <c r="M121" s="561" t="e">
        <f>IF(ISNUMBER(Regressions!N131),ROUND(Regressions!N131, 1), NA())</f>
        <v>#N/A</v>
      </c>
      <c r="N121" s="562" t="e">
        <f>IF(ISNUMBER(Regressions!O131),ROUND(Regressions!O131, 1), NA())</f>
        <v>#N/A</v>
      </c>
      <c r="O121" s="563" t="e">
        <f>IF(ISNUMBER(Regressions!Q131),ROUND(Regressions!Q131, 1), NA())</f>
        <v>#N/A</v>
      </c>
      <c r="P121" s="559" t="e">
        <f>IF(ISNUMBER(Regressions!R131),ROUND(Regressions!R131, 1), NA())</f>
        <v>#N/A</v>
      </c>
      <c r="Q121" s="565" t="e">
        <f>IF(ISNUMBER(Regressions!S131),ROUND(Regressions!S131, 1), NA())</f>
        <v>#N/A</v>
      </c>
      <c r="R121" s="561" t="e">
        <f>IF(ISNUMBER(Regressions!T131),ROUND(Regressions!T131, 1), NA())</f>
        <v>#N/A</v>
      </c>
      <c r="S121" s="562" t="e">
        <f>IF(ISNUMBER(Regressions!U131),ROUND(Regressions!U131, 1), NA())</f>
        <v>#N/A</v>
      </c>
    </row>
    <row r="122" spans="1:19" x14ac:dyDescent="0.25">
      <c r="A122" s="570" t="str">
        <f>+Introduction!$C$7</f>
        <v>Solomon Islands</v>
      </c>
      <c r="B122" s="571">
        <f>IF(ISBLANK(Regressions!B132), " ", Regressions!B132)</f>
        <v>2025</v>
      </c>
      <c r="C122" s="570" t="str">
        <f>HLOOKUP(Introduction!$G$4,nametranslations,27,FALSE)</f>
        <v>Pre-primary</v>
      </c>
      <c r="D122" s="572">
        <f>IF(ISBLANK(Regressions!D132), " ", Regressions!D132)</f>
        <v>64340</v>
      </c>
      <c r="E122" s="573" t="e">
        <f>IF(ISNUMBER(Regressions!E132),ROUND(Regressions!E132, 1), NA())</f>
        <v>#N/A</v>
      </c>
      <c r="F122" s="574" t="e">
        <f>IF(ISNUMBER(Regressions!F132),ROUND(Regressions!F132, 1), NA())</f>
        <v>#N/A</v>
      </c>
      <c r="G122" s="575" t="e">
        <f>IF(ISNUMBER(Regressions!G132),ROUND(Regressions!G132, 1), NA())</f>
        <v>#N/A</v>
      </c>
      <c r="H122" s="576" t="e">
        <f>IF(ISNUMBER(Regressions!H132),ROUND(Regressions!H132, 1), NA())</f>
        <v>#N/A</v>
      </c>
      <c r="I122" s="577" t="e">
        <f>IF(ISNUMBER(Regressions!I132),ROUND(Regressions!I132, 1), NA())</f>
        <v>#N/A</v>
      </c>
      <c r="J122" s="578" t="e">
        <f>IF(ISNUMBER(Regressions!K132),ROUND(Regressions!K132, 1), NA())</f>
        <v>#N/A</v>
      </c>
      <c r="K122" s="574" t="e">
        <f>IF(ISNUMBER(Regressions!L132),ROUND(Regressions!L132, 1), NA())</f>
        <v>#N/A</v>
      </c>
      <c r="L122" s="579" t="e">
        <f>IF(ISNUMBER(Regressions!M132),ROUND(Regressions!M132, 1), NA())</f>
        <v>#N/A</v>
      </c>
      <c r="M122" s="576" t="e">
        <f>IF(ISNUMBER(Regressions!N132),ROUND(Regressions!N132, 1), NA())</f>
        <v>#N/A</v>
      </c>
      <c r="N122" s="577" t="e">
        <f>IF(ISNUMBER(Regressions!O132),ROUND(Regressions!O132, 1), NA())</f>
        <v>#N/A</v>
      </c>
      <c r="O122" s="578" t="e">
        <f>IF(ISNUMBER(Regressions!Q132),ROUND(Regressions!Q132, 1), NA())</f>
        <v>#N/A</v>
      </c>
      <c r="P122" s="574" t="e">
        <f>IF(ISNUMBER(Regressions!R132),ROUND(Regressions!R132, 1), NA())</f>
        <v>#N/A</v>
      </c>
      <c r="Q122" s="580" t="e">
        <f>IF(ISNUMBER(Regressions!S132),ROUND(Regressions!S132, 1), NA())</f>
        <v>#N/A</v>
      </c>
      <c r="R122" s="576" t="e">
        <f>IF(ISNUMBER(Regressions!T132),ROUND(Regressions!T132, 1), NA())</f>
        <v>#N/A</v>
      </c>
      <c r="S122" s="577" t="e">
        <f>IF(ISNUMBER(Regressions!U132),ROUND(Regressions!U132, 1), NA())</f>
        <v>#N/A</v>
      </c>
    </row>
    <row r="123" spans="1:19" hidden="1" x14ac:dyDescent="0.25">
      <c r="A123" s="554" t="str">
        <f>+Introduction!$C$7</f>
        <v>Solomon Islands</v>
      </c>
      <c r="B123" s="555">
        <f>IF(ISBLANK(Regressions!B133), " ", Regressions!B133)</f>
        <v>2026</v>
      </c>
      <c r="C123" s="554" t="str">
        <f>HLOOKUP(Introduction!$G$4,nametranslations,27,FALSE)</f>
        <v>Pre-primary</v>
      </c>
      <c r="D123" s="557" t="str">
        <f>IF(ISBLANK(Regressions!D133), " ", Regressions!D133)</f>
        <v xml:space="preserve"> </v>
      </c>
      <c r="E123" s="558" t="e">
        <f>IF(ISNUMBER(Regressions!E133),ROUND(Regressions!E133, 1), NA())</f>
        <v>#N/A</v>
      </c>
      <c r="F123" s="559" t="e">
        <f>IF(ISNUMBER(Regressions!F133),ROUND(Regressions!F133, 1), NA())</f>
        <v>#N/A</v>
      </c>
      <c r="G123" s="560" t="e">
        <f>IF(ISNUMBER(Regressions!G133),ROUND(Regressions!G133, 1), NA())</f>
        <v>#N/A</v>
      </c>
      <c r="H123" s="561" t="e">
        <f>IF(ISNUMBER(Regressions!H133),ROUND(Regressions!H133, 1), NA())</f>
        <v>#N/A</v>
      </c>
      <c r="I123" s="562" t="e">
        <f>IF(ISNUMBER(Regressions!I133),ROUND(Regressions!I133, 1), NA())</f>
        <v>#N/A</v>
      </c>
      <c r="J123" s="563" t="e">
        <f>IF(ISNUMBER(Regressions!K133),ROUND(Regressions!K133, 1), NA())</f>
        <v>#N/A</v>
      </c>
      <c r="K123" s="559" t="e">
        <f>IF(ISNUMBER(Regressions!L133),ROUND(Regressions!L133, 1), NA())</f>
        <v>#N/A</v>
      </c>
      <c r="L123" s="564" t="e">
        <f>IF(ISNUMBER(Regressions!M133),ROUND(Regressions!M133, 1), NA())</f>
        <v>#N/A</v>
      </c>
      <c r="M123" s="561" t="e">
        <f>IF(ISNUMBER(Regressions!N133),ROUND(Regressions!N133, 1), NA())</f>
        <v>#N/A</v>
      </c>
      <c r="N123" s="562" t="e">
        <f>IF(ISNUMBER(Regressions!O133),ROUND(Regressions!O133, 1), NA())</f>
        <v>#N/A</v>
      </c>
      <c r="O123" s="563" t="e">
        <f>IF(ISNUMBER(Regressions!Q133),ROUND(Regressions!Q133, 1), NA())</f>
        <v>#N/A</v>
      </c>
      <c r="P123" s="559" t="e">
        <f>IF(ISNUMBER(Regressions!R133),ROUND(Regressions!R133, 1), NA())</f>
        <v>#N/A</v>
      </c>
      <c r="Q123" s="565" t="e">
        <f>IF(ISNUMBER(Regressions!S133),ROUND(Regressions!S133, 1), NA())</f>
        <v>#N/A</v>
      </c>
      <c r="R123" s="561" t="e">
        <f>IF(ISNUMBER(Regressions!T133),ROUND(Regressions!T133, 1), NA())</f>
        <v>#N/A</v>
      </c>
      <c r="S123" s="562" t="e">
        <f>IF(ISNUMBER(Regressions!U133),ROUND(Regressions!U133, 1), NA())</f>
        <v>#N/A</v>
      </c>
    </row>
    <row r="124" spans="1:19" hidden="1" x14ac:dyDescent="0.25">
      <c r="A124" s="554" t="str">
        <f>+Introduction!$C$7</f>
        <v>Solomon Islands</v>
      </c>
      <c r="B124" s="555">
        <f>IF(ISBLANK(Regressions!B134), " ", Regressions!B134)</f>
        <v>2027</v>
      </c>
      <c r="C124" s="554" t="str">
        <f>HLOOKUP(Introduction!$G$4,nametranslations,27,FALSE)</f>
        <v>Pre-primary</v>
      </c>
      <c r="D124" s="557" t="str">
        <f>IF(ISBLANK(Regressions!D134), " ", Regressions!D134)</f>
        <v xml:space="preserve"> </v>
      </c>
      <c r="E124" s="558" t="e">
        <f>IF(ISNUMBER(Regressions!E134),ROUND(Regressions!E134, 1), NA())</f>
        <v>#N/A</v>
      </c>
      <c r="F124" s="559" t="e">
        <f>IF(ISNUMBER(Regressions!F134),ROUND(Regressions!F134, 1), NA())</f>
        <v>#N/A</v>
      </c>
      <c r="G124" s="560" t="e">
        <f>IF(ISNUMBER(Regressions!G134),ROUND(Regressions!G134, 1), NA())</f>
        <v>#N/A</v>
      </c>
      <c r="H124" s="561" t="e">
        <f>IF(ISNUMBER(Regressions!H134),ROUND(Regressions!H134, 1), NA())</f>
        <v>#N/A</v>
      </c>
      <c r="I124" s="562" t="e">
        <f>IF(ISNUMBER(Regressions!I134),ROUND(Regressions!I134, 1), NA())</f>
        <v>#N/A</v>
      </c>
      <c r="J124" s="563" t="e">
        <f>IF(ISNUMBER(Regressions!K134),ROUND(Regressions!K134, 1), NA())</f>
        <v>#N/A</v>
      </c>
      <c r="K124" s="559" t="e">
        <f>IF(ISNUMBER(Regressions!L134),ROUND(Regressions!L134, 1), NA())</f>
        <v>#N/A</v>
      </c>
      <c r="L124" s="564" t="e">
        <f>IF(ISNUMBER(Regressions!M134),ROUND(Regressions!M134, 1), NA())</f>
        <v>#N/A</v>
      </c>
      <c r="M124" s="561" t="e">
        <f>IF(ISNUMBER(Regressions!N134),ROUND(Regressions!N134, 1), NA())</f>
        <v>#N/A</v>
      </c>
      <c r="N124" s="562" t="e">
        <f>IF(ISNUMBER(Regressions!O134),ROUND(Regressions!O134, 1), NA())</f>
        <v>#N/A</v>
      </c>
      <c r="O124" s="563" t="e">
        <f>IF(ISNUMBER(Regressions!Q134),ROUND(Regressions!Q134, 1), NA())</f>
        <v>#N/A</v>
      </c>
      <c r="P124" s="559" t="e">
        <f>IF(ISNUMBER(Regressions!R134),ROUND(Regressions!R134, 1), NA())</f>
        <v>#N/A</v>
      </c>
      <c r="Q124" s="565" t="e">
        <f>IF(ISNUMBER(Regressions!S134),ROUND(Regressions!S134, 1), NA())</f>
        <v>#N/A</v>
      </c>
      <c r="R124" s="561" t="e">
        <f>IF(ISNUMBER(Regressions!T134),ROUND(Regressions!T134, 1), NA())</f>
        <v>#N/A</v>
      </c>
      <c r="S124" s="562" t="e">
        <f>IF(ISNUMBER(Regressions!U134),ROUND(Regressions!U134, 1), NA())</f>
        <v>#N/A</v>
      </c>
    </row>
    <row r="125" spans="1:19" hidden="1" x14ac:dyDescent="0.25">
      <c r="A125" s="554" t="str">
        <f>+Introduction!$C$7</f>
        <v>Solomon Islands</v>
      </c>
      <c r="B125" s="555">
        <f>IF(ISBLANK(Regressions!B135), " ", Regressions!B135)</f>
        <v>2028</v>
      </c>
      <c r="C125" s="554" t="str">
        <f>HLOOKUP(Introduction!$G$4,nametranslations,27,FALSE)</f>
        <v>Pre-primary</v>
      </c>
      <c r="D125" s="557" t="str">
        <f>IF(ISBLANK(Regressions!D135), " ", Regressions!D135)</f>
        <v xml:space="preserve"> </v>
      </c>
      <c r="E125" s="558" t="e">
        <f>IF(ISNUMBER(Regressions!E135),ROUND(Regressions!E135, 1), NA())</f>
        <v>#N/A</v>
      </c>
      <c r="F125" s="559" t="e">
        <f>IF(ISNUMBER(Regressions!F135),ROUND(Regressions!F135, 1), NA())</f>
        <v>#N/A</v>
      </c>
      <c r="G125" s="560" t="e">
        <f>IF(ISNUMBER(Regressions!G135),ROUND(Regressions!G135, 1), NA())</f>
        <v>#N/A</v>
      </c>
      <c r="H125" s="561" t="e">
        <f>IF(ISNUMBER(Regressions!H135),ROUND(Regressions!H135, 1), NA())</f>
        <v>#N/A</v>
      </c>
      <c r="I125" s="562" t="e">
        <f>IF(ISNUMBER(Regressions!I135),ROUND(Regressions!I135, 1), NA())</f>
        <v>#N/A</v>
      </c>
      <c r="J125" s="563" t="e">
        <f>IF(ISNUMBER(Regressions!K135),ROUND(Regressions!K135, 1), NA())</f>
        <v>#N/A</v>
      </c>
      <c r="K125" s="559" t="e">
        <f>IF(ISNUMBER(Regressions!L135),ROUND(Regressions!L135, 1), NA())</f>
        <v>#N/A</v>
      </c>
      <c r="L125" s="564" t="e">
        <f>IF(ISNUMBER(Regressions!M135),ROUND(Regressions!M135, 1), NA())</f>
        <v>#N/A</v>
      </c>
      <c r="M125" s="561" t="e">
        <f>IF(ISNUMBER(Regressions!N135),ROUND(Regressions!N135, 1), NA())</f>
        <v>#N/A</v>
      </c>
      <c r="N125" s="562" t="e">
        <f>IF(ISNUMBER(Regressions!O135),ROUND(Regressions!O135, 1), NA())</f>
        <v>#N/A</v>
      </c>
      <c r="O125" s="563" t="e">
        <f>IF(ISNUMBER(Regressions!Q135),ROUND(Regressions!Q135, 1), NA())</f>
        <v>#N/A</v>
      </c>
      <c r="P125" s="559" t="e">
        <f>IF(ISNUMBER(Regressions!R135),ROUND(Regressions!R135, 1), NA())</f>
        <v>#N/A</v>
      </c>
      <c r="Q125" s="565" t="e">
        <f>IF(ISNUMBER(Regressions!S135),ROUND(Regressions!S135, 1), NA())</f>
        <v>#N/A</v>
      </c>
      <c r="R125" s="561" t="e">
        <f>IF(ISNUMBER(Regressions!T135),ROUND(Regressions!T135, 1), NA())</f>
        <v>#N/A</v>
      </c>
      <c r="S125" s="562" t="e">
        <f>IF(ISNUMBER(Regressions!U135),ROUND(Regressions!U135, 1), NA())</f>
        <v>#N/A</v>
      </c>
    </row>
    <row r="126" spans="1:19" hidden="1" x14ac:dyDescent="0.25">
      <c r="A126" s="554" t="str">
        <f>+Introduction!$C$7</f>
        <v>Solomon Islands</v>
      </c>
      <c r="B126" s="555">
        <f>IF(ISBLANK(Regressions!B136), " ", Regressions!B136)</f>
        <v>2029</v>
      </c>
      <c r="C126" s="554" t="str">
        <f>HLOOKUP(Introduction!$G$4,nametranslations,27,FALSE)</f>
        <v>Pre-primary</v>
      </c>
      <c r="D126" s="557" t="str">
        <f>IF(ISBLANK(Regressions!D136), " ", Regressions!D136)</f>
        <v xml:space="preserve"> </v>
      </c>
      <c r="E126" s="558" t="e">
        <f>IF(ISNUMBER(Regressions!E136),ROUND(Regressions!E136, 1), NA())</f>
        <v>#N/A</v>
      </c>
      <c r="F126" s="559" t="e">
        <f>IF(ISNUMBER(Regressions!F136),ROUND(Regressions!F136, 1), NA())</f>
        <v>#N/A</v>
      </c>
      <c r="G126" s="560" t="e">
        <f>IF(ISNUMBER(Regressions!G136),ROUND(Regressions!G136, 1), NA())</f>
        <v>#N/A</v>
      </c>
      <c r="H126" s="561" t="e">
        <f>IF(ISNUMBER(Regressions!H136),ROUND(Regressions!H136, 1), NA())</f>
        <v>#N/A</v>
      </c>
      <c r="I126" s="562" t="e">
        <f>IF(ISNUMBER(Regressions!I136),ROUND(Regressions!I136, 1), NA())</f>
        <v>#N/A</v>
      </c>
      <c r="J126" s="563" t="e">
        <f>IF(ISNUMBER(Regressions!K136),ROUND(Regressions!K136, 1), NA())</f>
        <v>#N/A</v>
      </c>
      <c r="K126" s="559" t="e">
        <f>IF(ISNUMBER(Regressions!L136),ROUND(Regressions!L136, 1), NA())</f>
        <v>#N/A</v>
      </c>
      <c r="L126" s="564" t="e">
        <f>IF(ISNUMBER(Regressions!M136),ROUND(Regressions!M136, 1), NA())</f>
        <v>#N/A</v>
      </c>
      <c r="M126" s="561" t="e">
        <f>IF(ISNUMBER(Regressions!N136),ROUND(Regressions!N136, 1), NA())</f>
        <v>#N/A</v>
      </c>
      <c r="N126" s="562" t="e">
        <f>IF(ISNUMBER(Regressions!O136),ROUND(Regressions!O136, 1), NA())</f>
        <v>#N/A</v>
      </c>
      <c r="O126" s="563" t="e">
        <f>IF(ISNUMBER(Regressions!Q136),ROUND(Regressions!Q136, 1), NA())</f>
        <v>#N/A</v>
      </c>
      <c r="P126" s="559" t="e">
        <f>IF(ISNUMBER(Regressions!R136),ROUND(Regressions!R136, 1), NA())</f>
        <v>#N/A</v>
      </c>
      <c r="Q126" s="565" t="e">
        <f>IF(ISNUMBER(Regressions!S136),ROUND(Regressions!S136, 1), NA())</f>
        <v>#N/A</v>
      </c>
      <c r="R126" s="561" t="e">
        <f>IF(ISNUMBER(Regressions!T136),ROUND(Regressions!T136, 1), NA())</f>
        <v>#N/A</v>
      </c>
      <c r="S126" s="562" t="e">
        <f>IF(ISNUMBER(Regressions!U136),ROUND(Regressions!U136, 1), NA())</f>
        <v>#N/A</v>
      </c>
    </row>
    <row r="127" spans="1:19" hidden="1" x14ac:dyDescent="0.25">
      <c r="A127" s="554" t="str">
        <f>+Introduction!$C$7</f>
        <v>Solomon Islands</v>
      </c>
      <c r="B127" s="555">
        <f>IF(ISBLANK(Regressions!B137), " ", Regressions!B137)</f>
        <v>2030</v>
      </c>
      <c r="C127" s="554" t="str">
        <f>HLOOKUP(Introduction!$G$4,nametranslations,27,FALSE)</f>
        <v>Pre-primary</v>
      </c>
      <c r="D127" s="557" t="str">
        <f>IF(ISBLANK(Regressions!D137), " ", Regressions!D137)</f>
        <v xml:space="preserve"> </v>
      </c>
      <c r="E127" s="558" t="e">
        <f>IF(ISNUMBER(Regressions!E137),ROUND(Regressions!E137, 1), NA())</f>
        <v>#N/A</v>
      </c>
      <c r="F127" s="559" t="e">
        <f>IF(ISNUMBER(Regressions!F137),ROUND(Regressions!F137, 1), NA())</f>
        <v>#N/A</v>
      </c>
      <c r="G127" s="560" t="e">
        <f>IF(ISNUMBER(Regressions!G137),ROUND(Regressions!G137, 1), NA())</f>
        <v>#N/A</v>
      </c>
      <c r="H127" s="561" t="e">
        <f>IF(ISNUMBER(Regressions!H137),ROUND(Regressions!H137, 1), NA())</f>
        <v>#N/A</v>
      </c>
      <c r="I127" s="562" t="e">
        <f>IF(ISNUMBER(Regressions!I137),ROUND(Regressions!I137, 1), NA())</f>
        <v>#N/A</v>
      </c>
      <c r="J127" s="563" t="e">
        <f>IF(ISNUMBER(Regressions!K137),ROUND(Regressions!K137, 1), NA())</f>
        <v>#N/A</v>
      </c>
      <c r="K127" s="559" t="e">
        <f>IF(ISNUMBER(Regressions!L137),ROUND(Regressions!L137, 1), NA())</f>
        <v>#N/A</v>
      </c>
      <c r="L127" s="564" t="e">
        <f>IF(ISNUMBER(Regressions!M137),ROUND(Regressions!M137, 1), NA())</f>
        <v>#N/A</v>
      </c>
      <c r="M127" s="561" t="e">
        <f>IF(ISNUMBER(Regressions!N137),ROUND(Regressions!N137, 1), NA())</f>
        <v>#N/A</v>
      </c>
      <c r="N127" s="562" t="e">
        <f>IF(ISNUMBER(Regressions!O137),ROUND(Regressions!O137, 1), NA())</f>
        <v>#N/A</v>
      </c>
      <c r="O127" s="563" t="e">
        <f>IF(ISNUMBER(Regressions!Q137),ROUND(Regressions!Q137, 1), NA())</f>
        <v>#N/A</v>
      </c>
      <c r="P127" s="559" t="e">
        <f>IF(ISNUMBER(Regressions!R137),ROUND(Regressions!R137, 1), NA())</f>
        <v>#N/A</v>
      </c>
      <c r="Q127" s="565" t="e">
        <f>IF(ISNUMBER(Regressions!S137),ROUND(Regressions!S137, 1), NA())</f>
        <v>#N/A</v>
      </c>
      <c r="R127" s="561" t="e">
        <f>IF(ISNUMBER(Regressions!T137),ROUND(Regressions!T137, 1), NA())</f>
        <v>#N/A</v>
      </c>
      <c r="S127" s="562" t="e">
        <f>IF(ISNUMBER(Regressions!U137),ROUND(Regressions!U137, 1), NA())</f>
        <v>#N/A</v>
      </c>
    </row>
    <row r="128" spans="1:19" x14ac:dyDescent="0.25">
      <c r="A128" s="554" t="str">
        <f>+Introduction!$C$7</f>
        <v>Solomon Islands</v>
      </c>
      <c r="B128" s="555">
        <f>IF(ISBLANK(Regressions!B138), " ", Regressions!B138)</f>
        <v>2000</v>
      </c>
      <c r="C128" s="554" t="str">
        <f>HLOOKUP(Introduction!$G$4,nametranslations,28,FALSE)</f>
        <v>Primary</v>
      </c>
      <c r="D128" s="557">
        <f>IF(ISBLANK(Regressions!D138), " ", Regressions!D138)</f>
        <v>71569</v>
      </c>
      <c r="E128" s="558" t="e">
        <f>IF(ISNUMBER(Regressions!E138),ROUND(Regressions!E138, 1), NA())</f>
        <v>#N/A</v>
      </c>
      <c r="F128" s="559" t="e">
        <f>IF(ISNUMBER(Regressions!F138),ROUND(Regressions!F138, 1), NA())</f>
        <v>#N/A</v>
      </c>
      <c r="G128" s="560" t="e">
        <f>IF(ISNUMBER(Regressions!G138),ROUND(Regressions!G138, 1), NA())</f>
        <v>#N/A</v>
      </c>
      <c r="H128" s="561" t="e">
        <f>IF(ISNUMBER(Regressions!H138),ROUND(Regressions!H138, 1), NA())</f>
        <v>#N/A</v>
      </c>
      <c r="I128" s="562" t="e">
        <f>IF(ISNUMBER(Regressions!I138),ROUND(Regressions!I138, 1), NA())</f>
        <v>#N/A</v>
      </c>
      <c r="J128" s="563" t="e">
        <f>IF(ISNUMBER(Regressions!K138),ROUND(Regressions!K138, 1), NA())</f>
        <v>#N/A</v>
      </c>
      <c r="K128" s="559" t="e">
        <f>IF(ISNUMBER(Regressions!L138),ROUND(Regressions!L138, 1), NA())</f>
        <v>#N/A</v>
      </c>
      <c r="L128" s="564" t="e">
        <f>IF(ISNUMBER(Regressions!M138),ROUND(Regressions!M138, 1), NA())</f>
        <v>#N/A</v>
      </c>
      <c r="M128" s="561" t="e">
        <f>IF(ISNUMBER(Regressions!N138),ROUND(Regressions!N138, 1), NA())</f>
        <v>#N/A</v>
      </c>
      <c r="N128" s="562" t="e">
        <f>IF(ISNUMBER(Regressions!O138),ROUND(Regressions!O138, 1), NA())</f>
        <v>#N/A</v>
      </c>
      <c r="O128" s="563" t="e">
        <f>IF(ISNUMBER(Regressions!Q138),ROUND(Regressions!Q138, 1), NA())</f>
        <v>#N/A</v>
      </c>
      <c r="P128" s="559" t="e">
        <f>IF(ISNUMBER(Regressions!R138),ROUND(Regressions!R138, 1), NA())</f>
        <v>#N/A</v>
      </c>
      <c r="Q128" s="565">
        <f>IF(ISNUMBER(Regressions!S138),ROUND(Regressions!S138, 1), NA())</f>
        <v>0</v>
      </c>
      <c r="R128" s="561" t="e">
        <f>IF(ISNUMBER(Regressions!T138),ROUND(Regressions!T138, 1), NA())</f>
        <v>#N/A</v>
      </c>
      <c r="S128" s="562" t="e">
        <f>IF(ISNUMBER(Regressions!U138),ROUND(Regressions!U138, 1), NA())</f>
        <v>#N/A</v>
      </c>
    </row>
    <row r="129" spans="1:19" x14ac:dyDescent="0.25">
      <c r="A129" s="554" t="str">
        <f>+Introduction!$C$7</f>
        <v>Solomon Islands</v>
      </c>
      <c r="B129" s="555">
        <f>IF(ISBLANK(Regressions!B139), " ", Regressions!B139)</f>
        <v>2001</v>
      </c>
      <c r="C129" s="554" t="str">
        <f>HLOOKUP(Introduction!$G$4,nametranslations,28,FALSE)</f>
        <v>Primary</v>
      </c>
      <c r="D129" s="557">
        <f>IF(ISBLANK(Regressions!D139), " ", Regressions!D139)</f>
        <v>72312</v>
      </c>
      <c r="E129" s="558" t="e">
        <f>IF(ISNUMBER(Regressions!E139),ROUND(Regressions!E139, 1), NA())</f>
        <v>#N/A</v>
      </c>
      <c r="F129" s="559" t="e">
        <f>IF(ISNUMBER(Regressions!F139),ROUND(Regressions!F139, 1), NA())</f>
        <v>#N/A</v>
      </c>
      <c r="G129" s="560" t="e">
        <f>IF(ISNUMBER(Regressions!G139),ROUND(Regressions!G139, 1), NA())</f>
        <v>#N/A</v>
      </c>
      <c r="H129" s="561" t="e">
        <f>IF(ISNUMBER(Regressions!H139),ROUND(Regressions!H139, 1), NA())</f>
        <v>#N/A</v>
      </c>
      <c r="I129" s="562" t="e">
        <f>IF(ISNUMBER(Regressions!I139),ROUND(Regressions!I139, 1), NA())</f>
        <v>#N/A</v>
      </c>
      <c r="J129" s="563" t="e">
        <f>IF(ISNUMBER(Regressions!K139),ROUND(Regressions!K139, 1), NA())</f>
        <v>#N/A</v>
      </c>
      <c r="K129" s="559" t="e">
        <f>IF(ISNUMBER(Regressions!L139),ROUND(Regressions!L139, 1), NA())</f>
        <v>#N/A</v>
      </c>
      <c r="L129" s="564" t="e">
        <f>IF(ISNUMBER(Regressions!M139),ROUND(Regressions!M139, 1), NA())</f>
        <v>#N/A</v>
      </c>
      <c r="M129" s="561" t="e">
        <f>IF(ISNUMBER(Regressions!N139),ROUND(Regressions!N139, 1), NA())</f>
        <v>#N/A</v>
      </c>
      <c r="N129" s="562" t="e">
        <f>IF(ISNUMBER(Regressions!O139),ROUND(Regressions!O139, 1), NA())</f>
        <v>#N/A</v>
      </c>
      <c r="O129" s="563" t="e">
        <f>IF(ISNUMBER(Regressions!Q139),ROUND(Regressions!Q139, 1), NA())</f>
        <v>#N/A</v>
      </c>
      <c r="P129" s="559" t="e">
        <f>IF(ISNUMBER(Regressions!R139),ROUND(Regressions!R139, 1), NA())</f>
        <v>#N/A</v>
      </c>
      <c r="Q129" s="565">
        <f>IF(ISNUMBER(Regressions!S139),ROUND(Regressions!S139, 1), NA())</f>
        <v>0</v>
      </c>
      <c r="R129" s="561" t="e">
        <f>IF(ISNUMBER(Regressions!T139),ROUND(Regressions!T139, 1), NA())</f>
        <v>#N/A</v>
      </c>
      <c r="S129" s="562" t="e">
        <f>IF(ISNUMBER(Regressions!U139),ROUND(Regressions!U139, 1), NA())</f>
        <v>#N/A</v>
      </c>
    </row>
    <row r="130" spans="1:19" x14ac:dyDescent="0.25">
      <c r="A130" s="554" t="str">
        <f>+Introduction!$C$7</f>
        <v>Solomon Islands</v>
      </c>
      <c r="B130" s="555">
        <f>IF(ISBLANK(Regressions!B140), " ", Regressions!B140)</f>
        <v>2002</v>
      </c>
      <c r="C130" s="554" t="str">
        <f>HLOOKUP(Introduction!$G$4,nametranslations,28,FALSE)</f>
        <v>Primary</v>
      </c>
      <c r="D130" s="557">
        <f>IF(ISBLANK(Regressions!D140), " ", Regressions!D140)</f>
        <v>73165</v>
      </c>
      <c r="E130" s="558" t="e">
        <f>IF(ISNUMBER(Regressions!E140),ROUND(Regressions!E140, 1), NA())</f>
        <v>#N/A</v>
      </c>
      <c r="F130" s="559" t="e">
        <f>IF(ISNUMBER(Regressions!F140),ROUND(Regressions!F140, 1), NA())</f>
        <v>#N/A</v>
      </c>
      <c r="G130" s="560" t="e">
        <f>IF(ISNUMBER(Regressions!G140),ROUND(Regressions!G140, 1), NA())</f>
        <v>#N/A</v>
      </c>
      <c r="H130" s="561" t="e">
        <f>IF(ISNUMBER(Regressions!H140),ROUND(Regressions!H140, 1), NA())</f>
        <v>#N/A</v>
      </c>
      <c r="I130" s="562" t="e">
        <f>IF(ISNUMBER(Regressions!I140),ROUND(Regressions!I140, 1), NA())</f>
        <v>#N/A</v>
      </c>
      <c r="J130" s="563" t="e">
        <f>IF(ISNUMBER(Regressions!K140),ROUND(Regressions!K140, 1), NA())</f>
        <v>#N/A</v>
      </c>
      <c r="K130" s="559" t="e">
        <f>IF(ISNUMBER(Regressions!L140),ROUND(Regressions!L140, 1), NA())</f>
        <v>#N/A</v>
      </c>
      <c r="L130" s="564" t="e">
        <f>IF(ISNUMBER(Regressions!M140),ROUND(Regressions!M140, 1), NA())</f>
        <v>#N/A</v>
      </c>
      <c r="M130" s="561" t="e">
        <f>IF(ISNUMBER(Regressions!N140),ROUND(Regressions!N140, 1), NA())</f>
        <v>#N/A</v>
      </c>
      <c r="N130" s="562" t="e">
        <f>IF(ISNUMBER(Regressions!O140),ROUND(Regressions!O140, 1), NA())</f>
        <v>#N/A</v>
      </c>
      <c r="O130" s="563" t="e">
        <f>IF(ISNUMBER(Regressions!Q140),ROUND(Regressions!Q140, 1), NA())</f>
        <v>#N/A</v>
      </c>
      <c r="P130" s="559" t="e">
        <f>IF(ISNUMBER(Regressions!R140),ROUND(Regressions!R140, 1), NA())</f>
        <v>#N/A</v>
      </c>
      <c r="Q130" s="565">
        <f>IF(ISNUMBER(Regressions!S140),ROUND(Regressions!S140, 1), NA())</f>
        <v>0</v>
      </c>
      <c r="R130" s="561" t="e">
        <f>IF(ISNUMBER(Regressions!T140),ROUND(Regressions!T140, 1), NA())</f>
        <v>#N/A</v>
      </c>
      <c r="S130" s="562" t="e">
        <f>IF(ISNUMBER(Regressions!U140),ROUND(Regressions!U140, 1), NA())</f>
        <v>#N/A</v>
      </c>
    </row>
    <row r="131" spans="1:19" x14ac:dyDescent="0.25">
      <c r="A131" s="554" t="str">
        <f>+Introduction!$C$7</f>
        <v>Solomon Islands</v>
      </c>
      <c r="B131" s="555">
        <f>IF(ISBLANK(Regressions!B141), " ", Regressions!B141)</f>
        <v>2003</v>
      </c>
      <c r="C131" s="554" t="str">
        <f>HLOOKUP(Introduction!$G$4,nametranslations,28,FALSE)</f>
        <v>Primary</v>
      </c>
      <c r="D131" s="557">
        <f>IF(ISBLANK(Regressions!D141), " ", Regressions!D141)</f>
        <v>74131</v>
      </c>
      <c r="E131" s="558" t="e">
        <f>IF(ISNUMBER(Regressions!E141),ROUND(Regressions!E141, 1), NA())</f>
        <v>#N/A</v>
      </c>
      <c r="F131" s="559" t="e">
        <f>IF(ISNUMBER(Regressions!F141),ROUND(Regressions!F141, 1), NA())</f>
        <v>#N/A</v>
      </c>
      <c r="G131" s="560" t="e">
        <f>IF(ISNUMBER(Regressions!G141),ROUND(Regressions!G141, 1), NA())</f>
        <v>#N/A</v>
      </c>
      <c r="H131" s="561" t="e">
        <f>IF(ISNUMBER(Regressions!H141),ROUND(Regressions!H141, 1), NA())</f>
        <v>#N/A</v>
      </c>
      <c r="I131" s="562" t="e">
        <f>IF(ISNUMBER(Regressions!I141),ROUND(Regressions!I141, 1), NA())</f>
        <v>#N/A</v>
      </c>
      <c r="J131" s="563" t="e">
        <f>IF(ISNUMBER(Regressions!K141),ROUND(Regressions!K141, 1), NA())</f>
        <v>#N/A</v>
      </c>
      <c r="K131" s="559" t="e">
        <f>IF(ISNUMBER(Regressions!L141),ROUND(Regressions!L141, 1), NA())</f>
        <v>#N/A</v>
      </c>
      <c r="L131" s="564" t="e">
        <f>IF(ISNUMBER(Regressions!M141),ROUND(Regressions!M141, 1), NA())</f>
        <v>#N/A</v>
      </c>
      <c r="M131" s="561" t="e">
        <f>IF(ISNUMBER(Regressions!N141),ROUND(Regressions!N141, 1), NA())</f>
        <v>#N/A</v>
      </c>
      <c r="N131" s="562" t="e">
        <f>IF(ISNUMBER(Regressions!O141),ROUND(Regressions!O141, 1), NA())</f>
        <v>#N/A</v>
      </c>
      <c r="O131" s="563" t="e">
        <f>IF(ISNUMBER(Regressions!Q141),ROUND(Regressions!Q141, 1), NA())</f>
        <v>#N/A</v>
      </c>
      <c r="P131" s="559" t="e">
        <f>IF(ISNUMBER(Regressions!R141),ROUND(Regressions!R141, 1), NA())</f>
        <v>#N/A</v>
      </c>
      <c r="Q131" s="565">
        <f>IF(ISNUMBER(Regressions!S141),ROUND(Regressions!S141, 1), NA())</f>
        <v>0</v>
      </c>
      <c r="R131" s="561" t="e">
        <f>IF(ISNUMBER(Regressions!T141),ROUND(Regressions!T141, 1), NA())</f>
        <v>#N/A</v>
      </c>
      <c r="S131" s="562" t="e">
        <f>IF(ISNUMBER(Regressions!U141),ROUND(Regressions!U141, 1), NA())</f>
        <v>#N/A</v>
      </c>
    </row>
    <row r="132" spans="1:19" x14ac:dyDescent="0.25">
      <c r="A132" s="554" t="str">
        <f>+Introduction!$C$7</f>
        <v>Solomon Islands</v>
      </c>
      <c r="B132" s="555">
        <f>IF(ISBLANK(Regressions!B142), " ", Regressions!B142)</f>
        <v>2004</v>
      </c>
      <c r="C132" s="554" t="str">
        <f>HLOOKUP(Introduction!$G$4,nametranslations,28,FALSE)</f>
        <v>Primary</v>
      </c>
      <c r="D132" s="557">
        <f>IF(ISBLANK(Regressions!D142), " ", Regressions!D142)</f>
        <v>75201</v>
      </c>
      <c r="E132" s="558" t="e">
        <f>IF(ISNUMBER(Regressions!E142),ROUND(Regressions!E142, 1), NA())</f>
        <v>#N/A</v>
      </c>
      <c r="F132" s="559" t="e">
        <f>IF(ISNUMBER(Regressions!F142),ROUND(Regressions!F142, 1), NA())</f>
        <v>#N/A</v>
      </c>
      <c r="G132" s="560" t="e">
        <f>IF(ISNUMBER(Regressions!G142),ROUND(Regressions!G142, 1), NA())</f>
        <v>#N/A</v>
      </c>
      <c r="H132" s="561" t="e">
        <f>IF(ISNUMBER(Regressions!H142),ROUND(Regressions!H142, 1), NA())</f>
        <v>#N/A</v>
      </c>
      <c r="I132" s="562" t="e">
        <f>IF(ISNUMBER(Regressions!I142),ROUND(Regressions!I142, 1), NA())</f>
        <v>#N/A</v>
      </c>
      <c r="J132" s="563" t="e">
        <f>IF(ISNUMBER(Regressions!K142),ROUND(Regressions!K142, 1), NA())</f>
        <v>#N/A</v>
      </c>
      <c r="K132" s="559" t="e">
        <f>IF(ISNUMBER(Regressions!L142),ROUND(Regressions!L142, 1), NA())</f>
        <v>#N/A</v>
      </c>
      <c r="L132" s="564" t="e">
        <f>IF(ISNUMBER(Regressions!M142),ROUND(Regressions!M142, 1), NA())</f>
        <v>#N/A</v>
      </c>
      <c r="M132" s="561" t="e">
        <f>IF(ISNUMBER(Regressions!N142),ROUND(Regressions!N142, 1), NA())</f>
        <v>#N/A</v>
      </c>
      <c r="N132" s="562" t="e">
        <f>IF(ISNUMBER(Regressions!O142),ROUND(Regressions!O142, 1), NA())</f>
        <v>#N/A</v>
      </c>
      <c r="O132" s="563" t="e">
        <f>IF(ISNUMBER(Regressions!Q142),ROUND(Regressions!Q142, 1), NA())</f>
        <v>#N/A</v>
      </c>
      <c r="P132" s="559" t="e">
        <f>IF(ISNUMBER(Regressions!R142),ROUND(Regressions!R142, 1), NA())</f>
        <v>#N/A</v>
      </c>
      <c r="Q132" s="565">
        <f>IF(ISNUMBER(Regressions!S142),ROUND(Regressions!S142, 1), NA())</f>
        <v>0</v>
      </c>
      <c r="R132" s="561" t="e">
        <f>IF(ISNUMBER(Regressions!T142),ROUND(Regressions!T142, 1), NA())</f>
        <v>#N/A</v>
      </c>
      <c r="S132" s="562" t="e">
        <f>IF(ISNUMBER(Regressions!U142),ROUND(Regressions!U142, 1), NA())</f>
        <v>#N/A</v>
      </c>
    </row>
    <row r="133" spans="1:19" x14ac:dyDescent="0.25">
      <c r="A133" s="554" t="str">
        <f>+Introduction!$C$7</f>
        <v>Solomon Islands</v>
      </c>
      <c r="B133" s="555">
        <f>IF(ISBLANK(Regressions!B143), " ", Regressions!B143)</f>
        <v>2005</v>
      </c>
      <c r="C133" s="554" t="str">
        <f>HLOOKUP(Introduction!$G$4,nametranslations,28,FALSE)</f>
        <v>Primary</v>
      </c>
      <c r="D133" s="557">
        <f>IF(ISBLANK(Regressions!D143), " ", Regressions!D143)</f>
        <v>76337</v>
      </c>
      <c r="E133" s="558" t="e">
        <f>IF(ISNUMBER(Regressions!E143),ROUND(Regressions!E143, 1), NA())</f>
        <v>#N/A</v>
      </c>
      <c r="F133" s="559" t="e">
        <f>IF(ISNUMBER(Regressions!F143),ROUND(Regressions!F143, 1), NA())</f>
        <v>#N/A</v>
      </c>
      <c r="G133" s="560" t="e">
        <f>IF(ISNUMBER(Regressions!G143),ROUND(Regressions!G143, 1), NA())</f>
        <v>#N/A</v>
      </c>
      <c r="H133" s="561" t="e">
        <f>IF(ISNUMBER(Regressions!H143),ROUND(Regressions!H143, 1), NA())</f>
        <v>#N/A</v>
      </c>
      <c r="I133" s="562" t="e">
        <f>IF(ISNUMBER(Regressions!I143),ROUND(Regressions!I143, 1), NA())</f>
        <v>#N/A</v>
      </c>
      <c r="J133" s="563" t="e">
        <f>IF(ISNUMBER(Regressions!K143),ROUND(Regressions!K143, 1), NA())</f>
        <v>#N/A</v>
      </c>
      <c r="K133" s="559" t="e">
        <f>IF(ISNUMBER(Regressions!L143),ROUND(Regressions!L143, 1), NA())</f>
        <v>#N/A</v>
      </c>
      <c r="L133" s="564" t="e">
        <f>IF(ISNUMBER(Regressions!M143),ROUND(Regressions!M143, 1), NA())</f>
        <v>#N/A</v>
      </c>
      <c r="M133" s="561" t="e">
        <f>IF(ISNUMBER(Regressions!N143),ROUND(Regressions!N143, 1), NA())</f>
        <v>#N/A</v>
      </c>
      <c r="N133" s="562" t="e">
        <f>IF(ISNUMBER(Regressions!O143),ROUND(Regressions!O143, 1), NA())</f>
        <v>#N/A</v>
      </c>
      <c r="O133" s="563" t="e">
        <f>IF(ISNUMBER(Regressions!Q143),ROUND(Regressions!Q143, 1), NA())</f>
        <v>#N/A</v>
      </c>
      <c r="P133" s="559" t="e">
        <f>IF(ISNUMBER(Regressions!R143),ROUND(Regressions!R143, 1), NA())</f>
        <v>#N/A</v>
      </c>
      <c r="Q133" s="565">
        <f>IF(ISNUMBER(Regressions!S143),ROUND(Regressions!S143, 1), NA())</f>
        <v>0</v>
      </c>
      <c r="R133" s="561" t="e">
        <f>IF(ISNUMBER(Regressions!T143),ROUND(Regressions!T143, 1), NA())</f>
        <v>#N/A</v>
      </c>
      <c r="S133" s="562" t="e">
        <f>IF(ISNUMBER(Regressions!U143),ROUND(Regressions!U143, 1), NA())</f>
        <v>#N/A</v>
      </c>
    </row>
    <row r="134" spans="1:19" x14ac:dyDescent="0.25">
      <c r="A134" s="554" t="str">
        <f>+Introduction!$C$7</f>
        <v>Solomon Islands</v>
      </c>
      <c r="B134" s="555">
        <f>IF(ISBLANK(Regressions!B144), " ", Regressions!B144)</f>
        <v>2006</v>
      </c>
      <c r="C134" s="554" t="str">
        <f>HLOOKUP(Introduction!$G$4,nametranslations,28,FALSE)</f>
        <v>Primary</v>
      </c>
      <c r="D134" s="557">
        <f>IF(ISBLANK(Regressions!D144), " ", Regressions!D144)</f>
        <v>77504</v>
      </c>
      <c r="E134" s="558" t="e">
        <f>IF(ISNUMBER(Regressions!E144),ROUND(Regressions!E144, 1), NA())</f>
        <v>#N/A</v>
      </c>
      <c r="F134" s="559" t="e">
        <f>IF(ISNUMBER(Regressions!F144),ROUND(Regressions!F144, 1), NA())</f>
        <v>#N/A</v>
      </c>
      <c r="G134" s="560" t="e">
        <f>IF(ISNUMBER(Regressions!G144),ROUND(Regressions!G144, 1), NA())</f>
        <v>#N/A</v>
      </c>
      <c r="H134" s="561" t="e">
        <f>IF(ISNUMBER(Regressions!H144),ROUND(Regressions!H144, 1), NA())</f>
        <v>#N/A</v>
      </c>
      <c r="I134" s="562" t="e">
        <f>IF(ISNUMBER(Regressions!I144),ROUND(Regressions!I144, 1), NA())</f>
        <v>#N/A</v>
      </c>
      <c r="J134" s="563" t="e">
        <f>IF(ISNUMBER(Regressions!K144),ROUND(Regressions!K144, 1), NA())</f>
        <v>#N/A</v>
      </c>
      <c r="K134" s="559" t="e">
        <f>IF(ISNUMBER(Regressions!L144),ROUND(Regressions!L144, 1), NA())</f>
        <v>#N/A</v>
      </c>
      <c r="L134" s="564" t="e">
        <f>IF(ISNUMBER(Regressions!M144),ROUND(Regressions!M144, 1), NA())</f>
        <v>#N/A</v>
      </c>
      <c r="M134" s="561" t="e">
        <f>IF(ISNUMBER(Regressions!N144),ROUND(Regressions!N144, 1), NA())</f>
        <v>#N/A</v>
      </c>
      <c r="N134" s="562" t="e">
        <f>IF(ISNUMBER(Regressions!O144),ROUND(Regressions!O144, 1), NA())</f>
        <v>#N/A</v>
      </c>
      <c r="O134" s="563" t="e">
        <f>IF(ISNUMBER(Regressions!Q144),ROUND(Regressions!Q144, 1), NA())</f>
        <v>#N/A</v>
      </c>
      <c r="P134" s="559" t="e">
        <f>IF(ISNUMBER(Regressions!R144),ROUND(Regressions!R144, 1), NA())</f>
        <v>#N/A</v>
      </c>
      <c r="Q134" s="565">
        <f>IF(ISNUMBER(Regressions!S144),ROUND(Regressions!S144, 1), NA())</f>
        <v>0</v>
      </c>
      <c r="R134" s="561" t="e">
        <f>IF(ISNUMBER(Regressions!T144),ROUND(Regressions!T144, 1), NA())</f>
        <v>#N/A</v>
      </c>
      <c r="S134" s="562" t="e">
        <f>IF(ISNUMBER(Regressions!U144),ROUND(Regressions!U144, 1), NA())</f>
        <v>#N/A</v>
      </c>
    </row>
    <row r="135" spans="1:19" x14ac:dyDescent="0.25">
      <c r="A135" s="554" t="str">
        <f>+Introduction!$C$7</f>
        <v>Solomon Islands</v>
      </c>
      <c r="B135" s="555">
        <f>IF(ISBLANK(Regressions!B145), " ", Regressions!B145)</f>
        <v>2007</v>
      </c>
      <c r="C135" s="554" t="str">
        <f>HLOOKUP(Introduction!$G$4,nametranslations,28,FALSE)</f>
        <v>Primary</v>
      </c>
      <c r="D135" s="557">
        <f>IF(ISBLANK(Regressions!D145), " ", Regressions!D145)</f>
        <v>78905</v>
      </c>
      <c r="E135" s="558" t="e">
        <f>IF(ISNUMBER(Regressions!E145),ROUND(Regressions!E145, 1), NA())</f>
        <v>#N/A</v>
      </c>
      <c r="F135" s="559" t="e">
        <f>IF(ISNUMBER(Regressions!F145),ROUND(Regressions!F145, 1), NA())</f>
        <v>#N/A</v>
      </c>
      <c r="G135" s="560" t="e">
        <f>IF(ISNUMBER(Regressions!G145),ROUND(Regressions!G145, 1), NA())</f>
        <v>#N/A</v>
      </c>
      <c r="H135" s="561" t="e">
        <f>IF(ISNUMBER(Regressions!H145),ROUND(Regressions!H145, 1), NA())</f>
        <v>#N/A</v>
      </c>
      <c r="I135" s="562" t="e">
        <f>IF(ISNUMBER(Regressions!I145),ROUND(Regressions!I145, 1), NA())</f>
        <v>#N/A</v>
      </c>
      <c r="J135" s="563" t="e">
        <f>IF(ISNUMBER(Regressions!K145),ROUND(Regressions!K145, 1), NA())</f>
        <v>#N/A</v>
      </c>
      <c r="K135" s="559" t="e">
        <f>IF(ISNUMBER(Regressions!L145),ROUND(Regressions!L145, 1), NA())</f>
        <v>#N/A</v>
      </c>
      <c r="L135" s="564" t="e">
        <f>IF(ISNUMBER(Regressions!M145),ROUND(Regressions!M145, 1), NA())</f>
        <v>#N/A</v>
      </c>
      <c r="M135" s="561" t="e">
        <f>IF(ISNUMBER(Regressions!N145),ROUND(Regressions!N145, 1), NA())</f>
        <v>#N/A</v>
      </c>
      <c r="N135" s="562" t="e">
        <f>IF(ISNUMBER(Regressions!O145),ROUND(Regressions!O145, 1), NA())</f>
        <v>#N/A</v>
      </c>
      <c r="O135" s="563" t="e">
        <f>IF(ISNUMBER(Regressions!Q145),ROUND(Regressions!Q145, 1), NA())</f>
        <v>#N/A</v>
      </c>
      <c r="P135" s="559" t="e">
        <f>IF(ISNUMBER(Regressions!R145),ROUND(Regressions!R145, 1), NA())</f>
        <v>#N/A</v>
      </c>
      <c r="Q135" s="565">
        <f>IF(ISNUMBER(Regressions!S145),ROUND(Regressions!S145, 1), NA())</f>
        <v>0</v>
      </c>
      <c r="R135" s="561" t="e">
        <f>IF(ISNUMBER(Regressions!T145),ROUND(Regressions!T145, 1), NA())</f>
        <v>#N/A</v>
      </c>
      <c r="S135" s="562" t="e">
        <f>IF(ISNUMBER(Regressions!U145),ROUND(Regressions!U145, 1), NA())</f>
        <v>#N/A</v>
      </c>
    </row>
    <row r="136" spans="1:19" x14ac:dyDescent="0.25">
      <c r="A136" s="554" t="str">
        <f>+Introduction!$C$7</f>
        <v>Solomon Islands</v>
      </c>
      <c r="B136" s="555">
        <f>IF(ISBLANK(Regressions!B146), " ", Regressions!B146)</f>
        <v>2008</v>
      </c>
      <c r="C136" s="554" t="str">
        <f>HLOOKUP(Introduction!$G$4,nametranslations,28,FALSE)</f>
        <v>Primary</v>
      </c>
      <c r="D136" s="557">
        <f>IF(ISBLANK(Regressions!D146), " ", Regressions!D146)</f>
        <v>80258</v>
      </c>
      <c r="E136" s="558" t="e">
        <f>IF(ISNUMBER(Regressions!E146),ROUND(Regressions!E146, 1), NA())</f>
        <v>#N/A</v>
      </c>
      <c r="F136" s="559" t="e">
        <f>IF(ISNUMBER(Regressions!F146),ROUND(Regressions!F146, 1), NA())</f>
        <v>#N/A</v>
      </c>
      <c r="G136" s="560" t="e">
        <f>IF(ISNUMBER(Regressions!G146),ROUND(Regressions!G146, 1), NA())</f>
        <v>#N/A</v>
      </c>
      <c r="H136" s="561" t="e">
        <f>IF(ISNUMBER(Regressions!H146),ROUND(Regressions!H146, 1), NA())</f>
        <v>#N/A</v>
      </c>
      <c r="I136" s="562" t="e">
        <f>IF(ISNUMBER(Regressions!I146),ROUND(Regressions!I146, 1), NA())</f>
        <v>#N/A</v>
      </c>
      <c r="J136" s="563" t="e">
        <f>IF(ISNUMBER(Regressions!K146),ROUND(Regressions!K146, 1), NA())</f>
        <v>#N/A</v>
      </c>
      <c r="K136" s="559" t="e">
        <f>IF(ISNUMBER(Regressions!L146),ROUND(Regressions!L146, 1), NA())</f>
        <v>#N/A</v>
      </c>
      <c r="L136" s="564" t="e">
        <f>IF(ISNUMBER(Regressions!M146),ROUND(Regressions!M146, 1), NA())</f>
        <v>#N/A</v>
      </c>
      <c r="M136" s="561" t="e">
        <f>IF(ISNUMBER(Regressions!N146),ROUND(Regressions!N146, 1), NA())</f>
        <v>#N/A</v>
      </c>
      <c r="N136" s="562" t="e">
        <f>IF(ISNUMBER(Regressions!O146),ROUND(Regressions!O146, 1), NA())</f>
        <v>#N/A</v>
      </c>
      <c r="O136" s="563" t="e">
        <f>IF(ISNUMBER(Regressions!Q146),ROUND(Regressions!Q146, 1), NA())</f>
        <v>#N/A</v>
      </c>
      <c r="P136" s="559" t="e">
        <f>IF(ISNUMBER(Regressions!R146),ROUND(Regressions!R146, 1), NA())</f>
        <v>#N/A</v>
      </c>
      <c r="Q136" s="565">
        <f>IF(ISNUMBER(Regressions!S146),ROUND(Regressions!S146, 1), NA())</f>
        <v>0</v>
      </c>
      <c r="R136" s="561" t="e">
        <f>IF(ISNUMBER(Regressions!T146),ROUND(Regressions!T146, 1), NA())</f>
        <v>#N/A</v>
      </c>
      <c r="S136" s="562" t="e">
        <f>IF(ISNUMBER(Regressions!U146),ROUND(Regressions!U146, 1), NA())</f>
        <v>#N/A</v>
      </c>
    </row>
    <row r="137" spans="1:19" x14ac:dyDescent="0.25">
      <c r="A137" s="554" t="str">
        <f>+Introduction!$C$7</f>
        <v>Solomon Islands</v>
      </c>
      <c r="B137" s="555">
        <f>IF(ISBLANK(Regressions!B147), " ", Regressions!B147)</f>
        <v>2009</v>
      </c>
      <c r="C137" s="554" t="str">
        <f>HLOOKUP(Introduction!$G$4,nametranslations,28,FALSE)</f>
        <v>Primary</v>
      </c>
      <c r="D137" s="557">
        <f>IF(ISBLANK(Regressions!D147), " ", Regressions!D147)</f>
        <v>81592</v>
      </c>
      <c r="E137" s="558" t="e">
        <f>IF(ISNUMBER(Regressions!E147),ROUND(Regressions!E147, 1), NA())</f>
        <v>#N/A</v>
      </c>
      <c r="F137" s="559" t="e">
        <f>IF(ISNUMBER(Regressions!F147),ROUND(Regressions!F147, 1), NA())</f>
        <v>#N/A</v>
      </c>
      <c r="G137" s="560" t="e">
        <f>IF(ISNUMBER(Regressions!G147),ROUND(Regressions!G147, 1), NA())</f>
        <v>#N/A</v>
      </c>
      <c r="H137" s="561" t="e">
        <f>IF(ISNUMBER(Regressions!H147),ROUND(Regressions!H147, 1), NA())</f>
        <v>#N/A</v>
      </c>
      <c r="I137" s="562" t="e">
        <f>IF(ISNUMBER(Regressions!I147),ROUND(Regressions!I147, 1), NA())</f>
        <v>#N/A</v>
      </c>
      <c r="J137" s="563" t="e">
        <f>IF(ISNUMBER(Regressions!K147),ROUND(Regressions!K147, 1), NA())</f>
        <v>#N/A</v>
      </c>
      <c r="K137" s="559" t="e">
        <f>IF(ISNUMBER(Regressions!L147),ROUND(Regressions!L147, 1), NA())</f>
        <v>#N/A</v>
      </c>
      <c r="L137" s="564" t="e">
        <f>IF(ISNUMBER(Regressions!M147),ROUND(Regressions!M147, 1), NA())</f>
        <v>#N/A</v>
      </c>
      <c r="M137" s="561" t="e">
        <f>IF(ISNUMBER(Regressions!N147),ROUND(Regressions!N147, 1), NA())</f>
        <v>#N/A</v>
      </c>
      <c r="N137" s="562" t="e">
        <f>IF(ISNUMBER(Regressions!O147),ROUND(Regressions!O147, 1), NA())</f>
        <v>#N/A</v>
      </c>
      <c r="O137" s="563" t="e">
        <f>IF(ISNUMBER(Regressions!Q147),ROUND(Regressions!Q147, 1), NA())</f>
        <v>#N/A</v>
      </c>
      <c r="P137" s="559" t="e">
        <f>IF(ISNUMBER(Regressions!R147),ROUND(Regressions!R147, 1), NA())</f>
        <v>#N/A</v>
      </c>
      <c r="Q137" s="565">
        <f>IF(ISNUMBER(Regressions!S147),ROUND(Regressions!S147, 1), NA())</f>
        <v>0</v>
      </c>
      <c r="R137" s="561" t="e">
        <f>IF(ISNUMBER(Regressions!T147),ROUND(Regressions!T147, 1), NA())</f>
        <v>#N/A</v>
      </c>
      <c r="S137" s="562" t="e">
        <f>IF(ISNUMBER(Regressions!U147),ROUND(Regressions!U147, 1), NA())</f>
        <v>#N/A</v>
      </c>
    </row>
    <row r="138" spans="1:19" x14ac:dyDescent="0.25">
      <c r="A138" s="554" t="str">
        <f>+Introduction!$C$7</f>
        <v>Solomon Islands</v>
      </c>
      <c r="B138" s="555">
        <f>IF(ISBLANK(Regressions!B148), " ", Regressions!B148)</f>
        <v>2010</v>
      </c>
      <c r="C138" s="554" t="str">
        <f>HLOOKUP(Introduction!$G$4,nametranslations,28,FALSE)</f>
        <v>Primary</v>
      </c>
      <c r="D138" s="557">
        <f>IF(ISBLANK(Regressions!D148), " ", Regressions!D148)</f>
        <v>83111</v>
      </c>
      <c r="E138" s="558" t="e">
        <f>IF(ISNUMBER(Regressions!E148),ROUND(Regressions!E148, 1), NA())</f>
        <v>#N/A</v>
      </c>
      <c r="F138" s="559" t="e">
        <f>IF(ISNUMBER(Regressions!F148),ROUND(Regressions!F148, 1), NA())</f>
        <v>#N/A</v>
      </c>
      <c r="G138" s="560">
        <f>IF(ISNUMBER(Regressions!G148),ROUND(Regressions!G148, 1), NA())</f>
        <v>30.9</v>
      </c>
      <c r="H138" s="561" t="e">
        <f>IF(ISNUMBER(Regressions!H148),ROUND(Regressions!H148, 1), NA())</f>
        <v>#N/A</v>
      </c>
      <c r="I138" s="562" t="e">
        <f>IF(ISNUMBER(Regressions!I148),ROUND(Regressions!I148, 1), NA())</f>
        <v>#N/A</v>
      </c>
      <c r="J138" s="563" t="e">
        <f>IF(ISNUMBER(Regressions!K148),ROUND(Regressions!K148, 1), NA())</f>
        <v>#N/A</v>
      </c>
      <c r="K138" s="559" t="e">
        <f>IF(ISNUMBER(Regressions!L148),ROUND(Regressions!L148, 1), NA())</f>
        <v>#N/A</v>
      </c>
      <c r="L138" s="564">
        <f>IF(ISNUMBER(Regressions!M148),ROUND(Regressions!M148, 1), NA())</f>
        <v>22.4</v>
      </c>
      <c r="M138" s="561" t="e">
        <f>IF(ISNUMBER(Regressions!N148),ROUND(Regressions!N148, 1), NA())</f>
        <v>#N/A</v>
      </c>
      <c r="N138" s="562" t="e">
        <f>IF(ISNUMBER(Regressions!O148),ROUND(Regressions!O148, 1), NA())</f>
        <v>#N/A</v>
      </c>
      <c r="O138" s="563" t="e">
        <f>IF(ISNUMBER(Regressions!Q148),ROUND(Regressions!Q148, 1), NA())</f>
        <v>#N/A</v>
      </c>
      <c r="P138" s="559" t="e">
        <f>IF(ISNUMBER(Regressions!R148),ROUND(Regressions!R148, 1), NA())</f>
        <v>#N/A</v>
      </c>
      <c r="Q138" s="565">
        <f>IF(ISNUMBER(Regressions!S148),ROUND(Regressions!S148, 1), NA())</f>
        <v>0</v>
      </c>
      <c r="R138" s="561" t="e">
        <f>IF(ISNUMBER(Regressions!T148),ROUND(Regressions!T148, 1), NA())</f>
        <v>#N/A</v>
      </c>
      <c r="S138" s="562" t="e">
        <f>IF(ISNUMBER(Regressions!U148),ROUND(Regressions!U148, 1), NA())</f>
        <v>#N/A</v>
      </c>
    </row>
    <row r="139" spans="1:19" x14ac:dyDescent="0.25">
      <c r="A139" s="554" t="str">
        <f>+Introduction!$C$7</f>
        <v>Solomon Islands</v>
      </c>
      <c r="B139" s="555">
        <f>IF(ISBLANK(Regressions!B149), " ", Regressions!B149)</f>
        <v>2011</v>
      </c>
      <c r="C139" s="554" t="str">
        <f>HLOOKUP(Introduction!$G$4,nametranslations,28,FALSE)</f>
        <v>Primary</v>
      </c>
      <c r="D139" s="557">
        <f>IF(ISBLANK(Regressions!D149), " ", Regressions!D149)</f>
        <v>85899</v>
      </c>
      <c r="E139" s="558" t="e">
        <f>IF(ISNUMBER(Regressions!E149),ROUND(Regressions!E149, 1), NA())</f>
        <v>#N/A</v>
      </c>
      <c r="F139" s="559" t="e">
        <f>IF(ISNUMBER(Regressions!F149),ROUND(Regressions!F149, 1), NA())</f>
        <v>#N/A</v>
      </c>
      <c r="G139" s="560">
        <f>IF(ISNUMBER(Regressions!G149),ROUND(Regressions!G149, 1), NA())</f>
        <v>30.9</v>
      </c>
      <c r="H139" s="561" t="e">
        <f>IF(ISNUMBER(Regressions!H149),ROUND(Regressions!H149, 1), NA())</f>
        <v>#N/A</v>
      </c>
      <c r="I139" s="562" t="e">
        <f>IF(ISNUMBER(Regressions!I149),ROUND(Regressions!I149, 1), NA())</f>
        <v>#N/A</v>
      </c>
      <c r="J139" s="563" t="e">
        <f>IF(ISNUMBER(Regressions!K149),ROUND(Regressions!K149, 1), NA())</f>
        <v>#N/A</v>
      </c>
      <c r="K139" s="559" t="e">
        <f>IF(ISNUMBER(Regressions!L149),ROUND(Regressions!L149, 1), NA())</f>
        <v>#N/A</v>
      </c>
      <c r="L139" s="564">
        <f>IF(ISNUMBER(Regressions!M149),ROUND(Regressions!M149, 1), NA())</f>
        <v>22.4</v>
      </c>
      <c r="M139" s="561" t="e">
        <f>IF(ISNUMBER(Regressions!N149),ROUND(Regressions!N149, 1), NA())</f>
        <v>#N/A</v>
      </c>
      <c r="N139" s="562" t="e">
        <f>IF(ISNUMBER(Regressions!O149),ROUND(Regressions!O149, 1), NA())</f>
        <v>#N/A</v>
      </c>
      <c r="O139" s="563" t="e">
        <f>IF(ISNUMBER(Regressions!Q149),ROUND(Regressions!Q149, 1), NA())</f>
        <v>#N/A</v>
      </c>
      <c r="P139" s="559" t="e">
        <f>IF(ISNUMBER(Regressions!R149),ROUND(Regressions!R149, 1), NA())</f>
        <v>#N/A</v>
      </c>
      <c r="Q139" s="565">
        <f>IF(ISNUMBER(Regressions!S149),ROUND(Regressions!S149, 1), NA())</f>
        <v>0</v>
      </c>
      <c r="R139" s="561" t="e">
        <f>IF(ISNUMBER(Regressions!T149),ROUND(Regressions!T149, 1), NA())</f>
        <v>#N/A</v>
      </c>
      <c r="S139" s="562" t="e">
        <f>IF(ISNUMBER(Regressions!U149),ROUND(Regressions!U149, 1), NA())</f>
        <v>#N/A</v>
      </c>
    </row>
    <row r="140" spans="1:19" x14ac:dyDescent="0.25">
      <c r="A140" s="554" t="str">
        <f>+Introduction!$C$7</f>
        <v>Solomon Islands</v>
      </c>
      <c r="B140" s="555">
        <f>IF(ISBLANK(Regressions!B150), " ", Regressions!B150)</f>
        <v>2012</v>
      </c>
      <c r="C140" s="554" t="str">
        <f>HLOOKUP(Introduction!$G$4,nametranslations,28,FALSE)</f>
        <v>Primary</v>
      </c>
      <c r="D140" s="557">
        <f>IF(ISBLANK(Regressions!D150), " ", Regressions!D150)</f>
        <v>88576</v>
      </c>
      <c r="E140" s="558" t="e">
        <f>IF(ISNUMBER(Regressions!E150),ROUND(Regressions!E150, 1), NA())</f>
        <v>#N/A</v>
      </c>
      <c r="F140" s="559" t="e">
        <f>IF(ISNUMBER(Regressions!F150),ROUND(Regressions!F150, 1), NA())</f>
        <v>#N/A</v>
      </c>
      <c r="G140" s="560">
        <f>IF(ISNUMBER(Regressions!G150),ROUND(Regressions!G150, 1), NA())</f>
        <v>30.9</v>
      </c>
      <c r="H140" s="561" t="e">
        <f>IF(ISNUMBER(Regressions!H150),ROUND(Regressions!H150, 1), NA())</f>
        <v>#N/A</v>
      </c>
      <c r="I140" s="562" t="e">
        <f>IF(ISNUMBER(Regressions!I150),ROUND(Regressions!I150, 1), NA())</f>
        <v>#N/A</v>
      </c>
      <c r="J140" s="563" t="e">
        <f>IF(ISNUMBER(Regressions!K150),ROUND(Regressions!K150, 1), NA())</f>
        <v>#N/A</v>
      </c>
      <c r="K140" s="559" t="e">
        <f>IF(ISNUMBER(Regressions!L150),ROUND(Regressions!L150, 1), NA())</f>
        <v>#N/A</v>
      </c>
      <c r="L140" s="564">
        <f>IF(ISNUMBER(Regressions!M150),ROUND(Regressions!M150, 1), NA())</f>
        <v>22.4</v>
      </c>
      <c r="M140" s="561" t="e">
        <f>IF(ISNUMBER(Regressions!N150),ROUND(Regressions!N150, 1), NA())</f>
        <v>#N/A</v>
      </c>
      <c r="N140" s="562" t="e">
        <f>IF(ISNUMBER(Regressions!O150),ROUND(Regressions!O150, 1), NA())</f>
        <v>#N/A</v>
      </c>
      <c r="O140" s="563" t="e">
        <f>IF(ISNUMBER(Regressions!Q150),ROUND(Regressions!Q150, 1), NA())</f>
        <v>#N/A</v>
      </c>
      <c r="P140" s="559" t="e">
        <f>IF(ISNUMBER(Regressions!R150),ROUND(Regressions!R150, 1), NA())</f>
        <v>#N/A</v>
      </c>
      <c r="Q140" s="565">
        <f>IF(ISNUMBER(Regressions!S150),ROUND(Regressions!S150, 1), NA())</f>
        <v>0</v>
      </c>
      <c r="R140" s="561" t="e">
        <f>IF(ISNUMBER(Regressions!T150),ROUND(Regressions!T150, 1), NA())</f>
        <v>#N/A</v>
      </c>
      <c r="S140" s="562" t="e">
        <f>IF(ISNUMBER(Regressions!U150),ROUND(Regressions!U150, 1), NA())</f>
        <v>#N/A</v>
      </c>
    </row>
    <row r="141" spans="1:19" x14ac:dyDescent="0.25">
      <c r="A141" s="554" t="str">
        <f>+Introduction!$C$7</f>
        <v>Solomon Islands</v>
      </c>
      <c r="B141" s="555">
        <f>IF(ISBLANK(Regressions!B151), " ", Regressions!B151)</f>
        <v>2013</v>
      </c>
      <c r="C141" s="554" t="str">
        <f>HLOOKUP(Introduction!$G$4,nametranslations,28,FALSE)</f>
        <v>Primary</v>
      </c>
      <c r="D141" s="557">
        <f>IF(ISBLANK(Regressions!D151), " ", Regressions!D151)</f>
        <v>91122</v>
      </c>
      <c r="E141" s="558" t="e">
        <f>IF(ISNUMBER(Regressions!E151),ROUND(Regressions!E151, 1), NA())</f>
        <v>#N/A</v>
      </c>
      <c r="F141" s="559" t="e">
        <f>IF(ISNUMBER(Regressions!F151),ROUND(Regressions!F151, 1), NA())</f>
        <v>#N/A</v>
      </c>
      <c r="G141" s="560">
        <f>IF(ISNUMBER(Regressions!G151),ROUND(Regressions!G151, 1), NA())</f>
        <v>30.9</v>
      </c>
      <c r="H141" s="561" t="e">
        <f>IF(ISNUMBER(Regressions!H151),ROUND(Regressions!H151, 1), NA())</f>
        <v>#N/A</v>
      </c>
      <c r="I141" s="562" t="e">
        <f>IF(ISNUMBER(Regressions!I151),ROUND(Regressions!I151, 1), NA())</f>
        <v>#N/A</v>
      </c>
      <c r="J141" s="563" t="e">
        <f>IF(ISNUMBER(Regressions!K151),ROUND(Regressions!K151, 1), NA())</f>
        <v>#N/A</v>
      </c>
      <c r="K141" s="559" t="e">
        <f>IF(ISNUMBER(Regressions!L151),ROUND(Regressions!L151, 1), NA())</f>
        <v>#N/A</v>
      </c>
      <c r="L141" s="564">
        <f>IF(ISNUMBER(Regressions!M151),ROUND(Regressions!M151, 1), NA())</f>
        <v>22.4</v>
      </c>
      <c r="M141" s="561" t="e">
        <f>IF(ISNUMBER(Regressions!N151),ROUND(Regressions!N151, 1), NA())</f>
        <v>#N/A</v>
      </c>
      <c r="N141" s="562" t="e">
        <f>IF(ISNUMBER(Regressions!O151),ROUND(Regressions!O151, 1), NA())</f>
        <v>#N/A</v>
      </c>
      <c r="O141" s="563" t="e">
        <f>IF(ISNUMBER(Regressions!Q151),ROUND(Regressions!Q151, 1), NA())</f>
        <v>#N/A</v>
      </c>
      <c r="P141" s="559" t="e">
        <f>IF(ISNUMBER(Regressions!R151),ROUND(Regressions!R151, 1), NA())</f>
        <v>#N/A</v>
      </c>
      <c r="Q141" s="565">
        <f>IF(ISNUMBER(Regressions!S151),ROUND(Regressions!S151, 1), NA())</f>
        <v>0</v>
      </c>
      <c r="R141" s="561" t="e">
        <f>IF(ISNUMBER(Regressions!T151),ROUND(Regressions!T151, 1), NA())</f>
        <v>#N/A</v>
      </c>
      <c r="S141" s="562" t="e">
        <f>IF(ISNUMBER(Regressions!U151),ROUND(Regressions!U151, 1), NA())</f>
        <v>#N/A</v>
      </c>
    </row>
    <row r="142" spans="1:19" x14ac:dyDescent="0.25">
      <c r="A142" s="554" t="str">
        <f>+Introduction!$C$7</f>
        <v>Solomon Islands</v>
      </c>
      <c r="B142" s="555">
        <f>IF(ISBLANK(Regressions!B152), " ", Regressions!B152)</f>
        <v>2014</v>
      </c>
      <c r="C142" s="554" t="str">
        <f>HLOOKUP(Introduction!$G$4,nametranslations,28,FALSE)</f>
        <v>Primary</v>
      </c>
      <c r="D142" s="557">
        <f>IF(ISBLANK(Regressions!D152), " ", Regressions!D152)</f>
        <v>93575</v>
      </c>
      <c r="E142" s="558">
        <f>IF(ISNUMBER(Regressions!E152),ROUND(Regressions!E152, 1), NA())</f>
        <v>74.099999999999994</v>
      </c>
      <c r="F142" s="559">
        <f>IF(ISNUMBER(Regressions!F152),ROUND(Regressions!F152, 1), NA())</f>
        <v>67.900000000000006</v>
      </c>
      <c r="G142" s="560">
        <f>IF(ISNUMBER(Regressions!G152),ROUND(Regressions!G152, 1), NA())</f>
        <v>30.9</v>
      </c>
      <c r="H142" s="561">
        <f>IF(ISNUMBER(Regressions!H152),ROUND(Regressions!H152, 1), NA())</f>
        <v>37</v>
      </c>
      <c r="I142" s="562">
        <f>IF(ISNUMBER(Regressions!I152),ROUND(Regressions!I152, 1), NA())</f>
        <v>32.1</v>
      </c>
      <c r="J142" s="563">
        <f>IF(ISNUMBER(Regressions!K152),ROUND(Regressions!K152, 1), NA())</f>
        <v>51.5</v>
      </c>
      <c r="K142" s="559">
        <f>IF(ISNUMBER(Regressions!L152),ROUND(Regressions!L152, 1), NA())</f>
        <v>34.200000000000003</v>
      </c>
      <c r="L142" s="564">
        <f>IF(ISNUMBER(Regressions!M152),ROUND(Regressions!M152, 1), NA())</f>
        <v>22.4</v>
      </c>
      <c r="M142" s="561">
        <f>IF(ISNUMBER(Regressions!N152),ROUND(Regressions!N152, 1), NA())</f>
        <v>11.9</v>
      </c>
      <c r="N142" s="562">
        <f>IF(ISNUMBER(Regressions!O152),ROUND(Regressions!O152, 1), NA())</f>
        <v>65.8</v>
      </c>
      <c r="O142" s="563">
        <f>IF(ISNUMBER(Regressions!Q152),ROUND(Regressions!Q152, 1), NA())</f>
        <v>14.1</v>
      </c>
      <c r="P142" s="559">
        <f>IF(ISNUMBER(Regressions!R152),ROUND(Regressions!R152, 1), NA())</f>
        <v>10.5</v>
      </c>
      <c r="Q142" s="565">
        <f>IF(ISNUMBER(Regressions!S152),ROUND(Regressions!S152, 1), NA())</f>
        <v>0</v>
      </c>
      <c r="R142" s="561">
        <f>IF(ISNUMBER(Regressions!T152),ROUND(Regressions!T152, 1), NA())</f>
        <v>10.5</v>
      </c>
      <c r="S142" s="562">
        <f>IF(ISNUMBER(Regressions!U152),ROUND(Regressions!U152, 1), NA())</f>
        <v>89.5</v>
      </c>
    </row>
    <row r="143" spans="1:19" x14ac:dyDescent="0.25">
      <c r="A143" s="554" t="str">
        <f>+Introduction!$C$7</f>
        <v>Solomon Islands</v>
      </c>
      <c r="B143" s="555">
        <f>IF(ISBLANK(Regressions!B153), " ", Regressions!B153)</f>
        <v>2015</v>
      </c>
      <c r="C143" s="554" t="str">
        <f>HLOOKUP(Introduction!$G$4,nametranslations,28,FALSE)</f>
        <v>Primary</v>
      </c>
      <c r="D143" s="557">
        <f>IF(ISBLANK(Regressions!D153), " ", Regressions!D153)</f>
        <v>96037</v>
      </c>
      <c r="E143" s="558">
        <f>IF(ISNUMBER(Regressions!E153),ROUND(Regressions!E153, 1), NA())</f>
        <v>74.099999999999994</v>
      </c>
      <c r="F143" s="559">
        <f>IF(ISNUMBER(Regressions!F153),ROUND(Regressions!F153, 1), NA())</f>
        <v>67.900000000000006</v>
      </c>
      <c r="G143" s="560">
        <f>IF(ISNUMBER(Regressions!G153),ROUND(Regressions!G153, 1), NA())</f>
        <v>33.5</v>
      </c>
      <c r="H143" s="561">
        <f>IF(ISNUMBER(Regressions!H153),ROUND(Regressions!H153, 1), NA())</f>
        <v>34.4</v>
      </c>
      <c r="I143" s="562">
        <f>IF(ISNUMBER(Regressions!I153),ROUND(Regressions!I153, 1), NA())</f>
        <v>32.1</v>
      </c>
      <c r="J143" s="563">
        <f>IF(ISNUMBER(Regressions!K153),ROUND(Regressions!K153, 1), NA())</f>
        <v>51.5</v>
      </c>
      <c r="K143" s="559">
        <f>IF(ISNUMBER(Regressions!L153),ROUND(Regressions!L153, 1), NA())</f>
        <v>34.200000000000003</v>
      </c>
      <c r="L143" s="564">
        <f>IF(ISNUMBER(Regressions!M153),ROUND(Regressions!M153, 1), NA())</f>
        <v>22.9</v>
      </c>
      <c r="M143" s="561">
        <f>IF(ISNUMBER(Regressions!N153),ROUND(Regressions!N153, 1), NA())</f>
        <v>11.4</v>
      </c>
      <c r="N143" s="562">
        <f>IF(ISNUMBER(Regressions!O153),ROUND(Regressions!O153, 1), NA())</f>
        <v>65.8</v>
      </c>
      <c r="O143" s="563">
        <f>IF(ISNUMBER(Regressions!Q153),ROUND(Regressions!Q153, 1), NA())</f>
        <v>14.1</v>
      </c>
      <c r="P143" s="559">
        <f>IF(ISNUMBER(Regressions!R153),ROUND(Regressions!R153, 1), NA())</f>
        <v>10.5</v>
      </c>
      <c r="Q143" s="565">
        <f>IF(ISNUMBER(Regressions!S153),ROUND(Regressions!S153, 1), NA())</f>
        <v>0</v>
      </c>
      <c r="R143" s="561">
        <f>IF(ISNUMBER(Regressions!T153),ROUND(Regressions!T153, 1), NA())</f>
        <v>10.5</v>
      </c>
      <c r="S143" s="562">
        <f>IF(ISNUMBER(Regressions!U153),ROUND(Regressions!U153, 1), NA())</f>
        <v>89.5</v>
      </c>
    </row>
    <row r="144" spans="1:19" x14ac:dyDescent="0.25">
      <c r="A144" s="554" t="str">
        <f>+Introduction!$C$7</f>
        <v>Solomon Islands</v>
      </c>
      <c r="B144" s="555">
        <f>IF(ISBLANK(Regressions!B154), " ", Regressions!B154)</f>
        <v>2016</v>
      </c>
      <c r="C144" s="554" t="str">
        <f>HLOOKUP(Introduction!$G$4,nametranslations,28,FALSE)</f>
        <v>Primary</v>
      </c>
      <c r="D144" s="557">
        <f>IF(ISBLANK(Regressions!D154), " ", Regressions!D154)</f>
        <v>98648</v>
      </c>
      <c r="E144" s="558">
        <f>IF(ISNUMBER(Regressions!E154),ROUND(Regressions!E154, 1), NA())</f>
        <v>74.099999999999994</v>
      </c>
      <c r="F144" s="559">
        <f>IF(ISNUMBER(Regressions!F154),ROUND(Regressions!F154, 1), NA())</f>
        <v>67.900000000000006</v>
      </c>
      <c r="G144" s="560">
        <f>IF(ISNUMBER(Regressions!G154),ROUND(Regressions!G154, 1), NA())</f>
        <v>36.1</v>
      </c>
      <c r="H144" s="561">
        <f>IF(ISNUMBER(Regressions!H154),ROUND(Regressions!H154, 1), NA())</f>
        <v>31.9</v>
      </c>
      <c r="I144" s="562">
        <f>IF(ISNUMBER(Regressions!I154),ROUND(Regressions!I154, 1), NA())</f>
        <v>32.1</v>
      </c>
      <c r="J144" s="563">
        <f>IF(ISNUMBER(Regressions!K154),ROUND(Regressions!K154, 1), NA())</f>
        <v>51.5</v>
      </c>
      <c r="K144" s="559">
        <f>IF(ISNUMBER(Regressions!L154),ROUND(Regressions!L154, 1), NA())</f>
        <v>34.200000000000003</v>
      </c>
      <c r="L144" s="564">
        <f>IF(ISNUMBER(Regressions!M154),ROUND(Regressions!M154, 1), NA())</f>
        <v>23.4</v>
      </c>
      <c r="M144" s="561">
        <f>IF(ISNUMBER(Regressions!N154),ROUND(Regressions!N154, 1), NA())</f>
        <v>10.9</v>
      </c>
      <c r="N144" s="562">
        <f>IF(ISNUMBER(Regressions!O154),ROUND(Regressions!O154, 1), NA())</f>
        <v>65.8</v>
      </c>
      <c r="O144" s="563">
        <f>IF(ISNUMBER(Regressions!Q154),ROUND(Regressions!Q154, 1), NA())</f>
        <v>14.1</v>
      </c>
      <c r="P144" s="559">
        <f>IF(ISNUMBER(Regressions!R154),ROUND(Regressions!R154, 1), NA())</f>
        <v>10.5</v>
      </c>
      <c r="Q144" s="565">
        <f>IF(ISNUMBER(Regressions!S154),ROUND(Regressions!S154, 1), NA())</f>
        <v>0</v>
      </c>
      <c r="R144" s="561">
        <f>IF(ISNUMBER(Regressions!T154),ROUND(Regressions!T154, 1), NA())</f>
        <v>10.5</v>
      </c>
      <c r="S144" s="562">
        <f>IF(ISNUMBER(Regressions!U154),ROUND(Regressions!U154, 1), NA())</f>
        <v>89.5</v>
      </c>
    </row>
    <row r="145" spans="1:19" x14ac:dyDescent="0.25">
      <c r="A145" s="554" t="str">
        <f>+Introduction!$C$7</f>
        <v>Solomon Islands</v>
      </c>
      <c r="B145" s="555">
        <f>IF(ISBLANK(Regressions!B155), " ", Regressions!B155)</f>
        <v>2017</v>
      </c>
      <c r="C145" s="554" t="str">
        <f>HLOOKUP(Introduction!$G$4,nametranslations,28,FALSE)</f>
        <v>Primary</v>
      </c>
      <c r="D145" s="557">
        <f>IF(ISBLANK(Regressions!D155), " ", Regressions!D155)</f>
        <v>101710</v>
      </c>
      <c r="E145" s="558">
        <f>IF(ISNUMBER(Regressions!E155),ROUND(Regressions!E155, 1), NA())</f>
        <v>74.099999999999994</v>
      </c>
      <c r="F145" s="559">
        <f>IF(ISNUMBER(Regressions!F155),ROUND(Regressions!F155, 1), NA())</f>
        <v>67.900000000000006</v>
      </c>
      <c r="G145" s="560">
        <f>IF(ISNUMBER(Regressions!G155),ROUND(Regressions!G155, 1), NA())</f>
        <v>38.700000000000003</v>
      </c>
      <c r="H145" s="561">
        <f>IF(ISNUMBER(Regressions!H155),ROUND(Regressions!H155, 1), NA())</f>
        <v>29.3</v>
      </c>
      <c r="I145" s="562">
        <f>IF(ISNUMBER(Regressions!I155),ROUND(Regressions!I155, 1), NA())</f>
        <v>32.1</v>
      </c>
      <c r="J145" s="563">
        <f>IF(ISNUMBER(Regressions!K155),ROUND(Regressions!K155, 1), NA())</f>
        <v>51.5</v>
      </c>
      <c r="K145" s="559">
        <f>IF(ISNUMBER(Regressions!L155),ROUND(Regressions!L155, 1), NA())</f>
        <v>34.200000000000003</v>
      </c>
      <c r="L145" s="564">
        <f>IF(ISNUMBER(Regressions!M155),ROUND(Regressions!M155, 1), NA())</f>
        <v>23.9</v>
      </c>
      <c r="M145" s="561">
        <f>IF(ISNUMBER(Regressions!N155),ROUND(Regressions!N155, 1), NA())</f>
        <v>10.4</v>
      </c>
      <c r="N145" s="562">
        <f>IF(ISNUMBER(Regressions!O155),ROUND(Regressions!O155, 1), NA())</f>
        <v>65.8</v>
      </c>
      <c r="O145" s="563">
        <f>IF(ISNUMBER(Regressions!Q155),ROUND(Regressions!Q155, 1), NA())</f>
        <v>14.1</v>
      </c>
      <c r="P145" s="559">
        <f>IF(ISNUMBER(Regressions!R155),ROUND(Regressions!R155, 1), NA())</f>
        <v>10.5</v>
      </c>
      <c r="Q145" s="565">
        <f>IF(ISNUMBER(Regressions!S155),ROUND(Regressions!S155, 1), NA())</f>
        <v>0</v>
      </c>
      <c r="R145" s="561">
        <f>IF(ISNUMBER(Regressions!T155),ROUND(Regressions!T155, 1), NA())</f>
        <v>10.5</v>
      </c>
      <c r="S145" s="562">
        <f>IF(ISNUMBER(Regressions!U155),ROUND(Regressions!U155, 1), NA())</f>
        <v>89.5</v>
      </c>
    </row>
    <row r="146" spans="1:19" x14ac:dyDescent="0.25">
      <c r="A146" s="554" t="str">
        <f>+Introduction!$C$7</f>
        <v>Solomon Islands</v>
      </c>
      <c r="B146" s="555">
        <f>IF(ISBLANK(Regressions!B156), " ", Regressions!B156)</f>
        <v>2018</v>
      </c>
      <c r="C146" s="554" t="str">
        <f>HLOOKUP(Introduction!$G$4,nametranslations,28,FALSE)</f>
        <v>Primary</v>
      </c>
      <c r="D146" s="557">
        <f>IF(ISBLANK(Regressions!D156), " ", Regressions!D156)</f>
        <v>105229</v>
      </c>
      <c r="E146" s="558">
        <f>IF(ISNUMBER(Regressions!E156),ROUND(Regressions!E156, 1), NA())</f>
        <v>74.099999999999994</v>
      </c>
      <c r="F146" s="559">
        <f>IF(ISNUMBER(Regressions!F156),ROUND(Regressions!F156, 1), NA())</f>
        <v>67.900000000000006</v>
      </c>
      <c r="G146" s="560">
        <f>IF(ISNUMBER(Regressions!G156),ROUND(Regressions!G156, 1), NA())</f>
        <v>41.2</v>
      </c>
      <c r="H146" s="561">
        <f>IF(ISNUMBER(Regressions!H156),ROUND(Regressions!H156, 1), NA())</f>
        <v>26.7</v>
      </c>
      <c r="I146" s="562">
        <f>IF(ISNUMBER(Regressions!I156),ROUND(Regressions!I156, 1), NA())</f>
        <v>32.1</v>
      </c>
      <c r="J146" s="563">
        <f>IF(ISNUMBER(Regressions!K156),ROUND(Regressions!K156, 1), NA())</f>
        <v>51.5</v>
      </c>
      <c r="K146" s="559">
        <f>IF(ISNUMBER(Regressions!L156),ROUND(Regressions!L156, 1), NA())</f>
        <v>34.200000000000003</v>
      </c>
      <c r="L146" s="564">
        <f>IF(ISNUMBER(Regressions!M156),ROUND(Regressions!M156, 1), NA())</f>
        <v>24.4</v>
      </c>
      <c r="M146" s="561">
        <f>IF(ISNUMBER(Regressions!N156),ROUND(Regressions!N156, 1), NA())</f>
        <v>9.9</v>
      </c>
      <c r="N146" s="562">
        <f>IF(ISNUMBER(Regressions!O156),ROUND(Regressions!O156, 1), NA())</f>
        <v>65.8</v>
      </c>
      <c r="O146" s="563">
        <f>IF(ISNUMBER(Regressions!Q156),ROUND(Regressions!Q156, 1), NA())</f>
        <v>14.1</v>
      </c>
      <c r="P146" s="559">
        <f>IF(ISNUMBER(Regressions!R156),ROUND(Regressions!R156, 1), NA())</f>
        <v>10.5</v>
      </c>
      <c r="Q146" s="565">
        <f>IF(ISNUMBER(Regressions!S156),ROUND(Regressions!S156, 1), NA())</f>
        <v>1.9</v>
      </c>
      <c r="R146" s="561">
        <f>IF(ISNUMBER(Regressions!T156),ROUND(Regressions!T156, 1), NA())</f>
        <v>8.5</v>
      </c>
      <c r="S146" s="562">
        <f>IF(ISNUMBER(Regressions!U156),ROUND(Regressions!U156, 1), NA())</f>
        <v>89.5</v>
      </c>
    </row>
    <row r="147" spans="1:19" x14ac:dyDescent="0.25">
      <c r="A147" s="554" t="str">
        <f>+Introduction!$C$7</f>
        <v>Solomon Islands</v>
      </c>
      <c r="B147" s="555">
        <f>IF(ISBLANK(Regressions!B157), " ", Regressions!B157)</f>
        <v>2019</v>
      </c>
      <c r="C147" s="554" t="str">
        <f>HLOOKUP(Introduction!$G$4,nametranslations,28,FALSE)</f>
        <v>Primary</v>
      </c>
      <c r="D147" s="557">
        <f>IF(ISBLANK(Regressions!D157), " ", Regressions!D157)</f>
        <v>109074</v>
      </c>
      <c r="E147" s="558">
        <f>IF(ISNUMBER(Regressions!E157),ROUND(Regressions!E157, 1), NA())</f>
        <v>74.099999999999994</v>
      </c>
      <c r="F147" s="559">
        <f>IF(ISNUMBER(Regressions!F157),ROUND(Regressions!F157, 1), NA())</f>
        <v>67.900000000000006</v>
      </c>
      <c r="G147" s="560">
        <f>IF(ISNUMBER(Regressions!G157),ROUND(Regressions!G157, 1), NA())</f>
        <v>43.8</v>
      </c>
      <c r="H147" s="561">
        <f>IF(ISNUMBER(Regressions!H157),ROUND(Regressions!H157, 1), NA())</f>
        <v>24.1</v>
      </c>
      <c r="I147" s="562">
        <f>IF(ISNUMBER(Regressions!I157),ROUND(Regressions!I157, 1), NA())</f>
        <v>32.1</v>
      </c>
      <c r="J147" s="563">
        <f>IF(ISNUMBER(Regressions!K157),ROUND(Regressions!K157, 1), NA())</f>
        <v>51.5</v>
      </c>
      <c r="K147" s="559">
        <f>IF(ISNUMBER(Regressions!L157),ROUND(Regressions!L157, 1), NA())</f>
        <v>34.200000000000003</v>
      </c>
      <c r="L147" s="564">
        <f>IF(ISNUMBER(Regressions!M157),ROUND(Regressions!M157, 1), NA())</f>
        <v>24.9</v>
      </c>
      <c r="M147" s="561">
        <f>IF(ISNUMBER(Regressions!N157),ROUND(Regressions!N157, 1), NA())</f>
        <v>9.4</v>
      </c>
      <c r="N147" s="562">
        <f>IF(ISNUMBER(Regressions!O157),ROUND(Regressions!O157, 1), NA())</f>
        <v>65.8</v>
      </c>
      <c r="O147" s="563">
        <f>IF(ISNUMBER(Regressions!Q157),ROUND(Regressions!Q157, 1), NA())</f>
        <v>14.1</v>
      </c>
      <c r="P147" s="559">
        <f>IF(ISNUMBER(Regressions!R157),ROUND(Regressions!R157, 1), NA())</f>
        <v>10.5</v>
      </c>
      <c r="Q147" s="565">
        <f>IF(ISNUMBER(Regressions!S157),ROUND(Regressions!S157, 1), NA())</f>
        <v>4.9000000000000004</v>
      </c>
      <c r="R147" s="561">
        <f>IF(ISNUMBER(Regressions!T157),ROUND(Regressions!T157, 1), NA())</f>
        <v>5.5</v>
      </c>
      <c r="S147" s="562">
        <f>IF(ISNUMBER(Regressions!U157),ROUND(Regressions!U157, 1), NA())</f>
        <v>89.5</v>
      </c>
    </row>
    <row r="148" spans="1:19" x14ac:dyDescent="0.25">
      <c r="A148" s="554" t="str">
        <f>+Introduction!$C$7</f>
        <v>Solomon Islands</v>
      </c>
      <c r="B148" s="555">
        <f>IF(ISBLANK(Regressions!B158), " ", Regressions!B158)</f>
        <v>2020</v>
      </c>
      <c r="C148" s="554" t="str">
        <f>HLOOKUP(Introduction!$G$4,nametranslations,28,FALSE)</f>
        <v>Primary</v>
      </c>
      <c r="D148" s="557">
        <f>IF(ISBLANK(Regressions!D158), " ", Regressions!D158)</f>
        <v>112124</v>
      </c>
      <c r="E148" s="558">
        <f>IF(ISNUMBER(Regressions!E158),ROUND(Regressions!E158, 1), NA())</f>
        <v>74.099999999999994</v>
      </c>
      <c r="F148" s="559">
        <f>IF(ISNUMBER(Regressions!F158),ROUND(Regressions!F158, 1), NA())</f>
        <v>67.900000000000006</v>
      </c>
      <c r="G148" s="560">
        <f>IF(ISNUMBER(Regressions!G158),ROUND(Regressions!G158, 1), NA())</f>
        <v>46.4</v>
      </c>
      <c r="H148" s="561">
        <f>IF(ISNUMBER(Regressions!H158),ROUND(Regressions!H158, 1), NA())</f>
        <v>21.5</v>
      </c>
      <c r="I148" s="562">
        <f>IF(ISNUMBER(Regressions!I158),ROUND(Regressions!I158, 1), NA())</f>
        <v>32.1</v>
      </c>
      <c r="J148" s="563">
        <f>IF(ISNUMBER(Regressions!K158),ROUND(Regressions!K158, 1), NA())</f>
        <v>51.5</v>
      </c>
      <c r="K148" s="559">
        <f>IF(ISNUMBER(Regressions!L158),ROUND(Regressions!L158, 1), NA())</f>
        <v>34.200000000000003</v>
      </c>
      <c r="L148" s="564">
        <f>IF(ISNUMBER(Regressions!M158),ROUND(Regressions!M158, 1), NA())</f>
        <v>25.4</v>
      </c>
      <c r="M148" s="561">
        <f>IF(ISNUMBER(Regressions!N158),ROUND(Regressions!N158, 1), NA())</f>
        <v>8.9</v>
      </c>
      <c r="N148" s="562">
        <f>IF(ISNUMBER(Regressions!O158),ROUND(Regressions!O158, 1), NA())</f>
        <v>65.8</v>
      </c>
      <c r="O148" s="563">
        <f>IF(ISNUMBER(Regressions!Q158),ROUND(Regressions!Q158, 1), NA())</f>
        <v>14.1</v>
      </c>
      <c r="P148" s="559">
        <f>IF(ISNUMBER(Regressions!R158),ROUND(Regressions!R158, 1), NA())</f>
        <v>10.5</v>
      </c>
      <c r="Q148" s="565">
        <f>IF(ISNUMBER(Regressions!S158),ROUND(Regressions!S158, 1), NA())</f>
        <v>8</v>
      </c>
      <c r="R148" s="561">
        <f>IF(ISNUMBER(Regressions!T158),ROUND(Regressions!T158, 1), NA())</f>
        <v>2.5</v>
      </c>
      <c r="S148" s="562">
        <f>IF(ISNUMBER(Regressions!U158),ROUND(Regressions!U158, 1), NA())</f>
        <v>89.5</v>
      </c>
    </row>
    <row r="149" spans="1:19" x14ac:dyDescent="0.25">
      <c r="A149" s="554" t="str">
        <f>+Introduction!$C$7</f>
        <v>Solomon Islands</v>
      </c>
      <c r="B149" s="555">
        <f>IF(ISBLANK(Regressions!B159), " ", Regressions!B159)</f>
        <v>2021</v>
      </c>
      <c r="C149" s="554" t="str">
        <f>HLOOKUP(Introduction!$G$4,nametranslations,28,FALSE)</f>
        <v>Primary</v>
      </c>
      <c r="D149" s="557">
        <f>IF(ISBLANK(Regressions!D159), " ", Regressions!D159)</f>
        <v>115021</v>
      </c>
      <c r="E149" s="563">
        <f>IF(ISNUMBER(Regressions!E159),ROUND(Regressions!E159, 1), NA())</f>
        <v>74.099999999999994</v>
      </c>
      <c r="F149" s="566">
        <f>IF(ISNUMBER(Regressions!F159),ROUND(Regressions!F159, 1), NA())</f>
        <v>67.900000000000006</v>
      </c>
      <c r="G149" s="567">
        <f>IF(ISNUMBER(Regressions!G159),ROUND(Regressions!G159, 1), NA())</f>
        <v>49</v>
      </c>
      <c r="H149" s="561">
        <f>IF(ISNUMBER(Regressions!H159),ROUND(Regressions!H159, 1), NA())</f>
        <v>18.899999999999999</v>
      </c>
      <c r="I149" s="562">
        <f>IF(ISNUMBER(Regressions!I159),ROUND(Regressions!I159, 1), NA())</f>
        <v>32.1</v>
      </c>
      <c r="J149" s="563">
        <f>IF(ISNUMBER(Regressions!K159),ROUND(Regressions!K159, 1), NA())</f>
        <v>51.5</v>
      </c>
      <c r="K149" s="566">
        <f>IF(ISNUMBER(Regressions!L159),ROUND(Regressions!L159, 1), NA())</f>
        <v>34.200000000000003</v>
      </c>
      <c r="L149" s="568">
        <f>IF(ISNUMBER(Regressions!M159),ROUND(Regressions!M159, 1), NA())</f>
        <v>25.9</v>
      </c>
      <c r="M149" s="561">
        <f>IF(ISNUMBER(Regressions!N159),ROUND(Regressions!N159, 1), NA())</f>
        <v>8.4</v>
      </c>
      <c r="N149" s="562">
        <f>IF(ISNUMBER(Regressions!O159),ROUND(Regressions!O159, 1), NA())</f>
        <v>65.8</v>
      </c>
      <c r="O149" s="563">
        <f>IF(ISNUMBER(Regressions!Q159),ROUND(Regressions!Q159, 1), NA())</f>
        <v>14.1</v>
      </c>
      <c r="P149" s="566">
        <f>IF(ISNUMBER(Regressions!R159),ROUND(Regressions!R159, 1), NA())</f>
        <v>10.5</v>
      </c>
      <c r="Q149" s="569">
        <f>IF(ISNUMBER(Regressions!S159),ROUND(Regressions!S159, 1), NA())</f>
        <v>10.5</v>
      </c>
      <c r="R149" s="561">
        <f>IF(ISNUMBER(Regressions!T159),ROUND(Regressions!T159, 1), NA())</f>
        <v>0</v>
      </c>
      <c r="S149" s="562">
        <f>IF(ISNUMBER(Regressions!U159),ROUND(Regressions!U159, 1), NA())</f>
        <v>89.5</v>
      </c>
    </row>
    <row r="150" spans="1:19" x14ac:dyDescent="0.25">
      <c r="A150" s="554" t="str">
        <f>+Introduction!$C$7</f>
        <v>Solomon Islands</v>
      </c>
      <c r="B150" s="555">
        <f>IF(ISBLANK(Regressions!B160), " ", Regressions!B160)</f>
        <v>2022</v>
      </c>
      <c r="C150" s="554" t="str">
        <f>HLOOKUP(Introduction!$G$4,nametranslations,28,FALSE)</f>
        <v>Primary</v>
      </c>
      <c r="D150" s="557">
        <f>IF(ISBLANK(Regressions!D160), " ", Regressions!D160)</f>
        <v>117520</v>
      </c>
      <c r="E150" s="558">
        <f>IF(ISNUMBER(Regressions!E160),ROUND(Regressions!E160, 1), NA())</f>
        <v>74.099999999999994</v>
      </c>
      <c r="F150" s="559">
        <f>IF(ISNUMBER(Regressions!F160),ROUND(Regressions!F160, 1), NA())</f>
        <v>67.900000000000006</v>
      </c>
      <c r="G150" s="560">
        <f>IF(ISNUMBER(Regressions!G160),ROUND(Regressions!G160, 1), NA())</f>
        <v>51.6</v>
      </c>
      <c r="H150" s="561">
        <f>IF(ISNUMBER(Regressions!H160),ROUND(Regressions!H160, 1), NA())</f>
        <v>16.3</v>
      </c>
      <c r="I150" s="562">
        <f>IF(ISNUMBER(Regressions!I160),ROUND(Regressions!I160, 1), NA())</f>
        <v>32.1</v>
      </c>
      <c r="J150" s="563">
        <f>IF(ISNUMBER(Regressions!K160),ROUND(Regressions!K160, 1), NA())</f>
        <v>51.5</v>
      </c>
      <c r="K150" s="559">
        <f>IF(ISNUMBER(Regressions!L160),ROUND(Regressions!L160, 1), NA())</f>
        <v>34.200000000000003</v>
      </c>
      <c r="L150" s="564">
        <f>IF(ISNUMBER(Regressions!M160),ROUND(Regressions!M160, 1), NA())</f>
        <v>26.4</v>
      </c>
      <c r="M150" s="561">
        <f>IF(ISNUMBER(Regressions!N160),ROUND(Regressions!N160, 1), NA())</f>
        <v>7.9</v>
      </c>
      <c r="N150" s="562">
        <f>IF(ISNUMBER(Regressions!O160),ROUND(Regressions!O160, 1), NA())</f>
        <v>65.8</v>
      </c>
      <c r="O150" s="563">
        <f>IF(ISNUMBER(Regressions!Q160),ROUND(Regressions!Q160, 1), NA())</f>
        <v>14.1</v>
      </c>
      <c r="P150" s="559">
        <f>IF(ISNUMBER(Regressions!R160),ROUND(Regressions!R160, 1), NA())</f>
        <v>10.5</v>
      </c>
      <c r="Q150" s="565">
        <f>IF(ISNUMBER(Regressions!S160),ROUND(Regressions!S160, 1), NA())</f>
        <v>10.5</v>
      </c>
      <c r="R150" s="561">
        <f>IF(ISNUMBER(Regressions!T160),ROUND(Regressions!T160, 1), NA())</f>
        <v>0</v>
      </c>
      <c r="S150" s="562">
        <f>IF(ISNUMBER(Regressions!U160),ROUND(Regressions!U160, 1), NA())</f>
        <v>89.5</v>
      </c>
    </row>
    <row r="151" spans="1:19" x14ac:dyDescent="0.25">
      <c r="A151" s="554" t="str">
        <f>+Introduction!$C$7</f>
        <v>Solomon Islands</v>
      </c>
      <c r="B151" s="555">
        <f>IF(ISBLANK(Regressions!B161), " ", Regressions!B161)</f>
        <v>2023</v>
      </c>
      <c r="C151" s="554" t="str">
        <f>HLOOKUP(Introduction!$G$4,nametranslations,28,FALSE)</f>
        <v>Primary</v>
      </c>
      <c r="D151" s="557">
        <f>IF(ISBLANK(Regressions!D161), " ", Regressions!D161)</f>
        <v>119460</v>
      </c>
      <c r="E151" s="558" t="e">
        <f>IF(ISNUMBER(Regressions!E161),ROUND(Regressions!E161, 1), NA())</f>
        <v>#N/A</v>
      </c>
      <c r="F151" s="559" t="e">
        <f>IF(ISNUMBER(Regressions!F161),ROUND(Regressions!F161, 1), NA())</f>
        <v>#N/A</v>
      </c>
      <c r="G151" s="560">
        <f>IF(ISNUMBER(Regressions!G161),ROUND(Regressions!G161, 1), NA())</f>
        <v>54.2</v>
      </c>
      <c r="H151" s="561" t="e">
        <f>IF(ISNUMBER(Regressions!H161),ROUND(Regressions!H161, 1), NA())</f>
        <v>#N/A</v>
      </c>
      <c r="I151" s="562" t="e">
        <f>IF(ISNUMBER(Regressions!I161),ROUND(Regressions!I161, 1), NA())</f>
        <v>#N/A</v>
      </c>
      <c r="J151" s="563" t="e">
        <f>IF(ISNUMBER(Regressions!K161),ROUND(Regressions!K161, 1), NA())</f>
        <v>#N/A</v>
      </c>
      <c r="K151" s="559" t="e">
        <f>IF(ISNUMBER(Regressions!L161),ROUND(Regressions!L161, 1), NA())</f>
        <v>#N/A</v>
      </c>
      <c r="L151" s="564">
        <f>IF(ISNUMBER(Regressions!M161),ROUND(Regressions!M161, 1), NA())</f>
        <v>26.9</v>
      </c>
      <c r="M151" s="561" t="e">
        <f>IF(ISNUMBER(Regressions!N161),ROUND(Regressions!N161, 1), NA())</f>
        <v>#N/A</v>
      </c>
      <c r="N151" s="562" t="e">
        <f>IF(ISNUMBER(Regressions!O161),ROUND(Regressions!O161, 1), NA())</f>
        <v>#N/A</v>
      </c>
      <c r="O151" s="563" t="e">
        <f>IF(ISNUMBER(Regressions!Q161),ROUND(Regressions!Q161, 1), NA())</f>
        <v>#N/A</v>
      </c>
      <c r="P151" s="559" t="e">
        <f>IF(ISNUMBER(Regressions!R161),ROUND(Regressions!R161, 1), NA())</f>
        <v>#N/A</v>
      </c>
      <c r="Q151" s="565">
        <f>IF(ISNUMBER(Regressions!S161),ROUND(Regressions!S161, 1), NA())</f>
        <v>17</v>
      </c>
      <c r="R151" s="561" t="e">
        <f>IF(ISNUMBER(Regressions!T161),ROUND(Regressions!T161, 1), NA())</f>
        <v>#N/A</v>
      </c>
      <c r="S151" s="562" t="e">
        <f>IF(ISNUMBER(Regressions!U161),ROUND(Regressions!U161, 1), NA())</f>
        <v>#N/A</v>
      </c>
    </row>
    <row r="152" spans="1:19" x14ac:dyDescent="0.25">
      <c r="A152" s="554" t="str">
        <f>+Introduction!$C$7</f>
        <v>Solomon Islands</v>
      </c>
      <c r="B152" s="555">
        <f>IF(ISBLANK(Regressions!B162), " ", Regressions!B162)</f>
        <v>2024</v>
      </c>
      <c r="C152" s="554" t="str">
        <f>HLOOKUP(Introduction!$G$4,nametranslations,28,FALSE)</f>
        <v>Primary</v>
      </c>
      <c r="D152" s="557">
        <f>IF(ISBLANK(Regressions!D162), " ", Regressions!D162)</f>
        <v>120906</v>
      </c>
      <c r="E152" s="558" t="e">
        <f>IF(ISNUMBER(Regressions!E162),ROUND(Regressions!E162, 1), NA())</f>
        <v>#N/A</v>
      </c>
      <c r="F152" s="559" t="e">
        <f>IF(ISNUMBER(Regressions!F162),ROUND(Regressions!F162, 1), NA())</f>
        <v>#N/A</v>
      </c>
      <c r="G152" s="560">
        <f>IF(ISNUMBER(Regressions!G162),ROUND(Regressions!G162, 1), NA())</f>
        <v>56.8</v>
      </c>
      <c r="H152" s="561" t="e">
        <f>IF(ISNUMBER(Regressions!H162),ROUND(Regressions!H162, 1), NA())</f>
        <v>#N/A</v>
      </c>
      <c r="I152" s="562" t="e">
        <f>IF(ISNUMBER(Regressions!I162),ROUND(Regressions!I162, 1), NA())</f>
        <v>#N/A</v>
      </c>
      <c r="J152" s="563" t="e">
        <f>IF(ISNUMBER(Regressions!K162),ROUND(Regressions!K162, 1), NA())</f>
        <v>#N/A</v>
      </c>
      <c r="K152" s="559" t="e">
        <f>IF(ISNUMBER(Regressions!L162),ROUND(Regressions!L162, 1), NA())</f>
        <v>#N/A</v>
      </c>
      <c r="L152" s="564">
        <f>IF(ISNUMBER(Regressions!M162),ROUND(Regressions!M162, 1), NA())</f>
        <v>27.4</v>
      </c>
      <c r="M152" s="561" t="e">
        <f>IF(ISNUMBER(Regressions!N162),ROUND(Regressions!N162, 1), NA())</f>
        <v>#N/A</v>
      </c>
      <c r="N152" s="562" t="e">
        <f>IF(ISNUMBER(Regressions!O162),ROUND(Regressions!O162, 1), NA())</f>
        <v>#N/A</v>
      </c>
      <c r="O152" s="563" t="e">
        <f>IF(ISNUMBER(Regressions!Q162),ROUND(Regressions!Q162, 1), NA())</f>
        <v>#N/A</v>
      </c>
      <c r="P152" s="559" t="e">
        <f>IF(ISNUMBER(Regressions!R162),ROUND(Regressions!R162, 1), NA())</f>
        <v>#N/A</v>
      </c>
      <c r="Q152" s="565">
        <f>IF(ISNUMBER(Regressions!S162),ROUND(Regressions!S162, 1), NA())</f>
        <v>20</v>
      </c>
      <c r="R152" s="561" t="e">
        <f>IF(ISNUMBER(Regressions!T162),ROUND(Regressions!T162, 1), NA())</f>
        <v>#N/A</v>
      </c>
      <c r="S152" s="562" t="e">
        <f>IF(ISNUMBER(Regressions!U162),ROUND(Regressions!U162, 1), NA())</f>
        <v>#N/A</v>
      </c>
    </row>
    <row r="153" spans="1:19" x14ac:dyDescent="0.25">
      <c r="A153" s="570" t="str">
        <f>+Introduction!$C$7</f>
        <v>Solomon Islands</v>
      </c>
      <c r="B153" s="571">
        <f>IF(ISBLANK(Regressions!B163), " ", Regressions!B163)</f>
        <v>2025</v>
      </c>
      <c r="C153" s="570" t="str">
        <f>HLOOKUP(Introduction!$G$4,nametranslations,28,FALSE)</f>
        <v>Primary</v>
      </c>
      <c r="D153" s="572">
        <f>IF(ISBLANK(Regressions!D163), " ", Regressions!D163)</f>
        <v>120661</v>
      </c>
      <c r="E153" s="573" t="e">
        <f>IF(ISNUMBER(Regressions!E163),ROUND(Regressions!E163, 1), NA())</f>
        <v>#N/A</v>
      </c>
      <c r="F153" s="574" t="e">
        <f>IF(ISNUMBER(Regressions!F163),ROUND(Regressions!F163, 1), NA())</f>
        <v>#N/A</v>
      </c>
      <c r="G153" s="575">
        <f>IF(ISNUMBER(Regressions!G163),ROUND(Regressions!G163, 1), NA())</f>
        <v>59.3</v>
      </c>
      <c r="H153" s="576" t="e">
        <f>IF(ISNUMBER(Regressions!H163),ROUND(Regressions!H163, 1), NA())</f>
        <v>#N/A</v>
      </c>
      <c r="I153" s="577" t="e">
        <f>IF(ISNUMBER(Regressions!I163),ROUND(Regressions!I163, 1), NA())</f>
        <v>#N/A</v>
      </c>
      <c r="J153" s="578" t="e">
        <f>IF(ISNUMBER(Regressions!K163),ROUND(Regressions!K163, 1), NA())</f>
        <v>#N/A</v>
      </c>
      <c r="K153" s="574" t="e">
        <f>IF(ISNUMBER(Regressions!L163),ROUND(Regressions!L163, 1), NA())</f>
        <v>#N/A</v>
      </c>
      <c r="L153" s="579">
        <f>IF(ISNUMBER(Regressions!M163),ROUND(Regressions!M163, 1), NA())</f>
        <v>27.9</v>
      </c>
      <c r="M153" s="576" t="e">
        <f>IF(ISNUMBER(Regressions!N163),ROUND(Regressions!N163, 1), NA())</f>
        <v>#N/A</v>
      </c>
      <c r="N153" s="577" t="e">
        <f>IF(ISNUMBER(Regressions!O163),ROUND(Regressions!O163, 1), NA())</f>
        <v>#N/A</v>
      </c>
      <c r="O153" s="578" t="e">
        <f>IF(ISNUMBER(Regressions!Q163),ROUND(Regressions!Q163, 1), NA())</f>
        <v>#N/A</v>
      </c>
      <c r="P153" s="574" t="e">
        <f>IF(ISNUMBER(Regressions!R163),ROUND(Regressions!R163, 1), NA())</f>
        <v>#N/A</v>
      </c>
      <c r="Q153" s="580">
        <f>IF(ISNUMBER(Regressions!S163),ROUND(Regressions!S163, 1), NA())</f>
        <v>23</v>
      </c>
      <c r="R153" s="576" t="e">
        <f>IF(ISNUMBER(Regressions!T163),ROUND(Regressions!T163, 1), NA())</f>
        <v>#N/A</v>
      </c>
      <c r="S153" s="577" t="e">
        <f>IF(ISNUMBER(Regressions!U163),ROUND(Regressions!U163, 1), NA())</f>
        <v>#N/A</v>
      </c>
    </row>
    <row r="154" spans="1:19" hidden="1" x14ac:dyDescent="0.25">
      <c r="A154" s="554" t="str">
        <f>+Introduction!$C$7</f>
        <v>Solomon Islands</v>
      </c>
      <c r="B154" s="555">
        <f>IF(ISBLANK(Regressions!B164), " ", Regressions!B164)</f>
        <v>2026</v>
      </c>
      <c r="C154" s="554" t="str">
        <f>HLOOKUP(Introduction!$G$4,nametranslations,28,FALSE)</f>
        <v>Primary</v>
      </c>
      <c r="D154" s="557" t="str">
        <f>IF(ISBLANK(Regressions!D164), " ", Regressions!D164)</f>
        <v xml:space="preserve"> </v>
      </c>
      <c r="E154" s="558" t="e">
        <f>IF(ISNUMBER(Regressions!E164),ROUND(Regressions!E164, 1), NA())</f>
        <v>#N/A</v>
      </c>
      <c r="F154" s="559" t="e">
        <f>IF(ISNUMBER(Regressions!F164),ROUND(Regressions!F164, 1), NA())</f>
        <v>#N/A</v>
      </c>
      <c r="G154" s="560">
        <f>IF(ISNUMBER(Regressions!G164),ROUND(Regressions!G164, 1), NA())</f>
        <v>61.9</v>
      </c>
      <c r="H154" s="561" t="e">
        <f>IF(ISNUMBER(Regressions!H164),ROUND(Regressions!H164, 1), NA())</f>
        <v>#N/A</v>
      </c>
      <c r="I154" s="562" t="e">
        <f>IF(ISNUMBER(Regressions!I164),ROUND(Regressions!I164, 1), NA())</f>
        <v>#N/A</v>
      </c>
      <c r="J154" s="563" t="e">
        <f>IF(ISNUMBER(Regressions!K164),ROUND(Regressions!K164, 1), NA())</f>
        <v>#N/A</v>
      </c>
      <c r="K154" s="559" t="e">
        <f>IF(ISNUMBER(Regressions!L164),ROUND(Regressions!L164, 1), NA())</f>
        <v>#N/A</v>
      </c>
      <c r="L154" s="564">
        <f>IF(ISNUMBER(Regressions!M164),ROUND(Regressions!M164, 1), NA())</f>
        <v>27.9</v>
      </c>
      <c r="M154" s="561" t="e">
        <f>IF(ISNUMBER(Regressions!N164),ROUND(Regressions!N164, 1), NA())</f>
        <v>#N/A</v>
      </c>
      <c r="N154" s="562" t="e">
        <f>IF(ISNUMBER(Regressions!O164),ROUND(Regressions!O164, 1), NA())</f>
        <v>#N/A</v>
      </c>
      <c r="O154" s="563" t="e">
        <f>IF(ISNUMBER(Regressions!Q164),ROUND(Regressions!Q164, 1), NA())</f>
        <v>#N/A</v>
      </c>
      <c r="P154" s="559" t="e">
        <f>IF(ISNUMBER(Regressions!R164),ROUND(Regressions!R164, 1), NA())</f>
        <v>#N/A</v>
      </c>
      <c r="Q154" s="565">
        <f>IF(ISNUMBER(Regressions!S164),ROUND(Regressions!S164, 1), NA())</f>
        <v>26.1</v>
      </c>
      <c r="R154" s="561" t="e">
        <f>IF(ISNUMBER(Regressions!T164),ROUND(Regressions!T164, 1), NA())</f>
        <v>#N/A</v>
      </c>
      <c r="S154" s="562" t="e">
        <f>IF(ISNUMBER(Regressions!U164),ROUND(Regressions!U164, 1), NA())</f>
        <v>#N/A</v>
      </c>
    </row>
    <row r="155" spans="1:19" hidden="1" x14ac:dyDescent="0.25">
      <c r="A155" s="554" t="str">
        <f>+Introduction!$C$7</f>
        <v>Solomon Islands</v>
      </c>
      <c r="B155" s="555">
        <f>IF(ISBLANK(Regressions!B165), " ", Regressions!B165)</f>
        <v>2027</v>
      </c>
      <c r="C155" s="554" t="str">
        <f>HLOOKUP(Introduction!$G$4,nametranslations,28,FALSE)</f>
        <v>Primary</v>
      </c>
      <c r="D155" s="557" t="str">
        <f>IF(ISBLANK(Regressions!D165), " ", Regressions!D165)</f>
        <v xml:space="preserve"> </v>
      </c>
      <c r="E155" s="558" t="e">
        <f>IF(ISNUMBER(Regressions!E165),ROUND(Regressions!E165, 1), NA())</f>
        <v>#N/A</v>
      </c>
      <c r="F155" s="559" t="e">
        <f>IF(ISNUMBER(Regressions!F165),ROUND(Regressions!F165, 1), NA())</f>
        <v>#N/A</v>
      </c>
      <c r="G155" s="560">
        <f>IF(ISNUMBER(Regressions!G165),ROUND(Regressions!G165, 1), NA())</f>
        <v>61.9</v>
      </c>
      <c r="H155" s="561" t="e">
        <f>IF(ISNUMBER(Regressions!H165),ROUND(Regressions!H165, 1), NA())</f>
        <v>#N/A</v>
      </c>
      <c r="I155" s="562" t="e">
        <f>IF(ISNUMBER(Regressions!I165),ROUND(Regressions!I165, 1), NA())</f>
        <v>#N/A</v>
      </c>
      <c r="J155" s="563" t="e">
        <f>IF(ISNUMBER(Regressions!K165),ROUND(Regressions!K165, 1), NA())</f>
        <v>#N/A</v>
      </c>
      <c r="K155" s="559" t="e">
        <f>IF(ISNUMBER(Regressions!L165),ROUND(Regressions!L165, 1), NA())</f>
        <v>#N/A</v>
      </c>
      <c r="L155" s="564">
        <f>IF(ISNUMBER(Regressions!M165),ROUND(Regressions!M165, 1), NA())</f>
        <v>27.9</v>
      </c>
      <c r="M155" s="561" t="e">
        <f>IF(ISNUMBER(Regressions!N165),ROUND(Regressions!N165, 1), NA())</f>
        <v>#N/A</v>
      </c>
      <c r="N155" s="562" t="e">
        <f>IF(ISNUMBER(Regressions!O165),ROUND(Regressions!O165, 1), NA())</f>
        <v>#N/A</v>
      </c>
      <c r="O155" s="563" t="e">
        <f>IF(ISNUMBER(Regressions!Q165),ROUND(Regressions!Q165, 1), NA())</f>
        <v>#N/A</v>
      </c>
      <c r="P155" s="559" t="e">
        <f>IF(ISNUMBER(Regressions!R165),ROUND(Regressions!R165, 1), NA())</f>
        <v>#N/A</v>
      </c>
      <c r="Q155" s="565">
        <f>IF(ISNUMBER(Regressions!S165),ROUND(Regressions!S165, 1), NA())</f>
        <v>26.1</v>
      </c>
      <c r="R155" s="561" t="e">
        <f>IF(ISNUMBER(Regressions!T165),ROUND(Regressions!T165, 1), NA())</f>
        <v>#N/A</v>
      </c>
      <c r="S155" s="562" t="e">
        <f>IF(ISNUMBER(Regressions!U165),ROUND(Regressions!U165, 1), NA())</f>
        <v>#N/A</v>
      </c>
    </row>
    <row r="156" spans="1:19" hidden="1" x14ac:dyDescent="0.25">
      <c r="A156" s="554" t="str">
        <f>+Introduction!$C$7</f>
        <v>Solomon Islands</v>
      </c>
      <c r="B156" s="555">
        <f>IF(ISBLANK(Regressions!B166), " ", Regressions!B166)</f>
        <v>2028</v>
      </c>
      <c r="C156" s="554" t="str">
        <f>HLOOKUP(Introduction!$G$4,nametranslations,28,FALSE)</f>
        <v>Primary</v>
      </c>
      <c r="D156" s="557" t="str">
        <f>IF(ISBLANK(Regressions!D166), " ", Regressions!D166)</f>
        <v xml:space="preserve"> </v>
      </c>
      <c r="E156" s="558" t="e">
        <f>IF(ISNUMBER(Regressions!E166),ROUND(Regressions!E166, 1), NA())</f>
        <v>#N/A</v>
      </c>
      <c r="F156" s="559" t="e">
        <f>IF(ISNUMBER(Regressions!F166),ROUND(Regressions!F166, 1), NA())</f>
        <v>#N/A</v>
      </c>
      <c r="G156" s="560">
        <f>IF(ISNUMBER(Regressions!G166),ROUND(Regressions!G166, 1), NA())</f>
        <v>61.9</v>
      </c>
      <c r="H156" s="561" t="e">
        <f>IF(ISNUMBER(Regressions!H166),ROUND(Regressions!H166, 1), NA())</f>
        <v>#N/A</v>
      </c>
      <c r="I156" s="562" t="e">
        <f>IF(ISNUMBER(Regressions!I166),ROUND(Regressions!I166, 1), NA())</f>
        <v>#N/A</v>
      </c>
      <c r="J156" s="563" t="e">
        <f>IF(ISNUMBER(Regressions!K166),ROUND(Regressions!K166, 1), NA())</f>
        <v>#N/A</v>
      </c>
      <c r="K156" s="559" t="e">
        <f>IF(ISNUMBER(Regressions!L166),ROUND(Regressions!L166, 1), NA())</f>
        <v>#N/A</v>
      </c>
      <c r="L156" s="564">
        <f>IF(ISNUMBER(Regressions!M166),ROUND(Regressions!M166, 1), NA())</f>
        <v>27.9</v>
      </c>
      <c r="M156" s="561" t="e">
        <f>IF(ISNUMBER(Regressions!N166),ROUND(Regressions!N166, 1), NA())</f>
        <v>#N/A</v>
      </c>
      <c r="N156" s="562" t="e">
        <f>IF(ISNUMBER(Regressions!O166),ROUND(Regressions!O166, 1), NA())</f>
        <v>#N/A</v>
      </c>
      <c r="O156" s="563" t="e">
        <f>IF(ISNUMBER(Regressions!Q166),ROUND(Regressions!Q166, 1), NA())</f>
        <v>#N/A</v>
      </c>
      <c r="P156" s="559" t="e">
        <f>IF(ISNUMBER(Regressions!R166),ROUND(Regressions!R166, 1), NA())</f>
        <v>#N/A</v>
      </c>
      <c r="Q156" s="565">
        <f>IF(ISNUMBER(Regressions!S166),ROUND(Regressions!S166, 1), NA())</f>
        <v>26.1</v>
      </c>
      <c r="R156" s="561" t="e">
        <f>IF(ISNUMBER(Regressions!T166),ROUND(Regressions!T166, 1), NA())</f>
        <v>#N/A</v>
      </c>
      <c r="S156" s="562" t="e">
        <f>IF(ISNUMBER(Regressions!U166),ROUND(Regressions!U166, 1), NA())</f>
        <v>#N/A</v>
      </c>
    </row>
    <row r="157" spans="1:19" hidden="1" x14ac:dyDescent="0.25">
      <c r="A157" s="554" t="str">
        <f>+Introduction!$C$7</f>
        <v>Solomon Islands</v>
      </c>
      <c r="B157" s="555">
        <f>IF(ISBLANK(Regressions!B167), " ", Regressions!B167)</f>
        <v>2029</v>
      </c>
      <c r="C157" s="554" t="str">
        <f>HLOOKUP(Introduction!$G$4,nametranslations,28,FALSE)</f>
        <v>Primary</v>
      </c>
      <c r="D157" s="557" t="str">
        <f>IF(ISBLANK(Regressions!D167), " ", Regressions!D167)</f>
        <v xml:space="preserve"> </v>
      </c>
      <c r="E157" s="558" t="e">
        <f>IF(ISNUMBER(Regressions!E167),ROUND(Regressions!E167, 1), NA())</f>
        <v>#N/A</v>
      </c>
      <c r="F157" s="559" t="e">
        <f>IF(ISNUMBER(Regressions!F167),ROUND(Regressions!F167, 1), NA())</f>
        <v>#N/A</v>
      </c>
      <c r="G157" s="560">
        <f>IF(ISNUMBER(Regressions!G167),ROUND(Regressions!G167, 1), NA())</f>
        <v>61.9</v>
      </c>
      <c r="H157" s="561" t="e">
        <f>IF(ISNUMBER(Regressions!H167),ROUND(Regressions!H167, 1), NA())</f>
        <v>#N/A</v>
      </c>
      <c r="I157" s="562" t="e">
        <f>IF(ISNUMBER(Regressions!I167),ROUND(Regressions!I167, 1), NA())</f>
        <v>#N/A</v>
      </c>
      <c r="J157" s="563" t="e">
        <f>IF(ISNUMBER(Regressions!K167),ROUND(Regressions!K167, 1), NA())</f>
        <v>#N/A</v>
      </c>
      <c r="K157" s="559" t="e">
        <f>IF(ISNUMBER(Regressions!L167),ROUND(Regressions!L167, 1), NA())</f>
        <v>#N/A</v>
      </c>
      <c r="L157" s="564">
        <f>IF(ISNUMBER(Regressions!M167),ROUND(Regressions!M167, 1), NA())</f>
        <v>27.9</v>
      </c>
      <c r="M157" s="561" t="e">
        <f>IF(ISNUMBER(Regressions!N167),ROUND(Regressions!N167, 1), NA())</f>
        <v>#N/A</v>
      </c>
      <c r="N157" s="562" t="e">
        <f>IF(ISNUMBER(Regressions!O167),ROUND(Regressions!O167, 1), NA())</f>
        <v>#N/A</v>
      </c>
      <c r="O157" s="563" t="e">
        <f>IF(ISNUMBER(Regressions!Q167),ROUND(Regressions!Q167, 1), NA())</f>
        <v>#N/A</v>
      </c>
      <c r="P157" s="559" t="e">
        <f>IF(ISNUMBER(Regressions!R167),ROUND(Regressions!R167, 1), NA())</f>
        <v>#N/A</v>
      </c>
      <c r="Q157" s="565">
        <f>IF(ISNUMBER(Regressions!S167),ROUND(Regressions!S167, 1), NA())</f>
        <v>26.1</v>
      </c>
      <c r="R157" s="561" t="e">
        <f>IF(ISNUMBER(Regressions!T167),ROUND(Regressions!T167, 1), NA())</f>
        <v>#N/A</v>
      </c>
      <c r="S157" s="562" t="e">
        <f>IF(ISNUMBER(Regressions!U167),ROUND(Regressions!U167, 1), NA())</f>
        <v>#N/A</v>
      </c>
    </row>
    <row r="158" spans="1:19" hidden="1" x14ac:dyDescent="0.25">
      <c r="A158" s="554" t="str">
        <f>+Introduction!$C$7</f>
        <v>Solomon Islands</v>
      </c>
      <c r="B158" s="555">
        <f>IF(ISBLANK(Regressions!B168), " ", Regressions!B168)</f>
        <v>2030</v>
      </c>
      <c r="C158" s="554" t="str">
        <f>HLOOKUP(Introduction!$G$4,nametranslations,28,FALSE)</f>
        <v>Primary</v>
      </c>
      <c r="D158" s="557" t="str">
        <f>IF(ISBLANK(Regressions!D168), " ", Regressions!D168)</f>
        <v xml:space="preserve"> </v>
      </c>
      <c r="E158" s="558" t="e">
        <f>IF(ISNUMBER(Regressions!E168),ROUND(Regressions!E168, 1), NA())</f>
        <v>#N/A</v>
      </c>
      <c r="F158" s="559" t="e">
        <f>IF(ISNUMBER(Regressions!F168),ROUND(Regressions!F168, 1), NA())</f>
        <v>#N/A</v>
      </c>
      <c r="G158" s="560">
        <f>IF(ISNUMBER(Regressions!G168),ROUND(Regressions!G168, 1), NA())</f>
        <v>61.9</v>
      </c>
      <c r="H158" s="561" t="e">
        <f>IF(ISNUMBER(Regressions!H168),ROUND(Regressions!H168, 1), NA())</f>
        <v>#N/A</v>
      </c>
      <c r="I158" s="562" t="e">
        <f>IF(ISNUMBER(Regressions!I168),ROUND(Regressions!I168, 1), NA())</f>
        <v>#N/A</v>
      </c>
      <c r="J158" s="563" t="e">
        <f>IF(ISNUMBER(Regressions!K168),ROUND(Regressions!K168, 1), NA())</f>
        <v>#N/A</v>
      </c>
      <c r="K158" s="559" t="e">
        <f>IF(ISNUMBER(Regressions!L168),ROUND(Regressions!L168, 1), NA())</f>
        <v>#N/A</v>
      </c>
      <c r="L158" s="564" t="e">
        <f>IF(ISNUMBER(Regressions!M168),ROUND(Regressions!M168, 1), NA())</f>
        <v>#N/A</v>
      </c>
      <c r="M158" s="561" t="e">
        <f>IF(ISNUMBER(Regressions!N168),ROUND(Regressions!N168, 1), NA())</f>
        <v>#N/A</v>
      </c>
      <c r="N158" s="562" t="e">
        <f>IF(ISNUMBER(Regressions!O168),ROUND(Regressions!O168, 1), NA())</f>
        <v>#N/A</v>
      </c>
      <c r="O158" s="563" t="e">
        <f>IF(ISNUMBER(Regressions!Q168),ROUND(Regressions!Q168, 1), NA())</f>
        <v>#N/A</v>
      </c>
      <c r="P158" s="559" t="e">
        <f>IF(ISNUMBER(Regressions!R168),ROUND(Regressions!R168, 1), NA())</f>
        <v>#N/A</v>
      </c>
      <c r="Q158" s="565">
        <f>IF(ISNUMBER(Regressions!S168),ROUND(Regressions!S168, 1), NA())</f>
        <v>26.1</v>
      </c>
      <c r="R158" s="561" t="e">
        <f>IF(ISNUMBER(Regressions!T168),ROUND(Regressions!T168, 1), NA())</f>
        <v>#N/A</v>
      </c>
      <c r="S158" s="562" t="e">
        <f>IF(ISNUMBER(Regressions!U168),ROUND(Regressions!U168, 1), NA())</f>
        <v>#N/A</v>
      </c>
    </row>
    <row r="159" spans="1:19" x14ac:dyDescent="0.25">
      <c r="A159" s="554" t="str">
        <f>+Introduction!$C$7</f>
        <v>Solomon Islands</v>
      </c>
      <c r="B159" s="555">
        <f>IF(ISBLANK(Regressions!B169), " ", Regressions!B169)</f>
        <v>2000</v>
      </c>
      <c r="C159" s="554" t="str">
        <f>HLOOKUP(Introduction!$G$4,nametranslations,29,FALSE)</f>
        <v>Secondary</v>
      </c>
      <c r="D159" s="557">
        <f>IF(ISBLANK(Regressions!D169), " ", Regressions!D169)</f>
        <v>70528</v>
      </c>
      <c r="E159" s="558" t="e">
        <f>IF(ISNUMBER(Regressions!E169),ROUND(Regressions!E169, 1), NA())</f>
        <v>#N/A</v>
      </c>
      <c r="F159" s="559" t="e">
        <f>IF(ISNUMBER(Regressions!F169),ROUND(Regressions!F169, 1), NA())</f>
        <v>#N/A</v>
      </c>
      <c r="G159" s="560" t="e">
        <f>IF(ISNUMBER(Regressions!G169),ROUND(Regressions!G169, 1), NA())</f>
        <v>#N/A</v>
      </c>
      <c r="H159" s="561" t="e">
        <f>IF(ISNUMBER(Regressions!H169),ROUND(Regressions!H169, 1), NA())</f>
        <v>#N/A</v>
      </c>
      <c r="I159" s="562" t="e">
        <f>IF(ISNUMBER(Regressions!I169),ROUND(Regressions!I169, 1), NA())</f>
        <v>#N/A</v>
      </c>
      <c r="J159" s="563" t="e">
        <f>IF(ISNUMBER(Regressions!K169),ROUND(Regressions!K169, 1), NA())</f>
        <v>#N/A</v>
      </c>
      <c r="K159" s="559" t="e">
        <f>IF(ISNUMBER(Regressions!L169),ROUND(Regressions!L169, 1), NA())</f>
        <v>#N/A</v>
      </c>
      <c r="L159" s="564" t="e">
        <f>IF(ISNUMBER(Regressions!M169),ROUND(Regressions!M169, 1), NA())</f>
        <v>#N/A</v>
      </c>
      <c r="M159" s="561" t="e">
        <f>IF(ISNUMBER(Regressions!N169),ROUND(Regressions!N169, 1), NA())</f>
        <v>#N/A</v>
      </c>
      <c r="N159" s="562" t="e">
        <f>IF(ISNUMBER(Regressions!O169),ROUND(Regressions!O169, 1), NA())</f>
        <v>#N/A</v>
      </c>
      <c r="O159" s="563" t="e">
        <f>IF(ISNUMBER(Regressions!Q169),ROUND(Regressions!Q169, 1), NA())</f>
        <v>#N/A</v>
      </c>
      <c r="P159" s="559" t="e">
        <f>IF(ISNUMBER(Regressions!R169),ROUND(Regressions!R169, 1), NA())</f>
        <v>#N/A</v>
      </c>
      <c r="Q159" s="565" t="e">
        <f>IF(ISNUMBER(Regressions!S169),ROUND(Regressions!S169, 1), NA())</f>
        <v>#N/A</v>
      </c>
      <c r="R159" s="561" t="e">
        <f>IF(ISNUMBER(Regressions!T169),ROUND(Regressions!T169, 1), NA())</f>
        <v>#N/A</v>
      </c>
      <c r="S159" s="562" t="e">
        <f>IF(ISNUMBER(Regressions!U169),ROUND(Regressions!U169, 1), NA())</f>
        <v>#N/A</v>
      </c>
    </row>
    <row r="160" spans="1:19" x14ac:dyDescent="0.25">
      <c r="A160" s="554" t="str">
        <f>+Introduction!$C$7</f>
        <v>Solomon Islands</v>
      </c>
      <c r="B160" s="555">
        <f>IF(ISBLANK(Regressions!B170), " ", Regressions!B170)</f>
        <v>2001</v>
      </c>
      <c r="C160" s="554" t="str">
        <f>HLOOKUP(Introduction!$G$4,nametranslations,29,FALSE)</f>
        <v>Secondary</v>
      </c>
      <c r="D160" s="557">
        <f>IF(ISBLANK(Regressions!D170), " ", Regressions!D170)</f>
        <v>71327</v>
      </c>
      <c r="E160" s="558" t="e">
        <f>IF(ISNUMBER(Regressions!E170),ROUND(Regressions!E170, 1), NA())</f>
        <v>#N/A</v>
      </c>
      <c r="F160" s="559" t="e">
        <f>IF(ISNUMBER(Regressions!F170),ROUND(Regressions!F170, 1), NA())</f>
        <v>#N/A</v>
      </c>
      <c r="G160" s="560" t="e">
        <f>IF(ISNUMBER(Regressions!G170),ROUND(Regressions!G170, 1), NA())</f>
        <v>#N/A</v>
      </c>
      <c r="H160" s="561" t="e">
        <f>IF(ISNUMBER(Regressions!H170),ROUND(Regressions!H170, 1), NA())</f>
        <v>#N/A</v>
      </c>
      <c r="I160" s="562" t="e">
        <f>IF(ISNUMBER(Regressions!I170),ROUND(Regressions!I170, 1), NA())</f>
        <v>#N/A</v>
      </c>
      <c r="J160" s="563" t="e">
        <f>IF(ISNUMBER(Regressions!K170),ROUND(Regressions!K170, 1), NA())</f>
        <v>#N/A</v>
      </c>
      <c r="K160" s="559" t="e">
        <f>IF(ISNUMBER(Regressions!L170),ROUND(Regressions!L170, 1), NA())</f>
        <v>#N/A</v>
      </c>
      <c r="L160" s="564" t="e">
        <f>IF(ISNUMBER(Regressions!M170),ROUND(Regressions!M170, 1), NA())</f>
        <v>#N/A</v>
      </c>
      <c r="M160" s="561" t="e">
        <f>IF(ISNUMBER(Regressions!N170),ROUND(Regressions!N170, 1), NA())</f>
        <v>#N/A</v>
      </c>
      <c r="N160" s="562" t="e">
        <f>IF(ISNUMBER(Regressions!O170),ROUND(Regressions!O170, 1), NA())</f>
        <v>#N/A</v>
      </c>
      <c r="O160" s="563" t="e">
        <f>IF(ISNUMBER(Regressions!Q170),ROUND(Regressions!Q170, 1), NA())</f>
        <v>#N/A</v>
      </c>
      <c r="P160" s="559" t="e">
        <f>IF(ISNUMBER(Regressions!R170),ROUND(Regressions!R170, 1), NA())</f>
        <v>#N/A</v>
      </c>
      <c r="Q160" s="565" t="e">
        <f>IF(ISNUMBER(Regressions!S170),ROUND(Regressions!S170, 1), NA())</f>
        <v>#N/A</v>
      </c>
      <c r="R160" s="561" t="e">
        <f>IF(ISNUMBER(Regressions!T170),ROUND(Regressions!T170, 1), NA())</f>
        <v>#N/A</v>
      </c>
      <c r="S160" s="562" t="e">
        <f>IF(ISNUMBER(Regressions!U170),ROUND(Regressions!U170, 1), NA())</f>
        <v>#N/A</v>
      </c>
    </row>
    <row r="161" spans="1:19" x14ac:dyDescent="0.25">
      <c r="A161" s="554" t="str">
        <f>+Introduction!$C$7</f>
        <v>Solomon Islands</v>
      </c>
      <c r="B161" s="555">
        <f>IF(ISBLANK(Regressions!B171), " ", Regressions!B171)</f>
        <v>2002</v>
      </c>
      <c r="C161" s="554" t="str">
        <f>HLOOKUP(Introduction!$G$4,nametranslations,29,FALSE)</f>
        <v>Secondary</v>
      </c>
      <c r="D161" s="557">
        <f>IF(ISBLANK(Regressions!D171), " ", Regressions!D171)</f>
        <v>71975</v>
      </c>
      <c r="E161" s="558" t="e">
        <f>IF(ISNUMBER(Regressions!E171),ROUND(Regressions!E171, 1), NA())</f>
        <v>#N/A</v>
      </c>
      <c r="F161" s="559" t="e">
        <f>IF(ISNUMBER(Regressions!F171),ROUND(Regressions!F171, 1), NA())</f>
        <v>#N/A</v>
      </c>
      <c r="G161" s="560" t="e">
        <f>IF(ISNUMBER(Regressions!G171),ROUND(Regressions!G171, 1), NA())</f>
        <v>#N/A</v>
      </c>
      <c r="H161" s="561" t="e">
        <f>IF(ISNUMBER(Regressions!H171),ROUND(Regressions!H171, 1), NA())</f>
        <v>#N/A</v>
      </c>
      <c r="I161" s="562" t="e">
        <f>IF(ISNUMBER(Regressions!I171),ROUND(Regressions!I171, 1), NA())</f>
        <v>#N/A</v>
      </c>
      <c r="J161" s="563" t="e">
        <f>IF(ISNUMBER(Regressions!K171),ROUND(Regressions!K171, 1), NA())</f>
        <v>#N/A</v>
      </c>
      <c r="K161" s="559" t="e">
        <f>IF(ISNUMBER(Regressions!L171),ROUND(Regressions!L171, 1), NA())</f>
        <v>#N/A</v>
      </c>
      <c r="L161" s="564" t="e">
        <f>IF(ISNUMBER(Regressions!M171),ROUND(Regressions!M171, 1), NA())</f>
        <v>#N/A</v>
      </c>
      <c r="M161" s="561" t="e">
        <f>IF(ISNUMBER(Regressions!N171),ROUND(Regressions!N171, 1), NA())</f>
        <v>#N/A</v>
      </c>
      <c r="N161" s="562" t="e">
        <f>IF(ISNUMBER(Regressions!O171),ROUND(Regressions!O171, 1), NA())</f>
        <v>#N/A</v>
      </c>
      <c r="O161" s="563" t="e">
        <f>IF(ISNUMBER(Regressions!Q171),ROUND(Regressions!Q171, 1), NA())</f>
        <v>#N/A</v>
      </c>
      <c r="P161" s="559" t="e">
        <f>IF(ISNUMBER(Regressions!R171),ROUND(Regressions!R171, 1), NA())</f>
        <v>#N/A</v>
      </c>
      <c r="Q161" s="565" t="e">
        <f>IF(ISNUMBER(Regressions!S171),ROUND(Regressions!S171, 1), NA())</f>
        <v>#N/A</v>
      </c>
      <c r="R161" s="561" t="e">
        <f>IF(ISNUMBER(Regressions!T171),ROUND(Regressions!T171, 1), NA())</f>
        <v>#N/A</v>
      </c>
      <c r="S161" s="562" t="e">
        <f>IF(ISNUMBER(Regressions!U171),ROUND(Regressions!U171, 1), NA())</f>
        <v>#N/A</v>
      </c>
    </row>
    <row r="162" spans="1:19" x14ac:dyDescent="0.25">
      <c r="A162" s="554" t="str">
        <f>+Introduction!$C$7</f>
        <v>Solomon Islands</v>
      </c>
      <c r="B162" s="555">
        <f>IF(ISBLANK(Regressions!B172), " ", Regressions!B172)</f>
        <v>2003</v>
      </c>
      <c r="C162" s="554" t="str">
        <f>HLOOKUP(Introduction!$G$4,nametranslations,29,FALSE)</f>
        <v>Secondary</v>
      </c>
      <c r="D162" s="557">
        <f>IF(ISBLANK(Regressions!D172), " ", Regressions!D172)</f>
        <v>72497</v>
      </c>
      <c r="E162" s="558" t="e">
        <f>IF(ISNUMBER(Regressions!E172),ROUND(Regressions!E172, 1), NA())</f>
        <v>#N/A</v>
      </c>
      <c r="F162" s="559" t="e">
        <f>IF(ISNUMBER(Regressions!F172),ROUND(Regressions!F172, 1), NA())</f>
        <v>#N/A</v>
      </c>
      <c r="G162" s="560" t="e">
        <f>IF(ISNUMBER(Regressions!G172),ROUND(Regressions!G172, 1), NA())</f>
        <v>#N/A</v>
      </c>
      <c r="H162" s="561" t="e">
        <f>IF(ISNUMBER(Regressions!H172),ROUND(Regressions!H172, 1), NA())</f>
        <v>#N/A</v>
      </c>
      <c r="I162" s="562" t="e">
        <f>IF(ISNUMBER(Regressions!I172),ROUND(Regressions!I172, 1), NA())</f>
        <v>#N/A</v>
      </c>
      <c r="J162" s="563" t="e">
        <f>IF(ISNUMBER(Regressions!K172),ROUND(Regressions!K172, 1), NA())</f>
        <v>#N/A</v>
      </c>
      <c r="K162" s="559" t="e">
        <f>IF(ISNUMBER(Regressions!L172),ROUND(Regressions!L172, 1), NA())</f>
        <v>#N/A</v>
      </c>
      <c r="L162" s="564" t="e">
        <f>IF(ISNUMBER(Regressions!M172),ROUND(Regressions!M172, 1), NA())</f>
        <v>#N/A</v>
      </c>
      <c r="M162" s="561" t="e">
        <f>IF(ISNUMBER(Regressions!N172),ROUND(Regressions!N172, 1), NA())</f>
        <v>#N/A</v>
      </c>
      <c r="N162" s="562" t="e">
        <f>IF(ISNUMBER(Regressions!O172),ROUND(Regressions!O172, 1), NA())</f>
        <v>#N/A</v>
      </c>
      <c r="O162" s="563" t="e">
        <f>IF(ISNUMBER(Regressions!Q172),ROUND(Regressions!Q172, 1), NA())</f>
        <v>#N/A</v>
      </c>
      <c r="P162" s="559" t="e">
        <f>IF(ISNUMBER(Regressions!R172),ROUND(Regressions!R172, 1), NA())</f>
        <v>#N/A</v>
      </c>
      <c r="Q162" s="565" t="e">
        <f>IF(ISNUMBER(Regressions!S172),ROUND(Regressions!S172, 1), NA())</f>
        <v>#N/A</v>
      </c>
      <c r="R162" s="561" t="e">
        <f>IF(ISNUMBER(Regressions!T172),ROUND(Regressions!T172, 1), NA())</f>
        <v>#N/A</v>
      </c>
      <c r="S162" s="562" t="e">
        <f>IF(ISNUMBER(Regressions!U172),ROUND(Regressions!U172, 1), NA())</f>
        <v>#N/A</v>
      </c>
    </row>
    <row r="163" spans="1:19" x14ac:dyDescent="0.25">
      <c r="A163" s="554" t="str">
        <f>+Introduction!$C$7</f>
        <v>Solomon Islands</v>
      </c>
      <c r="B163" s="555">
        <f>IF(ISBLANK(Regressions!B173), " ", Regressions!B173)</f>
        <v>2004</v>
      </c>
      <c r="C163" s="554" t="str">
        <f>HLOOKUP(Introduction!$G$4,nametranslations,29,FALSE)</f>
        <v>Secondary</v>
      </c>
      <c r="D163" s="557">
        <f>IF(ISBLANK(Regressions!D173), " ", Regressions!D173)</f>
        <v>72934</v>
      </c>
      <c r="E163" s="558" t="e">
        <f>IF(ISNUMBER(Regressions!E173),ROUND(Regressions!E173, 1), NA())</f>
        <v>#N/A</v>
      </c>
      <c r="F163" s="559" t="e">
        <f>IF(ISNUMBER(Regressions!F173),ROUND(Regressions!F173, 1), NA())</f>
        <v>#N/A</v>
      </c>
      <c r="G163" s="560" t="e">
        <f>IF(ISNUMBER(Regressions!G173),ROUND(Regressions!G173, 1), NA())</f>
        <v>#N/A</v>
      </c>
      <c r="H163" s="561" t="e">
        <f>IF(ISNUMBER(Regressions!H173),ROUND(Regressions!H173, 1), NA())</f>
        <v>#N/A</v>
      </c>
      <c r="I163" s="562" t="e">
        <f>IF(ISNUMBER(Regressions!I173),ROUND(Regressions!I173, 1), NA())</f>
        <v>#N/A</v>
      </c>
      <c r="J163" s="563" t="e">
        <f>IF(ISNUMBER(Regressions!K173),ROUND(Regressions!K173, 1), NA())</f>
        <v>#N/A</v>
      </c>
      <c r="K163" s="559" t="e">
        <f>IF(ISNUMBER(Regressions!L173),ROUND(Regressions!L173, 1), NA())</f>
        <v>#N/A</v>
      </c>
      <c r="L163" s="564" t="e">
        <f>IF(ISNUMBER(Regressions!M173),ROUND(Regressions!M173, 1), NA())</f>
        <v>#N/A</v>
      </c>
      <c r="M163" s="561" t="e">
        <f>IF(ISNUMBER(Regressions!N173),ROUND(Regressions!N173, 1), NA())</f>
        <v>#N/A</v>
      </c>
      <c r="N163" s="562" t="e">
        <f>IF(ISNUMBER(Regressions!O173),ROUND(Regressions!O173, 1), NA())</f>
        <v>#N/A</v>
      </c>
      <c r="O163" s="563" t="e">
        <f>IF(ISNUMBER(Regressions!Q173),ROUND(Regressions!Q173, 1), NA())</f>
        <v>#N/A</v>
      </c>
      <c r="P163" s="559" t="e">
        <f>IF(ISNUMBER(Regressions!R173),ROUND(Regressions!R173, 1), NA())</f>
        <v>#N/A</v>
      </c>
      <c r="Q163" s="565" t="e">
        <f>IF(ISNUMBER(Regressions!S173),ROUND(Regressions!S173, 1), NA())</f>
        <v>#N/A</v>
      </c>
      <c r="R163" s="561" t="e">
        <f>IF(ISNUMBER(Regressions!T173),ROUND(Regressions!T173, 1), NA())</f>
        <v>#N/A</v>
      </c>
      <c r="S163" s="562" t="e">
        <f>IF(ISNUMBER(Regressions!U173),ROUND(Regressions!U173, 1), NA())</f>
        <v>#N/A</v>
      </c>
    </row>
    <row r="164" spans="1:19" x14ac:dyDescent="0.25">
      <c r="A164" s="554" t="str">
        <f>+Introduction!$C$7</f>
        <v>Solomon Islands</v>
      </c>
      <c r="B164" s="555">
        <f>IF(ISBLANK(Regressions!B174), " ", Regressions!B174)</f>
        <v>2005</v>
      </c>
      <c r="C164" s="554" t="str">
        <f>HLOOKUP(Introduction!$G$4,nametranslations,29,FALSE)</f>
        <v>Secondary</v>
      </c>
      <c r="D164" s="557">
        <f>IF(ISBLANK(Regressions!D174), " ", Regressions!D174)</f>
        <v>73313</v>
      </c>
      <c r="E164" s="558" t="e">
        <f>IF(ISNUMBER(Regressions!E174),ROUND(Regressions!E174, 1), NA())</f>
        <v>#N/A</v>
      </c>
      <c r="F164" s="559" t="e">
        <f>IF(ISNUMBER(Regressions!F174),ROUND(Regressions!F174, 1), NA())</f>
        <v>#N/A</v>
      </c>
      <c r="G164" s="560" t="e">
        <f>IF(ISNUMBER(Regressions!G174),ROUND(Regressions!G174, 1), NA())</f>
        <v>#N/A</v>
      </c>
      <c r="H164" s="561" t="e">
        <f>IF(ISNUMBER(Regressions!H174),ROUND(Regressions!H174, 1), NA())</f>
        <v>#N/A</v>
      </c>
      <c r="I164" s="562" t="e">
        <f>IF(ISNUMBER(Regressions!I174),ROUND(Regressions!I174, 1), NA())</f>
        <v>#N/A</v>
      </c>
      <c r="J164" s="563" t="e">
        <f>IF(ISNUMBER(Regressions!K174),ROUND(Regressions!K174, 1), NA())</f>
        <v>#N/A</v>
      </c>
      <c r="K164" s="559" t="e">
        <f>IF(ISNUMBER(Regressions!L174),ROUND(Regressions!L174, 1), NA())</f>
        <v>#N/A</v>
      </c>
      <c r="L164" s="564" t="e">
        <f>IF(ISNUMBER(Regressions!M174),ROUND(Regressions!M174, 1), NA())</f>
        <v>#N/A</v>
      </c>
      <c r="M164" s="561" t="e">
        <f>IF(ISNUMBER(Regressions!N174),ROUND(Regressions!N174, 1), NA())</f>
        <v>#N/A</v>
      </c>
      <c r="N164" s="562" t="e">
        <f>IF(ISNUMBER(Regressions!O174),ROUND(Regressions!O174, 1), NA())</f>
        <v>#N/A</v>
      </c>
      <c r="O164" s="563" t="e">
        <f>IF(ISNUMBER(Regressions!Q174),ROUND(Regressions!Q174, 1), NA())</f>
        <v>#N/A</v>
      </c>
      <c r="P164" s="559" t="e">
        <f>IF(ISNUMBER(Regressions!R174),ROUND(Regressions!R174, 1), NA())</f>
        <v>#N/A</v>
      </c>
      <c r="Q164" s="565" t="e">
        <f>IF(ISNUMBER(Regressions!S174),ROUND(Regressions!S174, 1), NA())</f>
        <v>#N/A</v>
      </c>
      <c r="R164" s="561" t="e">
        <f>IF(ISNUMBER(Regressions!T174),ROUND(Regressions!T174, 1), NA())</f>
        <v>#N/A</v>
      </c>
      <c r="S164" s="562" t="e">
        <f>IF(ISNUMBER(Regressions!U174),ROUND(Regressions!U174, 1), NA())</f>
        <v>#N/A</v>
      </c>
    </row>
    <row r="165" spans="1:19" x14ac:dyDescent="0.25">
      <c r="A165" s="554" t="str">
        <f>+Introduction!$C$7</f>
        <v>Solomon Islands</v>
      </c>
      <c r="B165" s="555">
        <f>IF(ISBLANK(Regressions!B175), " ", Regressions!B175)</f>
        <v>2006</v>
      </c>
      <c r="C165" s="554" t="str">
        <f>HLOOKUP(Introduction!$G$4,nametranslations,29,FALSE)</f>
        <v>Secondary</v>
      </c>
      <c r="D165" s="557">
        <f>IF(ISBLANK(Regressions!D175), " ", Regressions!D175)</f>
        <v>73777</v>
      </c>
      <c r="E165" s="558" t="e">
        <f>IF(ISNUMBER(Regressions!E175),ROUND(Regressions!E175, 1), NA())</f>
        <v>#N/A</v>
      </c>
      <c r="F165" s="559" t="e">
        <f>IF(ISNUMBER(Regressions!F175),ROUND(Regressions!F175, 1), NA())</f>
        <v>#N/A</v>
      </c>
      <c r="G165" s="560" t="e">
        <f>IF(ISNUMBER(Regressions!G175),ROUND(Regressions!G175, 1), NA())</f>
        <v>#N/A</v>
      </c>
      <c r="H165" s="561" t="e">
        <f>IF(ISNUMBER(Regressions!H175),ROUND(Regressions!H175, 1), NA())</f>
        <v>#N/A</v>
      </c>
      <c r="I165" s="562" t="e">
        <f>IF(ISNUMBER(Regressions!I175),ROUND(Regressions!I175, 1), NA())</f>
        <v>#N/A</v>
      </c>
      <c r="J165" s="563" t="e">
        <f>IF(ISNUMBER(Regressions!K175),ROUND(Regressions!K175, 1), NA())</f>
        <v>#N/A</v>
      </c>
      <c r="K165" s="559" t="e">
        <f>IF(ISNUMBER(Regressions!L175),ROUND(Regressions!L175, 1), NA())</f>
        <v>#N/A</v>
      </c>
      <c r="L165" s="564" t="e">
        <f>IF(ISNUMBER(Regressions!M175),ROUND(Regressions!M175, 1), NA())</f>
        <v>#N/A</v>
      </c>
      <c r="M165" s="561" t="e">
        <f>IF(ISNUMBER(Regressions!N175),ROUND(Regressions!N175, 1), NA())</f>
        <v>#N/A</v>
      </c>
      <c r="N165" s="562" t="e">
        <f>IF(ISNUMBER(Regressions!O175),ROUND(Regressions!O175, 1), NA())</f>
        <v>#N/A</v>
      </c>
      <c r="O165" s="563" t="e">
        <f>IF(ISNUMBER(Regressions!Q175),ROUND(Regressions!Q175, 1), NA())</f>
        <v>#N/A</v>
      </c>
      <c r="P165" s="559" t="e">
        <f>IF(ISNUMBER(Regressions!R175),ROUND(Regressions!R175, 1), NA())</f>
        <v>#N/A</v>
      </c>
      <c r="Q165" s="565" t="e">
        <f>IF(ISNUMBER(Regressions!S175),ROUND(Regressions!S175, 1), NA())</f>
        <v>#N/A</v>
      </c>
      <c r="R165" s="561" t="e">
        <f>IF(ISNUMBER(Regressions!T175),ROUND(Regressions!T175, 1), NA())</f>
        <v>#N/A</v>
      </c>
      <c r="S165" s="562" t="e">
        <f>IF(ISNUMBER(Regressions!U175),ROUND(Regressions!U175, 1), NA())</f>
        <v>#N/A</v>
      </c>
    </row>
    <row r="166" spans="1:19" x14ac:dyDescent="0.25">
      <c r="A166" s="554" t="str">
        <f>+Introduction!$C$7</f>
        <v>Solomon Islands</v>
      </c>
      <c r="B166" s="555">
        <f>IF(ISBLANK(Regressions!B176), " ", Regressions!B176)</f>
        <v>2007</v>
      </c>
      <c r="C166" s="554" t="str">
        <f>HLOOKUP(Introduction!$G$4,nametranslations,29,FALSE)</f>
        <v>Secondary</v>
      </c>
      <c r="D166" s="557">
        <f>IF(ISBLANK(Regressions!D176), " ", Regressions!D176)</f>
        <v>74400</v>
      </c>
      <c r="E166" s="558" t="e">
        <f>IF(ISNUMBER(Regressions!E176),ROUND(Regressions!E176, 1), NA())</f>
        <v>#N/A</v>
      </c>
      <c r="F166" s="559" t="e">
        <f>IF(ISNUMBER(Regressions!F176),ROUND(Regressions!F176, 1), NA())</f>
        <v>#N/A</v>
      </c>
      <c r="G166" s="560" t="e">
        <f>IF(ISNUMBER(Regressions!G176),ROUND(Regressions!G176, 1), NA())</f>
        <v>#N/A</v>
      </c>
      <c r="H166" s="561" t="e">
        <f>IF(ISNUMBER(Regressions!H176),ROUND(Regressions!H176, 1), NA())</f>
        <v>#N/A</v>
      </c>
      <c r="I166" s="562" t="e">
        <f>IF(ISNUMBER(Regressions!I176),ROUND(Regressions!I176, 1), NA())</f>
        <v>#N/A</v>
      </c>
      <c r="J166" s="563" t="e">
        <f>IF(ISNUMBER(Regressions!K176),ROUND(Regressions!K176, 1), NA())</f>
        <v>#N/A</v>
      </c>
      <c r="K166" s="559" t="e">
        <f>IF(ISNUMBER(Regressions!L176),ROUND(Regressions!L176, 1), NA())</f>
        <v>#N/A</v>
      </c>
      <c r="L166" s="564" t="e">
        <f>IF(ISNUMBER(Regressions!M176),ROUND(Regressions!M176, 1), NA())</f>
        <v>#N/A</v>
      </c>
      <c r="M166" s="561" t="e">
        <f>IF(ISNUMBER(Regressions!N176),ROUND(Regressions!N176, 1), NA())</f>
        <v>#N/A</v>
      </c>
      <c r="N166" s="562" t="e">
        <f>IF(ISNUMBER(Regressions!O176),ROUND(Regressions!O176, 1), NA())</f>
        <v>#N/A</v>
      </c>
      <c r="O166" s="563" t="e">
        <f>IF(ISNUMBER(Regressions!Q176),ROUND(Regressions!Q176, 1), NA())</f>
        <v>#N/A</v>
      </c>
      <c r="P166" s="559" t="e">
        <f>IF(ISNUMBER(Regressions!R176),ROUND(Regressions!R176, 1), NA())</f>
        <v>#N/A</v>
      </c>
      <c r="Q166" s="565" t="e">
        <f>IF(ISNUMBER(Regressions!S176),ROUND(Regressions!S176, 1), NA())</f>
        <v>#N/A</v>
      </c>
      <c r="R166" s="561" t="e">
        <f>IF(ISNUMBER(Regressions!T176),ROUND(Regressions!T176, 1), NA())</f>
        <v>#N/A</v>
      </c>
      <c r="S166" s="562" t="e">
        <f>IF(ISNUMBER(Regressions!U176),ROUND(Regressions!U176, 1), NA())</f>
        <v>#N/A</v>
      </c>
    </row>
    <row r="167" spans="1:19" x14ac:dyDescent="0.25">
      <c r="A167" s="554" t="str">
        <f>+Introduction!$C$7</f>
        <v>Solomon Islands</v>
      </c>
      <c r="B167" s="555">
        <f>IF(ISBLANK(Regressions!B177), " ", Regressions!B177)</f>
        <v>2008</v>
      </c>
      <c r="C167" s="554" t="str">
        <f>HLOOKUP(Introduction!$G$4,nametranslations,29,FALSE)</f>
        <v>Secondary</v>
      </c>
      <c r="D167" s="557">
        <f>IF(ISBLANK(Regressions!D177), " ", Regressions!D177)</f>
        <v>75251</v>
      </c>
      <c r="E167" s="558" t="e">
        <f>IF(ISNUMBER(Regressions!E177),ROUND(Regressions!E177, 1), NA())</f>
        <v>#N/A</v>
      </c>
      <c r="F167" s="559" t="e">
        <f>IF(ISNUMBER(Regressions!F177),ROUND(Regressions!F177, 1), NA())</f>
        <v>#N/A</v>
      </c>
      <c r="G167" s="560" t="e">
        <f>IF(ISNUMBER(Regressions!G177),ROUND(Regressions!G177, 1), NA())</f>
        <v>#N/A</v>
      </c>
      <c r="H167" s="561" t="e">
        <f>IF(ISNUMBER(Regressions!H177),ROUND(Regressions!H177, 1), NA())</f>
        <v>#N/A</v>
      </c>
      <c r="I167" s="562" t="e">
        <f>IF(ISNUMBER(Regressions!I177),ROUND(Regressions!I177, 1), NA())</f>
        <v>#N/A</v>
      </c>
      <c r="J167" s="563" t="e">
        <f>IF(ISNUMBER(Regressions!K177),ROUND(Regressions!K177, 1), NA())</f>
        <v>#N/A</v>
      </c>
      <c r="K167" s="559" t="e">
        <f>IF(ISNUMBER(Regressions!L177),ROUND(Regressions!L177, 1), NA())</f>
        <v>#N/A</v>
      </c>
      <c r="L167" s="564" t="e">
        <f>IF(ISNUMBER(Regressions!M177),ROUND(Regressions!M177, 1), NA())</f>
        <v>#N/A</v>
      </c>
      <c r="M167" s="561" t="e">
        <f>IF(ISNUMBER(Regressions!N177),ROUND(Regressions!N177, 1), NA())</f>
        <v>#N/A</v>
      </c>
      <c r="N167" s="562" t="e">
        <f>IF(ISNUMBER(Regressions!O177),ROUND(Regressions!O177, 1), NA())</f>
        <v>#N/A</v>
      </c>
      <c r="O167" s="563" t="e">
        <f>IF(ISNUMBER(Regressions!Q177),ROUND(Regressions!Q177, 1), NA())</f>
        <v>#N/A</v>
      </c>
      <c r="P167" s="559" t="e">
        <f>IF(ISNUMBER(Regressions!R177),ROUND(Regressions!R177, 1), NA())</f>
        <v>#N/A</v>
      </c>
      <c r="Q167" s="565" t="e">
        <f>IF(ISNUMBER(Regressions!S177),ROUND(Regressions!S177, 1), NA())</f>
        <v>#N/A</v>
      </c>
      <c r="R167" s="561" t="e">
        <f>IF(ISNUMBER(Regressions!T177),ROUND(Regressions!T177, 1), NA())</f>
        <v>#N/A</v>
      </c>
      <c r="S167" s="562" t="e">
        <f>IF(ISNUMBER(Regressions!U177),ROUND(Regressions!U177, 1), NA())</f>
        <v>#N/A</v>
      </c>
    </row>
    <row r="168" spans="1:19" x14ac:dyDescent="0.25">
      <c r="A168" s="554" t="str">
        <f>+Introduction!$C$7</f>
        <v>Solomon Islands</v>
      </c>
      <c r="B168" s="555">
        <f>IF(ISBLANK(Regressions!B178), " ", Regressions!B178)</f>
        <v>2009</v>
      </c>
      <c r="C168" s="554" t="str">
        <f>HLOOKUP(Introduction!$G$4,nametranslations,29,FALSE)</f>
        <v>Secondary</v>
      </c>
      <c r="D168" s="557">
        <f>IF(ISBLANK(Regressions!D178), " ", Regressions!D178)</f>
        <v>76346</v>
      </c>
      <c r="E168" s="558" t="e">
        <f>IF(ISNUMBER(Regressions!E178),ROUND(Regressions!E178, 1), NA())</f>
        <v>#N/A</v>
      </c>
      <c r="F168" s="559" t="e">
        <f>IF(ISNUMBER(Regressions!F178),ROUND(Regressions!F178, 1), NA())</f>
        <v>#N/A</v>
      </c>
      <c r="G168" s="560" t="e">
        <f>IF(ISNUMBER(Regressions!G178),ROUND(Regressions!G178, 1), NA())</f>
        <v>#N/A</v>
      </c>
      <c r="H168" s="561" t="e">
        <f>IF(ISNUMBER(Regressions!H178),ROUND(Regressions!H178, 1), NA())</f>
        <v>#N/A</v>
      </c>
      <c r="I168" s="562" t="e">
        <f>IF(ISNUMBER(Regressions!I178),ROUND(Regressions!I178, 1), NA())</f>
        <v>#N/A</v>
      </c>
      <c r="J168" s="563" t="e">
        <f>IF(ISNUMBER(Regressions!K178),ROUND(Regressions!K178, 1), NA())</f>
        <v>#N/A</v>
      </c>
      <c r="K168" s="559" t="e">
        <f>IF(ISNUMBER(Regressions!L178),ROUND(Regressions!L178, 1), NA())</f>
        <v>#N/A</v>
      </c>
      <c r="L168" s="564" t="e">
        <f>IF(ISNUMBER(Regressions!M178),ROUND(Regressions!M178, 1), NA())</f>
        <v>#N/A</v>
      </c>
      <c r="M168" s="561" t="e">
        <f>IF(ISNUMBER(Regressions!N178),ROUND(Regressions!N178, 1), NA())</f>
        <v>#N/A</v>
      </c>
      <c r="N168" s="562" t="e">
        <f>IF(ISNUMBER(Regressions!O178),ROUND(Regressions!O178, 1), NA())</f>
        <v>#N/A</v>
      </c>
      <c r="O168" s="563" t="e">
        <f>IF(ISNUMBER(Regressions!Q178),ROUND(Regressions!Q178, 1), NA())</f>
        <v>#N/A</v>
      </c>
      <c r="P168" s="559" t="e">
        <f>IF(ISNUMBER(Regressions!R178),ROUND(Regressions!R178, 1), NA())</f>
        <v>#N/A</v>
      </c>
      <c r="Q168" s="565" t="e">
        <f>IF(ISNUMBER(Regressions!S178),ROUND(Regressions!S178, 1), NA())</f>
        <v>#N/A</v>
      </c>
      <c r="R168" s="561" t="e">
        <f>IF(ISNUMBER(Regressions!T178),ROUND(Regressions!T178, 1), NA())</f>
        <v>#N/A</v>
      </c>
      <c r="S168" s="562" t="e">
        <f>IF(ISNUMBER(Regressions!U178),ROUND(Regressions!U178, 1), NA())</f>
        <v>#N/A</v>
      </c>
    </row>
    <row r="169" spans="1:19" x14ac:dyDescent="0.25">
      <c r="A169" s="554" t="str">
        <f>+Introduction!$C$7</f>
        <v>Solomon Islands</v>
      </c>
      <c r="B169" s="555">
        <f>IF(ISBLANK(Regressions!B179), " ", Regressions!B179)</f>
        <v>2010</v>
      </c>
      <c r="C169" s="554" t="str">
        <f>HLOOKUP(Introduction!$G$4,nametranslations,29,FALSE)</f>
        <v>Secondary</v>
      </c>
      <c r="D169" s="557">
        <f>IF(ISBLANK(Regressions!D179), " ", Regressions!D179)</f>
        <v>77927</v>
      </c>
      <c r="E169" s="558" t="e">
        <f>IF(ISNUMBER(Regressions!E179),ROUND(Regressions!E179, 1), NA())</f>
        <v>#N/A</v>
      </c>
      <c r="F169" s="559" t="e">
        <f>IF(ISNUMBER(Regressions!F179),ROUND(Regressions!F179, 1), NA())</f>
        <v>#N/A</v>
      </c>
      <c r="G169" s="560">
        <f>IF(ISNUMBER(Regressions!G179),ROUND(Regressions!G179, 1), NA())</f>
        <v>41.7</v>
      </c>
      <c r="H169" s="561" t="e">
        <f>IF(ISNUMBER(Regressions!H179),ROUND(Regressions!H179, 1), NA())</f>
        <v>#N/A</v>
      </c>
      <c r="I169" s="562" t="e">
        <f>IF(ISNUMBER(Regressions!I179),ROUND(Regressions!I179, 1), NA())</f>
        <v>#N/A</v>
      </c>
      <c r="J169" s="563" t="e">
        <f>IF(ISNUMBER(Regressions!K179),ROUND(Regressions!K179, 1), NA())</f>
        <v>#N/A</v>
      </c>
      <c r="K169" s="559" t="e">
        <f>IF(ISNUMBER(Regressions!L179),ROUND(Regressions!L179, 1), NA())</f>
        <v>#N/A</v>
      </c>
      <c r="L169" s="564">
        <f>IF(ISNUMBER(Regressions!M179),ROUND(Regressions!M179, 1), NA())</f>
        <v>38.6</v>
      </c>
      <c r="M169" s="561" t="e">
        <f>IF(ISNUMBER(Regressions!N179),ROUND(Regressions!N179, 1), NA())</f>
        <v>#N/A</v>
      </c>
      <c r="N169" s="562" t="e">
        <f>IF(ISNUMBER(Regressions!O179),ROUND(Regressions!O179, 1), NA())</f>
        <v>#N/A</v>
      </c>
      <c r="O169" s="563" t="e">
        <f>IF(ISNUMBER(Regressions!Q179),ROUND(Regressions!Q179, 1), NA())</f>
        <v>#N/A</v>
      </c>
      <c r="P169" s="559" t="e">
        <f>IF(ISNUMBER(Regressions!R179),ROUND(Regressions!R179, 1), NA())</f>
        <v>#N/A</v>
      </c>
      <c r="Q169" s="565" t="e">
        <f>IF(ISNUMBER(Regressions!S179),ROUND(Regressions!S179, 1), NA())</f>
        <v>#N/A</v>
      </c>
      <c r="R169" s="561" t="e">
        <f>IF(ISNUMBER(Regressions!T179),ROUND(Regressions!T179, 1), NA())</f>
        <v>#N/A</v>
      </c>
      <c r="S169" s="562" t="e">
        <f>IF(ISNUMBER(Regressions!U179),ROUND(Regressions!U179, 1), NA())</f>
        <v>#N/A</v>
      </c>
    </row>
    <row r="170" spans="1:19" x14ac:dyDescent="0.25">
      <c r="A170" s="554" t="str">
        <f>+Introduction!$C$7</f>
        <v>Solomon Islands</v>
      </c>
      <c r="B170" s="555">
        <f>IF(ISBLANK(Regressions!B180), " ", Regressions!B180)</f>
        <v>2011</v>
      </c>
      <c r="C170" s="554" t="str">
        <f>HLOOKUP(Introduction!$G$4,nametranslations,29,FALSE)</f>
        <v>Secondary</v>
      </c>
      <c r="D170" s="557">
        <f>IF(ISBLANK(Regressions!D180), " ", Regressions!D180)</f>
        <v>81348</v>
      </c>
      <c r="E170" s="558" t="e">
        <f>IF(ISNUMBER(Regressions!E180),ROUND(Regressions!E180, 1), NA())</f>
        <v>#N/A</v>
      </c>
      <c r="F170" s="559" t="e">
        <f>IF(ISNUMBER(Regressions!F180),ROUND(Regressions!F180, 1), NA())</f>
        <v>#N/A</v>
      </c>
      <c r="G170" s="560">
        <f>IF(ISNUMBER(Regressions!G180),ROUND(Regressions!G180, 1), NA())</f>
        <v>41.7</v>
      </c>
      <c r="H170" s="561" t="e">
        <f>IF(ISNUMBER(Regressions!H180),ROUND(Regressions!H180, 1), NA())</f>
        <v>#N/A</v>
      </c>
      <c r="I170" s="562" t="e">
        <f>IF(ISNUMBER(Regressions!I180),ROUND(Regressions!I180, 1), NA())</f>
        <v>#N/A</v>
      </c>
      <c r="J170" s="563" t="e">
        <f>IF(ISNUMBER(Regressions!K180),ROUND(Regressions!K180, 1), NA())</f>
        <v>#N/A</v>
      </c>
      <c r="K170" s="559" t="e">
        <f>IF(ISNUMBER(Regressions!L180),ROUND(Regressions!L180, 1), NA())</f>
        <v>#N/A</v>
      </c>
      <c r="L170" s="564">
        <f>IF(ISNUMBER(Regressions!M180),ROUND(Regressions!M180, 1), NA())</f>
        <v>38.6</v>
      </c>
      <c r="M170" s="561" t="e">
        <f>IF(ISNUMBER(Regressions!N180),ROUND(Regressions!N180, 1), NA())</f>
        <v>#N/A</v>
      </c>
      <c r="N170" s="562" t="e">
        <f>IF(ISNUMBER(Regressions!O180),ROUND(Regressions!O180, 1), NA())</f>
        <v>#N/A</v>
      </c>
      <c r="O170" s="563" t="e">
        <f>IF(ISNUMBER(Regressions!Q180),ROUND(Regressions!Q180, 1), NA())</f>
        <v>#N/A</v>
      </c>
      <c r="P170" s="559" t="e">
        <f>IF(ISNUMBER(Regressions!R180),ROUND(Regressions!R180, 1), NA())</f>
        <v>#N/A</v>
      </c>
      <c r="Q170" s="565" t="e">
        <f>IF(ISNUMBER(Regressions!S180),ROUND(Regressions!S180, 1), NA())</f>
        <v>#N/A</v>
      </c>
      <c r="R170" s="561" t="e">
        <f>IF(ISNUMBER(Regressions!T180),ROUND(Regressions!T180, 1), NA())</f>
        <v>#N/A</v>
      </c>
      <c r="S170" s="562" t="e">
        <f>IF(ISNUMBER(Regressions!U180),ROUND(Regressions!U180, 1), NA())</f>
        <v>#N/A</v>
      </c>
    </row>
    <row r="171" spans="1:19" x14ac:dyDescent="0.25">
      <c r="A171" s="554" t="str">
        <f>+Introduction!$C$7</f>
        <v>Solomon Islands</v>
      </c>
      <c r="B171" s="555">
        <f>IF(ISBLANK(Regressions!B181), " ", Regressions!B181)</f>
        <v>2012</v>
      </c>
      <c r="C171" s="554" t="str">
        <f>HLOOKUP(Introduction!$G$4,nametranslations,29,FALSE)</f>
        <v>Secondary</v>
      </c>
      <c r="D171" s="557">
        <f>IF(ISBLANK(Regressions!D181), " ", Regressions!D181)</f>
        <v>84934</v>
      </c>
      <c r="E171" s="558" t="e">
        <f>IF(ISNUMBER(Regressions!E181),ROUND(Regressions!E181, 1), NA())</f>
        <v>#N/A</v>
      </c>
      <c r="F171" s="559" t="e">
        <f>IF(ISNUMBER(Regressions!F181),ROUND(Regressions!F181, 1), NA())</f>
        <v>#N/A</v>
      </c>
      <c r="G171" s="560">
        <f>IF(ISNUMBER(Regressions!G181),ROUND(Regressions!G181, 1), NA())</f>
        <v>41.7</v>
      </c>
      <c r="H171" s="561" t="e">
        <f>IF(ISNUMBER(Regressions!H181),ROUND(Regressions!H181, 1), NA())</f>
        <v>#N/A</v>
      </c>
      <c r="I171" s="562" t="e">
        <f>IF(ISNUMBER(Regressions!I181),ROUND(Regressions!I181, 1), NA())</f>
        <v>#N/A</v>
      </c>
      <c r="J171" s="563" t="e">
        <f>IF(ISNUMBER(Regressions!K181),ROUND(Regressions!K181, 1), NA())</f>
        <v>#N/A</v>
      </c>
      <c r="K171" s="559" t="e">
        <f>IF(ISNUMBER(Regressions!L181),ROUND(Regressions!L181, 1), NA())</f>
        <v>#N/A</v>
      </c>
      <c r="L171" s="564">
        <f>IF(ISNUMBER(Regressions!M181),ROUND(Regressions!M181, 1), NA())</f>
        <v>38.6</v>
      </c>
      <c r="M171" s="561" t="e">
        <f>IF(ISNUMBER(Regressions!N181),ROUND(Regressions!N181, 1), NA())</f>
        <v>#N/A</v>
      </c>
      <c r="N171" s="562" t="e">
        <f>IF(ISNUMBER(Regressions!O181),ROUND(Regressions!O181, 1), NA())</f>
        <v>#N/A</v>
      </c>
      <c r="O171" s="563" t="e">
        <f>IF(ISNUMBER(Regressions!Q181),ROUND(Regressions!Q181, 1), NA())</f>
        <v>#N/A</v>
      </c>
      <c r="P171" s="559" t="e">
        <f>IF(ISNUMBER(Regressions!R181),ROUND(Regressions!R181, 1), NA())</f>
        <v>#N/A</v>
      </c>
      <c r="Q171" s="565" t="e">
        <f>IF(ISNUMBER(Regressions!S181),ROUND(Regressions!S181, 1), NA())</f>
        <v>#N/A</v>
      </c>
      <c r="R171" s="561" t="e">
        <f>IF(ISNUMBER(Regressions!T181),ROUND(Regressions!T181, 1), NA())</f>
        <v>#N/A</v>
      </c>
      <c r="S171" s="562" t="e">
        <f>IF(ISNUMBER(Regressions!U181),ROUND(Regressions!U181, 1), NA())</f>
        <v>#N/A</v>
      </c>
    </row>
    <row r="172" spans="1:19" x14ac:dyDescent="0.25">
      <c r="A172" s="554" t="str">
        <f>+Introduction!$C$7</f>
        <v>Solomon Islands</v>
      </c>
      <c r="B172" s="555">
        <f>IF(ISBLANK(Regressions!B182), " ", Regressions!B182)</f>
        <v>2013</v>
      </c>
      <c r="C172" s="554" t="str">
        <f>HLOOKUP(Introduction!$G$4,nametranslations,29,FALSE)</f>
        <v>Secondary</v>
      </c>
      <c r="D172" s="557">
        <f>IF(ISBLANK(Regressions!D182), " ", Regressions!D182)</f>
        <v>88635</v>
      </c>
      <c r="E172" s="558" t="e">
        <f>IF(ISNUMBER(Regressions!E182),ROUND(Regressions!E182, 1), NA())</f>
        <v>#N/A</v>
      </c>
      <c r="F172" s="559" t="e">
        <f>IF(ISNUMBER(Regressions!F182),ROUND(Regressions!F182, 1), NA())</f>
        <v>#N/A</v>
      </c>
      <c r="G172" s="560">
        <f>IF(ISNUMBER(Regressions!G182),ROUND(Regressions!G182, 1), NA())</f>
        <v>41.7</v>
      </c>
      <c r="H172" s="561" t="e">
        <f>IF(ISNUMBER(Regressions!H182),ROUND(Regressions!H182, 1), NA())</f>
        <v>#N/A</v>
      </c>
      <c r="I172" s="562" t="e">
        <f>IF(ISNUMBER(Regressions!I182),ROUND(Regressions!I182, 1), NA())</f>
        <v>#N/A</v>
      </c>
      <c r="J172" s="563" t="e">
        <f>IF(ISNUMBER(Regressions!K182),ROUND(Regressions!K182, 1), NA())</f>
        <v>#N/A</v>
      </c>
      <c r="K172" s="559" t="e">
        <f>IF(ISNUMBER(Regressions!L182),ROUND(Regressions!L182, 1), NA())</f>
        <v>#N/A</v>
      </c>
      <c r="L172" s="564">
        <f>IF(ISNUMBER(Regressions!M182),ROUND(Regressions!M182, 1), NA())</f>
        <v>38.6</v>
      </c>
      <c r="M172" s="561" t="e">
        <f>IF(ISNUMBER(Regressions!N182),ROUND(Regressions!N182, 1), NA())</f>
        <v>#N/A</v>
      </c>
      <c r="N172" s="562" t="e">
        <f>IF(ISNUMBER(Regressions!O182),ROUND(Regressions!O182, 1), NA())</f>
        <v>#N/A</v>
      </c>
      <c r="O172" s="563" t="e">
        <f>IF(ISNUMBER(Regressions!Q182),ROUND(Regressions!Q182, 1), NA())</f>
        <v>#N/A</v>
      </c>
      <c r="P172" s="559" t="e">
        <f>IF(ISNUMBER(Regressions!R182),ROUND(Regressions!R182, 1), NA())</f>
        <v>#N/A</v>
      </c>
      <c r="Q172" s="565" t="e">
        <f>IF(ISNUMBER(Regressions!S182),ROUND(Regressions!S182, 1), NA())</f>
        <v>#N/A</v>
      </c>
      <c r="R172" s="561" t="e">
        <f>IF(ISNUMBER(Regressions!T182),ROUND(Regressions!T182, 1), NA())</f>
        <v>#N/A</v>
      </c>
      <c r="S172" s="562" t="e">
        <f>IF(ISNUMBER(Regressions!U182),ROUND(Regressions!U182, 1), NA())</f>
        <v>#N/A</v>
      </c>
    </row>
    <row r="173" spans="1:19" x14ac:dyDescent="0.25">
      <c r="A173" s="554" t="str">
        <f>+Introduction!$C$7</f>
        <v>Solomon Islands</v>
      </c>
      <c r="B173" s="555">
        <f>IF(ISBLANK(Regressions!B183), " ", Regressions!B183)</f>
        <v>2014</v>
      </c>
      <c r="C173" s="554" t="str">
        <f>HLOOKUP(Introduction!$G$4,nametranslations,29,FALSE)</f>
        <v>Secondary</v>
      </c>
      <c r="D173" s="557">
        <f>IF(ISBLANK(Regressions!D183), " ", Regressions!D183)</f>
        <v>92368</v>
      </c>
      <c r="E173" s="558">
        <f>IF(ISNUMBER(Regressions!E183),ROUND(Regressions!E183, 1), NA())</f>
        <v>85.4</v>
      </c>
      <c r="F173" s="559">
        <f>IF(ISNUMBER(Regressions!F183),ROUND(Regressions!F183, 1), NA())</f>
        <v>80.099999999999994</v>
      </c>
      <c r="G173" s="560">
        <f>IF(ISNUMBER(Regressions!G183),ROUND(Regressions!G183, 1), NA())</f>
        <v>41.7</v>
      </c>
      <c r="H173" s="561">
        <f>IF(ISNUMBER(Regressions!H183),ROUND(Regressions!H183, 1), NA())</f>
        <v>38.4</v>
      </c>
      <c r="I173" s="562">
        <f>IF(ISNUMBER(Regressions!I183),ROUND(Regressions!I183, 1), NA())</f>
        <v>19.899999999999999</v>
      </c>
      <c r="J173" s="563">
        <f>IF(ISNUMBER(Regressions!K183),ROUND(Regressions!K183, 1), NA())</f>
        <v>64.099999999999994</v>
      </c>
      <c r="K173" s="559">
        <f>IF(ISNUMBER(Regressions!L183),ROUND(Regressions!L183, 1), NA())</f>
        <v>47</v>
      </c>
      <c r="L173" s="564">
        <f>IF(ISNUMBER(Regressions!M183),ROUND(Regressions!M183, 1), NA())</f>
        <v>38.6</v>
      </c>
      <c r="M173" s="561">
        <f>IF(ISNUMBER(Regressions!N183),ROUND(Regressions!N183, 1), NA())</f>
        <v>8.4</v>
      </c>
      <c r="N173" s="562">
        <f>IF(ISNUMBER(Regressions!O183),ROUND(Regressions!O183, 1), NA())</f>
        <v>53</v>
      </c>
      <c r="O173" s="563">
        <f>IF(ISNUMBER(Regressions!Q183),ROUND(Regressions!Q183, 1), NA())</f>
        <v>14.1</v>
      </c>
      <c r="P173" s="559">
        <f>IF(ISNUMBER(Regressions!R183),ROUND(Regressions!R183, 1), NA())</f>
        <v>11.1</v>
      </c>
      <c r="Q173" s="565">
        <f>IF(ISNUMBER(Regressions!S183),ROUND(Regressions!S183, 1), NA())</f>
        <v>3</v>
      </c>
      <c r="R173" s="561">
        <f>IF(ISNUMBER(Regressions!T183),ROUND(Regressions!T183, 1), NA())</f>
        <v>8.1</v>
      </c>
      <c r="S173" s="562">
        <f>IF(ISNUMBER(Regressions!U183),ROUND(Regressions!U183, 1), NA())</f>
        <v>88.9</v>
      </c>
    </row>
    <row r="174" spans="1:19" x14ac:dyDescent="0.25">
      <c r="A174" s="554" t="str">
        <f>+Introduction!$C$7</f>
        <v>Solomon Islands</v>
      </c>
      <c r="B174" s="555">
        <f>IF(ISBLANK(Regressions!B184), " ", Regressions!B184)</f>
        <v>2015</v>
      </c>
      <c r="C174" s="554" t="str">
        <f>HLOOKUP(Introduction!$G$4,nametranslations,29,FALSE)</f>
        <v>Secondary</v>
      </c>
      <c r="D174" s="557">
        <f>IF(ISBLANK(Regressions!D184), " ", Regressions!D184)</f>
        <v>96031</v>
      </c>
      <c r="E174" s="558">
        <f>IF(ISNUMBER(Regressions!E184),ROUND(Regressions!E184, 1), NA())</f>
        <v>85.4</v>
      </c>
      <c r="F174" s="559">
        <f>IF(ISNUMBER(Regressions!F184),ROUND(Regressions!F184, 1), NA())</f>
        <v>80.099999999999994</v>
      </c>
      <c r="G174" s="560">
        <f>IF(ISNUMBER(Regressions!G184),ROUND(Regressions!G184, 1), NA())</f>
        <v>41.7</v>
      </c>
      <c r="H174" s="561">
        <f>IF(ISNUMBER(Regressions!H184),ROUND(Regressions!H184, 1), NA())</f>
        <v>38.4</v>
      </c>
      <c r="I174" s="562">
        <f>IF(ISNUMBER(Regressions!I184),ROUND(Regressions!I184, 1), NA())</f>
        <v>19.899999999999999</v>
      </c>
      <c r="J174" s="563">
        <f>IF(ISNUMBER(Regressions!K184),ROUND(Regressions!K184, 1), NA())</f>
        <v>64.099999999999994</v>
      </c>
      <c r="K174" s="559">
        <f>IF(ISNUMBER(Regressions!L184),ROUND(Regressions!L184, 1), NA())</f>
        <v>47</v>
      </c>
      <c r="L174" s="564">
        <f>IF(ISNUMBER(Regressions!M184),ROUND(Regressions!M184, 1), NA())</f>
        <v>38.6</v>
      </c>
      <c r="M174" s="561">
        <f>IF(ISNUMBER(Regressions!N184),ROUND(Regressions!N184, 1), NA())</f>
        <v>8.4</v>
      </c>
      <c r="N174" s="562">
        <f>IF(ISNUMBER(Regressions!O184),ROUND(Regressions!O184, 1), NA())</f>
        <v>53</v>
      </c>
      <c r="O174" s="563">
        <f>IF(ISNUMBER(Regressions!Q184),ROUND(Regressions!Q184, 1), NA())</f>
        <v>14.1</v>
      </c>
      <c r="P174" s="559">
        <f>IF(ISNUMBER(Regressions!R184),ROUND(Regressions!R184, 1), NA())</f>
        <v>11.1</v>
      </c>
      <c r="Q174" s="565">
        <f>IF(ISNUMBER(Regressions!S184),ROUND(Regressions!S184, 1), NA())</f>
        <v>3</v>
      </c>
      <c r="R174" s="561">
        <f>IF(ISNUMBER(Regressions!T184),ROUND(Regressions!T184, 1), NA())</f>
        <v>8.1</v>
      </c>
      <c r="S174" s="562">
        <f>IF(ISNUMBER(Regressions!U184),ROUND(Regressions!U184, 1), NA())</f>
        <v>88.9</v>
      </c>
    </row>
    <row r="175" spans="1:19" x14ac:dyDescent="0.25">
      <c r="A175" s="554" t="str">
        <f>+Introduction!$C$7</f>
        <v>Solomon Islands</v>
      </c>
      <c r="B175" s="555">
        <f>IF(ISBLANK(Regressions!B185), " ", Regressions!B185)</f>
        <v>2016</v>
      </c>
      <c r="C175" s="554" t="str">
        <f>HLOOKUP(Introduction!$G$4,nametranslations,29,FALSE)</f>
        <v>Secondary</v>
      </c>
      <c r="D175" s="557">
        <f>IF(ISBLANK(Regressions!D185), " ", Regressions!D185)</f>
        <v>99578</v>
      </c>
      <c r="E175" s="558">
        <f>IF(ISNUMBER(Regressions!E185),ROUND(Regressions!E185, 1), NA())</f>
        <v>85.4</v>
      </c>
      <c r="F175" s="559">
        <f>IF(ISNUMBER(Regressions!F185),ROUND(Regressions!F185, 1), NA())</f>
        <v>80.099999999999994</v>
      </c>
      <c r="G175" s="560">
        <f>IF(ISNUMBER(Regressions!G185),ROUND(Regressions!G185, 1), NA())</f>
        <v>41.7</v>
      </c>
      <c r="H175" s="561">
        <f>IF(ISNUMBER(Regressions!H185),ROUND(Regressions!H185, 1), NA())</f>
        <v>38.4</v>
      </c>
      <c r="I175" s="562">
        <f>IF(ISNUMBER(Regressions!I185),ROUND(Regressions!I185, 1), NA())</f>
        <v>19.899999999999999</v>
      </c>
      <c r="J175" s="563">
        <f>IF(ISNUMBER(Regressions!K185),ROUND(Regressions!K185, 1), NA())</f>
        <v>64.099999999999994</v>
      </c>
      <c r="K175" s="559">
        <f>IF(ISNUMBER(Regressions!L185),ROUND(Regressions!L185, 1), NA())</f>
        <v>47</v>
      </c>
      <c r="L175" s="564">
        <f>IF(ISNUMBER(Regressions!M185),ROUND(Regressions!M185, 1), NA())</f>
        <v>38.6</v>
      </c>
      <c r="M175" s="561">
        <f>IF(ISNUMBER(Regressions!N185),ROUND(Regressions!N185, 1), NA())</f>
        <v>8.4</v>
      </c>
      <c r="N175" s="562">
        <f>IF(ISNUMBER(Regressions!O185),ROUND(Regressions!O185, 1), NA())</f>
        <v>53</v>
      </c>
      <c r="O175" s="563">
        <f>IF(ISNUMBER(Regressions!Q185),ROUND(Regressions!Q185, 1), NA())</f>
        <v>14.1</v>
      </c>
      <c r="P175" s="559">
        <f>IF(ISNUMBER(Regressions!R185),ROUND(Regressions!R185, 1), NA())</f>
        <v>11.1</v>
      </c>
      <c r="Q175" s="565">
        <f>IF(ISNUMBER(Regressions!S185),ROUND(Regressions!S185, 1), NA())</f>
        <v>3</v>
      </c>
      <c r="R175" s="561">
        <f>IF(ISNUMBER(Regressions!T185),ROUND(Regressions!T185, 1), NA())</f>
        <v>8.1</v>
      </c>
      <c r="S175" s="562">
        <f>IF(ISNUMBER(Regressions!U185),ROUND(Regressions!U185, 1), NA())</f>
        <v>88.9</v>
      </c>
    </row>
    <row r="176" spans="1:19" x14ac:dyDescent="0.25">
      <c r="A176" s="554" t="str">
        <f>+Introduction!$C$7</f>
        <v>Solomon Islands</v>
      </c>
      <c r="B176" s="555">
        <f>IF(ISBLANK(Regressions!B186), " ", Regressions!B186)</f>
        <v>2017</v>
      </c>
      <c r="C176" s="554" t="str">
        <f>HLOOKUP(Introduction!$G$4,nametranslations,29,FALSE)</f>
        <v>Secondary</v>
      </c>
      <c r="D176" s="557">
        <f>IF(ISBLANK(Regressions!D186), " ", Regressions!D186)</f>
        <v>102969</v>
      </c>
      <c r="E176" s="558">
        <f>IF(ISNUMBER(Regressions!E186),ROUND(Regressions!E186, 1), NA())</f>
        <v>85.4</v>
      </c>
      <c r="F176" s="559">
        <f>IF(ISNUMBER(Regressions!F186),ROUND(Regressions!F186, 1), NA())</f>
        <v>80.099999999999994</v>
      </c>
      <c r="G176" s="560">
        <f>IF(ISNUMBER(Regressions!G186),ROUND(Regressions!G186, 1), NA())</f>
        <v>41.7</v>
      </c>
      <c r="H176" s="561">
        <f>IF(ISNUMBER(Regressions!H186),ROUND(Regressions!H186, 1), NA())</f>
        <v>38.4</v>
      </c>
      <c r="I176" s="562">
        <f>IF(ISNUMBER(Regressions!I186),ROUND(Regressions!I186, 1), NA())</f>
        <v>19.899999999999999</v>
      </c>
      <c r="J176" s="563">
        <f>IF(ISNUMBER(Regressions!K186),ROUND(Regressions!K186, 1), NA())</f>
        <v>64.099999999999994</v>
      </c>
      <c r="K176" s="559">
        <f>IF(ISNUMBER(Regressions!L186),ROUND(Regressions!L186, 1), NA())</f>
        <v>47</v>
      </c>
      <c r="L176" s="564">
        <f>IF(ISNUMBER(Regressions!M186),ROUND(Regressions!M186, 1), NA())</f>
        <v>38.6</v>
      </c>
      <c r="M176" s="561">
        <f>IF(ISNUMBER(Regressions!N186),ROUND(Regressions!N186, 1), NA())</f>
        <v>8.4</v>
      </c>
      <c r="N176" s="562">
        <f>IF(ISNUMBER(Regressions!O186),ROUND(Regressions!O186, 1), NA())</f>
        <v>53</v>
      </c>
      <c r="O176" s="563">
        <f>IF(ISNUMBER(Regressions!Q186),ROUND(Regressions!Q186, 1), NA())</f>
        <v>14.1</v>
      </c>
      <c r="P176" s="559">
        <f>IF(ISNUMBER(Regressions!R186),ROUND(Regressions!R186, 1), NA())</f>
        <v>11.1</v>
      </c>
      <c r="Q176" s="565">
        <f>IF(ISNUMBER(Regressions!S186),ROUND(Regressions!S186, 1), NA())</f>
        <v>3</v>
      </c>
      <c r="R176" s="561">
        <f>IF(ISNUMBER(Regressions!T186),ROUND(Regressions!T186, 1), NA())</f>
        <v>8.1</v>
      </c>
      <c r="S176" s="562">
        <f>IF(ISNUMBER(Regressions!U186),ROUND(Regressions!U186, 1), NA())</f>
        <v>88.9</v>
      </c>
    </row>
    <row r="177" spans="1:19" x14ac:dyDescent="0.25">
      <c r="A177" s="554" t="str">
        <f>+Introduction!$C$7</f>
        <v>Solomon Islands</v>
      </c>
      <c r="B177" s="555">
        <f>IF(ISBLANK(Regressions!B187), " ", Regressions!B187)</f>
        <v>2018</v>
      </c>
      <c r="C177" s="554" t="str">
        <f>HLOOKUP(Introduction!$G$4,nametranslations,29,FALSE)</f>
        <v>Secondary</v>
      </c>
      <c r="D177" s="557">
        <f>IF(ISBLANK(Regressions!D187), " ", Regressions!D187)</f>
        <v>106053</v>
      </c>
      <c r="E177" s="558">
        <f>IF(ISNUMBER(Regressions!E187),ROUND(Regressions!E187, 1), NA())</f>
        <v>85.4</v>
      </c>
      <c r="F177" s="559">
        <f>IF(ISNUMBER(Regressions!F187),ROUND(Regressions!F187, 1), NA())</f>
        <v>80.099999999999994</v>
      </c>
      <c r="G177" s="560">
        <f>IF(ISNUMBER(Regressions!G187),ROUND(Regressions!G187, 1), NA())</f>
        <v>41.7</v>
      </c>
      <c r="H177" s="561">
        <f>IF(ISNUMBER(Regressions!H187),ROUND(Regressions!H187, 1), NA())</f>
        <v>38.4</v>
      </c>
      <c r="I177" s="562">
        <f>IF(ISNUMBER(Regressions!I187),ROUND(Regressions!I187, 1), NA())</f>
        <v>19.899999999999999</v>
      </c>
      <c r="J177" s="563">
        <f>IF(ISNUMBER(Regressions!K187),ROUND(Regressions!K187, 1), NA())</f>
        <v>64.099999999999994</v>
      </c>
      <c r="K177" s="559">
        <f>IF(ISNUMBER(Regressions!L187),ROUND(Regressions!L187, 1), NA())</f>
        <v>47</v>
      </c>
      <c r="L177" s="564">
        <f>IF(ISNUMBER(Regressions!M187),ROUND(Regressions!M187, 1), NA())</f>
        <v>38.6</v>
      </c>
      <c r="M177" s="561">
        <f>IF(ISNUMBER(Regressions!N187),ROUND(Regressions!N187, 1), NA())</f>
        <v>8.4</v>
      </c>
      <c r="N177" s="562">
        <f>IF(ISNUMBER(Regressions!O187),ROUND(Regressions!O187, 1), NA())</f>
        <v>53</v>
      </c>
      <c r="O177" s="563">
        <f>IF(ISNUMBER(Regressions!Q187),ROUND(Regressions!Q187, 1), NA())</f>
        <v>14.1</v>
      </c>
      <c r="P177" s="559">
        <f>IF(ISNUMBER(Regressions!R187),ROUND(Regressions!R187, 1), NA())</f>
        <v>11.1</v>
      </c>
      <c r="Q177" s="565">
        <f>IF(ISNUMBER(Regressions!S187),ROUND(Regressions!S187, 1), NA())</f>
        <v>3</v>
      </c>
      <c r="R177" s="561">
        <f>IF(ISNUMBER(Regressions!T187),ROUND(Regressions!T187, 1), NA())</f>
        <v>8.1</v>
      </c>
      <c r="S177" s="562">
        <f>IF(ISNUMBER(Regressions!U187),ROUND(Regressions!U187, 1), NA())</f>
        <v>88.9</v>
      </c>
    </row>
    <row r="178" spans="1:19" x14ac:dyDescent="0.25">
      <c r="A178" s="554" t="str">
        <f>+Introduction!$C$7</f>
        <v>Solomon Islands</v>
      </c>
      <c r="B178" s="555">
        <f>IF(ISBLANK(Regressions!B188), " ", Regressions!B188)</f>
        <v>2019</v>
      </c>
      <c r="C178" s="554" t="str">
        <f>HLOOKUP(Introduction!$G$4,nametranslations,29,FALSE)</f>
        <v>Secondary</v>
      </c>
      <c r="D178" s="557">
        <f>IF(ISBLANK(Regressions!D188), " ", Regressions!D188)</f>
        <v>108941</v>
      </c>
      <c r="E178" s="558">
        <f>IF(ISNUMBER(Regressions!E188),ROUND(Regressions!E188, 1), NA())</f>
        <v>85.4</v>
      </c>
      <c r="F178" s="559">
        <f>IF(ISNUMBER(Regressions!F188),ROUND(Regressions!F188, 1), NA())</f>
        <v>80.099999999999994</v>
      </c>
      <c r="G178" s="560">
        <f>IF(ISNUMBER(Regressions!G188),ROUND(Regressions!G188, 1), NA())</f>
        <v>41.7</v>
      </c>
      <c r="H178" s="561">
        <f>IF(ISNUMBER(Regressions!H188),ROUND(Regressions!H188, 1), NA())</f>
        <v>38.4</v>
      </c>
      <c r="I178" s="562">
        <f>IF(ISNUMBER(Regressions!I188),ROUND(Regressions!I188, 1), NA())</f>
        <v>19.899999999999999</v>
      </c>
      <c r="J178" s="563">
        <f>IF(ISNUMBER(Regressions!K188),ROUND(Regressions!K188, 1), NA())</f>
        <v>64.099999999999994</v>
      </c>
      <c r="K178" s="559">
        <f>IF(ISNUMBER(Regressions!L188),ROUND(Regressions!L188, 1), NA())</f>
        <v>47</v>
      </c>
      <c r="L178" s="564">
        <f>IF(ISNUMBER(Regressions!M188),ROUND(Regressions!M188, 1), NA())</f>
        <v>38.6</v>
      </c>
      <c r="M178" s="561">
        <f>IF(ISNUMBER(Regressions!N188),ROUND(Regressions!N188, 1), NA())</f>
        <v>8.4</v>
      </c>
      <c r="N178" s="562">
        <f>IF(ISNUMBER(Regressions!O188),ROUND(Regressions!O188, 1), NA())</f>
        <v>53</v>
      </c>
      <c r="O178" s="563">
        <f>IF(ISNUMBER(Regressions!Q188),ROUND(Regressions!Q188, 1), NA())</f>
        <v>14.1</v>
      </c>
      <c r="P178" s="559">
        <f>IF(ISNUMBER(Regressions!R188),ROUND(Regressions!R188, 1), NA())</f>
        <v>11.1</v>
      </c>
      <c r="Q178" s="565">
        <f>IF(ISNUMBER(Regressions!S188),ROUND(Regressions!S188, 1), NA())</f>
        <v>3</v>
      </c>
      <c r="R178" s="561">
        <f>IF(ISNUMBER(Regressions!T188),ROUND(Regressions!T188, 1), NA())</f>
        <v>8.1</v>
      </c>
      <c r="S178" s="562">
        <f>IF(ISNUMBER(Regressions!U188),ROUND(Regressions!U188, 1), NA())</f>
        <v>88.9</v>
      </c>
    </row>
    <row r="179" spans="1:19" x14ac:dyDescent="0.25">
      <c r="A179" s="554" t="str">
        <f>+Introduction!$C$7</f>
        <v>Solomon Islands</v>
      </c>
      <c r="B179" s="555">
        <f>IF(ISBLANK(Regressions!B189), " ", Regressions!B189)</f>
        <v>2020</v>
      </c>
      <c r="C179" s="554" t="str">
        <f>HLOOKUP(Introduction!$G$4,nametranslations,29,FALSE)</f>
        <v>Secondary</v>
      </c>
      <c r="D179" s="557">
        <f>IF(ISBLANK(Regressions!D189), " ", Regressions!D189)</f>
        <v>110860</v>
      </c>
      <c r="E179" s="558">
        <f>IF(ISNUMBER(Regressions!E189),ROUND(Regressions!E189, 1), NA())</f>
        <v>85.4</v>
      </c>
      <c r="F179" s="559">
        <f>IF(ISNUMBER(Regressions!F189),ROUND(Regressions!F189, 1), NA())</f>
        <v>80.099999999999994</v>
      </c>
      <c r="G179" s="560">
        <f>IF(ISNUMBER(Regressions!G189),ROUND(Regressions!G189, 1), NA())</f>
        <v>41.7</v>
      </c>
      <c r="H179" s="561">
        <f>IF(ISNUMBER(Regressions!H189),ROUND(Regressions!H189, 1), NA())</f>
        <v>38.4</v>
      </c>
      <c r="I179" s="562">
        <f>IF(ISNUMBER(Regressions!I189),ROUND(Regressions!I189, 1), NA())</f>
        <v>19.899999999999999</v>
      </c>
      <c r="J179" s="563">
        <f>IF(ISNUMBER(Regressions!K189),ROUND(Regressions!K189, 1), NA())</f>
        <v>64.099999999999994</v>
      </c>
      <c r="K179" s="559">
        <f>IF(ISNUMBER(Regressions!L189),ROUND(Regressions!L189, 1), NA())</f>
        <v>47</v>
      </c>
      <c r="L179" s="564">
        <f>IF(ISNUMBER(Regressions!M189),ROUND(Regressions!M189, 1), NA())</f>
        <v>38.6</v>
      </c>
      <c r="M179" s="561">
        <f>IF(ISNUMBER(Regressions!N189),ROUND(Regressions!N189, 1), NA())</f>
        <v>8.4</v>
      </c>
      <c r="N179" s="562">
        <f>IF(ISNUMBER(Regressions!O189),ROUND(Regressions!O189, 1), NA())</f>
        <v>53</v>
      </c>
      <c r="O179" s="563">
        <f>IF(ISNUMBER(Regressions!Q189),ROUND(Regressions!Q189, 1), NA())</f>
        <v>14.1</v>
      </c>
      <c r="P179" s="559">
        <f>IF(ISNUMBER(Regressions!R189),ROUND(Regressions!R189, 1), NA())</f>
        <v>11.1</v>
      </c>
      <c r="Q179" s="565">
        <f>IF(ISNUMBER(Regressions!S189),ROUND(Regressions!S189, 1), NA())</f>
        <v>3</v>
      </c>
      <c r="R179" s="561">
        <f>IF(ISNUMBER(Regressions!T189),ROUND(Regressions!T189, 1), NA())</f>
        <v>8.1</v>
      </c>
      <c r="S179" s="562">
        <f>IF(ISNUMBER(Regressions!U189),ROUND(Regressions!U189, 1), NA())</f>
        <v>88.9</v>
      </c>
    </row>
    <row r="180" spans="1:19" x14ac:dyDescent="0.25">
      <c r="A180" s="554" t="str">
        <f>+Introduction!$C$7</f>
        <v>Solomon Islands</v>
      </c>
      <c r="B180" s="555">
        <f>IF(ISBLANK(Regressions!B190), " ", Regressions!B190)</f>
        <v>2021</v>
      </c>
      <c r="C180" s="554" t="str">
        <f>HLOOKUP(Introduction!$G$4,nametranslations,29,FALSE)</f>
        <v>Secondary</v>
      </c>
      <c r="D180" s="557">
        <f>IF(ISBLANK(Regressions!D190), " ", Regressions!D190)</f>
        <v>113264</v>
      </c>
      <c r="E180" s="563">
        <f>IF(ISNUMBER(Regressions!E190),ROUND(Regressions!E190, 1), NA())</f>
        <v>85.4</v>
      </c>
      <c r="F180" s="566">
        <f>IF(ISNUMBER(Regressions!F190),ROUND(Regressions!F190, 1), NA())</f>
        <v>80.099999999999994</v>
      </c>
      <c r="G180" s="567">
        <f>IF(ISNUMBER(Regressions!G190),ROUND(Regressions!G190, 1), NA())</f>
        <v>41.7</v>
      </c>
      <c r="H180" s="561">
        <f>IF(ISNUMBER(Regressions!H190),ROUND(Regressions!H190, 1), NA())</f>
        <v>38.4</v>
      </c>
      <c r="I180" s="562">
        <f>IF(ISNUMBER(Regressions!I190),ROUND(Regressions!I190, 1), NA())</f>
        <v>19.899999999999999</v>
      </c>
      <c r="J180" s="563">
        <f>IF(ISNUMBER(Regressions!K190),ROUND(Regressions!K190, 1), NA())</f>
        <v>64.099999999999994</v>
      </c>
      <c r="K180" s="566">
        <f>IF(ISNUMBER(Regressions!L190),ROUND(Regressions!L190, 1), NA())</f>
        <v>47</v>
      </c>
      <c r="L180" s="568">
        <f>IF(ISNUMBER(Regressions!M190),ROUND(Regressions!M190, 1), NA())</f>
        <v>38.6</v>
      </c>
      <c r="M180" s="561">
        <f>IF(ISNUMBER(Regressions!N190),ROUND(Regressions!N190, 1), NA())</f>
        <v>8.4</v>
      </c>
      <c r="N180" s="562">
        <f>IF(ISNUMBER(Regressions!O190),ROUND(Regressions!O190, 1), NA())</f>
        <v>53</v>
      </c>
      <c r="O180" s="563">
        <f>IF(ISNUMBER(Regressions!Q190),ROUND(Regressions!Q190, 1), NA())</f>
        <v>14.1</v>
      </c>
      <c r="P180" s="566">
        <f>IF(ISNUMBER(Regressions!R190),ROUND(Regressions!R190, 1), NA())</f>
        <v>11.1</v>
      </c>
      <c r="Q180" s="569">
        <f>IF(ISNUMBER(Regressions!S190),ROUND(Regressions!S190, 1), NA())</f>
        <v>3</v>
      </c>
      <c r="R180" s="561">
        <f>IF(ISNUMBER(Regressions!T190),ROUND(Regressions!T190, 1), NA())</f>
        <v>8.1</v>
      </c>
      <c r="S180" s="562">
        <f>IF(ISNUMBER(Regressions!U190),ROUND(Regressions!U190, 1), NA())</f>
        <v>88.9</v>
      </c>
    </row>
    <row r="181" spans="1:19" x14ac:dyDescent="0.25">
      <c r="A181" s="554" t="str">
        <f>+Introduction!$C$7</f>
        <v>Solomon Islands</v>
      </c>
      <c r="B181" s="555">
        <f>IF(ISBLANK(Regressions!B191), " ", Regressions!B191)</f>
        <v>2022</v>
      </c>
      <c r="C181" s="554" t="str">
        <f>HLOOKUP(Introduction!$G$4,nametranslations,29,FALSE)</f>
        <v>Secondary</v>
      </c>
      <c r="D181" s="557">
        <f>IF(ISBLANK(Regressions!D191), " ", Regressions!D191)</f>
        <v>115851</v>
      </c>
      <c r="E181" s="558">
        <f>IF(ISNUMBER(Regressions!E191),ROUND(Regressions!E191, 1), NA())</f>
        <v>85.4</v>
      </c>
      <c r="F181" s="559">
        <f>IF(ISNUMBER(Regressions!F191),ROUND(Regressions!F191, 1), NA())</f>
        <v>80.099999999999994</v>
      </c>
      <c r="G181" s="560">
        <f>IF(ISNUMBER(Regressions!G191),ROUND(Regressions!G191, 1), NA())</f>
        <v>41.7</v>
      </c>
      <c r="H181" s="561">
        <f>IF(ISNUMBER(Regressions!H191),ROUND(Regressions!H191, 1), NA())</f>
        <v>38.4</v>
      </c>
      <c r="I181" s="562">
        <f>IF(ISNUMBER(Regressions!I191),ROUND(Regressions!I191, 1), NA())</f>
        <v>19.899999999999999</v>
      </c>
      <c r="J181" s="563">
        <f>IF(ISNUMBER(Regressions!K191),ROUND(Regressions!K191, 1), NA())</f>
        <v>64.099999999999994</v>
      </c>
      <c r="K181" s="559">
        <f>IF(ISNUMBER(Regressions!L191),ROUND(Regressions!L191, 1), NA())</f>
        <v>47</v>
      </c>
      <c r="L181" s="564">
        <f>IF(ISNUMBER(Regressions!M191),ROUND(Regressions!M191, 1), NA())</f>
        <v>38.6</v>
      </c>
      <c r="M181" s="561">
        <f>IF(ISNUMBER(Regressions!N191),ROUND(Regressions!N191, 1), NA())</f>
        <v>8.4</v>
      </c>
      <c r="N181" s="562">
        <f>IF(ISNUMBER(Regressions!O191),ROUND(Regressions!O191, 1), NA())</f>
        <v>53</v>
      </c>
      <c r="O181" s="563">
        <f>IF(ISNUMBER(Regressions!Q191),ROUND(Regressions!Q191, 1), NA())</f>
        <v>14.1</v>
      </c>
      <c r="P181" s="559">
        <f>IF(ISNUMBER(Regressions!R191),ROUND(Regressions!R191, 1), NA())</f>
        <v>11.1</v>
      </c>
      <c r="Q181" s="565">
        <f>IF(ISNUMBER(Regressions!S191),ROUND(Regressions!S191, 1), NA())</f>
        <v>3</v>
      </c>
      <c r="R181" s="561">
        <f>IF(ISNUMBER(Regressions!T191),ROUND(Regressions!T191, 1), NA())</f>
        <v>8.1</v>
      </c>
      <c r="S181" s="562">
        <f>IF(ISNUMBER(Regressions!U191),ROUND(Regressions!U191, 1), NA())</f>
        <v>88.9</v>
      </c>
    </row>
    <row r="182" spans="1:19" x14ac:dyDescent="0.25">
      <c r="A182" s="554" t="str">
        <f>+Introduction!$C$7</f>
        <v>Solomon Islands</v>
      </c>
      <c r="B182" s="555">
        <f>IF(ISBLANK(Regressions!B192), " ", Regressions!B192)</f>
        <v>2023</v>
      </c>
      <c r="C182" s="554" t="str">
        <f>HLOOKUP(Introduction!$G$4,nametranslations,29,FALSE)</f>
        <v>Secondary</v>
      </c>
      <c r="D182" s="557">
        <f>IF(ISBLANK(Regressions!D192), " ", Regressions!D192)</f>
        <v>118742</v>
      </c>
      <c r="E182" s="558" t="e">
        <f>IF(ISNUMBER(Regressions!E192),ROUND(Regressions!E192, 1), NA())</f>
        <v>#N/A</v>
      </c>
      <c r="F182" s="559" t="e">
        <f>IF(ISNUMBER(Regressions!F192),ROUND(Regressions!F192, 1), NA())</f>
        <v>#N/A</v>
      </c>
      <c r="G182" s="560">
        <f>IF(ISNUMBER(Regressions!G192),ROUND(Regressions!G192, 1), NA())</f>
        <v>41.7</v>
      </c>
      <c r="H182" s="561" t="e">
        <f>IF(ISNUMBER(Regressions!H192),ROUND(Regressions!H192, 1), NA())</f>
        <v>#N/A</v>
      </c>
      <c r="I182" s="562" t="e">
        <f>IF(ISNUMBER(Regressions!I192),ROUND(Regressions!I192, 1), NA())</f>
        <v>#N/A</v>
      </c>
      <c r="J182" s="563" t="e">
        <f>IF(ISNUMBER(Regressions!K192),ROUND(Regressions!K192, 1), NA())</f>
        <v>#N/A</v>
      </c>
      <c r="K182" s="559" t="e">
        <f>IF(ISNUMBER(Regressions!L192),ROUND(Regressions!L192, 1), NA())</f>
        <v>#N/A</v>
      </c>
      <c r="L182" s="564">
        <f>IF(ISNUMBER(Regressions!M192),ROUND(Regressions!M192, 1), NA())</f>
        <v>38.6</v>
      </c>
      <c r="M182" s="561" t="e">
        <f>IF(ISNUMBER(Regressions!N192),ROUND(Regressions!N192, 1), NA())</f>
        <v>#N/A</v>
      </c>
      <c r="N182" s="562" t="e">
        <f>IF(ISNUMBER(Regressions!O192),ROUND(Regressions!O192, 1), NA())</f>
        <v>#N/A</v>
      </c>
      <c r="O182" s="563" t="e">
        <f>IF(ISNUMBER(Regressions!Q192),ROUND(Regressions!Q192, 1), NA())</f>
        <v>#N/A</v>
      </c>
      <c r="P182" s="559" t="e">
        <f>IF(ISNUMBER(Regressions!R192),ROUND(Regressions!R192, 1), NA())</f>
        <v>#N/A</v>
      </c>
      <c r="Q182" s="565" t="e">
        <f>IF(ISNUMBER(Regressions!S192),ROUND(Regressions!S192, 1), NA())</f>
        <v>#N/A</v>
      </c>
      <c r="R182" s="561" t="e">
        <f>IF(ISNUMBER(Regressions!T192),ROUND(Regressions!T192, 1), NA())</f>
        <v>#N/A</v>
      </c>
      <c r="S182" s="562" t="e">
        <f>IF(ISNUMBER(Regressions!U192),ROUND(Regressions!U192, 1), NA())</f>
        <v>#N/A</v>
      </c>
    </row>
    <row r="183" spans="1:19" x14ac:dyDescent="0.25">
      <c r="A183" s="554" t="str">
        <f>+Introduction!$C$7</f>
        <v>Solomon Islands</v>
      </c>
      <c r="B183" s="555">
        <f>IF(ISBLANK(Regressions!B193), " ", Regressions!B193)</f>
        <v>2024</v>
      </c>
      <c r="C183" s="554" t="str">
        <f>HLOOKUP(Introduction!$G$4,nametranslations,29,FALSE)</f>
        <v>Secondary</v>
      </c>
      <c r="D183" s="557">
        <f>IF(ISBLANK(Regressions!D193), " ", Regressions!D193)</f>
        <v>121894</v>
      </c>
      <c r="E183" s="558" t="e">
        <f>IF(ISNUMBER(Regressions!E193),ROUND(Regressions!E193, 1), NA())</f>
        <v>#N/A</v>
      </c>
      <c r="F183" s="559" t="e">
        <f>IF(ISNUMBER(Regressions!F193),ROUND(Regressions!F193, 1), NA())</f>
        <v>#N/A</v>
      </c>
      <c r="G183" s="560">
        <f>IF(ISNUMBER(Regressions!G193),ROUND(Regressions!G193, 1), NA())</f>
        <v>41.7</v>
      </c>
      <c r="H183" s="561" t="e">
        <f>IF(ISNUMBER(Regressions!H193),ROUND(Regressions!H193, 1), NA())</f>
        <v>#N/A</v>
      </c>
      <c r="I183" s="562" t="e">
        <f>IF(ISNUMBER(Regressions!I193),ROUND(Regressions!I193, 1), NA())</f>
        <v>#N/A</v>
      </c>
      <c r="J183" s="563" t="e">
        <f>IF(ISNUMBER(Regressions!K193),ROUND(Regressions!K193, 1), NA())</f>
        <v>#N/A</v>
      </c>
      <c r="K183" s="559" t="e">
        <f>IF(ISNUMBER(Regressions!L193),ROUND(Regressions!L193, 1), NA())</f>
        <v>#N/A</v>
      </c>
      <c r="L183" s="564">
        <f>IF(ISNUMBER(Regressions!M193),ROUND(Regressions!M193, 1), NA())</f>
        <v>38.6</v>
      </c>
      <c r="M183" s="561" t="e">
        <f>IF(ISNUMBER(Regressions!N193),ROUND(Regressions!N193, 1), NA())</f>
        <v>#N/A</v>
      </c>
      <c r="N183" s="562" t="e">
        <f>IF(ISNUMBER(Regressions!O193),ROUND(Regressions!O193, 1), NA())</f>
        <v>#N/A</v>
      </c>
      <c r="O183" s="563" t="e">
        <f>IF(ISNUMBER(Regressions!Q193),ROUND(Regressions!Q193, 1), NA())</f>
        <v>#N/A</v>
      </c>
      <c r="P183" s="559" t="e">
        <f>IF(ISNUMBER(Regressions!R193),ROUND(Regressions!R193, 1), NA())</f>
        <v>#N/A</v>
      </c>
      <c r="Q183" s="565" t="e">
        <f>IF(ISNUMBER(Regressions!S193),ROUND(Regressions!S193, 1), NA())</f>
        <v>#N/A</v>
      </c>
      <c r="R183" s="561" t="e">
        <f>IF(ISNUMBER(Regressions!T193),ROUND(Regressions!T193, 1), NA())</f>
        <v>#N/A</v>
      </c>
      <c r="S183" s="562" t="e">
        <f>IF(ISNUMBER(Regressions!U193),ROUND(Regressions!U193, 1), NA())</f>
        <v>#N/A</v>
      </c>
    </row>
    <row r="184" spans="1:19" x14ac:dyDescent="0.25">
      <c r="A184" s="570" t="str">
        <f>+Introduction!$C$7</f>
        <v>Solomon Islands</v>
      </c>
      <c r="B184" s="571">
        <f>IF(ISBLANK(Regressions!B194), " ", Regressions!B194)</f>
        <v>2025</v>
      </c>
      <c r="C184" s="570" t="str">
        <f>HLOOKUP(Introduction!$G$4,nametranslations,29,FALSE)</f>
        <v>Secondary</v>
      </c>
      <c r="D184" s="572">
        <f>IF(ISBLANK(Regressions!D194), " ", Regressions!D194)</f>
        <v>120324</v>
      </c>
      <c r="E184" s="573" t="e">
        <f>IF(ISNUMBER(Regressions!E194),ROUND(Regressions!E194, 1), NA())</f>
        <v>#N/A</v>
      </c>
      <c r="F184" s="574" t="e">
        <f>IF(ISNUMBER(Regressions!F194),ROUND(Regressions!F194, 1), NA())</f>
        <v>#N/A</v>
      </c>
      <c r="G184" s="575" t="e">
        <f>IF(ISNUMBER(Regressions!G194),ROUND(Regressions!G194, 1), NA())</f>
        <v>#N/A</v>
      </c>
      <c r="H184" s="576" t="e">
        <f>IF(ISNUMBER(Regressions!H194),ROUND(Regressions!H194, 1), NA())</f>
        <v>#N/A</v>
      </c>
      <c r="I184" s="577" t="e">
        <f>IF(ISNUMBER(Regressions!I194),ROUND(Regressions!I194, 1), NA())</f>
        <v>#N/A</v>
      </c>
      <c r="J184" s="578" t="e">
        <f>IF(ISNUMBER(Regressions!K194),ROUND(Regressions!K194, 1), NA())</f>
        <v>#N/A</v>
      </c>
      <c r="K184" s="574" t="e">
        <f>IF(ISNUMBER(Regressions!L194),ROUND(Regressions!L194, 1), NA())</f>
        <v>#N/A</v>
      </c>
      <c r="L184" s="579" t="e">
        <f>IF(ISNUMBER(Regressions!M194),ROUND(Regressions!M194, 1), NA())</f>
        <v>#N/A</v>
      </c>
      <c r="M184" s="576" t="e">
        <f>IF(ISNUMBER(Regressions!N194),ROUND(Regressions!N194, 1), NA())</f>
        <v>#N/A</v>
      </c>
      <c r="N184" s="577" t="e">
        <f>IF(ISNUMBER(Regressions!O194),ROUND(Regressions!O194, 1), NA())</f>
        <v>#N/A</v>
      </c>
      <c r="O184" s="578" t="e">
        <f>IF(ISNUMBER(Regressions!Q194),ROUND(Regressions!Q194, 1), NA())</f>
        <v>#N/A</v>
      </c>
      <c r="P184" s="574" t="e">
        <f>IF(ISNUMBER(Regressions!R194),ROUND(Regressions!R194, 1), NA())</f>
        <v>#N/A</v>
      </c>
      <c r="Q184" s="580" t="e">
        <f>IF(ISNUMBER(Regressions!S194),ROUND(Regressions!S194, 1), NA())</f>
        <v>#N/A</v>
      </c>
      <c r="R184" s="576" t="e">
        <f>IF(ISNUMBER(Regressions!T194),ROUND(Regressions!T194, 1), NA())</f>
        <v>#N/A</v>
      </c>
      <c r="S184" s="577" t="e">
        <f>IF(ISNUMBER(Regressions!U194),ROUND(Regressions!U194, 1), NA())</f>
        <v>#N/A</v>
      </c>
    </row>
    <row r="185" spans="1:19" hidden="1" x14ac:dyDescent="0.25">
      <c r="A185" s="554" t="str">
        <f>+Introduction!$C$7</f>
        <v>Solomon Islands</v>
      </c>
      <c r="B185" s="555">
        <f>IF(ISBLANK(Regressions!B195), " ", Regressions!B195)</f>
        <v>2026</v>
      </c>
      <c r="C185" s="554" t="str">
        <f>HLOOKUP(Introduction!$G$4,nametranslations,29,FALSE)</f>
        <v>Secondary</v>
      </c>
      <c r="D185" s="557" t="str">
        <f>IF(ISBLANK(Regressions!D195), " ", Regressions!D195)</f>
        <v xml:space="preserve"> </v>
      </c>
      <c r="E185" s="558" t="e">
        <f>IF(ISNUMBER(Regressions!E195),ROUND(Regressions!E195, 1), NA())</f>
        <v>#N/A</v>
      </c>
      <c r="F185" s="559" t="e">
        <f>IF(ISNUMBER(Regressions!F195),ROUND(Regressions!F195, 1), NA())</f>
        <v>#N/A</v>
      </c>
      <c r="G185" s="560" t="e">
        <f>IF(ISNUMBER(Regressions!G195),ROUND(Regressions!G195, 1), NA())</f>
        <v>#N/A</v>
      </c>
      <c r="H185" s="561" t="e">
        <f>IF(ISNUMBER(Regressions!H195),ROUND(Regressions!H195, 1), NA())</f>
        <v>#N/A</v>
      </c>
      <c r="I185" s="562" t="e">
        <f>IF(ISNUMBER(Regressions!I195),ROUND(Regressions!I195, 1), NA())</f>
        <v>#N/A</v>
      </c>
      <c r="J185" s="563" t="e">
        <f>IF(ISNUMBER(Regressions!K195),ROUND(Regressions!K195, 1), NA())</f>
        <v>#N/A</v>
      </c>
      <c r="K185" s="559" t="e">
        <f>IF(ISNUMBER(Regressions!L195),ROUND(Regressions!L195, 1), NA())</f>
        <v>#N/A</v>
      </c>
      <c r="L185" s="564" t="e">
        <f>IF(ISNUMBER(Regressions!M195),ROUND(Regressions!M195, 1), NA())</f>
        <v>#N/A</v>
      </c>
      <c r="M185" s="561" t="e">
        <f>IF(ISNUMBER(Regressions!N195),ROUND(Regressions!N195, 1), NA())</f>
        <v>#N/A</v>
      </c>
      <c r="N185" s="562" t="e">
        <f>IF(ISNUMBER(Regressions!O195),ROUND(Regressions!O195, 1), NA())</f>
        <v>#N/A</v>
      </c>
      <c r="O185" s="563" t="e">
        <f>IF(ISNUMBER(Regressions!Q195),ROUND(Regressions!Q195, 1), NA())</f>
        <v>#N/A</v>
      </c>
      <c r="P185" s="559" t="e">
        <f>IF(ISNUMBER(Regressions!R195),ROUND(Regressions!R195, 1), NA())</f>
        <v>#N/A</v>
      </c>
      <c r="Q185" s="565" t="e">
        <f>IF(ISNUMBER(Regressions!S195),ROUND(Regressions!S195, 1), NA())</f>
        <v>#N/A</v>
      </c>
      <c r="R185" s="561" t="e">
        <f>IF(ISNUMBER(Regressions!T195),ROUND(Regressions!T195, 1), NA())</f>
        <v>#N/A</v>
      </c>
      <c r="S185" s="562" t="e">
        <f>IF(ISNUMBER(Regressions!U195),ROUND(Regressions!U195, 1), NA())</f>
        <v>#N/A</v>
      </c>
    </row>
    <row r="186" spans="1:19" hidden="1" x14ac:dyDescent="0.25">
      <c r="A186" s="554" t="str">
        <f>+Introduction!$C$7</f>
        <v>Solomon Islands</v>
      </c>
      <c r="B186" s="555">
        <f>IF(ISBLANK(Regressions!B196), " ", Regressions!B196)</f>
        <v>2027</v>
      </c>
      <c r="C186" s="554" t="str">
        <f>HLOOKUP(Introduction!$G$4,nametranslations,29,FALSE)</f>
        <v>Secondary</v>
      </c>
      <c r="D186" s="557" t="str">
        <f>IF(ISBLANK(Regressions!D196), " ", Regressions!D196)</f>
        <v xml:space="preserve"> </v>
      </c>
      <c r="E186" s="558" t="e">
        <f>IF(ISNUMBER(Regressions!E196),ROUND(Regressions!E196, 1), NA())</f>
        <v>#N/A</v>
      </c>
      <c r="F186" s="559" t="e">
        <f>IF(ISNUMBER(Regressions!F196),ROUND(Regressions!F196, 1), NA())</f>
        <v>#N/A</v>
      </c>
      <c r="G186" s="560" t="e">
        <f>IF(ISNUMBER(Regressions!G196),ROUND(Regressions!G196, 1), NA())</f>
        <v>#N/A</v>
      </c>
      <c r="H186" s="561" t="e">
        <f>IF(ISNUMBER(Regressions!H196),ROUND(Regressions!H196, 1), NA())</f>
        <v>#N/A</v>
      </c>
      <c r="I186" s="562" t="e">
        <f>IF(ISNUMBER(Regressions!I196),ROUND(Regressions!I196, 1), NA())</f>
        <v>#N/A</v>
      </c>
      <c r="J186" s="563" t="e">
        <f>IF(ISNUMBER(Regressions!K196),ROUND(Regressions!K196, 1), NA())</f>
        <v>#N/A</v>
      </c>
      <c r="K186" s="559" t="e">
        <f>IF(ISNUMBER(Regressions!L196),ROUND(Regressions!L196, 1), NA())</f>
        <v>#N/A</v>
      </c>
      <c r="L186" s="564" t="e">
        <f>IF(ISNUMBER(Regressions!M196),ROUND(Regressions!M196, 1), NA())</f>
        <v>#N/A</v>
      </c>
      <c r="M186" s="561" t="e">
        <f>IF(ISNUMBER(Regressions!N196),ROUND(Regressions!N196, 1), NA())</f>
        <v>#N/A</v>
      </c>
      <c r="N186" s="562" t="e">
        <f>IF(ISNUMBER(Regressions!O196),ROUND(Regressions!O196, 1), NA())</f>
        <v>#N/A</v>
      </c>
      <c r="O186" s="563" t="e">
        <f>IF(ISNUMBER(Regressions!Q196),ROUND(Regressions!Q196, 1), NA())</f>
        <v>#N/A</v>
      </c>
      <c r="P186" s="559" t="e">
        <f>IF(ISNUMBER(Regressions!R196),ROUND(Regressions!R196, 1), NA())</f>
        <v>#N/A</v>
      </c>
      <c r="Q186" s="565" t="e">
        <f>IF(ISNUMBER(Regressions!S196),ROUND(Regressions!S196, 1), NA())</f>
        <v>#N/A</v>
      </c>
      <c r="R186" s="561" t="e">
        <f>IF(ISNUMBER(Regressions!T196),ROUND(Regressions!T196, 1), NA())</f>
        <v>#N/A</v>
      </c>
      <c r="S186" s="562" t="e">
        <f>IF(ISNUMBER(Regressions!U196),ROUND(Regressions!U196, 1), NA())</f>
        <v>#N/A</v>
      </c>
    </row>
    <row r="187" spans="1:19" hidden="1" x14ac:dyDescent="0.25">
      <c r="A187" s="554" t="str">
        <f>+Introduction!$C$7</f>
        <v>Solomon Islands</v>
      </c>
      <c r="B187" s="555">
        <f>IF(ISBLANK(Regressions!B197), " ", Regressions!B197)</f>
        <v>2028</v>
      </c>
      <c r="C187" s="554" t="str">
        <f>HLOOKUP(Introduction!$G$4,nametranslations,29,FALSE)</f>
        <v>Secondary</v>
      </c>
      <c r="D187" s="557" t="str">
        <f>IF(ISBLANK(Regressions!D197), " ", Regressions!D197)</f>
        <v xml:space="preserve"> </v>
      </c>
      <c r="E187" s="558" t="e">
        <f>IF(ISNUMBER(Regressions!E197),ROUND(Regressions!E197, 1), NA())</f>
        <v>#N/A</v>
      </c>
      <c r="F187" s="559" t="e">
        <f>IF(ISNUMBER(Regressions!F197),ROUND(Regressions!F197, 1), NA())</f>
        <v>#N/A</v>
      </c>
      <c r="G187" s="560" t="e">
        <f>IF(ISNUMBER(Regressions!G197),ROUND(Regressions!G197, 1), NA())</f>
        <v>#N/A</v>
      </c>
      <c r="H187" s="561" t="e">
        <f>IF(ISNUMBER(Regressions!H197),ROUND(Regressions!H197, 1), NA())</f>
        <v>#N/A</v>
      </c>
      <c r="I187" s="562" t="e">
        <f>IF(ISNUMBER(Regressions!I197),ROUND(Regressions!I197, 1), NA())</f>
        <v>#N/A</v>
      </c>
      <c r="J187" s="563" t="e">
        <f>IF(ISNUMBER(Regressions!K197),ROUND(Regressions!K197, 1), NA())</f>
        <v>#N/A</v>
      </c>
      <c r="K187" s="559" t="e">
        <f>IF(ISNUMBER(Regressions!L197),ROUND(Regressions!L197, 1), NA())</f>
        <v>#N/A</v>
      </c>
      <c r="L187" s="564" t="e">
        <f>IF(ISNUMBER(Regressions!M197),ROUND(Regressions!M197, 1), NA())</f>
        <v>#N/A</v>
      </c>
      <c r="M187" s="561" t="e">
        <f>IF(ISNUMBER(Regressions!N197),ROUND(Regressions!N197, 1), NA())</f>
        <v>#N/A</v>
      </c>
      <c r="N187" s="562" t="e">
        <f>IF(ISNUMBER(Regressions!O197),ROUND(Regressions!O197, 1), NA())</f>
        <v>#N/A</v>
      </c>
      <c r="O187" s="563" t="e">
        <f>IF(ISNUMBER(Regressions!Q197),ROUND(Regressions!Q197, 1), NA())</f>
        <v>#N/A</v>
      </c>
      <c r="P187" s="559" t="e">
        <f>IF(ISNUMBER(Regressions!R197),ROUND(Regressions!R197, 1), NA())</f>
        <v>#N/A</v>
      </c>
      <c r="Q187" s="565" t="e">
        <f>IF(ISNUMBER(Regressions!S197),ROUND(Regressions!S197, 1), NA())</f>
        <v>#N/A</v>
      </c>
      <c r="R187" s="561" t="e">
        <f>IF(ISNUMBER(Regressions!T197),ROUND(Regressions!T197, 1), NA())</f>
        <v>#N/A</v>
      </c>
      <c r="S187" s="562" t="e">
        <f>IF(ISNUMBER(Regressions!U197),ROUND(Regressions!U197, 1), NA())</f>
        <v>#N/A</v>
      </c>
    </row>
    <row r="188" spans="1:19" hidden="1" x14ac:dyDescent="0.25">
      <c r="A188" s="554" t="str">
        <f>+Introduction!$C$7</f>
        <v>Solomon Islands</v>
      </c>
      <c r="B188" s="555">
        <f>IF(ISBLANK(Regressions!B198), " ", Regressions!B198)</f>
        <v>2029</v>
      </c>
      <c r="C188" s="554" t="str">
        <f>HLOOKUP(Introduction!$G$4,nametranslations,29,FALSE)</f>
        <v>Secondary</v>
      </c>
      <c r="D188" s="557" t="str">
        <f>IF(ISBLANK(Regressions!D198), " ", Regressions!D198)</f>
        <v xml:space="preserve"> </v>
      </c>
      <c r="E188" s="558" t="e">
        <f>IF(ISNUMBER(Regressions!E198),ROUND(Regressions!E198, 1), NA())</f>
        <v>#N/A</v>
      </c>
      <c r="F188" s="559" t="e">
        <f>IF(ISNUMBER(Regressions!F198),ROUND(Regressions!F198, 1), NA())</f>
        <v>#N/A</v>
      </c>
      <c r="G188" s="560" t="e">
        <f>IF(ISNUMBER(Regressions!G198),ROUND(Regressions!G198, 1), NA())</f>
        <v>#N/A</v>
      </c>
      <c r="H188" s="561" t="e">
        <f>IF(ISNUMBER(Regressions!H198),ROUND(Regressions!H198, 1), NA())</f>
        <v>#N/A</v>
      </c>
      <c r="I188" s="562" t="e">
        <f>IF(ISNUMBER(Regressions!I198),ROUND(Regressions!I198, 1), NA())</f>
        <v>#N/A</v>
      </c>
      <c r="J188" s="563" t="e">
        <f>IF(ISNUMBER(Regressions!K198),ROUND(Regressions!K198, 1), NA())</f>
        <v>#N/A</v>
      </c>
      <c r="K188" s="559" t="e">
        <f>IF(ISNUMBER(Regressions!L198),ROUND(Regressions!L198, 1), NA())</f>
        <v>#N/A</v>
      </c>
      <c r="L188" s="564" t="e">
        <f>IF(ISNUMBER(Regressions!M198),ROUND(Regressions!M198, 1), NA())</f>
        <v>#N/A</v>
      </c>
      <c r="M188" s="561" t="e">
        <f>IF(ISNUMBER(Regressions!N198),ROUND(Regressions!N198, 1), NA())</f>
        <v>#N/A</v>
      </c>
      <c r="N188" s="562" t="e">
        <f>IF(ISNUMBER(Regressions!O198),ROUND(Regressions!O198, 1), NA())</f>
        <v>#N/A</v>
      </c>
      <c r="O188" s="563" t="e">
        <f>IF(ISNUMBER(Regressions!Q198),ROUND(Regressions!Q198, 1), NA())</f>
        <v>#N/A</v>
      </c>
      <c r="P188" s="559" t="e">
        <f>IF(ISNUMBER(Regressions!R198),ROUND(Regressions!R198, 1), NA())</f>
        <v>#N/A</v>
      </c>
      <c r="Q188" s="565" t="e">
        <f>IF(ISNUMBER(Regressions!S198),ROUND(Regressions!S198, 1), NA())</f>
        <v>#N/A</v>
      </c>
      <c r="R188" s="561" t="e">
        <f>IF(ISNUMBER(Regressions!T198),ROUND(Regressions!T198, 1), NA())</f>
        <v>#N/A</v>
      </c>
      <c r="S188" s="562" t="e">
        <f>IF(ISNUMBER(Regressions!U198),ROUND(Regressions!U198, 1), NA())</f>
        <v>#N/A</v>
      </c>
    </row>
    <row r="189" spans="1:19" hidden="1" x14ac:dyDescent="0.25">
      <c r="A189" s="554" t="str">
        <f>+Introduction!$C$7</f>
        <v>Solomon Islands</v>
      </c>
      <c r="B189" s="555">
        <f>IF(ISBLANK(Regressions!B199), " ", Regressions!B199)</f>
        <v>2030</v>
      </c>
      <c r="C189" s="554" t="str">
        <f>HLOOKUP(Introduction!$G$4,nametranslations,29,FALSE)</f>
        <v>Secondary</v>
      </c>
      <c r="D189" s="557" t="str">
        <f>IF(ISBLANK(Regressions!D199), " ", Regressions!D199)</f>
        <v xml:space="preserve"> </v>
      </c>
      <c r="E189" s="558" t="e">
        <f>IF(ISNUMBER(Regressions!E199),ROUND(Regressions!E199, 1), NA())</f>
        <v>#N/A</v>
      </c>
      <c r="F189" s="559" t="e">
        <f>IF(ISNUMBER(Regressions!F199),ROUND(Regressions!F199, 1), NA())</f>
        <v>#N/A</v>
      </c>
      <c r="G189" s="560" t="e">
        <f>IF(ISNUMBER(Regressions!G199),ROUND(Regressions!G199, 1), NA())</f>
        <v>#N/A</v>
      </c>
      <c r="H189" s="561" t="e">
        <f>IF(ISNUMBER(Regressions!H199),ROUND(Regressions!H199, 1), NA())</f>
        <v>#N/A</v>
      </c>
      <c r="I189" s="562" t="e">
        <f>IF(ISNUMBER(Regressions!I199),ROUND(Regressions!I199, 1), NA())</f>
        <v>#N/A</v>
      </c>
      <c r="J189" s="563" t="e">
        <f>IF(ISNUMBER(Regressions!K199),ROUND(Regressions!K199, 1), NA())</f>
        <v>#N/A</v>
      </c>
      <c r="K189" s="559" t="e">
        <f>IF(ISNUMBER(Regressions!L199),ROUND(Regressions!L199, 1), NA())</f>
        <v>#N/A</v>
      </c>
      <c r="L189" s="564" t="e">
        <f>IF(ISNUMBER(Regressions!M199),ROUND(Regressions!M199, 1), NA())</f>
        <v>#N/A</v>
      </c>
      <c r="M189" s="561" t="e">
        <f>IF(ISNUMBER(Regressions!N199),ROUND(Regressions!N199, 1), NA())</f>
        <v>#N/A</v>
      </c>
      <c r="N189" s="562" t="e">
        <f>IF(ISNUMBER(Regressions!O199),ROUND(Regressions!O199, 1), NA())</f>
        <v>#N/A</v>
      </c>
      <c r="O189" s="563" t="e">
        <f>IF(ISNUMBER(Regressions!Q199),ROUND(Regressions!Q199, 1), NA())</f>
        <v>#N/A</v>
      </c>
      <c r="P189" s="559" t="e">
        <f>IF(ISNUMBER(Regressions!R199),ROUND(Regressions!R199, 1), NA())</f>
        <v>#N/A</v>
      </c>
      <c r="Q189" s="565" t="e">
        <f>IF(ISNUMBER(Regressions!S199),ROUND(Regressions!S199, 1), NA())</f>
        <v>#N/A</v>
      </c>
      <c r="R189" s="561" t="e">
        <f>IF(ISNUMBER(Regressions!T199),ROUND(Regressions!T199, 1), NA())</f>
        <v>#N/A</v>
      </c>
      <c r="S189" s="562" t="e">
        <f>IF(ISNUMBER(Regressions!U199),ROUND(Regressions!U199, 1), NA())</f>
        <v>#N/A</v>
      </c>
    </row>
    <row r="211" spans="5:13" x14ac:dyDescent="0.25">
      <c r="E211" s="584"/>
      <c r="G211" s="531"/>
      <c r="K211" s="585"/>
      <c r="M211" s="585"/>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46930-7B81-4614-BE2E-FD2E6195458F}">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82" customWidth="1"/>
    <col min="2" max="2" width="13.59765625" style="382" customWidth="1"/>
    <col min="3" max="3" width="5" style="382" customWidth="1"/>
    <col min="4" max="21" width="3.8984375" style="382" customWidth="1"/>
    <col min="22" max="25" width="3.8984375" style="488" customWidth="1"/>
    <col min="26" max="26" width="6.5" style="488" customWidth="1"/>
    <col min="27" max="30" width="3.8984375" style="488" customWidth="1"/>
    <col min="31" max="31" width="6.5" style="488" customWidth="1"/>
    <col min="32" max="35" width="3.8984375" style="488" customWidth="1"/>
    <col min="36" max="36" width="6.5" style="488" customWidth="1"/>
    <col min="37" max="40" width="3.8984375" style="488" customWidth="1"/>
    <col min="41" max="41" width="6.5" style="488" customWidth="1"/>
    <col min="42" max="45" width="3.8984375" style="488" customWidth="1"/>
    <col min="46" max="46" width="6.5" style="488" customWidth="1"/>
    <col min="47" max="50" width="3.8984375" style="488" customWidth="1"/>
    <col min="51" max="51" width="6.5" style="488" customWidth="1"/>
    <col min="52" max="52" width="3.8984375" style="489" customWidth="1"/>
    <col min="53" max="53" width="6.5" style="598" customWidth="1"/>
    <col min="54" max="55" width="3.8984375" style="489" customWidth="1"/>
    <col min="56" max="56" width="6.5" style="489" customWidth="1"/>
    <col min="57" max="58" width="3.8984375" style="489" customWidth="1"/>
    <col min="59" max="59" width="6.5" style="489" customWidth="1"/>
    <col min="60" max="60" width="3.8984375" style="489" customWidth="1"/>
    <col min="61" max="61" width="6.09765625" style="489" customWidth="1"/>
    <col min="62" max="62" width="6.5" style="489" customWidth="1"/>
    <col min="63" max="63" width="8.8984375" style="489" customWidth="1"/>
    <col min="64" max="64" width="3.8984375" style="489" customWidth="1"/>
    <col min="65" max="65" width="6.5" style="489" customWidth="1"/>
    <col min="66" max="67" width="3.8984375" style="489" customWidth="1"/>
    <col min="68" max="68" width="6.5" style="489" customWidth="1"/>
    <col min="69" max="69" width="3.8984375" style="489" customWidth="1"/>
    <col min="70" max="70" width="9" style="382" customWidth="1"/>
    <col min="71" max="136" width="3.8984375" style="382" hidden="1" customWidth="1"/>
    <col min="137" max="137" width="9" style="382" customWidth="1"/>
    <col min="138" max="16384" width="9" style="382"/>
  </cols>
  <sheetData>
    <row r="1" spans="1:136" ht="17.399999999999999" x14ac:dyDescent="0.3">
      <c r="A1" s="490" t="str">
        <f>HLOOKUP(Introduction!$G$4,nametranslations,83,FALSE)</f>
        <v>Summary of data from national surveys and censuses</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c r="AM1" s="491"/>
      <c r="AN1" s="491"/>
      <c r="AO1" s="491"/>
      <c r="AP1" s="491"/>
      <c r="AQ1" s="491"/>
      <c r="AR1" s="491"/>
      <c r="AS1" s="491"/>
      <c r="AT1" s="491"/>
      <c r="AU1" s="491"/>
      <c r="AV1" s="491"/>
      <c r="AW1" s="491"/>
      <c r="AX1" s="491"/>
      <c r="AY1" s="491"/>
      <c r="AZ1" s="491"/>
      <c r="BA1" s="503"/>
      <c r="BB1" s="491"/>
      <c r="BC1" s="491"/>
      <c r="BD1" s="491"/>
      <c r="BE1" s="491"/>
      <c r="BF1" s="491"/>
      <c r="BG1" s="491"/>
      <c r="BH1" s="491"/>
      <c r="BI1" s="491"/>
      <c r="BJ1" s="491"/>
      <c r="BK1" s="491"/>
      <c r="BL1" s="491"/>
      <c r="BM1" s="491"/>
      <c r="BN1" s="491"/>
      <c r="BO1" s="491"/>
      <c r="BP1" s="491"/>
      <c r="BQ1" s="491"/>
      <c r="BR1" s="491"/>
      <c r="BS1" s="491"/>
    </row>
    <row r="2" spans="1:136" ht="15.6" x14ac:dyDescent="0.3">
      <c r="A2" s="492" t="str">
        <f>HLOOKUP(Introduction!$G$4,nametranslations,84,FALSE)</f>
        <v>[values in square brackets not used]</v>
      </c>
      <c r="B2" s="492"/>
      <c r="C2" s="492"/>
      <c r="D2" s="493" t="str">
        <f>HLOOKUP(Introduction!$G$4,nametranslations,85,FALSE)</f>
        <v>Drinking Water</v>
      </c>
      <c r="E2" s="491"/>
      <c r="F2" s="491"/>
      <c r="G2" s="494"/>
      <c r="H2" s="491"/>
      <c r="I2" s="491"/>
      <c r="J2" s="494"/>
      <c r="K2" s="495"/>
      <c r="L2" s="495"/>
      <c r="M2" s="494"/>
      <c r="N2" s="495"/>
      <c r="O2" s="495"/>
      <c r="P2" s="494"/>
      <c r="Q2" s="495"/>
      <c r="R2" s="495"/>
      <c r="S2" s="494"/>
      <c r="T2" s="495"/>
      <c r="U2" s="495"/>
      <c r="V2" s="496" t="str">
        <f>HLOOKUP(Introduction!$G$4,nametranslations,86,FALSE)</f>
        <v>Sanitation</v>
      </c>
      <c r="W2" s="381"/>
      <c r="X2" s="495"/>
      <c r="Y2" s="495"/>
      <c r="Z2" s="495"/>
      <c r="AA2" s="497"/>
      <c r="AB2" s="495"/>
      <c r="AC2" s="495"/>
      <c r="AD2" s="495"/>
      <c r="AE2" s="495"/>
      <c r="AF2" s="497"/>
      <c r="AG2" s="495"/>
      <c r="AH2" s="495"/>
      <c r="AI2" s="495"/>
      <c r="AJ2" s="495"/>
      <c r="AK2" s="497"/>
      <c r="AL2" s="495"/>
      <c r="AM2" s="495"/>
      <c r="AN2" s="495"/>
      <c r="AO2" s="495"/>
      <c r="AP2" s="497"/>
      <c r="AQ2" s="495"/>
      <c r="AR2" s="495"/>
      <c r="AS2" s="495"/>
      <c r="AT2" s="495"/>
      <c r="AU2" s="497"/>
      <c r="AV2" s="495"/>
      <c r="AW2" s="495"/>
      <c r="AX2" s="495"/>
      <c r="AY2" s="495"/>
      <c r="AZ2" s="498" t="str">
        <f>HLOOKUP(Introduction!$G$4,nametranslations,87,FALSE)</f>
        <v>Hygiene</v>
      </c>
      <c r="BA2" s="499"/>
      <c r="BB2" s="500"/>
      <c r="BC2" s="500"/>
      <c r="BD2" s="501"/>
      <c r="BE2" s="501"/>
      <c r="BF2" s="501"/>
      <c r="BG2" s="501"/>
      <c r="BH2" s="501"/>
      <c r="BI2" s="501"/>
      <c r="BJ2" s="501"/>
      <c r="BK2" s="501"/>
      <c r="BL2" s="501"/>
      <c r="BM2" s="501"/>
      <c r="BN2" s="501"/>
      <c r="BO2" s="501"/>
      <c r="BP2" s="501"/>
      <c r="BQ2" s="501"/>
      <c r="BS2" s="493" t="str">
        <f>HLOOKUP(Introduction!$G$4,nametranslations,85,FALSE)</f>
        <v>Drinking Water</v>
      </c>
      <c r="CK2" s="496" t="str">
        <f>HLOOKUP(Introduction!$G$4,nametranslations,86,FALSE)</f>
        <v>Sanitation</v>
      </c>
      <c r="DO2" s="498" t="str">
        <f>HLOOKUP(Introduction!$G$4,nametranslations,87,FALSE)</f>
        <v>Hygiene</v>
      </c>
    </row>
    <row r="3" spans="1:136" ht="13.8" x14ac:dyDescent="0.25">
      <c r="A3" s="502"/>
      <c r="B3" s="491"/>
      <c r="C3" s="491"/>
      <c r="D3" s="491" t="str">
        <f>+Key!$I$26</f>
        <v>Total</v>
      </c>
      <c r="E3" s="491"/>
      <c r="F3" s="491"/>
      <c r="G3" s="491" t="str">
        <f>+Key!$I$28</f>
        <v>Urban</v>
      </c>
      <c r="I3" s="491"/>
      <c r="J3" s="491" t="str">
        <f>+Key!$I$27</f>
        <v>Rural</v>
      </c>
      <c r="L3" s="491"/>
      <c r="M3" s="491" t="str">
        <f>+Key!$I$29</f>
        <v>Pre-primary</v>
      </c>
      <c r="O3" s="491"/>
      <c r="P3" s="491" t="str">
        <f>+Key!$I$30</f>
        <v>Primary</v>
      </c>
      <c r="Q3" s="491"/>
      <c r="R3" s="491"/>
      <c r="S3" s="491" t="str">
        <f>+Key!$I$31</f>
        <v>Secondary</v>
      </c>
      <c r="U3" s="491"/>
      <c r="V3" s="491" t="str">
        <f>+Key!$I$26</f>
        <v>Total</v>
      </c>
      <c r="W3" s="491"/>
      <c r="X3" s="491"/>
      <c r="Y3" s="491"/>
      <c r="Z3" s="382"/>
      <c r="AA3" s="491" t="str">
        <f>+Key!$I$28</f>
        <v>Urban</v>
      </c>
      <c r="AB3" s="491"/>
      <c r="AC3" s="382"/>
      <c r="AD3" s="491"/>
      <c r="AE3" s="491"/>
      <c r="AF3" s="491" t="str">
        <f>+Key!$I$27</f>
        <v>Rural</v>
      </c>
      <c r="AG3" s="491"/>
      <c r="AH3" s="491"/>
      <c r="AI3" s="491"/>
      <c r="AJ3" s="491"/>
      <c r="AK3" s="491" t="str">
        <f>+Key!$I$29</f>
        <v>Pre-primary</v>
      </c>
      <c r="AL3" s="491"/>
      <c r="AM3" s="491"/>
      <c r="AN3" s="491"/>
      <c r="AO3" s="491"/>
      <c r="AP3" s="491" t="str">
        <f>+Key!$I$30</f>
        <v>Primary</v>
      </c>
      <c r="AQ3" s="491"/>
      <c r="AR3" s="491"/>
      <c r="AS3" s="491"/>
      <c r="AT3" s="491"/>
      <c r="AU3" s="491" t="str">
        <f>+Key!$I$31</f>
        <v>Secondary</v>
      </c>
      <c r="AV3" s="491"/>
      <c r="AW3" s="491"/>
      <c r="AX3" s="491"/>
      <c r="AY3" s="491"/>
      <c r="AZ3" s="491" t="str">
        <f>+Key!$I$26</f>
        <v>Total</v>
      </c>
      <c r="BA3" s="503"/>
      <c r="BB3" s="491"/>
      <c r="BC3" s="491" t="str">
        <f>+Key!$I$28</f>
        <v>Urban</v>
      </c>
      <c r="BD3" s="382"/>
      <c r="BE3" s="491"/>
      <c r="BF3" s="491" t="str">
        <f>+Key!$I$27</f>
        <v>Rural</v>
      </c>
      <c r="BG3" s="382"/>
      <c r="BH3" s="491"/>
      <c r="BI3" s="491" t="str">
        <f>+Key!$I$29</f>
        <v>Pre-primary</v>
      </c>
      <c r="BJ3" s="382"/>
      <c r="BK3" s="491"/>
      <c r="BL3" s="491" t="str">
        <f>+Key!$I$30</f>
        <v>Primary</v>
      </c>
      <c r="BM3" s="491"/>
      <c r="BN3" s="491"/>
      <c r="BO3" s="491" t="str">
        <f>+Key!$I$31</f>
        <v>Secondary</v>
      </c>
      <c r="BP3" s="381"/>
      <c r="BQ3" s="491"/>
      <c r="BS3" s="491" t="str">
        <f>+Key!$I$26</f>
        <v>Total</v>
      </c>
      <c r="BT3" s="491"/>
      <c r="BU3" s="491"/>
      <c r="BV3" s="491" t="str">
        <f>+Key!$I$28</f>
        <v>Urban</v>
      </c>
      <c r="BX3" s="491"/>
      <c r="BY3" s="491" t="str">
        <f>+Key!$I$27</f>
        <v>Rural</v>
      </c>
      <c r="CA3" s="491"/>
      <c r="CB3" s="491" t="str">
        <f>+Key!$I$29</f>
        <v>Pre-primary</v>
      </c>
      <c r="CD3" s="491"/>
      <c r="CE3" s="491" t="str">
        <f>+Key!$I$30</f>
        <v>Primary</v>
      </c>
      <c r="CF3" s="491"/>
      <c r="CG3" s="491"/>
      <c r="CH3" s="491" t="str">
        <f>+Key!$I$31</f>
        <v>Secondary</v>
      </c>
      <c r="CJ3" s="491"/>
      <c r="CK3" s="491" t="str">
        <f>+Key!$I$26</f>
        <v>Total</v>
      </c>
      <c r="CL3" s="491"/>
      <c r="CM3" s="491"/>
      <c r="CN3" s="491"/>
      <c r="CP3" s="491" t="str">
        <f>+Key!$I$28</f>
        <v>Urban</v>
      </c>
      <c r="CQ3" s="491"/>
      <c r="CS3" s="491"/>
      <c r="CT3" s="491"/>
      <c r="CU3" s="491" t="str">
        <f>+Key!$I$27</f>
        <v>Rural</v>
      </c>
      <c r="CV3" s="491"/>
      <c r="CW3" s="491"/>
      <c r="CX3" s="491"/>
      <c r="CY3" s="491"/>
      <c r="CZ3" s="491" t="str">
        <f>+Key!$I$29</f>
        <v>Pre-primary</v>
      </c>
      <c r="DA3" s="491"/>
      <c r="DB3" s="491"/>
      <c r="DC3" s="491"/>
      <c r="DD3" s="491"/>
      <c r="DE3" s="491" t="str">
        <f>+Key!$I$30</f>
        <v>Primary</v>
      </c>
      <c r="DF3" s="491"/>
      <c r="DG3" s="491"/>
      <c r="DH3" s="491"/>
      <c r="DI3" s="491"/>
      <c r="DJ3" s="491" t="s">
        <v>18</v>
      </c>
      <c r="DK3" s="491"/>
      <c r="DL3" s="491"/>
      <c r="DM3" s="491"/>
      <c r="DN3" s="491"/>
      <c r="DO3" s="491" t="str">
        <f>+Key!$I$26</f>
        <v>Total</v>
      </c>
      <c r="DP3" s="503"/>
      <c r="DQ3" s="491"/>
      <c r="DR3" s="491" t="str">
        <f>+Key!$I$28</f>
        <v>Urban</v>
      </c>
      <c r="DT3" s="491"/>
      <c r="DU3" s="491" t="str">
        <f>+Key!$I$27</f>
        <v>Rural</v>
      </c>
      <c r="DW3" s="491"/>
      <c r="DX3" s="491" t="str">
        <f>+Key!$I$29</f>
        <v>Pre-primary</v>
      </c>
      <c r="DZ3" s="491"/>
      <c r="EA3" s="491" t="str">
        <f>+Key!$I$30</f>
        <v>Primary</v>
      </c>
      <c r="EB3" s="491"/>
      <c r="EC3" s="491"/>
      <c r="ED3" s="491" t="str">
        <f>+Key!$I$31</f>
        <v>Secondary</v>
      </c>
      <c r="EE3" s="381"/>
      <c r="EF3" s="491"/>
    </row>
    <row r="4" spans="1:136" s="595" customFormat="1" ht="160.5" customHeight="1" x14ac:dyDescent="0.25">
      <c r="A4" s="504" t="str">
        <f>HLOOKUP(Introduction!$G$4,nametranslations,89,FALSE)</f>
        <v>Source</v>
      </c>
      <c r="B4" s="504" t="str">
        <f>HLOOKUP(Introduction!$G$4,nametranslations,88,FALSE)</f>
        <v>Type</v>
      </c>
      <c r="C4" s="504" t="str">
        <f>HLOOKUP(Introduction!$G$4,nametranslations,72,FALSE)</f>
        <v>Year</v>
      </c>
      <c r="D4" s="505" t="str">
        <f>HLOOKUP(Introduction!$G$4,nametranslations,74,FALSE)</f>
        <v>Facility</v>
      </c>
      <c r="E4" s="590" t="str">
        <f>HLOOKUP(Introduction!$G$4,nametranslations,75,FALSE)</f>
        <v>Improved</v>
      </c>
      <c r="F4" s="591" t="str">
        <f>HLOOKUP(Introduction!$G$4,nametranslations,76,FALSE)</f>
        <v>Basic (improved &amp; available)</v>
      </c>
      <c r="G4" s="505" t="str">
        <f>HLOOKUP(Introduction!$G$4,nametranslations,74,FALSE)</f>
        <v>Facility</v>
      </c>
      <c r="H4" s="590" t="str">
        <f>HLOOKUP(Introduction!$G$4,nametranslations,75,FALSE)</f>
        <v>Improved</v>
      </c>
      <c r="I4" s="591" t="str">
        <f>HLOOKUP(Introduction!$G$4,nametranslations,76,FALSE)</f>
        <v>Basic (improved &amp; available)</v>
      </c>
      <c r="J4" s="505" t="str">
        <f>HLOOKUP(Introduction!$G$4,nametranslations,74,FALSE)</f>
        <v>Facility</v>
      </c>
      <c r="K4" s="590" t="str">
        <f>HLOOKUP(Introduction!$G$4,nametranslations,75,FALSE)</f>
        <v>Improved</v>
      </c>
      <c r="L4" s="591" t="str">
        <f>HLOOKUP(Introduction!$G$4,nametranslations,76,FALSE)</f>
        <v>Basic (improved &amp; available)</v>
      </c>
      <c r="M4" s="505" t="str">
        <f>HLOOKUP(Introduction!$G$4,nametranslations,74,FALSE)</f>
        <v>Facility</v>
      </c>
      <c r="N4" s="590" t="str">
        <f>HLOOKUP(Introduction!$G$4,nametranslations,75,FALSE)</f>
        <v>Improved</v>
      </c>
      <c r="O4" s="591" t="str">
        <f>HLOOKUP(Introduction!$G$4,nametranslations,76,FALSE)</f>
        <v>Basic (improved &amp; available)</v>
      </c>
      <c r="P4" s="505" t="str">
        <f>HLOOKUP(Introduction!$G$4,nametranslations,74,FALSE)</f>
        <v>Facility</v>
      </c>
      <c r="Q4" s="590" t="str">
        <f>HLOOKUP(Introduction!$G$4,nametranslations,75,FALSE)</f>
        <v>Improved</v>
      </c>
      <c r="R4" s="591" t="str">
        <f>HLOOKUP(Introduction!$G$4,nametranslations,76,FALSE)</f>
        <v>Basic (improved &amp; available)</v>
      </c>
      <c r="S4" s="505" t="str">
        <f>HLOOKUP(Introduction!$G$4,nametranslations,74,FALSE)</f>
        <v>Facility</v>
      </c>
      <c r="T4" s="590" t="str">
        <f>HLOOKUP(Introduction!$G$4,nametranslations,75,FALSE)</f>
        <v>Improved</v>
      </c>
      <c r="U4" s="591" t="str">
        <f>HLOOKUP(Introduction!$G$4,nametranslations,76,FALSE)</f>
        <v>Basic (improved &amp; available)</v>
      </c>
      <c r="V4" s="509" t="str">
        <f>HLOOKUP(Introduction!$G$4,nametranslations,74,FALSE)</f>
        <v>Facility</v>
      </c>
      <c r="W4" s="510" t="str">
        <f>HLOOKUP(Introduction!$G$4,nametranslations,75,FALSE)</f>
        <v>Improved</v>
      </c>
      <c r="X4" s="592" t="str">
        <f>HLOOKUP(Introduction!$G$4,nametranslations,90,FALSE)</f>
        <v>Improved &amp; usable</v>
      </c>
      <c r="Y4" s="592" t="str">
        <f>HLOOKUP(Introduction!$G$4,nametranslations,91,FALSE)</f>
        <v>Improved &amp; single-sex</v>
      </c>
      <c r="Z4" s="593" t="str">
        <f>HLOOKUP(Introduction!$G$4,nametranslations,79,FALSE)</f>
        <v>Basic
(improved, usable &amp; single-sex)</v>
      </c>
      <c r="AA4" s="509" t="str">
        <f>HLOOKUP(Introduction!$G$4,nametranslations,74,FALSE)</f>
        <v>Facility</v>
      </c>
      <c r="AB4" s="510" t="str">
        <f>HLOOKUP(Introduction!$G$4,nametranslations,75,FALSE)</f>
        <v>Improved</v>
      </c>
      <c r="AC4" s="592" t="str">
        <f>HLOOKUP(Introduction!$G$4,nametranslations,90,FALSE)</f>
        <v>Improved &amp; usable</v>
      </c>
      <c r="AD4" s="592" t="str">
        <f>HLOOKUP(Introduction!$G$4,nametranslations,91,FALSE)</f>
        <v>Improved &amp; single-sex</v>
      </c>
      <c r="AE4" s="593" t="str">
        <f>HLOOKUP(Introduction!$G$4,nametranslations,79,FALSE)</f>
        <v>Basic
(improved, usable &amp; single-sex)</v>
      </c>
      <c r="AF4" s="509" t="str">
        <f>HLOOKUP(Introduction!$G$4,nametranslations,74,FALSE)</f>
        <v>Facility</v>
      </c>
      <c r="AG4" s="510" t="str">
        <f>HLOOKUP(Introduction!$G$4,nametranslations,75,FALSE)</f>
        <v>Improved</v>
      </c>
      <c r="AH4" s="592" t="str">
        <f>HLOOKUP(Introduction!$G$4,nametranslations,90,FALSE)</f>
        <v>Improved &amp; usable</v>
      </c>
      <c r="AI4" s="592" t="str">
        <f>HLOOKUP(Introduction!$G$4,nametranslations,91,FALSE)</f>
        <v>Improved &amp; single-sex</v>
      </c>
      <c r="AJ4" s="593" t="str">
        <f>HLOOKUP(Introduction!$G$4,nametranslations,79,FALSE)</f>
        <v>Basic
(improved, usable &amp; single-sex)</v>
      </c>
      <c r="AK4" s="509" t="str">
        <f>HLOOKUP(Introduction!$G$4,nametranslations,74,FALSE)</f>
        <v>Facility</v>
      </c>
      <c r="AL4" s="510" t="str">
        <f>HLOOKUP(Introduction!$G$4,nametranslations,75,FALSE)</f>
        <v>Improved</v>
      </c>
      <c r="AM4" s="592" t="str">
        <f>HLOOKUP(Introduction!$G$4,nametranslations,90,FALSE)</f>
        <v>Improved &amp; usable</v>
      </c>
      <c r="AN4" s="592" t="str">
        <f>HLOOKUP(Introduction!$G$4,nametranslations,91,FALSE)</f>
        <v>Improved &amp; single-sex</v>
      </c>
      <c r="AO4" s="593" t="str">
        <f>HLOOKUP(Introduction!$G$4,nametranslations,79,FALSE)</f>
        <v>Basic
(improved, usable &amp; single-sex)</v>
      </c>
      <c r="AP4" s="509" t="str">
        <f>HLOOKUP(Introduction!$G$4,nametranslations,74,FALSE)</f>
        <v>Facility</v>
      </c>
      <c r="AQ4" s="510" t="str">
        <f>HLOOKUP(Introduction!$G$4,nametranslations,75,FALSE)</f>
        <v>Improved</v>
      </c>
      <c r="AR4" s="592" t="str">
        <f>HLOOKUP(Introduction!$G$4,nametranslations,90,FALSE)</f>
        <v>Improved &amp; usable</v>
      </c>
      <c r="AS4" s="592" t="str">
        <f>HLOOKUP(Introduction!$G$4,nametranslations,91,FALSE)</f>
        <v>Improved &amp; single-sex</v>
      </c>
      <c r="AT4" s="593" t="str">
        <f>HLOOKUP(Introduction!$G$4,nametranslations,79,FALSE)</f>
        <v>Basic
(improved, usable &amp; single-sex)</v>
      </c>
      <c r="AU4" s="509" t="str">
        <f>HLOOKUP(Introduction!$G$4,nametranslations,74,FALSE)</f>
        <v>Facility</v>
      </c>
      <c r="AV4" s="510" t="str">
        <f>HLOOKUP(Introduction!$G$4,nametranslations,75,FALSE)</f>
        <v>Improved</v>
      </c>
      <c r="AW4" s="592" t="str">
        <f>HLOOKUP(Introduction!$G$4,nametranslations,90,FALSE)</f>
        <v>Improved &amp; usable</v>
      </c>
      <c r="AX4" s="592" t="str">
        <f>HLOOKUP(Introduction!$G$4,nametranslations,91,FALSE)</f>
        <v>Improved &amp; single-sex</v>
      </c>
      <c r="AY4" s="593" t="str">
        <f>HLOOKUP(Introduction!$G$4,nametranslations,79,FALSE)</f>
        <v>Basic
(improved, usable &amp; single-sex)</v>
      </c>
      <c r="AZ4" s="513" t="str">
        <f>HLOOKUP(Introduction!$G$4,nametranslations,92,FALSE)</f>
        <v>Handwashing facility</v>
      </c>
      <c r="BA4" s="594" t="str">
        <f>HLOOKUP(Introduction!$G$4,nametranslations,93,FALSE)</f>
        <v>Handwashing facility with water</v>
      </c>
      <c r="BB4" s="594" t="str">
        <f>HLOOKUP(Introduction!$G$4,nametranslations,81,FALSE)</f>
        <v>Basic  
(facility with water &amp; soap)</v>
      </c>
      <c r="BC4" s="513" t="str">
        <f>HLOOKUP(Introduction!$G$4,nametranslations,92,FALSE)</f>
        <v>Handwashing facility</v>
      </c>
      <c r="BD4" s="594" t="str">
        <f>HLOOKUP(Introduction!$G$4,nametranslations,93,FALSE)</f>
        <v>Handwashing facility with water</v>
      </c>
      <c r="BE4" s="594" t="str">
        <f>HLOOKUP(Introduction!$G$4,nametranslations,81,FALSE)</f>
        <v>Basic  
(facility with water &amp; soap)</v>
      </c>
      <c r="BF4" s="513" t="str">
        <f>HLOOKUP(Introduction!$G$4,nametranslations,92,FALSE)</f>
        <v>Handwashing facility</v>
      </c>
      <c r="BG4" s="594" t="str">
        <f>HLOOKUP(Introduction!$G$4,nametranslations,93,FALSE)</f>
        <v>Handwashing facility with water</v>
      </c>
      <c r="BH4" s="594" t="str">
        <f>HLOOKUP(Introduction!$G$4,nametranslations,81,FALSE)</f>
        <v>Basic  
(facility with water &amp; soap)</v>
      </c>
      <c r="BI4" s="513" t="str">
        <f>HLOOKUP(Introduction!$G$4,nametranslations,92,FALSE)</f>
        <v>Handwashing facility</v>
      </c>
      <c r="BJ4" s="594" t="str">
        <f>HLOOKUP(Introduction!$G$4,nametranslations,93,FALSE)</f>
        <v>Handwashing facility with water</v>
      </c>
      <c r="BK4" s="594" t="str">
        <f>HLOOKUP(Introduction!$G$4,nametranslations,81,FALSE)</f>
        <v>Basic  
(facility with water &amp; soap)</v>
      </c>
      <c r="BL4" s="513" t="str">
        <f>HLOOKUP(Introduction!$G$4,nametranslations,92,FALSE)</f>
        <v>Handwashing facility</v>
      </c>
      <c r="BM4" s="594" t="str">
        <f>HLOOKUP(Introduction!$G$4,nametranslations,93,FALSE)</f>
        <v>Handwashing facility with water</v>
      </c>
      <c r="BN4" s="594" t="str">
        <f>HLOOKUP(Introduction!$G$4,nametranslations,81,FALSE)</f>
        <v>Basic  
(facility with water &amp; soap)</v>
      </c>
      <c r="BO4" s="513" t="str">
        <f>HLOOKUP(Introduction!$G$4,nametranslations,92,FALSE)</f>
        <v>Handwashing facility</v>
      </c>
      <c r="BP4" s="594" t="str">
        <f>HLOOKUP(Introduction!$G$4,nametranslations,93,FALSE)</f>
        <v>Handwashing facility with water</v>
      </c>
      <c r="BQ4" s="594" t="str">
        <f>HLOOKUP(Introduction!$G$4,nametranslations,81,FALSE)</f>
        <v>Basic  
(facility with water &amp; soap)</v>
      </c>
      <c r="BS4" s="505" t="str">
        <f>HLOOKUP(Introduction!$G$4,nametranslations,74,FALSE)</f>
        <v>Facility</v>
      </c>
      <c r="BT4" s="590" t="str">
        <f>HLOOKUP(Introduction!$G$4,nametranslations,75,FALSE)</f>
        <v>Improved</v>
      </c>
      <c r="BU4" s="596" t="str">
        <f>HLOOKUP(Introduction!$G$4,nametranslations,76,FALSE)</f>
        <v>Basic (improved &amp; available)</v>
      </c>
      <c r="BV4" s="505" t="str">
        <f>HLOOKUP(Introduction!$G$4,nametranslations,74,FALSE)</f>
        <v>Facility</v>
      </c>
      <c r="BW4" s="590" t="str">
        <f>HLOOKUP(Introduction!$G$4,nametranslations,75,FALSE)</f>
        <v>Improved</v>
      </c>
      <c r="BX4" s="596" t="str">
        <f>HLOOKUP(Introduction!$G$4,nametranslations,76,FALSE)</f>
        <v>Basic (improved &amp; available)</v>
      </c>
      <c r="BY4" s="505" t="str">
        <f>HLOOKUP(Introduction!$G$4,nametranslations,74,FALSE)</f>
        <v>Facility</v>
      </c>
      <c r="BZ4" s="590" t="str">
        <f>HLOOKUP(Introduction!$G$4,nametranslations,75,FALSE)</f>
        <v>Improved</v>
      </c>
      <c r="CA4" s="596" t="str">
        <f>HLOOKUP(Introduction!$G$4,nametranslations,76,FALSE)</f>
        <v>Basic (improved &amp; available)</v>
      </c>
      <c r="CB4" s="505" t="str">
        <f>HLOOKUP(Introduction!$G$4,nametranslations,74,FALSE)</f>
        <v>Facility</v>
      </c>
      <c r="CC4" s="590" t="str">
        <f>HLOOKUP(Introduction!$G$4,nametranslations,75,FALSE)</f>
        <v>Improved</v>
      </c>
      <c r="CD4" s="596" t="str">
        <f>HLOOKUP(Introduction!$G$4,nametranslations,76,FALSE)</f>
        <v>Basic (improved &amp; available)</v>
      </c>
      <c r="CE4" s="505" t="str">
        <f>HLOOKUP(Introduction!$G$4,nametranslations,74,FALSE)</f>
        <v>Facility</v>
      </c>
      <c r="CF4" s="590" t="str">
        <f>HLOOKUP(Introduction!$G$4,nametranslations,75,FALSE)</f>
        <v>Improved</v>
      </c>
      <c r="CG4" s="596" t="str">
        <f>HLOOKUP(Introduction!$G$4,nametranslations,76,FALSE)</f>
        <v>Basic (improved &amp; available)</v>
      </c>
      <c r="CH4" s="505" t="str">
        <f>HLOOKUP(Introduction!$G$4,nametranslations,74,FALSE)</f>
        <v>Facility</v>
      </c>
      <c r="CI4" s="590" t="str">
        <f>HLOOKUP(Introduction!$G$4,nametranslations,75,FALSE)</f>
        <v>Improved</v>
      </c>
      <c r="CJ4" s="596" t="str">
        <f>HLOOKUP(Introduction!$G$4,nametranslations,76,FALSE)</f>
        <v>Basic (improved &amp; available)</v>
      </c>
      <c r="CK4" s="509" t="str">
        <f>HLOOKUP(Introduction!$G$4,nametranslations,74,FALSE)</f>
        <v>Facility</v>
      </c>
      <c r="CL4" s="510" t="str">
        <f>HLOOKUP(Introduction!$G$4,nametranslations,75,FALSE)</f>
        <v>Improved</v>
      </c>
      <c r="CM4" s="510" t="str">
        <f>HLOOKUP(Introduction!$G$4,nametranslations,90,FALSE)</f>
        <v>Improved &amp; usable</v>
      </c>
      <c r="CN4" s="510" t="str">
        <f>HLOOKUP(Introduction!$G$4,nametranslations,91,FALSE)</f>
        <v>Improved &amp; single-sex</v>
      </c>
      <c r="CO4" s="593" t="str">
        <f>HLOOKUP(Introduction!$G$4,nametranslations,79,FALSE)</f>
        <v>Basic
(improved, usable &amp; single-sex)</v>
      </c>
      <c r="CP4" s="509" t="str">
        <f>HLOOKUP(Introduction!$G$4,nametranslations,74,FALSE)</f>
        <v>Facility</v>
      </c>
      <c r="CQ4" s="510" t="str">
        <f>HLOOKUP(Introduction!$G$4,nametranslations,75,FALSE)</f>
        <v>Improved</v>
      </c>
      <c r="CR4" s="510" t="str">
        <f>HLOOKUP(Introduction!$G$4,nametranslations,90,FALSE)</f>
        <v>Improved &amp; usable</v>
      </c>
      <c r="CS4" s="510" t="str">
        <f>HLOOKUP(Introduction!$G$4,nametranslations,91,FALSE)</f>
        <v>Improved &amp; single-sex</v>
      </c>
      <c r="CT4" s="593" t="str">
        <f>HLOOKUP(Introduction!$G$4,nametranslations,79,FALSE)</f>
        <v>Basic
(improved, usable &amp; single-sex)</v>
      </c>
      <c r="CU4" s="509" t="str">
        <f>HLOOKUP(Introduction!$G$4,nametranslations,74,FALSE)</f>
        <v>Facility</v>
      </c>
      <c r="CV4" s="510" t="str">
        <f>HLOOKUP(Introduction!$G$4,nametranslations,75,FALSE)</f>
        <v>Improved</v>
      </c>
      <c r="CW4" s="510" t="str">
        <f>HLOOKUP(Introduction!$G$4,nametranslations,90,FALSE)</f>
        <v>Improved &amp; usable</v>
      </c>
      <c r="CX4" s="510" t="str">
        <f>HLOOKUP(Introduction!$G$4,nametranslations,91,FALSE)</f>
        <v>Improved &amp; single-sex</v>
      </c>
      <c r="CY4" s="593" t="str">
        <f>HLOOKUP(Introduction!$G$4,nametranslations,79,FALSE)</f>
        <v>Basic
(improved, usable &amp; single-sex)</v>
      </c>
      <c r="CZ4" s="509" t="str">
        <f>HLOOKUP(Introduction!$G$4,nametranslations,74,FALSE)</f>
        <v>Facility</v>
      </c>
      <c r="DA4" s="510" t="str">
        <f>HLOOKUP(Introduction!$G$4,nametranslations,75,FALSE)</f>
        <v>Improved</v>
      </c>
      <c r="DB4" s="510" t="str">
        <f>HLOOKUP(Introduction!$G$4,nametranslations,90,FALSE)</f>
        <v>Improved &amp; usable</v>
      </c>
      <c r="DC4" s="510" t="str">
        <f>HLOOKUP(Introduction!$G$4,nametranslations,91,FALSE)</f>
        <v>Improved &amp; single-sex</v>
      </c>
      <c r="DD4" s="593" t="str">
        <f>HLOOKUP(Introduction!$G$4,nametranslations,79,FALSE)</f>
        <v>Basic
(improved, usable &amp; single-sex)</v>
      </c>
      <c r="DE4" s="509" t="str">
        <f>HLOOKUP(Introduction!$G$4,nametranslations,74,FALSE)</f>
        <v>Facility</v>
      </c>
      <c r="DF4" s="510" t="str">
        <f>HLOOKUP(Introduction!$G$4,nametranslations,75,FALSE)</f>
        <v>Improved</v>
      </c>
      <c r="DG4" s="510" t="str">
        <f>HLOOKUP(Introduction!$G$4,nametranslations,90,FALSE)</f>
        <v>Improved &amp; usable</v>
      </c>
      <c r="DH4" s="510" t="str">
        <f>HLOOKUP(Introduction!$G$4,nametranslations,91,FALSE)</f>
        <v>Improved &amp; single-sex</v>
      </c>
      <c r="DI4" s="593" t="str">
        <f>HLOOKUP(Introduction!$G$4,nametranslations,79,FALSE)</f>
        <v>Basic
(improved, usable &amp; single-sex)</v>
      </c>
      <c r="DJ4" s="509" t="str">
        <f>HLOOKUP(Introduction!$G$4,nametranslations,74,FALSE)</f>
        <v>Facility</v>
      </c>
      <c r="DK4" s="510" t="str">
        <f>HLOOKUP(Introduction!$G$4,nametranslations,75,FALSE)</f>
        <v>Improved</v>
      </c>
      <c r="DL4" s="510" t="str">
        <f>HLOOKUP(Introduction!$G$4,nametranslations,90,FALSE)</f>
        <v>Improved &amp; usable</v>
      </c>
      <c r="DM4" s="510" t="str">
        <f>HLOOKUP(Introduction!$G$4,nametranslations,91,FALSE)</f>
        <v>Improved &amp; single-sex</v>
      </c>
      <c r="DN4" s="593" t="str">
        <f>HLOOKUP(Introduction!$G$4,nametranslations,79,FALSE)</f>
        <v>Basic
(improved, usable &amp; single-sex)</v>
      </c>
      <c r="DO4" s="513" t="str">
        <f>HLOOKUP(Introduction!$G$4,nametranslations,92,FALSE)</f>
        <v>Handwashing facility</v>
      </c>
      <c r="DP4" s="594" t="str">
        <f>HLOOKUP(Introduction!$G$4,nametranslations,93,FALSE)</f>
        <v>Handwashing facility with water</v>
      </c>
      <c r="DQ4" s="594" t="str">
        <f>HLOOKUP(Introduction!$G$4,nametranslations,81,FALSE)</f>
        <v>Basic  
(facility with water &amp; soap)</v>
      </c>
      <c r="DR4" s="513" t="str">
        <f>HLOOKUP(Introduction!$G$4,nametranslations,92,FALSE)</f>
        <v>Handwashing facility</v>
      </c>
      <c r="DS4" s="594" t="str">
        <f>HLOOKUP(Introduction!$G$4,nametranslations,93,FALSE)</f>
        <v>Handwashing facility with water</v>
      </c>
      <c r="DT4" s="594" t="str">
        <f>HLOOKUP(Introduction!$G$4,nametranslations,81,FALSE)</f>
        <v>Basic  
(facility with water &amp; soap)</v>
      </c>
      <c r="DU4" s="513" t="str">
        <f>HLOOKUP(Introduction!$G$4,nametranslations,92,FALSE)</f>
        <v>Handwashing facility</v>
      </c>
      <c r="DV4" s="594" t="str">
        <f>HLOOKUP(Introduction!$G$4,nametranslations,93,FALSE)</f>
        <v>Handwashing facility with water</v>
      </c>
      <c r="DW4" s="594" t="str">
        <f>HLOOKUP(Introduction!$G$4,nametranslations,81,FALSE)</f>
        <v>Basic  
(facility with water &amp; soap)</v>
      </c>
      <c r="DX4" s="513" t="str">
        <f>HLOOKUP(Introduction!$G$4,nametranslations,92,FALSE)</f>
        <v>Handwashing facility</v>
      </c>
      <c r="DY4" s="594" t="str">
        <f>HLOOKUP(Introduction!$G$4,nametranslations,93,FALSE)</f>
        <v>Handwashing facility with water</v>
      </c>
      <c r="DZ4" s="594" t="str">
        <f>HLOOKUP(Introduction!$G$4,nametranslations,81,FALSE)</f>
        <v>Basic  
(facility with water &amp; soap)</v>
      </c>
      <c r="EA4" s="513" t="str">
        <f>HLOOKUP(Introduction!$G$4,nametranslations,92,FALSE)</f>
        <v>Handwashing facility</v>
      </c>
      <c r="EB4" s="594" t="str">
        <f>HLOOKUP(Introduction!$G$4,nametranslations,93,FALSE)</f>
        <v>Handwashing facility with water</v>
      </c>
      <c r="EC4" s="594" t="str">
        <f>HLOOKUP(Introduction!$G$4,nametranslations,81,FALSE)</f>
        <v>Basic  
(facility with water &amp; soap)</v>
      </c>
      <c r="ED4" s="513" t="str">
        <f>HLOOKUP(Introduction!$G$4,nametranslations,92,FALSE)</f>
        <v>Handwashing facility</v>
      </c>
      <c r="EE4" s="594" t="str">
        <f>HLOOKUP(Introduction!$G$4,nametranslations,93,FALSE)</f>
        <v>Handwashing facility with water</v>
      </c>
      <c r="EF4" s="594" t="str">
        <f>HLOOKUP(Introduction!$G$4,nametranslations,81,FALSE)</f>
        <v>Basic  
(facility with water &amp; soap)</v>
      </c>
    </row>
    <row r="5" spans="1:136" ht="43.2" hidden="1" x14ac:dyDescent="0.25">
      <c r="A5" s="504" t="s">
        <v>38</v>
      </c>
      <c r="B5" s="504" t="s">
        <v>39</v>
      </c>
      <c r="C5" s="504" t="s">
        <v>40</v>
      </c>
      <c r="D5" s="505" t="s">
        <v>106</v>
      </c>
      <c r="E5" s="506" t="s">
        <v>41</v>
      </c>
      <c r="F5" s="507" t="s">
        <v>150</v>
      </c>
      <c r="G5" s="505" t="s">
        <v>107</v>
      </c>
      <c r="H5" s="506" t="s">
        <v>42</v>
      </c>
      <c r="I5" s="507" t="s">
        <v>151</v>
      </c>
      <c r="J5" s="505" t="s">
        <v>108</v>
      </c>
      <c r="K5" s="506" t="s">
        <v>43</v>
      </c>
      <c r="L5" s="507" t="s">
        <v>152</v>
      </c>
      <c r="M5" s="505" t="s">
        <v>109</v>
      </c>
      <c r="N5" s="506" t="s">
        <v>77</v>
      </c>
      <c r="O5" s="507" t="s">
        <v>153</v>
      </c>
      <c r="P5" s="505" t="s">
        <v>110</v>
      </c>
      <c r="Q5" s="506" t="s">
        <v>78</v>
      </c>
      <c r="R5" s="507" t="s">
        <v>154</v>
      </c>
      <c r="S5" s="505" t="s">
        <v>111</v>
      </c>
      <c r="T5" s="506" t="s">
        <v>79</v>
      </c>
      <c r="U5" s="508" t="s">
        <v>155</v>
      </c>
      <c r="V5" s="509" t="s">
        <v>100</v>
      </c>
      <c r="W5" s="510" t="s">
        <v>44</v>
      </c>
      <c r="X5" s="516" t="s">
        <v>56</v>
      </c>
      <c r="Y5" s="516" t="s">
        <v>57</v>
      </c>
      <c r="Z5" s="511" t="s">
        <v>156</v>
      </c>
      <c r="AA5" s="509" t="s">
        <v>101</v>
      </c>
      <c r="AB5" s="510" t="s">
        <v>45</v>
      </c>
      <c r="AC5" s="516" t="s">
        <v>58</v>
      </c>
      <c r="AD5" s="516" t="s">
        <v>59</v>
      </c>
      <c r="AE5" s="511" t="s">
        <v>157</v>
      </c>
      <c r="AF5" s="509" t="s">
        <v>102</v>
      </c>
      <c r="AG5" s="510" t="s">
        <v>46</v>
      </c>
      <c r="AH5" s="516" t="s">
        <v>60</v>
      </c>
      <c r="AI5" s="516" t="s">
        <v>61</v>
      </c>
      <c r="AJ5" s="511" t="s">
        <v>158</v>
      </c>
      <c r="AK5" s="509" t="s">
        <v>103</v>
      </c>
      <c r="AL5" s="510" t="s">
        <v>62</v>
      </c>
      <c r="AM5" s="516" t="s">
        <v>63</v>
      </c>
      <c r="AN5" s="516" t="s">
        <v>64</v>
      </c>
      <c r="AO5" s="511" t="s">
        <v>159</v>
      </c>
      <c r="AP5" s="509" t="s">
        <v>104</v>
      </c>
      <c r="AQ5" s="510" t="s">
        <v>65</v>
      </c>
      <c r="AR5" s="516" t="s">
        <v>66</v>
      </c>
      <c r="AS5" s="516" t="s">
        <v>67</v>
      </c>
      <c r="AT5" s="511" t="s">
        <v>160</v>
      </c>
      <c r="AU5" s="509" t="s">
        <v>105</v>
      </c>
      <c r="AV5" s="510" t="s">
        <v>68</v>
      </c>
      <c r="AW5" s="516" t="s">
        <v>69</v>
      </c>
      <c r="AX5" s="516" t="s">
        <v>70</v>
      </c>
      <c r="AY5" s="512" t="s">
        <v>161</v>
      </c>
      <c r="AZ5" s="513" t="s">
        <v>71</v>
      </c>
      <c r="BA5" s="594" t="s">
        <v>86</v>
      </c>
      <c r="BB5" s="515" t="s">
        <v>162</v>
      </c>
      <c r="BC5" s="513" t="s">
        <v>76</v>
      </c>
      <c r="BD5" s="514" t="s">
        <v>87</v>
      </c>
      <c r="BE5" s="515" t="s">
        <v>163</v>
      </c>
      <c r="BF5" s="513" t="s">
        <v>75</v>
      </c>
      <c r="BG5" s="514" t="s">
        <v>88</v>
      </c>
      <c r="BH5" s="515" t="s">
        <v>164</v>
      </c>
      <c r="BI5" s="513" t="s">
        <v>74</v>
      </c>
      <c r="BJ5" s="514" t="s">
        <v>89</v>
      </c>
      <c r="BK5" s="515" t="s">
        <v>165</v>
      </c>
      <c r="BL5" s="513" t="s">
        <v>73</v>
      </c>
      <c r="BM5" s="514" t="s">
        <v>90</v>
      </c>
      <c r="BN5" s="515" t="s">
        <v>166</v>
      </c>
      <c r="BO5" s="513" t="s">
        <v>72</v>
      </c>
      <c r="BP5" s="514" t="s">
        <v>91</v>
      </c>
      <c r="BQ5" s="515" t="s">
        <v>167</v>
      </c>
    </row>
    <row r="6" spans="1:136" x14ac:dyDescent="0.25">
      <c r="A6" s="491" t="str">
        <f>IF('Water Data'!$B$2="","",'Water Data'!$B$2)</f>
        <v>SLB_2016_SUR</v>
      </c>
      <c r="B6" s="491" t="str">
        <f>IF('Water Data'!C2="Census",Key!I111,IF('Water Data'!C2="Survey with microdata",Key!I113,IF('Water Data'!C2="Survey",Key!I110,IF('Water Data'!C2="Admin",Key!I114,IF('Water Data'!C2="EMIS",Key!I109,IF('Water Data'!C2="Other",Key!I112))))))</f>
        <v>Survey</v>
      </c>
      <c r="C6" s="518">
        <f>+IF(ISNUMBER(VALUE(MID(A6,5,4))), VALUE(MID(A6, 5,4)),"")</f>
        <v>2016</v>
      </c>
      <c r="D6" s="519" t="e">
        <f>+IF(AND(ISTEXT('Water Data'!B2),BS6="Yes"),100-'Water Data'!D4,IF(AND(ISTEXT('Water Data'!B2),BS6="No",ISNUMBER('Water Data'!D4)),CONCATENATE("[",ROUND(100-'Water Data'!D4,0),"]"),NA()))</f>
        <v>#N/A</v>
      </c>
      <c r="E6" s="519" t="e">
        <f>+IF(AND(ISTEXT('Water Data'!B2),BT6="Yes"),'Water Data'!D6,IF(AND(ISTEXT('Water Data'!B2),BT6="No",ISNUMBER('Water Data'!D6)),CONCATENATE("[",ROUND('Water Data'!D6,0),"]"),NA()))</f>
        <v>#N/A</v>
      </c>
      <c r="F6" s="519" t="e">
        <f>+IF(AND(ISTEXT('Water Data'!B2),BU6="Yes"),'Water Data'!D9,IF(AND(ISTEXT('Water Data'!B2),BU6="No",ISNUMBER('Water Data'!D9)),CONCATENATE("[",ROUND('Water Data'!D9,0),"]"),NA()))</f>
        <v>#N/A</v>
      </c>
      <c r="G6" s="519" t="e">
        <f>+IF(AND(ISTEXT('Water Data'!B2),BV6="Yes"),100-'Water Data'!E4,IF(AND(ISTEXT('Water Data'!B2),BV6="No",ISNUMBER('Water Data'!E4)),CONCATENATE("[",ROUND(100-'Water Data'!E4,0),"]"),NA()))</f>
        <v>#N/A</v>
      </c>
      <c r="H6" s="519" t="e">
        <f>+IF(AND(ISTEXT('Water Data'!B2),BW6="Yes"),'Water Data'!E6,IF(AND(ISTEXT('Water Data'!B2),BW6="No",ISNUMBER('Water Data'!E6)),CONCATENATE("[",ROUND('Water Data'!E6,0),"]"),NA()))</f>
        <v>#N/A</v>
      </c>
      <c r="I6" s="519" t="e">
        <f>+IF(AND(ISTEXT('Water Data'!B2),BX6="Yes"),'Water Data'!E9,IF(AND(ISTEXT('Water Data'!B2),BX6="No",ISNUMBER('Water Data'!E9)),CONCATENATE("[",ROUND('Water Data'!E9,0),"]"),NA()))</f>
        <v>#N/A</v>
      </c>
      <c r="J6" s="519" t="e">
        <f>+IF(AND(ISTEXT('Water Data'!B2),BY6="Yes"),100-'Water Data'!F4,IF(AND(ISTEXT('Water Data'!B2),BY6="No",ISNUMBER('Water Data'!F4)),CONCATENATE("[",ROUND(100-'Water Data'!F4,0),"]"),NA()))</f>
        <v>#N/A</v>
      </c>
      <c r="K6" s="519">
        <f>+IF(AND(ISTEXT('Water Data'!B2),BZ6="Yes"),'Water Data'!F6,IF(AND(ISTEXT('Water Data'!B2),BZ6="No",ISNUMBER('Water Data'!F6)),CONCATENATE("[",ROUND('Water Data'!F6,0),"]"),NA()))</f>
        <v>53</v>
      </c>
      <c r="L6" s="519">
        <f>+IF(AND(ISTEXT('Water Data'!B2),CA6="Yes"),'Water Data'!F9,IF(AND(ISTEXT('Water Data'!B2),CA6="No",ISNUMBER('Water Data'!F9)),CONCATENATE("[",ROUND('Water Data'!F9,0),"]"),NA()))</f>
        <v>14</v>
      </c>
      <c r="M6" s="519" t="e">
        <f>+IF(AND(ISTEXT('Water Data'!B2),CB6="Yes"),100-'Water Data'!G4,IF(AND(ISTEXT('Water Data'!B2),CB6="No",ISNUMBER('Water Data'!G4)),CONCATENATE("[",ROUND(100-'Water Data'!G4,0),"]"),NA()))</f>
        <v>#N/A</v>
      </c>
      <c r="N6" s="519" t="e">
        <f>+IF(AND(ISTEXT('Water Data'!B2),CC6="Yes"),'Water Data'!G6,IF(AND(ISTEXT('Water Data'!B2),CC6="No",ISNUMBER('Water Data'!G6)),CONCATENATE("[",ROUND('Water Data'!G6,0),"]"),NA()))</f>
        <v>#N/A</v>
      </c>
      <c r="O6" s="519" t="e">
        <f>+IF(AND(ISTEXT('Water Data'!B2),CD6="Yes"),'Water Data'!G9,IF(AND(ISTEXT('Water Data'!B2),CD6="No",ISNUMBER('Water Data'!G9)),CONCATENATE("[",ROUND('Water Data'!G9,0),"]"),NA()))</f>
        <v>#N/A</v>
      </c>
      <c r="P6" s="519" t="e">
        <f>+IF(AND(ISTEXT('Water Data'!B2),CE6="Yes"),100-'Water Data'!H4,IF(AND(ISTEXT('Water Data'!B2),CE6="No",ISNUMBER('Water Data'!H4)),CONCATENATE("[",ROUND(100-'Water Data'!H4,0),"]"),NA()))</f>
        <v>#N/A</v>
      </c>
      <c r="Q6" s="519" t="e">
        <f>+IF(AND(ISTEXT('Water Data'!B2),CF6="Yes"),'Water Data'!H6,IF(AND(ISTEXT('Water Data'!B2),CF6="No",ISNUMBER('Water Data'!H6)),CONCATENATE("[",ROUND('Water Data'!H6,0),"]"),NA()))</f>
        <v>#N/A</v>
      </c>
      <c r="R6" s="519" t="e">
        <f>+IF(AND(ISTEXT('Water Data'!B2),CG6="Yes"),'Water Data'!H9,IF(AND(ISTEXT('Water Data'!B2),CG6="No",ISNUMBER('Water Data'!H9)),CONCATENATE("[",ROUND('Water Data'!H9,0),"]"),NA()))</f>
        <v>#N/A</v>
      </c>
      <c r="S6" s="519" t="e">
        <f>+IF(AND(ISTEXT('Water Data'!B2),CH6="Yes"),100-'Water Data'!I4,IF(AND(ISTEXT('Water Data'!B2),CH6="No",ISNUMBER('Water Data'!I4)),CONCATENATE("[",ROUND(100-'Water Data'!I4,0),"]"),NA()))</f>
        <v>#N/A</v>
      </c>
      <c r="T6" s="519" t="e">
        <f>+IF(AND(ISTEXT('Water Data'!B2),CI6="Yes"),'Water Data'!I6,IF(AND(ISTEXT('Water Data'!B2),CI6="No",ISNUMBER('Water Data'!I6)),CONCATENATE("[",ROUND('Water Data'!I6,0),"]"),NA()))</f>
        <v>#N/A</v>
      </c>
      <c r="U6" s="519" t="e">
        <f>+IF(AND(ISTEXT('Water Data'!B2),CJ6="Yes"),'Water Data'!I9,IF(AND(ISTEXT('Water Data'!B2),CJ6="No",ISNUMBER('Water Data'!I9)),CONCATENATE("[",ROUND('Water Data'!I9,0),"]"),NA()))</f>
        <v>#N/A</v>
      </c>
      <c r="V6" s="520" t="e">
        <f>+IF(AND(ISTEXT('Sanitation Data'!B2),CK6="Yes"),100-'Sanitation Data'!D4,IF(AND(ISTEXT('Sanitation Data'!B2),CK6="No",ISNUMBER('Sanitation Data'!D4)),CONCATENATE("[",ROUND(100-'Sanitation Data'!D4,0),"]"),NA()))</f>
        <v>#N/A</v>
      </c>
      <c r="W6" s="520" t="e">
        <f>+IF(AND(ISTEXT('Sanitation Data'!B2),CL6="Yes"),'Sanitation Data'!D6,IF(AND(ISTEXT('Sanitation Data'!B2),CL6="No",ISNUMBER('Sanitation Data'!D6)),CONCATENATE("[",ROUND('Sanitation Data'!D6,0),"]"),NA()))</f>
        <v>#N/A</v>
      </c>
      <c r="X6" s="520" t="e">
        <f>+IF(AND(ISTEXT('Sanitation Data'!B2),CM6="Yes"),'Sanitation Data'!D10,IF(AND(ISTEXT('Sanitation Data'!B2),CM6="No",ISNUMBER('Sanitation Data'!D10)),CONCATENATE("[",ROUND('Sanitation Data'!D10,0),"]"),NA()))</f>
        <v>#N/A</v>
      </c>
      <c r="Y6" s="520" t="e">
        <f>+IF(AND(ISTEXT('Sanitation Data'!B2),CN6="Yes"),'Sanitation Data'!D11,IF(AND(ISTEXT('Sanitation Data'!B2),CN6="No",ISNUMBER('Sanitation Data'!D11)),CONCATENATE("[",ROUND('Sanitation Data'!D11,0),"]"),NA()))</f>
        <v>#N/A</v>
      </c>
      <c r="Z6" s="520" t="e">
        <f>+IF(AND(ISTEXT('Sanitation Data'!B2),CO6="Yes"),'Sanitation Data'!D12,IF(AND(ISTEXT('Sanitation Data'!B2),CO6="No",ISNUMBER('Sanitation Data'!D12)),CONCATENATE("[",ROUND('Sanitation Data'!D12,0),"]"),NA()))</f>
        <v>#N/A</v>
      </c>
      <c r="AA6" s="520" t="e">
        <f>+IF(AND(ISTEXT('Sanitation Data'!B2),CP6="Yes"),100-'Sanitation Data'!E4,IF(AND(ISTEXT('Sanitation Data'!B2),CP6="No",ISNUMBER('Sanitation Data'!E4)),CONCATENATE("[",ROUND(100-'Sanitation Data'!E4,0),"]"),NA()))</f>
        <v>#N/A</v>
      </c>
      <c r="AB6" s="520" t="e">
        <f>+IF(AND(ISTEXT('Sanitation Data'!B2),CQ6="Yes"),'Sanitation Data'!E6,IF(AND(ISTEXT('Sanitation Data'!B2),CQ6="No",ISNUMBER('Sanitation Data'!E6)),CONCATENATE("[",ROUND('Sanitation Data'!E6,0),"]"),NA()))</f>
        <v>#N/A</v>
      </c>
      <c r="AC6" s="520" t="e">
        <f>+IF(AND(ISTEXT('Sanitation Data'!B2),CR6="Yes"),'Sanitation Data'!E10,IF(AND(ISTEXT('Sanitation Data'!B2),CR6="No",ISNUMBER('Sanitation Data'!E10)),CONCATENATE("[",ROUND('Sanitation Data'!E10,0),"]"),NA()))</f>
        <v>#N/A</v>
      </c>
      <c r="AD6" s="520" t="e">
        <f>+IF(AND(ISTEXT('Sanitation Data'!B2),CS6="Yes"),'Sanitation Data'!E11,IF(AND(ISTEXT('Sanitation Data'!B2),CS6="No",ISNUMBER('Sanitation Data'!E11)),CONCATENATE("[",ROUND('Sanitation Data'!E11,0),"]"),NA()))</f>
        <v>#N/A</v>
      </c>
      <c r="AE6" s="520" t="e">
        <f>+IF(AND(ISTEXT('Sanitation Data'!B2),CT6="Yes"),'Sanitation Data'!E12,IF(AND(ISTEXT('Sanitation Data'!B2),CT6="No",ISNUMBER('Sanitation Data'!E12)),CONCATENATE("[",ROUND('Sanitation Data'!E12,0),"]"),NA()))</f>
        <v>#N/A</v>
      </c>
      <c r="AF6" s="520" t="e">
        <f>+IF(AND(ISTEXT('Sanitation Data'!B2),CU6="Yes"),100-'Sanitation Data'!F4,IF(AND(ISTEXT('Sanitation Data'!B2),CU6="No",ISNUMBER('Sanitation Data'!F4)),CONCATENATE("[",ROUND(100-'Sanitation Data'!F4,0),"]"),NA()))</f>
        <v>#N/A</v>
      </c>
      <c r="AG6" s="520">
        <f>+IF(AND(ISTEXT('Sanitation Data'!B2),CV6="Yes"),'Sanitation Data'!F6,IF(AND(ISTEXT('Sanitation Data'!B2),CV6="No",ISNUMBER('Sanitation Data'!F6)),CONCATENATE("[",ROUND('Sanitation Data'!F6,0),"]"),NA()))</f>
        <v>36</v>
      </c>
      <c r="AH6" s="520" t="e">
        <f>+IF(AND(ISTEXT('Sanitation Data'!B2),CW6="Yes"),'Sanitation Data'!F10,IF(AND(ISTEXT('Sanitation Data'!B2),CW6="No",ISNUMBER('Sanitation Data'!F10)),CONCATENATE("[",ROUND('Sanitation Data'!F10,0),"]"),NA()))</f>
        <v>#N/A</v>
      </c>
      <c r="AI6" s="520" t="e">
        <f>+IF(AND(ISTEXT('Sanitation Data'!B2),CX6="Yes"),'Sanitation Data'!F11,IF(AND(ISTEXT('Sanitation Data'!B2),CX6="No",ISNUMBER('Sanitation Data'!F11)),CONCATENATE("[",ROUND('Sanitation Data'!F11,0),"]"),NA()))</f>
        <v>#N/A</v>
      </c>
      <c r="AJ6" s="520">
        <f>+IF(AND(ISTEXT('Sanitation Data'!B2),CY6="Yes"),'Sanitation Data'!F12,IF(AND(ISTEXT('Sanitation Data'!B2),CY6="No",ISNUMBER('Sanitation Data'!F12)),CONCATENATE("[",ROUND('Sanitation Data'!F12,0),"]"),NA()))</f>
        <v>25</v>
      </c>
      <c r="AK6" s="520" t="e">
        <f>+IF(AND(ISTEXT('Sanitation Data'!B2),CZ6="Yes"),100-'Sanitation Data'!G4,IF(AND(ISTEXT('Sanitation Data'!B2),CZ6="No",ISNUMBER('Sanitation Data'!G4)),CONCATENATE("[",ROUND(100-'Sanitation Data'!G4,0),"]"),NA()))</f>
        <v>#N/A</v>
      </c>
      <c r="AL6" s="520" t="e">
        <f>+IF(AND(ISTEXT('Sanitation Data'!B2),DA6="Yes"),'Sanitation Data'!G6,IF(AND(ISTEXT('Sanitation Data'!B2),DA6="No",ISNUMBER('Sanitation Data'!G6)),CONCATENATE("[",ROUND('Sanitation Data'!G6,0),"]"),NA()))</f>
        <v>#N/A</v>
      </c>
      <c r="AM6" s="520" t="e">
        <f>+IF(AND(ISTEXT('Sanitation Data'!B2),DB6="Yes"),'Sanitation Data'!G10,IF(AND(ISTEXT('Sanitation Data'!B2),DB6="No",ISNUMBER('Sanitation Data'!G10)),CONCATENATE("[",ROUND('Sanitation Data'!G10,0),"]"),NA()))</f>
        <v>#N/A</v>
      </c>
      <c r="AN6" s="520" t="e">
        <f>+IF(AND(ISTEXT('Sanitation Data'!B2),DC6="Yes"),'Sanitation Data'!G11,IF(AND(ISTEXT('Sanitation Data'!B2),DC6="No",ISNUMBER('Sanitation Data'!G11)),CONCATENATE("[",ROUND('Sanitation Data'!G11,0),"]"),NA()))</f>
        <v>#N/A</v>
      </c>
      <c r="AO6" s="520" t="e">
        <f>+IF(AND(ISTEXT('Sanitation Data'!B2),DD6="Yes"),'Sanitation Data'!G12,IF(AND(ISTEXT('Sanitation Data'!B2),DD6="No",ISNUMBER('Sanitation Data'!G12)),CONCATENATE("[",ROUND('Sanitation Data'!G12,0),"]"),NA()))</f>
        <v>#N/A</v>
      </c>
      <c r="AP6" s="520" t="e">
        <f>+IF(AND(ISTEXT('Sanitation Data'!B2),DE6="Yes"),100-'Sanitation Data'!H4,IF(AND(ISTEXT('Sanitation Data'!B2),DE6="No",ISNUMBER('Sanitation Data'!H4)),CONCATENATE("[",ROUND(100-'Sanitation Data'!H4,0),"]"),NA()))</f>
        <v>#N/A</v>
      </c>
      <c r="AQ6" s="520" t="e">
        <f>+IF(AND(ISTEXT('Sanitation Data'!B2),DF6="Yes"),'Sanitation Data'!H6,IF(AND(ISTEXT('Sanitation Data'!B2),DF6="No",ISTEXT('Sanitation Data'!H6)),CONCATENATE("[",ROUND('Sanitation Data'!H6,0),"]"),NA()))</f>
        <v>#N/A</v>
      </c>
      <c r="AR6" s="520" t="e">
        <f>+IF(AND(ISTEXT('Sanitation Data'!B2),DG6="Yes"),'Sanitation Data'!H10,IF(AND(ISTEXT('Sanitation Data'!B2),DG6="No",ISNUMBER('Sanitation Data'!H10)),CONCATENATE("[",ROUND('Sanitation Data'!H10,0),"]"),NA()))</f>
        <v>#N/A</v>
      </c>
      <c r="AS6" s="520" t="e">
        <f>+IF(AND(ISTEXT('Sanitation Data'!B2),DH6="Yes"),'Sanitation Data'!H11,IF(AND(ISTEXT('Sanitation Data'!B2),DH6="No",ISNUMBER('Sanitation Data'!H11)),CONCATENATE("[",ROUND('Sanitation Data'!H11,0),"]"),NA()))</f>
        <v>#N/A</v>
      </c>
      <c r="AT6" s="520" t="e">
        <f>+IF(AND(ISTEXT('Sanitation Data'!B2),DI6="Yes"),'Sanitation Data'!H12,IF(AND(ISTEXT('Sanitation Data'!B2),DI6="No",ISNUMBER('Sanitation Data'!H12)),CONCATENATE("[",ROUND('Sanitation Data'!H12,0),"]"),NA()))</f>
        <v>#N/A</v>
      </c>
      <c r="AU6" s="520" t="e">
        <f>+IF(AND(ISTEXT('Sanitation Data'!B2),DJ6="Yes"),100-'Sanitation Data'!I4,IF(AND(ISTEXT('Sanitation Data'!B2),DJ6="No",ISNUMBER('Sanitation Data'!I4)),CONCATENATE("[",ROUND(100-'Sanitation Data'!I4,0),"]"),NA()))</f>
        <v>#N/A</v>
      </c>
      <c r="AV6" s="520" t="e">
        <f>+IF(AND(ISTEXT('Sanitation Data'!B2),DK6="Yes"),'Sanitation Data'!I6,IF(AND(ISTEXT('Sanitation Data'!B2),DK6="No",ISNUMBER('Sanitation Data'!I6)),CONCATENATE("[",ROUND('Sanitation Data'!I6,0),"]"),NA()))</f>
        <v>#N/A</v>
      </c>
      <c r="AW6" s="520" t="e">
        <f>+IF(AND(ISTEXT('Sanitation Data'!B2),DL6="Yes"),'Sanitation Data'!I10,IF(AND(ISTEXT('Sanitation Data'!B2),DL6="No",ISNUMBER('Sanitation Data'!I10)),CONCATENATE("[",ROUND('Sanitation Data'!I10,0),"]"),NA()))</f>
        <v>#N/A</v>
      </c>
      <c r="AX6" s="520" t="e">
        <f>+IF(AND(ISTEXT('Sanitation Data'!B2),DM6="Yes"),'Sanitation Data'!I11,IF(AND(ISTEXT('Sanitation Data'!B2),DM6="No",ISNUMBER('Sanitation Data'!I11)),CONCATENATE("[",ROUND('Sanitation Data'!I11,0),"]"),NA()))</f>
        <v>#N/A</v>
      </c>
      <c r="AY6" s="520" t="e">
        <f>+IF(AND(ISTEXT('Sanitation Data'!B2),DN6="Yes"),'Sanitation Data'!I12,IF(AND(ISTEXT('Sanitation Data'!B2),DN6="No",ISNUMBER('Sanitation Data'!I12)),CONCATENATE("[",ROUND('Sanitation Data'!I12,0),"]"),NA()))</f>
        <v>#N/A</v>
      </c>
      <c r="AZ6" s="521" t="e">
        <f>+IF(AND(ISTEXT('Hygiene Data'!B2),DO6="Yes"),'Hygiene Data'!D5,IF(AND(ISTEXT('Hygiene Data'!B2),DO6="No",ISNUMBER('Hygiene Data'!D5)),CONCATENATE("[",ROUND('Hygiene Data'!D5,0),"]"),NA()))</f>
        <v>#N/A</v>
      </c>
      <c r="BA6" s="597" t="e">
        <f>+IF(AND(ISTEXT('Hygiene Data'!B2),DP6="Yes"),'Hygiene Data'!D7,IF(AND(ISTEXT('Hygiene Data'!B2),DP6="No",ISNUMBER('Hygiene Data'!D7)),CONCATENATE("[",ROUND('Hygiene Data'!D7,0),"]"),NA()))</f>
        <v>#N/A</v>
      </c>
      <c r="BB6" s="521" t="e">
        <f>+IF(AND(ISTEXT('Hygiene Data'!B2),DQ6="Yes"),'Hygiene Data'!D9,IF(AND(ISTEXT('Hygiene Data'!B2),DQ6="No",ISNUMBER('Hygiene Data'!D9)),CONCATENATE("[",ROUND('Hygiene Data'!D9,0),"]"),NA()))</f>
        <v>#N/A</v>
      </c>
      <c r="BC6" s="521" t="e">
        <f>+IF(AND(ISTEXT('Hygiene Data'!B2),DR6="Yes"),'Hygiene Data'!E5,IF(AND(ISTEXT('Hygiene Data'!B2),DR6="No",ISNUMBER('Hygiene Data'!E5)),CONCATENATE("[",ROUND('Hygiene Data'!E5,0),"]"),NA()))</f>
        <v>#N/A</v>
      </c>
      <c r="BD6" s="521" t="e">
        <f>+IF(AND(ISTEXT('Hygiene Data'!B2),DS6="Yes"),'Hygiene Data'!E7,IF(AND(ISTEXT('Hygiene Data'!B2),DS6="No",ISNUMBER('Hygiene Data'!E7)),CONCATENATE("[",ROUND('Hygiene Data'!E7,0),"]"),NA()))</f>
        <v>#N/A</v>
      </c>
      <c r="BE6" s="521" t="e">
        <f>+IF(AND(ISTEXT('Hygiene Data'!B2),DT6="Yes"),'Hygiene Data'!E9,IF(AND(ISTEXT('Hygiene Data'!B2),DT6="No",ISNUMBER('Hygiene Data'!E9)),CONCATENATE("[",ROUND('Hygiene Data'!E9,0),"]"),NA()))</f>
        <v>#N/A</v>
      </c>
      <c r="BF6" s="521">
        <f>+IF(AND(ISTEXT('Hygiene Data'!B2),DU6="Yes"),'Hygiene Data'!F5,IF(AND(ISTEXT('Hygiene Data'!B2),DU6="No",ISNUMBER('Hygiene Data'!F5)),CONCATENATE("[",ROUND('Hygiene Data'!F5,0),"]"),NA()))</f>
        <v>38</v>
      </c>
      <c r="BG6" s="521">
        <f>+IF(AND(ISTEXT('Hygiene Data'!B2),DV6="Yes"),'Hygiene Data'!F7,IF(AND(ISTEXT('Hygiene Data'!B2),DV6="No",ISNUMBER('Hygiene Data'!F7)),CONCATENATE("[",ROUND('Hygiene Data'!F7,0),"]"),NA()))</f>
        <v>34</v>
      </c>
      <c r="BH6" s="521">
        <f>+IF(AND(ISTEXT('Hygiene Data'!B2),DW6="Yes"),'Hygiene Data'!F9,IF(AND(ISTEXT('Hygiene Data'!B2),DW6="No",ISNUMBER('Hygiene Data'!F9)),CONCATENATE("[",ROUND('Hygiene Data'!F9,0),"]"),NA()))</f>
        <v>17</v>
      </c>
      <c r="BI6" s="521" t="e">
        <f>+IF(AND(ISTEXT('Hygiene Data'!B2),DX6="Yes"),'Hygiene Data'!G5,IF(AND(ISTEXT('Hygiene Data'!B2),DX6="No",ISNUMBER('Hygiene Data'!G5)),CONCATENATE("[",ROUND('Hygiene Data'!G5,0),"]"),NA()))</f>
        <v>#N/A</v>
      </c>
      <c r="BJ6" s="521" t="e">
        <f>+IF(AND(ISTEXT('Hygiene Data'!B2),DY6="Yes"),'Hygiene Data'!G7,IF(AND(ISTEXT('Hygiene Data'!B2),DY6="No",ISNUMBER('Hygiene Data'!G7)),CONCATENATE("[",ROUND('Hygiene Data'!G7,0),"]"),NA()))</f>
        <v>#N/A</v>
      </c>
      <c r="BK6" s="521" t="e">
        <f>+IF(AND(ISTEXT('Hygiene Data'!B2),DZ6="Yes"),'Hygiene Data'!G9,IF(AND(ISTEXT('Hygiene Data'!B2),DZ6="No",ISNUMBER('Hygiene Data'!G9)),CONCATENATE("[",ROUND('Hygiene Data'!G9,0),"]"),NA()))</f>
        <v>#N/A</v>
      </c>
      <c r="BL6" s="521" t="e">
        <f>+IF(AND(ISTEXT('Hygiene Data'!B2),EA6="Yes"),'Hygiene Data'!H5,IF(AND(ISTEXT('Hygiene Data'!B2),EA6="No",ISNUMBER('Hygiene Data'!H5)),CONCATENATE("[",ROUND('Hygiene Data'!H5,0),"]"),NA()))</f>
        <v>#N/A</v>
      </c>
      <c r="BM6" s="521" t="e">
        <f>+IF(AND(ISTEXT('Hygiene Data'!B2),EB6="Yes"),'Hygiene Data'!H7,IF(AND(ISTEXT('Hygiene Data'!B2),EB6="No",ISNUMBER('Hygiene Data'!H7)),CONCATENATE("[",ROUND('Hygiene Data'!H7,0),"]"),NA()))</f>
        <v>#N/A</v>
      </c>
      <c r="BN6" s="521" t="e">
        <f>+IF(AND(ISTEXT('Hygiene Data'!B2),EC6="Yes"),'Hygiene Data'!H9,IF(AND(ISTEXT('Hygiene Data'!B2),EC6="No",ISNUMBER('Hygiene Data'!H9)),CONCATENATE("[",ROUND('Hygiene Data'!H9,0),"]"),NA()))</f>
        <v>#N/A</v>
      </c>
      <c r="BO6" s="521" t="e">
        <f>+IF(AND(ISTEXT('Hygiene Data'!B2),ED6="Yes"),'Hygiene Data'!I5,IF(AND(ISTEXT('Hygiene Data'!B2),ED6="No",ISNUMBER('Hygiene Data'!I5)),CONCATENATE("[",ROUND('Hygiene Data'!I5,0),"]"),NA()))</f>
        <v>#N/A</v>
      </c>
      <c r="BP6" s="521" t="e">
        <f>+IF(AND(ISTEXT('Hygiene Data'!B2),EE6="Yes"),'Hygiene Data'!I7,IF(AND(ISTEXT('Hygiene Data'!B2),EE6="No",ISNUMBER('Hygiene Data'!I7)),CONCATENATE("[",ROUND('Hygiene Data'!I7,0),"]"),NA()))</f>
        <v>#N/A</v>
      </c>
      <c r="BQ6" s="521" t="e">
        <f>+IF(AND(ISTEXT('Hygiene Data'!B2),EF6="Yes"),'Hygiene Data'!I9,IF(AND(ISTEXT('Hygiene Data'!B2),EF6="No",ISNUMBER('Hygiene Data'!I9)),CONCATENATE("[",ROUND('Hygiene Data'!I9,0),"]"),NA()))</f>
        <v>#N/A</v>
      </c>
      <c r="BS6" s="382">
        <f>+'Water Data'!D27</f>
        <v>0</v>
      </c>
      <c r="BT6" s="382">
        <f>+'Water Data'!D28</f>
        <v>0</v>
      </c>
      <c r="BU6" s="382">
        <f>+'Water Data'!D29</f>
        <v>0</v>
      </c>
      <c r="BV6" s="382">
        <f>+'Water Data'!E27</f>
        <v>0</v>
      </c>
      <c r="BW6" s="382">
        <f>+'Water Data'!E28</f>
        <v>0</v>
      </c>
      <c r="BX6" s="382">
        <f>+'Water Data'!E29</f>
        <v>0</v>
      </c>
      <c r="BY6" s="382">
        <f>+'Water Data'!F27</f>
        <v>0</v>
      </c>
      <c r="BZ6" s="382" t="str">
        <f>+'Water Data'!F28</f>
        <v>Yes</v>
      </c>
      <c r="CA6" s="382" t="str">
        <f>+'Water Data'!F29</f>
        <v>Yes</v>
      </c>
      <c r="CB6" s="382">
        <f>+'Water Data'!G27</f>
        <v>0</v>
      </c>
      <c r="CC6" s="382">
        <f>+'Water Data'!G28</f>
        <v>0</v>
      </c>
      <c r="CD6" s="382">
        <f>+'Water Data'!G29</f>
        <v>0</v>
      </c>
      <c r="CE6" s="382">
        <f>+'Water Data'!H27</f>
        <v>0</v>
      </c>
      <c r="CF6" s="382">
        <f>+'Water Data'!H28</f>
        <v>0</v>
      </c>
      <c r="CG6" s="382">
        <f>+'Water Data'!H29</f>
        <v>0</v>
      </c>
      <c r="CH6" s="382">
        <f>+'Water Data'!I27</f>
        <v>0</v>
      </c>
      <c r="CI6" s="382">
        <f>+'Water Data'!I28</f>
        <v>0</v>
      </c>
      <c r="CJ6" s="382">
        <f>+'Water Data'!I29</f>
        <v>0</v>
      </c>
      <c r="CK6" s="382">
        <f>+'Sanitation Data'!D28</f>
        <v>0</v>
      </c>
      <c r="CL6" s="382">
        <f>+'Sanitation Data'!D29</f>
        <v>0</v>
      </c>
      <c r="CM6" s="382">
        <f>+'Sanitation Data'!D30</f>
        <v>0</v>
      </c>
      <c r="CN6" s="382">
        <f>+'Sanitation Data'!D31</f>
        <v>0</v>
      </c>
      <c r="CO6" s="382">
        <f>+'Sanitation Data'!D32</f>
        <v>0</v>
      </c>
      <c r="CP6" s="382">
        <f>+'Sanitation Data'!E28</f>
        <v>0</v>
      </c>
      <c r="CQ6" s="382">
        <f>+'Sanitation Data'!E29</f>
        <v>0</v>
      </c>
      <c r="CR6" s="382">
        <f>+'Sanitation Data'!E30</f>
        <v>0</v>
      </c>
      <c r="CS6" s="382">
        <f>+'Sanitation Data'!E31</f>
        <v>0</v>
      </c>
      <c r="CT6" s="382">
        <f>+'Sanitation Data'!E32</f>
        <v>0</v>
      </c>
      <c r="CU6" s="382">
        <f>+'Sanitation Data'!F28</f>
        <v>0</v>
      </c>
      <c r="CV6" s="382" t="str">
        <f>+'Sanitation Data'!F29</f>
        <v>Yes</v>
      </c>
      <c r="CW6" s="382">
        <f>+'Sanitation Data'!F30</f>
        <v>0</v>
      </c>
      <c r="CX6" s="382">
        <f>+'Sanitation Data'!F31</f>
        <v>0</v>
      </c>
      <c r="CY6" s="382" t="str">
        <f>+'Sanitation Data'!F32</f>
        <v>Yes</v>
      </c>
      <c r="CZ6" s="382">
        <f>+'Sanitation Data'!G28</f>
        <v>0</v>
      </c>
      <c r="DA6" s="382">
        <f>+'Sanitation Data'!G29</f>
        <v>0</v>
      </c>
      <c r="DB6" s="382">
        <f>+'Sanitation Data'!G30</f>
        <v>0</v>
      </c>
      <c r="DC6" s="382">
        <f>+'Sanitation Data'!G31</f>
        <v>0</v>
      </c>
      <c r="DD6" s="382">
        <f>+'Sanitation Data'!G32</f>
        <v>0</v>
      </c>
      <c r="DE6" s="382">
        <f>+'Sanitation Data'!H28</f>
        <v>0</v>
      </c>
      <c r="DF6" s="382">
        <f>+'Sanitation Data'!H29</f>
        <v>0</v>
      </c>
      <c r="DG6" s="382">
        <f>+'Sanitation Data'!H30</f>
        <v>0</v>
      </c>
      <c r="DH6" s="382">
        <f>+'Sanitation Data'!H31</f>
        <v>0</v>
      </c>
      <c r="DI6" s="382">
        <f>+'Sanitation Data'!H32</f>
        <v>0</v>
      </c>
      <c r="DJ6" s="382">
        <f>+'Sanitation Data'!I28</f>
        <v>0</v>
      </c>
      <c r="DK6" s="382">
        <f>+'Sanitation Data'!I29</f>
        <v>0</v>
      </c>
      <c r="DL6" s="382">
        <f>+'Sanitation Data'!I30</f>
        <v>0</v>
      </c>
      <c r="DM6" s="382">
        <f>+'Sanitation Data'!I31</f>
        <v>0</v>
      </c>
      <c r="DN6" s="382">
        <f>+'Sanitation Data'!I32</f>
        <v>0</v>
      </c>
      <c r="DO6" s="382">
        <f>+'Hygiene Data'!D11</f>
        <v>0</v>
      </c>
      <c r="DP6" s="382">
        <f>+'Hygiene Data'!D12</f>
        <v>0</v>
      </c>
      <c r="DQ6" s="382">
        <f>+'Hygiene Data'!D13</f>
        <v>0</v>
      </c>
      <c r="DR6" s="382">
        <f>+'Hygiene Data'!E11</f>
        <v>0</v>
      </c>
      <c r="DS6" s="382">
        <f>+'Hygiene Data'!E12</f>
        <v>0</v>
      </c>
      <c r="DT6" s="382">
        <f>+'Hygiene Data'!E13</f>
        <v>0</v>
      </c>
      <c r="DU6" s="382" t="str">
        <f>+'Hygiene Data'!F11</f>
        <v>Yes</v>
      </c>
      <c r="DV6" s="382" t="str">
        <f>+'Hygiene Data'!F12</f>
        <v>Yes</v>
      </c>
      <c r="DW6" s="382" t="str">
        <f>+'Hygiene Data'!F13</f>
        <v>Yes</v>
      </c>
      <c r="DX6" s="382">
        <f>+'Hygiene Data'!G11</f>
        <v>0</v>
      </c>
      <c r="DY6" s="382">
        <f>+'Hygiene Data'!G12</f>
        <v>0</v>
      </c>
      <c r="DZ6" s="382">
        <f>+'Hygiene Data'!G13</f>
        <v>0</v>
      </c>
      <c r="EA6" s="382">
        <f>+'Hygiene Data'!H11</f>
        <v>0</v>
      </c>
      <c r="EB6" s="382">
        <f>+'Hygiene Data'!H12</f>
        <v>0</v>
      </c>
      <c r="EC6" s="382">
        <f>+'Hygiene Data'!H13</f>
        <v>0</v>
      </c>
      <c r="ED6" s="382">
        <f>+'Hygiene Data'!I11</f>
        <v>0</v>
      </c>
      <c r="EE6" s="382">
        <f>+'Hygiene Data'!I12</f>
        <v>0</v>
      </c>
      <c r="EF6" s="382">
        <f>+'Hygiene Data'!I13</f>
        <v>0</v>
      </c>
    </row>
    <row r="7" spans="1:136" x14ac:dyDescent="0.25">
      <c r="A7" s="491" t="str">
        <f ca="1">+IF(OFFSET('Water Data'!$B$2,0,10*ROW('Water Data'!E1))="","",OFFSET('Water Data'!$B$2,0,10*ROW('Water Data'!E1)))</f>
        <v>SLB_2016_UIS</v>
      </c>
      <c r="B7" s="491"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518">
        <f t="shared" ref="C7:C70" ca="1" si="0">+IF(ISNUMBER(VALUE(MID(A7,5,4))), VALUE(MID(A7, 5,4)),"")</f>
        <v>2016</v>
      </c>
      <c r="D7" s="519"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19"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519">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19.14</v>
      </c>
      <c r="G7" s="519"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19"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19"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19"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19"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19"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19"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19"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19"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19"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19"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19">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19.559999999999999</v>
      </c>
      <c r="S7" s="519"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19"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19">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18.73</v>
      </c>
      <c r="V7" s="520"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20"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20"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20"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20">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28.38</v>
      </c>
      <c r="AA7" s="520"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20"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20"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20"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20"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20"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20"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20"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20"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20"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20"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20"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20"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20"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20"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20"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20"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20"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20"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20">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22.48</v>
      </c>
      <c r="AU7" s="520"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20"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20"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20"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20">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34.200000000000003</v>
      </c>
      <c r="AZ7" s="521"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97"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21"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21"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21"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21"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21"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21"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21"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21"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21"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21"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21"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21"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21"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21"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21"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21"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82" t="str">
        <f ca="1">+IF(OFFSET('Water Data'!$D$27,0,10*ROW('Water Data'!D1))="","",OFFSET('Water Data'!$D$27,0,10*ROW('Water Data'!D1)))</f>
        <v/>
      </c>
      <c r="BT7" s="382" t="str">
        <f ca="1">+IF(OFFSET('Water Data'!$D$28,0,10*ROW('Water Data'!D1))="","",OFFSET('Water Data'!$D$28,0,10*ROW('Water Data'!D1)))</f>
        <v/>
      </c>
      <c r="BU7" s="382" t="str">
        <f ca="1">+IF(OFFSET('Water Data'!$D$29,0,10*ROW('Water Data'!D1))="","",OFFSET('Water Data'!$D$29,0,10*ROW('Water Data'!D1)))</f>
        <v>Yes</v>
      </c>
      <c r="BV7" s="382" t="str">
        <f ca="1">+IF(OFFSET('Water Data'!$E$27,0,10*ROW('Water Data'!E1))="","",OFFSET('Water Data'!$E$27,0,10*ROW('Water Data'!E1)))</f>
        <v/>
      </c>
      <c r="BW7" s="382" t="str">
        <f ca="1">+IF(OFFSET('Water Data'!$E$28,0,10*ROW('Water Data'!E1))="","",OFFSET('Water Data'!$E$28,0,10*ROW('Water Data'!E1)))</f>
        <v/>
      </c>
      <c r="BX7" s="382" t="str">
        <f ca="1">+IF(OFFSET('Water Data'!$E$29,0,10*ROW('Water Data'!E1))="","",OFFSET('Water Data'!$E$29,0,10*ROW('Water Data'!E1)))</f>
        <v/>
      </c>
      <c r="BY7" s="382" t="str">
        <f ca="1">+IF(OFFSET('Water Data'!$F$27,0,10*ROW('Water Data'!F1))="","",OFFSET('Water Data'!$F$27,0,10*ROW('Water Data'!F1)))</f>
        <v/>
      </c>
      <c r="BZ7" s="382" t="str">
        <f ca="1">+IF(OFFSET('Water Data'!$F$28,0,10*ROW('Water Data'!F1))="","",OFFSET('Water Data'!$F$28,0,10*ROW('Water Data'!F1)))</f>
        <v/>
      </c>
      <c r="CA7" s="382" t="str">
        <f ca="1">+IF(OFFSET('Water Data'!$F$29,0,10*ROW('Water Data'!F1))="","",OFFSET('Water Data'!$F$29,0,10*ROW('Water Data'!F1)))</f>
        <v/>
      </c>
      <c r="CB7" s="382" t="str">
        <f ca="1">+IF(OFFSET('Water Data'!$G$27,0,10*ROW('Water Data'!G1))="","",OFFSET('Water Data'!$G$27,0,10*ROW('Water Data'!G1)))</f>
        <v/>
      </c>
      <c r="CC7" s="382" t="str">
        <f ca="1">+IF(OFFSET('Water Data'!$G$28,0,10*ROW('Water Data'!G1))="","",OFFSET('Water Data'!$G$28,0,10*ROW('Water Data'!G1)))</f>
        <v/>
      </c>
      <c r="CD7" s="382" t="str">
        <f ca="1">+IF(OFFSET('Water Data'!$G$29,0,10*ROW('Water Data'!G1))="","",OFFSET('Water Data'!$G$29,0,10*ROW('Water Data'!G1)))</f>
        <v/>
      </c>
      <c r="CE7" s="382" t="str">
        <f ca="1">+IF(OFFSET('Water Data'!$H$27,0,10*ROW('Water Data'!H1))="","",OFFSET('Water Data'!$H$27,0,10*ROW('Water Data'!H1)))</f>
        <v/>
      </c>
      <c r="CF7" s="382" t="str">
        <f ca="1">+IF(OFFSET('Water Data'!$H$28,0,10*ROW('Water Data'!H1))="","",OFFSET('Water Data'!$H$28,0,10*ROW('Water Data'!H1)))</f>
        <v/>
      </c>
      <c r="CG7" s="382" t="str">
        <f ca="1">+IF(OFFSET('Water Data'!$H$29,0,10*ROW('Water Data'!H1))="","",OFFSET('Water Data'!$H$29,0,10*ROW('Water Data'!H1)))</f>
        <v>Yes</v>
      </c>
      <c r="CH7" s="382" t="str">
        <f ca="1">+IF(OFFSET('Water Data'!$I$27,0,10*ROW('Water Data'!I1))="","",OFFSET('Water Data'!$I$27,0,10*ROW('Water Data'!I1)))</f>
        <v/>
      </c>
      <c r="CI7" s="382" t="str">
        <f ca="1">+IF(OFFSET('Water Data'!$I$28,0,10*ROW('Water Data'!I1))="","",OFFSET('Water Data'!$I$28,0,10*ROW('Water Data'!I1)))</f>
        <v/>
      </c>
      <c r="CJ7" s="382" t="str">
        <f ca="1">+IF(OFFSET('Water Data'!$I$29,0,10*ROW('Water Data'!I1))="","",OFFSET('Water Data'!$I$29,0,10*ROW('Water Data'!I1)))</f>
        <v>Yes</v>
      </c>
      <c r="CK7" s="382" t="str">
        <f ca="1">+IF(OFFSET('Sanitation Data'!$D$28,0,10*ROW('Sanitation Data'!D1))="","",OFFSET('Sanitation Data'!$D$28,0,10*ROW('Sanitation Data'!D1)))</f>
        <v/>
      </c>
      <c r="CL7" s="382" t="str">
        <f ca="1">+IF(OFFSET('Sanitation Data'!$D$29,0,10*ROW('Sanitation Data'!D1))="","",OFFSET('Sanitation Data'!$D$29,0,10*ROW('Sanitation Data'!D1)))</f>
        <v/>
      </c>
      <c r="CM7" s="382" t="str">
        <f ca="1">+IF(OFFSET('Sanitation Data'!$D$30,0,10*ROW('Sanitation Data'!D1))="","",OFFSET('Sanitation Data'!$D$30,0,10*ROW('Sanitation Data'!D1)))</f>
        <v/>
      </c>
      <c r="CN7" s="382" t="str">
        <f ca="1">+IF(OFFSET('Sanitation Data'!$D$31,0,10*ROW('Sanitation Data'!D1))="","",OFFSET('Sanitation Data'!$D$31,0,10*ROW('Sanitation Data'!D1)))</f>
        <v/>
      </c>
      <c r="CO7" s="382" t="str">
        <f ca="1">+IF(OFFSET('Sanitation Data'!$D$32,0,10*ROW('Sanitation Data'!D1))="","",OFFSET('Sanitation Data'!$D$32,0,10*ROW('Sanitation Data'!D1)))</f>
        <v>Yes</v>
      </c>
      <c r="CP7" s="382" t="str">
        <f ca="1">+IF(OFFSET('Sanitation Data'!$E$28,0,10*ROW('Sanitation Data'!E1))="","",OFFSET('Sanitation Data'!$E$28,0,10*ROW('Sanitation Data'!E1)))</f>
        <v/>
      </c>
      <c r="CQ7" s="382" t="str">
        <f ca="1">+IF(OFFSET('Sanitation Data'!$E$29,0,10*ROW('Sanitation Data'!E1))="","",OFFSET('Sanitation Data'!$E$29,0,10*ROW('Sanitation Data'!E1)))</f>
        <v/>
      </c>
      <c r="CR7" s="382" t="str">
        <f ca="1">+IF(OFFSET('Sanitation Data'!$E$30,0,10*ROW('Sanitation Data'!E1))="","",OFFSET('Sanitation Data'!$E$30,0,10*ROW('Sanitation Data'!E1)))</f>
        <v/>
      </c>
      <c r="CS7" s="382" t="str">
        <f ca="1">+IF(OFFSET('Sanitation Data'!$E$31,0,10*ROW('Sanitation Data'!E1))="","",OFFSET('Sanitation Data'!$E$31,0,10*ROW('Sanitation Data'!E1)))</f>
        <v/>
      </c>
      <c r="CT7" s="382" t="str">
        <f ca="1">+IF(OFFSET('Sanitation Data'!$E$32,0,10*ROW('Sanitation Data'!E1))="","",OFFSET('Sanitation Data'!$E$32,0,10*ROW('Sanitation Data'!E1)))</f>
        <v/>
      </c>
      <c r="CU7" s="382" t="str">
        <f ca="1">+IF(OFFSET('Sanitation Data'!$F$28,0,10*ROW('Sanitation Data'!F1))="","",OFFSET('Sanitation Data'!$F$28,0,10*ROW('Sanitation Data'!F1)))</f>
        <v/>
      </c>
      <c r="CV7" s="382" t="str">
        <f ca="1">+IF(OFFSET('Sanitation Data'!$F$29,0,10*ROW('Sanitation Data'!F1))="","",OFFSET('Sanitation Data'!$F$29,0,10*ROW('Sanitation Data'!F1)))</f>
        <v/>
      </c>
      <c r="CW7" s="382" t="str">
        <f ca="1">+IF(OFFSET('Sanitation Data'!$F$30,0,10*ROW('Sanitation Data'!F1))="","",OFFSET('Sanitation Data'!$F$30,0,10*ROW('Sanitation Data'!F1)))</f>
        <v/>
      </c>
      <c r="CX7" s="382" t="str">
        <f ca="1">+IF(OFFSET('Sanitation Data'!$F$31,0,10*ROW('Sanitation Data'!F1))="","",OFFSET('Sanitation Data'!$F$31,0,10*ROW('Sanitation Data'!F1)))</f>
        <v/>
      </c>
      <c r="CY7" s="382" t="str">
        <f ca="1">+IF(OFFSET('Sanitation Data'!$F$32,0,10*ROW('Sanitation Data'!F1))="","",OFFSET('Sanitation Data'!$F$32,0,10*ROW('Sanitation Data'!F1)))</f>
        <v/>
      </c>
      <c r="CZ7" s="382" t="str">
        <f ca="1">+IF(OFFSET('Sanitation Data'!$G$28,0,10*ROW('Sanitation Data'!G1))="","",OFFSET('Sanitation Data'!$G$28,0,10*ROW('Sanitation Data'!G1)))</f>
        <v/>
      </c>
      <c r="DA7" s="382" t="str">
        <f ca="1">+IF(OFFSET('Sanitation Data'!$G$29,0,10*ROW('Sanitation Data'!G1))="","",OFFSET('Sanitation Data'!$G$29,0,10*ROW('Sanitation Data'!G1)))</f>
        <v/>
      </c>
      <c r="DB7" s="382" t="str">
        <f ca="1">+IF(OFFSET('Sanitation Data'!$G$30,0,10*ROW('Sanitation Data'!G1))="","",OFFSET('Sanitation Data'!$G$30,0,10*ROW('Sanitation Data'!G1)))</f>
        <v/>
      </c>
      <c r="DC7" s="382" t="str">
        <f ca="1">+IF(OFFSET('Sanitation Data'!$G$31,0,10*ROW('Sanitation Data'!G1))="","",OFFSET('Sanitation Data'!$G$31,0,10*ROW('Sanitation Data'!G1)))</f>
        <v/>
      </c>
      <c r="DD7" s="382" t="str">
        <f ca="1">+IF(OFFSET('Sanitation Data'!$G$32,0,10*ROW('Sanitation Data'!G1))="","",OFFSET('Sanitation Data'!$G$32,0,10*ROW('Sanitation Data'!G1)))</f>
        <v/>
      </c>
      <c r="DE7" s="382" t="str">
        <f ca="1">+IF(OFFSET('Sanitation Data'!$H$28,0,10*ROW('Sanitation Data'!H1))="","",OFFSET('Sanitation Data'!$H$28,0,10*ROW('Sanitation Data'!H1)))</f>
        <v/>
      </c>
      <c r="DF7" s="382" t="str">
        <f ca="1">+IF(OFFSET('Sanitation Data'!$H$29,0,10*ROW('Sanitation Data'!H1))="","",OFFSET('Sanitation Data'!$H$29,0,10*ROW('Sanitation Data'!H1)))</f>
        <v/>
      </c>
      <c r="DG7" s="382" t="str">
        <f ca="1">+IF(OFFSET('Sanitation Data'!$H$30,0,10*ROW('Sanitation Data'!H1))="","",OFFSET('Sanitation Data'!$H$30,0,10*ROW('Sanitation Data'!H1)))</f>
        <v/>
      </c>
      <c r="DH7" s="382" t="str">
        <f ca="1">+IF(OFFSET('Sanitation Data'!$H$31,0,10*ROW('Sanitation Data'!H1))="","",OFFSET('Sanitation Data'!$H$31,0,10*ROW('Sanitation Data'!H1)))</f>
        <v/>
      </c>
      <c r="DI7" s="382" t="str">
        <f ca="1">+IF(OFFSET('Sanitation Data'!$H$32,0,10*ROW('Sanitation Data'!H1))="","",OFFSET('Sanitation Data'!$H$32,0,10*ROW('Sanitation Data'!H1)))</f>
        <v>Yes</v>
      </c>
      <c r="DJ7" s="382" t="str">
        <f ca="1">+IF(OFFSET('Sanitation Data'!$I$28,0,10*ROW('Sanitation Data'!I1))="","",OFFSET('Sanitation Data'!$I$28,0,10*ROW('Sanitation Data'!I1)))</f>
        <v/>
      </c>
      <c r="DK7" s="382" t="str">
        <f ca="1">+IF(OFFSET('Sanitation Data'!$I$29,0,10*ROW('Sanitation Data'!I1))="","",OFFSET('Sanitation Data'!$I$29,0,10*ROW('Sanitation Data'!I1)))</f>
        <v/>
      </c>
      <c r="DL7" s="382" t="str">
        <f ca="1">+IF(OFFSET('Sanitation Data'!$I$30,0,10*ROW('Sanitation Data'!I1))="","",OFFSET('Sanitation Data'!$I$30,0,10*ROW('Sanitation Data'!I1)))</f>
        <v/>
      </c>
      <c r="DM7" s="382" t="str">
        <f ca="1">+IF(OFFSET('Sanitation Data'!$I$31,0,10*ROW('Sanitation Data'!I1))="","",OFFSET('Sanitation Data'!$I$31,0,10*ROW('Sanitation Data'!I1)))</f>
        <v/>
      </c>
      <c r="DN7" s="382" t="str">
        <f ca="1">+IF(OFFSET('Sanitation Data'!$I$32,0,10*ROW('Sanitation Data'!I1))="","",OFFSET('Sanitation Data'!$I$32,0,10*ROW('Sanitation Data'!I1)))</f>
        <v>Yes</v>
      </c>
      <c r="DO7" s="382" t="str">
        <f ca="1">+IF(OFFSET('Hygiene Data'!$D$11,0,10*ROW('Hygiene Data'!D1))="","",OFFSET('Hygiene Data'!$D$11,0,10*ROW('Hygiene Data'!D1)))</f>
        <v/>
      </c>
      <c r="DP7" s="382" t="str">
        <f ca="1">+IF(OFFSET('Hygiene Data'!$D$12,0,10*ROW('Hygiene Data'!D1))="","",OFFSET('Hygiene Data'!$D$12,0,10*ROW('Hygiene Data'!D1)))</f>
        <v/>
      </c>
      <c r="DQ7" s="382" t="str">
        <f ca="1">+IF(OFFSET('Hygiene Data'!$D$13,0,10*ROW('Hygiene Data'!D1))="","",OFFSET('Hygiene Data'!$D$13,0,10*ROW('Hygiene Data'!D1)))</f>
        <v/>
      </c>
      <c r="DR7" s="382" t="str">
        <f ca="1">+IF(OFFSET('Hygiene Data'!$E$11,0,10*ROW('Hygiene Data'!E1))="","",OFFSET('Hygiene Data'!$E$11,0,10*ROW('Hygiene Data'!E1)))</f>
        <v/>
      </c>
      <c r="DS7" s="382" t="str">
        <f ca="1">+IF(OFFSET('Hygiene Data'!$E$12,0,10*ROW('Hygiene Data'!E1))="","",OFFSET('Hygiene Data'!$E$12,0,10*ROW('Hygiene Data'!E1)))</f>
        <v/>
      </c>
      <c r="DT7" s="382" t="str">
        <f ca="1">+IF(OFFSET('Hygiene Data'!$E$13,0,10*ROW('Hygiene Data'!E1))="","",OFFSET('Hygiene Data'!$E$13,0,10*ROW('Hygiene Data'!E1)))</f>
        <v/>
      </c>
      <c r="DU7" s="382" t="str">
        <f ca="1">+IF(OFFSET('Hygiene Data'!$F$11,0,10*ROW('Hygiene Data'!F1))="","",OFFSET('Hygiene Data'!$F$11,0,10*ROW('Hygiene Data'!F1)))</f>
        <v/>
      </c>
      <c r="DV7" s="382" t="str">
        <f ca="1">+IF(OFFSET('Hygiene Data'!$F$12,0,10*ROW('Hygiene Data'!F1))="","",OFFSET('Hygiene Data'!$F$12,0,10*ROW('Hygiene Data'!F1)))</f>
        <v/>
      </c>
      <c r="DW7" s="382" t="str">
        <f ca="1">+IF(OFFSET('Hygiene Data'!$F$13,0,10*ROW('Hygiene Data'!F1))="","",OFFSET('Hygiene Data'!$F$13,0,10*ROW('Hygiene Data'!F1)))</f>
        <v/>
      </c>
      <c r="DX7" s="382" t="str">
        <f ca="1">+IF(OFFSET('Hygiene Data'!$G$11,0,10*ROW('Hygiene Data'!G1))="","",OFFSET('Hygiene Data'!$G$11,0,10*ROW('Hygiene Data'!G1)))</f>
        <v/>
      </c>
      <c r="DY7" s="382" t="str">
        <f ca="1">+IF(OFFSET('Hygiene Data'!$G$12,0,10*ROW('Hygiene Data'!G1))="","",OFFSET('Hygiene Data'!$G$12,0,10*ROW('Hygiene Data'!G1)))</f>
        <v/>
      </c>
      <c r="DZ7" s="382" t="str">
        <f ca="1">+IF(OFFSET('Hygiene Data'!$G$13,0,10*ROW('Hygiene Data'!G1))="","",OFFSET('Hygiene Data'!$G$13,0,10*ROW('Hygiene Data'!G1)))</f>
        <v/>
      </c>
      <c r="EA7" s="382" t="str">
        <f ca="1">+IF(OFFSET('Hygiene Data'!$H$11,0,10*ROW('Hygiene Data'!H1))="","",OFFSET('Hygiene Data'!$H$11,0,10*ROW('Hygiene Data'!H1)))</f>
        <v/>
      </c>
      <c r="EB7" s="382" t="str">
        <f ca="1">+IF(OFFSET('Hygiene Data'!$H$12,0,10*ROW('Hygiene Data'!H1))="","",OFFSET('Hygiene Data'!$H$12,0,10*ROW('Hygiene Data'!H1)))</f>
        <v/>
      </c>
      <c r="EC7" s="382" t="str">
        <f ca="1">+IF(OFFSET('Hygiene Data'!$H$13,0,10*ROW('Hygiene Data'!H1))="","",OFFSET('Hygiene Data'!$H$13,0,10*ROW('Hygiene Data'!H1)))</f>
        <v/>
      </c>
      <c r="ED7" s="382" t="str">
        <f ca="1">+IF(OFFSET('Hygiene Data'!$I$11,0,10*ROW('Hygiene Data'!I1))="","",OFFSET('Hygiene Data'!$I$11,0,10*ROW('Hygiene Data'!I1)))</f>
        <v/>
      </c>
      <c r="EE7" s="382" t="str">
        <f ca="1">+IF(OFFSET('Hygiene Data'!$I$12,0,10*ROW('Hygiene Data'!I1))="","",OFFSET('Hygiene Data'!$I$12,0,10*ROW('Hygiene Data'!I1)))</f>
        <v/>
      </c>
      <c r="EF7" s="382" t="str">
        <f ca="1">+IF(OFFSET('Hygiene Data'!$I$13,0,10*ROW('Hygiene Data'!I1))="","",OFFSET('Hygiene Data'!$I$13,0,10*ROW('Hygiene Data'!I1)))</f>
        <v/>
      </c>
    </row>
    <row r="8" spans="1:136" x14ac:dyDescent="0.25">
      <c r="A8" s="491" t="str">
        <f ca="1">+IF(OFFSET('Water Data'!$B$2,0,10*ROW('Water Data'!E2))="","",OFFSET('Water Data'!$B$2,0,10*ROW('Water Data'!E2)))</f>
        <v>SLB_2017_UIS</v>
      </c>
      <c r="B8" s="491"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518">
        <f t="shared" ca="1" si="0"/>
        <v>2017</v>
      </c>
      <c r="D8" s="519"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19"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19">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43.346769999999999</v>
      </c>
      <c r="G8" s="519"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19"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19"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19"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19"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19"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19"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19"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19"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19"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19"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19">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43.346769999999999</v>
      </c>
      <c r="S8" s="519"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19"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19"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20"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20"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20"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20"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20"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20"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20"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20"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20"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20"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20"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20"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20"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20"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20"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20"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20"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20"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20"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20"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20"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20"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20"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20"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20"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20"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20"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20"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20"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20"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21"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97"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21"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21"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21"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21"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21"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21"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21"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21"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21"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21"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21"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21"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21"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21"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21"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21"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82" t="str">
        <f ca="1">+IF(OFFSET('Water Data'!$D$27,0,10*ROW('Water Data'!D2))="","",OFFSET('Water Data'!$D$27,0,10*ROW('Water Data'!D2)))</f>
        <v/>
      </c>
      <c r="BT8" s="382" t="str">
        <f ca="1">+IF(OFFSET('Water Data'!$D$28,0,10*ROW('Water Data'!D2))="","",OFFSET('Water Data'!$D$28,0,10*ROW('Water Data'!D2)))</f>
        <v/>
      </c>
      <c r="BU8" s="382" t="str">
        <f ca="1">+IF(OFFSET('Water Data'!$D$29,0,10*ROW('Water Data'!D2))="","",OFFSET('Water Data'!$D$29,0,10*ROW('Water Data'!D2)))</f>
        <v>Yes</v>
      </c>
      <c r="BV8" s="382" t="str">
        <f ca="1">+IF(OFFSET('Water Data'!$E$27,0,10*ROW('Water Data'!E2))="","",OFFSET('Water Data'!$E$27,0,10*ROW('Water Data'!E2)))</f>
        <v/>
      </c>
      <c r="BW8" s="382" t="str">
        <f ca="1">+IF(OFFSET('Water Data'!$E$28,0,10*ROW('Water Data'!E2))="","",OFFSET('Water Data'!$E$28,0,10*ROW('Water Data'!E2)))</f>
        <v/>
      </c>
      <c r="BX8" s="382" t="str">
        <f ca="1">+IF(OFFSET('Water Data'!$E$29,0,10*ROW('Water Data'!E2))="","",OFFSET('Water Data'!$E$29,0,10*ROW('Water Data'!E2)))</f>
        <v/>
      </c>
      <c r="BY8" s="382" t="str">
        <f ca="1">+IF(OFFSET('Water Data'!$F$27,0,10*ROW('Water Data'!F2))="","",OFFSET('Water Data'!$F$27,0,10*ROW('Water Data'!F2)))</f>
        <v/>
      </c>
      <c r="BZ8" s="382" t="str">
        <f ca="1">+IF(OFFSET('Water Data'!$F$28,0,10*ROW('Water Data'!F2))="","",OFFSET('Water Data'!$F$28,0,10*ROW('Water Data'!F2)))</f>
        <v/>
      </c>
      <c r="CA8" s="382" t="str">
        <f ca="1">+IF(OFFSET('Water Data'!$F$29,0,10*ROW('Water Data'!F2))="","",OFFSET('Water Data'!$F$29,0,10*ROW('Water Data'!F2)))</f>
        <v/>
      </c>
      <c r="CB8" s="382" t="str">
        <f ca="1">+IF(OFFSET('Water Data'!$G$27,0,10*ROW('Water Data'!G2))="","",OFFSET('Water Data'!$G$27,0,10*ROW('Water Data'!G2)))</f>
        <v/>
      </c>
      <c r="CC8" s="382" t="str">
        <f ca="1">+IF(OFFSET('Water Data'!$G$28,0,10*ROW('Water Data'!G2))="","",OFFSET('Water Data'!$G$28,0,10*ROW('Water Data'!G2)))</f>
        <v/>
      </c>
      <c r="CD8" s="382" t="str">
        <f ca="1">+IF(OFFSET('Water Data'!$G$29,0,10*ROW('Water Data'!G2))="","",OFFSET('Water Data'!$G$29,0,10*ROW('Water Data'!G2)))</f>
        <v/>
      </c>
      <c r="CE8" s="382" t="str">
        <f ca="1">+IF(OFFSET('Water Data'!$H$27,0,10*ROW('Water Data'!H2))="","",OFFSET('Water Data'!$H$27,0,10*ROW('Water Data'!H2)))</f>
        <v/>
      </c>
      <c r="CF8" s="382" t="str">
        <f ca="1">+IF(OFFSET('Water Data'!$H$28,0,10*ROW('Water Data'!H2))="","",OFFSET('Water Data'!$H$28,0,10*ROW('Water Data'!H2)))</f>
        <v/>
      </c>
      <c r="CG8" s="382" t="str">
        <f ca="1">+IF(OFFSET('Water Data'!$H$29,0,10*ROW('Water Data'!H2))="","",OFFSET('Water Data'!$H$29,0,10*ROW('Water Data'!H2)))</f>
        <v>Yes</v>
      </c>
      <c r="CH8" s="382" t="str">
        <f ca="1">+IF(OFFSET('Water Data'!$I$27,0,10*ROW('Water Data'!I2))="","",OFFSET('Water Data'!$I$27,0,10*ROW('Water Data'!I2)))</f>
        <v/>
      </c>
      <c r="CI8" s="382" t="str">
        <f ca="1">+IF(OFFSET('Water Data'!$I$28,0,10*ROW('Water Data'!I2))="","",OFFSET('Water Data'!$I$28,0,10*ROW('Water Data'!I2)))</f>
        <v/>
      </c>
      <c r="CJ8" s="382" t="str">
        <f ca="1">+IF(OFFSET('Water Data'!$I$29,0,10*ROW('Water Data'!I2))="","",OFFSET('Water Data'!$I$29,0,10*ROW('Water Data'!I2)))</f>
        <v/>
      </c>
      <c r="CK8" s="382" t="str">
        <f ca="1">+IF(OFFSET('Sanitation Data'!$D$28,0,10*ROW('Sanitation Data'!D2))="","",OFFSET('Sanitation Data'!$D$28,0,10*ROW('Sanitation Data'!D2)))</f>
        <v/>
      </c>
      <c r="CL8" s="382" t="str">
        <f ca="1">+IF(OFFSET('Sanitation Data'!$D$29,0,10*ROW('Sanitation Data'!D2))="","",OFFSET('Sanitation Data'!$D$29,0,10*ROW('Sanitation Data'!D2)))</f>
        <v/>
      </c>
      <c r="CM8" s="382" t="str">
        <f ca="1">+IF(OFFSET('Sanitation Data'!$D$30,0,10*ROW('Sanitation Data'!D2))="","",OFFSET('Sanitation Data'!$D$30,0,10*ROW('Sanitation Data'!D2)))</f>
        <v/>
      </c>
      <c r="CN8" s="382" t="str">
        <f ca="1">+IF(OFFSET('Sanitation Data'!$D$31,0,10*ROW('Sanitation Data'!D2))="","",OFFSET('Sanitation Data'!$D$31,0,10*ROW('Sanitation Data'!D2)))</f>
        <v/>
      </c>
      <c r="CO8" s="382" t="str">
        <f ca="1">+IF(OFFSET('Sanitation Data'!$D$32,0,10*ROW('Sanitation Data'!D2))="","",OFFSET('Sanitation Data'!$D$32,0,10*ROW('Sanitation Data'!D2)))</f>
        <v/>
      </c>
      <c r="CP8" s="382" t="str">
        <f ca="1">+IF(OFFSET('Sanitation Data'!$E$28,0,10*ROW('Sanitation Data'!E2))="","",OFFSET('Sanitation Data'!$E$28,0,10*ROW('Sanitation Data'!E2)))</f>
        <v/>
      </c>
      <c r="CQ8" s="382" t="str">
        <f ca="1">+IF(OFFSET('Sanitation Data'!$E$29,0,10*ROW('Sanitation Data'!E2))="","",OFFSET('Sanitation Data'!$E$29,0,10*ROW('Sanitation Data'!E2)))</f>
        <v/>
      </c>
      <c r="CR8" s="382" t="str">
        <f ca="1">+IF(OFFSET('Sanitation Data'!$E$30,0,10*ROW('Sanitation Data'!E2))="","",OFFSET('Sanitation Data'!$E$30,0,10*ROW('Sanitation Data'!E2)))</f>
        <v/>
      </c>
      <c r="CS8" s="382" t="str">
        <f ca="1">+IF(OFFSET('Sanitation Data'!$E$31,0,10*ROW('Sanitation Data'!E2))="","",OFFSET('Sanitation Data'!$E$31,0,10*ROW('Sanitation Data'!E2)))</f>
        <v/>
      </c>
      <c r="CT8" s="382" t="str">
        <f ca="1">+IF(OFFSET('Sanitation Data'!$E$32,0,10*ROW('Sanitation Data'!E2))="","",OFFSET('Sanitation Data'!$E$32,0,10*ROW('Sanitation Data'!E2)))</f>
        <v/>
      </c>
      <c r="CU8" s="382" t="str">
        <f ca="1">+IF(OFFSET('Sanitation Data'!$F$28,0,10*ROW('Sanitation Data'!F2))="","",OFFSET('Sanitation Data'!$F$28,0,10*ROW('Sanitation Data'!F2)))</f>
        <v/>
      </c>
      <c r="CV8" s="382" t="str">
        <f ca="1">+IF(OFFSET('Sanitation Data'!$F$29,0,10*ROW('Sanitation Data'!F2))="","",OFFSET('Sanitation Data'!$F$29,0,10*ROW('Sanitation Data'!F2)))</f>
        <v/>
      </c>
      <c r="CW8" s="382" t="str">
        <f ca="1">+IF(OFFSET('Sanitation Data'!$F$30,0,10*ROW('Sanitation Data'!F2))="","",OFFSET('Sanitation Data'!$F$30,0,10*ROW('Sanitation Data'!F2)))</f>
        <v/>
      </c>
      <c r="CX8" s="382" t="str">
        <f ca="1">+IF(OFFSET('Sanitation Data'!$F$31,0,10*ROW('Sanitation Data'!F2))="","",OFFSET('Sanitation Data'!$F$31,0,10*ROW('Sanitation Data'!F2)))</f>
        <v/>
      </c>
      <c r="CY8" s="382" t="str">
        <f ca="1">+IF(OFFSET('Sanitation Data'!$F$32,0,10*ROW('Sanitation Data'!F2))="","",OFFSET('Sanitation Data'!$F$32,0,10*ROW('Sanitation Data'!F2)))</f>
        <v/>
      </c>
      <c r="CZ8" s="382" t="str">
        <f ca="1">+IF(OFFSET('Sanitation Data'!$G$28,0,10*ROW('Sanitation Data'!G2))="","",OFFSET('Sanitation Data'!$G$28,0,10*ROW('Sanitation Data'!G2)))</f>
        <v/>
      </c>
      <c r="DA8" s="382" t="str">
        <f ca="1">+IF(OFFSET('Sanitation Data'!$G$29,0,10*ROW('Sanitation Data'!G2))="","",OFFSET('Sanitation Data'!$G$29,0,10*ROW('Sanitation Data'!G2)))</f>
        <v/>
      </c>
      <c r="DB8" s="382" t="str">
        <f ca="1">+IF(OFFSET('Sanitation Data'!$G$30,0,10*ROW('Sanitation Data'!G2))="","",OFFSET('Sanitation Data'!$G$30,0,10*ROW('Sanitation Data'!G2)))</f>
        <v/>
      </c>
      <c r="DC8" s="382" t="str">
        <f ca="1">+IF(OFFSET('Sanitation Data'!$G$31,0,10*ROW('Sanitation Data'!G2))="","",OFFSET('Sanitation Data'!$G$31,0,10*ROW('Sanitation Data'!G2)))</f>
        <v/>
      </c>
      <c r="DD8" s="382" t="str">
        <f ca="1">+IF(OFFSET('Sanitation Data'!$G$32,0,10*ROW('Sanitation Data'!G2))="","",OFFSET('Sanitation Data'!$G$32,0,10*ROW('Sanitation Data'!G2)))</f>
        <v/>
      </c>
      <c r="DE8" s="382" t="str">
        <f ca="1">+IF(OFFSET('Sanitation Data'!$H$28,0,10*ROW('Sanitation Data'!H2))="","",OFFSET('Sanitation Data'!$H$28,0,10*ROW('Sanitation Data'!H2)))</f>
        <v/>
      </c>
      <c r="DF8" s="382" t="str">
        <f ca="1">+IF(OFFSET('Sanitation Data'!$H$29,0,10*ROW('Sanitation Data'!H2))="","",OFFSET('Sanitation Data'!$H$29,0,10*ROW('Sanitation Data'!H2)))</f>
        <v/>
      </c>
      <c r="DG8" s="382" t="str">
        <f ca="1">+IF(OFFSET('Sanitation Data'!$H$30,0,10*ROW('Sanitation Data'!H2))="","",OFFSET('Sanitation Data'!$H$30,0,10*ROW('Sanitation Data'!H2)))</f>
        <v/>
      </c>
      <c r="DH8" s="382" t="str">
        <f ca="1">+IF(OFFSET('Sanitation Data'!$H$31,0,10*ROW('Sanitation Data'!H2))="","",OFFSET('Sanitation Data'!$H$31,0,10*ROW('Sanitation Data'!H2)))</f>
        <v/>
      </c>
      <c r="DI8" s="382" t="str">
        <f ca="1">+IF(OFFSET('Sanitation Data'!$H$32,0,10*ROW('Sanitation Data'!H2))="","",OFFSET('Sanitation Data'!$H$32,0,10*ROW('Sanitation Data'!H2)))</f>
        <v/>
      </c>
      <c r="DJ8" s="382" t="str">
        <f ca="1">+IF(OFFSET('Sanitation Data'!$I$28,0,10*ROW('Sanitation Data'!I2))="","",OFFSET('Sanitation Data'!$I$28,0,10*ROW('Sanitation Data'!I2)))</f>
        <v/>
      </c>
      <c r="DK8" s="382" t="str">
        <f ca="1">+IF(OFFSET('Sanitation Data'!$I$29,0,10*ROW('Sanitation Data'!I2))="","",OFFSET('Sanitation Data'!$I$29,0,10*ROW('Sanitation Data'!I2)))</f>
        <v/>
      </c>
      <c r="DL8" s="382" t="str">
        <f ca="1">+IF(OFFSET('Sanitation Data'!$I$30,0,10*ROW('Sanitation Data'!I2))="","",OFFSET('Sanitation Data'!$I$30,0,10*ROW('Sanitation Data'!I2)))</f>
        <v/>
      </c>
      <c r="DM8" s="382" t="str">
        <f ca="1">+IF(OFFSET('Sanitation Data'!$I$31,0,10*ROW('Sanitation Data'!I2))="","",OFFSET('Sanitation Data'!$I$31,0,10*ROW('Sanitation Data'!I2)))</f>
        <v/>
      </c>
      <c r="DN8" s="382" t="str">
        <f ca="1">+IF(OFFSET('Sanitation Data'!$I$32,0,10*ROW('Sanitation Data'!I2))="","",OFFSET('Sanitation Data'!$I$32,0,10*ROW('Sanitation Data'!I2)))</f>
        <v/>
      </c>
      <c r="DO8" s="382" t="str">
        <f ca="1">+IF(OFFSET('Hygiene Data'!$D$11,0,10*ROW('Hygiene Data'!D2))="","",OFFSET('Hygiene Data'!$D$11,0,10*ROW('Hygiene Data'!D2)))</f>
        <v/>
      </c>
      <c r="DP8" s="382" t="str">
        <f ca="1">+IF(OFFSET('Hygiene Data'!$D$12,0,10*ROW('Hygiene Data'!D2))="","",OFFSET('Hygiene Data'!$D$12,0,10*ROW('Hygiene Data'!D2)))</f>
        <v/>
      </c>
      <c r="DQ8" s="382" t="str">
        <f ca="1">+IF(OFFSET('Hygiene Data'!$D$13,0,10*ROW('Hygiene Data'!D2))="","",OFFSET('Hygiene Data'!$D$13,0,10*ROW('Hygiene Data'!D2)))</f>
        <v/>
      </c>
      <c r="DR8" s="382" t="str">
        <f ca="1">+IF(OFFSET('Hygiene Data'!$E$11,0,10*ROW('Hygiene Data'!E2))="","",OFFSET('Hygiene Data'!$E$11,0,10*ROW('Hygiene Data'!E2)))</f>
        <v/>
      </c>
      <c r="DS8" s="382" t="str">
        <f ca="1">+IF(OFFSET('Hygiene Data'!$E$12,0,10*ROW('Hygiene Data'!E2))="","",OFFSET('Hygiene Data'!$E$12,0,10*ROW('Hygiene Data'!E2)))</f>
        <v/>
      </c>
      <c r="DT8" s="382" t="str">
        <f ca="1">+IF(OFFSET('Hygiene Data'!$E$13,0,10*ROW('Hygiene Data'!E2))="","",OFFSET('Hygiene Data'!$E$13,0,10*ROW('Hygiene Data'!E2)))</f>
        <v/>
      </c>
      <c r="DU8" s="382" t="str">
        <f ca="1">+IF(OFFSET('Hygiene Data'!$F$11,0,10*ROW('Hygiene Data'!F2))="","",OFFSET('Hygiene Data'!$F$11,0,10*ROW('Hygiene Data'!F2)))</f>
        <v/>
      </c>
      <c r="DV8" s="382" t="str">
        <f ca="1">+IF(OFFSET('Hygiene Data'!$F$12,0,10*ROW('Hygiene Data'!F2))="","",OFFSET('Hygiene Data'!$F$12,0,10*ROW('Hygiene Data'!F2)))</f>
        <v/>
      </c>
      <c r="DW8" s="382" t="str">
        <f ca="1">+IF(OFFSET('Hygiene Data'!$F$13,0,10*ROW('Hygiene Data'!F2))="","",OFFSET('Hygiene Data'!$F$13,0,10*ROW('Hygiene Data'!F2)))</f>
        <v/>
      </c>
      <c r="DX8" s="382" t="str">
        <f ca="1">+IF(OFFSET('Hygiene Data'!$G$11,0,10*ROW('Hygiene Data'!G2))="","",OFFSET('Hygiene Data'!$G$11,0,10*ROW('Hygiene Data'!G2)))</f>
        <v/>
      </c>
      <c r="DY8" s="382" t="str">
        <f ca="1">+IF(OFFSET('Hygiene Data'!$G$12,0,10*ROW('Hygiene Data'!G2))="","",OFFSET('Hygiene Data'!$G$12,0,10*ROW('Hygiene Data'!G2)))</f>
        <v/>
      </c>
      <c r="DZ8" s="382" t="str">
        <f ca="1">+IF(OFFSET('Hygiene Data'!$G$13,0,10*ROW('Hygiene Data'!G2))="","",OFFSET('Hygiene Data'!$G$13,0,10*ROW('Hygiene Data'!G2)))</f>
        <v/>
      </c>
      <c r="EA8" s="382" t="str">
        <f ca="1">+IF(OFFSET('Hygiene Data'!$H$11,0,10*ROW('Hygiene Data'!H2))="","",OFFSET('Hygiene Data'!$H$11,0,10*ROW('Hygiene Data'!H2)))</f>
        <v/>
      </c>
      <c r="EB8" s="382" t="str">
        <f ca="1">+IF(OFFSET('Hygiene Data'!$H$12,0,10*ROW('Hygiene Data'!H2))="","",OFFSET('Hygiene Data'!$H$12,0,10*ROW('Hygiene Data'!H2)))</f>
        <v/>
      </c>
      <c r="EC8" s="382" t="str">
        <f ca="1">+IF(OFFSET('Hygiene Data'!$H$13,0,10*ROW('Hygiene Data'!H2))="","",OFFSET('Hygiene Data'!$H$13,0,10*ROW('Hygiene Data'!H2)))</f>
        <v/>
      </c>
      <c r="ED8" s="382" t="str">
        <f ca="1">+IF(OFFSET('Hygiene Data'!$I$11,0,10*ROW('Hygiene Data'!I2))="","",OFFSET('Hygiene Data'!$I$11,0,10*ROW('Hygiene Data'!I2)))</f>
        <v/>
      </c>
      <c r="EE8" s="382" t="str">
        <f ca="1">+IF(OFFSET('Hygiene Data'!$I$12,0,10*ROW('Hygiene Data'!I2))="","",OFFSET('Hygiene Data'!$I$12,0,10*ROW('Hygiene Data'!I2)))</f>
        <v/>
      </c>
      <c r="EF8" s="382" t="str">
        <f ca="1">+IF(OFFSET('Hygiene Data'!$I$13,0,10*ROW('Hygiene Data'!I2))="","",OFFSET('Hygiene Data'!$I$13,0,10*ROW('Hygiene Data'!I2)))</f>
        <v/>
      </c>
    </row>
    <row r="9" spans="1:136" x14ac:dyDescent="0.25">
      <c r="A9" s="491" t="str">
        <f ca="1">+IF(OFFSET('Water Data'!$B$2,0,10*ROW('Water Data'!E3))="","",OFFSET('Water Data'!$B$2,0,10*ROW('Water Data'!E3)))</f>
        <v>SLB_2018_SUR</v>
      </c>
      <c r="B9" s="491"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Survey</v>
      </c>
      <c r="C9" s="518">
        <f t="shared" ca="1" si="0"/>
        <v>2018</v>
      </c>
      <c r="D9" s="519">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72.787820732635581</v>
      </c>
      <c r="E9" s="519">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67.031392759276869</v>
      </c>
      <c r="F9" s="519">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42.490388848715504</v>
      </c>
      <c r="G9" s="519"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19"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19"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19"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19"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19"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19">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62.080539999999999</v>
      </c>
      <c r="N9" s="519">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56.711410000000001</v>
      </c>
      <c r="O9" s="519">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46.644300000000001</v>
      </c>
      <c r="P9" s="519">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74.054050000000004</v>
      </c>
      <c r="Q9" s="519">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67.927920000000015</v>
      </c>
      <c r="R9" s="519">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57.40072</v>
      </c>
      <c r="S9" s="519">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85.353539999999995</v>
      </c>
      <c r="T9" s="519">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80.050494999999984</v>
      </c>
      <c r="U9" s="519">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64.646460000000005</v>
      </c>
      <c r="V9" s="520">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50.523310837297814</v>
      </c>
      <c r="W9" s="520">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36.726923644148435</v>
      </c>
      <c r="X9" s="520"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20"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20">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21.59847941960038</v>
      </c>
      <c r="AA9" s="520"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20"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20"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20"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20"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20"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20"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20"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20"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20"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20">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39.597320000000003</v>
      </c>
      <c r="AL9" s="520">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34.563759999999995</v>
      </c>
      <c r="AM9" s="520"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20"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20">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8.0536899999999996</v>
      </c>
      <c r="AP9" s="520">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51.531529999999997</v>
      </c>
      <c r="AQ9" s="520">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34.234229999999997</v>
      </c>
      <c r="AR9" s="520"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20"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20">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25.58559</v>
      </c>
      <c r="AU9" s="520">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64.141410000000008</v>
      </c>
      <c r="AV9" s="520">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46.96969</v>
      </c>
      <c r="AW9" s="520"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20"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20">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42.929290000000002</v>
      </c>
      <c r="AZ9" s="521">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24.452898810656517</v>
      </c>
      <c r="BA9" s="597">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16.650806993339675</v>
      </c>
      <c r="BB9" s="521">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7.7069444338725033</v>
      </c>
      <c r="BC9" s="521"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21"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21"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21"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21"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21"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21">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50.671140000000001</v>
      </c>
      <c r="BJ9" s="521">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31.879190000000001</v>
      </c>
      <c r="BK9" s="521">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18.79195</v>
      </c>
      <c r="BL9" s="521">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14.05405</v>
      </c>
      <c r="BM9" s="521">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10.45045</v>
      </c>
      <c r="BN9" s="521">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3.4234200000000001</v>
      </c>
      <c r="BO9" s="521">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14.14141</v>
      </c>
      <c r="BP9" s="521">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11.11111</v>
      </c>
      <c r="BQ9" s="521">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3.0303</v>
      </c>
      <c r="BS9" s="382" t="str">
        <f ca="1">+IF(OFFSET('Water Data'!$D$27,0,10*ROW('Water Data'!D3))="","",OFFSET('Water Data'!$D$27,0,10*ROW('Water Data'!D3)))</f>
        <v>Yes</v>
      </c>
      <c r="BT9" s="382" t="str">
        <f ca="1">+IF(OFFSET('Water Data'!$D$28,0,10*ROW('Water Data'!D3))="","",OFFSET('Water Data'!$D$28,0,10*ROW('Water Data'!D3)))</f>
        <v>Yes</v>
      </c>
      <c r="BU9" s="382" t="str">
        <f ca="1">+IF(OFFSET('Water Data'!$D$29,0,10*ROW('Water Data'!D3))="","",OFFSET('Water Data'!$D$29,0,10*ROW('Water Data'!D3)))</f>
        <v>Yes</v>
      </c>
      <c r="BV9" s="382" t="str">
        <f ca="1">+IF(OFFSET('Water Data'!$E$27,0,10*ROW('Water Data'!E3))="","",OFFSET('Water Data'!$E$27,0,10*ROW('Water Data'!E3)))</f>
        <v/>
      </c>
      <c r="BW9" s="382" t="str">
        <f ca="1">+IF(OFFSET('Water Data'!$E$28,0,10*ROW('Water Data'!E3))="","",OFFSET('Water Data'!$E$28,0,10*ROW('Water Data'!E3)))</f>
        <v/>
      </c>
      <c r="BX9" s="382" t="str">
        <f ca="1">+IF(OFFSET('Water Data'!$E$29,0,10*ROW('Water Data'!E3))="","",OFFSET('Water Data'!$E$29,0,10*ROW('Water Data'!E3)))</f>
        <v/>
      </c>
      <c r="BY9" s="382" t="str">
        <f ca="1">+IF(OFFSET('Water Data'!$F$27,0,10*ROW('Water Data'!F3))="","",OFFSET('Water Data'!$F$27,0,10*ROW('Water Data'!F3)))</f>
        <v/>
      </c>
      <c r="BZ9" s="382" t="str">
        <f ca="1">+IF(OFFSET('Water Data'!$F$28,0,10*ROW('Water Data'!F3))="","",OFFSET('Water Data'!$F$28,0,10*ROW('Water Data'!F3)))</f>
        <v/>
      </c>
      <c r="CA9" s="382" t="str">
        <f ca="1">+IF(OFFSET('Water Data'!$F$29,0,10*ROW('Water Data'!F3))="","",OFFSET('Water Data'!$F$29,0,10*ROW('Water Data'!F3)))</f>
        <v/>
      </c>
      <c r="CB9" s="382" t="str">
        <f ca="1">+IF(OFFSET('Water Data'!$G$27,0,10*ROW('Water Data'!G3))="","",OFFSET('Water Data'!$G$27,0,10*ROW('Water Data'!G3)))</f>
        <v>Yes</v>
      </c>
      <c r="CC9" s="382" t="str">
        <f ca="1">+IF(OFFSET('Water Data'!$G$28,0,10*ROW('Water Data'!G3))="","",OFFSET('Water Data'!$G$28,0,10*ROW('Water Data'!G3)))</f>
        <v>Yes</v>
      </c>
      <c r="CD9" s="382" t="str">
        <f ca="1">+IF(OFFSET('Water Data'!$G$29,0,10*ROW('Water Data'!G3))="","",OFFSET('Water Data'!$G$29,0,10*ROW('Water Data'!G3)))</f>
        <v>Yes</v>
      </c>
      <c r="CE9" s="382" t="str">
        <f ca="1">+IF(OFFSET('Water Data'!$H$27,0,10*ROW('Water Data'!H3))="","",OFFSET('Water Data'!$H$27,0,10*ROW('Water Data'!H3)))</f>
        <v>Yes</v>
      </c>
      <c r="CF9" s="382" t="str">
        <f ca="1">+IF(OFFSET('Water Data'!$H$28,0,10*ROW('Water Data'!H3))="","",OFFSET('Water Data'!$H$28,0,10*ROW('Water Data'!H3)))</f>
        <v>Yes</v>
      </c>
      <c r="CG9" s="382" t="str">
        <f ca="1">+IF(OFFSET('Water Data'!$H$29,0,10*ROW('Water Data'!H3))="","",OFFSET('Water Data'!$H$29,0,10*ROW('Water Data'!H3)))</f>
        <v>Yes</v>
      </c>
      <c r="CH9" s="382" t="str">
        <f ca="1">+IF(OFFSET('Water Data'!$I$27,0,10*ROW('Water Data'!I3))="","",OFFSET('Water Data'!$I$27,0,10*ROW('Water Data'!I3)))</f>
        <v>Yes</v>
      </c>
      <c r="CI9" s="382" t="str">
        <f ca="1">+IF(OFFSET('Water Data'!$I$28,0,10*ROW('Water Data'!I3))="","",OFFSET('Water Data'!$I$28,0,10*ROW('Water Data'!I3)))</f>
        <v>Yes</v>
      </c>
      <c r="CJ9" s="382" t="str">
        <f ca="1">+IF(OFFSET('Water Data'!$I$29,0,10*ROW('Water Data'!I3))="","",OFFSET('Water Data'!$I$29,0,10*ROW('Water Data'!I3)))</f>
        <v>Yes</v>
      </c>
      <c r="CK9" s="382" t="str">
        <f ca="1">+IF(OFFSET('Sanitation Data'!$D$28,0,10*ROW('Sanitation Data'!D3))="","",OFFSET('Sanitation Data'!$D$28,0,10*ROW('Sanitation Data'!D3)))</f>
        <v>Yes</v>
      </c>
      <c r="CL9" s="382" t="str">
        <f ca="1">+IF(OFFSET('Sanitation Data'!$D$29,0,10*ROW('Sanitation Data'!D3))="","",OFFSET('Sanitation Data'!$D$29,0,10*ROW('Sanitation Data'!D3)))</f>
        <v>Yes</v>
      </c>
      <c r="CM9" s="382" t="str">
        <f ca="1">+IF(OFFSET('Sanitation Data'!$D$30,0,10*ROW('Sanitation Data'!D3))="","",OFFSET('Sanitation Data'!$D$30,0,10*ROW('Sanitation Data'!D3)))</f>
        <v/>
      </c>
      <c r="CN9" s="382" t="str">
        <f ca="1">+IF(OFFSET('Sanitation Data'!$D$31,0,10*ROW('Sanitation Data'!D3))="","",OFFSET('Sanitation Data'!$D$31,0,10*ROW('Sanitation Data'!D3)))</f>
        <v/>
      </c>
      <c r="CO9" s="382" t="str">
        <f ca="1">+IF(OFFSET('Sanitation Data'!$D$32,0,10*ROW('Sanitation Data'!D3))="","",OFFSET('Sanitation Data'!$D$32,0,10*ROW('Sanitation Data'!D3)))</f>
        <v>Yes</v>
      </c>
      <c r="CP9" s="382" t="str">
        <f ca="1">+IF(OFFSET('Sanitation Data'!$E$28,0,10*ROW('Sanitation Data'!E3))="","",OFFSET('Sanitation Data'!$E$28,0,10*ROW('Sanitation Data'!E3)))</f>
        <v/>
      </c>
      <c r="CQ9" s="382" t="str">
        <f ca="1">+IF(OFFSET('Sanitation Data'!$E$29,0,10*ROW('Sanitation Data'!E3))="","",OFFSET('Sanitation Data'!$E$29,0,10*ROW('Sanitation Data'!E3)))</f>
        <v/>
      </c>
      <c r="CR9" s="382" t="str">
        <f ca="1">+IF(OFFSET('Sanitation Data'!$E$30,0,10*ROW('Sanitation Data'!E3))="","",OFFSET('Sanitation Data'!$E$30,0,10*ROW('Sanitation Data'!E3)))</f>
        <v/>
      </c>
      <c r="CS9" s="382" t="str">
        <f ca="1">+IF(OFFSET('Sanitation Data'!$E$31,0,10*ROW('Sanitation Data'!E3))="","",OFFSET('Sanitation Data'!$E$31,0,10*ROW('Sanitation Data'!E3)))</f>
        <v/>
      </c>
      <c r="CT9" s="382" t="str">
        <f ca="1">+IF(OFFSET('Sanitation Data'!$E$32,0,10*ROW('Sanitation Data'!E3))="","",OFFSET('Sanitation Data'!$E$32,0,10*ROW('Sanitation Data'!E3)))</f>
        <v/>
      </c>
      <c r="CU9" s="382" t="str">
        <f ca="1">+IF(OFFSET('Sanitation Data'!$F$28,0,10*ROW('Sanitation Data'!F3))="","",OFFSET('Sanitation Data'!$F$28,0,10*ROW('Sanitation Data'!F3)))</f>
        <v/>
      </c>
      <c r="CV9" s="382" t="str">
        <f ca="1">+IF(OFFSET('Sanitation Data'!$F$29,0,10*ROW('Sanitation Data'!F3))="","",OFFSET('Sanitation Data'!$F$29,0,10*ROW('Sanitation Data'!F3)))</f>
        <v/>
      </c>
      <c r="CW9" s="382" t="str">
        <f ca="1">+IF(OFFSET('Sanitation Data'!$F$30,0,10*ROW('Sanitation Data'!F3))="","",OFFSET('Sanitation Data'!$F$30,0,10*ROW('Sanitation Data'!F3)))</f>
        <v/>
      </c>
      <c r="CX9" s="382" t="str">
        <f ca="1">+IF(OFFSET('Sanitation Data'!$F$31,0,10*ROW('Sanitation Data'!F3))="","",OFFSET('Sanitation Data'!$F$31,0,10*ROW('Sanitation Data'!F3)))</f>
        <v/>
      </c>
      <c r="CY9" s="382" t="str">
        <f ca="1">+IF(OFFSET('Sanitation Data'!$F$32,0,10*ROW('Sanitation Data'!F3))="","",OFFSET('Sanitation Data'!$F$32,0,10*ROW('Sanitation Data'!F3)))</f>
        <v/>
      </c>
      <c r="CZ9" s="382" t="str">
        <f ca="1">+IF(OFFSET('Sanitation Data'!$G$28,0,10*ROW('Sanitation Data'!G3))="","",OFFSET('Sanitation Data'!$G$28,0,10*ROW('Sanitation Data'!G3)))</f>
        <v>Yes</v>
      </c>
      <c r="DA9" s="382" t="str">
        <f ca="1">+IF(OFFSET('Sanitation Data'!$G$29,0,10*ROW('Sanitation Data'!G3))="","",OFFSET('Sanitation Data'!$G$29,0,10*ROW('Sanitation Data'!G3)))</f>
        <v>Yes</v>
      </c>
      <c r="DB9" s="382" t="str">
        <f ca="1">+IF(OFFSET('Sanitation Data'!$G$30,0,10*ROW('Sanitation Data'!G3))="","",OFFSET('Sanitation Data'!$G$30,0,10*ROW('Sanitation Data'!G3)))</f>
        <v/>
      </c>
      <c r="DC9" s="382" t="str">
        <f ca="1">+IF(OFFSET('Sanitation Data'!$G$31,0,10*ROW('Sanitation Data'!G3))="","",OFFSET('Sanitation Data'!$G$31,0,10*ROW('Sanitation Data'!G3)))</f>
        <v/>
      </c>
      <c r="DD9" s="382" t="str">
        <f ca="1">+IF(OFFSET('Sanitation Data'!$G$32,0,10*ROW('Sanitation Data'!G3))="","",OFFSET('Sanitation Data'!$G$32,0,10*ROW('Sanitation Data'!G3)))</f>
        <v>Yes</v>
      </c>
      <c r="DE9" s="382" t="str">
        <f ca="1">+IF(OFFSET('Sanitation Data'!$H$28,0,10*ROW('Sanitation Data'!H3))="","",OFFSET('Sanitation Data'!$H$28,0,10*ROW('Sanitation Data'!H3)))</f>
        <v>Yes</v>
      </c>
      <c r="DF9" s="382" t="str">
        <f ca="1">+IF(OFFSET('Sanitation Data'!$H$29,0,10*ROW('Sanitation Data'!H3))="","",OFFSET('Sanitation Data'!$H$29,0,10*ROW('Sanitation Data'!H3)))</f>
        <v>Yes</v>
      </c>
      <c r="DG9" s="382" t="str">
        <f ca="1">+IF(OFFSET('Sanitation Data'!$H$30,0,10*ROW('Sanitation Data'!H3))="","",OFFSET('Sanitation Data'!$H$30,0,10*ROW('Sanitation Data'!H3)))</f>
        <v/>
      </c>
      <c r="DH9" s="382" t="str">
        <f ca="1">+IF(OFFSET('Sanitation Data'!$H$31,0,10*ROW('Sanitation Data'!H3))="","",OFFSET('Sanitation Data'!$H$31,0,10*ROW('Sanitation Data'!H3)))</f>
        <v/>
      </c>
      <c r="DI9" s="382" t="str">
        <f ca="1">+IF(OFFSET('Sanitation Data'!$H$32,0,10*ROW('Sanitation Data'!H3))="","",OFFSET('Sanitation Data'!$H$32,0,10*ROW('Sanitation Data'!H3)))</f>
        <v>Yes</v>
      </c>
      <c r="DJ9" s="382" t="str">
        <f ca="1">+IF(OFFSET('Sanitation Data'!$I$28,0,10*ROW('Sanitation Data'!I3))="","",OFFSET('Sanitation Data'!$I$28,0,10*ROW('Sanitation Data'!I3)))</f>
        <v>Yes</v>
      </c>
      <c r="DK9" s="382" t="str">
        <f ca="1">+IF(OFFSET('Sanitation Data'!$I$29,0,10*ROW('Sanitation Data'!I3))="","",OFFSET('Sanitation Data'!$I$29,0,10*ROW('Sanitation Data'!I3)))</f>
        <v>Yes</v>
      </c>
      <c r="DL9" s="382" t="str">
        <f ca="1">+IF(OFFSET('Sanitation Data'!$I$30,0,10*ROW('Sanitation Data'!I3))="","",OFFSET('Sanitation Data'!$I$30,0,10*ROW('Sanitation Data'!I3)))</f>
        <v/>
      </c>
      <c r="DM9" s="382" t="str">
        <f ca="1">+IF(OFFSET('Sanitation Data'!$I$31,0,10*ROW('Sanitation Data'!I3))="","",OFFSET('Sanitation Data'!$I$31,0,10*ROW('Sanitation Data'!I3)))</f>
        <v/>
      </c>
      <c r="DN9" s="382" t="str">
        <f ca="1">+IF(OFFSET('Sanitation Data'!$I$32,0,10*ROW('Sanitation Data'!I3))="","",OFFSET('Sanitation Data'!$I$32,0,10*ROW('Sanitation Data'!I3)))</f>
        <v>Yes</v>
      </c>
      <c r="DO9" s="382" t="str">
        <f ca="1">+IF(OFFSET('Hygiene Data'!$D$11,0,10*ROW('Hygiene Data'!D3))="","",OFFSET('Hygiene Data'!$D$11,0,10*ROW('Hygiene Data'!D3)))</f>
        <v>Yes</v>
      </c>
      <c r="DP9" s="382" t="str">
        <f ca="1">+IF(OFFSET('Hygiene Data'!$D$12,0,10*ROW('Hygiene Data'!D3))="","",OFFSET('Hygiene Data'!$D$12,0,10*ROW('Hygiene Data'!D3)))</f>
        <v>Yes</v>
      </c>
      <c r="DQ9" s="382" t="str">
        <f ca="1">+IF(OFFSET('Hygiene Data'!$D$13,0,10*ROW('Hygiene Data'!D3))="","",OFFSET('Hygiene Data'!$D$13,0,10*ROW('Hygiene Data'!D3)))</f>
        <v>Yes</v>
      </c>
      <c r="DR9" s="382" t="str">
        <f ca="1">+IF(OFFSET('Hygiene Data'!$E$11,0,10*ROW('Hygiene Data'!E3))="","",OFFSET('Hygiene Data'!$E$11,0,10*ROW('Hygiene Data'!E3)))</f>
        <v/>
      </c>
      <c r="DS9" s="382" t="str">
        <f ca="1">+IF(OFFSET('Hygiene Data'!$E$12,0,10*ROW('Hygiene Data'!E3))="","",OFFSET('Hygiene Data'!$E$12,0,10*ROW('Hygiene Data'!E3)))</f>
        <v/>
      </c>
      <c r="DT9" s="382" t="str">
        <f ca="1">+IF(OFFSET('Hygiene Data'!$E$13,0,10*ROW('Hygiene Data'!E3))="","",OFFSET('Hygiene Data'!$E$13,0,10*ROW('Hygiene Data'!E3)))</f>
        <v/>
      </c>
      <c r="DU9" s="382" t="str">
        <f ca="1">+IF(OFFSET('Hygiene Data'!$F$11,0,10*ROW('Hygiene Data'!F3))="","",OFFSET('Hygiene Data'!$F$11,0,10*ROW('Hygiene Data'!F3)))</f>
        <v/>
      </c>
      <c r="DV9" s="382" t="str">
        <f ca="1">+IF(OFFSET('Hygiene Data'!$F$12,0,10*ROW('Hygiene Data'!F3))="","",OFFSET('Hygiene Data'!$F$12,0,10*ROW('Hygiene Data'!F3)))</f>
        <v/>
      </c>
      <c r="DW9" s="382" t="str">
        <f ca="1">+IF(OFFSET('Hygiene Data'!$F$13,0,10*ROW('Hygiene Data'!F3))="","",OFFSET('Hygiene Data'!$F$13,0,10*ROW('Hygiene Data'!F3)))</f>
        <v/>
      </c>
      <c r="DX9" s="382" t="str">
        <f ca="1">+IF(OFFSET('Hygiene Data'!$G$11,0,10*ROW('Hygiene Data'!G3))="","",OFFSET('Hygiene Data'!$G$11,0,10*ROW('Hygiene Data'!G3)))</f>
        <v>Yes</v>
      </c>
      <c r="DY9" s="382" t="str">
        <f ca="1">+IF(OFFSET('Hygiene Data'!$G$12,0,10*ROW('Hygiene Data'!G3))="","",OFFSET('Hygiene Data'!$G$12,0,10*ROW('Hygiene Data'!G3)))</f>
        <v>Yes</v>
      </c>
      <c r="DZ9" s="382" t="str">
        <f ca="1">+IF(OFFSET('Hygiene Data'!$G$13,0,10*ROW('Hygiene Data'!G3))="","",OFFSET('Hygiene Data'!$G$13,0,10*ROW('Hygiene Data'!G3)))</f>
        <v>Yes</v>
      </c>
      <c r="EA9" s="382" t="str">
        <f ca="1">+IF(OFFSET('Hygiene Data'!$H$11,0,10*ROW('Hygiene Data'!H3))="","",OFFSET('Hygiene Data'!$H$11,0,10*ROW('Hygiene Data'!H3)))</f>
        <v>Yes</v>
      </c>
      <c r="EB9" s="382" t="str">
        <f ca="1">+IF(OFFSET('Hygiene Data'!$H$12,0,10*ROW('Hygiene Data'!H3))="","",OFFSET('Hygiene Data'!$H$12,0,10*ROW('Hygiene Data'!H3)))</f>
        <v>Yes</v>
      </c>
      <c r="EC9" s="382" t="str">
        <f ca="1">+IF(OFFSET('Hygiene Data'!$H$13,0,10*ROW('Hygiene Data'!H3))="","",OFFSET('Hygiene Data'!$H$13,0,10*ROW('Hygiene Data'!H3)))</f>
        <v>Yes</v>
      </c>
      <c r="ED9" s="382" t="str">
        <f ca="1">+IF(OFFSET('Hygiene Data'!$I$11,0,10*ROW('Hygiene Data'!I3))="","",OFFSET('Hygiene Data'!$I$11,0,10*ROW('Hygiene Data'!I3)))</f>
        <v>Yes</v>
      </c>
      <c r="EE9" s="382" t="str">
        <f ca="1">+IF(OFFSET('Hygiene Data'!$I$12,0,10*ROW('Hygiene Data'!I3))="","",OFFSET('Hygiene Data'!$I$12,0,10*ROW('Hygiene Data'!I3)))</f>
        <v>Yes</v>
      </c>
      <c r="EF9" s="382" t="str">
        <f ca="1">+IF(OFFSET('Hygiene Data'!$I$13,0,10*ROW('Hygiene Data'!I3))="","",OFFSET('Hygiene Data'!$I$13,0,10*ROW('Hygiene Data'!I3)))</f>
        <v>Yes</v>
      </c>
    </row>
    <row r="10" spans="1:136" x14ac:dyDescent="0.25">
      <c r="A10" s="491" t="str">
        <f ca="1">+IF(OFFSET('Water Data'!$B$2,0,10*ROW('Water Data'!E4))="","",OFFSET('Water Data'!$B$2,0,10*ROW('Water Data'!E4)))</f>
        <v>SLB_2019_UIS</v>
      </c>
      <c r="B10" s="491"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518">
        <f t="shared" ca="1" si="0"/>
        <v>2019</v>
      </c>
      <c r="D10" s="519"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19"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19" t="str">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[56]</v>
      </c>
      <c r="G10" s="519"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19"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19"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19"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19"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19"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19"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19"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19"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19"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19"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19" t="str">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[46]</v>
      </c>
      <c r="S10" s="519"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19"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19" t="str">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[66]</v>
      </c>
      <c r="V10" s="520"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20"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20"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20"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20"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20"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20"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20"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20"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20"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20"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20"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20"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20"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20"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20"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20"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20"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20"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20"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20"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20"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20"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20"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20"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20"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20"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20"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20"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20"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21"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97"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21"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21"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21"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21"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21"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21"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21"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21"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21"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21"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21"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21"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21"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21"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21"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21"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82" t="str">
        <f ca="1">+IF(OFFSET('Water Data'!$D$27,0,10*ROW('Water Data'!D4))="","",OFFSET('Water Data'!$D$27,0,10*ROW('Water Data'!D4)))</f>
        <v/>
      </c>
      <c r="BT10" s="382" t="str">
        <f ca="1">+IF(OFFSET('Water Data'!$D$28,0,10*ROW('Water Data'!D4))="","",OFFSET('Water Data'!$D$28,0,10*ROW('Water Data'!D4)))</f>
        <v/>
      </c>
      <c r="BU10" s="382" t="str">
        <f ca="1">+IF(OFFSET('Water Data'!$D$29,0,10*ROW('Water Data'!D4))="","",OFFSET('Water Data'!$D$29,0,10*ROW('Water Data'!D4)))</f>
        <v>No</v>
      </c>
      <c r="BV10" s="382" t="str">
        <f ca="1">+IF(OFFSET('Water Data'!$E$27,0,10*ROW('Water Data'!E4))="","",OFFSET('Water Data'!$E$27,0,10*ROW('Water Data'!E4)))</f>
        <v/>
      </c>
      <c r="BW10" s="382" t="str">
        <f ca="1">+IF(OFFSET('Water Data'!$E$28,0,10*ROW('Water Data'!E4))="","",OFFSET('Water Data'!$E$28,0,10*ROW('Water Data'!E4)))</f>
        <v/>
      </c>
      <c r="BX10" s="382" t="str">
        <f ca="1">+IF(OFFSET('Water Data'!$E$29,0,10*ROW('Water Data'!E4))="","",OFFSET('Water Data'!$E$29,0,10*ROW('Water Data'!E4)))</f>
        <v/>
      </c>
      <c r="BY10" s="382" t="str">
        <f ca="1">+IF(OFFSET('Water Data'!$F$27,0,10*ROW('Water Data'!F4))="","",OFFSET('Water Data'!$F$27,0,10*ROW('Water Data'!F4)))</f>
        <v/>
      </c>
      <c r="BZ10" s="382" t="str">
        <f ca="1">+IF(OFFSET('Water Data'!$F$28,0,10*ROW('Water Data'!F4))="","",OFFSET('Water Data'!$F$28,0,10*ROW('Water Data'!F4)))</f>
        <v/>
      </c>
      <c r="CA10" s="382" t="str">
        <f ca="1">+IF(OFFSET('Water Data'!$F$29,0,10*ROW('Water Data'!F4))="","",OFFSET('Water Data'!$F$29,0,10*ROW('Water Data'!F4)))</f>
        <v/>
      </c>
      <c r="CB10" s="382" t="str">
        <f ca="1">+IF(OFFSET('Water Data'!$G$27,0,10*ROW('Water Data'!G4))="","",OFFSET('Water Data'!$G$27,0,10*ROW('Water Data'!G4)))</f>
        <v/>
      </c>
      <c r="CC10" s="382" t="str">
        <f ca="1">+IF(OFFSET('Water Data'!$G$28,0,10*ROW('Water Data'!G4))="","",OFFSET('Water Data'!$G$28,0,10*ROW('Water Data'!G4)))</f>
        <v/>
      </c>
      <c r="CD10" s="382" t="str">
        <f ca="1">+IF(OFFSET('Water Data'!$G$29,0,10*ROW('Water Data'!G4))="","",OFFSET('Water Data'!$G$29,0,10*ROW('Water Data'!G4)))</f>
        <v/>
      </c>
      <c r="CE10" s="382" t="str">
        <f ca="1">+IF(OFFSET('Water Data'!$H$27,0,10*ROW('Water Data'!H4))="","",OFFSET('Water Data'!$H$27,0,10*ROW('Water Data'!H4)))</f>
        <v/>
      </c>
      <c r="CF10" s="382" t="str">
        <f ca="1">+IF(OFFSET('Water Data'!$H$28,0,10*ROW('Water Data'!H4))="","",OFFSET('Water Data'!$H$28,0,10*ROW('Water Data'!H4)))</f>
        <v/>
      </c>
      <c r="CG10" s="382" t="str">
        <f ca="1">+IF(OFFSET('Water Data'!$H$29,0,10*ROW('Water Data'!H4))="","",OFFSET('Water Data'!$H$29,0,10*ROW('Water Data'!H4)))</f>
        <v>No</v>
      </c>
      <c r="CH10" s="382" t="str">
        <f ca="1">+IF(OFFSET('Water Data'!$I$27,0,10*ROW('Water Data'!I4))="","",OFFSET('Water Data'!$I$27,0,10*ROW('Water Data'!I4)))</f>
        <v/>
      </c>
      <c r="CI10" s="382" t="str">
        <f ca="1">+IF(OFFSET('Water Data'!$I$28,0,10*ROW('Water Data'!I4))="","",OFFSET('Water Data'!$I$28,0,10*ROW('Water Data'!I4)))</f>
        <v/>
      </c>
      <c r="CJ10" s="382" t="str">
        <f ca="1">+IF(OFFSET('Water Data'!$I$29,0,10*ROW('Water Data'!I4))="","",OFFSET('Water Data'!$I$29,0,10*ROW('Water Data'!I4)))</f>
        <v>No</v>
      </c>
      <c r="CK10" s="382" t="str">
        <f ca="1">+IF(OFFSET('Sanitation Data'!$D$28,0,10*ROW('Sanitation Data'!D4))="","",OFFSET('Sanitation Data'!$D$28,0,10*ROW('Sanitation Data'!D4)))</f>
        <v/>
      </c>
      <c r="CL10" s="382" t="str">
        <f ca="1">+IF(OFFSET('Sanitation Data'!$D$29,0,10*ROW('Sanitation Data'!D4))="","",OFFSET('Sanitation Data'!$D$29,0,10*ROW('Sanitation Data'!D4)))</f>
        <v/>
      </c>
      <c r="CM10" s="382" t="str">
        <f ca="1">+IF(OFFSET('Sanitation Data'!$D$30,0,10*ROW('Sanitation Data'!D4))="","",OFFSET('Sanitation Data'!$D$30,0,10*ROW('Sanitation Data'!D4)))</f>
        <v/>
      </c>
      <c r="CN10" s="382" t="str">
        <f ca="1">+IF(OFFSET('Sanitation Data'!$D$31,0,10*ROW('Sanitation Data'!D4))="","",OFFSET('Sanitation Data'!$D$31,0,10*ROW('Sanitation Data'!D4)))</f>
        <v/>
      </c>
      <c r="CO10" s="382" t="str">
        <f ca="1">+IF(OFFSET('Sanitation Data'!$D$32,0,10*ROW('Sanitation Data'!D4))="","",OFFSET('Sanitation Data'!$D$32,0,10*ROW('Sanitation Data'!D4)))</f>
        <v/>
      </c>
      <c r="CP10" s="382" t="str">
        <f ca="1">+IF(OFFSET('Sanitation Data'!$E$28,0,10*ROW('Sanitation Data'!E4))="","",OFFSET('Sanitation Data'!$E$28,0,10*ROW('Sanitation Data'!E4)))</f>
        <v/>
      </c>
      <c r="CQ10" s="382" t="str">
        <f ca="1">+IF(OFFSET('Sanitation Data'!$E$29,0,10*ROW('Sanitation Data'!E4))="","",OFFSET('Sanitation Data'!$E$29,0,10*ROW('Sanitation Data'!E4)))</f>
        <v/>
      </c>
      <c r="CR10" s="382" t="str">
        <f ca="1">+IF(OFFSET('Sanitation Data'!$E$30,0,10*ROW('Sanitation Data'!E4))="","",OFFSET('Sanitation Data'!$E$30,0,10*ROW('Sanitation Data'!E4)))</f>
        <v/>
      </c>
      <c r="CS10" s="382" t="str">
        <f ca="1">+IF(OFFSET('Sanitation Data'!$E$31,0,10*ROW('Sanitation Data'!E4))="","",OFFSET('Sanitation Data'!$E$31,0,10*ROW('Sanitation Data'!E4)))</f>
        <v/>
      </c>
      <c r="CT10" s="382" t="str">
        <f ca="1">+IF(OFFSET('Sanitation Data'!$E$32,0,10*ROW('Sanitation Data'!E4))="","",OFFSET('Sanitation Data'!$E$32,0,10*ROW('Sanitation Data'!E4)))</f>
        <v/>
      </c>
      <c r="CU10" s="382" t="str">
        <f ca="1">+IF(OFFSET('Sanitation Data'!$F$28,0,10*ROW('Sanitation Data'!F4))="","",OFFSET('Sanitation Data'!$F$28,0,10*ROW('Sanitation Data'!F4)))</f>
        <v/>
      </c>
      <c r="CV10" s="382" t="str">
        <f ca="1">+IF(OFFSET('Sanitation Data'!$F$29,0,10*ROW('Sanitation Data'!F4))="","",OFFSET('Sanitation Data'!$F$29,0,10*ROW('Sanitation Data'!F4)))</f>
        <v/>
      </c>
      <c r="CW10" s="382" t="str">
        <f ca="1">+IF(OFFSET('Sanitation Data'!$F$30,0,10*ROW('Sanitation Data'!F4))="","",OFFSET('Sanitation Data'!$F$30,0,10*ROW('Sanitation Data'!F4)))</f>
        <v/>
      </c>
      <c r="CX10" s="382" t="str">
        <f ca="1">+IF(OFFSET('Sanitation Data'!$F$31,0,10*ROW('Sanitation Data'!F4))="","",OFFSET('Sanitation Data'!$F$31,0,10*ROW('Sanitation Data'!F4)))</f>
        <v/>
      </c>
      <c r="CY10" s="382" t="str">
        <f ca="1">+IF(OFFSET('Sanitation Data'!$F$32,0,10*ROW('Sanitation Data'!F4))="","",OFFSET('Sanitation Data'!$F$32,0,10*ROW('Sanitation Data'!F4)))</f>
        <v/>
      </c>
      <c r="CZ10" s="382" t="str">
        <f ca="1">+IF(OFFSET('Sanitation Data'!$G$28,0,10*ROW('Sanitation Data'!G4))="","",OFFSET('Sanitation Data'!$G$28,0,10*ROW('Sanitation Data'!G4)))</f>
        <v/>
      </c>
      <c r="DA10" s="382" t="str">
        <f ca="1">+IF(OFFSET('Sanitation Data'!$G$29,0,10*ROW('Sanitation Data'!G4))="","",OFFSET('Sanitation Data'!$G$29,0,10*ROW('Sanitation Data'!G4)))</f>
        <v/>
      </c>
      <c r="DB10" s="382" t="str">
        <f ca="1">+IF(OFFSET('Sanitation Data'!$G$30,0,10*ROW('Sanitation Data'!G4))="","",OFFSET('Sanitation Data'!$G$30,0,10*ROW('Sanitation Data'!G4)))</f>
        <v/>
      </c>
      <c r="DC10" s="382" t="str">
        <f ca="1">+IF(OFFSET('Sanitation Data'!$G$31,0,10*ROW('Sanitation Data'!G4))="","",OFFSET('Sanitation Data'!$G$31,0,10*ROW('Sanitation Data'!G4)))</f>
        <v/>
      </c>
      <c r="DD10" s="382" t="str">
        <f ca="1">+IF(OFFSET('Sanitation Data'!$G$32,0,10*ROW('Sanitation Data'!G4))="","",OFFSET('Sanitation Data'!$G$32,0,10*ROW('Sanitation Data'!G4)))</f>
        <v/>
      </c>
      <c r="DE10" s="382" t="str">
        <f ca="1">+IF(OFFSET('Sanitation Data'!$H$28,0,10*ROW('Sanitation Data'!H4))="","",OFFSET('Sanitation Data'!$H$28,0,10*ROW('Sanitation Data'!H4)))</f>
        <v/>
      </c>
      <c r="DF10" s="382" t="str">
        <f ca="1">+IF(OFFSET('Sanitation Data'!$H$29,0,10*ROW('Sanitation Data'!H4))="","",OFFSET('Sanitation Data'!$H$29,0,10*ROW('Sanitation Data'!H4)))</f>
        <v/>
      </c>
      <c r="DG10" s="382" t="str">
        <f ca="1">+IF(OFFSET('Sanitation Data'!$H$30,0,10*ROW('Sanitation Data'!H4))="","",OFFSET('Sanitation Data'!$H$30,0,10*ROW('Sanitation Data'!H4)))</f>
        <v/>
      </c>
      <c r="DH10" s="382" t="str">
        <f ca="1">+IF(OFFSET('Sanitation Data'!$H$31,0,10*ROW('Sanitation Data'!H4))="","",OFFSET('Sanitation Data'!$H$31,0,10*ROW('Sanitation Data'!H4)))</f>
        <v/>
      </c>
      <c r="DI10" s="382" t="str">
        <f ca="1">+IF(OFFSET('Sanitation Data'!$H$32,0,10*ROW('Sanitation Data'!H4))="","",OFFSET('Sanitation Data'!$H$32,0,10*ROW('Sanitation Data'!H4)))</f>
        <v/>
      </c>
      <c r="DJ10" s="382" t="str">
        <f ca="1">+IF(OFFSET('Sanitation Data'!$I$28,0,10*ROW('Sanitation Data'!I4))="","",OFFSET('Sanitation Data'!$I$28,0,10*ROW('Sanitation Data'!I4)))</f>
        <v/>
      </c>
      <c r="DK10" s="382" t="str">
        <f ca="1">+IF(OFFSET('Sanitation Data'!$I$29,0,10*ROW('Sanitation Data'!I4))="","",OFFSET('Sanitation Data'!$I$29,0,10*ROW('Sanitation Data'!I4)))</f>
        <v/>
      </c>
      <c r="DL10" s="382" t="str">
        <f ca="1">+IF(OFFSET('Sanitation Data'!$I$30,0,10*ROW('Sanitation Data'!I4))="","",OFFSET('Sanitation Data'!$I$30,0,10*ROW('Sanitation Data'!I4)))</f>
        <v/>
      </c>
      <c r="DM10" s="382" t="str">
        <f ca="1">+IF(OFFSET('Sanitation Data'!$I$31,0,10*ROW('Sanitation Data'!I4))="","",OFFSET('Sanitation Data'!$I$31,0,10*ROW('Sanitation Data'!I4)))</f>
        <v/>
      </c>
      <c r="DN10" s="382" t="str">
        <f ca="1">+IF(OFFSET('Sanitation Data'!$I$32,0,10*ROW('Sanitation Data'!I4))="","",OFFSET('Sanitation Data'!$I$32,0,10*ROW('Sanitation Data'!I4)))</f>
        <v/>
      </c>
      <c r="DO10" s="382" t="str">
        <f ca="1">+IF(OFFSET('Hygiene Data'!$D$11,0,10*ROW('Hygiene Data'!D4))="","",OFFSET('Hygiene Data'!$D$11,0,10*ROW('Hygiene Data'!D4)))</f>
        <v/>
      </c>
      <c r="DP10" s="382" t="str">
        <f ca="1">+IF(OFFSET('Hygiene Data'!$D$12,0,10*ROW('Hygiene Data'!D4))="","",OFFSET('Hygiene Data'!$D$12,0,10*ROW('Hygiene Data'!D4)))</f>
        <v/>
      </c>
      <c r="DQ10" s="382" t="str">
        <f ca="1">+IF(OFFSET('Hygiene Data'!$D$13,0,10*ROW('Hygiene Data'!D4))="","",OFFSET('Hygiene Data'!$D$13,0,10*ROW('Hygiene Data'!D4)))</f>
        <v/>
      </c>
      <c r="DR10" s="382" t="str">
        <f ca="1">+IF(OFFSET('Hygiene Data'!$E$11,0,10*ROW('Hygiene Data'!E4))="","",OFFSET('Hygiene Data'!$E$11,0,10*ROW('Hygiene Data'!E4)))</f>
        <v/>
      </c>
      <c r="DS10" s="382" t="str">
        <f ca="1">+IF(OFFSET('Hygiene Data'!$E$12,0,10*ROW('Hygiene Data'!E4))="","",OFFSET('Hygiene Data'!$E$12,0,10*ROW('Hygiene Data'!E4)))</f>
        <v/>
      </c>
      <c r="DT10" s="382" t="str">
        <f ca="1">+IF(OFFSET('Hygiene Data'!$E$13,0,10*ROW('Hygiene Data'!E4))="","",OFFSET('Hygiene Data'!$E$13,0,10*ROW('Hygiene Data'!E4)))</f>
        <v/>
      </c>
      <c r="DU10" s="382" t="str">
        <f ca="1">+IF(OFFSET('Hygiene Data'!$F$11,0,10*ROW('Hygiene Data'!F4))="","",OFFSET('Hygiene Data'!$F$11,0,10*ROW('Hygiene Data'!F4)))</f>
        <v/>
      </c>
      <c r="DV10" s="382" t="str">
        <f ca="1">+IF(OFFSET('Hygiene Data'!$F$12,0,10*ROW('Hygiene Data'!F4))="","",OFFSET('Hygiene Data'!$F$12,0,10*ROW('Hygiene Data'!F4)))</f>
        <v/>
      </c>
      <c r="DW10" s="382" t="str">
        <f ca="1">+IF(OFFSET('Hygiene Data'!$F$13,0,10*ROW('Hygiene Data'!F4))="","",OFFSET('Hygiene Data'!$F$13,0,10*ROW('Hygiene Data'!F4)))</f>
        <v/>
      </c>
      <c r="DX10" s="382" t="str">
        <f ca="1">+IF(OFFSET('Hygiene Data'!$G$11,0,10*ROW('Hygiene Data'!G4))="","",OFFSET('Hygiene Data'!$G$11,0,10*ROW('Hygiene Data'!G4)))</f>
        <v/>
      </c>
      <c r="DY10" s="382" t="str">
        <f ca="1">+IF(OFFSET('Hygiene Data'!$G$12,0,10*ROW('Hygiene Data'!G4))="","",OFFSET('Hygiene Data'!$G$12,0,10*ROW('Hygiene Data'!G4)))</f>
        <v/>
      </c>
      <c r="DZ10" s="382" t="str">
        <f ca="1">+IF(OFFSET('Hygiene Data'!$G$13,0,10*ROW('Hygiene Data'!G4))="","",OFFSET('Hygiene Data'!$G$13,0,10*ROW('Hygiene Data'!G4)))</f>
        <v/>
      </c>
      <c r="EA10" s="382" t="str">
        <f ca="1">+IF(OFFSET('Hygiene Data'!$H$11,0,10*ROW('Hygiene Data'!H4))="","",OFFSET('Hygiene Data'!$H$11,0,10*ROW('Hygiene Data'!H4)))</f>
        <v/>
      </c>
      <c r="EB10" s="382" t="str">
        <f ca="1">+IF(OFFSET('Hygiene Data'!$H$12,0,10*ROW('Hygiene Data'!H4))="","",OFFSET('Hygiene Data'!$H$12,0,10*ROW('Hygiene Data'!H4)))</f>
        <v/>
      </c>
      <c r="EC10" s="382" t="str">
        <f ca="1">+IF(OFFSET('Hygiene Data'!$H$13,0,10*ROW('Hygiene Data'!H4))="","",OFFSET('Hygiene Data'!$H$13,0,10*ROW('Hygiene Data'!H4)))</f>
        <v/>
      </c>
      <c r="ED10" s="382" t="str">
        <f ca="1">+IF(OFFSET('Hygiene Data'!$I$11,0,10*ROW('Hygiene Data'!I4))="","",OFFSET('Hygiene Data'!$I$11,0,10*ROW('Hygiene Data'!I4)))</f>
        <v/>
      </c>
      <c r="EE10" s="382" t="str">
        <f ca="1">+IF(OFFSET('Hygiene Data'!$I$12,0,10*ROW('Hygiene Data'!I4))="","",OFFSET('Hygiene Data'!$I$12,0,10*ROW('Hygiene Data'!I4)))</f>
        <v/>
      </c>
      <c r="EF10" s="382" t="str">
        <f ca="1">+IF(OFFSET('Hygiene Data'!$I$13,0,10*ROW('Hygiene Data'!I4))="","",OFFSET('Hygiene Data'!$I$13,0,10*ROW('Hygiene Data'!I4)))</f>
        <v/>
      </c>
    </row>
    <row r="11" spans="1:136" x14ac:dyDescent="0.25">
      <c r="A11" s="491" t="str">
        <f ca="1">+IF(OFFSET('Water Data'!$B$2,0,10*ROW('Water Data'!E5))="","",OFFSET('Water Data'!$B$2,0,10*ROW('Water Data'!E5)))</f>
        <v>SLB_2023_UIS</v>
      </c>
      <c r="B11" s="491"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518">
        <f t="shared" ca="1" si="0"/>
        <v>2023</v>
      </c>
      <c r="D11" s="519"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19"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19">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56.473489519112213</v>
      </c>
      <c r="G11" s="519"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19"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19"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19"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19"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19"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19"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19"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19"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19"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19"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19">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56.473489519112213</v>
      </c>
      <c r="S11" s="519"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19"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19"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20"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20"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20"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20"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20">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26.510480887792848</v>
      </c>
      <c r="AA11" s="520"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20"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20"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20"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20"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20"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20"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20"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20"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20"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20"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20"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20"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20"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20"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20"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20"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20"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20"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20">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26.510480887792848</v>
      </c>
      <c r="AU11" s="520"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20"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20"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20"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20"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21"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97"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21">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8.0147965474722564</v>
      </c>
      <c r="BC11" s="521"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21"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21"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21"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21"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21"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21"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21"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21"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21"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21"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21">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8.0147965474722564</v>
      </c>
      <c r="BO11" s="521"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21"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21"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82" t="str">
        <f ca="1">+IF(OFFSET('Water Data'!$D$27,0,10*ROW('Water Data'!D5))="","",OFFSET('Water Data'!$D$27,0,10*ROW('Water Data'!D5)))</f>
        <v/>
      </c>
      <c r="BT11" s="382" t="str">
        <f ca="1">+IF(OFFSET('Water Data'!$D$28,0,10*ROW('Water Data'!D5))="","",OFFSET('Water Data'!$D$28,0,10*ROW('Water Data'!D5)))</f>
        <v/>
      </c>
      <c r="BU11" s="382" t="str">
        <f ca="1">+IF(OFFSET('Water Data'!$D$29,0,10*ROW('Water Data'!D5))="","",OFFSET('Water Data'!$D$29,0,10*ROW('Water Data'!D5)))</f>
        <v>Yes</v>
      </c>
      <c r="BV11" s="382" t="str">
        <f ca="1">+IF(OFFSET('Water Data'!$E$27,0,10*ROW('Water Data'!E5))="","",OFFSET('Water Data'!$E$27,0,10*ROW('Water Data'!E5)))</f>
        <v/>
      </c>
      <c r="BW11" s="382" t="str">
        <f ca="1">+IF(OFFSET('Water Data'!$E$28,0,10*ROW('Water Data'!E5))="","",OFFSET('Water Data'!$E$28,0,10*ROW('Water Data'!E5)))</f>
        <v/>
      </c>
      <c r="BX11" s="382" t="str">
        <f ca="1">+IF(OFFSET('Water Data'!$E$29,0,10*ROW('Water Data'!E5))="","",OFFSET('Water Data'!$E$29,0,10*ROW('Water Data'!E5)))</f>
        <v/>
      </c>
      <c r="BY11" s="382" t="str">
        <f ca="1">+IF(OFFSET('Water Data'!$F$27,0,10*ROW('Water Data'!F5))="","",OFFSET('Water Data'!$F$27,0,10*ROW('Water Data'!F5)))</f>
        <v/>
      </c>
      <c r="BZ11" s="382" t="str">
        <f ca="1">+IF(OFFSET('Water Data'!$F$28,0,10*ROW('Water Data'!F5))="","",OFFSET('Water Data'!$F$28,0,10*ROW('Water Data'!F5)))</f>
        <v/>
      </c>
      <c r="CA11" s="382" t="str">
        <f ca="1">+IF(OFFSET('Water Data'!$F$29,0,10*ROW('Water Data'!F5))="","",OFFSET('Water Data'!$F$29,0,10*ROW('Water Data'!F5)))</f>
        <v/>
      </c>
      <c r="CB11" s="382" t="str">
        <f ca="1">+IF(OFFSET('Water Data'!$G$27,0,10*ROW('Water Data'!G5))="","",OFFSET('Water Data'!$G$27,0,10*ROW('Water Data'!G5)))</f>
        <v/>
      </c>
      <c r="CC11" s="382" t="str">
        <f ca="1">+IF(OFFSET('Water Data'!$G$28,0,10*ROW('Water Data'!G5))="","",OFFSET('Water Data'!$G$28,0,10*ROW('Water Data'!G5)))</f>
        <v/>
      </c>
      <c r="CD11" s="382" t="str">
        <f ca="1">+IF(OFFSET('Water Data'!$G$29,0,10*ROW('Water Data'!G5))="","",OFFSET('Water Data'!$G$29,0,10*ROW('Water Data'!G5)))</f>
        <v/>
      </c>
      <c r="CE11" s="382" t="str">
        <f ca="1">+IF(OFFSET('Water Data'!$H$27,0,10*ROW('Water Data'!H5))="","",OFFSET('Water Data'!$H$27,0,10*ROW('Water Data'!H5)))</f>
        <v/>
      </c>
      <c r="CF11" s="382" t="str">
        <f ca="1">+IF(OFFSET('Water Data'!$H$28,0,10*ROW('Water Data'!H5))="","",OFFSET('Water Data'!$H$28,0,10*ROW('Water Data'!H5)))</f>
        <v/>
      </c>
      <c r="CG11" s="382" t="str">
        <f ca="1">+IF(OFFSET('Water Data'!$H$29,0,10*ROW('Water Data'!H5))="","",OFFSET('Water Data'!$H$29,0,10*ROW('Water Data'!H5)))</f>
        <v>Yes</v>
      </c>
      <c r="CH11" s="382" t="str">
        <f ca="1">+IF(OFFSET('Water Data'!$I$27,0,10*ROW('Water Data'!I5))="","",OFFSET('Water Data'!$I$27,0,10*ROW('Water Data'!I5)))</f>
        <v/>
      </c>
      <c r="CI11" s="382" t="str">
        <f ca="1">+IF(OFFSET('Water Data'!$I$28,0,10*ROW('Water Data'!I5))="","",OFFSET('Water Data'!$I$28,0,10*ROW('Water Data'!I5)))</f>
        <v/>
      </c>
      <c r="CJ11" s="382" t="str">
        <f ca="1">+IF(OFFSET('Water Data'!$I$29,0,10*ROW('Water Data'!I5))="","",OFFSET('Water Data'!$I$29,0,10*ROW('Water Data'!I5)))</f>
        <v/>
      </c>
      <c r="CK11" s="382" t="str">
        <f ca="1">+IF(OFFSET('Sanitation Data'!$D$28,0,10*ROW('Sanitation Data'!D5))="","",OFFSET('Sanitation Data'!$D$28,0,10*ROW('Sanitation Data'!D5)))</f>
        <v/>
      </c>
      <c r="CL11" s="382" t="str">
        <f ca="1">+IF(OFFSET('Sanitation Data'!$D$29,0,10*ROW('Sanitation Data'!D5))="","",OFFSET('Sanitation Data'!$D$29,0,10*ROW('Sanitation Data'!D5)))</f>
        <v/>
      </c>
      <c r="CM11" s="382" t="str">
        <f ca="1">+IF(OFFSET('Sanitation Data'!$D$30,0,10*ROW('Sanitation Data'!D5))="","",OFFSET('Sanitation Data'!$D$30,0,10*ROW('Sanitation Data'!D5)))</f>
        <v/>
      </c>
      <c r="CN11" s="382" t="str">
        <f ca="1">+IF(OFFSET('Sanitation Data'!$D$31,0,10*ROW('Sanitation Data'!D5))="","",OFFSET('Sanitation Data'!$D$31,0,10*ROW('Sanitation Data'!D5)))</f>
        <v/>
      </c>
      <c r="CO11" s="382" t="str">
        <f ca="1">+IF(OFFSET('Sanitation Data'!$D$32,0,10*ROW('Sanitation Data'!D5))="","",OFFSET('Sanitation Data'!$D$32,0,10*ROW('Sanitation Data'!D5)))</f>
        <v>Yes</v>
      </c>
      <c r="CP11" s="382" t="str">
        <f ca="1">+IF(OFFSET('Sanitation Data'!$E$28,0,10*ROW('Sanitation Data'!E5))="","",OFFSET('Sanitation Data'!$E$28,0,10*ROW('Sanitation Data'!E5)))</f>
        <v/>
      </c>
      <c r="CQ11" s="382" t="str">
        <f ca="1">+IF(OFFSET('Sanitation Data'!$E$29,0,10*ROW('Sanitation Data'!E5))="","",OFFSET('Sanitation Data'!$E$29,0,10*ROW('Sanitation Data'!E5)))</f>
        <v/>
      </c>
      <c r="CR11" s="382" t="str">
        <f ca="1">+IF(OFFSET('Sanitation Data'!$E$30,0,10*ROW('Sanitation Data'!E5))="","",OFFSET('Sanitation Data'!$E$30,0,10*ROW('Sanitation Data'!E5)))</f>
        <v/>
      </c>
      <c r="CS11" s="382" t="str">
        <f ca="1">+IF(OFFSET('Sanitation Data'!$E$31,0,10*ROW('Sanitation Data'!E5))="","",OFFSET('Sanitation Data'!$E$31,0,10*ROW('Sanitation Data'!E5)))</f>
        <v/>
      </c>
      <c r="CT11" s="382" t="str">
        <f ca="1">+IF(OFFSET('Sanitation Data'!$E$32,0,10*ROW('Sanitation Data'!E5))="","",OFFSET('Sanitation Data'!$E$32,0,10*ROW('Sanitation Data'!E5)))</f>
        <v/>
      </c>
      <c r="CU11" s="382" t="str">
        <f ca="1">+IF(OFFSET('Sanitation Data'!$F$28,0,10*ROW('Sanitation Data'!F5))="","",OFFSET('Sanitation Data'!$F$28,0,10*ROW('Sanitation Data'!F5)))</f>
        <v/>
      </c>
      <c r="CV11" s="382" t="str">
        <f ca="1">+IF(OFFSET('Sanitation Data'!$F$29,0,10*ROW('Sanitation Data'!F5))="","",OFFSET('Sanitation Data'!$F$29,0,10*ROW('Sanitation Data'!F5)))</f>
        <v/>
      </c>
      <c r="CW11" s="382" t="str">
        <f ca="1">+IF(OFFSET('Sanitation Data'!$F$30,0,10*ROW('Sanitation Data'!F5))="","",OFFSET('Sanitation Data'!$F$30,0,10*ROW('Sanitation Data'!F5)))</f>
        <v/>
      </c>
      <c r="CX11" s="382" t="str">
        <f ca="1">+IF(OFFSET('Sanitation Data'!$F$31,0,10*ROW('Sanitation Data'!F5))="","",OFFSET('Sanitation Data'!$F$31,0,10*ROW('Sanitation Data'!F5)))</f>
        <v/>
      </c>
      <c r="CY11" s="382" t="str">
        <f ca="1">+IF(OFFSET('Sanitation Data'!$F$32,0,10*ROW('Sanitation Data'!F5))="","",OFFSET('Sanitation Data'!$F$32,0,10*ROW('Sanitation Data'!F5)))</f>
        <v/>
      </c>
      <c r="CZ11" s="382" t="str">
        <f ca="1">+IF(OFFSET('Sanitation Data'!$G$28,0,10*ROW('Sanitation Data'!G5))="","",OFFSET('Sanitation Data'!$G$28,0,10*ROW('Sanitation Data'!G5)))</f>
        <v/>
      </c>
      <c r="DA11" s="382" t="str">
        <f ca="1">+IF(OFFSET('Sanitation Data'!$G$29,0,10*ROW('Sanitation Data'!G5))="","",OFFSET('Sanitation Data'!$G$29,0,10*ROW('Sanitation Data'!G5)))</f>
        <v/>
      </c>
      <c r="DB11" s="382" t="str">
        <f ca="1">+IF(OFFSET('Sanitation Data'!$G$30,0,10*ROW('Sanitation Data'!G5))="","",OFFSET('Sanitation Data'!$G$30,0,10*ROW('Sanitation Data'!G5)))</f>
        <v/>
      </c>
      <c r="DC11" s="382" t="str">
        <f ca="1">+IF(OFFSET('Sanitation Data'!$G$31,0,10*ROW('Sanitation Data'!G5))="","",OFFSET('Sanitation Data'!$G$31,0,10*ROW('Sanitation Data'!G5)))</f>
        <v/>
      </c>
      <c r="DD11" s="382" t="str">
        <f ca="1">+IF(OFFSET('Sanitation Data'!$G$32,0,10*ROW('Sanitation Data'!G5))="","",OFFSET('Sanitation Data'!$G$32,0,10*ROW('Sanitation Data'!G5)))</f>
        <v/>
      </c>
      <c r="DE11" s="382" t="str">
        <f ca="1">+IF(OFFSET('Sanitation Data'!$H$28,0,10*ROW('Sanitation Data'!H5))="","",OFFSET('Sanitation Data'!$H$28,0,10*ROW('Sanitation Data'!H5)))</f>
        <v/>
      </c>
      <c r="DF11" s="382" t="str">
        <f ca="1">+IF(OFFSET('Sanitation Data'!$H$29,0,10*ROW('Sanitation Data'!H5))="","",OFFSET('Sanitation Data'!$H$29,0,10*ROW('Sanitation Data'!H5)))</f>
        <v/>
      </c>
      <c r="DG11" s="382" t="str">
        <f ca="1">+IF(OFFSET('Sanitation Data'!$H$30,0,10*ROW('Sanitation Data'!H5))="","",OFFSET('Sanitation Data'!$H$30,0,10*ROW('Sanitation Data'!H5)))</f>
        <v/>
      </c>
      <c r="DH11" s="382" t="str">
        <f ca="1">+IF(OFFSET('Sanitation Data'!$H$31,0,10*ROW('Sanitation Data'!H5))="","",OFFSET('Sanitation Data'!$H$31,0,10*ROW('Sanitation Data'!H5)))</f>
        <v/>
      </c>
      <c r="DI11" s="382" t="str">
        <f ca="1">+IF(OFFSET('Sanitation Data'!$H$32,0,10*ROW('Sanitation Data'!H5))="","",OFFSET('Sanitation Data'!$H$32,0,10*ROW('Sanitation Data'!H5)))</f>
        <v>Yes</v>
      </c>
      <c r="DJ11" s="382" t="str">
        <f ca="1">+IF(OFFSET('Sanitation Data'!$I$28,0,10*ROW('Sanitation Data'!I5))="","",OFFSET('Sanitation Data'!$I$28,0,10*ROW('Sanitation Data'!I5)))</f>
        <v/>
      </c>
      <c r="DK11" s="382" t="str">
        <f ca="1">+IF(OFFSET('Sanitation Data'!$I$29,0,10*ROW('Sanitation Data'!I5))="","",OFFSET('Sanitation Data'!$I$29,0,10*ROW('Sanitation Data'!I5)))</f>
        <v/>
      </c>
      <c r="DL11" s="382" t="str">
        <f ca="1">+IF(OFFSET('Sanitation Data'!$I$30,0,10*ROW('Sanitation Data'!I5))="","",OFFSET('Sanitation Data'!$I$30,0,10*ROW('Sanitation Data'!I5)))</f>
        <v/>
      </c>
      <c r="DM11" s="382" t="str">
        <f ca="1">+IF(OFFSET('Sanitation Data'!$I$31,0,10*ROW('Sanitation Data'!I5))="","",OFFSET('Sanitation Data'!$I$31,0,10*ROW('Sanitation Data'!I5)))</f>
        <v/>
      </c>
      <c r="DN11" s="382" t="str">
        <f ca="1">+IF(OFFSET('Sanitation Data'!$I$32,0,10*ROW('Sanitation Data'!I5))="","",OFFSET('Sanitation Data'!$I$32,0,10*ROW('Sanitation Data'!I5)))</f>
        <v/>
      </c>
      <c r="DO11" s="382" t="str">
        <f ca="1">+IF(OFFSET('Hygiene Data'!$D$11,0,10*ROW('Hygiene Data'!D5))="","",OFFSET('Hygiene Data'!$D$11,0,10*ROW('Hygiene Data'!D5)))</f>
        <v/>
      </c>
      <c r="DP11" s="382" t="str">
        <f ca="1">+IF(OFFSET('Hygiene Data'!$D$12,0,10*ROW('Hygiene Data'!D5))="","",OFFSET('Hygiene Data'!$D$12,0,10*ROW('Hygiene Data'!D5)))</f>
        <v/>
      </c>
      <c r="DQ11" s="382" t="str">
        <f ca="1">+IF(OFFSET('Hygiene Data'!$D$13,0,10*ROW('Hygiene Data'!D5))="","",OFFSET('Hygiene Data'!$D$13,0,10*ROW('Hygiene Data'!D5)))</f>
        <v>Yes</v>
      </c>
      <c r="DR11" s="382" t="str">
        <f ca="1">+IF(OFFSET('Hygiene Data'!$E$11,0,10*ROW('Hygiene Data'!E5))="","",OFFSET('Hygiene Data'!$E$11,0,10*ROW('Hygiene Data'!E5)))</f>
        <v/>
      </c>
      <c r="DS11" s="382" t="str">
        <f ca="1">+IF(OFFSET('Hygiene Data'!$E$12,0,10*ROW('Hygiene Data'!E5))="","",OFFSET('Hygiene Data'!$E$12,0,10*ROW('Hygiene Data'!E5)))</f>
        <v/>
      </c>
      <c r="DT11" s="382" t="str">
        <f ca="1">+IF(OFFSET('Hygiene Data'!$E$13,0,10*ROW('Hygiene Data'!E5))="","",OFFSET('Hygiene Data'!$E$13,0,10*ROW('Hygiene Data'!E5)))</f>
        <v/>
      </c>
      <c r="DU11" s="382" t="str">
        <f ca="1">+IF(OFFSET('Hygiene Data'!$F$11,0,10*ROW('Hygiene Data'!F5))="","",OFFSET('Hygiene Data'!$F$11,0,10*ROW('Hygiene Data'!F5)))</f>
        <v/>
      </c>
      <c r="DV11" s="382" t="str">
        <f ca="1">+IF(OFFSET('Hygiene Data'!$F$12,0,10*ROW('Hygiene Data'!F5))="","",OFFSET('Hygiene Data'!$F$12,0,10*ROW('Hygiene Data'!F5)))</f>
        <v/>
      </c>
      <c r="DW11" s="382" t="str">
        <f ca="1">+IF(OFFSET('Hygiene Data'!$F$13,0,10*ROW('Hygiene Data'!F5))="","",OFFSET('Hygiene Data'!$F$13,0,10*ROW('Hygiene Data'!F5)))</f>
        <v/>
      </c>
      <c r="DX11" s="382" t="str">
        <f ca="1">+IF(OFFSET('Hygiene Data'!$G$11,0,10*ROW('Hygiene Data'!G5))="","",OFFSET('Hygiene Data'!$G$11,0,10*ROW('Hygiene Data'!G5)))</f>
        <v/>
      </c>
      <c r="DY11" s="382" t="str">
        <f ca="1">+IF(OFFSET('Hygiene Data'!$G$12,0,10*ROW('Hygiene Data'!G5))="","",OFFSET('Hygiene Data'!$G$12,0,10*ROW('Hygiene Data'!G5)))</f>
        <v/>
      </c>
      <c r="DZ11" s="382" t="str">
        <f ca="1">+IF(OFFSET('Hygiene Data'!$G$13,0,10*ROW('Hygiene Data'!G5))="","",OFFSET('Hygiene Data'!$G$13,0,10*ROW('Hygiene Data'!G5)))</f>
        <v/>
      </c>
      <c r="EA11" s="382" t="str">
        <f ca="1">+IF(OFFSET('Hygiene Data'!$H$11,0,10*ROW('Hygiene Data'!H5))="","",OFFSET('Hygiene Data'!$H$11,0,10*ROW('Hygiene Data'!H5)))</f>
        <v/>
      </c>
      <c r="EB11" s="382" t="str">
        <f ca="1">+IF(OFFSET('Hygiene Data'!$H$12,0,10*ROW('Hygiene Data'!H5))="","",OFFSET('Hygiene Data'!$H$12,0,10*ROW('Hygiene Data'!H5)))</f>
        <v/>
      </c>
      <c r="EC11" s="382" t="str">
        <f ca="1">+IF(OFFSET('Hygiene Data'!$H$13,0,10*ROW('Hygiene Data'!H5))="","",OFFSET('Hygiene Data'!$H$13,0,10*ROW('Hygiene Data'!H5)))</f>
        <v>Yes</v>
      </c>
      <c r="ED11" s="382" t="str">
        <f ca="1">+IF(OFFSET('Hygiene Data'!$I$11,0,10*ROW('Hygiene Data'!I5))="","",OFFSET('Hygiene Data'!$I$11,0,10*ROW('Hygiene Data'!I5)))</f>
        <v/>
      </c>
      <c r="EE11" s="382" t="str">
        <f ca="1">+IF(OFFSET('Hygiene Data'!$I$12,0,10*ROW('Hygiene Data'!I5))="","",OFFSET('Hygiene Data'!$I$12,0,10*ROW('Hygiene Data'!I5)))</f>
        <v/>
      </c>
      <c r="EF11" s="382" t="str">
        <f ca="1">+IF(OFFSET('Hygiene Data'!$I$13,0,10*ROW('Hygiene Data'!I5))="","",OFFSET('Hygiene Data'!$I$13,0,10*ROW('Hygiene Data'!I5)))</f>
        <v/>
      </c>
    </row>
    <row r="12" spans="1:136" x14ac:dyDescent="0.25">
      <c r="A12" s="491" t="str">
        <f ca="1">+IF(OFFSET('Water Data'!$B$2,0,10*ROW('Water Data'!E6))="","",OFFSET('Water Data'!$B$2,0,10*ROW('Water Data'!E6)))</f>
        <v>SLB_2024_UIS</v>
      </c>
      <c r="B12" s="491"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518">
        <f t="shared" ca="1" si="0"/>
        <v>2024</v>
      </c>
      <c r="D12" s="519"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19"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19" t="str">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[50]</v>
      </c>
      <c r="G12" s="519"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19"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19"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19"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19"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19"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19"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19"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19"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19"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19"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19">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50.123456790123463</v>
      </c>
      <c r="S12" s="519"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19"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19"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20"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20"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20"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20"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20"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20"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20"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20"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20"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20"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20"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20"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20"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20"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20"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20"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20"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20"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20"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20"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20"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20"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20"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20"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20"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20"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20"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20"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20"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20"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21"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97"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21" t="str">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[28]</v>
      </c>
      <c r="BC12" s="521"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21"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21"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21"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21"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21"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21"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21"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21"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21"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21"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21">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27.53086419753086</v>
      </c>
      <c r="BO12" s="521"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21"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21"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82" t="str">
        <f ca="1">+IF(OFFSET('Water Data'!$D$27,0,10*ROW('Water Data'!D6))="","",OFFSET('Water Data'!$D$27,0,10*ROW('Water Data'!D6)))</f>
        <v/>
      </c>
      <c r="BT12" s="382" t="str">
        <f ca="1">+IF(OFFSET('Water Data'!$D$28,0,10*ROW('Water Data'!D6))="","",OFFSET('Water Data'!$D$28,0,10*ROW('Water Data'!D6)))</f>
        <v/>
      </c>
      <c r="BU12" s="382" t="str">
        <f ca="1">+IF(OFFSET('Water Data'!$D$29,0,10*ROW('Water Data'!D6))="","",OFFSET('Water Data'!$D$29,0,10*ROW('Water Data'!D6)))</f>
        <v>No</v>
      </c>
      <c r="BV12" s="382" t="str">
        <f ca="1">+IF(OFFSET('Water Data'!$E$27,0,10*ROW('Water Data'!E6))="","",OFFSET('Water Data'!$E$27,0,10*ROW('Water Data'!E6)))</f>
        <v/>
      </c>
      <c r="BW12" s="382" t="str">
        <f ca="1">+IF(OFFSET('Water Data'!$E$28,0,10*ROW('Water Data'!E6))="","",OFFSET('Water Data'!$E$28,0,10*ROW('Water Data'!E6)))</f>
        <v/>
      </c>
      <c r="BX12" s="382" t="str">
        <f ca="1">+IF(OFFSET('Water Data'!$E$29,0,10*ROW('Water Data'!E6))="","",OFFSET('Water Data'!$E$29,0,10*ROW('Water Data'!E6)))</f>
        <v/>
      </c>
      <c r="BY12" s="382" t="str">
        <f ca="1">+IF(OFFSET('Water Data'!$F$27,0,10*ROW('Water Data'!F6))="","",OFFSET('Water Data'!$F$27,0,10*ROW('Water Data'!F6)))</f>
        <v/>
      </c>
      <c r="BZ12" s="382" t="str">
        <f ca="1">+IF(OFFSET('Water Data'!$F$28,0,10*ROW('Water Data'!F6))="","",OFFSET('Water Data'!$F$28,0,10*ROW('Water Data'!F6)))</f>
        <v/>
      </c>
      <c r="CA12" s="382" t="str">
        <f ca="1">+IF(OFFSET('Water Data'!$F$29,0,10*ROW('Water Data'!F6))="","",OFFSET('Water Data'!$F$29,0,10*ROW('Water Data'!F6)))</f>
        <v/>
      </c>
      <c r="CB12" s="382" t="str">
        <f ca="1">+IF(OFFSET('Water Data'!$G$27,0,10*ROW('Water Data'!G6))="","",OFFSET('Water Data'!$G$27,0,10*ROW('Water Data'!G6)))</f>
        <v/>
      </c>
      <c r="CC12" s="382" t="str">
        <f ca="1">+IF(OFFSET('Water Data'!$G$28,0,10*ROW('Water Data'!G6))="","",OFFSET('Water Data'!$G$28,0,10*ROW('Water Data'!G6)))</f>
        <v/>
      </c>
      <c r="CD12" s="382" t="str">
        <f ca="1">+IF(OFFSET('Water Data'!$G$29,0,10*ROW('Water Data'!G6))="","",OFFSET('Water Data'!$G$29,0,10*ROW('Water Data'!G6)))</f>
        <v/>
      </c>
      <c r="CE12" s="382" t="str">
        <f ca="1">+IF(OFFSET('Water Data'!$H$27,0,10*ROW('Water Data'!H6))="","",OFFSET('Water Data'!$H$27,0,10*ROW('Water Data'!H6)))</f>
        <v/>
      </c>
      <c r="CF12" s="382" t="str">
        <f ca="1">+IF(OFFSET('Water Data'!$H$28,0,10*ROW('Water Data'!H6))="","",OFFSET('Water Data'!$H$28,0,10*ROW('Water Data'!H6)))</f>
        <v/>
      </c>
      <c r="CG12" s="382" t="str">
        <f ca="1">+IF(OFFSET('Water Data'!$H$29,0,10*ROW('Water Data'!H6))="","",OFFSET('Water Data'!$H$29,0,10*ROW('Water Data'!H6)))</f>
        <v>Yes</v>
      </c>
      <c r="CH12" s="382" t="str">
        <f ca="1">+IF(OFFSET('Water Data'!$I$27,0,10*ROW('Water Data'!I6))="","",OFFSET('Water Data'!$I$27,0,10*ROW('Water Data'!I6)))</f>
        <v/>
      </c>
      <c r="CI12" s="382" t="str">
        <f ca="1">+IF(OFFSET('Water Data'!$I$28,0,10*ROW('Water Data'!I6))="","",OFFSET('Water Data'!$I$28,0,10*ROW('Water Data'!I6)))</f>
        <v/>
      </c>
      <c r="CJ12" s="382" t="str">
        <f ca="1">+IF(OFFSET('Water Data'!$I$29,0,10*ROW('Water Data'!I6))="","",OFFSET('Water Data'!$I$29,0,10*ROW('Water Data'!I6)))</f>
        <v/>
      </c>
      <c r="CK12" s="382" t="str">
        <f ca="1">+IF(OFFSET('Sanitation Data'!$D$28,0,10*ROW('Sanitation Data'!D6))="","",OFFSET('Sanitation Data'!$D$28,0,10*ROW('Sanitation Data'!D6)))</f>
        <v/>
      </c>
      <c r="CL12" s="382" t="str">
        <f ca="1">+IF(OFFSET('Sanitation Data'!$D$29,0,10*ROW('Sanitation Data'!D6))="","",OFFSET('Sanitation Data'!$D$29,0,10*ROW('Sanitation Data'!D6)))</f>
        <v/>
      </c>
      <c r="CM12" s="382" t="str">
        <f ca="1">+IF(OFFSET('Sanitation Data'!$D$30,0,10*ROW('Sanitation Data'!D6))="","",OFFSET('Sanitation Data'!$D$30,0,10*ROW('Sanitation Data'!D6)))</f>
        <v/>
      </c>
      <c r="CN12" s="382" t="str">
        <f ca="1">+IF(OFFSET('Sanitation Data'!$D$31,0,10*ROW('Sanitation Data'!D6))="","",OFFSET('Sanitation Data'!$D$31,0,10*ROW('Sanitation Data'!D6)))</f>
        <v/>
      </c>
      <c r="CO12" s="382" t="str">
        <f ca="1">+IF(OFFSET('Sanitation Data'!$D$32,0,10*ROW('Sanitation Data'!D6))="","",OFFSET('Sanitation Data'!$D$32,0,10*ROW('Sanitation Data'!D6)))</f>
        <v/>
      </c>
      <c r="CP12" s="382" t="str">
        <f ca="1">+IF(OFFSET('Sanitation Data'!$E$28,0,10*ROW('Sanitation Data'!E6))="","",OFFSET('Sanitation Data'!$E$28,0,10*ROW('Sanitation Data'!E6)))</f>
        <v/>
      </c>
      <c r="CQ12" s="382" t="str">
        <f ca="1">+IF(OFFSET('Sanitation Data'!$E$29,0,10*ROW('Sanitation Data'!E6))="","",OFFSET('Sanitation Data'!$E$29,0,10*ROW('Sanitation Data'!E6)))</f>
        <v/>
      </c>
      <c r="CR12" s="382" t="str">
        <f ca="1">+IF(OFFSET('Sanitation Data'!$E$30,0,10*ROW('Sanitation Data'!E6))="","",OFFSET('Sanitation Data'!$E$30,0,10*ROW('Sanitation Data'!E6)))</f>
        <v/>
      </c>
      <c r="CS12" s="382" t="str">
        <f ca="1">+IF(OFFSET('Sanitation Data'!$E$31,0,10*ROW('Sanitation Data'!E6))="","",OFFSET('Sanitation Data'!$E$31,0,10*ROW('Sanitation Data'!E6)))</f>
        <v/>
      </c>
      <c r="CT12" s="382" t="str">
        <f ca="1">+IF(OFFSET('Sanitation Data'!$E$32,0,10*ROW('Sanitation Data'!E6))="","",OFFSET('Sanitation Data'!$E$32,0,10*ROW('Sanitation Data'!E6)))</f>
        <v/>
      </c>
      <c r="CU12" s="382" t="str">
        <f ca="1">+IF(OFFSET('Sanitation Data'!$F$28,0,10*ROW('Sanitation Data'!F6))="","",OFFSET('Sanitation Data'!$F$28,0,10*ROW('Sanitation Data'!F6)))</f>
        <v/>
      </c>
      <c r="CV12" s="382" t="str">
        <f ca="1">+IF(OFFSET('Sanitation Data'!$F$29,0,10*ROW('Sanitation Data'!F6))="","",OFFSET('Sanitation Data'!$F$29,0,10*ROW('Sanitation Data'!F6)))</f>
        <v/>
      </c>
      <c r="CW12" s="382" t="str">
        <f ca="1">+IF(OFFSET('Sanitation Data'!$F$30,0,10*ROW('Sanitation Data'!F6))="","",OFFSET('Sanitation Data'!$F$30,0,10*ROW('Sanitation Data'!F6)))</f>
        <v/>
      </c>
      <c r="CX12" s="382" t="str">
        <f ca="1">+IF(OFFSET('Sanitation Data'!$F$31,0,10*ROW('Sanitation Data'!F6))="","",OFFSET('Sanitation Data'!$F$31,0,10*ROW('Sanitation Data'!F6)))</f>
        <v/>
      </c>
      <c r="CY12" s="382" t="str">
        <f ca="1">+IF(OFFSET('Sanitation Data'!$F$32,0,10*ROW('Sanitation Data'!F6))="","",OFFSET('Sanitation Data'!$F$32,0,10*ROW('Sanitation Data'!F6)))</f>
        <v/>
      </c>
      <c r="CZ12" s="382" t="str">
        <f ca="1">+IF(OFFSET('Sanitation Data'!$G$28,0,10*ROW('Sanitation Data'!G6))="","",OFFSET('Sanitation Data'!$G$28,0,10*ROW('Sanitation Data'!G6)))</f>
        <v/>
      </c>
      <c r="DA12" s="382" t="str">
        <f ca="1">+IF(OFFSET('Sanitation Data'!$G$29,0,10*ROW('Sanitation Data'!G6))="","",OFFSET('Sanitation Data'!$G$29,0,10*ROW('Sanitation Data'!G6)))</f>
        <v/>
      </c>
      <c r="DB12" s="382" t="str">
        <f ca="1">+IF(OFFSET('Sanitation Data'!$G$30,0,10*ROW('Sanitation Data'!G6))="","",OFFSET('Sanitation Data'!$G$30,0,10*ROW('Sanitation Data'!G6)))</f>
        <v/>
      </c>
      <c r="DC12" s="382" t="str">
        <f ca="1">+IF(OFFSET('Sanitation Data'!$G$31,0,10*ROW('Sanitation Data'!G6))="","",OFFSET('Sanitation Data'!$G$31,0,10*ROW('Sanitation Data'!G6)))</f>
        <v/>
      </c>
      <c r="DD12" s="382" t="str">
        <f ca="1">+IF(OFFSET('Sanitation Data'!$G$32,0,10*ROW('Sanitation Data'!G6))="","",OFFSET('Sanitation Data'!$G$32,0,10*ROW('Sanitation Data'!G6)))</f>
        <v/>
      </c>
      <c r="DE12" s="382" t="str">
        <f ca="1">+IF(OFFSET('Sanitation Data'!$H$28,0,10*ROW('Sanitation Data'!H6))="","",OFFSET('Sanitation Data'!$H$28,0,10*ROW('Sanitation Data'!H6)))</f>
        <v/>
      </c>
      <c r="DF12" s="382" t="str">
        <f ca="1">+IF(OFFSET('Sanitation Data'!$H$29,0,10*ROW('Sanitation Data'!H6))="","",OFFSET('Sanitation Data'!$H$29,0,10*ROW('Sanitation Data'!H6)))</f>
        <v/>
      </c>
      <c r="DG12" s="382" t="str">
        <f ca="1">+IF(OFFSET('Sanitation Data'!$H$30,0,10*ROW('Sanitation Data'!H6))="","",OFFSET('Sanitation Data'!$H$30,0,10*ROW('Sanitation Data'!H6)))</f>
        <v/>
      </c>
      <c r="DH12" s="382" t="str">
        <f ca="1">+IF(OFFSET('Sanitation Data'!$H$31,0,10*ROW('Sanitation Data'!H6))="","",OFFSET('Sanitation Data'!$H$31,0,10*ROW('Sanitation Data'!H6)))</f>
        <v/>
      </c>
      <c r="DI12" s="382" t="str">
        <f ca="1">+IF(OFFSET('Sanitation Data'!$H$32,0,10*ROW('Sanitation Data'!H6))="","",OFFSET('Sanitation Data'!$H$32,0,10*ROW('Sanitation Data'!H6)))</f>
        <v/>
      </c>
      <c r="DJ12" s="382" t="str">
        <f ca="1">+IF(OFFSET('Sanitation Data'!$I$28,0,10*ROW('Sanitation Data'!I6))="","",OFFSET('Sanitation Data'!$I$28,0,10*ROW('Sanitation Data'!I6)))</f>
        <v/>
      </c>
      <c r="DK12" s="382" t="str">
        <f ca="1">+IF(OFFSET('Sanitation Data'!$I$29,0,10*ROW('Sanitation Data'!I6))="","",OFFSET('Sanitation Data'!$I$29,0,10*ROW('Sanitation Data'!I6)))</f>
        <v/>
      </c>
      <c r="DL12" s="382" t="str">
        <f ca="1">+IF(OFFSET('Sanitation Data'!$I$30,0,10*ROW('Sanitation Data'!I6))="","",OFFSET('Sanitation Data'!$I$30,0,10*ROW('Sanitation Data'!I6)))</f>
        <v/>
      </c>
      <c r="DM12" s="382" t="str">
        <f ca="1">+IF(OFFSET('Sanitation Data'!$I$31,0,10*ROW('Sanitation Data'!I6))="","",OFFSET('Sanitation Data'!$I$31,0,10*ROW('Sanitation Data'!I6)))</f>
        <v/>
      </c>
      <c r="DN12" s="382" t="str">
        <f ca="1">+IF(OFFSET('Sanitation Data'!$I$32,0,10*ROW('Sanitation Data'!I6))="","",OFFSET('Sanitation Data'!$I$32,0,10*ROW('Sanitation Data'!I6)))</f>
        <v/>
      </c>
      <c r="DO12" s="382" t="str">
        <f ca="1">+IF(OFFSET('Hygiene Data'!$D$11,0,10*ROW('Hygiene Data'!D6))="","",OFFSET('Hygiene Data'!$D$11,0,10*ROW('Hygiene Data'!D6)))</f>
        <v/>
      </c>
      <c r="DP12" s="382" t="str">
        <f ca="1">+IF(OFFSET('Hygiene Data'!$D$12,0,10*ROW('Hygiene Data'!D6))="","",OFFSET('Hygiene Data'!$D$12,0,10*ROW('Hygiene Data'!D6)))</f>
        <v/>
      </c>
      <c r="DQ12" s="382" t="str">
        <f ca="1">+IF(OFFSET('Hygiene Data'!$D$13,0,10*ROW('Hygiene Data'!D6))="","",OFFSET('Hygiene Data'!$D$13,0,10*ROW('Hygiene Data'!D6)))</f>
        <v>No</v>
      </c>
      <c r="DR12" s="382" t="str">
        <f ca="1">+IF(OFFSET('Hygiene Data'!$E$11,0,10*ROW('Hygiene Data'!E6))="","",OFFSET('Hygiene Data'!$E$11,0,10*ROW('Hygiene Data'!E6)))</f>
        <v/>
      </c>
      <c r="DS12" s="382" t="str">
        <f ca="1">+IF(OFFSET('Hygiene Data'!$E$12,0,10*ROW('Hygiene Data'!E6))="","",OFFSET('Hygiene Data'!$E$12,0,10*ROW('Hygiene Data'!E6)))</f>
        <v/>
      </c>
      <c r="DT12" s="382" t="str">
        <f ca="1">+IF(OFFSET('Hygiene Data'!$E$13,0,10*ROW('Hygiene Data'!E6))="","",OFFSET('Hygiene Data'!$E$13,0,10*ROW('Hygiene Data'!E6)))</f>
        <v/>
      </c>
      <c r="DU12" s="382" t="str">
        <f ca="1">+IF(OFFSET('Hygiene Data'!$F$11,0,10*ROW('Hygiene Data'!F6))="","",OFFSET('Hygiene Data'!$F$11,0,10*ROW('Hygiene Data'!F6)))</f>
        <v/>
      </c>
      <c r="DV12" s="382" t="str">
        <f ca="1">+IF(OFFSET('Hygiene Data'!$F$12,0,10*ROW('Hygiene Data'!F6))="","",OFFSET('Hygiene Data'!$F$12,0,10*ROW('Hygiene Data'!F6)))</f>
        <v/>
      </c>
      <c r="DW12" s="382" t="str">
        <f ca="1">+IF(OFFSET('Hygiene Data'!$F$13,0,10*ROW('Hygiene Data'!F6))="","",OFFSET('Hygiene Data'!$F$13,0,10*ROW('Hygiene Data'!F6)))</f>
        <v/>
      </c>
      <c r="DX12" s="382" t="str">
        <f ca="1">+IF(OFFSET('Hygiene Data'!$G$11,0,10*ROW('Hygiene Data'!G6))="","",OFFSET('Hygiene Data'!$G$11,0,10*ROW('Hygiene Data'!G6)))</f>
        <v/>
      </c>
      <c r="DY12" s="382" t="str">
        <f ca="1">+IF(OFFSET('Hygiene Data'!$G$12,0,10*ROW('Hygiene Data'!G6))="","",OFFSET('Hygiene Data'!$G$12,0,10*ROW('Hygiene Data'!G6)))</f>
        <v/>
      </c>
      <c r="DZ12" s="382" t="str">
        <f ca="1">+IF(OFFSET('Hygiene Data'!$G$13,0,10*ROW('Hygiene Data'!G6))="","",OFFSET('Hygiene Data'!$G$13,0,10*ROW('Hygiene Data'!G6)))</f>
        <v/>
      </c>
      <c r="EA12" s="382" t="str">
        <f ca="1">+IF(OFFSET('Hygiene Data'!$H$11,0,10*ROW('Hygiene Data'!H6))="","",OFFSET('Hygiene Data'!$H$11,0,10*ROW('Hygiene Data'!H6)))</f>
        <v/>
      </c>
      <c r="EB12" s="382" t="str">
        <f ca="1">+IF(OFFSET('Hygiene Data'!$H$12,0,10*ROW('Hygiene Data'!H6))="","",OFFSET('Hygiene Data'!$H$12,0,10*ROW('Hygiene Data'!H6)))</f>
        <v/>
      </c>
      <c r="EC12" s="382" t="str">
        <f ca="1">+IF(OFFSET('Hygiene Data'!$H$13,0,10*ROW('Hygiene Data'!H6))="","",OFFSET('Hygiene Data'!$H$13,0,10*ROW('Hygiene Data'!H6)))</f>
        <v>Yes</v>
      </c>
      <c r="ED12" s="382" t="str">
        <f ca="1">+IF(OFFSET('Hygiene Data'!$I$11,0,10*ROW('Hygiene Data'!I6))="","",OFFSET('Hygiene Data'!$I$11,0,10*ROW('Hygiene Data'!I6)))</f>
        <v/>
      </c>
      <c r="EE12" s="382" t="str">
        <f ca="1">+IF(OFFSET('Hygiene Data'!$I$12,0,10*ROW('Hygiene Data'!I6))="","",OFFSET('Hygiene Data'!$I$12,0,10*ROW('Hygiene Data'!I6)))</f>
        <v/>
      </c>
      <c r="EF12" s="382" t="str">
        <f ca="1">+IF(OFFSET('Hygiene Data'!$I$13,0,10*ROW('Hygiene Data'!I6))="","",OFFSET('Hygiene Data'!$I$13,0,10*ROW('Hygiene Data'!I6)))</f>
        <v/>
      </c>
    </row>
    <row r="13" spans="1:136" x14ac:dyDescent="0.25">
      <c r="A13" s="491" t="str">
        <f ca="1">+IF(OFFSET('Water Data'!$B$2,0,10*ROW('Water Data'!E7))="","",OFFSET('Water Data'!$B$2,0,10*ROW('Water Data'!E7)))</f>
        <v>SLB_2024_SUR</v>
      </c>
      <c r="B13" s="491"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Survey</v>
      </c>
      <c r="C13" s="518">
        <f t="shared" ca="1" si="0"/>
        <v>2024</v>
      </c>
      <c r="D13" s="519">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87.710000000000008</v>
      </c>
      <c r="E13" s="519">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87.71</v>
      </c>
      <c r="F13" s="519">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41.16</v>
      </c>
      <c r="G13" s="519"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19"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19"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19"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19"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19"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19"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19"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19"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19"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19"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19"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19"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19"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19"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20">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54.85</v>
      </c>
      <c r="W13" s="520">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54.84</v>
      </c>
      <c r="X13" s="520"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20"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20">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5.4</v>
      </c>
      <c r="AA13" s="520"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20"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20"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20"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20"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20"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20"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20"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20"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20"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20"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20"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20"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20"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20"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20"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20"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20"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20"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20"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20"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20"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20"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20"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20"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21">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0</v>
      </c>
      <c r="BA13" s="597">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9.33</v>
      </c>
      <c r="BB13" s="521">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12.54</v>
      </c>
      <c r="BC13" s="521"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21"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21"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21"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21"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21"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21"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21"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21"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21"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21"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21"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21"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21"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21"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82" t="str">
        <f ca="1">+IF(OFFSET('Water Data'!$D$27,0,10*ROW('Water Data'!D7))="","",OFFSET('Water Data'!$D$27,0,10*ROW('Water Data'!D7)))</f>
        <v>Yes</v>
      </c>
      <c r="BT13" s="382" t="str">
        <f ca="1">+IF(OFFSET('Water Data'!$D$28,0,10*ROW('Water Data'!D7))="","",OFFSET('Water Data'!$D$28,0,10*ROW('Water Data'!D7)))</f>
        <v>Yes</v>
      </c>
      <c r="BU13" s="382" t="str">
        <f ca="1">+IF(OFFSET('Water Data'!$D$29,0,10*ROW('Water Data'!D7))="","",OFFSET('Water Data'!$D$29,0,10*ROW('Water Data'!D7)))</f>
        <v>Yes</v>
      </c>
      <c r="BV13" s="382" t="str">
        <f ca="1">+IF(OFFSET('Water Data'!$E$27,0,10*ROW('Water Data'!E7))="","",OFFSET('Water Data'!$E$27,0,10*ROW('Water Data'!E7)))</f>
        <v/>
      </c>
      <c r="BW13" s="382" t="str">
        <f ca="1">+IF(OFFSET('Water Data'!$E$28,0,10*ROW('Water Data'!E7))="","",OFFSET('Water Data'!$E$28,0,10*ROW('Water Data'!E7)))</f>
        <v/>
      </c>
      <c r="BX13" s="382" t="str">
        <f ca="1">+IF(OFFSET('Water Data'!$E$29,0,10*ROW('Water Data'!E7))="","",OFFSET('Water Data'!$E$29,0,10*ROW('Water Data'!E7)))</f>
        <v/>
      </c>
      <c r="BY13" s="382" t="str">
        <f ca="1">+IF(OFFSET('Water Data'!$F$27,0,10*ROW('Water Data'!F7))="","",OFFSET('Water Data'!$F$27,0,10*ROW('Water Data'!F7)))</f>
        <v/>
      </c>
      <c r="BZ13" s="382" t="str">
        <f ca="1">+IF(OFFSET('Water Data'!$F$28,0,10*ROW('Water Data'!F7))="","",OFFSET('Water Data'!$F$28,0,10*ROW('Water Data'!F7)))</f>
        <v/>
      </c>
      <c r="CA13" s="382" t="str">
        <f ca="1">+IF(OFFSET('Water Data'!$F$29,0,10*ROW('Water Data'!F7))="","",OFFSET('Water Data'!$F$29,0,10*ROW('Water Data'!F7)))</f>
        <v/>
      </c>
      <c r="CB13" s="382" t="str">
        <f ca="1">+IF(OFFSET('Water Data'!$G$27,0,10*ROW('Water Data'!G7))="","",OFFSET('Water Data'!$G$27,0,10*ROW('Water Data'!G7)))</f>
        <v/>
      </c>
      <c r="CC13" s="382" t="str">
        <f ca="1">+IF(OFFSET('Water Data'!$G$28,0,10*ROW('Water Data'!G7))="","",OFFSET('Water Data'!$G$28,0,10*ROW('Water Data'!G7)))</f>
        <v/>
      </c>
      <c r="CD13" s="382" t="str">
        <f ca="1">+IF(OFFSET('Water Data'!$G$29,0,10*ROW('Water Data'!G7))="","",OFFSET('Water Data'!$G$29,0,10*ROW('Water Data'!G7)))</f>
        <v/>
      </c>
      <c r="CE13" s="382" t="str">
        <f ca="1">+IF(OFFSET('Water Data'!$H$27,0,10*ROW('Water Data'!H7))="","",OFFSET('Water Data'!$H$27,0,10*ROW('Water Data'!H7)))</f>
        <v/>
      </c>
      <c r="CF13" s="382" t="str">
        <f ca="1">+IF(OFFSET('Water Data'!$H$28,0,10*ROW('Water Data'!H7))="","",OFFSET('Water Data'!$H$28,0,10*ROW('Water Data'!H7)))</f>
        <v/>
      </c>
      <c r="CG13" s="382" t="str">
        <f ca="1">+IF(OFFSET('Water Data'!$H$29,0,10*ROW('Water Data'!H7))="","",OFFSET('Water Data'!$H$29,0,10*ROW('Water Data'!H7)))</f>
        <v/>
      </c>
      <c r="CH13" s="382" t="str">
        <f ca="1">+IF(OFFSET('Water Data'!$I$27,0,10*ROW('Water Data'!I7))="","",OFFSET('Water Data'!$I$27,0,10*ROW('Water Data'!I7)))</f>
        <v/>
      </c>
      <c r="CI13" s="382" t="str">
        <f ca="1">+IF(OFFSET('Water Data'!$I$28,0,10*ROW('Water Data'!I7))="","",OFFSET('Water Data'!$I$28,0,10*ROW('Water Data'!I7)))</f>
        <v/>
      </c>
      <c r="CJ13" s="382" t="str">
        <f ca="1">+IF(OFFSET('Water Data'!$I$29,0,10*ROW('Water Data'!I7))="","",OFFSET('Water Data'!$I$29,0,10*ROW('Water Data'!I7)))</f>
        <v/>
      </c>
      <c r="CK13" s="382" t="str">
        <f ca="1">+IF(OFFSET('Sanitation Data'!$D$28,0,10*ROW('Sanitation Data'!D7))="","",OFFSET('Sanitation Data'!$D$28,0,10*ROW('Sanitation Data'!D7)))</f>
        <v>Yes</v>
      </c>
      <c r="CL13" s="382" t="str">
        <f ca="1">+IF(OFFSET('Sanitation Data'!$D$29,0,10*ROW('Sanitation Data'!D7))="","",OFFSET('Sanitation Data'!$D$29,0,10*ROW('Sanitation Data'!D7)))</f>
        <v>Yes</v>
      </c>
      <c r="CM13" s="382" t="str">
        <f ca="1">+IF(OFFSET('Sanitation Data'!$D$30,0,10*ROW('Sanitation Data'!D7))="","",OFFSET('Sanitation Data'!$D$30,0,10*ROW('Sanitation Data'!D7)))</f>
        <v/>
      </c>
      <c r="CN13" s="382" t="str">
        <f ca="1">+IF(OFFSET('Sanitation Data'!$D$31,0,10*ROW('Sanitation Data'!D7))="","",OFFSET('Sanitation Data'!$D$31,0,10*ROW('Sanitation Data'!D7)))</f>
        <v/>
      </c>
      <c r="CO13" s="382" t="str">
        <f ca="1">+IF(OFFSET('Sanitation Data'!$D$32,0,10*ROW('Sanitation Data'!D7))="","",OFFSET('Sanitation Data'!$D$32,0,10*ROW('Sanitation Data'!D7)))</f>
        <v>Yes</v>
      </c>
      <c r="CP13" s="382" t="str">
        <f ca="1">+IF(OFFSET('Sanitation Data'!$E$28,0,10*ROW('Sanitation Data'!E7))="","",OFFSET('Sanitation Data'!$E$28,0,10*ROW('Sanitation Data'!E7)))</f>
        <v/>
      </c>
      <c r="CQ13" s="382" t="str">
        <f ca="1">+IF(OFFSET('Sanitation Data'!$E$29,0,10*ROW('Sanitation Data'!E7))="","",OFFSET('Sanitation Data'!$E$29,0,10*ROW('Sanitation Data'!E7)))</f>
        <v/>
      </c>
      <c r="CR13" s="382" t="str">
        <f ca="1">+IF(OFFSET('Sanitation Data'!$E$30,0,10*ROW('Sanitation Data'!E7))="","",OFFSET('Sanitation Data'!$E$30,0,10*ROW('Sanitation Data'!E7)))</f>
        <v/>
      </c>
      <c r="CS13" s="382" t="str">
        <f ca="1">+IF(OFFSET('Sanitation Data'!$E$31,0,10*ROW('Sanitation Data'!E7))="","",OFFSET('Sanitation Data'!$E$31,0,10*ROW('Sanitation Data'!E7)))</f>
        <v/>
      </c>
      <c r="CT13" s="382" t="str">
        <f ca="1">+IF(OFFSET('Sanitation Data'!$E$32,0,10*ROW('Sanitation Data'!E7))="","",OFFSET('Sanitation Data'!$E$32,0,10*ROW('Sanitation Data'!E7)))</f>
        <v/>
      </c>
      <c r="CU13" s="382" t="str">
        <f ca="1">+IF(OFFSET('Sanitation Data'!$F$28,0,10*ROW('Sanitation Data'!F7))="","",OFFSET('Sanitation Data'!$F$28,0,10*ROW('Sanitation Data'!F7)))</f>
        <v/>
      </c>
      <c r="CV13" s="382" t="str">
        <f ca="1">+IF(OFFSET('Sanitation Data'!$F$29,0,10*ROW('Sanitation Data'!F7))="","",OFFSET('Sanitation Data'!$F$29,0,10*ROW('Sanitation Data'!F7)))</f>
        <v/>
      </c>
      <c r="CW13" s="382" t="str">
        <f ca="1">+IF(OFFSET('Sanitation Data'!$F$30,0,10*ROW('Sanitation Data'!F7))="","",OFFSET('Sanitation Data'!$F$30,0,10*ROW('Sanitation Data'!F7)))</f>
        <v/>
      </c>
      <c r="CX13" s="382" t="str">
        <f ca="1">+IF(OFFSET('Sanitation Data'!$F$31,0,10*ROW('Sanitation Data'!F7))="","",OFFSET('Sanitation Data'!$F$31,0,10*ROW('Sanitation Data'!F7)))</f>
        <v/>
      </c>
      <c r="CY13" s="382" t="str">
        <f ca="1">+IF(OFFSET('Sanitation Data'!$F$32,0,10*ROW('Sanitation Data'!F7))="","",OFFSET('Sanitation Data'!$F$32,0,10*ROW('Sanitation Data'!F7)))</f>
        <v/>
      </c>
      <c r="CZ13" s="382" t="str">
        <f ca="1">+IF(OFFSET('Sanitation Data'!$G$28,0,10*ROW('Sanitation Data'!G7))="","",OFFSET('Sanitation Data'!$G$28,0,10*ROW('Sanitation Data'!G7)))</f>
        <v/>
      </c>
      <c r="DA13" s="382" t="str">
        <f ca="1">+IF(OFFSET('Sanitation Data'!$G$29,0,10*ROW('Sanitation Data'!G7))="","",OFFSET('Sanitation Data'!$G$29,0,10*ROW('Sanitation Data'!G7)))</f>
        <v/>
      </c>
      <c r="DB13" s="382" t="str">
        <f ca="1">+IF(OFFSET('Sanitation Data'!$G$30,0,10*ROW('Sanitation Data'!G7))="","",OFFSET('Sanitation Data'!$G$30,0,10*ROW('Sanitation Data'!G7)))</f>
        <v/>
      </c>
      <c r="DC13" s="382" t="str">
        <f ca="1">+IF(OFFSET('Sanitation Data'!$G$31,0,10*ROW('Sanitation Data'!G7))="","",OFFSET('Sanitation Data'!$G$31,0,10*ROW('Sanitation Data'!G7)))</f>
        <v/>
      </c>
      <c r="DD13" s="382" t="str">
        <f ca="1">+IF(OFFSET('Sanitation Data'!$G$32,0,10*ROW('Sanitation Data'!G7))="","",OFFSET('Sanitation Data'!$G$32,0,10*ROW('Sanitation Data'!G7)))</f>
        <v/>
      </c>
      <c r="DE13" s="382" t="str">
        <f ca="1">+IF(OFFSET('Sanitation Data'!$H$28,0,10*ROW('Sanitation Data'!H7))="","",OFFSET('Sanitation Data'!$H$28,0,10*ROW('Sanitation Data'!H7)))</f>
        <v/>
      </c>
      <c r="DF13" s="382" t="str">
        <f ca="1">+IF(OFFSET('Sanitation Data'!$H$29,0,10*ROW('Sanitation Data'!H7))="","",OFFSET('Sanitation Data'!$H$29,0,10*ROW('Sanitation Data'!H7)))</f>
        <v/>
      </c>
      <c r="DG13" s="382" t="str">
        <f ca="1">+IF(OFFSET('Sanitation Data'!$H$30,0,10*ROW('Sanitation Data'!H7))="","",OFFSET('Sanitation Data'!$H$30,0,10*ROW('Sanitation Data'!H7)))</f>
        <v/>
      </c>
      <c r="DH13" s="382" t="str">
        <f ca="1">+IF(OFFSET('Sanitation Data'!$H$31,0,10*ROW('Sanitation Data'!H7))="","",OFFSET('Sanitation Data'!$H$31,0,10*ROW('Sanitation Data'!H7)))</f>
        <v/>
      </c>
      <c r="DI13" s="382" t="str">
        <f ca="1">+IF(OFFSET('Sanitation Data'!$H$32,0,10*ROW('Sanitation Data'!H7))="","",OFFSET('Sanitation Data'!$H$32,0,10*ROW('Sanitation Data'!H7)))</f>
        <v/>
      </c>
      <c r="DJ13" s="382" t="str">
        <f ca="1">+IF(OFFSET('Sanitation Data'!$I$28,0,10*ROW('Sanitation Data'!I7))="","",OFFSET('Sanitation Data'!$I$28,0,10*ROW('Sanitation Data'!I7)))</f>
        <v/>
      </c>
      <c r="DK13" s="382" t="str">
        <f ca="1">+IF(OFFSET('Sanitation Data'!$I$29,0,10*ROW('Sanitation Data'!I7))="","",OFFSET('Sanitation Data'!$I$29,0,10*ROW('Sanitation Data'!I7)))</f>
        <v/>
      </c>
      <c r="DL13" s="382" t="str">
        <f ca="1">+IF(OFFSET('Sanitation Data'!$I$30,0,10*ROW('Sanitation Data'!I7))="","",OFFSET('Sanitation Data'!$I$30,0,10*ROW('Sanitation Data'!I7)))</f>
        <v/>
      </c>
      <c r="DM13" s="382" t="str">
        <f ca="1">+IF(OFFSET('Sanitation Data'!$I$31,0,10*ROW('Sanitation Data'!I7))="","",OFFSET('Sanitation Data'!$I$31,0,10*ROW('Sanitation Data'!I7)))</f>
        <v/>
      </c>
      <c r="DN13" s="382" t="str">
        <f ca="1">+IF(OFFSET('Sanitation Data'!$I$32,0,10*ROW('Sanitation Data'!I7))="","",OFFSET('Sanitation Data'!$I$32,0,10*ROW('Sanitation Data'!I7)))</f>
        <v/>
      </c>
      <c r="DO13" s="382" t="str">
        <f ca="1">+IF(OFFSET('Hygiene Data'!$D$11,0,10*ROW('Hygiene Data'!D7))="","",OFFSET('Hygiene Data'!$D$11,0,10*ROW('Hygiene Data'!D7)))</f>
        <v>Yes</v>
      </c>
      <c r="DP13" s="382" t="str">
        <f ca="1">+IF(OFFSET('Hygiene Data'!$D$12,0,10*ROW('Hygiene Data'!D7))="","",OFFSET('Hygiene Data'!$D$12,0,10*ROW('Hygiene Data'!D7)))</f>
        <v>Yes</v>
      </c>
      <c r="DQ13" s="382" t="str">
        <f ca="1">+IF(OFFSET('Hygiene Data'!$D$13,0,10*ROW('Hygiene Data'!D7))="","",OFFSET('Hygiene Data'!$D$13,0,10*ROW('Hygiene Data'!D7)))</f>
        <v>Yes</v>
      </c>
      <c r="DR13" s="382" t="str">
        <f ca="1">+IF(OFFSET('Hygiene Data'!$E$11,0,10*ROW('Hygiene Data'!E7))="","",OFFSET('Hygiene Data'!$E$11,0,10*ROW('Hygiene Data'!E7)))</f>
        <v/>
      </c>
      <c r="DS13" s="382" t="str">
        <f ca="1">+IF(OFFSET('Hygiene Data'!$E$12,0,10*ROW('Hygiene Data'!E7))="","",OFFSET('Hygiene Data'!$E$12,0,10*ROW('Hygiene Data'!E7)))</f>
        <v/>
      </c>
      <c r="DT13" s="382" t="str">
        <f ca="1">+IF(OFFSET('Hygiene Data'!$E$13,0,10*ROW('Hygiene Data'!E7))="","",OFFSET('Hygiene Data'!$E$13,0,10*ROW('Hygiene Data'!E7)))</f>
        <v/>
      </c>
      <c r="DU13" s="382" t="str">
        <f ca="1">+IF(OFFSET('Hygiene Data'!$F$11,0,10*ROW('Hygiene Data'!F7))="","",OFFSET('Hygiene Data'!$F$11,0,10*ROW('Hygiene Data'!F7)))</f>
        <v/>
      </c>
      <c r="DV13" s="382" t="str">
        <f ca="1">+IF(OFFSET('Hygiene Data'!$F$12,0,10*ROW('Hygiene Data'!F7))="","",OFFSET('Hygiene Data'!$F$12,0,10*ROW('Hygiene Data'!F7)))</f>
        <v/>
      </c>
      <c r="DW13" s="382" t="str">
        <f ca="1">+IF(OFFSET('Hygiene Data'!$F$13,0,10*ROW('Hygiene Data'!F7))="","",OFFSET('Hygiene Data'!$F$13,0,10*ROW('Hygiene Data'!F7)))</f>
        <v/>
      </c>
      <c r="DX13" s="382" t="str">
        <f ca="1">+IF(OFFSET('Hygiene Data'!$G$11,0,10*ROW('Hygiene Data'!G7))="","",OFFSET('Hygiene Data'!$G$11,0,10*ROW('Hygiene Data'!G7)))</f>
        <v/>
      </c>
      <c r="DY13" s="382" t="str">
        <f ca="1">+IF(OFFSET('Hygiene Data'!$G$12,0,10*ROW('Hygiene Data'!G7))="","",OFFSET('Hygiene Data'!$G$12,0,10*ROW('Hygiene Data'!G7)))</f>
        <v/>
      </c>
      <c r="DZ13" s="382" t="str">
        <f ca="1">+IF(OFFSET('Hygiene Data'!$G$13,0,10*ROW('Hygiene Data'!G7))="","",OFFSET('Hygiene Data'!$G$13,0,10*ROW('Hygiene Data'!G7)))</f>
        <v/>
      </c>
      <c r="EA13" s="382" t="str">
        <f ca="1">+IF(OFFSET('Hygiene Data'!$H$11,0,10*ROW('Hygiene Data'!H7))="","",OFFSET('Hygiene Data'!$H$11,0,10*ROW('Hygiene Data'!H7)))</f>
        <v/>
      </c>
      <c r="EB13" s="382" t="str">
        <f ca="1">+IF(OFFSET('Hygiene Data'!$H$12,0,10*ROW('Hygiene Data'!H7))="","",OFFSET('Hygiene Data'!$H$12,0,10*ROW('Hygiene Data'!H7)))</f>
        <v/>
      </c>
      <c r="EC13" s="382" t="str">
        <f ca="1">+IF(OFFSET('Hygiene Data'!$H$13,0,10*ROW('Hygiene Data'!H7))="","",OFFSET('Hygiene Data'!$H$13,0,10*ROW('Hygiene Data'!H7)))</f>
        <v/>
      </c>
      <c r="ED13" s="382" t="str">
        <f ca="1">+IF(OFFSET('Hygiene Data'!$I$11,0,10*ROW('Hygiene Data'!I7))="","",OFFSET('Hygiene Data'!$I$11,0,10*ROW('Hygiene Data'!I7)))</f>
        <v/>
      </c>
      <c r="EE13" s="382" t="str">
        <f ca="1">+IF(OFFSET('Hygiene Data'!$I$12,0,10*ROW('Hygiene Data'!I7))="","",OFFSET('Hygiene Data'!$I$12,0,10*ROW('Hygiene Data'!I7)))</f>
        <v/>
      </c>
      <c r="EF13" s="382" t="str">
        <f ca="1">+IF(OFFSET('Hygiene Data'!$I$13,0,10*ROW('Hygiene Data'!I7))="","",OFFSET('Hygiene Data'!$I$13,0,10*ROW('Hygiene Data'!I7)))</f>
        <v/>
      </c>
    </row>
    <row r="14" spans="1:136" x14ac:dyDescent="0.25">
      <c r="A14" s="491" t="str">
        <f ca="1">+IF(OFFSET('Water Data'!$B$2,0,10*ROW('Water Data'!E8))="","",OFFSET('Water Data'!$B$2,0,10*ROW('Water Data'!E8)))</f>
        <v/>
      </c>
      <c r="B14" s="491"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18" t="str">
        <f t="shared" ca="1" si="0"/>
        <v/>
      </c>
      <c r="D14" s="519"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19"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19"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19"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19"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19"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19"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19"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19"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19"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19"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19"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19"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19"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19"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19"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19"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19"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20"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20"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20"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20"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20"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20"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20"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20"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20"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20"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20"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20"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20"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20"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20"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20"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20"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20"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20"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20"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20"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20"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20"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20"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20"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20"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20"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20"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20"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20"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21"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97"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21"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21"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21"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21"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21"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21"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21"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21"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21"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21"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21"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21"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21"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21"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21"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21"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82" t="str">
        <f ca="1">+IF(OFFSET('Water Data'!$D$27,0,10*ROW('Water Data'!D8))="","",OFFSET('Water Data'!$D$27,0,10*ROW('Water Data'!D8)))</f>
        <v/>
      </c>
      <c r="BT14" s="382" t="str">
        <f ca="1">+IF(OFFSET('Water Data'!$D$28,0,10*ROW('Water Data'!D8))="","",OFFSET('Water Data'!$D$28,0,10*ROW('Water Data'!D8)))</f>
        <v/>
      </c>
      <c r="BU14" s="382" t="str">
        <f ca="1">+IF(OFFSET('Water Data'!$D$29,0,10*ROW('Water Data'!D8))="","",OFFSET('Water Data'!$D$29,0,10*ROW('Water Data'!D8)))</f>
        <v/>
      </c>
      <c r="BV14" s="382" t="str">
        <f ca="1">+IF(OFFSET('Water Data'!$E$27,0,10*ROW('Water Data'!E8))="","",OFFSET('Water Data'!$E$27,0,10*ROW('Water Data'!E8)))</f>
        <v/>
      </c>
      <c r="BW14" s="382" t="str">
        <f ca="1">+IF(OFFSET('Water Data'!$E$28,0,10*ROW('Water Data'!E8))="","",OFFSET('Water Data'!$E$28,0,10*ROW('Water Data'!E8)))</f>
        <v/>
      </c>
      <c r="BX14" s="382" t="str">
        <f ca="1">+IF(OFFSET('Water Data'!$E$29,0,10*ROW('Water Data'!E8))="","",OFFSET('Water Data'!$E$29,0,10*ROW('Water Data'!E8)))</f>
        <v/>
      </c>
      <c r="BY14" s="382" t="str">
        <f ca="1">+IF(OFFSET('Water Data'!$F$27,0,10*ROW('Water Data'!F8))="","",OFFSET('Water Data'!$F$27,0,10*ROW('Water Data'!F8)))</f>
        <v/>
      </c>
      <c r="BZ14" s="382" t="str">
        <f ca="1">+IF(OFFSET('Water Data'!$F$28,0,10*ROW('Water Data'!F8))="","",OFFSET('Water Data'!$F$28,0,10*ROW('Water Data'!F8)))</f>
        <v/>
      </c>
      <c r="CA14" s="382" t="str">
        <f ca="1">+IF(OFFSET('Water Data'!$F$29,0,10*ROW('Water Data'!F8))="","",OFFSET('Water Data'!$F$29,0,10*ROW('Water Data'!F8)))</f>
        <v/>
      </c>
      <c r="CB14" s="382" t="str">
        <f ca="1">+IF(OFFSET('Water Data'!$G$27,0,10*ROW('Water Data'!G8))="","",OFFSET('Water Data'!$G$27,0,10*ROW('Water Data'!G8)))</f>
        <v/>
      </c>
      <c r="CC14" s="382" t="str">
        <f ca="1">+IF(OFFSET('Water Data'!$G$28,0,10*ROW('Water Data'!G8))="","",OFFSET('Water Data'!$G$28,0,10*ROW('Water Data'!G8)))</f>
        <v/>
      </c>
      <c r="CD14" s="382" t="str">
        <f ca="1">+IF(OFFSET('Water Data'!$G$29,0,10*ROW('Water Data'!G8))="","",OFFSET('Water Data'!$G$29,0,10*ROW('Water Data'!G8)))</f>
        <v/>
      </c>
      <c r="CE14" s="382" t="str">
        <f ca="1">+IF(OFFSET('Water Data'!$H$27,0,10*ROW('Water Data'!H8))="","",OFFSET('Water Data'!$H$27,0,10*ROW('Water Data'!H8)))</f>
        <v/>
      </c>
      <c r="CF14" s="382" t="str">
        <f ca="1">+IF(OFFSET('Water Data'!$H$28,0,10*ROW('Water Data'!H8))="","",OFFSET('Water Data'!$H$28,0,10*ROW('Water Data'!H8)))</f>
        <v/>
      </c>
      <c r="CG14" s="382" t="str">
        <f ca="1">+IF(OFFSET('Water Data'!$H$29,0,10*ROW('Water Data'!H8))="","",OFFSET('Water Data'!$H$29,0,10*ROW('Water Data'!H8)))</f>
        <v/>
      </c>
      <c r="CH14" s="382" t="str">
        <f ca="1">+IF(OFFSET('Water Data'!$I$27,0,10*ROW('Water Data'!I8))="","",OFFSET('Water Data'!$I$27,0,10*ROW('Water Data'!I8)))</f>
        <v/>
      </c>
      <c r="CI14" s="382" t="str">
        <f ca="1">+IF(OFFSET('Water Data'!$I$28,0,10*ROW('Water Data'!I8))="","",OFFSET('Water Data'!$I$28,0,10*ROW('Water Data'!I8)))</f>
        <v/>
      </c>
      <c r="CJ14" s="382" t="str">
        <f ca="1">+IF(OFFSET('Water Data'!$I$29,0,10*ROW('Water Data'!I8))="","",OFFSET('Water Data'!$I$29,0,10*ROW('Water Data'!I8)))</f>
        <v/>
      </c>
      <c r="CK14" s="382" t="str">
        <f ca="1">+IF(OFFSET('Sanitation Data'!$D$28,0,10*ROW('Sanitation Data'!D8))="","",OFFSET('Sanitation Data'!$D$28,0,10*ROW('Sanitation Data'!D8)))</f>
        <v/>
      </c>
      <c r="CL14" s="382" t="str">
        <f ca="1">+IF(OFFSET('Sanitation Data'!$D$29,0,10*ROW('Sanitation Data'!D8))="","",OFFSET('Sanitation Data'!$D$29,0,10*ROW('Sanitation Data'!D8)))</f>
        <v/>
      </c>
      <c r="CM14" s="382" t="str">
        <f ca="1">+IF(OFFSET('Sanitation Data'!$D$30,0,10*ROW('Sanitation Data'!D8))="","",OFFSET('Sanitation Data'!$D$30,0,10*ROW('Sanitation Data'!D8)))</f>
        <v/>
      </c>
      <c r="CN14" s="382" t="str">
        <f ca="1">+IF(OFFSET('Sanitation Data'!$D$31,0,10*ROW('Sanitation Data'!D8))="","",OFFSET('Sanitation Data'!$D$31,0,10*ROW('Sanitation Data'!D8)))</f>
        <v/>
      </c>
      <c r="CO14" s="382" t="str">
        <f ca="1">+IF(OFFSET('Sanitation Data'!$D$32,0,10*ROW('Sanitation Data'!D8))="","",OFFSET('Sanitation Data'!$D$32,0,10*ROW('Sanitation Data'!D8)))</f>
        <v/>
      </c>
      <c r="CP14" s="382" t="str">
        <f ca="1">+IF(OFFSET('Sanitation Data'!$E$28,0,10*ROW('Sanitation Data'!E8))="","",OFFSET('Sanitation Data'!$E$28,0,10*ROW('Sanitation Data'!E8)))</f>
        <v/>
      </c>
      <c r="CQ14" s="382" t="str">
        <f ca="1">+IF(OFFSET('Sanitation Data'!$E$29,0,10*ROW('Sanitation Data'!E8))="","",OFFSET('Sanitation Data'!$E$29,0,10*ROW('Sanitation Data'!E8)))</f>
        <v/>
      </c>
      <c r="CR14" s="382" t="str">
        <f ca="1">+IF(OFFSET('Sanitation Data'!$E$30,0,10*ROW('Sanitation Data'!E8))="","",OFFSET('Sanitation Data'!$E$30,0,10*ROW('Sanitation Data'!E8)))</f>
        <v/>
      </c>
      <c r="CS14" s="382" t="str">
        <f ca="1">+IF(OFFSET('Sanitation Data'!$E$31,0,10*ROW('Sanitation Data'!E8))="","",OFFSET('Sanitation Data'!$E$31,0,10*ROW('Sanitation Data'!E8)))</f>
        <v/>
      </c>
      <c r="CT14" s="382" t="str">
        <f ca="1">+IF(OFFSET('Sanitation Data'!$E$32,0,10*ROW('Sanitation Data'!E8))="","",OFFSET('Sanitation Data'!$E$32,0,10*ROW('Sanitation Data'!E8)))</f>
        <v/>
      </c>
      <c r="CU14" s="382" t="str">
        <f ca="1">+IF(OFFSET('Sanitation Data'!$F$28,0,10*ROW('Sanitation Data'!F8))="","",OFFSET('Sanitation Data'!$F$28,0,10*ROW('Sanitation Data'!F8)))</f>
        <v/>
      </c>
      <c r="CV14" s="382" t="str">
        <f ca="1">+IF(OFFSET('Sanitation Data'!$F$29,0,10*ROW('Sanitation Data'!F8))="","",OFFSET('Sanitation Data'!$F$29,0,10*ROW('Sanitation Data'!F8)))</f>
        <v/>
      </c>
      <c r="CW14" s="382" t="str">
        <f ca="1">+IF(OFFSET('Sanitation Data'!$F$30,0,10*ROW('Sanitation Data'!F8))="","",OFFSET('Sanitation Data'!$F$30,0,10*ROW('Sanitation Data'!F8)))</f>
        <v/>
      </c>
      <c r="CX14" s="382" t="str">
        <f ca="1">+IF(OFFSET('Sanitation Data'!$F$31,0,10*ROW('Sanitation Data'!F8))="","",OFFSET('Sanitation Data'!$F$31,0,10*ROW('Sanitation Data'!F8)))</f>
        <v/>
      </c>
      <c r="CY14" s="382" t="str">
        <f ca="1">+IF(OFFSET('Sanitation Data'!$F$32,0,10*ROW('Sanitation Data'!F8))="","",OFFSET('Sanitation Data'!$F$32,0,10*ROW('Sanitation Data'!F8)))</f>
        <v/>
      </c>
      <c r="CZ14" s="382" t="str">
        <f ca="1">+IF(OFFSET('Sanitation Data'!$G$28,0,10*ROW('Sanitation Data'!G8))="","",OFFSET('Sanitation Data'!$G$28,0,10*ROW('Sanitation Data'!G8)))</f>
        <v/>
      </c>
      <c r="DA14" s="382" t="str">
        <f ca="1">+IF(OFFSET('Sanitation Data'!$G$29,0,10*ROW('Sanitation Data'!G8))="","",OFFSET('Sanitation Data'!$G$29,0,10*ROW('Sanitation Data'!G8)))</f>
        <v/>
      </c>
      <c r="DB14" s="382" t="str">
        <f ca="1">+IF(OFFSET('Sanitation Data'!$G$30,0,10*ROW('Sanitation Data'!G8))="","",OFFSET('Sanitation Data'!$G$30,0,10*ROW('Sanitation Data'!G8)))</f>
        <v/>
      </c>
      <c r="DC14" s="382" t="str">
        <f ca="1">+IF(OFFSET('Sanitation Data'!$G$31,0,10*ROW('Sanitation Data'!G8))="","",OFFSET('Sanitation Data'!$G$31,0,10*ROW('Sanitation Data'!G8)))</f>
        <v/>
      </c>
      <c r="DD14" s="382" t="str">
        <f ca="1">+IF(OFFSET('Sanitation Data'!$G$32,0,10*ROW('Sanitation Data'!G8))="","",OFFSET('Sanitation Data'!$G$32,0,10*ROW('Sanitation Data'!G8)))</f>
        <v/>
      </c>
      <c r="DE14" s="382" t="str">
        <f ca="1">+IF(OFFSET('Sanitation Data'!$H$28,0,10*ROW('Sanitation Data'!H8))="","",OFFSET('Sanitation Data'!$H$28,0,10*ROW('Sanitation Data'!H8)))</f>
        <v/>
      </c>
      <c r="DF14" s="382" t="str">
        <f ca="1">+IF(OFFSET('Sanitation Data'!$H$29,0,10*ROW('Sanitation Data'!H8))="","",OFFSET('Sanitation Data'!$H$29,0,10*ROW('Sanitation Data'!H8)))</f>
        <v/>
      </c>
      <c r="DG14" s="382" t="str">
        <f ca="1">+IF(OFFSET('Sanitation Data'!$H$30,0,10*ROW('Sanitation Data'!H8))="","",OFFSET('Sanitation Data'!$H$30,0,10*ROW('Sanitation Data'!H8)))</f>
        <v/>
      </c>
      <c r="DH14" s="382" t="str">
        <f ca="1">+IF(OFFSET('Sanitation Data'!$H$31,0,10*ROW('Sanitation Data'!H8))="","",OFFSET('Sanitation Data'!$H$31,0,10*ROW('Sanitation Data'!H8)))</f>
        <v/>
      </c>
      <c r="DI14" s="382" t="str">
        <f ca="1">+IF(OFFSET('Sanitation Data'!$H$32,0,10*ROW('Sanitation Data'!H8))="","",OFFSET('Sanitation Data'!$H$32,0,10*ROW('Sanitation Data'!H8)))</f>
        <v/>
      </c>
      <c r="DJ14" s="382" t="str">
        <f ca="1">+IF(OFFSET('Sanitation Data'!$I$28,0,10*ROW('Sanitation Data'!I8))="","",OFFSET('Sanitation Data'!$I$28,0,10*ROW('Sanitation Data'!I8)))</f>
        <v/>
      </c>
      <c r="DK14" s="382" t="str">
        <f ca="1">+IF(OFFSET('Sanitation Data'!$I$29,0,10*ROW('Sanitation Data'!I8))="","",OFFSET('Sanitation Data'!$I$29,0,10*ROW('Sanitation Data'!I8)))</f>
        <v/>
      </c>
      <c r="DL14" s="382" t="str">
        <f ca="1">+IF(OFFSET('Sanitation Data'!$I$30,0,10*ROW('Sanitation Data'!I8))="","",OFFSET('Sanitation Data'!$I$30,0,10*ROW('Sanitation Data'!I8)))</f>
        <v/>
      </c>
      <c r="DM14" s="382" t="str">
        <f ca="1">+IF(OFFSET('Sanitation Data'!$I$31,0,10*ROW('Sanitation Data'!I8))="","",OFFSET('Sanitation Data'!$I$31,0,10*ROW('Sanitation Data'!I8)))</f>
        <v/>
      </c>
      <c r="DN14" s="382" t="str">
        <f ca="1">+IF(OFFSET('Sanitation Data'!$I$32,0,10*ROW('Sanitation Data'!I8))="","",OFFSET('Sanitation Data'!$I$32,0,10*ROW('Sanitation Data'!I8)))</f>
        <v/>
      </c>
      <c r="DO14" s="382" t="str">
        <f ca="1">+IF(OFFSET('Hygiene Data'!$D$11,0,10*ROW('Hygiene Data'!D8))="","",OFFSET('Hygiene Data'!$D$11,0,10*ROW('Hygiene Data'!D8)))</f>
        <v/>
      </c>
      <c r="DP14" s="382" t="str">
        <f ca="1">+IF(OFFSET('Hygiene Data'!$D$12,0,10*ROW('Hygiene Data'!D8))="","",OFFSET('Hygiene Data'!$D$12,0,10*ROW('Hygiene Data'!D8)))</f>
        <v/>
      </c>
      <c r="DQ14" s="382" t="str">
        <f ca="1">+IF(OFFSET('Hygiene Data'!$D$13,0,10*ROW('Hygiene Data'!D8))="","",OFFSET('Hygiene Data'!$D$13,0,10*ROW('Hygiene Data'!D8)))</f>
        <v/>
      </c>
      <c r="DR14" s="382" t="str">
        <f ca="1">+IF(OFFSET('Hygiene Data'!$E$11,0,10*ROW('Hygiene Data'!E8))="","",OFFSET('Hygiene Data'!$E$11,0,10*ROW('Hygiene Data'!E8)))</f>
        <v/>
      </c>
      <c r="DS14" s="382" t="str">
        <f ca="1">+IF(OFFSET('Hygiene Data'!$E$12,0,10*ROW('Hygiene Data'!E8))="","",OFFSET('Hygiene Data'!$E$12,0,10*ROW('Hygiene Data'!E8)))</f>
        <v/>
      </c>
      <c r="DT14" s="382" t="str">
        <f ca="1">+IF(OFFSET('Hygiene Data'!$E$13,0,10*ROW('Hygiene Data'!E8))="","",OFFSET('Hygiene Data'!$E$13,0,10*ROW('Hygiene Data'!E8)))</f>
        <v/>
      </c>
      <c r="DU14" s="382" t="str">
        <f ca="1">+IF(OFFSET('Hygiene Data'!$F$11,0,10*ROW('Hygiene Data'!F8))="","",OFFSET('Hygiene Data'!$F$11,0,10*ROW('Hygiene Data'!F8)))</f>
        <v/>
      </c>
      <c r="DV14" s="382" t="str">
        <f ca="1">+IF(OFFSET('Hygiene Data'!$F$12,0,10*ROW('Hygiene Data'!F8))="","",OFFSET('Hygiene Data'!$F$12,0,10*ROW('Hygiene Data'!F8)))</f>
        <v/>
      </c>
      <c r="DW14" s="382" t="str">
        <f ca="1">+IF(OFFSET('Hygiene Data'!$F$13,0,10*ROW('Hygiene Data'!F8))="","",OFFSET('Hygiene Data'!$F$13,0,10*ROW('Hygiene Data'!F8)))</f>
        <v/>
      </c>
      <c r="DX14" s="382" t="str">
        <f ca="1">+IF(OFFSET('Hygiene Data'!$G$11,0,10*ROW('Hygiene Data'!G8))="","",OFFSET('Hygiene Data'!$G$11,0,10*ROW('Hygiene Data'!G8)))</f>
        <v/>
      </c>
      <c r="DY14" s="382" t="str">
        <f ca="1">+IF(OFFSET('Hygiene Data'!$G$12,0,10*ROW('Hygiene Data'!G8))="","",OFFSET('Hygiene Data'!$G$12,0,10*ROW('Hygiene Data'!G8)))</f>
        <v/>
      </c>
      <c r="DZ14" s="382" t="str">
        <f ca="1">+IF(OFFSET('Hygiene Data'!$G$13,0,10*ROW('Hygiene Data'!G8))="","",OFFSET('Hygiene Data'!$G$13,0,10*ROW('Hygiene Data'!G8)))</f>
        <v/>
      </c>
      <c r="EA14" s="382" t="str">
        <f ca="1">+IF(OFFSET('Hygiene Data'!$H$11,0,10*ROW('Hygiene Data'!H8))="","",OFFSET('Hygiene Data'!$H$11,0,10*ROW('Hygiene Data'!H8)))</f>
        <v/>
      </c>
      <c r="EB14" s="382" t="str">
        <f ca="1">+IF(OFFSET('Hygiene Data'!$H$12,0,10*ROW('Hygiene Data'!H8))="","",OFFSET('Hygiene Data'!$H$12,0,10*ROW('Hygiene Data'!H8)))</f>
        <v/>
      </c>
      <c r="EC14" s="382" t="str">
        <f ca="1">+IF(OFFSET('Hygiene Data'!$H$13,0,10*ROW('Hygiene Data'!H8))="","",OFFSET('Hygiene Data'!$H$13,0,10*ROW('Hygiene Data'!H8)))</f>
        <v/>
      </c>
      <c r="ED14" s="382" t="str">
        <f ca="1">+IF(OFFSET('Hygiene Data'!$I$11,0,10*ROW('Hygiene Data'!I8))="","",OFFSET('Hygiene Data'!$I$11,0,10*ROW('Hygiene Data'!I8)))</f>
        <v/>
      </c>
      <c r="EE14" s="382" t="str">
        <f ca="1">+IF(OFFSET('Hygiene Data'!$I$12,0,10*ROW('Hygiene Data'!I8))="","",OFFSET('Hygiene Data'!$I$12,0,10*ROW('Hygiene Data'!I8)))</f>
        <v/>
      </c>
      <c r="EF14" s="382" t="str">
        <f ca="1">+IF(OFFSET('Hygiene Data'!$I$13,0,10*ROW('Hygiene Data'!I8))="","",OFFSET('Hygiene Data'!$I$13,0,10*ROW('Hygiene Data'!I8)))</f>
        <v/>
      </c>
    </row>
    <row r="15" spans="1:136" x14ac:dyDescent="0.25">
      <c r="A15" s="491" t="str">
        <f ca="1">+IF(OFFSET('Water Data'!$B$2,0,10*ROW('Water Data'!E9))="","",OFFSET('Water Data'!$B$2,0,10*ROW('Water Data'!E9)))</f>
        <v/>
      </c>
      <c r="B15" s="491"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18" t="str">
        <f t="shared" ca="1" si="0"/>
        <v/>
      </c>
      <c r="D15" s="519"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19"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19"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19"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19"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19"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19"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19"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19"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19"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19"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19"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19"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19"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19"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19"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19"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19"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20"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20"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20"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20"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20"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20"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20"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20"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20"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20"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20"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20"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20"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20"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20"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20"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20"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20"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20"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20"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20"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20"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20"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20"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20"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20"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20"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20"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20"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20"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21"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97"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21"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21"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21"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21"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21"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21"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21"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21"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21"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21"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21"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21"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21"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21"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21"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21"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82" t="str">
        <f ca="1">+IF(OFFSET('Water Data'!$D$27,0,10*ROW('Water Data'!D9))="","",OFFSET('Water Data'!$D$27,0,10*ROW('Water Data'!D9)))</f>
        <v/>
      </c>
      <c r="BT15" s="382" t="str">
        <f ca="1">+IF(OFFSET('Water Data'!$D$28,0,10*ROW('Water Data'!D9))="","",OFFSET('Water Data'!$D$28,0,10*ROW('Water Data'!D9)))</f>
        <v/>
      </c>
      <c r="BU15" s="382" t="str">
        <f ca="1">+IF(OFFSET('Water Data'!$D$29,0,10*ROW('Water Data'!D9))="","",OFFSET('Water Data'!$D$29,0,10*ROW('Water Data'!D9)))</f>
        <v/>
      </c>
      <c r="BV15" s="382" t="str">
        <f ca="1">+IF(OFFSET('Water Data'!$E$27,0,10*ROW('Water Data'!E9))="","",OFFSET('Water Data'!$E$27,0,10*ROW('Water Data'!E9)))</f>
        <v/>
      </c>
      <c r="BW15" s="382" t="str">
        <f ca="1">+IF(OFFSET('Water Data'!$E$28,0,10*ROW('Water Data'!E9))="","",OFFSET('Water Data'!$E$28,0,10*ROW('Water Data'!E9)))</f>
        <v/>
      </c>
      <c r="BX15" s="382" t="str">
        <f ca="1">+IF(OFFSET('Water Data'!$E$29,0,10*ROW('Water Data'!E9))="","",OFFSET('Water Data'!$E$29,0,10*ROW('Water Data'!E9)))</f>
        <v/>
      </c>
      <c r="BY15" s="382" t="str">
        <f ca="1">+IF(OFFSET('Water Data'!$F$27,0,10*ROW('Water Data'!F9))="","",OFFSET('Water Data'!$F$27,0,10*ROW('Water Data'!F9)))</f>
        <v/>
      </c>
      <c r="BZ15" s="382" t="str">
        <f ca="1">+IF(OFFSET('Water Data'!$F$28,0,10*ROW('Water Data'!F9))="","",OFFSET('Water Data'!$F$28,0,10*ROW('Water Data'!F9)))</f>
        <v/>
      </c>
      <c r="CA15" s="382" t="str">
        <f ca="1">+IF(OFFSET('Water Data'!$F$29,0,10*ROW('Water Data'!F9))="","",OFFSET('Water Data'!$F$29,0,10*ROW('Water Data'!F9)))</f>
        <v/>
      </c>
      <c r="CB15" s="382" t="str">
        <f ca="1">+IF(OFFSET('Water Data'!$G$27,0,10*ROW('Water Data'!G9))="","",OFFSET('Water Data'!$G$27,0,10*ROW('Water Data'!G9)))</f>
        <v/>
      </c>
      <c r="CC15" s="382" t="str">
        <f ca="1">+IF(OFFSET('Water Data'!$G$28,0,10*ROW('Water Data'!G9))="","",OFFSET('Water Data'!$G$28,0,10*ROW('Water Data'!G9)))</f>
        <v/>
      </c>
      <c r="CD15" s="382" t="str">
        <f ca="1">+IF(OFFSET('Water Data'!$G$29,0,10*ROW('Water Data'!G9))="","",OFFSET('Water Data'!$G$29,0,10*ROW('Water Data'!G9)))</f>
        <v/>
      </c>
      <c r="CE15" s="382" t="str">
        <f ca="1">+IF(OFFSET('Water Data'!$H$27,0,10*ROW('Water Data'!H9))="","",OFFSET('Water Data'!$H$27,0,10*ROW('Water Data'!H9)))</f>
        <v/>
      </c>
      <c r="CF15" s="382" t="str">
        <f ca="1">+IF(OFFSET('Water Data'!$H$28,0,10*ROW('Water Data'!H9))="","",OFFSET('Water Data'!$H$28,0,10*ROW('Water Data'!H9)))</f>
        <v/>
      </c>
      <c r="CG15" s="382" t="str">
        <f ca="1">+IF(OFFSET('Water Data'!$H$29,0,10*ROW('Water Data'!H9))="","",OFFSET('Water Data'!$H$29,0,10*ROW('Water Data'!H9)))</f>
        <v/>
      </c>
      <c r="CH15" s="382" t="str">
        <f ca="1">+IF(OFFSET('Water Data'!$I$27,0,10*ROW('Water Data'!I9))="","",OFFSET('Water Data'!$I$27,0,10*ROW('Water Data'!I9)))</f>
        <v/>
      </c>
      <c r="CI15" s="382" t="str">
        <f ca="1">+IF(OFFSET('Water Data'!$I$28,0,10*ROW('Water Data'!I9))="","",OFFSET('Water Data'!$I$28,0,10*ROW('Water Data'!I9)))</f>
        <v/>
      </c>
      <c r="CJ15" s="382" t="str">
        <f ca="1">+IF(OFFSET('Water Data'!$I$29,0,10*ROW('Water Data'!I9))="","",OFFSET('Water Data'!$I$29,0,10*ROW('Water Data'!I9)))</f>
        <v/>
      </c>
      <c r="CK15" s="382" t="str">
        <f ca="1">+IF(OFFSET('Sanitation Data'!$D$28,0,10*ROW('Sanitation Data'!D9))="","",OFFSET('Sanitation Data'!$D$28,0,10*ROW('Sanitation Data'!D9)))</f>
        <v/>
      </c>
      <c r="CL15" s="382" t="str">
        <f ca="1">+IF(OFFSET('Sanitation Data'!$D$29,0,10*ROW('Sanitation Data'!D9))="","",OFFSET('Sanitation Data'!$D$29,0,10*ROW('Sanitation Data'!D9)))</f>
        <v/>
      </c>
      <c r="CM15" s="382" t="str">
        <f ca="1">+IF(OFFSET('Sanitation Data'!$D$30,0,10*ROW('Sanitation Data'!D9))="","",OFFSET('Sanitation Data'!$D$30,0,10*ROW('Sanitation Data'!D9)))</f>
        <v/>
      </c>
      <c r="CN15" s="382" t="str">
        <f ca="1">+IF(OFFSET('Sanitation Data'!$D$31,0,10*ROW('Sanitation Data'!D9))="","",OFFSET('Sanitation Data'!$D$31,0,10*ROW('Sanitation Data'!D9)))</f>
        <v/>
      </c>
      <c r="CO15" s="382" t="str">
        <f ca="1">+IF(OFFSET('Sanitation Data'!$D$32,0,10*ROW('Sanitation Data'!D9))="","",OFFSET('Sanitation Data'!$D$32,0,10*ROW('Sanitation Data'!D9)))</f>
        <v/>
      </c>
      <c r="CP15" s="382" t="str">
        <f ca="1">+IF(OFFSET('Sanitation Data'!$E$28,0,10*ROW('Sanitation Data'!E9))="","",OFFSET('Sanitation Data'!$E$28,0,10*ROW('Sanitation Data'!E9)))</f>
        <v/>
      </c>
      <c r="CQ15" s="382" t="str">
        <f ca="1">+IF(OFFSET('Sanitation Data'!$E$29,0,10*ROW('Sanitation Data'!E9))="","",OFFSET('Sanitation Data'!$E$29,0,10*ROW('Sanitation Data'!E9)))</f>
        <v/>
      </c>
      <c r="CR15" s="382" t="str">
        <f ca="1">+IF(OFFSET('Sanitation Data'!$E$30,0,10*ROW('Sanitation Data'!E9))="","",OFFSET('Sanitation Data'!$E$30,0,10*ROW('Sanitation Data'!E9)))</f>
        <v/>
      </c>
      <c r="CS15" s="382" t="str">
        <f ca="1">+IF(OFFSET('Sanitation Data'!$E$31,0,10*ROW('Sanitation Data'!E9))="","",OFFSET('Sanitation Data'!$E$31,0,10*ROW('Sanitation Data'!E9)))</f>
        <v/>
      </c>
      <c r="CT15" s="382" t="str">
        <f ca="1">+IF(OFFSET('Sanitation Data'!$E$32,0,10*ROW('Sanitation Data'!E9))="","",OFFSET('Sanitation Data'!$E$32,0,10*ROW('Sanitation Data'!E9)))</f>
        <v/>
      </c>
      <c r="CU15" s="382" t="str">
        <f ca="1">+IF(OFFSET('Sanitation Data'!$F$28,0,10*ROW('Sanitation Data'!F9))="","",OFFSET('Sanitation Data'!$F$28,0,10*ROW('Sanitation Data'!F9)))</f>
        <v/>
      </c>
      <c r="CV15" s="382" t="str">
        <f ca="1">+IF(OFFSET('Sanitation Data'!$F$29,0,10*ROW('Sanitation Data'!F9))="","",OFFSET('Sanitation Data'!$F$29,0,10*ROW('Sanitation Data'!F9)))</f>
        <v/>
      </c>
      <c r="CW15" s="382" t="str">
        <f ca="1">+IF(OFFSET('Sanitation Data'!$F$30,0,10*ROW('Sanitation Data'!F9))="","",OFFSET('Sanitation Data'!$F$30,0,10*ROW('Sanitation Data'!F9)))</f>
        <v/>
      </c>
      <c r="CX15" s="382" t="str">
        <f ca="1">+IF(OFFSET('Sanitation Data'!$F$31,0,10*ROW('Sanitation Data'!F9))="","",OFFSET('Sanitation Data'!$F$31,0,10*ROW('Sanitation Data'!F9)))</f>
        <v/>
      </c>
      <c r="CY15" s="382" t="str">
        <f ca="1">+IF(OFFSET('Sanitation Data'!$F$32,0,10*ROW('Sanitation Data'!F9))="","",OFFSET('Sanitation Data'!$F$32,0,10*ROW('Sanitation Data'!F9)))</f>
        <v/>
      </c>
      <c r="CZ15" s="382" t="str">
        <f ca="1">+IF(OFFSET('Sanitation Data'!$G$28,0,10*ROW('Sanitation Data'!G9))="","",OFFSET('Sanitation Data'!$G$28,0,10*ROW('Sanitation Data'!G9)))</f>
        <v/>
      </c>
      <c r="DA15" s="382" t="str">
        <f ca="1">+IF(OFFSET('Sanitation Data'!$G$29,0,10*ROW('Sanitation Data'!G9))="","",OFFSET('Sanitation Data'!$G$29,0,10*ROW('Sanitation Data'!G9)))</f>
        <v/>
      </c>
      <c r="DB15" s="382" t="str">
        <f ca="1">+IF(OFFSET('Sanitation Data'!$G$30,0,10*ROW('Sanitation Data'!G9))="","",OFFSET('Sanitation Data'!$G$30,0,10*ROW('Sanitation Data'!G9)))</f>
        <v/>
      </c>
      <c r="DC15" s="382" t="str">
        <f ca="1">+IF(OFFSET('Sanitation Data'!$G$31,0,10*ROW('Sanitation Data'!G9))="","",OFFSET('Sanitation Data'!$G$31,0,10*ROW('Sanitation Data'!G9)))</f>
        <v/>
      </c>
      <c r="DD15" s="382" t="str">
        <f ca="1">+IF(OFFSET('Sanitation Data'!$G$32,0,10*ROW('Sanitation Data'!G9))="","",OFFSET('Sanitation Data'!$G$32,0,10*ROW('Sanitation Data'!G9)))</f>
        <v/>
      </c>
      <c r="DE15" s="382" t="str">
        <f ca="1">+IF(OFFSET('Sanitation Data'!$H$28,0,10*ROW('Sanitation Data'!H9))="","",OFFSET('Sanitation Data'!$H$28,0,10*ROW('Sanitation Data'!H9)))</f>
        <v/>
      </c>
      <c r="DF15" s="382" t="str">
        <f ca="1">+IF(OFFSET('Sanitation Data'!$H$29,0,10*ROW('Sanitation Data'!H9))="","",OFFSET('Sanitation Data'!$H$29,0,10*ROW('Sanitation Data'!H9)))</f>
        <v/>
      </c>
      <c r="DG15" s="382" t="str">
        <f ca="1">+IF(OFFSET('Sanitation Data'!$H$30,0,10*ROW('Sanitation Data'!H9))="","",OFFSET('Sanitation Data'!$H$30,0,10*ROW('Sanitation Data'!H9)))</f>
        <v/>
      </c>
      <c r="DH15" s="382" t="str">
        <f ca="1">+IF(OFFSET('Sanitation Data'!$H$31,0,10*ROW('Sanitation Data'!H9))="","",OFFSET('Sanitation Data'!$H$31,0,10*ROW('Sanitation Data'!H9)))</f>
        <v/>
      </c>
      <c r="DI15" s="382" t="str">
        <f ca="1">+IF(OFFSET('Sanitation Data'!$H$32,0,10*ROW('Sanitation Data'!H9))="","",OFFSET('Sanitation Data'!$H$32,0,10*ROW('Sanitation Data'!H9)))</f>
        <v/>
      </c>
      <c r="DJ15" s="382" t="str">
        <f ca="1">+IF(OFFSET('Sanitation Data'!$I$28,0,10*ROW('Sanitation Data'!I9))="","",OFFSET('Sanitation Data'!$I$28,0,10*ROW('Sanitation Data'!I9)))</f>
        <v/>
      </c>
      <c r="DK15" s="382" t="str">
        <f ca="1">+IF(OFFSET('Sanitation Data'!$I$29,0,10*ROW('Sanitation Data'!I9))="","",OFFSET('Sanitation Data'!$I$29,0,10*ROW('Sanitation Data'!I9)))</f>
        <v/>
      </c>
      <c r="DL15" s="382" t="str">
        <f ca="1">+IF(OFFSET('Sanitation Data'!$I$30,0,10*ROW('Sanitation Data'!I9))="","",OFFSET('Sanitation Data'!$I$30,0,10*ROW('Sanitation Data'!I9)))</f>
        <v/>
      </c>
      <c r="DM15" s="382" t="str">
        <f ca="1">+IF(OFFSET('Sanitation Data'!$I$31,0,10*ROW('Sanitation Data'!I9))="","",OFFSET('Sanitation Data'!$I$31,0,10*ROW('Sanitation Data'!I9)))</f>
        <v/>
      </c>
      <c r="DN15" s="382" t="str">
        <f ca="1">+IF(OFFSET('Sanitation Data'!$I$32,0,10*ROW('Sanitation Data'!I9))="","",OFFSET('Sanitation Data'!$I$32,0,10*ROW('Sanitation Data'!I9)))</f>
        <v/>
      </c>
      <c r="DO15" s="382" t="str">
        <f ca="1">+IF(OFFSET('Hygiene Data'!$D$11,0,10*ROW('Hygiene Data'!D9))="","",OFFSET('Hygiene Data'!$D$11,0,10*ROW('Hygiene Data'!D9)))</f>
        <v/>
      </c>
      <c r="DP15" s="382" t="str">
        <f ca="1">+IF(OFFSET('Hygiene Data'!$D$12,0,10*ROW('Hygiene Data'!D9))="","",OFFSET('Hygiene Data'!$D$12,0,10*ROW('Hygiene Data'!D9)))</f>
        <v/>
      </c>
      <c r="DQ15" s="382" t="str">
        <f ca="1">+IF(OFFSET('Hygiene Data'!$D$13,0,10*ROW('Hygiene Data'!D9))="","",OFFSET('Hygiene Data'!$D$13,0,10*ROW('Hygiene Data'!D9)))</f>
        <v/>
      </c>
      <c r="DR15" s="382" t="str">
        <f ca="1">+IF(OFFSET('Hygiene Data'!$E$11,0,10*ROW('Hygiene Data'!E9))="","",OFFSET('Hygiene Data'!$E$11,0,10*ROW('Hygiene Data'!E9)))</f>
        <v/>
      </c>
      <c r="DS15" s="382" t="str">
        <f ca="1">+IF(OFFSET('Hygiene Data'!$E$12,0,10*ROW('Hygiene Data'!E9))="","",OFFSET('Hygiene Data'!$E$12,0,10*ROW('Hygiene Data'!E9)))</f>
        <v/>
      </c>
      <c r="DT15" s="382" t="str">
        <f ca="1">+IF(OFFSET('Hygiene Data'!$E$13,0,10*ROW('Hygiene Data'!E9))="","",OFFSET('Hygiene Data'!$E$13,0,10*ROW('Hygiene Data'!E9)))</f>
        <v/>
      </c>
      <c r="DU15" s="382" t="str">
        <f ca="1">+IF(OFFSET('Hygiene Data'!$F$11,0,10*ROW('Hygiene Data'!F9))="","",OFFSET('Hygiene Data'!$F$11,0,10*ROW('Hygiene Data'!F9)))</f>
        <v/>
      </c>
      <c r="DV15" s="382" t="str">
        <f ca="1">+IF(OFFSET('Hygiene Data'!$F$12,0,10*ROW('Hygiene Data'!F9))="","",OFFSET('Hygiene Data'!$F$12,0,10*ROW('Hygiene Data'!F9)))</f>
        <v/>
      </c>
      <c r="DW15" s="382" t="str">
        <f ca="1">+IF(OFFSET('Hygiene Data'!$F$13,0,10*ROW('Hygiene Data'!F9))="","",OFFSET('Hygiene Data'!$F$13,0,10*ROW('Hygiene Data'!F9)))</f>
        <v/>
      </c>
      <c r="DX15" s="382" t="str">
        <f ca="1">+IF(OFFSET('Hygiene Data'!$G$11,0,10*ROW('Hygiene Data'!G9))="","",OFFSET('Hygiene Data'!$G$11,0,10*ROW('Hygiene Data'!G9)))</f>
        <v/>
      </c>
      <c r="DY15" s="382" t="str">
        <f ca="1">+IF(OFFSET('Hygiene Data'!$G$12,0,10*ROW('Hygiene Data'!G9))="","",OFFSET('Hygiene Data'!$G$12,0,10*ROW('Hygiene Data'!G9)))</f>
        <v/>
      </c>
      <c r="DZ15" s="382" t="str">
        <f ca="1">+IF(OFFSET('Hygiene Data'!$G$13,0,10*ROW('Hygiene Data'!G9))="","",OFFSET('Hygiene Data'!$G$13,0,10*ROW('Hygiene Data'!G9)))</f>
        <v/>
      </c>
      <c r="EA15" s="382" t="str">
        <f ca="1">+IF(OFFSET('Hygiene Data'!$H$11,0,10*ROW('Hygiene Data'!H9))="","",OFFSET('Hygiene Data'!$H$11,0,10*ROW('Hygiene Data'!H9)))</f>
        <v/>
      </c>
      <c r="EB15" s="382" t="str">
        <f ca="1">+IF(OFFSET('Hygiene Data'!$H$12,0,10*ROW('Hygiene Data'!H9))="","",OFFSET('Hygiene Data'!$H$12,0,10*ROW('Hygiene Data'!H9)))</f>
        <v/>
      </c>
      <c r="EC15" s="382" t="str">
        <f ca="1">+IF(OFFSET('Hygiene Data'!$H$13,0,10*ROW('Hygiene Data'!H9))="","",OFFSET('Hygiene Data'!$H$13,0,10*ROW('Hygiene Data'!H9)))</f>
        <v/>
      </c>
      <c r="ED15" s="382" t="str">
        <f ca="1">+IF(OFFSET('Hygiene Data'!$I$11,0,10*ROW('Hygiene Data'!I9))="","",OFFSET('Hygiene Data'!$I$11,0,10*ROW('Hygiene Data'!I9)))</f>
        <v/>
      </c>
      <c r="EE15" s="382" t="str">
        <f ca="1">+IF(OFFSET('Hygiene Data'!$I$12,0,10*ROW('Hygiene Data'!I9))="","",OFFSET('Hygiene Data'!$I$12,0,10*ROW('Hygiene Data'!I9)))</f>
        <v/>
      </c>
      <c r="EF15" s="382" t="str">
        <f ca="1">+IF(OFFSET('Hygiene Data'!$I$13,0,10*ROW('Hygiene Data'!I9))="","",OFFSET('Hygiene Data'!$I$13,0,10*ROW('Hygiene Data'!I9)))</f>
        <v/>
      </c>
    </row>
    <row r="16" spans="1:136" x14ac:dyDescent="0.25">
      <c r="A16" s="491" t="str">
        <f ca="1">+IF(OFFSET('Water Data'!$B$2,0,10*ROW('Water Data'!E10))="","",OFFSET('Water Data'!$B$2,0,10*ROW('Water Data'!E10)))</f>
        <v/>
      </c>
      <c r="B16" s="491"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18" t="str">
        <f t="shared" ca="1" si="0"/>
        <v/>
      </c>
      <c r="D16" s="519"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19"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19"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19"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19"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19"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19"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19"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19"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19"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19"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19"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19"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19"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19"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19"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19"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19"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20"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20"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20"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20"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20"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20"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20"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20"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20"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20"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20"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20"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20"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20"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20"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20"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20"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20"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20"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20"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20"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20"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20"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20"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20"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20"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20"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20"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20"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20"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21"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97"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21"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21"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21"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21"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21"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21"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21"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21"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21"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21"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21"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21"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21"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21"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21"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21"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82" t="str">
        <f ca="1">+IF(OFFSET('Water Data'!$D$27,0,10*ROW('Water Data'!D10))="","",OFFSET('Water Data'!$D$27,0,10*ROW('Water Data'!D10)))</f>
        <v/>
      </c>
      <c r="BT16" s="382" t="str">
        <f ca="1">+IF(OFFSET('Water Data'!$D$28,0,10*ROW('Water Data'!D10))="","",OFFSET('Water Data'!$D$28,0,10*ROW('Water Data'!D10)))</f>
        <v/>
      </c>
      <c r="BU16" s="382" t="str">
        <f ca="1">+IF(OFFSET('Water Data'!$D$29,0,10*ROW('Water Data'!D10))="","",OFFSET('Water Data'!$D$29,0,10*ROW('Water Data'!D10)))</f>
        <v/>
      </c>
      <c r="BV16" s="382" t="str">
        <f ca="1">+IF(OFFSET('Water Data'!$E$27,0,10*ROW('Water Data'!E10))="","",OFFSET('Water Data'!$E$27,0,10*ROW('Water Data'!E10)))</f>
        <v/>
      </c>
      <c r="BW16" s="382" t="str">
        <f ca="1">+IF(OFFSET('Water Data'!$E$28,0,10*ROW('Water Data'!E10))="","",OFFSET('Water Data'!$E$28,0,10*ROW('Water Data'!E10)))</f>
        <v/>
      </c>
      <c r="BX16" s="382" t="str">
        <f ca="1">+IF(OFFSET('Water Data'!$E$29,0,10*ROW('Water Data'!E10))="","",OFFSET('Water Data'!$E$29,0,10*ROW('Water Data'!E10)))</f>
        <v/>
      </c>
      <c r="BY16" s="382" t="str">
        <f ca="1">+IF(OFFSET('Water Data'!$F$27,0,10*ROW('Water Data'!F10))="","",OFFSET('Water Data'!$F$27,0,10*ROW('Water Data'!F10)))</f>
        <v/>
      </c>
      <c r="BZ16" s="382" t="str">
        <f ca="1">+IF(OFFSET('Water Data'!$F$28,0,10*ROW('Water Data'!F10))="","",OFFSET('Water Data'!$F$28,0,10*ROW('Water Data'!F10)))</f>
        <v/>
      </c>
      <c r="CA16" s="382" t="str">
        <f ca="1">+IF(OFFSET('Water Data'!$F$29,0,10*ROW('Water Data'!F10))="","",OFFSET('Water Data'!$F$29,0,10*ROW('Water Data'!F10)))</f>
        <v/>
      </c>
      <c r="CB16" s="382" t="str">
        <f ca="1">+IF(OFFSET('Water Data'!$G$27,0,10*ROW('Water Data'!G10))="","",OFFSET('Water Data'!$G$27,0,10*ROW('Water Data'!G10)))</f>
        <v/>
      </c>
      <c r="CC16" s="382" t="str">
        <f ca="1">+IF(OFFSET('Water Data'!$G$28,0,10*ROW('Water Data'!G10))="","",OFFSET('Water Data'!$G$28,0,10*ROW('Water Data'!G10)))</f>
        <v/>
      </c>
      <c r="CD16" s="382" t="str">
        <f ca="1">+IF(OFFSET('Water Data'!$G$29,0,10*ROW('Water Data'!G10))="","",OFFSET('Water Data'!$G$29,0,10*ROW('Water Data'!G10)))</f>
        <v/>
      </c>
      <c r="CE16" s="382" t="str">
        <f ca="1">+IF(OFFSET('Water Data'!$H$27,0,10*ROW('Water Data'!H10))="","",OFFSET('Water Data'!$H$27,0,10*ROW('Water Data'!H10)))</f>
        <v/>
      </c>
      <c r="CF16" s="382" t="str">
        <f ca="1">+IF(OFFSET('Water Data'!$H$28,0,10*ROW('Water Data'!H10))="","",OFFSET('Water Data'!$H$28,0,10*ROW('Water Data'!H10)))</f>
        <v/>
      </c>
      <c r="CG16" s="382" t="str">
        <f ca="1">+IF(OFFSET('Water Data'!$H$29,0,10*ROW('Water Data'!H10))="","",OFFSET('Water Data'!$H$29,0,10*ROW('Water Data'!H10)))</f>
        <v/>
      </c>
      <c r="CH16" s="382" t="str">
        <f ca="1">+IF(OFFSET('Water Data'!$I$27,0,10*ROW('Water Data'!I10))="","",OFFSET('Water Data'!$I$27,0,10*ROW('Water Data'!I10)))</f>
        <v/>
      </c>
      <c r="CI16" s="382" t="str">
        <f ca="1">+IF(OFFSET('Water Data'!$I$28,0,10*ROW('Water Data'!I10))="","",OFFSET('Water Data'!$I$28,0,10*ROW('Water Data'!I10)))</f>
        <v/>
      </c>
      <c r="CJ16" s="382" t="str">
        <f ca="1">+IF(OFFSET('Water Data'!$I$29,0,10*ROW('Water Data'!I10))="","",OFFSET('Water Data'!$I$29,0,10*ROW('Water Data'!I10)))</f>
        <v/>
      </c>
      <c r="CK16" s="382" t="str">
        <f ca="1">+IF(OFFSET('Sanitation Data'!$D$28,0,10*ROW('Sanitation Data'!D10))="","",OFFSET('Sanitation Data'!$D$28,0,10*ROW('Sanitation Data'!D10)))</f>
        <v/>
      </c>
      <c r="CL16" s="382" t="str">
        <f ca="1">+IF(OFFSET('Sanitation Data'!$D$29,0,10*ROW('Sanitation Data'!D10))="","",OFFSET('Sanitation Data'!$D$29,0,10*ROW('Sanitation Data'!D10)))</f>
        <v/>
      </c>
      <c r="CM16" s="382" t="str">
        <f ca="1">+IF(OFFSET('Sanitation Data'!$D$30,0,10*ROW('Sanitation Data'!D10))="","",OFFSET('Sanitation Data'!$D$30,0,10*ROW('Sanitation Data'!D10)))</f>
        <v/>
      </c>
      <c r="CN16" s="382" t="str">
        <f ca="1">+IF(OFFSET('Sanitation Data'!$D$31,0,10*ROW('Sanitation Data'!D10))="","",OFFSET('Sanitation Data'!$D$31,0,10*ROW('Sanitation Data'!D10)))</f>
        <v/>
      </c>
      <c r="CO16" s="382" t="str">
        <f ca="1">+IF(OFFSET('Sanitation Data'!$D$32,0,10*ROW('Sanitation Data'!D10))="","",OFFSET('Sanitation Data'!$D$32,0,10*ROW('Sanitation Data'!D10)))</f>
        <v/>
      </c>
      <c r="CP16" s="382" t="str">
        <f ca="1">+IF(OFFSET('Sanitation Data'!$E$28,0,10*ROW('Sanitation Data'!E10))="","",OFFSET('Sanitation Data'!$E$28,0,10*ROW('Sanitation Data'!E10)))</f>
        <v/>
      </c>
      <c r="CQ16" s="382" t="str">
        <f ca="1">+IF(OFFSET('Sanitation Data'!$E$29,0,10*ROW('Sanitation Data'!E10))="","",OFFSET('Sanitation Data'!$E$29,0,10*ROW('Sanitation Data'!E10)))</f>
        <v/>
      </c>
      <c r="CR16" s="382" t="str">
        <f ca="1">+IF(OFFSET('Sanitation Data'!$E$30,0,10*ROW('Sanitation Data'!E10))="","",OFFSET('Sanitation Data'!$E$30,0,10*ROW('Sanitation Data'!E10)))</f>
        <v/>
      </c>
      <c r="CS16" s="382" t="str">
        <f ca="1">+IF(OFFSET('Sanitation Data'!$E$31,0,10*ROW('Sanitation Data'!E10))="","",OFFSET('Sanitation Data'!$E$31,0,10*ROW('Sanitation Data'!E10)))</f>
        <v/>
      </c>
      <c r="CT16" s="382" t="str">
        <f ca="1">+IF(OFFSET('Sanitation Data'!$E$32,0,10*ROW('Sanitation Data'!E10))="","",OFFSET('Sanitation Data'!$E$32,0,10*ROW('Sanitation Data'!E10)))</f>
        <v/>
      </c>
      <c r="CU16" s="382" t="str">
        <f ca="1">+IF(OFFSET('Sanitation Data'!$F$28,0,10*ROW('Sanitation Data'!F10))="","",OFFSET('Sanitation Data'!$F$28,0,10*ROW('Sanitation Data'!F10)))</f>
        <v/>
      </c>
      <c r="CV16" s="382" t="str">
        <f ca="1">+IF(OFFSET('Sanitation Data'!$F$29,0,10*ROW('Sanitation Data'!F10))="","",OFFSET('Sanitation Data'!$F$29,0,10*ROW('Sanitation Data'!F10)))</f>
        <v/>
      </c>
      <c r="CW16" s="382" t="str">
        <f ca="1">+IF(OFFSET('Sanitation Data'!$F$30,0,10*ROW('Sanitation Data'!F10))="","",OFFSET('Sanitation Data'!$F$30,0,10*ROW('Sanitation Data'!F10)))</f>
        <v/>
      </c>
      <c r="CX16" s="382" t="str">
        <f ca="1">+IF(OFFSET('Sanitation Data'!$F$31,0,10*ROW('Sanitation Data'!F10))="","",OFFSET('Sanitation Data'!$F$31,0,10*ROW('Sanitation Data'!F10)))</f>
        <v/>
      </c>
      <c r="CY16" s="382" t="str">
        <f ca="1">+IF(OFFSET('Sanitation Data'!$F$32,0,10*ROW('Sanitation Data'!F10))="","",OFFSET('Sanitation Data'!$F$32,0,10*ROW('Sanitation Data'!F10)))</f>
        <v/>
      </c>
      <c r="CZ16" s="382" t="str">
        <f ca="1">+IF(OFFSET('Sanitation Data'!$G$28,0,10*ROW('Sanitation Data'!G10))="","",OFFSET('Sanitation Data'!$G$28,0,10*ROW('Sanitation Data'!G10)))</f>
        <v/>
      </c>
      <c r="DA16" s="382" t="str">
        <f ca="1">+IF(OFFSET('Sanitation Data'!$G$29,0,10*ROW('Sanitation Data'!G10))="","",OFFSET('Sanitation Data'!$G$29,0,10*ROW('Sanitation Data'!G10)))</f>
        <v/>
      </c>
      <c r="DB16" s="382" t="str">
        <f ca="1">+IF(OFFSET('Sanitation Data'!$G$30,0,10*ROW('Sanitation Data'!G10))="","",OFFSET('Sanitation Data'!$G$30,0,10*ROW('Sanitation Data'!G10)))</f>
        <v/>
      </c>
      <c r="DC16" s="382" t="str">
        <f ca="1">+IF(OFFSET('Sanitation Data'!$G$31,0,10*ROW('Sanitation Data'!G10))="","",OFFSET('Sanitation Data'!$G$31,0,10*ROW('Sanitation Data'!G10)))</f>
        <v/>
      </c>
      <c r="DD16" s="382" t="str">
        <f ca="1">+IF(OFFSET('Sanitation Data'!$G$32,0,10*ROW('Sanitation Data'!G10))="","",OFFSET('Sanitation Data'!$G$32,0,10*ROW('Sanitation Data'!G10)))</f>
        <v/>
      </c>
      <c r="DE16" s="382" t="str">
        <f ca="1">+IF(OFFSET('Sanitation Data'!$H$28,0,10*ROW('Sanitation Data'!H10))="","",OFFSET('Sanitation Data'!$H$28,0,10*ROW('Sanitation Data'!H10)))</f>
        <v/>
      </c>
      <c r="DF16" s="382" t="str">
        <f ca="1">+IF(OFFSET('Sanitation Data'!$H$29,0,10*ROW('Sanitation Data'!H10))="","",OFFSET('Sanitation Data'!$H$29,0,10*ROW('Sanitation Data'!H10)))</f>
        <v/>
      </c>
      <c r="DG16" s="382" t="str">
        <f ca="1">+IF(OFFSET('Sanitation Data'!$H$30,0,10*ROW('Sanitation Data'!H10))="","",OFFSET('Sanitation Data'!$H$30,0,10*ROW('Sanitation Data'!H10)))</f>
        <v/>
      </c>
      <c r="DH16" s="382" t="str">
        <f ca="1">+IF(OFFSET('Sanitation Data'!$H$31,0,10*ROW('Sanitation Data'!H10))="","",OFFSET('Sanitation Data'!$H$31,0,10*ROW('Sanitation Data'!H10)))</f>
        <v/>
      </c>
      <c r="DI16" s="382" t="str">
        <f ca="1">+IF(OFFSET('Sanitation Data'!$H$32,0,10*ROW('Sanitation Data'!H10))="","",OFFSET('Sanitation Data'!$H$32,0,10*ROW('Sanitation Data'!H10)))</f>
        <v/>
      </c>
      <c r="DJ16" s="382" t="str">
        <f ca="1">+IF(OFFSET('Sanitation Data'!$I$28,0,10*ROW('Sanitation Data'!I10))="","",OFFSET('Sanitation Data'!$I$28,0,10*ROW('Sanitation Data'!I10)))</f>
        <v/>
      </c>
      <c r="DK16" s="382" t="str">
        <f ca="1">+IF(OFFSET('Sanitation Data'!$I$29,0,10*ROW('Sanitation Data'!I10))="","",OFFSET('Sanitation Data'!$I$29,0,10*ROW('Sanitation Data'!I10)))</f>
        <v/>
      </c>
      <c r="DL16" s="382" t="str">
        <f ca="1">+IF(OFFSET('Sanitation Data'!$I$30,0,10*ROW('Sanitation Data'!I10))="","",OFFSET('Sanitation Data'!$I$30,0,10*ROW('Sanitation Data'!I10)))</f>
        <v/>
      </c>
      <c r="DM16" s="382" t="str">
        <f ca="1">+IF(OFFSET('Sanitation Data'!$I$31,0,10*ROW('Sanitation Data'!I10))="","",OFFSET('Sanitation Data'!$I$31,0,10*ROW('Sanitation Data'!I10)))</f>
        <v/>
      </c>
      <c r="DN16" s="382" t="str">
        <f ca="1">+IF(OFFSET('Sanitation Data'!$I$32,0,10*ROW('Sanitation Data'!I10))="","",OFFSET('Sanitation Data'!$I$32,0,10*ROW('Sanitation Data'!I10)))</f>
        <v/>
      </c>
      <c r="DO16" s="382" t="str">
        <f ca="1">+IF(OFFSET('Hygiene Data'!$D$11,0,10*ROW('Hygiene Data'!D10))="","",OFFSET('Hygiene Data'!$D$11,0,10*ROW('Hygiene Data'!D10)))</f>
        <v/>
      </c>
      <c r="DP16" s="382" t="str">
        <f ca="1">+IF(OFFSET('Hygiene Data'!$D$12,0,10*ROW('Hygiene Data'!D10))="","",OFFSET('Hygiene Data'!$D$12,0,10*ROW('Hygiene Data'!D10)))</f>
        <v/>
      </c>
      <c r="DQ16" s="382" t="str">
        <f ca="1">+IF(OFFSET('Hygiene Data'!$D$13,0,10*ROW('Hygiene Data'!D10))="","",OFFSET('Hygiene Data'!$D$13,0,10*ROW('Hygiene Data'!D10)))</f>
        <v/>
      </c>
      <c r="DR16" s="382" t="str">
        <f ca="1">+IF(OFFSET('Hygiene Data'!$E$11,0,10*ROW('Hygiene Data'!E10))="","",OFFSET('Hygiene Data'!$E$11,0,10*ROW('Hygiene Data'!E10)))</f>
        <v/>
      </c>
      <c r="DS16" s="382" t="str">
        <f ca="1">+IF(OFFSET('Hygiene Data'!$E$12,0,10*ROW('Hygiene Data'!E10))="","",OFFSET('Hygiene Data'!$E$12,0,10*ROW('Hygiene Data'!E10)))</f>
        <v/>
      </c>
      <c r="DT16" s="382" t="str">
        <f ca="1">+IF(OFFSET('Hygiene Data'!$E$13,0,10*ROW('Hygiene Data'!E10))="","",OFFSET('Hygiene Data'!$E$13,0,10*ROW('Hygiene Data'!E10)))</f>
        <v/>
      </c>
      <c r="DU16" s="382" t="str">
        <f ca="1">+IF(OFFSET('Hygiene Data'!$F$11,0,10*ROW('Hygiene Data'!F10))="","",OFFSET('Hygiene Data'!$F$11,0,10*ROW('Hygiene Data'!F10)))</f>
        <v/>
      </c>
      <c r="DV16" s="382" t="str">
        <f ca="1">+IF(OFFSET('Hygiene Data'!$F$12,0,10*ROW('Hygiene Data'!F10))="","",OFFSET('Hygiene Data'!$F$12,0,10*ROW('Hygiene Data'!F10)))</f>
        <v/>
      </c>
      <c r="DW16" s="382" t="str">
        <f ca="1">+IF(OFFSET('Hygiene Data'!$F$13,0,10*ROW('Hygiene Data'!F10))="","",OFFSET('Hygiene Data'!$F$13,0,10*ROW('Hygiene Data'!F10)))</f>
        <v/>
      </c>
      <c r="DX16" s="382" t="str">
        <f ca="1">+IF(OFFSET('Hygiene Data'!$G$11,0,10*ROW('Hygiene Data'!G10))="","",OFFSET('Hygiene Data'!$G$11,0,10*ROW('Hygiene Data'!G10)))</f>
        <v/>
      </c>
      <c r="DY16" s="382" t="str">
        <f ca="1">+IF(OFFSET('Hygiene Data'!$G$12,0,10*ROW('Hygiene Data'!G10))="","",OFFSET('Hygiene Data'!$G$12,0,10*ROW('Hygiene Data'!G10)))</f>
        <v/>
      </c>
      <c r="DZ16" s="382" t="str">
        <f ca="1">+IF(OFFSET('Hygiene Data'!$G$13,0,10*ROW('Hygiene Data'!G10))="","",OFFSET('Hygiene Data'!$G$13,0,10*ROW('Hygiene Data'!G10)))</f>
        <v/>
      </c>
      <c r="EA16" s="382" t="str">
        <f ca="1">+IF(OFFSET('Hygiene Data'!$H$11,0,10*ROW('Hygiene Data'!H10))="","",OFFSET('Hygiene Data'!$H$11,0,10*ROW('Hygiene Data'!H10)))</f>
        <v/>
      </c>
      <c r="EB16" s="382" t="str">
        <f ca="1">+IF(OFFSET('Hygiene Data'!$H$12,0,10*ROW('Hygiene Data'!H10))="","",OFFSET('Hygiene Data'!$H$12,0,10*ROW('Hygiene Data'!H10)))</f>
        <v/>
      </c>
      <c r="EC16" s="382" t="str">
        <f ca="1">+IF(OFFSET('Hygiene Data'!$H$13,0,10*ROW('Hygiene Data'!H10))="","",OFFSET('Hygiene Data'!$H$13,0,10*ROW('Hygiene Data'!H10)))</f>
        <v/>
      </c>
      <c r="ED16" s="382" t="str">
        <f ca="1">+IF(OFFSET('Hygiene Data'!$I$11,0,10*ROW('Hygiene Data'!I10))="","",OFFSET('Hygiene Data'!$I$11,0,10*ROW('Hygiene Data'!I10)))</f>
        <v/>
      </c>
      <c r="EE16" s="382" t="str">
        <f ca="1">+IF(OFFSET('Hygiene Data'!$I$12,0,10*ROW('Hygiene Data'!I10))="","",OFFSET('Hygiene Data'!$I$12,0,10*ROW('Hygiene Data'!I10)))</f>
        <v/>
      </c>
      <c r="EF16" s="382" t="str">
        <f ca="1">+IF(OFFSET('Hygiene Data'!$I$13,0,10*ROW('Hygiene Data'!I10))="","",OFFSET('Hygiene Data'!$I$13,0,10*ROW('Hygiene Data'!I10)))</f>
        <v/>
      </c>
    </row>
    <row r="17" spans="1:136" x14ac:dyDescent="0.25">
      <c r="A17" s="491" t="str">
        <f ca="1">+IF(OFFSET('Water Data'!$B$2,0,10*ROW('Water Data'!E11))="","",OFFSET('Water Data'!$B$2,0,10*ROW('Water Data'!E11)))</f>
        <v/>
      </c>
      <c r="B17" s="491"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18" t="str">
        <f t="shared" ca="1" si="0"/>
        <v/>
      </c>
      <c r="D17" s="519"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19"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19"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19"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19"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19"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19"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19"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19"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19"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19"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19"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19"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19"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19"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19"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19"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19"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20"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20"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20"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20"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20"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20"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20"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20"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20"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20"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20"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20"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20"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20"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20"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20"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20"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20"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20"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20"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20"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20"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20"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20"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20"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20"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20"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20"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20"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20"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21"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97"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21"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21"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21"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21"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21"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21"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21"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21"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21"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21"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21"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21"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21"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21"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21"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21"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82" t="str">
        <f ca="1">+IF(OFFSET('Water Data'!$D$27,0,10*ROW('Water Data'!D11))="","",OFFSET('Water Data'!$D$27,0,10*ROW('Water Data'!D11)))</f>
        <v/>
      </c>
      <c r="BT17" s="382" t="str">
        <f ca="1">+IF(OFFSET('Water Data'!$D$28,0,10*ROW('Water Data'!D11))="","",OFFSET('Water Data'!$D$28,0,10*ROW('Water Data'!D11)))</f>
        <v/>
      </c>
      <c r="BU17" s="382" t="str">
        <f ca="1">+IF(OFFSET('Water Data'!$D$29,0,10*ROW('Water Data'!D11))="","",OFFSET('Water Data'!$D$29,0,10*ROW('Water Data'!D11)))</f>
        <v/>
      </c>
      <c r="BV17" s="382" t="str">
        <f ca="1">+IF(OFFSET('Water Data'!$E$27,0,10*ROW('Water Data'!E11))="","",OFFSET('Water Data'!$E$27,0,10*ROW('Water Data'!E11)))</f>
        <v/>
      </c>
      <c r="BW17" s="382" t="str">
        <f ca="1">+IF(OFFSET('Water Data'!$E$28,0,10*ROW('Water Data'!E11))="","",OFFSET('Water Data'!$E$28,0,10*ROW('Water Data'!E11)))</f>
        <v/>
      </c>
      <c r="BX17" s="382" t="str">
        <f ca="1">+IF(OFFSET('Water Data'!$E$29,0,10*ROW('Water Data'!E11))="","",OFFSET('Water Data'!$E$29,0,10*ROW('Water Data'!E11)))</f>
        <v/>
      </c>
      <c r="BY17" s="382" t="str">
        <f ca="1">+IF(OFFSET('Water Data'!$F$27,0,10*ROW('Water Data'!F11))="","",OFFSET('Water Data'!$F$27,0,10*ROW('Water Data'!F11)))</f>
        <v/>
      </c>
      <c r="BZ17" s="382" t="str">
        <f ca="1">+IF(OFFSET('Water Data'!$F$28,0,10*ROW('Water Data'!F11))="","",OFFSET('Water Data'!$F$28,0,10*ROW('Water Data'!F11)))</f>
        <v/>
      </c>
      <c r="CA17" s="382" t="str">
        <f ca="1">+IF(OFFSET('Water Data'!$F$29,0,10*ROW('Water Data'!F11))="","",OFFSET('Water Data'!$F$29,0,10*ROW('Water Data'!F11)))</f>
        <v/>
      </c>
      <c r="CB17" s="382" t="str">
        <f ca="1">+IF(OFFSET('Water Data'!$G$27,0,10*ROW('Water Data'!G11))="","",OFFSET('Water Data'!$G$27,0,10*ROW('Water Data'!G11)))</f>
        <v/>
      </c>
      <c r="CC17" s="382" t="str">
        <f ca="1">+IF(OFFSET('Water Data'!$G$28,0,10*ROW('Water Data'!G11))="","",OFFSET('Water Data'!$G$28,0,10*ROW('Water Data'!G11)))</f>
        <v/>
      </c>
      <c r="CD17" s="382" t="str">
        <f ca="1">+IF(OFFSET('Water Data'!$G$29,0,10*ROW('Water Data'!G11))="","",OFFSET('Water Data'!$G$29,0,10*ROW('Water Data'!G11)))</f>
        <v/>
      </c>
      <c r="CE17" s="382" t="str">
        <f ca="1">+IF(OFFSET('Water Data'!$H$27,0,10*ROW('Water Data'!H11))="","",OFFSET('Water Data'!$H$27,0,10*ROW('Water Data'!H11)))</f>
        <v/>
      </c>
      <c r="CF17" s="382" t="str">
        <f ca="1">+IF(OFFSET('Water Data'!$H$28,0,10*ROW('Water Data'!H11))="","",OFFSET('Water Data'!$H$28,0,10*ROW('Water Data'!H11)))</f>
        <v/>
      </c>
      <c r="CG17" s="382" t="str">
        <f ca="1">+IF(OFFSET('Water Data'!$H$29,0,10*ROW('Water Data'!H11))="","",OFFSET('Water Data'!$H$29,0,10*ROW('Water Data'!H11)))</f>
        <v/>
      </c>
      <c r="CH17" s="382" t="str">
        <f ca="1">+IF(OFFSET('Water Data'!$I$27,0,10*ROW('Water Data'!I11))="","",OFFSET('Water Data'!$I$27,0,10*ROW('Water Data'!I11)))</f>
        <v/>
      </c>
      <c r="CI17" s="382" t="str">
        <f ca="1">+IF(OFFSET('Water Data'!$I$28,0,10*ROW('Water Data'!I11))="","",OFFSET('Water Data'!$I$28,0,10*ROW('Water Data'!I11)))</f>
        <v/>
      </c>
      <c r="CJ17" s="382" t="str">
        <f ca="1">+IF(OFFSET('Water Data'!$I$29,0,10*ROW('Water Data'!I11))="","",OFFSET('Water Data'!$I$29,0,10*ROW('Water Data'!I11)))</f>
        <v/>
      </c>
      <c r="CK17" s="382" t="str">
        <f ca="1">+IF(OFFSET('Sanitation Data'!$D$28,0,10*ROW('Sanitation Data'!D11))="","",OFFSET('Sanitation Data'!$D$28,0,10*ROW('Sanitation Data'!D11)))</f>
        <v/>
      </c>
      <c r="CL17" s="382" t="str">
        <f ca="1">+IF(OFFSET('Sanitation Data'!$D$29,0,10*ROW('Sanitation Data'!D11))="","",OFFSET('Sanitation Data'!$D$29,0,10*ROW('Sanitation Data'!D11)))</f>
        <v/>
      </c>
      <c r="CM17" s="382" t="str">
        <f ca="1">+IF(OFFSET('Sanitation Data'!$D$30,0,10*ROW('Sanitation Data'!D11))="","",OFFSET('Sanitation Data'!$D$30,0,10*ROW('Sanitation Data'!D11)))</f>
        <v/>
      </c>
      <c r="CN17" s="382" t="str">
        <f ca="1">+IF(OFFSET('Sanitation Data'!$D$31,0,10*ROW('Sanitation Data'!D11))="","",OFFSET('Sanitation Data'!$D$31,0,10*ROW('Sanitation Data'!D11)))</f>
        <v/>
      </c>
      <c r="CO17" s="382" t="str">
        <f ca="1">+IF(OFFSET('Sanitation Data'!$D$32,0,10*ROW('Sanitation Data'!D11))="","",OFFSET('Sanitation Data'!$D$32,0,10*ROW('Sanitation Data'!D11)))</f>
        <v/>
      </c>
      <c r="CP17" s="382" t="str">
        <f ca="1">+IF(OFFSET('Sanitation Data'!$E$28,0,10*ROW('Sanitation Data'!E11))="","",OFFSET('Sanitation Data'!$E$28,0,10*ROW('Sanitation Data'!E11)))</f>
        <v/>
      </c>
      <c r="CQ17" s="382" t="str">
        <f ca="1">+IF(OFFSET('Sanitation Data'!$E$29,0,10*ROW('Sanitation Data'!E11))="","",OFFSET('Sanitation Data'!$E$29,0,10*ROW('Sanitation Data'!E11)))</f>
        <v/>
      </c>
      <c r="CR17" s="382" t="str">
        <f ca="1">+IF(OFFSET('Sanitation Data'!$E$30,0,10*ROW('Sanitation Data'!E11))="","",OFFSET('Sanitation Data'!$E$30,0,10*ROW('Sanitation Data'!E11)))</f>
        <v/>
      </c>
      <c r="CS17" s="382" t="str">
        <f ca="1">+IF(OFFSET('Sanitation Data'!$E$31,0,10*ROW('Sanitation Data'!E11))="","",OFFSET('Sanitation Data'!$E$31,0,10*ROW('Sanitation Data'!E11)))</f>
        <v/>
      </c>
      <c r="CT17" s="382" t="str">
        <f ca="1">+IF(OFFSET('Sanitation Data'!$E$32,0,10*ROW('Sanitation Data'!E11))="","",OFFSET('Sanitation Data'!$E$32,0,10*ROW('Sanitation Data'!E11)))</f>
        <v/>
      </c>
      <c r="CU17" s="382" t="str">
        <f ca="1">+IF(OFFSET('Sanitation Data'!$F$28,0,10*ROW('Sanitation Data'!F11))="","",OFFSET('Sanitation Data'!$F$28,0,10*ROW('Sanitation Data'!F11)))</f>
        <v/>
      </c>
      <c r="CV17" s="382" t="str">
        <f ca="1">+IF(OFFSET('Sanitation Data'!$F$29,0,10*ROW('Sanitation Data'!F11))="","",OFFSET('Sanitation Data'!$F$29,0,10*ROW('Sanitation Data'!F11)))</f>
        <v/>
      </c>
      <c r="CW17" s="382" t="str">
        <f ca="1">+IF(OFFSET('Sanitation Data'!$F$30,0,10*ROW('Sanitation Data'!F11))="","",OFFSET('Sanitation Data'!$F$30,0,10*ROW('Sanitation Data'!F11)))</f>
        <v/>
      </c>
      <c r="CX17" s="382" t="str">
        <f ca="1">+IF(OFFSET('Sanitation Data'!$F$31,0,10*ROW('Sanitation Data'!F11))="","",OFFSET('Sanitation Data'!$F$31,0,10*ROW('Sanitation Data'!F11)))</f>
        <v/>
      </c>
      <c r="CY17" s="382" t="str">
        <f ca="1">+IF(OFFSET('Sanitation Data'!$F$32,0,10*ROW('Sanitation Data'!F11))="","",OFFSET('Sanitation Data'!$F$32,0,10*ROW('Sanitation Data'!F11)))</f>
        <v/>
      </c>
      <c r="CZ17" s="382" t="str">
        <f ca="1">+IF(OFFSET('Sanitation Data'!$G$28,0,10*ROW('Sanitation Data'!G11))="","",OFFSET('Sanitation Data'!$G$28,0,10*ROW('Sanitation Data'!G11)))</f>
        <v/>
      </c>
      <c r="DA17" s="382" t="str">
        <f ca="1">+IF(OFFSET('Sanitation Data'!$G$29,0,10*ROW('Sanitation Data'!G11))="","",OFFSET('Sanitation Data'!$G$29,0,10*ROW('Sanitation Data'!G11)))</f>
        <v/>
      </c>
      <c r="DB17" s="382" t="str">
        <f ca="1">+IF(OFFSET('Sanitation Data'!$G$30,0,10*ROW('Sanitation Data'!G11))="","",OFFSET('Sanitation Data'!$G$30,0,10*ROW('Sanitation Data'!G11)))</f>
        <v/>
      </c>
      <c r="DC17" s="382" t="str">
        <f ca="1">+IF(OFFSET('Sanitation Data'!$G$31,0,10*ROW('Sanitation Data'!G11))="","",OFFSET('Sanitation Data'!$G$31,0,10*ROW('Sanitation Data'!G11)))</f>
        <v/>
      </c>
      <c r="DD17" s="382" t="str">
        <f ca="1">+IF(OFFSET('Sanitation Data'!$G$32,0,10*ROW('Sanitation Data'!G11))="","",OFFSET('Sanitation Data'!$G$32,0,10*ROW('Sanitation Data'!G11)))</f>
        <v/>
      </c>
      <c r="DE17" s="382" t="str">
        <f ca="1">+IF(OFFSET('Sanitation Data'!$H$28,0,10*ROW('Sanitation Data'!H11))="","",OFFSET('Sanitation Data'!$H$28,0,10*ROW('Sanitation Data'!H11)))</f>
        <v/>
      </c>
      <c r="DF17" s="382" t="str">
        <f ca="1">+IF(OFFSET('Sanitation Data'!$H$29,0,10*ROW('Sanitation Data'!H11))="","",OFFSET('Sanitation Data'!$H$29,0,10*ROW('Sanitation Data'!H11)))</f>
        <v/>
      </c>
      <c r="DG17" s="382" t="str">
        <f ca="1">+IF(OFFSET('Sanitation Data'!$H$30,0,10*ROW('Sanitation Data'!H11))="","",OFFSET('Sanitation Data'!$H$30,0,10*ROW('Sanitation Data'!H11)))</f>
        <v/>
      </c>
      <c r="DH17" s="382" t="str">
        <f ca="1">+IF(OFFSET('Sanitation Data'!$H$31,0,10*ROW('Sanitation Data'!H11))="","",OFFSET('Sanitation Data'!$H$31,0,10*ROW('Sanitation Data'!H11)))</f>
        <v/>
      </c>
      <c r="DI17" s="382" t="str">
        <f ca="1">+IF(OFFSET('Sanitation Data'!$H$32,0,10*ROW('Sanitation Data'!H11))="","",OFFSET('Sanitation Data'!$H$32,0,10*ROW('Sanitation Data'!H11)))</f>
        <v/>
      </c>
      <c r="DJ17" s="382" t="str">
        <f ca="1">+IF(OFFSET('Sanitation Data'!$I$28,0,10*ROW('Sanitation Data'!I11))="","",OFFSET('Sanitation Data'!$I$28,0,10*ROW('Sanitation Data'!I11)))</f>
        <v/>
      </c>
      <c r="DK17" s="382" t="str">
        <f ca="1">+IF(OFFSET('Sanitation Data'!$I$29,0,10*ROW('Sanitation Data'!I11))="","",OFFSET('Sanitation Data'!$I$29,0,10*ROW('Sanitation Data'!I11)))</f>
        <v/>
      </c>
      <c r="DL17" s="382" t="str">
        <f ca="1">+IF(OFFSET('Sanitation Data'!$I$30,0,10*ROW('Sanitation Data'!I11))="","",OFFSET('Sanitation Data'!$I$30,0,10*ROW('Sanitation Data'!I11)))</f>
        <v/>
      </c>
      <c r="DM17" s="382" t="str">
        <f ca="1">+IF(OFFSET('Sanitation Data'!$I$31,0,10*ROW('Sanitation Data'!I11))="","",OFFSET('Sanitation Data'!$I$31,0,10*ROW('Sanitation Data'!I11)))</f>
        <v/>
      </c>
      <c r="DN17" s="382" t="str">
        <f ca="1">+IF(OFFSET('Sanitation Data'!$I$32,0,10*ROW('Sanitation Data'!I11))="","",OFFSET('Sanitation Data'!$I$32,0,10*ROW('Sanitation Data'!I11)))</f>
        <v/>
      </c>
      <c r="DO17" s="382" t="str">
        <f ca="1">+IF(OFFSET('Hygiene Data'!$D$11,0,10*ROW('Hygiene Data'!D11))="","",OFFSET('Hygiene Data'!$D$11,0,10*ROW('Hygiene Data'!D11)))</f>
        <v/>
      </c>
      <c r="DP17" s="382" t="str">
        <f ca="1">+IF(OFFSET('Hygiene Data'!$D$12,0,10*ROW('Hygiene Data'!D11))="","",OFFSET('Hygiene Data'!$D$12,0,10*ROW('Hygiene Data'!D11)))</f>
        <v/>
      </c>
      <c r="DQ17" s="382" t="str">
        <f ca="1">+IF(OFFSET('Hygiene Data'!$D$13,0,10*ROW('Hygiene Data'!D11))="","",OFFSET('Hygiene Data'!$D$13,0,10*ROW('Hygiene Data'!D11)))</f>
        <v/>
      </c>
      <c r="DR17" s="382" t="str">
        <f ca="1">+IF(OFFSET('Hygiene Data'!$E$11,0,10*ROW('Hygiene Data'!E11))="","",OFFSET('Hygiene Data'!$E$11,0,10*ROW('Hygiene Data'!E11)))</f>
        <v/>
      </c>
      <c r="DS17" s="382" t="str">
        <f ca="1">+IF(OFFSET('Hygiene Data'!$E$12,0,10*ROW('Hygiene Data'!E11))="","",OFFSET('Hygiene Data'!$E$12,0,10*ROW('Hygiene Data'!E11)))</f>
        <v/>
      </c>
      <c r="DT17" s="382" t="str">
        <f ca="1">+IF(OFFSET('Hygiene Data'!$E$13,0,10*ROW('Hygiene Data'!E11))="","",OFFSET('Hygiene Data'!$E$13,0,10*ROW('Hygiene Data'!E11)))</f>
        <v/>
      </c>
      <c r="DU17" s="382" t="str">
        <f ca="1">+IF(OFFSET('Hygiene Data'!$F$11,0,10*ROW('Hygiene Data'!F11))="","",OFFSET('Hygiene Data'!$F$11,0,10*ROW('Hygiene Data'!F11)))</f>
        <v/>
      </c>
      <c r="DV17" s="382" t="str">
        <f ca="1">+IF(OFFSET('Hygiene Data'!$F$12,0,10*ROW('Hygiene Data'!F11))="","",OFFSET('Hygiene Data'!$F$12,0,10*ROW('Hygiene Data'!F11)))</f>
        <v/>
      </c>
      <c r="DW17" s="382" t="str">
        <f ca="1">+IF(OFFSET('Hygiene Data'!$F$13,0,10*ROW('Hygiene Data'!F11))="","",OFFSET('Hygiene Data'!$F$13,0,10*ROW('Hygiene Data'!F11)))</f>
        <v/>
      </c>
      <c r="DX17" s="382" t="str">
        <f ca="1">+IF(OFFSET('Hygiene Data'!$G$11,0,10*ROW('Hygiene Data'!G11))="","",OFFSET('Hygiene Data'!$G$11,0,10*ROW('Hygiene Data'!G11)))</f>
        <v/>
      </c>
      <c r="DY17" s="382" t="str">
        <f ca="1">+IF(OFFSET('Hygiene Data'!$G$12,0,10*ROW('Hygiene Data'!G11))="","",OFFSET('Hygiene Data'!$G$12,0,10*ROW('Hygiene Data'!G11)))</f>
        <v/>
      </c>
      <c r="DZ17" s="382" t="str">
        <f ca="1">+IF(OFFSET('Hygiene Data'!$G$13,0,10*ROW('Hygiene Data'!G11))="","",OFFSET('Hygiene Data'!$G$13,0,10*ROW('Hygiene Data'!G11)))</f>
        <v/>
      </c>
      <c r="EA17" s="382" t="str">
        <f ca="1">+IF(OFFSET('Hygiene Data'!$H$11,0,10*ROW('Hygiene Data'!H11))="","",OFFSET('Hygiene Data'!$H$11,0,10*ROW('Hygiene Data'!H11)))</f>
        <v/>
      </c>
      <c r="EB17" s="382" t="str">
        <f ca="1">+IF(OFFSET('Hygiene Data'!$H$12,0,10*ROW('Hygiene Data'!H11))="","",OFFSET('Hygiene Data'!$H$12,0,10*ROW('Hygiene Data'!H11)))</f>
        <v/>
      </c>
      <c r="EC17" s="382" t="str">
        <f ca="1">+IF(OFFSET('Hygiene Data'!$H$13,0,10*ROW('Hygiene Data'!H11))="","",OFFSET('Hygiene Data'!$H$13,0,10*ROW('Hygiene Data'!H11)))</f>
        <v/>
      </c>
      <c r="ED17" s="382" t="str">
        <f ca="1">+IF(OFFSET('Hygiene Data'!$I$11,0,10*ROW('Hygiene Data'!I11))="","",OFFSET('Hygiene Data'!$I$11,0,10*ROW('Hygiene Data'!I11)))</f>
        <v/>
      </c>
      <c r="EE17" s="382" t="str">
        <f ca="1">+IF(OFFSET('Hygiene Data'!$I$12,0,10*ROW('Hygiene Data'!I11))="","",OFFSET('Hygiene Data'!$I$12,0,10*ROW('Hygiene Data'!I11)))</f>
        <v/>
      </c>
      <c r="EF17" s="382" t="str">
        <f ca="1">+IF(OFFSET('Hygiene Data'!$I$13,0,10*ROW('Hygiene Data'!I11))="","",OFFSET('Hygiene Data'!$I$13,0,10*ROW('Hygiene Data'!I11)))</f>
        <v/>
      </c>
    </row>
    <row r="18" spans="1:136" x14ac:dyDescent="0.25">
      <c r="A18" s="491" t="str">
        <f ca="1">+IF(OFFSET('Water Data'!$B$2,0,10*ROW('Water Data'!E12))="","",OFFSET('Water Data'!$B$2,0,10*ROW('Water Data'!E12)))</f>
        <v/>
      </c>
      <c r="B18" s="491"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18" t="str">
        <f t="shared" ca="1" si="0"/>
        <v/>
      </c>
      <c r="D18" s="519"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19"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19"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19"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19"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19"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19"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19"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19"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19"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19"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19"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19"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19"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19"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19"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19"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19"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20"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20"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20"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20"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20"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20"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20"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20"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20"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20"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20"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20"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20"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20"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20"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20"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20"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20"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20"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20"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20"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20"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20"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20"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20"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20"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20"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20"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20"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20"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21"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97"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21"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21"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21"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21"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21"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21"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21"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21"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21"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21"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21"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21"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21"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21"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21"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21"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82" t="str">
        <f ca="1">+IF(OFFSET('Water Data'!$D$27,0,10*ROW('Water Data'!D12))="","",OFFSET('Water Data'!$D$27,0,10*ROW('Water Data'!D12)))</f>
        <v/>
      </c>
      <c r="BT18" s="382" t="str">
        <f ca="1">+IF(OFFSET('Water Data'!$D$28,0,10*ROW('Water Data'!D12))="","",OFFSET('Water Data'!$D$28,0,10*ROW('Water Data'!D12)))</f>
        <v/>
      </c>
      <c r="BU18" s="382" t="str">
        <f ca="1">+IF(OFFSET('Water Data'!$D$29,0,10*ROW('Water Data'!D12))="","",OFFSET('Water Data'!$D$29,0,10*ROW('Water Data'!D12)))</f>
        <v/>
      </c>
      <c r="BV18" s="382" t="str">
        <f ca="1">+IF(OFFSET('Water Data'!$E$27,0,10*ROW('Water Data'!E12))="","",OFFSET('Water Data'!$E$27,0,10*ROW('Water Data'!E12)))</f>
        <v/>
      </c>
      <c r="BW18" s="382" t="str">
        <f ca="1">+IF(OFFSET('Water Data'!$E$28,0,10*ROW('Water Data'!E12))="","",OFFSET('Water Data'!$E$28,0,10*ROW('Water Data'!E12)))</f>
        <v/>
      </c>
      <c r="BX18" s="382" t="str">
        <f ca="1">+IF(OFFSET('Water Data'!$E$29,0,10*ROW('Water Data'!E12))="","",OFFSET('Water Data'!$E$29,0,10*ROW('Water Data'!E12)))</f>
        <v/>
      </c>
      <c r="BY18" s="382" t="str">
        <f ca="1">+IF(OFFSET('Water Data'!$F$27,0,10*ROW('Water Data'!F12))="","",OFFSET('Water Data'!$F$27,0,10*ROW('Water Data'!F12)))</f>
        <v/>
      </c>
      <c r="BZ18" s="382" t="str">
        <f ca="1">+IF(OFFSET('Water Data'!$F$28,0,10*ROW('Water Data'!F12))="","",OFFSET('Water Data'!$F$28,0,10*ROW('Water Data'!F12)))</f>
        <v/>
      </c>
      <c r="CA18" s="382" t="str">
        <f ca="1">+IF(OFFSET('Water Data'!$F$29,0,10*ROW('Water Data'!F12))="","",OFFSET('Water Data'!$F$29,0,10*ROW('Water Data'!F12)))</f>
        <v/>
      </c>
      <c r="CB18" s="382" t="str">
        <f ca="1">+IF(OFFSET('Water Data'!$G$27,0,10*ROW('Water Data'!G12))="","",OFFSET('Water Data'!$G$27,0,10*ROW('Water Data'!G12)))</f>
        <v/>
      </c>
      <c r="CC18" s="382" t="str">
        <f ca="1">+IF(OFFSET('Water Data'!$G$28,0,10*ROW('Water Data'!G12))="","",OFFSET('Water Data'!$G$28,0,10*ROW('Water Data'!G12)))</f>
        <v/>
      </c>
      <c r="CD18" s="382" t="str">
        <f ca="1">+IF(OFFSET('Water Data'!$G$29,0,10*ROW('Water Data'!G12))="","",OFFSET('Water Data'!$G$29,0,10*ROW('Water Data'!G12)))</f>
        <v/>
      </c>
      <c r="CE18" s="382" t="str">
        <f ca="1">+IF(OFFSET('Water Data'!$H$27,0,10*ROW('Water Data'!H12))="","",OFFSET('Water Data'!$H$27,0,10*ROW('Water Data'!H12)))</f>
        <v/>
      </c>
      <c r="CF18" s="382" t="str">
        <f ca="1">+IF(OFFSET('Water Data'!$H$28,0,10*ROW('Water Data'!H12))="","",OFFSET('Water Data'!$H$28,0,10*ROW('Water Data'!H12)))</f>
        <v/>
      </c>
      <c r="CG18" s="382" t="str">
        <f ca="1">+IF(OFFSET('Water Data'!$H$29,0,10*ROW('Water Data'!H12))="","",OFFSET('Water Data'!$H$29,0,10*ROW('Water Data'!H12)))</f>
        <v/>
      </c>
      <c r="CH18" s="382" t="str">
        <f ca="1">+IF(OFFSET('Water Data'!$I$27,0,10*ROW('Water Data'!I12))="","",OFFSET('Water Data'!$I$27,0,10*ROW('Water Data'!I12)))</f>
        <v/>
      </c>
      <c r="CI18" s="382" t="str">
        <f ca="1">+IF(OFFSET('Water Data'!$I$28,0,10*ROW('Water Data'!I12))="","",OFFSET('Water Data'!$I$28,0,10*ROW('Water Data'!I12)))</f>
        <v/>
      </c>
      <c r="CJ18" s="382" t="str">
        <f ca="1">+IF(OFFSET('Water Data'!$I$29,0,10*ROW('Water Data'!I12))="","",OFFSET('Water Data'!$I$29,0,10*ROW('Water Data'!I12)))</f>
        <v/>
      </c>
      <c r="CK18" s="382" t="str">
        <f ca="1">+IF(OFFSET('Sanitation Data'!$D$28,0,10*ROW('Sanitation Data'!D12))="","",OFFSET('Sanitation Data'!$D$28,0,10*ROW('Sanitation Data'!D12)))</f>
        <v/>
      </c>
      <c r="CL18" s="382" t="str">
        <f ca="1">+IF(OFFSET('Sanitation Data'!$D$29,0,10*ROW('Sanitation Data'!D12))="","",OFFSET('Sanitation Data'!$D$29,0,10*ROW('Sanitation Data'!D12)))</f>
        <v/>
      </c>
      <c r="CM18" s="382" t="str">
        <f ca="1">+IF(OFFSET('Sanitation Data'!$D$30,0,10*ROW('Sanitation Data'!D12))="","",OFFSET('Sanitation Data'!$D$30,0,10*ROW('Sanitation Data'!D12)))</f>
        <v/>
      </c>
      <c r="CN18" s="382" t="str">
        <f ca="1">+IF(OFFSET('Sanitation Data'!$D$31,0,10*ROW('Sanitation Data'!D12))="","",OFFSET('Sanitation Data'!$D$31,0,10*ROW('Sanitation Data'!D12)))</f>
        <v/>
      </c>
      <c r="CO18" s="382" t="str">
        <f ca="1">+IF(OFFSET('Sanitation Data'!$D$32,0,10*ROW('Sanitation Data'!D12))="","",OFFSET('Sanitation Data'!$D$32,0,10*ROW('Sanitation Data'!D12)))</f>
        <v/>
      </c>
      <c r="CP18" s="382" t="str">
        <f ca="1">+IF(OFFSET('Sanitation Data'!$E$28,0,10*ROW('Sanitation Data'!E12))="","",OFFSET('Sanitation Data'!$E$28,0,10*ROW('Sanitation Data'!E12)))</f>
        <v/>
      </c>
      <c r="CQ18" s="382" t="str">
        <f ca="1">+IF(OFFSET('Sanitation Data'!$E$29,0,10*ROW('Sanitation Data'!E12))="","",OFFSET('Sanitation Data'!$E$29,0,10*ROW('Sanitation Data'!E12)))</f>
        <v/>
      </c>
      <c r="CR18" s="382" t="str">
        <f ca="1">+IF(OFFSET('Sanitation Data'!$E$30,0,10*ROW('Sanitation Data'!E12))="","",OFFSET('Sanitation Data'!$E$30,0,10*ROW('Sanitation Data'!E12)))</f>
        <v/>
      </c>
      <c r="CS18" s="382" t="str">
        <f ca="1">+IF(OFFSET('Sanitation Data'!$E$31,0,10*ROW('Sanitation Data'!E12))="","",OFFSET('Sanitation Data'!$E$31,0,10*ROW('Sanitation Data'!E12)))</f>
        <v/>
      </c>
      <c r="CT18" s="382" t="str">
        <f ca="1">+IF(OFFSET('Sanitation Data'!$E$32,0,10*ROW('Sanitation Data'!E12))="","",OFFSET('Sanitation Data'!$E$32,0,10*ROW('Sanitation Data'!E12)))</f>
        <v/>
      </c>
      <c r="CU18" s="382" t="str">
        <f ca="1">+IF(OFFSET('Sanitation Data'!$F$28,0,10*ROW('Sanitation Data'!F12))="","",OFFSET('Sanitation Data'!$F$28,0,10*ROW('Sanitation Data'!F12)))</f>
        <v/>
      </c>
      <c r="CV18" s="382" t="str">
        <f ca="1">+IF(OFFSET('Sanitation Data'!$F$29,0,10*ROW('Sanitation Data'!F12))="","",OFFSET('Sanitation Data'!$F$29,0,10*ROW('Sanitation Data'!F12)))</f>
        <v/>
      </c>
      <c r="CW18" s="382" t="str">
        <f ca="1">+IF(OFFSET('Sanitation Data'!$F$30,0,10*ROW('Sanitation Data'!F12))="","",OFFSET('Sanitation Data'!$F$30,0,10*ROW('Sanitation Data'!F12)))</f>
        <v/>
      </c>
      <c r="CX18" s="382" t="str">
        <f ca="1">+IF(OFFSET('Sanitation Data'!$F$31,0,10*ROW('Sanitation Data'!F12))="","",OFFSET('Sanitation Data'!$F$31,0,10*ROW('Sanitation Data'!F12)))</f>
        <v/>
      </c>
      <c r="CY18" s="382" t="str">
        <f ca="1">+IF(OFFSET('Sanitation Data'!$F$32,0,10*ROW('Sanitation Data'!F12))="","",OFFSET('Sanitation Data'!$F$32,0,10*ROW('Sanitation Data'!F12)))</f>
        <v/>
      </c>
      <c r="CZ18" s="382" t="str">
        <f ca="1">+IF(OFFSET('Sanitation Data'!$G$28,0,10*ROW('Sanitation Data'!G12))="","",OFFSET('Sanitation Data'!$G$28,0,10*ROW('Sanitation Data'!G12)))</f>
        <v/>
      </c>
      <c r="DA18" s="382" t="str">
        <f ca="1">+IF(OFFSET('Sanitation Data'!$G$29,0,10*ROW('Sanitation Data'!G12))="","",OFFSET('Sanitation Data'!$G$29,0,10*ROW('Sanitation Data'!G12)))</f>
        <v/>
      </c>
      <c r="DB18" s="382" t="str">
        <f ca="1">+IF(OFFSET('Sanitation Data'!$G$30,0,10*ROW('Sanitation Data'!G12))="","",OFFSET('Sanitation Data'!$G$30,0,10*ROW('Sanitation Data'!G12)))</f>
        <v/>
      </c>
      <c r="DC18" s="382" t="str">
        <f ca="1">+IF(OFFSET('Sanitation Data'!$G$31,0,10*ROW('Sanitation Data'!G12))="","",OFFSET('Sanitation Data'!$G$31,0,10*ROW('Sanitation Data'!G12)))</f>
        <v/>
      </c>
      <c r="DD18" s="382" t="str">
        <f ca="1">+IF(OFFSET('Sanitation Data'!$G$32,0,10*ROW('Sanitation Data'!G12))="","",OFFSET('Sanitation Data'!$G$32,0,10*ROW('Sanitation Data'!G12)))</f>
        <v/>
      </c>
      <c r="DE18" s="382" t="str">
        <f ca="1">+IF(OFFSET('Sanitation Data'!$H$28,0,10*ROW('Sanitation Data'!H12))="","",OFFSET('Sanitation Data'!$H$28,0,10*ROW('Sanitation Data'!H12)))</f>
        <v/>
      </c>
      <c r="DF18" s="382" t="str">
        <f ca="1">+IF(OFFSET('Sanitation Data'!$H$29,0,10*ROW('Sanitation Data'!H12))="","",OFFSET('Sanitation Data'!$H$29,0,10*ROW('Sanitation Data'!H12)))</f>
        <v/>
      </c>
      <c r="DG18" s="382" t="str">
        <f ca="1">+IF(OFFSET('Sanitation Data'!$H$30,0,10*ROW('Sanitation Data'!H12))="","",OFFSET('Sanitation Data'!$H$30,0,10*ROW('Sanitation Data'!H12)))</f>
        <v/>
      </c>
      <c r="DH18" s="382" t="str">
        <f ca="1">+IF(OFFSET('Sanitation Data'!$H$31,0,10*ROW('Sanitation Data'!H12))="","",OFFSET('Sanitation Data'!$H$31,0,10*ROW('Sanitation Data'!H12)))</f>
        <v/>
      </c>
      <c r="DI18" s="382" t="str">
        <f ca="1">+IF(OFFSET('Sanitation Data'!$H$32,0,10*ROW('Sanitation Data'!H12))="","",OFFSET('Sanitation Data'!$H$32,0,10*ROW('Sanitation Data'!H12)))</f>
        <v/>
      </c>
      <c r="DJ18" s="382" t="str">
        <f ca="1">+IF(OFFSET('Sanitation Data'!$I$28,0,10*ROW('Sanitation Data'!I12))="","",OFFSET('Sanitation Data'!$I$28,0,10*ROW('Sanitation Data'!I12)))</f>
        <v/>
      </c>
      <c r="DK18" s="382" t="str">
        <f ca="1">+IF(OFFSET('Sanitation Data'!$I$29,0,10*ROW('Sanitation Data'!I12))="","",OFFSET('Sanitation Data'!$I$29,0,10*ROW('Sanitation Data'!I12)))</f>
        <v/>
      </c>
      <c r="DL18" s="382" t="str">
        <f ca="1">+IF(OFFSET('Sanitation Data'!$I$30,0,10*ROW('Sanitation Data'!I12))="","",OFFSET('Sanitation Data'!$I$30,0,10*ROW('Sanitation Data'!I12)))</f>
        <v/>
      </c>
      <c r="DM18" s="382" t="str">
        <f ca="1">+IF(OFFSET('Sanitation Data'!$I$31,0,10*ROW('Sanitation Data'!I12))="","",OFFSET('Sanitation Data'!$I$31,0,10*ROW('Sanitation Data'!I12)))</f>
        <v/>
      </c>
      <c r="DN18" s="382" t="str">
        <f ca="1">+IF(OFFSET('Sanitation Data'!$I$32,0,10*ROW('Sanitation Data'!I12))="","",OFFSET('Sanitation Data'!$I$32,0,10*ROW('Sanitation Data'!I12)))</f>
        <v/>
      </c>
      <c r="DO18" s="382" t="str">
        <f ca="1">+IF(OFFSET('Hygiene Data'!$D$11,0,10*ROW('Hygiene Data'!D12))="","",OFFSET('Hygiene Data'!$D$11,0,10*ROW('Hygiene Data'!D12)))</f>
        <v/>
      </c>
      <c r="DP18" s="382" t="str">
        <f ca="1">+IF(OFFSET('Hygiene Data'!$D$12,0,10*ROW('Hygiene Data'!D12))="","",OFFSET('Hygiene Data'!$D$12,0,10*ROW('Hygiene Data'!D12)))</f>
        <v/>
      </c>
      <c r="DQ18" s="382" t="str">
        <f ca="1">+IF(OFFSET('Hygiene Data'!$D$13,0,10*ROW('Hygiene Data'!D12))="","",OFFSET('Hygiene Data'!$D$13,0,10*ROW('Hygiene Data'!D12)))</f>
        <v/>
      </c>
      <c r="DR18" s="382" t="str">
        <f ca="1">+IF(OFFSET('Hygiene Data'!$E$11,0,10*ROW('Hygiene Data'!E12))="","",OFFSET('Hygiene Data'!$E$11,0,10*ROW('Hygiene Data'!E12)))</f>
        <v/>
      </c>
      <c r="DS18" s="382" t="str">
        <f ca="1">+IF(OFFSET('Hygiene Data'!$E$12,0,10*ROW('Hygiene Data'!E12))="","",OFFSET('Hygiene Data'!$E$12,0,10*ROW('Hygiene Data'!E12)))</f>
        <v/>
      </c>
      <c r="DT18" s="382" t="str">
        <f ca="1">+IF(OFFSET('Hygiene Data'!$E$13,0,10*ROW('Hygiene Data'!E12))="","",OFFSET('Hygiene Data'!$E$13,0,10*ROW('Hygiene Data'!E12)))</f>
        <v/>
      </c>
      <c r="DU18" s="382" t="str">
        <f ca="1">+IF(OFFSET('Hygiene Data'!$F$11,0,10*ROW('Hygiene Data'!F12))="","",OFFSET('Hygiene Data'!$F$11,0,10*ROW('Hygiene Data'!F12)))</f>
        <v/>
      </c>
      <c r="DV18" s="382" t="str">
        <f ca="1">+IF(OFFSET('Hygiene Data'!$F$12,0,10*ROW('Hygiene Data'!F12))="","",OFFSET('Hygiene Data'!$F$12,0,10*ROW('Hygiene Data'!F12)))</f>
        <v/>
      </c>
      <c r="DW18" s="382" t="str">
        <f ca="1">+IF(OFFSET('Hygiene Data'!$F$13,0,10*ROW('Hygiene Data'!F12))="","",OFFSET('Hygiene Data'!$F$13,0,10*ROW('Hygiene Data'!F12)))</f>
        <v/>
      </c>
      <c r="DX18" s="382" t="str">
        <f ca="1">+IF(OFFSET('Hygiene Data'!$G$11,0,10*ROW('Hygiene Data'!G12))="","",OFFSET('Hygiene Data'!$G$11,0,10*ROW('Hygiene Data'!G12)))</f>
        <v/>
      </c>
      <c r="DY18" s="382" t="str">
        <f ca="1">+IF(OFFSET('Hygiene Data'!$G$12,0,10*ROW('Hygiene Data'!G12))="","",OFFSET('Hygiene Data'!$G$12,0,10*ROW('Hygiene Data'!G12)))</f>
        <v/>
      </c>
      <c r="DZ18" s="382" t="str">
        <f ca="1">+IF(OFFSET('Hygiene Data'!$G$13,0,10*ROW('Hygiene Data'!G12))="","",OFFSET('Hygiene Data'!$G$13,0,10*ROW('Hygiene Data'!G12)))</f>
        <v/>
      </c>
      <c r="EA18" s="382" t="str">
        <f ca="1">+IF(OFFSET('Hygiene Data'!$H$11,0,10*ROW('Hygiene Data'!H12))="","",OFFSET('Hygiene Data'!$H$11,0,10*ROW('Hygiene Data'!H12)))</f>
        <v/>
      </c>
      <c r="EB18" s="382" t="str">
        <f ca="1">+IF(OFFSET('Hygiene Data'!$H$12,0,10*ROW('Hygiene Data'!H12))="","",OFFSET('Hygiene Data'!$H$12,0,10*ROW('Hygiene Data'!H12)))</f>
        <v/>
      </c>
      <c r="EC18" s="382" t="str">
        <f ca="1">+IF(OFFSET('Hygiene Data'!$H$13,0,10*ROW('Hygiene Data'!H12))="","",OFFSET('Hygiene Data'!$H$13,0,10*ROW('Hygiene Data'!H12)))</f>
        <v/>
      </c>
      <c r="ED18" s="382" t="str">
        <f ca="1">+IF(OFFSET('Hygiene Data'!$I$11,0,10*ROW('Hygiene Data'!I12))="","",OFFSET('Hygiene Data'!$I$11,0,10*ROW('Hygiene Data'!I12)))</f>
        <v/>
      </c>
      <c r="EE18" s="382" t="str">
        <f ca="1">+IF(OFFSET('Hygiene Data'!$I$12,0,10*ROW('Hygiene Data'!I12))="","",OFFSET('Hygiene Data'!$I$12,0,10*ROW('Hygiene Data'!I12)))</f>
        <v/>
      </c>
      <c r="EF18" s="382" t="str">
        <f ca="1">+IF(OFFSET('Hygiene Data'!$I$13,0,10*ROW('Hygiene Data'!I12))="","",OFFSET('Hygiene Data'!$I$13,0,10*ROW('Hygiene Data'!I12)))</f>
        <v/>
      </c>
    </row>
    <row r="19" spans="1:136" x14ac:dyDescent="0.25">
      <c r="A19" s="491" t="str">
        <f ca="1">+IF(OFFSET('Water Data'!$B$2,0,10*ROW('Water Data'!E13))="","",OFFSET('Water Data'!$B$2,0,10*ROW('Water Data'!E13)))</f>
        <v/>
      </c>
      <c r="B19" s="491"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18" t="str">
        <f t="shared" ca="1" si="0"/>
        <v/>
      </c>
      <c r="D19" s="519"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19"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19"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19"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19"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19"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19"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19"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19"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19"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19"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19"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19"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19"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19"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19"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19"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19"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20"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20"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20"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20"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20"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20"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20"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20"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20"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20"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20"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20"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20"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20"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20"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20"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20"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20"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20"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20"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20"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20"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20"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20"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20"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20"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20"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20"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20"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20"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21"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97"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21"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21"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21"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21"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21"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21"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21"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21"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21"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21"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21"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21"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21"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21"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21"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21"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82" t="str">
        <f ca="1">+IF(OFFSET('Water Data'!$D$27,0,10*ROW('Water Data'!D13))="","",OFFSET('Water Data'!$D$27,0,10*ROW('Water Data'!D13)))</f>
        <v/>
      </c>
      <c r="BT19" s="382" t="str">
        <f ca="1">+IF(OFFSET('Water Data'!$D$28,0,10*ROW('Water Data'!D13))="","",OFFSET('Water Data'!$D$28,0,10*ROW('Water Data'!D13)))</f>
        <v/>
      </c>
      <c r="BU19" s="382" t="str">
        <f ca="1">+IF(OFFSET('Water Data'!$D$29,0,10*ROW('Water Data'!D13))="","",OFFSET('Water Data'!$D$29,0,10*ROW('Water Data'!D13)))</f>
        <v/>
      </c>
      <c r="BV19" s="382" t="str">
        <f ca="1">+IF(OFFSET('Water Data'!$E$27,0,10*ROW('Water Data'!E13))="","",OFFSET('Water Data'!$E$27,0,10*ROW('Water Data'!E13)))</f>
        <v/>
      </c>
      <c r="BW19" s="382" t="str">
        <f ca="1">+IF(OFFSET('Water Data'!$E$28,0,10*ROW('Water Data'!E13))="","",OFFSET('Water Data'!$E$28,0,10*ROW('Water Data'!E13)))</f>
        <v/>
      </c>
      <c r="BX19" s="382" t="str">
        <f ca="1">+IF(OFFSET('Water Data'!$E$29,0,10*ROW('Water Data'!E13))="","",OFFSET('Water Data'!$E$29,0,10*ROW('Water Data'!E13)))</f>
        <v/>
      </c>
      <c r="BY19" s="382" t="str">
        <f ca="1">+IF(OFFSET('Water Data'!$F$27,0,10*ROW('Water Data'!F13))="","",OFFSET('Water Data'!$F$27,0,10*ROW('Water Data'!F13)))</f>
        <v/>
      </c>
      <c r="BZ19" s="382" t="str">
        <f ca="1">+IF(OFFSET('Water Data'!$F$28,0,10*ROW('Water Data'!F13))="","",OFFSET('Water Data'!$F$28,0,10*ROW('Water Data'!F13)))</f>
        <v/>
      </c>
      <c r="CA19" s="382" t="str">
        <f ca="1">+IF(OFFSET('Water Data'!$F$29,0,10*ROW('Water Data'!F13))="","",OFFSET('Water Data'!$F$29,0,10*ROW('Water Data'!F13)))</f>
        <v/>
      </c>
      <c r="CB19" s="382" t="str">
        <f ca="1">+IF(OFFSET('Water Data'!$G$27,0,10*ROW('Water Data'!G13))="","",OFFSET('Water Data'!$G$27,0,10*ROW('Water Data'!G13)))</f>
        <v/>
      </c>
      <c r="CC19" s="382" t="str">
        <f ca="1">+IF(OFFSET('Water Data'!$G$28,0,10*ROW('Water Data'!G13))="","",OFFSET('Water Data'!$G$28,0,10*ROW('Water Data'!G13)))</f>
        <v/>
      </c>
      <c r="CD19" s="382" t="str">
        <f ca="1">+IF(OFFSET('Water Data'!$G$29,0,10*ROW('Water Data'!G13))="","",OFFSET('Water Data'!$G$29,0,10*ROW('Water Data'!G13)))</f>
        <v/>
      </c>
      <c r="CE19" s="382" t="str">
        <f ca="1">+IF(OFFSET('Water Data'!$H$27,0,10*ROW('Water Data'!H13))="","",OFFSET('Water Data'!$H$27,0,10*ROW('Water Data'!H13)))</f>
        <v/>
      </c>
      <c r="CF19" s="382" t="str">
        <f ca="1">+IF(OFFSET('Water Data'!$H$28,0,10*ROW('Water Data'!H13))="","",OFFSET('Water Data'!$H$28,0,10*ROW('Water Data'!H13)))</f>
        <v/>
      </c>
      <c r="CG19" s="382" t="str">
        <f ca="1">+IF(OFFSET('Water Data'!$H$29,0,10*ROW('Water Data'!H13))="","",OFFSET('Water Data'!$H$29,0,10*ROW('Water Data'!H13)))</f>
        <v/>
      </c>
      <c r="CH19" s="382" t="str">
        <f ca="1">+IF(OFFSET('Water Data'!$I$27,0,10*ROW('Water Data'!I13))="","",OFFSET('Water Data'!$I$27,0,10*ROW('Water Data'!I13)))</f>
        <v/>
      </c>
      <c r="CI19" s="382" t="str">
        <f ca="1">+IF(OFFSET('Water Data'!$I$28,0,10*ROW('Water Data'!I13))="","",OFFSET('Water Data'!$I$28,0,10*ROW('Water Data'!I13)))</f>
        <v/>
      </c>
      <c r="CJ19" s="382" t="str">
        <f ca="1">+IF(OFFSET('Water Data'!$I$29,0,10*ROW('Water Data'!I13))="","",OFFSET('Water Data'!$I$29,0,10*ROW('Water Data'!I13)))</f>
        <v/>
      </c>
      <c r="CK19" s="382" t="str">
        <f ca="1">+IF(OFFSET('Sanitation Data'!$D$28,0,10*ROW('Sanitation Data'!D13))="","",OFFSET('Sanitation Data'!$D$28,0,10*ROW('Sanitation Data'!D13)))</f>
        <v/>
      </c>
      <c r="CL19" s="382" t="str">
        <f ca="1">+IF(OFFSET('Sanitation Data'!$D$29,0,10*ROW('Sanitation Data'!D13))="","",OFFSET('Sanitation Data'!$D$29,0,10*ROW('Sanitation Data'!D13)))</f>
        <v/>
      </c>
      <c r="CM19" s="382" t="str">
        <f ca="1">+IF(OFFSET('Sanitation Data'!$D$30,0,10*ROW('Sanitation Data'!D13))="","",OFFSET('Sanitation Data'!$D$30,0,10*ROW('Sanitation Data'!D13)))</f>
        <v/>
      </c>
      <c r="CN19" s="382" t="str">
        <f ca="1">+IF(OFFSET('Sanitation Data'!$D$31,0,10*ROW('Sanitation Data'!D13))="","",OFFSET('Sanitation Data'!$D$31,0,10*ROW('Sanitation Data'!D13)))</f>
        <v/>
      </c>
      <c r="CO19" s="382" t="str">
        <f ca="1">+IF(OFFSET('Sanitation Data'!$D$32,0,10*ROW('Sanitation Data'!D13))="","",OFFSET('Sanitation Data'!$D$32,0,10*ROW('Sanitation Data'!D13)))</f>
        <v/>
      </c>
      <c r="CP19" s="382" t="str">
        <f ca="1">+IF(OFFSET('Sanitation Data'!$E$28,0,10*ROW('Sanitation Data'!E13))="","",OFFSET('Sanitation Data'!$E$28,0,10*ROW('Sanitation Data'!E13)))</f>
        <v/>
      </c>
      <c r="CQ19" s="382" t="str">
        <f ca="1">+IF(OFFSET('Sanitation Data'!$E$29,0,10*ROW('Sanitation Data'!E13))="","",OFFSET('Sanitation Data'!$E$29,0,10*ROW('Sanitation Data'!E13)))</f>
        <v/>
      </c>
      <c r="CR19" s="382" t="str">
        <f ca="1">+IF(OFFSET('Sanitation Data'!$E$30,0,10*ROW('Sanitation Data'!E13))="","",OFFSET('Sanitation Data'!$E$30,0,10*ROW('Sanitation Data'!E13)))</f>
        <v/>
      </c>
      <c r="CS19" s="382" t="str">
        <f ca="1">+IF(OFFSET('Sanitation Data'!$E$31,0,10*ROW('Sanitation Data'!E13))="","",OFFSET('Sanitation Data'!$E$31,0,10*ROW('Sanitation Data'!E13)))</f>
        <v/>
      </c>
      <c r="CT19" s="382" t="str">
        <f ca="1">+IF(OFFSET('Sanitation Data'!$E$32,0,10*ROW('Sanitation Data'!E13))="","",OFFSET('Sanitation Data'!$E$32,0,10*ROW('Sanitation Data'!E13)))</f>
        <v/>
      </c>
      <c r="CU19" s="382" t="str">
        <f ca="1">+IF(OFFSET('Sanitation Data'!$F$28,0,10*ROW('Sanitation Data'!F13))="","",OFFSET('Sanitation Data'!$F$28,0,10*ROW('Sanitation Data'!F13)))</f>
        <v/>
      </c>
      <c r="CV19" s="382" t="str">
        <f ca="1">+IF(OFFSET('Sanitation Data'!$F$29,0,10*ROW('Sanitation Data'!F13))="","",OFFSET('Sanitation Data'!$F$29,0,10*ROW('Sanitation Data'!F13)))</f>
        <v/>
      </c>
      <c r="CW19" s="382" t="str">
        <f ca="1">+IF(OFFSET('Sanitation Data'!$F$30,0,10*ROW('Sanitation Data'!F13))="","",OFFSET('Sanitation Data'!$F$30,0,10*ROW('Sanitation Data'!F13)))</f>
        <v/>
      </c>
      <c r="CX19" s="382" t="str">
        <f ca="1">+IF(OFFSET('Sanitation Data'!$F$31,0,10*ROW('Sanitation Data'!F13))="","",OFFSET('Sanitation Data'!$F$31,0,10*ROW('Sanitation Data'!F13)))</f>
        <v/>
      </c>
      <c r="CY19" s="382" t="str">
        <f ca="1">+IF(OFFSET('Sanitation Data'!$F$32,0,10*ROW('Sanitation Data'!F13))="","",OFFSET('Sanitation Data'!$F$32,0,10*ROW('Sanitation Data'!F13)))</f>
        <v/>
      </c>
      <c r="CZ19" s="382" t="str">
        <f ca="1">+IF(OFFSET('Sanitation Data'!$G$28,0,10*ROW('Sanitation Data'!G13))="","",OFFSET('Sanitation Data'!$G$28,0,10*ROW('Sanitation Data'!G13)))</f>
        <v/>
      </c>
      <c r="DA19" s="382" t="str">
        <f ca="1">+IF(OFFSET('Sanitation Data'!$G$29,0,10*ROW('Sanitation Data'!G13))="","",OFFSET('Sanitation Data'!$G$29,0,10*ROW('Sanitation Data'!G13)))</f>
        <v/>
      </c>
      <c r="DB19" s="382" t="str">
        <f ca="1">+IF(OFFSET('Sanitation Data'!$G$30,0,10*ROW('Sanitation Data'!G13))="","",OFFSET('Sanitation Data'!$G$30,0,10*ROW('Sanitation Data'!G13)))</f>
        <v/>
      </c>
      <c r="DC19" s="382" t="str">
        <f ca="1">+IF(OFFSET('Sanitation Data'!$G$31,0,10*ROW('Sanitation Data'!G13))="","",OFFSET('Sanitation Data'!$G$31,0,10*ROW('Sanitation Data'!G13)))</f>
        <v/>
      </c>
      <c r="DD19" s="382" t="str">
        <f ca="1">+IF(OFFSET('Sanitation Data'!$G$32,0,10*ROW('Sanitation Data'!G13))="","",OFFSET('Sanitation Data'!$G$32,0,10*ROW('Sanitation Data'!G13)))</f>
        <v/>
      </c>
      <c r="DE19" s="382" t="str">
        <f ca="1">+IF(OFFSET('Sanitation Data'!$H$28,0,10*ROW('Sanitation Data'!H13))="","",OFFSET('Sanitation Data'!$H$28,0,10*ROW('Sanitation Data'!H13)))</f>
        <v/>
      </c>
      <c r="DF19" s="382" t="str">
        <f ca="1">+IF(OFFSET('Sanitation Data'!$H$29,0,10*ROW('Sanitation Data'!H13))="","",OFFSET('Sanitation Data'!$H$29,0,10*ROW('Sanitation Data'!H13)))</f>
        <v/>
      </c>
      <c r="DG19" s="382" t="str">
        <f ca="1">+IF(OFFSET('Sanitation Data'!$H$30,0,10*ROW('Sanitation Data'!H13))="","",OFFSET('Sanitation Data'!$H$30,0,10*ROW('Sanitation Data'!H13)))</f>
        <v/>
      </c>
      <c r="DH19" s="382" t="str">
        <f ca="1">+IF(OFFSET('Sanitation Data'!$H$31,0,10*ROW('Sanitation Data'!H13))="","",OFFSET('Sanitation Data'!$H$31,0,10*ROW('Sanitation Data'!H13)))</f>
        <v/>
      </c>
      <c r="DI19" s="382" t="str">
        <f ca="1">+IF(OFFSET('Sanitation Data'!$H$32,0,10*ROW('Sanitation Data'!H13))="","",OFFSET('Sanitation Data'!$H$32,0,10*ROW('Sanitation Data'!H13)))</f>
        <v/>
      </c>
      <c r="DJ19" s="382" t="str">
        <f ca="1">+IF(OFFSET('Sanitation Data'!$I$28,0,10*ROW('Sanitation Data'!I13))="","",OFFSET('Sanitation Data'!$I$28,0,10*ROW('Sanitation Data'!I13)))</f>
        <v/>
      </c>
      <c r="DK19" s="382" t="str">
        <f ca="1">+IF(OFFSET('Sanitation Data'!$I$29,0,10*ROW('Sanitation Data'!I13))="","",OFFSET('Sanitation Data'!$I$29,0,10*ROW('Sanitation Data'!I13)))</f>
        <v/>
      </c>
      <c r="DL19" s="382" t="str">
        <f ca="1">+IF(OFFSET('Sanitation Data'!$I$30,0,10*ROW('Sanitation Data'!I13))="","",OFFSET('Sanitation Data'!$I$30,0,10*ROW('Sanitation Data'!I13)))</f>
        <v/>
      </c>
      <c r="DM19" s="382" t="str">
        <f ca="1">+IF(OFFSET('Sanitation Data'!$I$31,0,10*ROW('Sanitation Data'!I13))="","",OFFSET('Sanitation Data'!$I$31,0,10*ROW('Sanitation Data'!I13)))</f>
        <v/>
      </c>
      <c r="DN19" s="382" t="str">
        <f ca="1">+IF(OFFSET('Sanitation Data'!$I$32,0,10*ROW('Sanitation Data'!I13))="","",OFFSET('Sanitation Data'!$I$32,0,10*ROW('Sanitation Data'!I13)))</f>
        <v/>
      </c>
      <c r="DO19" s="382" t="str">
        <f ca="1">+IF(OFFSET('Hygiene Data'!$D$11,0,10*ROW('Hygiene Data'!D13))="","",OFFSET('Hygiene Data'!$D$11,0,10*ROW('Hygiene Data'!D13)))</f>
        <v/>
      </c>
      <c r="DP19" s="382" t="str">
        <f ca="1">+IF(OFFSET('Hygiene Data'!$D$12,0,10*ROW('Hygiene Data'!D13))="","",OFFSET('Hygiene Data'!$D$12,0,10*ROW('Hygiene Data'!D13)))</f>
        <v/>
      </c>
      <c r="DQ19" s="382" t="str">
        <f ca="1">+IF(OFFSET('Hygiene Data'!$D$13,0,10*ROW('Hygiene Data'!D13))="","",OFFSET('Hygiene Data'!$D$13,0,10*ROW('Hygiene Data'!D13)))</f>
        <v/>
      </c>
      <c r="DR19" s="382" t="str">
        <f ca="1">+IF(OFFSET('Hygiene Data'!$E$11,0,10*ROW('Hygiene Data'!E13))="","",OFFSET('Hygiene Data'!$E$11,0,10*ROW('Hygiene Data'!E13)))</f>
        <v/>
      </c>
      <c r="DS19" s="382" t="str">
        <f ca="1">+IF(OFFSET('Hygiene Data'!$E$12,0,10*ROW('Hygiene Data'!E13))="","",OFFSET('Hygiene Data'!$E$12,0,10*ROW('Hygiene Data'!E13)))</f>
        <v/>
      </c>
      <c r="DT19" s="382" t="str">
        <f ca="1">+IF(OFFSET('Hygiene Data'!$E$13,0,10*ROW('Hygiene Data'!E13))="","",OFFSET('Hygiene Data'!$E$13,0,10*ROW('Hygiene Data'!E13)))</f>
        <v/>
      </c>
      <c r="DU19" s="382" t="str">
        <f ca="1">+IF(OFFSET('Hygiene Data'!$F$11,0,10*ROW('Hygiene Data'!F13))="","",OFFSET('Hygiene Data'!$F$11,0,10*ROW('Hygiene Data'!F13)))</f>
        <v/>
      </c>
      <c r="DV19" s="382" t="str">
        <f ca="1">+IF(OFFSET('Hygiene Data'!$F$12,0,10*ROW('Hygiene Data'!F13))="","",OFFSET('Hygiene Data'!$F$12,0,10*ROW('Hygiene Data'!F13)))</f>
        <v/>
      </c>
      <c r="DW19" s="382" t="str">
        <f ca="1">+IF(OFFSET('Hygiene Data'!$F$13,0,10*ROW('Hygiene Data'!F13))="","",OFFSET('Hygiene Data'!$F$13,0,10*ROW('Hygiene Data'!F13)))</f>
        <v/>
      </c>
      <c r="DX19" s="382" t="str">
        <f ca="1">+IF(OFFSET('Hygiene Data'!$G$11,0,10*ROW('Hygiene Data'!G13))="","",OFFSET('Hygiene Data'!$G$11,0,10*ROW('Hygiene Data'!G13)))</f>
        <v/>
      </c>
      <c r="DY19" s="382" t="str">
        <f ca="1">+IF(OFFSET('Hygiene Data'!$G$12,0,10*ROW('Hygiene Data'!G13))="","",OFFSET('Hygiene Data'!$G$12,0,10*ROW('Hygiene Data'!G13)))</f>
        <v/>
      </c>
      <c r="DZ19" s="382" t="str">
        <f ca="1">+IF(OFFSET('Hygiene Data'!$G$13,0,10*ROW('Hygiene Data'!G13))="","",OFFSET('Hygiene Data'!$G$13,0,10*ROW('Hygiene Data'!G13)))</f>
        <v/>
      </c>
      <c r="EA19" s="382" t="str">
        <f ca="1">+IF(OFFSET('Hygiene Data'!$H$11,0,10*ROW('Hygiene Data'!H13))="","",OFFSET('Hygiene Data'!$H$11,0,10*ROW('Hygiene Data'!H13)))</f>
        <v/>
      </c>
      <c r="EB19" s="382" t="str">
        <f ca="1">+IF(OFFSET('Hygiene Data'!$H$12,0,10*ROW('Hygiene Data'!H13))="","",OFFSET('Hygiene Data'!$H$12,0,10*ROW('Hygiene Data'!H13)))</f>
        <v/>
      </c>
      <c r="EC19" s="382" t="str">
        <f ca="1">+IF(OFFSET('Hygiene Data'!$H$13,0,10*ROW('Hygiene Data'!H13))="","",OFFSET('Hygiene Data'!$H$13,0,10*ROW('Hygiene Data'!H13)))</f>
        <v/>
      </c>
      <c r="ED19" s="382" t="str">
        <f ca="1">+IF(OFFSET('Hygiene Data'!$I$11,0,10*ROW('Hygiene Data'!I13))="","",OFFSET('Hygiene Data'!$I$11,0,10*ROW('Hygiene Data'!I13)))</f>
        <v/>
      </c>
      <c r="EE19" s="382" t="str">
        <f ca="1">+IF(OFFSET('Hygiene Data'!$I$12,0,10*ROW('Hygiene Data'!I13))="","",OFFSET('Hygiene Data'!$I$12,0,10*ROW('Hygiene Data'!I13)))</f>
        <v/>
      </c>
      <c r="EF19" s="382" t="str">
        <f ca="1">+IF(OFFSET('Hygiene Data'!$I$13,0,10*ROW('Hygiene Data'!I13))="","",OFFSET('Hygiene Data'!$I$13,0,10*ROW('Hygiene Data'!I13)))</f>
        <v/>
      </c>
    </row>
    <row r="20" spans="1:136" x14ac:dyDescent="0.25">
      <c r="A20" s="491" t="str">
        <f ca="1">+IF(OFFSET('Water Data'!$B$2,0,10*ROW('Water Data'!E14))="","",OFFSET('Water Data'!$B$2,0,10*ROW('Water Data'!E14)))</f>
        <v/>
      </c>
      <c r="B20" s="491"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18" t="str">
        <f t="shared" ca="1" si="0"/>
        <v/>
      </c>
      <c r="D20" s="519"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19"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19"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19"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19"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19"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19"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19"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19"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19"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19"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19"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19"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19"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19"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19"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19"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19"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20"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20"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20"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20"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20"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20"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20"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20"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20"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20"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20"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20"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20"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20"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20"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20"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20"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20"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20"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20"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20"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20"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20"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20"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20"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20"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20"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20"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20"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20"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21"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97"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21"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21"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21"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21"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21"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21"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21"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21"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21"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21"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21"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21"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21"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21"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21"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21"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82" t="str">
        <f ca="1">+IF(OFFSET('Water Data'!$D$27,0,10*ROW('Water Data'!D14))="","",OFFSET('Water Data'!$D$27,0,10*ROW('Water Data'!D14)))</f>
        <v/>
      </c>
      <c r="BT20" s="382" t="str">
        <f ca="1">+IF(OFFSET('Water Data'!$D$28,0,10*ROW('Water Data'!D14))="","",OFFSET('Water Data'!$D$28,0,10*ROW('Water Data'!D14)))</f>
        <v/>
      </c>
      <c r="BU20" s="382" t="str">
        <f ca="1">+IF(OFFSET('Water Data'!$D$29,0,10*ROW('Water Data'!D14))="","",OFFSET('Water Data'!$D$29,0,10*ROW('Water Data'!D14)))</f>
        <v/>
      </c>
      <c r="BV20" s="382" t="str">
        <f ca="1">+IF(OFFSET('Water Data'!$E$27,0,10*ROW('Water Data'!E14))="","",OFFSET('Water Data'!$E$27,0,10*ROW('Water Data'!E14)))</f>
        <v/>
      </c>
      <c r="BW20" s="382" t="str">
        <f ca="1">+IF(OFFSET('Water Data'!$E$28,0,10*ROW('Water Data'!E14))="","",OFFSET('Water Data'!$E$28,0,10*ROW('Water Data'!E14)))</f>
        <v/>
      </c>
      <c r="BX20" s="382" t="str">
        <f ca="1">+IF(OFFSET('Water Data'!$E$29,0,10*ROW('Water Data'!E14))="","",OFFSET('Water Data'!$E$29,0,10*ROW('Water Data'!E14)))</f>
        <v/>
      </c>
      <c r="BY20" s="382" t="str">
        <f ca="1">+IF(OFFSET('Water Data'!$F$27,0,10*ROW('Water Data'!F14))="","",OFFSET('Water Data'!$F$27,0,10*ROW('Water Data'!F14)))</f>
        <v/>
      </c>
      <c r="BZ20" s="382" t="str">
        <f ca="1">+IF(OFFSET('Water Data'!$F$28,0,10*ROW('Water Data'!F14))="","",OFFSET('Water Data'!$F$28,0,10*ROW('Water Data'!F14)))</f>
        <v/>
      </c>
      <c r="CA20" s="382" t="str">
        <f ca="1">+IF(OFFSET('Water Data'!$F$29,0,10*ROW('Water Data'!F14))="","",OFFSET('Water Data'!$F$29,0,10*ROW('Water Data'!F14)))</f>
        <v/>
      </c>
      <c r="CB20" s="382" t="str">
        <f ca="1">+IF(OFFSET('Water Data'!$G$27,0,10*ROW('Water Data'!G14))="","",OFFSET('Water Data'!$G$27,0,10*ROW('Water Data'!G14)))</f>
        <v/>
      </c>
      <c r="CC20" s="382" t="str">
        <f ca="1">+IF(OFFSET('Water Data'!$G$28,0,10*ROW('Water Data'!G14))="","",OFFSET('Water Data'!$G$28,0,10*ROW('Water Data'!G14)))</f>
        <v/>
      </c>
      <c r="CD20" s="382" t="str">
        <f ca="1">+IF(OFFSET('Water Data'!$G$29,0,10*ROW('Water Data'!G14))="","",OFFSET('Water Data'!$G$29,0,10*ROW('Water Data'!G14)))</f>
        <v/>
      </c>
      <c r="CE20" s="382" t="str">
        <f ca="1">+IF(OFFSET('Water Data'!$H$27,0,10*ROW('Water Data'!H14))="","",OFFSET('Water Data'!$H$27,0,10*ROW('Water Data'!H14)))</f>
        <v/>
      </c>
      <c r="CF20" s="382" t="str">
        <f ca="1">+IF(OFFSET('Water Data'!$H$28,0,10*ROW('Water Data'!H14))="","",OFFSET('Water Data'!$H$28,0,10*ROW('Water Data'!H14)))</f>
        <v/>
      </c>
      <c r="CG20" s="382" t="str">
        <f ca="1">+IF(OFFSET('Water Data'!$H$29,0,10*ROW('Water Data'!H14))="","",OFFSET('Water Data'!$H$29,0,10*ROW('Water Data'!H14)))</f>
        <v/>
      </c>
      <c r="CH20" s="382" t="str">
        <f ca="1">+IF(OFFSET('Water Data'!$I$27,0,10*ROW('Water Data'!I14))="","",OFFSET('Water Data'!$I$27,0,10*ROW('Water Data'!I14)))</f>
        <v/>
      </c>
      <c r="CI20" s="382" t="str">
        <f ca="1">+IF(OFFSET('Water Data'!$I$28,0,10*ROW('Water Data'!I14))="","",OFFSET('Water Data'!$I$28,0,10*ROW('Water Data'!I14)))</f>
        <v/>
      </c>
      <c r="CJ20" s="382" t="str">
        <f ca="1">+IF(OFFSET('Water Data'!$I$29,0,10*ROW('Water Data'!I14))="","",OFFSET('Water Data'!$I$29,0,10*ROW('Water Data'!I14)))</f>
        <v/>
      </c>
      <c r="CK20" s="382" t="str">
        <f ca="1">+IF(OFFSET('Sanitation Data'!$D$28,0,10*ROW('Sanitation Data'!D14))="","",OFFSET('Sanitation Data'!$D$28,0,10*ROW('Sanitation Data'!D14)))</f>
        <v/>
      </c>
      <c r="CL20" s="382" t="str">
        <f ca="1">+IF(OFFSET('Sanitation Data'!$D$29,0,10*ROW('Sanitation Data'!D14))="","",OFFSET('Sanitation Data'!$D$29,0,10*ROW('Sanitation Data'!D14)))</f>
        <v/>
      </c>
      <c r="CM20" s="382" t="str">
        <f ca="1">+IF(OFFSET('Sanitation Data'!$D$30,0,10*ROW('Sanitation Data'!D14))="","",OFFSET('Sanitation Data'!$D$30,0,10*ROW('Sanitation Data'!D14)))</f>
        <v/>
      </c>
      <c r="CN20" s="382" t="str">
        <f ca="1">+IF(OFFSET('Sanitation Data'!$D$31,0,10*ROW('Sanitation Data'!D14))="","",OFFSET('Sanitation Data'!$D$31,0,10*ROW('Sanitation Data'!D14)))</f>
        <v/>
      </c>
      <c r="CO20" s="382" t="str">
        <f ca="1">+IF(OFFSET('Sanitation Data'!$D$32,0,10*ROW('Sanitation Data'!D14))="","",OFFSET('Sanitation Data'!$D$32,0,10*ROW('Sanitation Data'!D14)))</f>
        <v/>
      </c>
      <c r="CP20" s="382" t="str">
        <f ca="1">+IF(OFFSET('Sanitation Data'!$E$28,0,10*ROW('Sanitation Data'!E14))="","",OFFSET('Sanitation Data'!$E$28,0,10*ROW('Sanitation Data'!E14)))</f>
        <v/>
      </c>
      <c r="CQ20" s="382" t="str">
        <f ca="1">+IF(OFFSET('Sanitation Data'!$E$29,0,10*ROW('Sanitation Data'!E14))="","",OFFSET('Sanitation Data'!$E$29,0,10*ROW('Sanitation Data'!E14)))</f>
        <v/>
      </c>
      <c r="CR20" s="382" t="str">
        <f ca="1">+IF(OFFSET('Sanitation Data'!$E$30,0,10*ROW('Sanitation Data'!E14))="","",OFFSET('Sanitation Data'!$E$30,0,10*ROW('Sanitation Data'!E14)))</f>
        <v/>
      </c>
      <c r="CS20" s="382" t="str">
        <f ca="1">+IF(OFFSET('Sanitation Data'!$E$31,0,10*ROW('Sanitation Data'!E14))="","",OFFSET('Sanitation Data'!$E$31,0,10*ROW('Sanitation Data'!E14)))</f>
        <v/>
      </c>
      <c r="CT20" s="382" t="str">
        <f ca="1">+IF(OFFSET('Sanitation Data'!$E$32,0,10*ROW('Sanitation Data'!E14))="","",OFFSET('Sanitation Data'!$E$32,0,10*ROW('Sanitation Data'!E14)))</f>
        <v/>
      </c>
      <c r="CU20" s="382" t="str">
        <f ca="1">+IF(OFFSET('Sanitation Data'!$F$28,0,10*ROW('Sanitation Data'!F14))="","",OFFSET('Sanitation Data'!$F$28,0,10*ROW('Sanitation Data'!F14)))</f>
        <v/>
      </c>
      <c r="CV20" s="382" t="str">
        <f ca="1">+IF(OFFSET('Sanitation Data'!$F$29,0,10*ROW('Sanitation Data'!F14))="","",OFFSET('Sanitation Data'!$F$29,0,10*ROW('Sanitation Data'!F14)))</f>
        <v/>
      </c>
      <c r="CW20" s="382" t="str">
        <f ca="1">+IF(OFFSET('Sanitation Data'!$F$30,0,10*ROW('Sanitation Data'!F14))="","",OFFSET('Sanitation Data'!$F$30,0,10*ROW('Sanitation Data'!F14)))</f>
        <v/>
      </c>
      <c r="CX20" s="382" t="str">
        <f ca="1">+IF(OFFSET('Sanitation Data'!$F$31,0,10*ROW('Sanitation Data'!F14))="","",OFFSET('Sanitation Data'!$F$31,0,10*ROW('Sanitation Data'!F14)))</f>
        <v/>
      </c>
      <c r="CY20" s="382" t="str">
        <f ca="1">+IF(OFFSET('Sanitation Data'!$F$32,0,10*ROW('Sanitation Data'!F14))="","",OFFSET('Sanitation Data'!$F$32,0,10*ROW('Sanitation Data'!F14)))</f>
        <v/>
      </c>
      <c r="CZ20" s="382" t="str">
        <f ca="1">+IF(OFFSET('Sanitation Data'!$G$28,0,10*ROW('Sanitation Data'!G14))="","",OFFSET('Sanitation Data'!$G$28,0,10*ROW('Sanitation Data'!G14)))</f>
        <v/>
      </c>
      <c r="DA20" s="382" t="str">
        <f ca="1">+IF(OFFSET('Sanitation Data'!$G$29,0,10*ROW('Sanitation Data'!G14))="","",OFFSET('Sanitation Data'!$G$29,0,10*ROW('Sanitation Data'!G14)))</f>
        <v/>
      </c>
      <c r="DB20" s="382" t="str">
        <f ca="1">+IF(OFFSET('Sanitation Data'!$G$30,0,10*ROW('Sanitation Data'!G14))="","",OFFSET('Sanitation Data'!$G$30,0,10*ROW('Sanitation Data'!G14)))</f>
        <v/>
      </c>
      <c r="DC20" s="382" t="str">
        <f ca="1">+IF(OFFSET('Sanitation Data'!$G$31,0,10*ROW('Sanitation Data'!G14))="","",OFFSET('Sanitation Data'!$G$31,0,10*ROW('Sanitation Data'!G14)))</f>
        <v/>
      </c>
      <c r="DD20" s="382" t="str">
        <f ca="1">+IF(OFFSET('Sanitation Data'!$G$32,0,10*ROW('Sanitation Data'!G14))="","",OFFSET('Sanitation Data'!$G$32,0,10*ROW('Sanitation Data'!G14)))</f>
        <v/>
      </c>
      <c r="DE20" s="382" t="str">
        <f ca="1">+IF(OFFSET('Sanitation Data'!$H$28,0,10*ROW('Sanitation Data'!H14))="","",OFFSET('Sanitation Data'!$H$28,0,10*ROW('Sanitation Data'!H14)))</f>
        <v/>
      </c>
      <c r="DF20" s="382" t="str">
        <f ca="1">+IF(OFFSET('Sanitation Data'!$H$29,0,10*ROW('Sanitation Data'!H14))="","",OFFSET('Sanitation Data'!$H$29,0,10*ROW('Sanitation Data'!H14)))</f>
        <v/>
      </c>
      <c r="DG20" s="382" t="str">
        <f ca="1">+IF(OFFSET('Sanitation Data'!$H$30,0,10*ROW('Sanitation Data'!H14))="","",OFFSET('Sanitation Data'!$H$30,0,10*ROW('Sanitation Data'!H14)))</f>
        <v/>
      </c>
      <c r="DH20" s="382" t="str">
        <f ca="1">+IF(OFFSET('Sanitation Data'!$H$31,0,10*ROW('Sanitation Data'!H14))="","",OFFSET('Sanitation Data'!$H$31,0,10*ROW('Sanitation Data'!H14)))</f>
        <v/>
      </c>
      <c r="DI20" s="382" t="str">
        <f ca="1">+IF(OFFSET('Sanitation Data'!$H$32,0,10*ROW('Sanitation Data'!H14))="","",OFFSET('Sanitation Data'!$H$32,0,10*ROW('Sanitation Data'!H14)))</f>
        <v/>
      </c>
      <c r="DJ20" s="382" t="str">
        <f ca="1">+IF(OFFSET('Sanitation Data'!$I$28,0,10*ROW('Sanitation Data'!I14))="","",OFFSET('Sanitation Data'!$I$28,0,10*ROW('Sanitation Data'!I14)))</f>
        <v/>
      </c>
      <c r="DK20" s="382" t="str">
        <f ca="1">+IF(OFFSET('Sanitation Data'!$I$29,0,10*ROW('Sanitation Data'!I14))="","",OFFSET('Sanitation Data'!$I$29,0,10*ROW('Sanitation Data'!I14)))</f>
        <v/>
      </c>
      <c r="DL20" s="382" t="str">
        <f ca="1">+IF(OFFSET('Sanitation Data'!$I$30,0,10*ROW('Sanitation Data'!I14))="","",OFFSET('Sanitation Data'!$I$30,0,10*ROW('Sanitation Data'!I14)))</f>
        <v/>
      </c>
      <c r="DM20" s="382" t="str">
        <f ca="1">+IF(OFFSET('Sanitation Data'!$I$31,0,10*ROW('Sanitation Data'!I14))="","",OFFSET('Sanitation Data'!$I$31,0,10*ROW('Sanitation Data'!I14)))</f>
        <v/>
      </c>
      <c r="DN20" s="382" t="str">
        <f ca="1">+IF(OFFSET('Sanitation Data'!$I$32,0,10*ROW('Sanitation Data'!I14))="","",OFFSET('Sanitation Data'!$I$32,0,10*ROW('Sanitation Data'!I14)))</f>
        <v/>
      </c>
      <c r="DO20" s="382" t="str">
        <f ca="1">+IF(OFFSET('Hygiene Data'!$D$11,0,10*ROW('Hygiene Data'!D14))="","",OFFSET('Hygiene Data'!$D$11,0,10*ROW('Hygiene Data'!D14)))</f>
        <v/>
      </c>
      <c r="DP20" s="382" t="str">
        <f ca="1">+IF(OFFSET('Hygiene Data'!$D$12,0,10*ROW('Hygiene Data'!D14))="","",OFFSET('Hygiene Data'!$D$12,0,10*ROW('Hygiene Data'!D14)))</f>
        <v/>
      </c>
      <c r="DQ20" s="382" t="str">
        <f ca="1">+IF(OFFSET('Hygiene Data'!$D$13,0,10*ROW('Hygiene Data'!D14))="","",OFFSET('Hygiene Data'!$D$13,0,10*ROW('Hygiene Data'!D14)))</f>
        <v/>
      </c>
      <c r="DR20" s="382" t="str">
        <f ca="1">+IF(OFFSET('Hygiene Data'!$E$11,0,10*ROW('Hygiene Data'!E14))="","",OFFSET('Hygiene Data'!$E$11,0,10*ROW('Hygiene Data'!E14)))</f>
        <v/>
      </c>
      <c r="DS20" s="382" t="str">
        <f ca="1">+IF(OFFSET('Hygiene Data'!$E$12,0,10*ROW('Hygiene Data'!E14))="","",OFFSET('Hygiene Data'!$E$12,0,10*ROW('Hygiene Data'!E14)))</f>
        <v/>
      </c>
      <c r="DT20" s="382" t="str">
        <f ca="1">+IF(OFFSET('Hygiene Data'!$E$13,0,10*ROW('Hygiene Data'!E14))="","",OFFSET('Hygiene Data'!$E$13,0,10*ROW('Hygiene Data'!E14)))</f>
        <v/>
      </c>
      <c r="DU20" s="382" t="str">
        <f ca="1">+IF(OFFSET('Hygiene Data'!$F$11,0,10*ROW('Hygiene Data'!F14))="","",OFFSET('Hygiene Data'!$F$11,0,10*ROW('Hygiene Data'!F14)))</f>
        <v/>
      </c>
      <c r="DV20" s="382" t="str">
        <f ca="1">+IF(OFFSET('Hygiene Data'!$F$12,0,10*ROW('Hygiene Data'!F14))="","",OFFSET('Hygiene Data'!$F$12,0,10*ROW('Hygiene Data'!F14)))</f>
        <v/>
      </c>
      <c r="DW20" s="382" t="str">
        <f ca="1">+IF(OFFSET('Hygiene Data'!$F$13,0,10*ROW('Hygiene Data'!F14))="","",OFFSET('Hygiene Data'!$F$13,0,10*ROW('Hygiene Data'!F14)))</f>
        <v/>
      </c>
      <c r="DX20" s="382" t="str">
        <f ca="1">+IF(OFFSET('Hygiene Data'!$G$11,0,10*ROW('Hygiene Data'!G14))="","",OFFSET('Hygiene Data'!$G$11,0,10*ROW('Hygiene Data'!G14)))</f>
        <v/>
      </c>
      <c r="DY20" s="382" t="str">
        <f ca="1">+IF(OFFSET('Hygiene Data'!$G$12,0,10*ROW('Hygiene Data'!G14))="","",OFFSET('Hygiene Data'!$G$12,0,10*ROW('Hygiene Data'!G14)))</f>
        <v/>
      </c>
      <c r="DZ20" s="382" t="str">
        <f ca="1">+IF(OFFSET('Hygiene Data'!$G$13,0,10*ROW('Hygiene Data'!G14))="","",OFFSET('Hygiene Data'!$G$13,0,10*ROW('Hygiene Data'!G14)))</f>
        <v/>
      </c>
      <c r="EA20" s="382" t="str">
        <f ca="1">+IF(OFFSET('Hygiene Data'!$H$11,0,10*ROW('Hygiene Data'!H14))="","",OFFSET('Hygiene Data'!$H$11,0,10*ROW('Hygiene Data'!H14)))</f>
        <v/>
      </c>
      <c r="EB20" s="382" t="str">
        <f ca="1">+IF(OFFSET('Hygiene Data'!$H$12,0,10*ROW('Hygiene Data'!H14))="","",OFFSET('Hygiene Data'!$H$12,0,10*ROW('Hygiene Data'!H14)))</f>
        <v/>
      </c>
      <c r="EC20" s="382" t="str">
        <f ca="1">+IF(OFFSET('Hygiene Data'!$H$13,0,10*ROW('Hygiene Data'!H14))="","",OFFSET('Hygiene Data'!$H$13,0,10*ROW('Hygiene Data'!H14)))</f>
        <v/>
      </c>
      <c r="ED20" s="382" t="str">
        <f ca="1">+IF(OFFSET('Hygiene Data'!$I$11,0,10*ROW('Hygiene Data'!I14))="","",OFFSET('Hygiene Data'!$I$11,0,10*ROW('Hygiene Data'!I14)))</f>
        <v/>
      </c>
      <c r="EE20" s="382" t="str">
        <f ca="1">+IF(OFFSET('Hygiene Data'!$I$12,0,10*ROW('Hygiene Data'!I14))="","",OFFSET('Hygiene Data'!$I$12,0,10*ROW('Hygiene Data'!I14)))</f>
        <v/>
      </c>
      <c r="EF20" s="382" t="str">
        <f ca="1">+IF(OFFSET('Hygiene Data'!$I$13,0,10*ROW('Hygiene Data'!I14))="","",OFFSET('Hygiene Data'!$I$13,0,10*ROW('Hygiene Data'!I14)))</f>
        <v/>
      </c>
    </row>
    <row r="21" spans="1:136" x14ac:dyDescent="0.25">
      <c r="A21" s="491" t="str">
        <f ca="1">+IF(OFFSET('Water Data'!$B$2,0,10*ROW('Water Data'!E15))="","",OFFSET('Water Data'!$B$2,0,10*ROW('Water Data'!E15)))</f>
        <v/>
      </c>
      <c r="B21" s="491"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18" t="str">
        <f t="shared" ca="1" si="0"/>
        <v/>
      </c>
      <c r="D21" s="519"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19"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19"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19"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19"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19"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19"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19"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19"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19"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19"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19"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19"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19"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19"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19"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19"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19"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20"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20"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20"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20"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20"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20"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20"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20"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20"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20"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20"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20"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20"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20"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20"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20"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20"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20"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20"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20"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20"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20"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20"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20"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20"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20"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20"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20"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20"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20"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21"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97"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21"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21"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21"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21"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21"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21"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21"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21"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21"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21"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21"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21"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21"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21"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21"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21"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82" t="str">
        <f ca="1">+IF(OFFSET('Water Data'!$D$27,0,10*ROW('Water Data'!D15))="","",OFFSET('Water Data'!$D$27,0,10*ROW('Water Data'!D15)))</f>
        <v/>
      </c>
      <c r="BT21" s="382" t="str">
        <f ca="1">+IF(OFFSET('Water Data'!$D$28,0,10*ROW('Water Data'!D15))="","",OFFSET('Water Data'!$D$28,0,10*ROW('Water Data'!D15)))</f>
        <v/>
      </c>
      <c r="BU21" s="382" t="str">
        <f ca="1">+IF(OFFSET('Water Data'!$D$29,0,10*ROW('Water Data'!D15))="","",OFFSET('Water Data'!$D$29,0,10*ROW('Water Data'!D15)))</f>
        <v/>
      </c>
      <c r="BV21" s="382" t="str">
        <f ca="1">+IF(OFFSET('Water Data'!$E$27,0,10*ROW('Water Data'!E15))="","",OFFSET('Water Data'!$E$27,0,10*ROW('Water Data'!E15)))</f>
        <v/>
      </c>
      <c r="BW21" s="382" t="str">
        <f ca="1">+IF(OFFSET('Water Data'!$E$28,0,10*ROW('Water Data'!E15))="","",OFFSET('Water Data'!$E$28,0,10*ROW('Water Data'!E15)))</f>
        <v/>
      </c>
      <c r="BX21" s="382" t="str">
        <f ca="1">+IF(OFFSET('Water Data'!$E$29,0,10*ROW('Water Data'!E15))="","",OFFSET('Water Data'!$E$29,0,10*ROW('Water Data'!E15)))</f>
        <v/>
      </c>
      <c r="BY21" s="382" t="str">
        <f ca="1">+IF(OFFSET('Water Data'!$F$27,0,10*ROW('Water Data'!F15))="","",OFFSET('Water Data'!$F$27,0,10*ROW('Water Data'!F15)))</f>
        <v/>
      </c>
      <c r="BZ21" s="382" t="str">
        <f ca="1">+IF(OFFSET('Water Data'!$F$28,0,10*ROW('Water Data'!F15))="","",OFFSET('Water Data'!$F$28,0,10*ROW('Water Data'!F15)))</f>
        <v/>
      </c>
      <c r="CA21" s="382" t="str">
        <f ca="1">+IF(OFFSET('Water Data'!$F$29,0,10*ROW('Water Data'!F15))="","",OFFSET('Water Data'!$F$29,0,10*ROW('Water Data'!F15)))</f>
        <v/>
      </c>
      <c r="CB21" s="382" t="str">
        <f ca="1">+IF(OFFSET('Water Data'!$G$27,0,10*ROW('Water Data'!G15))="","",OFFSET('Water Data'!$G$27,0,10*ROW('Water Data'!G15)))</f>
        <v/>
      </c>
      <c r="CC21" s="382" t="str">
        <f ca="1">+IF(OFFSET('Water Data'!$G$28,0,10*ROW('Water Data'!G15))="","",OFFSET('Water Data'!$G$28,0,10*ROW('Water Data'!G15)))</f>
        <v/>
      </c>
      <c r="CD21" s="382" t="str">
        <f ca="1">+IF(OFFSET('Water Data'!$G$29,0,10*ROW('Water Data'!G15))="","",OFFSET('Water Data'!$G$29,0,10*ROW('Water Data'!G15)))</f>
        <v/>
      </c>
      <c r="CE21" s="382" t="str">
        <f ca="1">+IF(OFFSET('Water Data'!$H$27,0,10*ROW('Water Data'!H15))="","",OFFSET('Water Data'!$H$27,0,10*ROW('Water Data'!H15)))</f>
        <v/>
      </c>
      <c r="CF21" s="382" t="str">
        <f ca="1">+IF(OFFSET('Water Data'!$H$28,0,10*ROW('Water Data'!H15))="","",OFFSET('Water Data'!$H$28,0,10*ROW('Water Data'!H15)))</f>
        <v/>
      </c>
      <c r="CG21" s="382" t="str">
        <f ca="1">+IF(OFFSET('Water Data'!$H$29,0,10*ROW('Water Data'!H15))="","",OFFSET('Water Data'!$H$29,0,10*ROW('Water Data'!H15)))</f>
        <v/>
      </c>
      <c r="CH21" s="382" t="str">
        <f ca="1">+IF(OFFSET('Water Data'!$I$27,0,10*ROW('Water Data'!I15))="","",OFFSET('Water Data'!$I$27,0,10*ROW('Water Data'!I15)))</f>
        <v/>
      </c>
      <c r="CI21" s="382" t="str">
        <f ca="1">+IF(OFFSET('Water Data'!$I$28,0,10*ROW('Water Data'!I15))="","",OFFSET('Water Data'!$I$28,0,10*ROW('Water Data'!I15)))</f>
        <v/>
      </c>
      <c r="CJ21" s="382" t="str">
        <f ca="1">+IF(OFFSET('Water Data'!$I$29,0,10*ROW('Water Data'!I15))="","",OFFSET('Water Data'!$I$29,0,10*ROW('Water Data'!I15)))</f>
        <v/>
      </c>
      <c r="CK21" s="382" t="str">
        <f ca="1">+IF(OFFSET('Sanitation Data'!$D$28,0,10*ROW('Sanitation Data'!D15))="","",OFFSET('Sanitation Data'!$D$28,0,10*ROW('Sanitation Data'!D15)))</f>
        <v/>
      </c>
      <c r="CL21" s="382" t="str">
        <f ca="1">+IF(OFFSET('Sanitation Data'!$D$29,0,10*ROW('Sanitation Data'!D15))="","",OFFSET('Sanitation Data'!$D$29,0,10*ROW('Sanitation Data'!D15)))</f>
        <v/>
      </c>
      <c r="CM21" s="382" t="str">
        <f ca="1">+IF(OFFSET('Sanitation Data'!$D$30,0,10*ROW('Sanitation Data'!D15))="","",OFFSET('Sanitation Data'!$D$30,0,10*ROW('Sanitation Data'!D15)))</f>
        <v/>
      </c>
      <c r="CN21" s="382" t="str">
        <f ca="1">+IF(OFFSET('Sanitation Data'!$D$31,0,10*ROW('Sanitation Data'!D15))="","",OFFSET('Sanitation Data'!$D$31,0,10*ROW('Sanitation Data'!D15)))</f>
        <v/>
      </c>
      <c r="CO21" s="382" t="str">
        <f ca="1">+IF(OFFSET('Sanitation Data'!$D$32,0,10*ROW('Sanitation Data'!D15))="","",OFFSET('Sanitation Data'!$D$32,0,10*ROW('Sanitation Data'!D15)))</f>
        <v/>
      </c>
      <c r="CP21" s="382" t="str">
        <f ca="1">+IF(OFFSET('Sanitation Data'!$E$28,0,10*ROW('Sanitation Data'!E15))="","",OFFSET('Sanitation Data'!$E$28,0,10*ROW('Sanitation Data'!E15)))</f>
        <v/>
      </c>
      <c r="CQ21" s="382" t="str">
        <f ca="1">+IF(OFFSET('Sanitation Data'!$E$29,0,10*ROW('Sanitation Data'!E15))="","",OFFSET('Sanitation Data'!$E$29,0,10*ROW('Sanitation Data'!E15)))</f>
        <v/>
      </c>
      <c r="CR21" s="382" t="str">
        <f ca="1">+IF(OFFSET('Sanitation Data'!$E$30,0,10*ROW('Sanitation Data'!E15))="","",OFFSET('Sanitation Data'!$E$30,0,10*ROW('Sanitation Data'!E15)))</f>
        <v/>
      </c>
      <c r="CS21" s="382" t="str">
        <f ca="1">+IF(OFFSET('Sanitation Data'!$E$31,0,10*ROW('Sanitation Data'!E15))="","",OFFSET('Sanitation Data'!$E$31,0,10*ROW('Sanitation Data'!E15)))</f>
        <v/>
      </c>
      <c r="CT21" s="382" t="str">
        <f ca="1">+IF(OFFSET('Sanitation Data'!$E$32,0,10*ROW('Sanitation Data'!E15))="","",OFFSET('Sanitation Data'!$E$32,0,10*ROW('Sanitation Data'!E15)))</f>
        <v/>
      </c>
      <c r="CU21" s="382" t="str">
        <f ca="1">+IF(OFFSET('Sanitation Data'!$F$28,0,10*ROW('Sanitation Data'!F15))="","",OFFSET('Sanitation Data'!$F$28,0,10*ROW('Sanitation Data'!F15)))</f>
        <v/>
      </c>
      <c r="CV21" s="382" t="str">
        <f ca="1">+IF(OFFSET('Sanitation Data'!$F$29,0,10*ROW('Sanitation Data'!F15))="","",OFFSET('Sanitation Data'!$F$29,0,10*ROW('Sanitation Data'!F15)))</f>
        <v/>
      </c>
      <c r="CW21" s="382" t="str">
        <f ca="1">+IF(OFFSET('Sanitation Data'!$F$30,0,10*ROW('Sanitation Data'!F15))="","",OFFSET('Sanitation Data'!$F$30,0,10*ROW('Sanitation Data'!F15)))</f>
        <v/>
      </c>
      <c r="CX21" s="382" t="str">
        <f ca="1">+IF(OFFSET('Sanitation Data'!$F$31,0,10*ROW('Sanitation Data'!F15))="","",OFFSET('Sanitation Data'!$F$31,0,10*ROW('Sanitation Data'!F15)))</f>
        <v/>
      </c>
      <c r="CY21" s="382" t="str">
        <f ca="1">+IF(OFFSET('Sanitation Data'!$F$32,0,10*ROW('Sanitation Data'!F15))="","",OFFSET('Sanitation Data'!$F$32,0,10*ROW('Sanitation Data'!F15)))</f>
        <v/>
      </c>
      <c r="CZ21" s="382" t="str">
        <f ca="1">+IF(OFFSET('Sanitation Data'!$G$28,0,10*ROW('Sanitation Data'!G15))="","",OFFSET('Sanitation Data'!$G$28,0,10*ROW('Sanitation Data'!G15)))</f>
        <v/>
      </c>
      <c r="DA21" s="382" t="str">
        <f ca="1">+IF(OFFSET('Sanitation Data'!$G$29,0,10*ROW('Sanitation Data'!G15))="","",OFFSET('Sanitation Data'!$G$29,0,10*ROW('Sanitation Data'!G15)))</f>
        <v/>
      </c>
      <c r="DB21" s="382" t="str">
        <f ca="1">+IF(OFFSET('Sanitation Data'!$G$30,0,10*ROW('Sanitation Data'!G15))="","",OFFSET('Sanitation Data'!$G$30,0,10*ROW('Sanitation Data'!G15)))</f>
        <v/>
      </c>
      <c r="DC21" s="382" t="str">
        <f ca="1">+IF(OFFSET('Sanitation Data'!$G$31,0,10*ROW('Sanitation Data'!G15))="","",OFFSET('Sanitation Data'!$G$31,0,10*ROW('Sanitation Data'!G15)))</f>
        <v/>
      </c>
      <c r="DD21" s="382" t="str">
        <f ca="1">+IF(OFFSET('Sanitation Data'!$G$32,0,10*ROW('Sanitation Data'!G15))="","",OFFSET('Sanitation Data'!$G$32,0,10*ROW('Sanitation Data'!G15)))</f>
        <v/>
      </c>
      <c r="DE21" s="382" t="str">
        <f ca="1">+IF(OFFSET('Sanitation Data'!$H$28,0,10*ROW('Sanitation Data'!H15))="","",OFFSET('Sanitation Data'!$H$28,0,10*ROW('Sanitation Data'!H15)))</f>
        <v/>
      </c>
      <c r="DF21" s="382" t="str">
        <f ca="1">+IF(OFFSET('Sanitation Data'!$H$29,0,10*ROW('Sanitation Data'!H15))="","",OFFSET('Sanitation Data'!$H$29,0,10*ROW('Sanitation Data'!H15)))</f>
        <v/>
      </c>
      <c r="DG21" s="382" t="str">
        <f ca="1">+IF(OFFSET('Sanitation Data'!$H$30,0,10*ROW('Sanitation Data'!H15))="","",OFFSET('Sanitation Data'!$H$30,0,10*ROW('Sanitation Data'!H15)))</f>
        <v/>
      </c>
      <c r="DH21" s="382" t="str">
        <f ca="1">+IF(OFFSET('Sanitation Data'!$H$31,0,10*ROW('Sanitation Data'!H15))="","",OFFSET('Sanitation Data'!$H$31,0,10*ROW('Sanitation Data'!H15)))</f>
        <v/>
      </c>
      <c r="DI21" s="382" t="str">
        <f ca="1">+IF(OFFSET('Sanitation Data'!$H$32,0,10*ROW('Sanitation Data'!H15))="","",OFFSET('Sanitation Data'!$H$32,0,10*ROW('Sanitation Data'!H15)))</f>
        <v/>
      </c>
      <c r="DJ21" s="382" t="str">
        <f ca="1">+IF(OFFSET('Sanitation Data'!$I$28,0,10*ROW('Sanitation Data'!I15))="","",OFFSET('Sanitation Data'!$I$28,0,10*ROW('Sanitation Data'!I15)))</f>
        <v/>
      </c>
      <c r="DK21" s="382" t="str">
        <f ca="1">+IF(OFFSET('Sanitation Data'!$I$29,0,10*ROW('Sanitation Data'!I15))="","",OFFSET('Sanitation Data'!$I$29,0,10*ROW('Sanitation Data'!I15)))</f>
        <v/>
      </c>
      <c r="DL21" s="382" t="str">
        <f ca="1">+IF(OFFSET('Sanitation Data'!$I$30,0,10*ROW('Sanitation Data'!I15))="","",OFFSET('Sanitation Data'!$I$30,0,10*ROW('Sanitation Data'!I15)))</f>
        <v/>
      </c>
      <c r="DM21" s="382" t="str">
        <f ca="1">+IF(OFFSET('Sanitation Data'!$I$31,0,10*ROW('Sanitation Data'!I15))="","",OFFSET('Sanitation Data'!$I$31,0,10*ROW('Sanitation Data'!I15)))</f>
        <v/>
      </c>
      <c r="DN21" s="382" t="str">
        <f ca="1">+IF(OFFSET('Sanitation Data'!$I$32,0,10*ROW('Sanitation Data'!I15))="","",OFFSET('Sanitation Data'!$I$32,0,10*ROW('Sanitation Data'!I15)))</f>
        <v/>
      </c>
      <c r="DO21" s="382" t="str">
        <f ca="1">+IF(OFFSET('Hygiene Data'!$D$11,0,10*ROW('Hygiene Data'!D15))="","",OFFSET('Hygiene Data'!$D$11,0,10*ROW('Hygiene Data'!D15)))</f>
        <v/>
      </c>
      <c r="DP21" s="382" t="str">
        <f ca="1">+IF(OFFSET('Hygiene Data'!$D$12,0,10*ROW('Hygiene Data'!D15))="","",OFFSET('Hygiene Data'!$D$12,0,10*ROW('Hygiene Data'!D15)))</f>
        <v/>
      </c>
      <c r="DQ21" s="382" t="str">
        <f ca="1">+IF(OFFSET('Hygiene Data'!$D$13,0,10*ROW('Hygiene Data'!D15))="","",OFFSET('Hygiene Data'!$D$13,0,10*ROW('Hygiene Data'!D15)))</f>
        <v/>
      </c>
      <c r="DR21" s="382" t="str">
        <f ca="1">+IF(OFFSET('Hygiene Data'!$E$11,0,10*ROW('Hygiene Data'!E15))="","",OFFSET('Hygiene Data'!$E$11,0,10*ROW('Hygiene Data'!E15)))</f>
        <v/>
      </c>
      <c r="DS21" s="382" t="str">
        <f ca="1">+IF(OFFSET('Hygiene Data'!$E$12,0,10*ROW('Hygiene Data'!E15))="","",OFFSET('Hygiene Data'!$E$12,0,10*ROW('Hygiene Data'!E15)))</f>
        <v/>
      </c>
      <c r="DT21" s="382" t="str">
        <f ca="1">+IF(OFFSET('Hygiene Data'!$E$13,0,10*ROW('Hygiene Data'!E15))="","",OFFSET('Hygiene Data'!$E$13,0,10*ROW('Hygiene Data'!E15)))</f>
        <v/>
      </c>
      <c r="DU21" s="382" t="str">
        <f ca="1">+IF(OFFSET('Hygiene Data'!$F$11,0,10*ROW('Hygiene Data'!F15))="","",OFFSET('Hygiene Data'!$F$11,0,10*ROW('Hygiene Data'!F15)))</f>
        <v/>
      </c>
      <c r="DV21" s="382" t="str">
        <f ca="1">+IF(OFFSET('Hygiene Data'!$F$12,0,10*ROW('Hygiene Data'!F15))="","",OFFSET('Hygiene Data'!$F$12,0,10*ROW('Hygiene Data'!F15)))</f>
        <v/>
      </c>
      <c r="DW21" s="382" t="str">
        <f ca="1">+IF(OFFSET('Hygiene Data'!$F$13,0,10*ROW('Hygiene Data'!F15))="","",OFFSET('Hygiene Data'!$F$13,0,10*ROW('Hygiene Data'!F15)))</f>
        <v/>
      </c>
      <c r="DX21" s="382" t="str">
        <f ca="1">+IF(OFFSET('Hygiene Data'!$G$11,0,10*ROW('Hygiene Data'!G15))="","",OFFSET('Hygiene Data'!$G$11,0,10*ROW('Hygiene Data'!G15)))</f>
        <v/>
      </c>
      <c r="DY21" s="382" t="str">
        <f ca="1">+IF(OFFSET('Hygiene Data'!$G$12,0,10*ROW('Hygiene Data'!G15))="","",OFFSET('Hygiene Data'!$G$12,0,10*ROW('Hygiene Data'!G15)))</f>
        <v/>
      </c>
      <c r="DZ21" s="382" t="str">
        <f ca="1">+IF(OFFSET('Hygiene Data'!$G$13,0,10*ROW('Hygiene Data'!G15))="","",OFFSET('Hygiene Data'!$G$13,0,10*ROW('Hygiene Data'!G15)))</f>
        <v/>
      </c>
      <c r="EA21" s="382" t="str">
        <f ca="1">+IF(OFFSET('Hygiene Data'!$H$11,0,10*ROW('Hygiene Data'!H15))="","",OFFSET('Hygiene Data'!$H$11,0,10*ROW('Hygiene Data'!H15)))</f>
        <v/>
      </c>
      <c r="EB21" s="382" t="str">
        <f ca="1">+IF(OFFSET('Hygiene Data'!$H$12,0,10*ROW('Hygiene Data'!H15))="","",OFFSET('Hygiene Data'!$H$12,0,10*ROW('Hygiene Data'!H15)))</f>
        <v/>
      </c>
      <c r="EC21" s="382" t="str">
        <f ca="1">+IF(OFFSET('Hygiene Data'!$H$13,0,10*ROW('Hygiene Data'!H15))="","",OFFSET('Hygiene Data'!$H$13,0,10*ROW('Hygiene Data'!H15)))</f>
        <v/>
      </c>
      <c r="ED21" s="382" t="str">
        <f ca="1">+IF(OFFSET('Hygiene Data'!$I$11,0,10*ROW('Hygiene Data'!I15))="","",OFFSET('Hygiene Data'!$I$11,0,10*ROW('Hygiene Data'!I15)))</f>
        <v/>
      </c>
      <c r="EE21" s="382" t="str">
        <f ca="1">+IF(OFFSET('Hygiene Data'!$I$12,0,10*ROW('Hygiene Data'!I15))="","",OFFSET('Hygiene Data'!$I$12,0,10*ROW('Hygiene Data'!I15)))</f>
        <v/>
      </c>
      <c r="EF21" s="382" t="str">
        <f ca="1">+IF(OFFSET('Hygiene Data'!$I$13,0,10*ROW('Hygiene Data'!I15))="","",OFFSET('Hygiene Data'!$I$13,0,10*ROW('Hygiene Data'!I15)))</f>
        <v/>
      </c>
    </row>
    <row r="22" spans="1:136" x14ac:dyDescent="0.25">
      <c r="A22" s="491" t="str">
        <f ca="1">+IF(OFFSET('Water Data'!$B$2,0,10*ROW('Water Data'!E16))="","",OFFSET('Water Data'!$B$2,0,10*ROW('Water Data'!E16)))</f>
        <v/>
      </c>
      <c r="B22" s="491"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18" t="str">
        <f t="shared" ca="1" si="0"/>
        <v/>
      </c>
      <c r="D22" s="519"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19"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19"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19"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19"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19"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19"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19"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19"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19"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19"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19"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19"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19"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19"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19"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19"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19"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20"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20"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20"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20"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20"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20"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20"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20"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20"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20"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20"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20"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20"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20"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20"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20"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20"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20"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20"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20"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20"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20"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20"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20"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20"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20"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20"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20"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20"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20"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21"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97"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21"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21"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21"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21"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21"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21"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21"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21"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21"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21"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21"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21"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21"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21"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21"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21"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82" t="str">
        <f ca="1">+IF(OFFSET('Water Data'!$D$27,0,10*ROW('Water Data'!D16))="","",OFFSET('Water Data'!$D$27,0,10*ROW('Water Data'!D16)))</f>
        <v/>
      </c>
      <c r="BT22" s="382" t="str">
        <f ca="1">+IF(OFFSET('Water Data'!$D$28,0,10*ROW('Water Data'!D16))="","",OFFSET('Water Data'!$D$28,0,10*ROW('Water Data'!D16)))</f>
        <v/>
      </c>
      <c r="BU22" s="382" t="str">
        <f ca="1">+IF(OFFSET('Water Data'!$D$29,0,10*ROW('Water Data'!D16))="","",OFFSET('Water Data'!$D$29,0,10*ROW('Water Data'!D16)))</f>
        <v/>
      </c>
      <c r="BV22" s="382" t="str">
        <f ca="1">+IF(OFFSET('Water Data'!$E$27,0,10*ROW('Water Data'!E16))="","",OFFSET('Water Data'!$E$27,0,10*ROW('Water Data'!E16)))</f>
        <v/>
      </c>
      <c r="BW22" s="382" t="str">
        <f ca="1">+IF(OFFSET('Water Data'!$E$28,0,10*ROW('Water Data'!E16))="","",OFFSET('Water Data'!$E$28,0,10*ROW('Water Data'!E16)))</f>
        <v/>
      </c>
      <c r="BX22" s="382" t="str">
        <f ca="1">+IF(OFFSET('Water Data'!$E$29,0,10*ROW('Water Data'!E16))="","",OFFSET('Water Data'!$E$29,0,10*ROW('Water Data'!E16)))</f>
        <v/>
      </c>
      <c r="BY22" s="382" t="str">
        <f ca="1">+IF(OFFSET('Water Data'!$F$27,0,10*ROW('Water Data'!F16))="","",OFFSET('Water Data'!$F$27,0,10*ROW('Water Data'!F16)))</f>
        <v/>
      </c>
      <c r="BZ22" s="382" t="str">
        <f ca="1">+IF(OFFSET('Water Data'!$F$28,0,10*ROW('Water Data'!F16))="","",OFFSET('Water Data'!$F$28,0,10*ROW('Water Data'!F16)))</f>
        <v/>
      </c>
      <c r="CA22" s="382" t="str">
        <f ca="1">+IF(OFFSET('Water Data'!$F$29,0,10*ROW('Water Data'!F16))="","",OFFSET('Water Data'!$F$29,0,10*ROW('Water Data'!F16)))</f>
        <v/>
      </c>
      <c r="CB22" s="382" t="str">
        <f ca="1">+IF(OFFSET('Water Data'!$G$27,0,10*ROW('Water Data'!G16))="","",OFFSET('Water Data'!$G$27,0,10*ROW('Water Data'!G16)))</f>
        <v/>
      </c>
      <c r="CC22" s="382" t="str">
        <f ca="1">+IF(OFFSET('Water Data'!$G$28,0,10*ROW('Water Data'!G16))="","",OFFSET('Water Data'!$G$28,0,10*ROW('Water Data'!G16)))</f>
        <v/>
      </c>
      <c r="CD22" s="382" t="str">
        <f ca="1">+IF(OFFSET('Water Data'!$G$29,0,10*ROW('Water Data'!G16))="","",OFFSET('Water Data'!$G$29,0,10*ROW('Water Data'!G16)))</f>
        <v/>
      </c>
      <c r="CE22" s="382" t="str">
        <f ca="1">+IF(OFFSET('Water Data'!$H$27,0,10*ROW('Water Data'!H16))="","",OFFSET('Water Data'!$H$27,0,10*ROW('Water Data'!H16)))</f>
        <v/>
      </c>
      <c r="CF22" s="382" t="str">
        <f ca="1">+IF(OFFSET('Water Data'!$H$28,0,10*ROW('Water Data'!H16))="","",OFFSET('Water Data'!$H$28,0,10*ROW('Water Data'!H16)))</f>
        <v/>
      </c>
      <c r="CG22" s="382" t="str">
        <f ca="1">+IF(OFFSET('Water Data'!$H$29,0,10*ROW('Water Data'!H16))="","",OFFSET('Water Data'!$H$29,0,10*ROW('Water Data'!H16)))</f>
        <v/>
      </c>
      <c r="CH22" s="382" t="str">
        <f ca="1">+IF(OFFSET('Water Data'!$I$27,0,10*ROW('Water Data'!I16))="","",OFFSET('Water Data'!$I$27,0,10*ROW('Water Data'!I16)))</f>
        <v/>
      </c>
      <c r="CI22" s="382" t="str">
        <f ca="1">+IF(OFFSET('Water Data'!$I$28,0,10*ROW('Water Data'!I16))="","",OFFSET('Water Data'!$I$28,0,10*ROW('Water Data'!I16)))</f>
        <v/>
      </c>
      <c r="CJ22" s="382" t="str">
        <f ca="1">+IF(OFFSET('Water Data'!$I$29,0,10*ROW('Water Data'!I16))="","",OFFSET('Water Data'!$I$29,0,10*ROW('Water Data'!I16)))</f>
        <v/>
      </c>
      <c r="CK22" s="382" t="str">
        <f ca="1">+IF(OFFSET('Sanitation Data'!$D$28,0,10*ROW('Sanitation Data'!D16))="","",OFFSET('Sanitation Data'!$D$28,0,10*ROW('Sanitation Data'!D16)))</f>
        <v/>
      </c>
      <c r="CL22" s="382" t="str">
        <f ca="1">+IF(OFFSET('Sanitation Data'!$D$29,0,10*ROW('Sanitation Data'!D16))="","",OFFSET('Sanitation Data'!$D$29,0,10*ROW('Sanitation Data'!D16)))</f>
        <v/>
      </c>
      <c r="CM22" s="382" t="str">
        <f ca="1">+IF(OFFSET('Sanitation Data'!$D$30,0,10*ROW('Sanitation Data'!D16))="","",OFFSET('Sanitation Data'!$D$30,0,10*ROW('Sanitation Data'!D16)))</f>
        <v/>
      </c>
      <c r="CN22" s="382" t="str">
        <f ca="1">+IF(OFFSET('Sanitation Data'!$D$31,0,10*ROW('Sanitation Data'!D16))="","",OFFSET('Sanitation Data'!$D$31,0,10*ROW('Sanitation Data'!D16)))</f>
        <v/>
      </c>
      <c r="CO22" s="382" t="str">
        <f ca="1">+IF(OFFSET('Sanitation Data'!$D$32,0,10*ROW('Sanitation Data'!D16))="","",OFFSET('Sanitation Data'!$D$32,0,10*ROW('Sanitation Data'!D16)))</f>
        <v/>
      </c>
      <c r="CP22" s="382" t="str">
        <f ca="1">+IF(OFFSET('Sanitation Data'!$E$28,0,10*ROW('Sanitation Data'!E16))="","",OFFSET('Sanitation Data'!$E$28,0,10*ROW('Sanitation Data'!E16)))</f>
        <v/>
      </c>
      <c r="CQ22" s="382" t="str">
        <f ca="1">+IF(OFFSET('Sanitation Data'!$E$29,0,10*ROW('Sanitation Data'!E16))="","",OFFSET('Sanitation Data'!$E$29,0,10*ROW('Sanitation Data'!E16)))</f>
        <v/>
      </c>
      <c r="CR22" s="382" t="str">
        <f ca="1">+IF(OFFSET('Sanitation Data'!$E$30,0,10*ROW('Sanitation Data'!E16))="","",OFFSET('Sanitation Data'!$E$30,0,10*ROW('Sanitation Data'!E16)))</f>
        <v/>
      </c>
      <c r="CS22" s="382" t="str">
        <f ca="1">+IF(OFFSET('Sanitation Data'!$E$31,0,10*ROW('Sanitation Data'!E16))="","",OFFSET('Sanitation Data'!$E$31,0,10*ROW('Sanitation Data'!E16)))</f>
        <v/>
      </c>
      <c r="CT22" s="382" t="str">
        <f ca="1">+IF(OFFSET('Sanitation Data'!$E$32,0,10*ROW('Sanitation Data'!E16))="","",OFFSET('Sanitation Data'!$E$32,0,10*ROW('Sanitation Data'!E16)))</f>
        <v/>
      </c>
      <c r="CU22" s="382" t="str">
        <f ca="1">+IF(OFFSET('Sanitation Data'!$F$28,0,10*ROW('Sanitation Data'!F16))="","",OFFSET('Sanitation Data'!$F$28,0,10*ROW('Sanitation Data'!F16)))</f>
        <v/>
      </c>
      <c r="CV22" s="382" t="str">
        <f ca="1">+IF(OFFSET('Sanitation Data'!$F$29,0,10*ROW('Sanitation Data'!F16))="","",OFFSET('Sanitation Data'!$F$29,0,10*ROW('Sanitation Data'!F16)))</f>
        <v/>
      </c>
      <c r="CW22" s="382" t="str">
        <f ca="1">+IF(OFFSET('Sanitation Data'!$F$30,0,10*ROW('Sanitation Data'!F16))="","",OFFSET('Sanitation Data'!$F$30,0,10*ROW('Sanitation Data'!F16)))</f>
        <v/>
      </c>
      <c r="CX22" s="382" t="str">
        <f ca="1">+IF(OFFSET('Sanitation Data'!$F$31,0,10*ROW('Sanitation Data'!F16))="","",OFFSET('Sanitation Data'!$F$31,0,10*ROW('Sanitation Data'!F16)))</f>
        <v/>
      </c>
      <c r="CY22" s="382" t="str">
        <f ca="1">+IF(OFFSET('Sanitation Data'!$F$32,0,10*ROW('Sanitation Data'!F16))="","",OFFSET('Sanitation Data'!$F$32,0,10*ROW('Sanitation Data'!F16)))</f>
        <v/>
      </c>
      <c r="CZ22" s="382" t="str">
        <f ca="1">+IF(OFFSET('Sanitation Data'!$G$28,0,10*ROW('Sanitation Data'!G16))="","",OFFSET('Sanitation Data'!$G$28,0,10*ROW('Sanitation Data'!G16)))</f>
        <v/>
      </c>
      <c r="DA22" s="382" t="str">
        <f ca="1">+IF(OFFSET('Sanitation Data'!$G$29,0,10*ROW('Sanitation Data'!G16))="","",OFFSET('Sanitation Data'!$G$29,0,10*ROW('Sanitation Data'!G16)))</f>
        <v/>
      </c>
      <c r="DB22" s="382" t="str">
        <f ca="1">+IF(OFFSET('Sanitation Data'!$G$30,0,10*ROW('Sanitation Data'!G16))="","",OFFSET('Sanitation Data'!$G$30,0,10*ROW('Sanitation Data'!G16)))</f>
        <v/>
      </c>
      <c r="DC22" s="382" t="str">
        <f ca="1">+IF(OFFSET('Sanitation Data'!$G$31,0,10*ROW('Sanitation Data'!G16))="","",OFFSET('Sanitation Data'!$G$31,0,10*ROW('Sanitation Data'!G16)))</f>
        <v/>
      </c>
      <c r="DD22" s="382" t="str">
        <f ca="1">+IF(OFFSET('Sanitation Data'!$G$32,0,10*ROW('Sanitation Data'!G16))="","",OFFSET('Sanitation Data'!$G$32,0,10*ROW('Sanitation Data'!G16)))</f>
        <v/>
      </c>
      <c r="DE22" s="382" t="str">
        <f ca="1">+IF(OFFSET('Sanitation Data'!$H$28,0,10*ROW('Sanitation Data'!H16))="","",OFFSET('Sanitation Data'!$H$28,0,10*ROW('Sanitation Data'!H16)))</f>
        <v/>
      </c>
      <c r="DF22" s="382" t="str">
        <f ca="1">+IF(OFFSET('Sanitation Data'!$H$29,0,10*ROW('Sanitation Data'!H16))="","",OFFSET('Sanitation Data'!$H$29,0,10*ROW('Sanitation Data'!H16)))</f>
        <v/>
      </c>
      <c r="DG22" s="382" t="str">
        <f ca="1">+IF(OFFSET('Sanitation Data'!$H$30,0,10*ROW('Sanitation Data'!H16))="","",OFFSET('Sanitation Data'!$H$30,0,10*ROW('Sanitation Data'!H16)))</f>
        <v/>
      </c>
      <c r="DH22" s="382" t="str">
        <f ca="1">+IF(OFFSET('Sanitation Data'!$H$31,0,10*ROW('Sanitation Data'!H16))="","",OFFSET('Sanitation Data'!$H$31,0,10*ROW('Sanitation Data'!H16)))</f>
        <v/>
      </c>
      <c r="DI22" s="382" t="str">
        <f ca="1">+IF(OFFSET('Sanitation Data'!$H$32,0,10*ROW('Sanitation Data'!H16))="","",OFFSET('Sanitation Data'!$H$32,0,10*ROW('Sanitation Data'!H16)))</f>
        <v/>
      </c>
      <c r="DJ22" s="382" t="str">
        <f ca="1">+IF(OFFSET('Sanitation Data'!$I$28,0,10*ROW('Sanitation Data'!I16))="","",OFFSET('Sanitation Data'!$I$28,0,10*ROW('Sanitation Data'!I16)))</f>
        <v/>
      </c>
      <c r="DK22" s="382" t="str">
        <f ca="1">+IF(OFFSET('Sanitation Data'!$I$29,0,10*ROW('Sanitation Data'!I16))="","",OFFSET('Sanitation Data'!$I$29,0,10*ROW('Sanitation Data'!I16)))</f>
        <v/>
      </c>
      <c r="DL22" s="382" t="str">
        <f ca="1">+IF(OFFSET('Sanitation Data'!$I$30,0,10*ROW('Sanitation Data'!I16))="","",OFFSET('Sanitation Data'!$I$30,0,10*ROW('Sanitation Data'!I16)))</f>
        <v/>
      </c>
      <c r="DM22" s="382" t="str">
        <f ca="1">+IF(OFFSET('Sanitation Data'!$I$31,0,10*ROW('Sanitation Data'!I16))="","",OFFSET('Sanitation Data'!$I$31,0,10*ROW('Sanitation Data'!I16)))</f>
        <v/>
      </c>
      <c r="DN22" s="382" t="str">
        <f ca="1">+IF(OFFSET('Sanitation Data'!$I$32,0,10*ROW('Sanitation Data'!I16))="","",OFFSET('Sanitation Data'!$I$32,0,10*ROW('Sanitation Data'!I16)))</f>
        <v/>
      </c>
      <c r="DO22" s="382" t="str">
        <f ca="1">+IF(OFFSET('Hygiene Data'!$D$11,0,10*ROW('Hygiene Data'!D16))="","",OFFSET('Hygiene Data'!$D$11,0,10*ROW('Hygiene Data'!D16)))</f>
        <v/>
      </c>
      <c r="DP22" s="382" t="str">
        <f ca="1">+IF(OFFSET('Hygiene Data'!$D$12,0,10*ROW('Hygiene Data'!D16))="","",OFFSET('Hygiene Data'!$D$12,0,10*ROW('Hygiene Data'!D16)))</f>
        <v/>
      </c>
      <c r="DQ22" s="382" t="str">
        <f ca="1">+IF(OFFSET('Hygiene Data'!$D$13,0,10*ROW('Hygiene Data'!D16))="","",OFFSET('Hygiene Data'!$D$13,0,10*ROW('Hygiene Data'!D16)))</f>
        <v/>
      </c>
      <c r="DR22" s="382" t="str">
        <f ca="1">+IF(OFFSET('Hygiene Data'!$E$11,0,10*ROW('Hygiene Data'!E16))="","",OFFSET('Hygiene Data'!$E$11,0,10*ROW('Hygiene Data'!E16)))</f>
        <v/>
      </c>
      <c r="DS22" s="382" t="str">
        <f ca="1">+IF(OFFSET('Hygiene Data'!$E$12,0,10*ROW('Hygiene Data'!E16))="","",OFFSET('Hygiene Data'!$E$12,0,10*ROW('Hygiene Data'!E16)))</f>
        <v/>
      </c>
      <c r="DT22" s="382" t="str">
        <f ca="1">+IF(OFFSET('Hygiene Data'!$E$13,0,10*ROW('Hygiene Data'!E16))="","",OFFSET('Hygiene Data'!$E$13,0,10*ROW('Hygiene Data'!E16)))</f>
        <v/>
      </c>
      <c r="DU22" s="382" t="str">
        <f ca="1">+IF(OFFSET('Hygiene Data'!$F$11,0,10*ROW('Hygiene Data'!F16))="","",OFFSET('Hygiene Data'!$F$11,0,10*ROW('Hygiene Data'!F16)))</f>
        <v/>
      </c>
      <c r="DV22" s="382" t="str">
        <f ca="1">+IF(OFFSET('Hygiene Data'!$F$12,0,10*ROW('Hygiene Data'!F16))="","",OFFSET('Hygiene Data'!$F$12,0,10*ROW('Hygiene Data'!F16)))</f>
        <v/>
      </c>
      <c r="DW22" s="382" t="str">
        <f ca="1">+IF(OFFSET('Hygiene Data'!$F$13,0,10*ROW('Hygiene Data'!F16))="","",OFFSET('Hygiene Data'!$F$13,0,10*ROW('Hygiene Data'!F16)))</f>
        <v/>
      </c>
      <c r="DX22" s="382" t="str">
        <f ca="1">+IF(OFFSET('Hygiene Data'!$G$11,0,10*ROW('Hygiene Data'!G16))="","",OFFSET('Hygiene Data'!$G$11,0,10*ROW('Hygiene Data'!G16)))</f>
        <v/>
      </c>
      <c r="DY22" s="382" t="str">
        <f ca="1">+IF(OFFSET('Hygiene Data'!$G$12,0,10*ROW('Hygiene Data'!G16))="","",OFFSET('Hygiene Data'!$G$12,0,10*ROW('Hygiene Data'!G16)))</f>
        <v/>
      </c>
      <c r="DZ22" s="382" t="str">
        <f ca="1">+IF(OFFSET('Hygiene Data'!$G$13,0,10*ROW('Hygiene Data'!G16))="","",OFFSET('Hygiene Data'!$G$13,0,10*ROW('Hygiene Data'!G16)))</f>
        <v/>
      </c>
      <c r="EA22" s="382" t="str">
        <f ca="1">+IF(OFFSET('Hygiene Data'!$H$11,0,10*ROW('Hygiene Data'!H16))="","",OFFSET('Hygiene Data'!$H$11,0,10*ROW('Hygiene Data'!H16)))</f>
        <v/>
      </c>
      <c r="EB22" s="382" t="str">
        <f ca="1">+IF(OFFSET('Hygiene Data'!$H$12,0,10*ROW('Hygiene Data'!H16))="","",OFFSET('Hygiene Data'!$H$12,0,10*ROW('Hygiene Data'!H16)))</f>
        <v/>
      </c>
      <c r="EC22" s="382" t="str">
        <f ca="1">+IF(OFFSET('Hygiene Data'!$H$13,0,10*ROW('Hygiene Data'!H16))="","",OFFSET('Hygiene Data'!$H$13,0,10*ROW('Hygiene Data'!H16)))</f>
        <v/>
      </c>
      <c r="ED22" s="382" t="str">
        <f ca="1">+IF(OFFSET('Hygiene Data'!$I$11,0,10*ROW('Hygiene Data'!I16))="","",OFFSET('Hygiene Data'!$I$11,0,10*ROW('Hygiene Data'!I16)))</f>
        <v/>
      </c>
      <c r="EE22" s="382" t="str">
        <f ca="1">+IF(OFFSET('Hygiene Data'!$I$12,0,10*ROW('Hygiene Data'!I16))="","",OFFSET('Hygiene Data'!$I$12,0,10*ROW('Hygiene Data'!I16)))</f>
        <v/>
      </c>
      <c r="EF22" s="382" t="str">
        <f ca="1">+IF(OFFSET('Hygiene Data'!$I$13,0,10*ROW('Hygiene Data'!I16))="","",OFFSET('Hygiene Data'!$I$13,0,10*ROW('Hygiene Data'!I16)))</f>
        <v/>
      </c>
    </row>
    <row r="23" spans="1:136" x14ac:dyDescent="0.25">
      <c r="A23" s="491" t="str">
        <f ca="1">+IF(OFFSET('Water Data'!$B$2,0,10*ROW('Water Data'!E17))="","",OFFSET('Water Data'!$B$2,0,10*ROW('Water Data'!E17)))</f>
        <v/>
      </c>
      <c r="B23" s="491"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18" t="str">
        <f t="shared" ca="1" si="0"/>
        <v/>
      </c>
      <c r="D23" s="519"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19"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19"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19"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19"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19"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19"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19"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19"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19"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19"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19"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19"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19"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19"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19"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19"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19"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20"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20"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20"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20"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20"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20"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20"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20"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20"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20"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20"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20"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20"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20"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20"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20"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20"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20"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20"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20"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20"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20"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20"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20"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20"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20"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20"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20"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20"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20"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21"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97"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21"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21"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21"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21"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21"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21"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21"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21"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21"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21"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21"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21"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21"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21"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21"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21"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82" t="str">
        <f ca="1">+IF(OFFSET('Water Data'!$D$27,0,10*ROW('Water Data'!D17))="","",OFFSET('Water Data'!$D$27,0,10*ROW('Water Data'!D17)))</f>
        <v/>
      </c>
      <c r="BT23" s="382" t="str">
        <f ca="1">+IF(OFFSET('Water Data'!$D$28,0,10*ROW('Water Data'!D17))="","",OFFSET('Water Data'!$D$28,0,10*ROW('Water Data'!D17)))</f>
        <v/>
      </c>
      <c r="BU23" s="382" t="str">
        <f ca="1">+IF(OFFSET('Water Data'!$D$29,0,10*ROW('Water Data'!D17))="","",OFFSET('Water Data'!$D$29,0,10*ROW('Water Data'!D17)))</f>
        <v/>
      </c>
      <c r="BV23" s="382" t="str">
        <f ca="1">+IF(OFFSET('Water Data'!$E$27,0,10*ROW('Water Data'!E17))="","",OFFSET('Water Data'!$E$27,0,10*ROW('Water Data'!E17)))</f>
        <v/>
      </c>
      <c r="BW23" s="382" t="str">
        <f ca="1">+IF(OFFSET('Water Data'!$E$28,0,10*ROW('Water Data'!E17))="","",OFFSET('Water Data'!$E$28,0,10*ROW('Water Data'!E17)))</f>
        <v/>
      </c>
      <c r="BX23" s="382" t="str">
        <f ca="1">+IF(OFFSET('Water Data'!$E$29,0,10*ROW('Water Data'!E17))="","",OFFSET('Water Data'!$E$29,0,10*ROW('Water Data'!E17)))</f>
        <v/>
      </c>
      <c r="BY23" s="382" t="str">
        <f ca="1">+IF(OFFSET('Water Data'!$F$27,0,10*ROW('Water Data'!F17))="","",OFFSET('Water Data'!$F$27,0,10*ROW('Water Data'!F17)))</f>
        <v/>
      </c>
      <c r="BZ23" s="382" t="str">
        <f ca="1">+IF(OFFSET('Water Data'!$F$28,0,10*ROW('Water Data'!F17))="","",OFFSET('Water Data'!$F$28,0,10*ROW('Water Data'!F17)))</f>
        <v/>
      </c>
      <c r="CA23" s="382" t="str">
        <f ca="1">+IF(OFFSET('Water Data'!$F$29,0,10*ROW('Water Data'!F17))="","",OFFSET('Water Data'!$F$29,0,10*ROW('Water Data'!F17)))</f>
        <v/>
      </c>
      <c r="CB23" s="382" t="str">
        <f ca="1">+IF(OFFSET('Water Data'!$G$27,0,10*ROW('Water Data'!G17))="","",OFFSET('Water Data'!$G$27,0,10*ROW('Water Data'!G17)))</f>
        <v/>
      </c>
      <c r="CC23" s="382" t="str">
        <f ca="1">+IF(OFFSET('Water Data'!$G$28,0,10*ROW('Water Data'!G17))="","",OFFSET('Water Data'!$G$28,0,10*ROW('Water Data'!G17)))</f>
        <v/>
      </c>
      <c r="CD23" s="382" t="str">
        <f ca="1">+IF(OFFSET('Water Data'!$G$29,0,10*ROW('Water Data'!G17))="","",OFFSET('Water Data'!$G$29,0,10*ROW('Water Data'!G17)))</f>
        <v/>
      </c>
      <c r="CE23" s="382" t="str">
        <f ca="1">+IF(OFFSET('Water Data'!$H$27,0,10*ROW('Water Data'!H17))="","",OFFSET('Water Data'!$H$27,0,10*ROW('Water Data'!H17)))</f>
        <v/>
      </c>
      <c r="CF23" s="382" t="str">
        <f ca="1">+IF(OFFSET('Water Data'!$H$28,0,10*ROW('Water Data'!H17))="","",OFFSET('Water Data'!$H$28,0,10*ROW('Water Data'!H17)))</f>
        <v/>
      </c>
      <c r="CG23" s="382" t="str">
        <f ca="1">+IF(OFFSET('Water Data'!$H$29,0,10*ROW('Water Data'!H17))="","",OFFSET('Water Data'!$H$29,0,10*ROW('Water Data'!H17)))</f>
        <v/>
      </c>
      <c r="CH23" s="382" t="str">
        <f ca="1">+IF(OFFSET('Water Data'!$I$27,0,10*ROW('Water Data'!I17))="","",OFFSET('Water Data'!$I$27,0,10*ROW('Water Data'!I17)))</f>
        <v/>
      </c>
      <c r="CI23" s="382" t="str">
        <f ca="1">+IF(OFFSET('Water Data'!$I$28,0,10*ROW('Water Data'!I17))="","",OFFSET('Water Data'!$I$28,0,10*ROW('Water Data'!I17)))</f>
        <v/>
      </c>
      <c r="CJ23" s="382" t="str">
        <f ca="1">+IF(OFFSET('Water Data'!$I$29,0,10*ROW('Water Data'!I17))="","",OFFSET('Water Data'!$I$29,0,10*ROW('Water Data'!I17)))</f>
        <v/>
      </c>
      <c r="CK23" s="382" t="str">
        <f ca="1">+IF(OFFSET('Sanitation Data'!$D$28,0,10*ROW('Sanitation Data'!D17))="","",OFFSET('Sanitation Data'!$D$28,0,10*ROW('Sanitation Data'!D17)))</f>
        <v/>
      </c>
      <c r="CL23" s="382" t="str">
        <f ca="1">+IF(OFFSET('Sanitation Data'!$D$29,0,10*ROW('Sanitation Data'!D17))="","",OFFSET('Sanitation Data'!$D$29,0,10*ROW('Sanitation Data'!D17)))</f>
        <v/>
      </c>
      <c r="CM23" s="382" t="str">
        <f ca="1">+IF(OFFSET('Sanitation Data'!$D$30,0,10*ROW('Sanitation Data'!D17))="","",OFFSET('Sanitation Data'!$D$30,0,10*ROW('Sanitation Data'!D17)))</f>
        <v/>
      </c>
      <c r="CN23" s="382" t="str">
        <f ca="1">+IF(OFFSET('Sanitation Data'!$D$31,0,10*ROW('Sanitation Data'!D17))="","",OFFSET('Sanitation Data'!$D$31,0,10*ROW('Sanitation Data'!D17)))</f>
        <v/>
      </c>
      <c r="CO23" s="382" t="str">
        <f ca="1">+IF(OFFSET('Sanitation Data'!$D$32,0,10*ROW('Sanitation Data'!D17))="","",OFFSET('Sanitation Data'!$D$32,0,10*ROW('Sanitation Data'!D17)))</f>
        <v/>
      </c>
      <c r="CP23" s="382" t="str">
        <f ca="1">+IF(OFFSET('Sanitation Data'!$E$28,0,10*ROW('Sanitation Data'!E17))="","",OFFSET('Sanitation Data'!$E$28,0,10*ROW('Sanitation Data'!E17)))</f>
        <v/>
      </c>
      <c r="CQ23" s="382" t="str">
        <f ca="1">+IF(OFFSET('Sanitation Data'!$E$29,0,10*ROW('Sanitation Data'!E17))="","",OFFSET('Sanitation Data'!$E$29,0,10*ROW('Sanitation Data'!E17)))</f>
        <v/>
      </c>
      <c r="CR23" s="382" t="str">
        <f ca="1">+IF(OFFSET('Sanitation Data'!$E$30,0,10*ROW('Sanitation Data'!E17))="","",OFFSET('Sanitation Data'!$E$30,0,10*ROW('Sanitation Data'!E17)))</f>
        <v/>
      </c>
      <c r="CS23" s="382" t="str">
        <f ca="1">+IF(OFFSET('Sanitation Data'!$E$31,0,10*ROW('Sanitation Data'!E17))="","",OFFSET('Sanitation Data'!$E$31,0,10*ROW('Sanitation Data'!E17)))</f>
        <v/>
      </c>
      <c r="CT23" s="382" t="str">
        <f ca="1">+IF(OFFSET('Sanitation Data'!$E$32,0,10*ROW('Sanitation Data'!E17))="","",OFFSET('Sanitation Data'!$E$32,0,10*ROW('Sanitation Data'!E17)))</f>
        <v/>
      </c>
      <c r="CU23" s="382" t="str">
        <f ca="1">+IF(OFFSET('Sanitation Data'!$F$28,0,10*ROW('Sanitation Data'!F17))="","",OFFSET('Sanitation Data'!$F$28,0,10*ROW('Sanitation Data'!F17)))</f>
        <v/>
      </c>
      <c r="CV23" s="382" t="str">
        <f ca="1">+IF(OFFSET('Sanitation Data'!$F$29,0,10*ROW('Sanitation Data'!F17))="","",OFFSET('Sanitation Data'!$F$29,0,10*ROW('Sanitation Data'!F17)))</f>
        <v/>
      </c>
      <c r="CW23" s="382" t="str">
        <f ca="1">+IF(OFFSET('Sanitation Data'!$F$30,0,10*ROW('Sanitation Data'!F17))="","",OFFSET('Sanitation Data'!$F$30,0,10*ROW('Sanitation Data'!F17)))</f>
        <v/>
      </c>
      <c r="CX23" s="382" t="str">
        <f ca="1">+IF(OFFSET('Sanitation Data'!$F$31,0,10*ROW('Sanitation Data'!F17))="","",OFFSET('Sanitation Data'!$F$31,0,10*ROW('Sanitation Data'!F17)))</f>
        <v/>
      </c>
      <c r="CY23" s="382" t="str">
        <f ca="1">+IF(OFFSET('Sanitation Data'!$F$32,0,10*ROW('Sanitation Data'!F17))="","",OFFSET('Sanitation Data'!$F$32,0,10*ROW('Sanitation Data'!F17)))</f>
        <v/>
      </c>
      <c r="CZ23" s="382" t="str">
        <f ca="1">+IF(OFFSET('Sanitation Data'!$G$28,0,10*ROW('Sanitation Data'!G17))="","",OFFSET('Sanitation Data'!$G$28,0,10*ROW('Sanitation Data'!G17)))</f>
        <v/>
      </c>
      <c r="DA23" s="382" t="str">
        <f ca="1">+IF(OFFSET('Sanitation Data'!$G$29,0,10*ROW('Sanitation Data'!G17))="","",OFFSET('Sanitation Data'!$G$29,0,10*ROW('Sanitation Data'!G17)))</f>
        <v/>
      </c>
      <c r="DB23" s="382" t="str">
        <f ca="1">+IF(OFFSET('Sanitation Data'!$G$30,0,10*ROW('Sanitation Data'!G17))="","",OFFSET('Sanitation Data'!$G$30,0,10*ROW('Sanitation Data'!G17)))</f>
        <v/>
      </c>
      <c r="DC23" s="382" t="str">
        <f ca="1">+IF(OFFSET('Sanitation Data'!$G$31,0,10*ROW('Sanitation Data'!G17))="","",OFFSET('Sanitation Data'!$G$31,0,10*ROW('Sanitation Data'!G17)))</f>
        <v/>
      </c>
      <c r="DD23" s="382" t="str">
        <f ca="1">+IF(OFFSET('Sanitation Data'!$G$32,0,10*ROW('Sanitation Data'!G17))="","",OFFSET('Sanitation Data'!$G$32,0,10*ROW('Sanitation Data'!G17)))</f>
        <v/>
      </c>
      <c r="DE23" s="382" t="str">
        <f ca="1">+IF(OFFSET('Sanitation Data'!$H$28,0,10*ROW('Sanitation Data'!H17))="","",OFFSET('Sanitation Data'!$H$28,0,10*ROW('Sanitation Data'!H17)))</f>
        <v/>
      </c>
      <c r="DF23" s="382" t="str">
        <f ca="1">+IF(OFFSET('Sanitation Data'!$H$29,0,10*ROW('Sanitation Data'!H17))="","",OFFSET('Sanitation Data'!$H$29,0,10*ROW('Sanitation Data'!H17)))</f>
        <v/>
      </c>
      <c r="DG23" s="382" t="str">
        <f ca="1">+IF(OFFSET('Sanitation Data'!$H$30,0,10*ROW('Sanitation Data'!H17))="","",OFFSET('Sanitation Data'!$H$30,0,10*ROW('Sanitation Data'!H17)))</f>
        <v/>
      </c>
      <c r="DH23" s="382" t="str">
        <f ca="1">+IF(OFFSET('Sanitation Data'!$H$31,0,10*ROW('Sanitation Data'!H17))="","",OFFSET('Sanitation Data'!$H$31,0,10*ROW('Sanitation Data'!H17)))</f>
        <v/>
      </c>
      <c r="DI23" s="382" t="str">
        <f ca="1">+IF(OFFSET('Sanitation Data'!$H$32,0,10*ROW('Sanitation Data'!H17))="","",OFFSET('Sanitation Data'!$H$32,0,10*ROW('Sanitation Data'!H17)))</f>
        <v/>
      </c>
      <c r="DJ23" s="382" t="str">
        <f ca="1">+IF(OFFSET('Sanitation Data'!$I$28,0,10*ROW('Sanitation Data'!I17))="","",OFFSET('Sanitation Data'!$I$28,0,10*ROW('Sanitation Data'!I17)))</f>
        <v/>
      </c>
      <c r="DK23" s="382" t="str">
        <f ca="1">+IF(OFFSET('Sanitation Data'!$I$29,0,10*ROW('Sanitation Data'!I17))="","",OFFSET('Sanitation Data'!$I$29,0,10*ROW('Sanitation Data'!I17)))</f>
        <v/>
      </c>
      <c r="DL23" s="382" t="str">
        <f ca="1">+IF(OFFSET('Sanitation Data'!$I$30,0,10*ROW('Sanitation Data'!I17))="","",OFFSET('Sanitation Data'!$I$30,0,10*ROW('Sanitation Data'!I17)))</f>
        <v/>
      </c>
      <c r="DM23" s="382" t="str">
        <f ca="1">+IF(OFFSET('Sanitation Data'!$I$31,0,10*ROW('Sanitation Data'!I17))="","",OFFSET('Sanitation Data'!$I$31,0,10*ROW('Sanitation Data'!I17)))</f>
        <v/>
      </c>
      <c r="DN23" s="382" t="str">
        <f ca="1">+IF(OFFSET('Sanitation Data'!$I$32,0,10*ROW('Sanitation Data'!I17))="","",OFFSET('Sanitation Data'!$I$32,0,10*ROW('Sanitation Data'!I17)))</f>
        <v/>
      </c>
      <c r="DO23" s="382" t="str">
        <f ca="1">+IF(OFFSET('Hygiene Data'!$D$11,0,10*ROW('Hygiene Data'!D17))="","",OFFSET('Hygiene Data'!$D$11,0,10*ROW('Hygiene Data'!D17)))</f>
        <v/>
      </c>
      <c r="DP23" s="382" t="str">
        <f ca="1">+IF(OFFSET('Hygiene Data'!$D$12,0,10*ROW('Hygiene Data'!D17))="","",OFFSET('Hygiene Data'!$D$12,0,10*ROW('Hygiene Data'!D17)))</f>
        <v/>
      </c>
      <c r="DQ23" s="382" t="str">
        <f ca="1">+IF(OFFSET('Hygiene Data'!$D$13,0,10*ROW('Hygiene Data'!D17))="","",OFFSET('Hygiene Data'!$D$13,0,10*ROW('Hygiene Data'!D17)))</f>
        <v/>
      </c>
      <c r="DR23" s="382" t="str">
        <f ca="1">+IF(OFFSET('Hygiene Data'!$E$11,0,10*ROW('Hygiene Data'!E17))="","",OFFSET('Hygiene Data'!$E$11,0,10*ROW('Hygiene Data'!E17)))</f>
        <v/>
      </c>
      <c r="DS23" s="382" t="str">
        <f ca="1">+IF(OFFSET('Hygiene Data'!$E$12,0,10*ROW('Hygiene Data'!E17))="","",OFFSET('Hygiene Data'!$E$12,0,10*ROW('Hygiene Data'!E17)))</f>
        <v/>
      </c>
      <c r="DT23" s="382" t="str">
        <f ca="1">+IF(OFFSET('Hygiene Data'!$E$13,0,10*ROW('Hygiene Data'!E17))="","",OFFSET('Hygiene Data'!$E$13,0,10*ROW('Hygiene Data'!E17)))</f>
        <v/>
      </c>
      <c r="DU23" s="382" t="str">
        <f ca="1">+IF(OFFSET('Hygiene Data'!$F$11,0,10*ROW('Hygiene Data'!F17))="","",OFFSET('Hygiene Data'!$F$11,0,10*ROW('Hygiene Data'!F17)))</f>
        <v/>
      </c>
      <c r="DV23" s="382" t="str">
        <f ca="1">+IF(OFFSET('Hygiene Data'!$F$12,0,10*ROW('Hygiene Data'!F17))="","",OFFSET('Hygiene Data'!$F$12,0,10*ROW('Hygiene Data'!F17)))</f>
        <v/>
      </c>
      <c r="DW23" s="382" t="str">
        <f ca="1">+IF(OFFSET('Hygiene Data'!$F$13,0,10*ROW('Hygiene Data'!F17))="","",OFFSET('Hygiene Data'!$F$13,0,10*ROW('Hygiene Data'!F17)))</f>
        <v/>
      </c>
      <c r="DX23" s="382" t="str">
        <f ca="1">+IF(OFFSET('Hygiene Data'!$G$11,0,10*ROW('Hygiene Data'!G17))="","",OFFSET('Hygiene Data'!$G$11,0,10*ROW('Hygiene Data'!G17)))</f>
        <v/>
      </c>
      <c r="DY23" s="382" t="str">
        <f ca="1">+IF(OFFSET('Hygiene Data'!$G$12,0,10*ROW('Hygiene Data'!G17))="","",OFFSET('Hygiene Data'!$G$12,0,10*ROW('Hygiene Data'!G17)))</f>
        <v/>
      </c>
      <c r="DZ23" s="382" t="str">
        <f ca="1">+IF(OFFSET('Hygiene Data'!$G$13,0,10*ROW('Hygiene Data'!G17))="","",OFFSET('Hygiene Data'!$G$13,0,10*ROW('Hygiene Data'!G17)))</f>
        <v/>
      </c>
      <c r="EA23" s="382" t="str">
        <f ca="1">+IF(OFFSET('Hygiene Data'!$H$11,0,10*ROW('Hygiene Data'!H17))="","",OFFSET('Hygiene Data'!$H$11,0,10*ROW('Hygiene Data'!H17)))</f>
        <v/>
      </c>
      <c r="EB23" s="382" t="str">
        <f ca="1">+IF(OFFSET('Hygiene Data'!$H$12,0,10*ROW('Hygiene Data'!H17))="","",OFFSET('Hygiene Data'!$H$12,0,10*ROW('Hygiene Data'!H17)))</f>
        <v/>
      </c>
      <c r="EC23" s="382" t="str">
        <f ca="1">+IF(OFFSET('Hygiene Data'!$H$13,0,10*ROW('Hygiene Data'!H17))="","",OFFSET('Hygiene Data'!$H$13,0,10*ROW('Hygiene Data'!H17)))</f>
        <v/>
      </c>
      <c r="ED23" s="382" t="str">
        <f ca="1">+IF(OFFSET('Hygiene Data'!$I$11,0,10*ROW('Hygiene Data'!I17))="","",OFFSET('Hygiene Data'!$I$11,0,10*ROW('Hygiene Data'!I17)))</f>
        <v/>
      </c>
      <c r="EE23" s="382" t="str">
        <f ca="1">+IF(OFFSET('Hygiene Data'!$I$12,0,10*ROW('Hygiene Data'!I17))="","",OFFSET('Hygiene Data'!$I$12,0,10*ROW('Hygiene Data'!I17)))</f>
        <v/>
      </c>
      <c r="EF23" s="382" t="str">
        <f ca="1">+IF(OFFSET('Hygiene Data'!$I$13,0,10*ROW('Hygiene Data'!I17))="","",OFFSET('Hygiene Data'!$I$13,0,10*ROW('Hygiene Data'!I17)))</f>
        <v/>
      </c>
    </row>
    <row r="24" spans="1:136" x14ac:dyDescent="0.25">
      <c r="A24" s="491" t="str">
        <f ca="1">+IF(OFFSET('Water Data'!$B$2,0,10*ROW('Water Data'!E18))="","",OFFSET('Water Data'!$B$2,0,10*ROW('Water Data'!E18)))</f>
        <v/>
      </c>
      <c r="B24" s="491"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18" t="str">
        <f t="shared" ca="1" si="0"/>
        <v/>
      </c>
      <c r="D24" s="519"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19"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19"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19"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19"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19"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19"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19"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19"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19"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19"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19"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19"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19"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19"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19"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19"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19"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20"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20"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20"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20"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20"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20"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20"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20"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20"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20"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20"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20"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20"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20"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20"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20"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20"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20"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20"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20"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20"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20"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20"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20"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20"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20"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20"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20"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20"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20"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21"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97"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21"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21"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21"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21"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21"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21"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21"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21"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21"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21"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21"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21"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21"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21"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21"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21"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82" t="str">
        <f ca="1">+IF(OFFSET('Water Data'!$D$27,0,10*ROW('Water Data'!D18))="","",OFFSET('Water Data'!$D$27,0,10*ROW('Water Data'!D18)))</f>
        <v/>
      </c>
      <c r="BT24" s="382" t="str">
        <f ca="1">+IF(OFFSET('Water Data'!$D$28,0,10*ROW('Water Data'!D18))="","",OFFSET('Water Data'!$D$28,0,10*ROW('Water Data'!D18)))</f>
        <v/>
      </c>
      <c r="BU24" s="382" t="str">
        <f ca="1">+IF(OFFSET('Water Data'!$D$29,0,10*ROW('Water Data'!D18))="","",OFFSET('Water Data'!$D$29,0,10*ROW('Water Data'!D18)))</f>
        <v/>
      </c>
      <c r="BV24" s="382" t="str">
        <f ca="1">+IF(OFFSET('Water Data'!$E$27,0,10*ROW('Water Data'!E18))="","",OFFSET('Water Data'!$E$27,0,10*ROW('Water Data'!E18)))</f>
        <v/>
      </c>
      <c r="BW24" s="382" t="str">
        <f ca="1">+IF(OFFSET('Water Data'!$E$28,0,10*ROW('Water Data'!E18))="","",OFFSET('Water Data'!$E$28,0,10*ROW('Water Data'!E18)))</f>
        <v/>
      </c>
      <c r="BX24" s="382" t="str">
        <f ca="1">+IF(OFFSET('Water Data'!$E$29,0,10*ROW('Water Data'!E18))="","",OFFSET('Water Data'!$E$29,0,10*ROW('Water Data'!E18)))</f>
        <v/>
      </c>
      <c r="BY24" s="382" t="str">
        <f ca="1">+IF(OFFSET('Water Data'!$F$27,0,10*ROW('Water Data'!F18))="","",OFFSET('Water Data'!$F$27,0,10*ROW('Water Data'!F18)))</f>
        <v/>
      </c>
      <c r="BZ24" s="382" t="str">
        <f ca="1">+IF(OFFSET('Water Data'!$F$28,0,10*ROW('Water Data'!F18))="","",OFFSET('Water Data'!$F$28,0,10*ROW('Water Data'!F18)))</f>
        <v/>
      </c>
      <c r="CA24" s="382" t="str">
        <f ca="1">+IF(OFFSET('Water Data'!$F$29,0,10*ROW('Water Data'!F18))="","",OFFSET('Water Data'!$F$29,0,10*ROW('Water Data'!F18)))</f>
        <v/>
      </c>
      <c r="CB24" s="382" t="str">
        <f ca="1">+IF(OFFSET('Water Data'!$G$27,0,10*ROW('Water Data'!G18))="","",OFFSET('Water Data'!$G$27,0,10*ROW('Water Data'!G18)))</f>
        <v/>
      </c>
      <c r="CC24" s="382" t="str">
        <f ca="1">+IF(OFFSET('Water Data'!$G$28,0,10*ROW('Water Data'!G18))="","",OFFSET('Water Data'!$G$28,0,10*ROW('Water Data'!G18)))</f>
        <v/>
      </c>
      <c r="CD24" s="382" t="str">
        <f ca="1">+IF(OFFSET('Water Data'!$G$29,0,10*ROW('Water Data'!G18))="","",OFFSET('Water Data'!$G$29,0,10*ROW('Water Data'!G18)))</f>
        <v/>
      </c>
      <c r="CE24" s="382" t="str">
        <f ca="1">+IF(OFFSET('Water Data'!$H$27,0,10*ROW('Water Data'!H18))="","",OFFSET('Water Data'!$H$27,0,10*ROW('Water Data'!H18)))</f>
        <v/>
      </c>
      <c r="CF24" s="382" t="str">
        <f ca="1">+IF(OFFSET('Water Data'!$H$28,0,10*ROW('Water Data'!H18))="","",OFFSET('Water Data'!$H$28,0,10*ROW('Water Data'!H18)))</f>
        <v/>
      </c>
      <c r="CG24" s="382" t="str">
        <f ca="1">+IF(OFFSET('Water Data'!$H$29,0,10*ROW('Water Data'!H18))="","",OFFSET('Water Data'!$H$29,0,10*ROW('Water Data'!H18)))</f>
        <v/>
      </c>
      <c r="CH24" s="382" t="str">
        <f ca="1">+IF(OFFSET('Water Data'!$I$27,0,10*ROW('Water Data'!I18))="","",OFFSET('Water Data'!$I$27,0,10*ROW('Water Data'!I18)))</f>
        <v/>
      </c>
      <c r="CI24" s="382" t="str">
        <f ca="1">+IF(OFFSET('Water Data'!$I$28,0,10*ROW('Water Data'!I18))="","",OFFSET('Water Data'!$I$28,0,10*ROW('Water Data'!I18)))</f>
        <v/>
      </c>
      <c r="CJ24" s="382" t="str">
        <f ca="1">+IF(OFFSET('Water Data'!$I$29,0,10*ROW('Water Data'!I18))="","",OFFSET('Water Data'!$I$29,0,10*ROW('Water Data'!I18)))</f>
        <v/>
      </c>
      <c r="CK24" s="382" t="str">
        <f ca="1">+IF(OFFSET('Sanitation Data'!$D$28,0,10*ROW('Sanitation Data'!D18))="","",OFFSET('Sanitation Data'!$D$28,0,10*ROW('Sanitation Data'!D18)))</f>
        <v/>
      </c>
      <c r="CL24" s="382" t="str">
        <f ca="1">+IF(OFFSET('Sanitation Data'!$D$29,0,10*ROW('Sanitation Data'!D18))="","",OFFSET('Sanitation Data'!$D$29,0,10*ROW('Sanitation Data'!D18)))</f>
        <v/>
      </c>
      <c r="CM24" s="382" t="str">
        <f ca="1">+IF(OFFSET('Sanitation Data'!$D$30,0,10*ROW('Sanitation Data'!D18))="","",OFFSET('Sanitation Data'!$D$30,0,10*ROW('Sanitation Data'!D18)))</f>
        <v/>
      </c>
      <c r="CN24" s="382" t="str">
        <f ca="1">+IF(OFFSET('Sanitation Data'!$D$31,0,10*ROW('Sanitation Data'!D18))="","",OFFSET('Sanitation Data'!$D$31,0,10*ROW('Sanitation Data'!D18)))</f>
        <v/>
      </c>
      <c r="CO24" s="382" t="str">
        <f ca="1">+IF(OFFSET('Sanitation Data'!$D$32,0,10*ROW('Sanitation Data'!D18))="","",OFFSET('Sanitation Data'!$D$32,0,10*ROW('Sanitation Data'!D18)))</f>
        <v/>
      </c>
      <c r="CP24" s="382" t="str">
        <f ca="1">+IF(OFFSET('Sanitation Data'!$E$28,0,10*ROW('Sanitation Data'!E18))="","",OFFSET('Sanitation Data'!$E$28,0,10*ROW('Sanitation Data'!E18)))</f>
        <v/>
      </c>
      <c r="CQ24" s="382" t="str">
        <f ca="1">+IF(OFFSET('Sanitation Data'!$E$29,0,10*ROW('Sanitation Data'!E18))="","",OFFSET('Sanitation Data'!$E$29,0,10*ROW('Sanitation Data'!E18)))</f>
        <v/>
      </c>
      <c r="CR24" s="382" t="str">
        <f ca="1">+IF(OFFSET('Sanitation Data'!$E$30,0,10*ROW('Sanitation Data'!E18))="","",OFFSET('Sanitation Data'!$E$30,0,10*ROW('Sanitation Data'!E18)))</f>
        <v/>
      </c>
      <c r="CS24" s="382" t="str">
        <f ca="1">+IF(OFFSET('Sanitation Data'!$E$31,0,10*ROW('Sanitation Data'!E18))="","",OFFSET('Sanitation Data'!$E$31,0,10*ROW('Sanitation Data'!E18)))</f>
        <v/>
      </c>
      <c r="CT24" s="382" t="str">
        <f ca="1">+IF(OFFSET('Sanitation Data'!$E$32,0,10*ROW('Sanitation Data'!E18))="","",OFFSET('Sanitation Data'!$E$32,0,10*ROW('Sanitation Data'!E18)))</f>
        <v/>
      </c>
      <c r="CU24" s="382" t="str">
        <f ca="1">+IF(OFFSET('Sanitation Data'!$F$28,0,10*ROW('Sanitation Data'!F18))="","",OFFSET('Sanitation Data'!$F$28,0,10*ROW('Sanitation Data'!F18)))</f>
        <v/>
      </c>
      <c r="CV24" s="382" t="str">
        <f ca="1">+IF(OFFSET('Sanitation Data'!$F$29,0,10*ROW('Sanitation Data'!F18))="","",OFFSET('Sanitation Data'!$F$29,0,10*ROW('Sanitation Data'!F18)))</f>
        <v/>
      </c>
      <c r="CW24" s="382" t="str">
        <f ca="1">+IF(OFFSET('Sanitation Data'!$F$30,0,10*ROW('Sanitation Data'!F18))="","",OFFSET('Sanitation Data'!$F$30,0,10*ROW('Sanitation Data'!F18)))</f>
        <v/>
      </c>
      <c r="CX24" s="382" t="str">
        <f ca="1">+IF(OFFSET('Sanitation Data'!$F$31,0,10*ROW('Sanitation Data'!F18))="","",OFFSET('Sanitation Data'!$F$31,0,10*ROW('Sanitation Data'!F18)))</f>
        <v/>
      </c>
      <c r="CY24" s="382" t="str">
        <f ca="1">+IF(OFFSET('Sanitation Data'!$F$32,0,10*ROW('Sanitation Data'!F18))="","",OFFSET('Sanitation Data'!$F$32,0,10*ROW('Sanitation Data'!F18)))</f>
        <v/>
      </c>
      <c r="CZ24" s="382" t="str">
        <f ca="1">+IF(OFFSET('Sanitation Data'!$G$28,0,10*ROW('Sanitation Data'!G18))="","",OFFSET('Sanitation Data'!$G$28,0,10*ROW('Sanitation Data'!G18)))</f>
        <v/>
      </c>
      <c r="DA24" s="382" t="str">
        <f ca="1">+IF(OFFSET('Sanitation Data'!$G$29,0,10*ROW('Sanitation Data'!G18))="","",OFFSET('Sanitation Data'!$G$29,0,10*ROW('Sanitation Data'!G18)))</f>
        <v/>
      </c>
      <c r="DB24" s="382" t="str">
        <f ca="1">+IF(OFFSET('Sanitation Data'!$G$30,0,10*ROW('Sanitation Data'!G18))="","",OFFSET('Sanitation Data'!$G$30,0,10*ROW('Sanitation Data'!G18)))</f>
        <v/>
      </c>
      <c r="DC24" s="382" t="str">
        <f ca="1">+IF(OFFSET('Sanitation Data'!$G$31,0,10*ROW('Sanitation Data'!G18))="","",OFFSET('Sanitation Data'!$G$31,0,10*ROW('Sanitation Data'!G18)))</f>
        <v/>
      </c>
      <c r="DD24" s="382" t="str">
        <f ca="1">+IF(OFFSET('Sanitation Data'!$G$32,0,10*ROW('Sanitation Data'!G18))="","",OFFSET('Sanitation Data'!$G$32,0,10*ROW('Sanitation Data'!G18)))</f>
        <v/>
      </c>
      <c r="DE24" s="382" t="str">
        <f ca="1">+IF(OFFSET('Sanitation Data'!$H$28,0,10*ROW('Sanitation Data'!H18))="","",OFFSET('Sanitation Data'!$H$28,0,10*ROW('Sanitation Data'!H18)))</f>
        <v/>
      </c>
      <c r="DF24" s="382" t="str">
        <f ca="1">+IF(OFFSET('Sanitation Data'!$H$29,0,10*ROW('Sanitation Data'!H18))="","",OFFSET('Sanitation Data'!$H$29,0,10*ROW('Sanitation Data'!H18)))</f>
        <v/>
      </c>
      <c r="DG24" s="382" t="str">
        <f ca="1">+IF(OFFSET('Sanitation Data'!$H$30,0,10*ROW('Sanitation Data'!H18))="","",OFFSET('Sanitation Data'!$H$30,0,10*ROW('Sanitation Data'!H18)))</f>
        <v/>
      </c>
      <c r="DH24" s="382" t="str">
        <f ca="1">+IF(OFFSET('Sanitation Data'!$H$31,0,10*ROW('Sanitation Data'!H18))="","",OFFSET('Sanitation Data'!$H$31,0,10*ROW('Sanitation Data'!H18)))</f>
        <v/>
      </c>
      <c r="DI24" s="382" t="str">
        <f ca="1">+IF(OFFSET('Sanitation Data'!$H$32,0,10*ROW('Sanitation Data'!H18))="","",OFFSET('Sanitation Data'!$H$32,0,10*ROW('Sanitation Data'!H18)))</f>
        <v/>
      </c>
      <c r="DJ24" s="382" t="str">
        <f ca="1">+IF(OFFSET('Sanitation Data'!$I$28,0,10*ROW('Sanitation Data'!I18))="","",OFFSET('Sanitation Data'!$I$28,0,10*ROW('Sanitation Data'!I18)))</f>
        <v/>
      </c>
      <c r="DK24" s="382" t="str">
        <f ca="1">+IF(OFFSET('Sanitation Data'!$I$29,0,10*ROW('Sanitation Data'!I18))="","",OFFSET('Sanitation Data'!$I$29,0,10*ROW('Sanitation Data'!I18)))</f>
        <v/>
      </c>
      <c r="DL24" s="382" t="str">
        <f ca="1">+IF(OFFSET('Sanitation Data'!$I$30,0,10*ROW('Sanitation Data'!I18))="","",OFFSET('Sanitation Data'!$I$30,0,10*ROW('Sanitation Data'!I18)))</f>
        <v/>
      </c>
      <c r="DM24" s="382" t="str">
        <f ca="1">+IF(OFFSET('Sanitation Data'!$I$31,0,10*ROW('Sanitation Data'!I18))="","",OFFSET('Sanitation Data'!$I$31,0,10*ROW('Sanitation Data'!I18)))</f>
        <v/>
      </c>
      <c r="DN24" s="382" t="str">
        <f ca="1">+IF(OFFSET('Sanitation Data'!$I$32,0,10*ROW('Sanitation Data'!I18))="","",OFFSET('Sanitation Data'!$I$32,0,10*ROW('Sanitation Data'!I18)))</f>
        <v/>
      </c>
      <c r="DO24" s="382" t="str">
        <f ca="1">+IF(OFFSET('Hygiene Data'!$D$11,0,10*ROW('Hygiene Data'!D18))="","",OFFSET('Hygiene Data'!$D$11,0,10*ROW('Hygiene Data'!D18)))</f>
        <v/>
      </c>
      <c r="DP24" s="382" t="str">
        <f ca="1">+IF(OFFSET('Hygiene Data'!$D$12,0,10*ROW('Hygiene Data'!D18))="","",OFFSET('Hygiene Data'!$D$12,0,10*ROW('Hygiene Data'!D18)))</f>
        <v/>
      </c>
      <c r="DQ24" s="382" t="str">
        <f ca="1">+IF(OFFSET('Hygiene Data'!$D$13,0,10*ROW('Hygiene Data'!D18))="","",OFFSET('Hygiene Data'!$D$13,0,10*ROW('Hygiene Data'!D18)))</f>
        <v/>
      </c>
      <c r="DR24" s="382" t="str">
        <f ca="1">+IF(OFFSET('Hygiene Data'!$E$11,0,10*ROW('Hygiene Data'!E18))="","",OFFSET('Hygiene Data'!$E$11,0,10*ROW('Hygiene Data'!E18)))</f>
        <v/>
      </c>
      <c r="DS24" s="382" t="str">
        <f ca="1">+IF(OFFSET('Hygiene Data'!$E$12,0,10*ROW('Hygiene Data'!E18))="","",OFFSET('Hygiene Data'!$E$12,0,10*ROW('Hygiene Data'!E18)))</f>
        <v/>
      </c>
      <c r="DT24" s="382" t="str">
        <f ca="1">+IF(OFFSET('Hygiene Data'!$E$13,0,10*ROW('Hygiene Data'!E18))="","",OFFSET('Hygiene Data'!$E$13,0,10*ROW('Hygiene Data'!E18)))</f>
        <v/>
      </c>
      <c r="DU24" s="382" t="str">
        <f ca="1">+IF(OFFSET('Hygiene Data'!$F$11,0,10*ROW('Hygiene Data'!F18))="","",OFFSET('Hygiene Data'!$F$11,0,10*ROW('Hygiene Data'!F18)))</f>
        <v/>
      </c>
      <c r="DV24" s="382" t="str">
        <f ca="1">+IF(OFFSET('Hygiene Data'!$F$12,0,10*ROW('Hygiene Data'!F18))="","",OFFSET('Hygiene Data'!$F$12,0,10*ROW('Hygiene Data'!F18)))</f>
        <v/>
      </c>
      <c r="DW24" s="382" t="str">
        <f ca="1">+IF(OFFSET('Hygiene Data'!$F$13,0,10*ROW('Hygiene Data'!F18))="","",OFFSET('Hygiene Data'!$F$13,0,10*ROW('Hygiene Data'!F18)))</f>
        <v/>
      </c>
      <c r="DX24" s="382" t="str">
        <f ca="1">+IF(OFFSET('Hygiene Data'!$G$11,0,10*ROW('Hygiene Data'!G18))="","",OFFSET('Hygiene Data'!$G$11,0,10*ROW('Hygiene Data'!G18)))</f>
        <v/>
      </c>
      <c r="DY24" s="382" t="str">
        <f ca="1">+IF(OFFSET('Hygiene Data'!$G$12,0,10*ROW('Hygiene Data'!G18))="","",OFFSET('Hygiene Data'!$G$12,0,10*ROW('Hygiene Data'!G18)))</f>
        <v/>
      </c>
      <c r="DZ24" s="382" t="str">
        <f ca="1">+IF(OFFSET('Hygiene Data'!$G$13,0,10*ROW('Hygiene Data'!G18))="","",OFFSET('Hygiene Data'!$G$13,0,10*ROW('Hygiene Data'!G18)))</f>
        <v/>
      </c>
      <c r="EA24" s="382" t="str">
        <f ca="1">+IF(OFFSET('Hygiene Data'!$H$11,0,10*ROW('Hygiene Data'!H18))="","",OFFSET('Hygiene Data'!$H$11,0,10*ROW('Hygiene Data'!H18)))</f>
        <v/>
      </c>
      <c r="EB24" s="382" t="str">
        <f ca="1">+IF(OFFSET('Hygiene Data'!$H$12,0,10*ROW('Hygiene Data'!H18))="","",OFFSET('Hygiene Data'!$H$12,0,10*ROW('Hygiene Data'!H18)))</f>
        <v/>
      </c>
      <c r="EC24" s="382" t="str">
        <f ca="1">+IF(OFFSET('Hygiene Data'!$H$13,0,10*ROW('Hygiene Data'!H18))="","",OFFSET('Hygiene Data'!$H$13,0,10*ROW('Hygiene Data'!H18)))</f>
        <v/>
      </c>
      <c r="ED24" s="382" t="str">
        <f ca="1">+IF(OFFSET('Hygiene Data'!$I$11,0,10*ROW('Hygiene Data'!I18))="","",OFFSET('Hygiene Data'!$I$11,0,10*ROW('Hygiene Data'!I18)))</f>
        <v/>
      </c>
      <c r="EE24" s="382" t="str">
        <f ca="1">+IF(OFFSET('Hygiene Data'!$I$12,0,10*ROW('Hygiene Data'!I18))="","",OFFSET('Hygiene Data'!$I$12,0,10*ROW('Hygiene Data'!I18)))</f>
        <v/>
      </c>
      <c r="EF24" s="382" t="str">
        <f ca="1">+IF(OFFSET('Hygiene Data'!$I$13,0,10*ROW('Hygiene Data'!I18))="","",OFFSET('Hygiene Data'!$I$13,0,10*ROW('Hygiene Data'!I18)))</f>
        <v/>
      </c>
    </row>
    <row r="25" spans="1:136" x14ac:dyDescent="0.25">
      <c r="A25" s="491" t="str">
        <f ca="1">+IF(OFFSET('Water Data'!$B$2,0,10*ROW('Water Data'!E19))="","",OFFSET('Water Data'!$B$2,0,10*ROW('Water Data'!E19)))</f>
        <v/>
      </c>
      <c r="B25" s="491"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18" t="str">
        <f t="shared" ca="1" si="0"/>
        <v/>
      </c>
      <c r="D25" s="519"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19"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19"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19"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19"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19"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19"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19"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19"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19"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19"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19"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19"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19"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19"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19"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19"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19"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20"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20"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20"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20"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20"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20"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20"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20"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20"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20"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20"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20"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20"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20"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20"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20"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20"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20"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20"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20"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20"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20"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20"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20"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20"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20"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20"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20"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20"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20"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21"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97"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21"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21"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21"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21"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21"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21"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21"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21"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21"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21"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21"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21"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21"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21"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21"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21"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82" t="str">
        <f ca="1">+IF(OFFSET('Water Data'!$D$27,0,10*ROW('Water Data'!D19))="","",OFFSET('Water Data'!$D$27,0,10*ROW('Water Data'!D19)))</f>
        <v/>
      </c>
      <c r="BT25" s="382" t="str">
        <f ca="1">+IF(OFFSET('Water Data'!$D$28,0,10*ROW('Water Data'!D19))="","",OFFSET('Water Data'!$D$28,0,10*ROW('Water Data'!D19)))</f>
        <v/>
      </c>
      <c r="BU25" s="382" t="str">
        <f ca="1">+IF(OFFSET('Water Data'!$D$29,0,10*ROW('Water Data'!D19))="","",OFFSET('Water Data'!$D$29,0,10*ROW('Water Data'!D19)))</f>
        <v/>
      </c>
      <c r="BV25" s="382" t="str">
        <f ca="1">+IF(OFFSET('Water Data'!$E$27,0,10*ROW('Water Data'!E19))="","",OFFSET('Water Data'!$E$27,0,10*ROW('Water Data'!E19)))</f>
        <v/>
      </c>
      <c r="BW25" s="382" t="str">
        <f ca="1">+IF(OFFSET('Water Data'!$E$28,0,10*ROW('Water Data'!E19))="","",OFFSET('Water Data'!$E$28,0,10*ROW('Water Data'!E19)))</f>
        <v/>
      </c>
      <c r="BX25" s="382" t="str">
        <f ca="1">+IF(OFFSET('Water Data'!$E$29,0,10*ROW('Water Data'!E19))="","",OFFSET('Water Data'!$E$29,0,10*ROW('Water Data'!E19)))</f>
        <v/>
      </c>
      <c r="BY25" s="382" t="str">
        <f ca="1">+IF(OFFSET('Water Data'!$F$27,0,10*ROW('Water Data'!F19))="","",OFFSET('Water Data'!$F$27,0,10*ROW('Water Data'!F19)))</f>
        <v/>
      </c>
      <c r="BZ25" s="382" t="str">
        <f ca="1">+IF(OFFSET('Water Data'!$F$28,0,10*ROW('Water Data'!F19))="","",OFFSET('Water Data'!$F$28,0,10*ROW('Water Data'!F19)))</f>
        <v/>
      </c>
      <c r="CA25" s="382" t="str">
        <f ca="1">+IF(OFFSET('Water Data'!$F$29,0,10*ROW('Water Data'!F19))="","",OFFSET('Water Data'!$F$29,0,10*ROW('Water Data'!F19)))</f>
        <v/>
      </c>
      <c r="CB25" s="382" t="str">
        <f ca="1">+IF(OFFSET('Water Data'!$G$27,0,10*ROW('Water Data'!G19))="","",OFFSET('Water Data'!$G$27,0,10*ROW('Water Data'!G19)))</f>
        <v/>
      </c>
      <c r="CC25" s="382" t="str">
        <f ca="1">+IF(OFFSET('Water Data'!$G$28,0,10*ROW('Water Data'!G19))="","",OFFSET('Water Data'!$G$28,0,10*ROW('Water Data'!G19)))</f>
        <v/>
      </c>
      <c r="CD25" s="382" t="str">
        <f ca="1">+IF(OFFSET('Water Data'!$G$29,0,10*ROW('Water Data'!G19))="","",OFFSET('Water Data'!$G$29,0,10*ROW('Water Data'!G19)))</f>
        <v/>
      </c>
      <c r="CE25" s="382" t="str">
        <f ca="1">+IF(OFFSET('Water Data'!$H$27,0,10*ROW('Water Data'!H19))="","",OFFSET('Water Data'!$H$27,0,10*ROW('Water Data'!H19)))</f>
        <v/>
      </c>
      <c r="CF25" s="382" t="str">
        <f ca="1">+IF(OFFSET('Water Data'!$H$28,0,10*ROW('Water Data'!H19))="","",OFFSET('Water Data'!$H$28,0,10*ROW('Water Data'!H19)))</f>
        <v/>
      </c>
      <c r="CG25" s="382" t="str">
        <f ca="1">+IF(OFFSET('Water Data'!$H$29,0,10*ROW('Water Data'!H19))="","",OFFSET('Water Data'!$H$29,0,10*ROW('Water Data'!H19)))</f>
        <v/>
      </c>
      <c r="CH25" s="382" t="str">
        <f ca="1">+IF(OFFSET('Water Data'!$I$27,0,10*ROW('Water Data'!I19))="","",OFFSET('Water Data'!$I$27,0,10*ROW('Water Data'!I19)))</f>
        <v/>
      </c>
      <c r="CI25" s="382" t="str">
        <f ca="1">+IF(OFFSET('Water Data'!$I$28,0,10*ROW('Water Data'!I19))="","",OFFSET('Water Data'!$I$28,0,10*ROW('Water Data'!I19)))</f>
        <v/>
      </c>
      <c r="CJ25" s="382" t="str">
        <f ca="1">+IF(OFFSET('Water Data'!$I$29,0,10*ROW('Water Data'!I19))="","",OFFSET('Water Data'!$I$29,0,10*ROW('Water Data'!I19)))</f>
        <v/>
      </c>
      <c r="CK25" s="382" t="str">
        <f ca="1">+IF(OFFSET('Sanitation Data'!$D$28,0,10*ROW('Sanitation Data'!D19))="","",OFFSET('Sanitation Data'!$D$28,0,10*ROW('Sanitation Data'!D19)))</f>
        <v/>
      </c>
      <c r="CL25" s="382" t="str">
        <f ca="1">+IF(OFFSET('Sanitation Data'!$D$29,0,10*ROW('Sanitation Data'!D19))="","",OFFSET('Sanitation Data'!$D$29,0,10*ROW('Sanitation Data'!D19)))</f>
        <v/>
      </c>
      <c r="CM25" s="382" t="str">
        <f ca="1">+IF(OFFSET('Sanitation Data'!$D$30,0,10*ROW('Sanitation Data'!D19))="","",OFFSET('Sanitation Data'!$D$30,0,10*ROW('Sanitation Data'!D19)))</f>
        <v/>
      </c>
      <c r="CN25" s="382" t="str">
        <f ca="1">+IF(OFFSET('Sanitation Data'!$D$31,0,10*ROW('Sanitation Data'!D19))="","",OFFSET('Sanitation Data'!$D$31,0,10*ROW('Sanitation Data'!D19)))</f>
        <v/>
      </c>
      <c r="CO25" s="382" t="str">
        <f ca="1">+IF(OFFSET('Sanitation Data'!$D$32,0,10*ROW('Sanitation Data'!D19))="","",OFFSET('Sanitation Data'!$D$32,0,10*ROW('Sanitation Data'!D19)))</f>
        <v/>
      </c>
      <c r="CP25" s="382" t="str">
        <f ca="1">+IF(OFFSET('Sanitation Data'!$E$28,0,10*ROW('Sanitation Data'!E19))="","",OFFSET('Sanitation Data'!$E$28,0,10*ROW('Sanitation Data'!E19)))</f>
        <v/>
      </c>
      <c r="CQ25" s="382" t="str">
        <f ca="1">+IF(OFFSET('Sanitation Data'!$E$29,0,10*ROW('Sanitation Data'!E19))="","",OFFSET('Sanitation Data'!$E$29,0,10*ROW('Sanitation Data'!E19)))</f>
        <v/>
      </c>
      <c r="CR25" s="382" t="str">
        <f ca="1">+IF(OFFSET('Sanitation Data'!$E$30,0,10*ROW('Sanitation Data'!E19))="","",OFFSET('Sanitation Data'!$E$30,0,10*ROW('Sanitation Data'!E19)))</f>
        <v/>
      </c>
      <c r="CS25" s="382" t="str">
        <f ca="1">+IF(OFFSET('Sanitation Data'!$E$31,0,10*ROW('Sanitation Data'!E19))="","",OFFSET('Sanitation Data'!$E$31,0,10*ROW('Sanitation Data'!E19)))</f>
        <v/>
      </c>
      <c r="CT25" s="382" t="str">
        <f ca="1">+IF(OFFSET('Sanitation Data'!$E$32,0,10*ROW('Sanitation Data'!E19))="","",OFFSET('Sanitation Data'!$E$32,0,10*ROW('Sanitation Data'!E19)))</f>
        <v/>
      </c>
      <c r="CU25" s="382" t="str">
        <f ca="1">+IF(OFFSET('Sanitation Data'!$F$28,0,10*ROW('Sanitation Data'!F19))="","",OFFSET('Sanitation Data'!$F$28,0,10*ROW('Sanitation Data'!F19)))</f>
        <v/>
      </c>
      <c r="CV25" s="382" t="str">
        <f ca="1">+IF(OFFSET('Sanitation Data'!$F$29,0,10*ROW('Sanitation Data'!F19))="","",OFFSET('Sanitation Data'!$F$29,0,10*ROW('Sanitation Data'!F19)))</f>
        <v/>
      </c>
      <c r="CW25" s="382" t="str">
        <f ca="1">+IF(OFFSET('Sanitation Data'!$F$30,0,10*ROW('Sanitation Data'!F19))="","",OFFSET('Sanitation Data'!$F$30,0,10*ROW('Sanitation Data'!F19)))</f>
        <v/>
      </c>
      <c r="CX25" s="382" t="str">
        <f ca="1">+IF(OFFSET('Sanitation Data'!$F$31,0,10*ROW('Sanitation Data'!F19))="","",OFFSET('Sanitation Data'!$F$31,0,10*ROW('Sanitation Data'!F19)))</f>
        <v/>
      </c>
      <c r="CY25" s="382" t="str">
        <f ca="1">+IF(OFFSET('Sanitation Data'!$F$32,0,10*ROW('Sanitation Data'!F19))="","",OFFSET('Sanitation Data'!$F$32,0,10*ROW('Sanitation Data'!F19)))</f>
        <v/>
      </c>
      <c r="CZ25" s="382" t="str">
        <f ca="1">+IF(OFFSET('Sanitation Data'!$G$28,0,10*ROW('Sanitation Data'!G19))="","",OFFSET('Sanitation Data'!$G$28,0,10*ROW('Sanitation Data'!G19)))</f>
        <v/>
      </c>
      <c r="DA25" s="382" t="str">
        <f ca="1">+IF(OFFSET('Sanitation Data'!$G$29,0,10*ROW('Sanitation Data'!G19))="","",OFFSET('Sanitation Data'!$G$29,0,10*ROW('Sanitation Data'!G19)))</f>
        <v/>
      </c>
      <c r="DB25" s="382" t="str">
        <f ca="1">+IF(OFFSET('Sanitation Data'!$G$30,0,10*ROW('Sanitation Data'!G19))="","",OFFSET('Sanitation Data'!$G$30,0,10*ROW('Sanitation Data'!G19)))</f>
        <v/>
      </c>
      <c r="DC25" s="382" t="str">
        <f ca="1">+IF(OFFSET('Sanitation Data'!$G$31,0,10*ROW('Sanitation Data'!G19))="","",OFFSET('Sanitation Data'!$G$31,0,10*ROW('Sanitation Data'!G19)))</f>
        <v/>
      </c>
      <c r="DD25" s="382" t="str">
        <f ca="1">+IF(OFFSET('Sanitation Data'!$G$32,0,10*ROW('Sanitation Data'!G19))="","",OFFSET('Sanitation Data'!$G$32,0,10*ROW('Sanitation Data'!G19)))</f>
        <v/>
      </c>
      <c r="DE25" s="382" t="str">
        <f ca="1">+IF(OFFSET('Sanitation Data'!$H$28,0,10*ROW('Sanitation Data'!H19))="","",OFFSET('Sanitation Data'!$H$28,0,10*ROW('Sanitation Data'!H19)))</f>
        <v/>
      </c>
      <c r="DF25" s="382" t="str">
        <f ca="1">+IF(OFFSET('Sanitation Data'!$H$29,0,10*ROW('Sanitation Data'!H19))="","",OFFSET('Sanitation Data'!$H$29,0,10*ROW('Sanitation Data'!H19)))</f>
        <v/>
      </c>
      <c r="DG25" s="382" t="str">
        <f ca="1">+IF(OFFSET('Sanitation Data'!$H$30,0,10*ROW('Sanitation Data'!H19))="","",OFFSET('Sanitation Data'!$H$30,0,10*ROW('Sanitation Data'!H19)))</f>
        <v/>
      </c>
      <c r="DH25" s="382" t="str">
        <f ca="1">+IF(OFFSET('Sanitation Data'!$H$31,0,10*ROW('Sanitation Data'!H19))="","",OFFSET('Sanitation Data'!$H$31,0,10*ROW('Sanitation Data'!H19)))</f>
        <v/>
      </c>
      <c r="DI25" s="382" t="str">
        <f ca="1">+IF(OFFSET('Sanitation Data'!$H$32,0,10*ROW('Sanitation Data'!H19))="","",OFFSET('Sanitation Data'!$H$32,0,10*ROW('Sanitation Data'!H19)))</f>
        <v/>
      </c>
      <c r="DJ25" s="382" t="str">
        <f ca="1">+IF(OFFSET('Sanitation Data'!$I$28,0,10*ROW('Sanitation Data'!I19))="","",OFFSET('Sanitation Data'!$I$28,0,10*ROW('Sanitation Data'!I19)))</f>
        <v/>
      </c>
      <c r="DK25" s="382" t="str">
        <f ca="1">+IF(OFFSET('Sanitation Data'!$I$29,0,10*ROW('Sanitation Data'!I19))="","",OFFSET('Sanitation Data'!$I$29,0,10*ROW('Sanitation Data'!I19)))</f>
        <v/>
      </c>
      <c r="DL25" s="382" t="str">
        <f ca="1">+IF(OFFSET('Sanitation Data'!$I$30,0,10*ROW('Sanitation Data'!I19))="","",OFFSET('Sanitation Data'!$I$30,0,10*ROW('Sanitation Data'!I19)))</f>
        <v/>
      </c>
      <c r="DM25" s="382" t="str">
        <f ca="1">+IF(OFFSET('Sanitation Data'!$I$31,0,10*ROW('Sanitation Data'!I19))="","",OFFSET('Sanitation Data'!$I$31,0,10*ROW('Sanitation Data'!I19)))</f>
        <v/>
      </c>
      <c r="DN25" s="382" t="str">
        <f ca="1">+IF(OFFSET('Sanitation Data'!$I$32,0,10*ROW('Sanitation Data'!I19))="","",OFFSET('Sanitation Data'!$I$32,0,10*ROW('Sanitation Data'!I19)))</f>
        <v/>
      </c>
      <c r="DO25" s="382" t="str">
        <f ca="1">+IF(OFFSET('Hygiene Data'!$D$11,0,10*ROW('Hygiene Data'!D19))="","",OFFSET('Hygiene Data'!$D$11,0,10*ROW('Hygiene Data'!D19)))</f>
        <v/>
      </c>
      <c r="DP25" s="382" t="str">
        <f ca="1">+IF(OFFSET('Hygiene Data'!$D$12,0,10*ROW('Hygiene Data'!D19))="","",OFFSET('Hygiene Data'!$D$12,0,10*ROW('Hygiene Data'!D19)))</f>
        <v/>
      </c>
      <c r="DQ25" s="382" t="str">
        <f ca="1">+IF(OFFSET('Hygiene Data'!$D$13,0,10*ROW('Hygiene Data'!D19))="","",OFFSET('Hygiene Data'!$D$13,0,10*ROW('Hygiene Data'!D19)))</f>
        <v/>
      </c>
      <c r="DR25" s="382" t="str">
        <f ca="1">+IF(OFFSET('Hygiene Data'!$E$11,0,10*ROW('Hygiene Data'!E19))="","",OFFSET('Hygiene Data'!$E$11,0,10*ROW('Hygiene Data'!E19)))</f>
        <v/>
      </c>
      <c r="DS25" s="382" t="str">
        <f ca="1">+IF(OFFSET('Hygiene Data'!$E$12,0,10*ROW('Hygiene Data'!E19))="","",OFFSET('Hygiene Data'!$E$12,0,10*ROW('Hygiene Data'!E19)))</f>
        <v/>
      </c>
      <c r="DT25" s="382" t="str">
        <f ca="1">+IF(OFFSET('Hygiene Data'!$E$13,0,10*ROW('Hygiene Data'!E19))="","",OFFSET('Hygiene Data'!$E$13,0,10*ROW('Hygiene Data'!E19)))</f>
        <v/>
      </c>
      <c r="DU25" s="382" t="str">
        <f ca="1">+IF(OFFSET('Hygiene Data'!$F$11,0,10*ROW('Hygiene Data'!F19))="","",OFFSET('Hygiene Data'!$F$11,0,10*ROW('Hygiene Data'!F19)))</f>
        <v/>
      </c>
      <c r="DV25" s="382" t="str">
        <f ca="1">+IF(OFFSET('Hygiene Data'!$F$12,0,10*ROW('Hygiene Data'!F19))="","",OFFSET('Hygiene Data'!$F$12,0,10*ROW('Hygiene Data'!F19)))</f>
        <v/>
      </c>
      <c r="DW25" s="382" t="str">
        <f ca="1">+IF(OFFSET('Hygiene Data'!$F$13,0,10*ROW('Hygiene Data'!F19))="","",OFFSET('Hygiene Data'!$F$13,0,10*ROW('Hygiene Data'!F19)))</f>
        <v/>
      </c>
      <c r="DX25" s="382" t="str">
        <f ca="1">+IF(OFFSET('Hygiene Data'!$G$11,0,10*ROW('Hygiene Data'!G19))="","",OFFSET('Hygiene Data'!$G$11,0,10*ROW('Hygiene Data'!G19)))</f>
        <v/>
      </c>
      <c r="DY25" s="382" t="str">
        <f ca="1">+IF(OFFSET('Hygiene Data'!$G$12,0,10*ROW('Hygiene Data'!G19))="","",OFFSET('Hygiene Data'!$G$12,0,10*ROW('Hygiene Data'!G19)))</f>
        <v/>
      </c>
      <c r="DZ25" s="382" t="str">
        <f ca="1">+IF(OFFSET('Hygiene Data'!$G$13,0,10*ROW('Hygiene Data'!G19))="","",OFFSET('Hygiene Data'!$G$13,0,10*ROW('Hygiene Data'!G19)))</f>
        <v/>
      </c>
      <c r="EA25" s="382" t="str">
        <f ca="1">+IF(OFFSET('Hygiene Data'!$H$11,0,10*ROW('Hygiene Data'!H19))="","",OFFSET('Hygiene Data'!$H$11,0,10*ROW('Hygiene Data'!H19)))</f>
        <v/>
      </c>
      <c r="EB25" s="382" t="str">
        <f ca="1">+IF(OFFSET('Hygiene Data'!$H$12,0,10*ROW('Hygiene Data'!H19))="","",OFFSET('Hygiene Data'!$H$12,0,10*ROW('Hygiene Data'!H19)))</f>
        <v/>
      </c>
      <c r="EC25" s="382" t="str">
        <f ca="1">+IF(OFFSET('Hygiene Data'!$H$13,0,10*ROW('Hygiene Data'!H19))="","",OFFSET('Hygiene Data'!$H$13,0,10*ROW('Hygiene Data'!H19)))</f>
        <v/>
      </c>
      <c r="ED25" s="382" t="str">
        <f ca="1">+IF(OFFSET('Hygiene Data'!$I$11,0,10*ROW('Hygiene Data'!I19))="","",OFFSET('Hygiene Data'!$I$11,0,10*ROW('Hygiene Data'!I19)))</f>
        <v/>
      </c>
      <c r="EE25" s="382" t="str">
        <f ca="1">+IF(OFFSET('Hygiene Data'!$I$12,0,10*ROW('Hygiene Data'!I19))="","",OFFSET('Hygiene Data'!$I$12,0,10*ROW('Hygiene Data'!I19)))</f>
        <v/>
      </c>
      <c r="EF25" s="382" t="str">
        <f ca="1">+IF(OFFSET('Hygiene Data'!$I$13,0,10*ROW('Hygiene Data'!I19))="","",OFFSET('Hygiene Data'!$I$13,0,10*ROW('Hygiene Data'!I19)))</f>
        <v/>
      </c>
    </row>
    <row r="26" spans="1:136" x14ac:dyDescent="0.25">
      <c r="A26" s="491" t="str">
        <f ca="1">+IF(OFFSET('Water Data'!$B$2,0,10*ROW('Water Data'!E20))="","",OFFSET('Water Data'!$B$2,0,10*ROW('Water Data'!E20)))</f>
        <v/>
      </c>
      <c r="B26" s="491"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18" t="str">
        <f t="shared" ca="1" si="0"/>
        <v/>
      </c>
      <c r="D26" s="519"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19"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19"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19"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19"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19"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19"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19"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19"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19"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19"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19"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19"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19"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19"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19"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19"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19"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20"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20"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20"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20"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20"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20"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20"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20"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20"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20"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20"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20"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20"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20"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20"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20"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20"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20"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20"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20"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20"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20"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20"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20"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20"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20"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20"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20"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20"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20"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21"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97"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21"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21"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21"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21"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21"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21"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21"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21"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21"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21"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21"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21"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21"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21"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21"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21"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82" t="str">
        <f ca="1">+IF(OFFSET('Water Data'!$D$27,0,10*ROW('Water Data'!D20))="","",OFFSET('Water Data'!$D$27,0,10*ROW('Water Data'!D20)))</f>
        <v/>
      </c>
      <c r="BT26" s="382" t="str">
        <f ca="1">+IF(OFFSET('Water Data'!$D$28,0,10*ROW('Water Data'!D20))="","",OFFSET('Water Data'!$D$28,0,10*ROW('Water Data'!D20)))</f>
        <v/>
      </c>
      <c r="BU26" s="382" t="str">
        <f ca="1">+IF(OFFSET('Water Data'!$D$29,0,10*ROW('Water Data'!D20))="","",OFFSET('Water Data'!$D$29,0,10*ROW('Water Data'!D20)))</f>
        <v/>
      </c>
      <c r="BV26" s="382" t="str">
        <f ca="1">+IF(OFFSET('Water Data'!$E$27,0,10*ROW('Water Data'!E20))="","",OFFSET('Water Data'!$E$27,0,10*ROW('Water Data'!E20)))</f>
        <v/>
      </c>
      <c r="BW26" s="382" t="str">
        <f ca="1">+IF(OFFSET('Water Data'!$E$28,0,10*ROW('Water Data'!E20))="","",OFFSET('Water Data'!$E$28,0,10*ROW('Water Data'!E20)))</f>
        <v/>
      </c>
      <c r="BX26" s="382" t="str">
        <f ca="1">+IF(OFFSET('Water Data'!$E$29,0,10*ROW('Water Data'!E20))="","",OFFSET('Water Data'!$E$29,0,10*ROW('Water Data'!E20)))</f>
        <v/>
      </c>
      <c r="BY26" s="382" t="str">
        <f ca="1">+IF(OFFSET('Water Data'!$F$27,0,10*ROW('Water Data'!F20))="","",OFFSET('Water Data'!$F$27,0,10*ROW('Water Data'!F20)))</f>
        <v/>
      </c>
      <c r="BZ26" s="382" t="str">
        <f ca="1">+IF(OFFSET('Water Data'!$F$28,0,10*ROW('Water Data'!F20))="","",OFFSET('Water Data'!$F$28,0,10*ROW('Water Data'!F20)))</f>
        <v/>
      </c>
      <c r="CA26" s="382" t="str">
        <f ca="1">+IF(OFFSET('Water Data'!$F$29,0,10*ROW('Water Data'!F20))="","",OFFSET('Water Data'!$F$29,0,10*ROW('Water Data'!F20)))</f>
        <v/>
      </c>
      <c r="CB26" s="382" t="str">
        <f ca="1">+IF(OFFSET('Water Data'!$G$27,0,10*ROW('Water Data'!G20))="","",OFFSET('Water Data'!$G$27,0,10*ROW('Water Data'!G20)))</f>
        <v/>
      </c>
      <c r="CC26" s="382" t="str">
        <f ca="1">+IF(OFFSET('Water Data'!$G$28,0,10*ROW('Water Data'!G20))="","",OFFSET('Water Data'!$G$28,0,10*ROW('Water Data'!G20)))</f>
        <v/>
      </c>
      <c r="CD26" s="382" t="str">
        <f ca="1">+IF(OFFSET('Water Data'!$G$29,0,10*ROW('Water Data'!G20))="","",OFFSET('Water Data'!$G$29,0,10*ROW('Water Data'!G20)))</f>
        <v/>
      </c>
      <c r="CE26" s="382" t="str">
        <f ca="1">+IF(OFFSET('Water Data'!$H$27,0,10*ROW('Water Data'!H20))="","",OFFSET('Water Data'!$H$27,0,10*ROW('Water Data'!H20)))</f>
        <v/>
      </c>
      <c r="CF26" s="382" t="str">
        <f ca="1">+IF(OFFSET('Water Data'!$H$28,0,10*ROW('Water Data'!H20))="","",OFFSET('Water Data'!$H$28,0,10*ROW('Water Data'!H20)))</f>
        <v/>
      </c>
      <c r="CG26" s="382" t="str">
        <f ca="1">+IF(OFFSET('Water Data'!$H$29,0,10*ROW('Water Data'!H20))="","",OFFSET('Water Data'!$H$29,0,10*ROW('Water Data'!H20)))</f>
        <v/>
      </c>
      <c r="CH26" s="382" t="str">
        <f ca="1">+IF(OFFSET('Water Data'!$I$27,0,10*ROW('Water Data'!I20))="","",OFFSET('Water Data'!$I$27,0,10*ROW('Water Data'!I20)))</f>
        <v/>
      </c>
      <c r="CI26" s="382" t="str">
        <f ca="1">+IF(OFFSET('Water Data'!$I$28,0,10*ROW('Water Data'!I20))="","",OFFSET('Water Data'!$I$28,0,10*ROW('Water Data'!I20)))</f>
        <v/>
      </c>
      <c r="CJ26" s="382" t="str">
        <f ca="1">+IF(OFFSET('Water Data'!$I$29,0,10*ROW('Water Data'!I20))="","",OFFSET('Water Data'!$I$29,0,10*ROW('Water Data'!I20)))</f>
        <v/>
      </c>
      <c r="CK26" s="382" t="str">
        <f ca="1">+IF(OFFSET('Sanitation Data'!$D$28,0,10*ROW('Sanitation Data'!D20))="","",OFFSET('Sanitation Data'!$D$28,0,10*ROW('Sanitation Data'!D20)))</f>
        <v/>
      </c>
      <c r="CL26" s="382" t="str">
        <f ca="1">+IF(OFFSET('Sanitation Data'!$D$29,0,10*ROW('Sanitation Data'!D20))="","",OFFSET('Sanitation Data'!$D$29,0,10*ROW('Sanitation Data'!D20)))</f>
        <v/>
      </c>
      <c r="CM26" s="382" t="str">
        <f ca="1">+IF(OFFSET('Sanitation Data'!$D$30,0,10*ROW('Sanitation Data'!D20))="","",OFFSET('Sanitation Data'!$D$30,0,10*ROW('Sanitation Data'!D20)))</f>
        <v/>
      </c>
      <c r="CN26" s="382" t="str">
        <f ca="1">+IF(OFFSET('Sanitation Data'!$D$31,0,10*ROW('Sanitation Data'!D20))="","",OFFSET('Sanitation Data'!$D$31,0,10*ROW('Sanitation Data'!D20)))</f>
        <v/>
      </c>
      <c r="CO26" s="382" t="str">
        <f ca="1">+IF(OFFSET('Sanitation Data'!$D$32,0,10*ROW('Sanitation Data'!D20))="","",OFFSET('Sanitation Data'!$D$32,0,10*ROW('Sanitation Data'!D20)))</f>
        <v/>
      </c>
      <c r="CP26" s="382" t="str">
        <f ca="1">+IF(OFFSET('Sanitation Data'!$E$28,0,10*ROW('Sanitation Data'!E20))="","",OFFSET('Sanitation Data'!$E$28,0,10*ROW('Sanitation Data'!E20)))</f>
        <v/>
      </c>
      <c r="CQ26" s="382" t="str">
        <f ca="1">+IF(OFFSET('Sanitation Data'!$E$29,0,10*ROW('Sanitation Data'!E20))="","",OFFSET('Sanitation Data'!$E$29,0,10*ROW('Sanitation Data'!E20)))</f>
        <v/>
      </c>
      <c r="CR26" s="382" t="str">
        <f ca="1">+IF(OFFSET('Sanitation Data'!$E$30,0,10*ROW('Sanitation Data'!E20))="","",OFFSET('Sanitation Data'!$E$30,0,10*ROW('Sanitation Data'!E20)))</f>
        <v/>
      </c>
      <c r="CS26" s="382" t="str">
        <f ca="1">+IF(OFFSET('Sanitation Data'!$E$31,0,10*ROW('Sanitation Data'!E20))="","",OFFSET('Sanitation Data'!$E$31,0,10*ROW('Sanitation Data'!E20)))</f>
        <v/>
      </c>
      <c r="CT26" s="382" t="str">
        <f ca="1">+IF(OFFSET('Sanitation Data'!$E$32,0,10*ROW('Sanitation Data'!E20))="","",OFFSET('Sanitation Data'!$E$32,0,10*ROW('Sanitation Data'!E20)))</f>
        <v/>
      </c>
      <c r="CU26" s="382" t="str">
        <f ca="1">+IF(OFFSET('Sanitation Data'!$F$28,0,10*ROW('Sanitation Data'!F20))="","",OFFSET('Sanitation Data'!$F$28,0,10*ROW('Sanitation Data'!F20)))</f>
        <v/>
      </c>
      <c r="CV26" s="382" t="str">
        <f ca="1">+IF(OFFSET('Sanitation Data'!$F$29,0,10*ROW('Sanitation Data'!F20))="","",OFFSET('Sanitation Data'!$F$29,0,10*ROW('Sanitation Data'!F20)))</f>
        <v/>
      </c>
      <c r="CW26" s="382" t="str">
        <f ca="1">+IF(OFFSET('Sanitation Data'!$F$30,0,10*ROW('Sanitation Data'!F20))="","",OFFSET('Sanitation Data'!$F$30,0,10*ROW('Sanitation Data'!F20)))</f>
        <v/>
      </c>
      <c r="CX26" s="382" t="str">
        <f ca="1">+IF(OFFSET('Sanitation Data'!$F$31,0,10*ROW('Sanitation Data'!F20))="","",OFFSET('Sanitation Data'!$F$31,0,10*ROW('Sanitation Data'!F20)))</f>
        <v/>
      </c>
      <c r="CY26" s="382" t="str">
        <f ca="1">+IF(OFFSET('Sanitation Data'!$F$32,0,10*ROW('Sanitation Data'!F20))="","",OFFSET('Sanitation Data'!$F$32,0,10*ROW('Sanitation Data'!F20)))</f>
        <v/>
      </c>
      <c r="CZ26" s="382" t="str">
        <f ca="1">+IF(OFFSET('Sanitation Data'!$G$28,0,10*ROW('Sanitation Data'!G20))="","",OFFSET('Sanitation Data'!$G$28,0,10*ROW('Sanitation Data'!G20)))</f>
        <v/>
      </c>
      <c r="DA26" s="382" t="str">
        <f ca="1">+IF(OFFSET('Sanitation Data'!$G$29,0,10*ROW('Sanitation Data'!G20))="","",OFFSET('Sanitation Data'!$G$29,0,10*ROW('Sanitation Data'!G20)))</f>
        <v/>
      </c>
      <c r="DB26" s="382" t="str">
        <f ca="1">+IF(OFFSET('Sanitation Data'!$G$30,0,10*ROW('Sanitation Data'!G20))="","",OFFSET('Sanitation Data'!$G$30,0,10*ROW('Sanitation Data'!G20)))</f>
        <v/>
      </c>
      <c r="DC26" s="382" t="str">
        <f ca="1">+IF(OFFSET('Sanitation Data'!$G$31,0,10*ROW('Sanitation Data'!G20))="","",OFFSET('Sanitation Data'!$G$31,0,10*ROW('Sanitation Data'!G20)))</f>
        <v/>
      </c>
      <c r="DD26" s="382" t="str">
        <f ca="1">+IF(OFFSET('Sanitation Data'!$G$32,0,10*ROW('Sanitation Data'!G20))="","",OFFSET('Sanitation Data'!$G$32,0,10*ROW('Sanitation Data'!G20)))</f>
        <v/>
      </c>
      <c r="DE26" s="382" t="str">
        <f ca="1">+IF(OFFSET('Sanitation Data'!$H$28,0,10*ROW('Sanitation Data'!H20))="","",OFFSET('Sanitation Data'!$H$28,0,10*ROW('Sanitation Data'!H20)))</f>
        <v/>
      </c>
      <c r="DF26" s="382" t="str">
        <f ca="1">+IF(OFFSET('Sanitation Data'!$H$29,0,10*ROW('Sanitation Data'!H20))="","",OFFSET('Sanitation Data'!$H$29,0,10*ROW('Sanitation Data'!H20)))</f>
        <v/>
      </c>
      <c r="DG26" s="382" t="str">
        <f ca="1">+IF(OFFSET('Sanitation Data'!$H$30,0,10*ROW('Sanitation Data'!H20))="","",OFFSET('Sanitation Data'!$H$30,0,10*ROW('Sanitation Data'!H20)))</f>
        <v/>
      </c>
      <c r="DH26" s="382" t="str">
        <f ca="1">+IF(OFFSET('Sanitation Data'!$H$31,0,10*ROW('Sanitation Data'!H20))="","",OFFSET('Sanitation Data'!$H$31,0,10*ROW('Sanitation Data'!H20)))</f>
        <v/>
      </c>
      <c r="DI26" s="382" t="str">
        <f ca="1">+IF(OFFSET('Sanitation Data'!$H$32,0,10*ROW('Sanitation Data'!H20))="","",OFFSET('Sanitation Data'!$H$32,0,10*ROW('Sanitation Data'!H20)))</f>
        <v/>
      </c>
      <c r="DJ26" s="382" t="str">
        <f ca="1">+IF(OFFSET('Sanitation Data'!$I$28,0,10*ROW('Sanitation Data'!I20))="","",OFFSET('Sanitation Data'!$I$28,0,10*ROW('Sanitation Data'!I20)))</f>
        <v/>
      </c>
      <c r="DK26" s="382" t="str">
        <f ca="1">+IF(OFFSET('Sanitation Data'!$I$29,0,10*ROW('Sanitation Data'!I20))="","",OFFSET('Sanitation Data'!$I$29,0,10*ROW('Sanitation Data'!I20)))</f>
        <v/>
      </c>
      <c r="DL26" s="382" t="str">
        <f ca="1">+IF(OFFSET('Sanitation Data'!$I$30,0,10*ROW('Sanitation Data'!I20))="","",OFFSET('Sanitation Data'!$I$30,0,10*ROW('Sanitation Data'!I20)))</f>
        <v/>
      </c>
      <c r="DM26" s="382" t="str">
        <f ca="1">+IF(OFFSET('Sanitation Data'!$I$31,0,10*ROW('Sanitation Data'!I20))="","",OFFSET('Sanitation Data'!$I$31,0,10*ROW('Sanitation Data'!I20)))</f>
        <v/>
      </c>
      <c r="DN26" s="382" t="str">
        <f ca="1">+IF(OFFSET('Sanitation Data'!$I$32,0,10*ROW('Sanitation Data'!I20))="","",OFFSET('Sanitation Data'!$I$32,0,10*ROW('Sanitation Data'!I20)))</f>
        <v/>
      </c>
      <c r="DO26" s="382" t="str">
        <f ca="1">+IF(OFFSET('Hygiene Data'!$D$11,0,10*ROW('Hygiene Data'!D20))="","",OFFSET('Hygiene Data'!$D$11,0,10*ROW('Hygiene Data'!D20)))</f>
        <v/>
      </c>
      <c r="DP26" s="382" t="str">
        <f ca="1">+IF(OFFSET('Hygiene Data'!$D$12,0,10*ROW('Hygiene Data'!D20))="","",OFFSET('Hygiene Data'!$D$12,0,10*ROW('Hygiene Data'!D20)))</f>
        <v/>
      </c>
      <c r="DQ26" s="382" t="str">
        <f ca="1">+IF(OFFSET('Hygiene Data'!$D$13,0,10*ROW('Hygiene Data'!D20))="","",OFFSET('Hygiene Data'!$D$13,0,10*ROW('Hygiene Data'!D20)))</f>
        <v/>
      </c>
      <c r="DR26" s="382" t="str">
        <f ca="1">+IF(OFFSET('Hygiene Data'!$E$11,0,10*ROW('Hygiene Data'!E20))="","",OFFSET('Hygiene Data'!$E$11,0,10*ROW('Hygiene Data'!E20)))</f>
        <v/>
      </c>
      <c r="DS26" s="382" t="str">
        <f ca="1">+IF(OFFSET('Hygiene Data'!$E$12,0,10*ROW('Hygiene Data'!E20))="","",OFFSET('Hygiene Data'!$E$12,0,10*ROW('Hygiene Data'!E20)))</f>
        <v/>
      </c>
      <c r="DT26" s="382" t="str">
        <f ca="1">+IF(OFFSET('Hygiene Data'!$E$13,0,10*ROW('Hygiene Data'!E20))="","",OFFSET('Hygiene Data'!$E$13,0,10*ROW('Hygiene Data'!E20)))</f>
        <v/>
      </c>
      <c r="DU26" s="382" t="str">
        <f ca="1">+IF(OFFSET('Hygiene Data'!$F$11,0,10*ROW('Hygiene Data'!F20))="","",OFFSET('Hygiene Data'!$F$11,0,10*ROW('Hygiene Data'!F20)))</f>
        <v/>
      </c>
      <c r="DV26" s="382" t="str">
        <f ca="1">+IF(OFFSET('Hygiene Data'!$F$12,0,10*ROW('Hygiene Data'!F20))="","",OFFSET('Hygiene Data'!$F$12,0,10*ROW('Hygiene Data'!F20)))</f>
        <v/>
      </c>
      <c r="DW26" s="382" t="str">
        <f ca="1">+IF(OFFSET('Hygiene Data'!$F$13,0,10*ROW('Hygiene Data'!F20))="","",OFFSET('Hygiene Data'!$F$13,0,10*ROW('Hygiene Data'!F20)))</f>
        <v/>
      </c>
      <c r="DX26" s="382" t="str">
        <f ca="1">+IF(OFFSET('Hygiene Data'!$G$11,0,10*ROW('Hygiene Data'!G20))="","",OFFSET('Hygiene Data'!$G$11,0,10*ROW('Hygiene Data'!G20)))</f>
        <v/>
      </c>
      <c r="DY26" s="382" t="str">
        <f ca="1">+IF(OFFSET('Hygiene Data'!$G$12,0,10*ROW('Hygiene Data'!G20))="","",OFFSET('Hygiene Data'!$G$12,0,10*ROW('Hygiene Data'!G20)))</f>
        <v/>
      </c>
      <c r="DZ26" s="382" t="str">
        <f ca="1">+IF(OFFSET('Hygiene Data'!$G$13,0,10*ROW('Hygiene Data'!G20))="","",OFFSET('Hygiene Data'!$G$13,0,10*ROW('Hygiene Data'!G20)))</f>
        <v/>
      </c>
      <c r="EA26" s="382" t="str">
        <f ca="1">+IF(OFFSET('Hygiene Data'!$H$11,0,10*ROW('Hygiene Data'!H20))="","",OFFSET('Hygiene Data'!$H$11,0,10*ROW('Hygiene Data'!H20)))</f>
        <v/>
      </c>
      <c r="EB26" s="382" t="str">
        <f ca="1">+IF(OFFSET('Hygiene Data'!$H$12,0,10*ROW('Hygiene Data'!H20))="","",OFFSET('Hygiene Data'!$H$12,0,10*ROW('Hygiene Data'!H20)))</f>
        <v/>
      </c>
      <c r="EC26" s="382" t="str">
        <f ca="1">+IF(OFFSET('Hygiene Data'!$H$13,0,10*ROW('Hygiene Data'!H20))="","",OFFSET('Hygiene Data'!$H$13,0,10*ROW('Hygiene Data'!H20)))</f>
        <v/>
      </c>
      <c r="ED26" s="382" t="str">
        <f ca="1">+IF(OFFSET('Hygiene Data'!$I$11,0,10*ROW('Hygiene Data'!I20))="","",OFFSET('Hygiene Data'!$I$11,0,10*ROW('Hygiene Data'!I20)))</f>
        <v/>
      </c>
      <c r="EE26" s="382" t="str">
        <f ca="1">+IF(OFFSET('Hygiene Data'!$I$12,0,10*ROW('Hygiene Data'!I20))="","",OFFSET('Hygiene Data'!$I$12,0,10*ROW('Hygiene Data'!I20)))</f>
        <v/>
      </c>
      <c r="EF26" s="382" t="str">
        <f ca="1">+IF(OFFSET('Hygiene Data'!$I$13,0,10*ROW('Hygiene Data'!I20))="","",OFFSET('Hygiene Data'!$I$13,0,10*ROW('Hygiene Data'!I20)))</f>
        <v/>
      </c>
    </row>
    <row r="27" spans="1:136" x14ac:dyDescent="0.25">
      <c r="A27" s="491" t="str">
        <f ca="1">+IF(OFFSET('Water Data'!$B$2,0,10*ROW('Water Data'!E21))="","",OFFSET('Water Data'!$B$2,0,10*ROW('Water Data'!E21)))</f>
        <v/>
      </c>
      <c r="B27" s="491"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18" t="str">
        <f t="shared" ca="1" si="0"/>
        <v/>
      </c>
      <c r="D27" s="519"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19"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19"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19"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19"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19"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19"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19"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19"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19"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19"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19"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19"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19"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19"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19"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19"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19"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20"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20"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20"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20"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20"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20"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20"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20"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20"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20"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20"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20"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20"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20"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20"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20"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20"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20"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20"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20"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20"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20"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20"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20"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20"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20"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20"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20"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20"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20"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21"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97"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21"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21"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21"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21"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21"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21"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21"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21"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21"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21"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21"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21"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21"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21"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21"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21"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82" t="str">
        <f ca="1">+IF(OFFSET('Water Data'!$D$27,0,10*ROW('Water Data'!D21))="","",OFFSET('Water Data'!$D$27,0,10*ROW('Water Data'!D21)))</f>
        <v/>
      </c>
      <c r="BT27" s="382" t="str">
        <f ca="1">+IF(OFFSET('Water Data'!$D$28,0,10*ROW('Water Data'!D21))="","",OFFSET('Water Data'!$D$28,0,10*ROW('Water Data'!D21)))</f>
        <v/>
      </c>
      <c r="BU27" s="382" t="str">
        <f ca="1">+IF(OFFSET('Water Data'!$D$29,0,10*ROW('Water Data'!D21))="","",OFFSET('Water Data'!$D$29,0,10*ROW('Water Data'!D21)))</f>
        <v/>
      </c>
      <c r="BV27" s="382" t="str">
        <f ca="1">+IF(OFFSET('Water Data'!$E$27,0,10*ROW('Water Data'!E21))="","",OFFSET('Water Data'!$E$27,0,10*ROW('Water Data'!E21)))</f>
        <v/>
      </c>
      <c r="BW27" s="382" t="str">
        <f ca="1">+IF(OFFSET('Water Data'!$E$28,0,10*ROW('Water Data'!E21))="","",OFFSET('Water Data'!$E$28,0,10*ROW('Water Data'!E21)))</f>
        <v/>
      </c>
      <c r="BX27" s="382" t="str">
        <f ca="1">+IF(OFFSET('Water Data'!$E$29,0,10*ROW('Water Data'!E21))="","",OFFSET('Water Data'!$E$29,0,10*ROW('Water Data'!E21)))</f>
        <v/>
      </c>
      <c r="BY27" s="382" t="str">
        <f ca="1">+IF(OFFSET('Water Data'!$F$27,0,10*ROW('Water Data'!F21))="","",OFFSET('Water Data'!$F$27,0,10*ROW('Water Data'!F21)))</f>
        <v/>
      </c>
      <c r="BZ27" s="382" t="str">
        <f ca="1">+IF(OFFSET('Water Data'!$F$28,0,10*ROW('Water Data'!F21))="","",OFFSET('Water Data'!$F$28,0,10*ROW('Water Data'!F21)))</f>
        <v/>
      </c>
      <c r="CA27" s="382" t="str">
        <f ca="1">+IF(OFFSET('Water Data'!$F$29,0,10*ROW('Water Data'!F21))="","",OFFSET('Water Data'!$F$29,0,10*ROW('Water Data'!F21)))</f>
        <v/>
      </c>
      <c r="CB27" s="382" t="str">
        <f ca="1">+IF(OFFSET('Water Data'!$G$27,0,10*ROW('Water Data'!G21))="","",OFFSET('Water Data'!$G$27,0,10*ROW('Water Data'!G21)))</f>
        <v/>
      </c>
      <c r="CC27" s="382" t="str">
        <f ca="1">+IF(OFFSET('Water Data'!$G$28,0,10*ROW('Water Data'!G21))="","",OFFSET('Water Data'!$G$28,0,10*ROW('Water Data'!G21)))</f>
        <v/>
      </c>
      <c r="CD27" s="382" t="str">
        <f ca="1">+IF(OFFSET('Water Data'!$G$29,0,10*ROW('Water Data'!G21))="","",OFFSET('Water Data'!$G$29,0,10*ROW('Water Data'!G21)))</f>
        <v/>
      </c>
      <c r="CE27" s="382" t="str">
        <f ca="1">+IF(OFFSET('Water Data'!$H$27,0,10*ROW('Water Data'!H21))="","",OFFSET('Water Data'!$H$27,0,10*ROW('Water Data'!H21)))</f>
        <v/>
      </c>
      <c r="CF27" s="382" t="str">
        <f ca="1">+IF(OFFSET('Water Data'!$H$28,0,10*ROW('Water Data'!H21))="","",OFFSET('Water Data'!$H$28,0,10*ROW('Water Data'!H21)))</f>
        <v/>
      </c>
      <c r="CG27" s="382" t="str">
        <f ca="1">+IF(OFFSET('Water Data'!$H$29,0,10*ROW('Water Data'!H21))="","",OFFSET('Water Data'!$H$29,0,10*ROW('Water Data'!H21)))</f>
        <v/>
      </c>
      <c r="CH27" s="382" t="str">
        <f ca="1">+IF(OFFSET('Water Data'!$I$27,0,10*ROW('Water Data'!I21))="","",OFFSET('Water Data'!$I$27,0,10*ROW('Water Data'!I21)))</f>
        <v/>
      </c>
      <c r="CI27" s="382" t="str">
        <f ca="1">+IF(OFFSET('Water Data'!$I$28,0,10*ROW('Water Data'!I21))="","",OFFSET('Water Data'!$I$28,0,10*ROW('Water Data'!I21)))</f>
        <v/>
      </c>
      <c r="CJ27" s="382" t="str">
        <f ca="1">+IF(OFFSET('Water Data'!$I$29,0,10*ROW('Water Data'!I21))="","",OFFSET('Water Data'!$I$29,0,10*ROW('Water Data'!I21)))</f>
        <v/>
      </c>
      <c r="CK27" s="382" t="str">
        <f ca="1">+IF(OFFSET('Sanitation Data'!$D$28,0,10*ROW('Sanitation Data'!D21))="","",OFFSET('Sanitation Data'!$D$28,0,10*ROW('Sanitation Data'!D21)))</f>
        <v/>
      </c>
      <c r="CL27" s="382" t="str">
        <f ca="1">+IF(OFFSET('Sanitation Data'!$D$29,0,10*ROW('Sanitation Data'!D21))="","",OFFSET('Sanitation Data'!$D$29,0,10*ROW('Sanitation Data'!D21)))</f>
        <v/>
      </c>
      <c r="CM27" s="382" t="str">
        <f ca="1">+IF(OFFSET('Sanitation Data'!$D$30,0,10*ROW('Sanitation Data'!D21))="","",OFFSET('Sanitation Data'!$D$30,0,10*ROW('Sanitation Data'!D21)))</f>
        <v/>
      </c>
      <c r="CN27" s="382" t="str">
        <f ca="1">+IF(OFFSET('Sanitation Data'!$D$31,0,10*ROW('Sanitation Data'!D21))="","",OFFSET('Sanitation Data'!$D$31,0,10*ROW('Sanitation Data'!D21)))</f>
        <v/>
      </c>
      <c r="CO27" s="382" t="str">
        <f ca="1">+IF(OFFSET('Sanitation Data'!$D$32,0,10*ROW('Sanitation Data'!D21))="","",OFFSET('Sanitation Data'!$D$32,0,10*ROW('Sanitation Data'!D21)))</f>
        <v/>
      </c>
      <c r="CP27" s="382" t="str">
        <f ca="1">+IF(OFFSET('Sanitation Data'!$E$28,0,10*ROW('Sanitation Data'!E21))="","",OFFSET('Sanitation Data'!$E$28,0,10*ROW('Sanitation Data'!E21)))</f>
        <v/>
      </c>
      <c r="CQ27" s="382" t="str">
        <f ca="1">+IF(OFFSET('Sanitation Data'!$E$29,0,10*ROW('Sanitation Data'!E21))="","",OFFSET('Sanitation Data'!$E$29,0,10*ROW('Sanitation Data'!E21)))</f>
        <v/>
      </c>
      <c r="CR27" s="382" t="str">
        <f ca="1">+IF(OFFSET('Sanitation Data'!$E$30,0,10*ROW('Sanitation Data'!E21))="","",OFFSET('Sanitation Data'!$E$30,0,10*ROW('Sanitation Data'!E21)))</f>
        <v/>
      </c>
      <c r="CS27" s="382" t="str">
        <f ca="1">+IF(OFFSET('Sanitation Data'!$E$31,0,10*ROW('Sanitation Data'!E21))="","",OFFSET('Sanitation Data'!$E$31,0,10*ROW('Sanitation Data'!E21)))</f>
        <v/>
      </c>
      <c r="CT27" s="382" t="str">
        <f ca="1">+IF(OFFSET('Sanitation Data'!$E$32,0,10*ROW('Sanitation Data'!E21))="","",OFFSET('Sanitation Data'!$E$32,0,10*ROW('Sanitation Data'!E21)))</f>
        <v/>
      </c>
      <c r="CU27" s="382" t="str">
        <f ca="1">+IF(OFFSET('Sanitation Data'!$F$28,0,10*ROW('Sanitation Data'!F21))="","",OFFSET('Sanitation Data'!$F$28,0,10*ROW('Sanitation Data'!F21)))</f>
        <v/>
      </c>
      <c r="CV27" s="382" t="str">
        <f ca="1">+IF(OFFSET('Sanitation Data'!$F$29,0,10*ROW('Sanitation Data'!F21))="","",OFFSET('Sanitation Data'!$F$29,0,10*ROW('Sanitation Data'!F21)))</f>
        <v/>
      </c>
      <c r="CW27" s="382" t="str">
        <f ca="1">+IF(OFFSET('Sanitation Data'!$F$30,0,10*ROW('Sanitation Data'!F21))="","",OFFSET('Sanitation Data'!$F$30,0,10*ROW('Sanitation Data'!F21)))</f>
        <v/>
      </c>
      <c r="CX27" s="382" t="str">
        <f ca="1">+IF(OFFSET('Sanitation Data'!$F$31,0,10*ROW('Sanitation Data'!F21))="","",OFFSET('Sanitation Data'!$F$31,0,10*ROW('Sanitation Data'!F21)))</f>
        <v/>
      </c>
      <c r="CY27" s="382" t="str">
        <f ca="1">+IF(OFFSET('Sanitation Data'!$F$32,0,10*ROW('Sanitation Data'!F21))="","",OFFSET('Sanitation Data'!$F$32,0,10*ROW('Sanitation Data'!F21)))</f>
        <v/>
      </c>
      <c r="CZ27" s="382" t="str">
        <f ca="1">+IF(OFFSET('Sanitation Data'!$G$28,0,10*ROW('Sanitation Data'!G21))="","",OFFSET('Sanitation Data'!$G$28,0,10*ROW('Sanitation Data'!G21)))</f>
        <v/>
      </c>
      <c r="DA27" s="382" t="str">
        <f ca="1">+IF(OFFSET('Sanitation Data'!$G$29,0,10*ROW('Sanitation Data'!G21))="","",OFFSET('Sanitation Data'!$G$29,0,10*ROW('Sanitation Data'!G21)))</f>
        <v/>
      </c>
      <c r="DB27" s="382" t="str">
        <f ca="1">+IF(OFFSET('Sanitation Data'!$G$30,0,10*ROW('Sanitation Data'!G21))="","",OFFSET('Sanitation Data'!$G$30,0,10*ROW('Sanitation Data'!G21)))</f>
        <v/>
      </c>
      <c r="DC27" s="382" t="str">
        <f ca="1">+IF(OFFSET('Sanitation Data'!$G$31,0,10*ROW('Sanitation Data'!G21))="","",OFFSET('Sanitation Data'!$G$31,0,10*ROW('Sanitation Data'!G21)))</f>
        <v/>
      </c>
      <c r="DD27" s="382" t="str">
        <f ca="1">+IF(OFFSET('Sanitation Data'!$G$32,0,10*ROW('Sanitation Data'!G21))="","",OFFSET('Sanitation Data'!$G$32,0,10*ROW('Sanitation Data'!G21)))</f>
        <v/>
      </c>
      <c r="DE27" s="382" t="str">
        <f ca="1">+IF(OFFSET('Sanitation Data'!$H$28,0,10*ROW('Sanitation Data'!H21))="","",OFFSET('Sanitation Data'!$H$28,0,10*ROW('Sanitation Data'!H21)))</f>
        <v/>
      </c>
      <c r="DF27" s="382" t="str">
        <f ca="1">+IF(OFFSET('Sanitation Data'!$H$29,0,10*ROW('Sanitation Data'!H21))="","",OFFSET('Sanitation Data'!$H$29,0,10*ROW('Sanitation Data'!H21)))</f>
        <v/>
      </c>
      <c r="DG27" s="382" t="str">
        <f ca="1">+IF(OFFSET('Sanitation Data'!$H$30,0,10*ROW('Sanitation Data'!H21))="","",OFFSET('Sanitation Data'!$H$30,0,10*ROW('Sanitation Data'!H21)))</f>
        <v/>
      </c>
      <c r="DH27" s="382" t="str">
        <f ca="1">+IF(OFFSET('Sanitation Data'!$H$31,0,10*ROW('Sanitation Data'!H21))="","",OFFSET('Sanitation Data'!$H$31,0,10*ROW('Sanitation Data'!H21)))</f>
        <v/>
      </c>
      <c r="DI27" s="382" t="str">
        <f ca="1">+IF(OFFSET('Sanitation Data'!$H$32,0,10*ROW('Sanitation Data'!H21))="","",OFFSET('Sanitation Data'!$H$32,0,10*ROW('Sanitation Data'!H21)))</f>
        <v/>
      </c>
      <c r="DJ27" s="382" t="str">
        <f ca="1">+IF(OFFSET('Sanitation Data'!$I$28,0,10*ROW('Sanitation Data'!I21))="","",OFFSET('Sanitation Data'!$I$28,0,10*ROW('Sanitation Data'!I21)))</f>
        <v/>
      </c>
      <c r="DK27" s="382" t="str">
        <f ca="1">+IF(OFFSET('Sanitation Data'!$I$29,0,10*ROW('Sanitation Data'!I21))="","",OFFSET('Sanitation Data'!$I$29,0,10*ROW('Sanitation Data'!I21)))</f>
        <v/>
      </c>
      <c r="DL27" s="382" t="str">
        <f ca="1">+IF(OFFSET('Sanitation Data'!$I$30,0,10*ROW('Sanitation Data'!I21))="","",OFFSET('Sanitation Data'!$I$30,0,10*ROW('Sanitation Data'!I21)))</f>
        <v/>
      </c>
      <c r="DM27" s="382" t="str">
        <f ca="1">+IF(OFFSET('Sanitation Data'!$I$31,0,10*ROW('Sanitation Data'!I21))="","",OFFSET('Sanitation Data'!$I$31,0,10*ROW('Sanitation Data'!I21)))</f>
        <v/>
      </c>
      <c r="DN27" s="382" t="str">
        <f ca="1">+IF(OFFSET('Sanitation Data'!$I$32,0,10*ROW('Sanitation Data'!I21))="","",OFFSET('Sanitation Data'!$I$32,0,10*ROW('Sanitation Data'!I21)))</f>
        <v/>
      </c>
      <c r="DO27" s="382" t="str">
        <f ca="1">+IF(OFFSET('Hygiene Data'!$D$11,0,10*ROW('Hygiene Data'!D21))="","",OFFSET('Hygiene Data'!$D$11,0,10*ROW('Hygiene Data'!D21)))</f>
        <v/>
      </c>
      <c r="DP27" s="382" t="str">
        <f ca="1">+IF(OFFSET('Hygiene Data'!$D$12,0,10*ROW('Hygiene Data'!D21))="","",OFFSET('Hygiene Data'!$D$12,0,10*ROW('Hygiene Data'!D21)))</f>
        <v/>
      </c>
      <c r="DQ27" s="382" t="str">
        <f ca="1">+IF(OFFSET('Hygiene Data'!$D$13,0,10*ROW('Hygiene Data'!D21))="","",OFFSET('Hygiene Data'!$D$13,0,10*ROW('Hygiene Data'!D21)))</f>
        <v/>
      </c>
      <c r="DR27" s="382" t="str">
        <f ca="1">+IF(OFFSET('Hygiene Data'!$E$11,0,10*ROW('Hygiene Data'!E21))="","",OFFSET('Hygiene Data'!$E$11,0,10*ROW('Hygiene Data'!E21)))</f>
        <v/>
      </c>
      <c r="DS27" s="382" t="str">
        <f ca="1">+IF(OFFSET('Hygiene Data'!$E$12,0,10*ROW('Hygiene Data'!E21))="","",OFFSET('Hygiene Data'!$E$12,0,10*ROW('Hygiene Data'!E21)))</f>
        <v/>
      </c>
      <c r="DT27" s="382" t="str">
        <f ca="1">+IF(OFFSET('Hygiene Data'!$E$13,0,10*ROW('Hygiene Data'!E21))="","",OFFSET('Hygiene Data'!$E$13,0,10*ROW('Hygiene Data'!E21)))</f>
        <v/>
      </c>
      <c r="DU27" s="382" t="str">
        <f ca="1">+IF(OFFSET('Hygiene Data'!$F$11,0,10*ROW('Hygiene Data'!F21))="","",OFFSET('Hygiene Data'!$F$11,0,10*ROW('Hygiene Data'!F21)))</f>
        <v/>
      </c>
      <c r="DV27" s="382" t="str">
        <f ca="1">+IF(OFFSET('Hygiene Data'!$F$12,0,10*ROW('Hygiene Data'!F21))="","",OFFSET('Hygiene Data'!$F$12,0,10*ROW('Hygiene Data'!F21)))</f>
        <v/>
      </c>
      <c r="DW27" s="382" t="str">
        <f ca="1">+IF(OFFSET('Hygiene Data'!$F$13,0,10*ROW('Hygiene Data'!F21))="","",OFFSET('Hygiene Data'!$F$13,0,10*ROW('Hygiene Data'!F21)))</f>
        <v/>
      </c>
      <c r="DX27" s="382" t="str">
        <f ca="1">+IF(OFFSET('Hygiene Data'!$G$11,0,10*ROW('Hygiene Data'!G21))="","",OFFSET('Hygiene Data'!$G$11,0,10*ROW('Hygiene Data'!G21)))</f>
        <v/>
      </c>
      <c r="DY27" s="382" t="str">
        <f ca="1">+IF(OFFSET('Hygiene Data'!$G$12,0,10*ROW('Hygiene Data'!G21))="","",OFFSET('Hygiene Data'!$G$12,0,10*ROW('Hygiene Data'!G21)))</f>
        <v/>
      </c>
      <c r="DZ27" s="382" t="str">
        <f ca="1">+IF(OFFSET('Hygiene Data'!$G$13,0,10*ROW('Hygiene Data'!G21))="","",OFFSET('Hygiene Data'!$G$13,0,10*ROW('Hygiene Data'!G21)))</f>
        <v/>
      </c>
      <c r="EA27" s="382" t="str">
        <f ca="1">+IF(OFFSET('Hygiene Data'!$H$11,0,10*ROW('Hygiene Data'!H21))="","",OFFSET('Hygiene Data'!$H$11,0,10*ROW('Hygiene Data'!H21)))</f>
        <v/>
      </c>
      <c r="EB27" s="382" t="str">
        <f ca="1">+IF(OFFSET('Hygiene Data'!$H$12,0,10*ROW('Hygiene Data'!H21))="","",OFFSET('Hygiene Data'!$H$12,0,10*ROW('Hygiene Data'!H21)))</f>
        <v/>
      </c>
      <c r="EC27" s="382" t="str">
        <f ca="1">+IF(OFFSET('Hygiene Data'!$H$13,0,10*ROW('Hygiene Data'!H21))="","",OFFSET('Hygiene Data'!$H$13,0,10*ROW('Hygiene Data'!H21)))</f>
        <v/>
      </c>
      <c r="ED27" s="382" t="str">
        <f ca="1">+IF(OFFSET('Hygiene Data'!$I$11,0,10*ROW('Hygiene Data'!I21))="","",OFFSET('Hygiene Data'!$I$11,0,10*ROW('Hygiene Data'!I21)))</f>
        <v/>
      </c>
      <c r="EE27" s="382" t="str">
        <f ca="1">+IF(OFFSET('Hygiene Data'!$I$12,0,10*ROW('Hygiene Data'!I21))="","",OFFSET('Hygiene Data'!$I$12,0,10*ROW('Hygiene Data'!I21)))</f>
        <v/>
      </c>
      <c r="EF27" s="382" t="str">
        <f ca="1">+IF(OFFSET('Hygiene Data'!$I$13,0,10*ROW('Hygiene Data'!I21))="","",OFFSET('Hygiene Data'!$I$13,0,10*ROW('Hygiene Data'!I21)))</f>
        <v/>
      </c>
    </row>
    <row r="28" spans="1:136" x14ac:dyDescent="0.25">
      <c r="A28" s="491" t="str">
        <f ca="1">+IF(OFFSET('Water Data'!$B$2,0,10*ROW('Water Data'!E22))="","",OFFSET('Water Data'!$B$2,0,10*ROW('Water Data'!E22)))</f>
        <v/>
      </c>
      <c r="B28" s="491"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18" t="str">
        <f t="shared" ca="1" si="0"/>
        <v/>
      </c>
      <c r="D28" s="519"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19"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19"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19"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19"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19"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19"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19"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19"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19"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19"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19"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19"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19"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19"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19"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19"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19"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20"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20"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20"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20"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20"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20"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20"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20"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20"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20"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20"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20"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20"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20"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20"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20"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20"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20"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20"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20"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20"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20"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20"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20"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20"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20"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20"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20"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20"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20"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21"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97"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21"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21"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21"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21"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21"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21"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21"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21"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21"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21"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21"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21"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21"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21"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21"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21"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82" t="str">
        <f ca="1">+IF(OFFSET('Water Data'!$D$27,0,10*ROW('Water Data'!D22))="","",OFFSET('Water Data'!$D$27,0,10*ROW('Water Data'!D22)))</f>
        <v/>
      </c>
      <c r="BT28" s="382" t="str">
        <f ca="1">+IF(OFFSET('Water Data'!$D$28,0,10*ROW('Water Data'!D22))="","",OFFSET('Water Data'!$D$28,0,10*ROW('Water Data'!D22)))</f>
        <v/>
      </c>
      <c r="BU28" s="382" t="str">
        <f ca="1">+IF(OFFSET('Water Data'!$D$29,0,10*ROW('Water Data'!D22))="","",OFFSET('Water Data'!$D$29,0,10*ROW('Water Data'!D22)))</f>
        <v/>
      </c>
      <c r="BV28" s="382" t="str">
        <f ca="1">+IF(OFFSET('Water Data'!$E$27,0,10*ROW('Water Data'!E22))="","",OFFSET('Water Data'!$E$27,0,10*ROW('Water Data'!E22)))</f>
        <v/>
      </c>
      <c r="BW28" s="382" t="str">
        <f ca="1">+IF(OFFSET('Water Data'!$E$28,0,10*ROW('Water Data'!E22))="","",OFFSET('Water Data'!$E$28,0,10*ROW('Water Data'!E22)))</f>
        <v/>
      </c>
      <c r="BX28" s="382" t="str">
        <f ca="1">+IF(OFFSET('Water Data'!$E$29,0,10*ROW('Water Data'!E22))="","",OFFSET('Water Data'!$E$29,0,10*ROW('Water Data'!E22)))</f>
        <v/>
      </c>
      <c r="BY28" s="382" t="str">
        <f ca="1">+IF(OFFSET('Water Data'!$F$27,0,10*ROW('Water Data'!F22))="","",OFFSET('Water Data'!$F$27,0,10*ROW('Water Data'!F22)))</f>
        <v/>
      </c>
      <c r="BZ28" s="382" t="str">
        <f ca="1">+IF(OFFSET('Water Data'!$F$28,0,10*ROW('Water Data'!F22))="","",OFFSET('Water Data'!$F$28,0,10*ROW('Water Data'!F22)))</f>
        <v/>
      </c>
      <c r="CA28" s="382" t="str">
        <f ca="1">+IF(OFFSET('Water Data'!$F$29,0,10*ROW('Water Data'!F22))="","",OFFSET('Water Data'!$F$29,0,10*ROW('Water Data'!F22)))</f>
        <v/>
      </c>
      <c r="CB28" s="382" t="str">
        <f ca="1">+IF(OFFSET('Water Data'!$G$27,0,10*ROW('Water Data'!G22))="","",OFFSET('Water Data'!$G$27,0,10*ROW('Water Data'!G22)))</f>
        <v/>
      </c>
      <c r="CC28" s="382" t="str">
        <f ca="1">+IF(OFFSET('Water Data'!$G$28,0,10*ROW('Water Data'!G22))="","",OFFSET('Water Data'!$G$28,0,10*ROW('Water Data'!G22)))</f>
        <v/>
      </c>
      <c r="CD28" s="382" t="str">
        <f ca="1">+IF(OFFSET('Water Data'!$G$29,0,10*ROW('Water Data'!G22))="","",OFFSET('Water Data'!$G$29,0,10*ROW('Water Data'!G22)))</f>
        <v/>
      </c>
      <c r="CE28" s="382" t="str">
        <f ca="1">+IF(OFFSET('Water Data'!$H$27,0,10*ROW('Water Data'!H22))="","",OFFSET('Water Data'!$H$27,0,10*ROW('Water Data'!H22)))</f>
        <v/>
      </c>
      <c r="CF28" s="382" t="str">
        <f ca="1">+IF(OFFSET('Water Data'!$H$28,0,10*ROW('Water Data'!H22))="","",OFFSET('Water Data'!$H$28,0,10*ROW('Water Data'!H22)))</f>
        <v/>
      </c>
      <c r="CG28" s="382" t="str">
        <f ca="1">+IF(OFFSET('Water Data'!$H$29,0,10*ROW('Water Data'!H22))="","",OFFSET('Water Data'!$H$29,0,10*ROW('Water Data'!H22)))</f>
        <v/>
      </c>
      <c r="CH28" s="382" t="str">
        <f ca="1">+IF(OFFSET('Water Data'!$I$27,0,10*ROW('Water Data'!I22))="","",OFFSET('Water Data'!$I$27,0,10*ROW('Water Data'!I22)))</f>
        <v/>
      </c>
      <c r="CI28" s="382" t="str">
        <f ca="1">+IF(OFFSET('Water Data'!$I$28,0,10*ROW('Water Data'!I22))="","",OFFSET('Water Data'!$I$28,0,10*ROW('Water Data'!I22)))</f>
        <v/>
      </c>
      <c r="CJ28" s="382" t="str">
        <f ca="1">+IF(OFFSET('Water Data'!$I$29,0,10*ROW('Water Data'!I22))="","",OFFSET('Water Data'!$I$29,0,10*ROW('Water Data'!I22)))</f>
        <v/>
      </c>
      <c r="CK28" s="382" t="str">
        <f ca="1">+IF(OFFSET('Sanitation Data'!$D$28,0,10*ROW('Sanitation Data'!D22))="","",OFFSET('Sanitation Data'!$D$28,0,10*ROW('Sanitation Data'!D22)))</f>
        <v/>
      </c>
      <c r="CL28" s="382" t="str">
        <f ca="1">+IF(OFFSET('Sanitation Data'!$D$29,0,10*ROW('Sanitation Data'!D22))="","",OFFSET('Sanitation Data'!$D$29,0,10*ROW('Sanitation Data'!D22)))</f>
        <v/>
      </c>
      <c r="CM28" s="382" t="str">
        <f ca="1">+IF(OFFSET('Sanitation Data'!$D$30,0,10*ROW('Sanitation Data'!D22))="","",OFFSET('Sanitation Data'!$D$30,0,10*ROW('Sanitation Data'!D22)))</f>
        <v/>
      </c>
      <c r="CN28" s="382" t="str">
        <f ca="1">+IF(OFFSET('Sanitation Data'!$D$31,0,10*ROW('Sanitation Data'!D22))="","",OFFSET('Sanitation Data'!$D$31,0,10*ROW('Sanitation Data'!D22)))</f>
        <v/>
      </c>
      <c r="CO28" s="382" t="str">
        <f ca="1">+IF(OFFSET('Sanitation Data'!$D$32,0,10*ROW('Sanitation Data'!D22))="","",OFFSET('Sanitation Data'!$D$32,0,10*ROW('Sanitation Data'!D22)))</f>
        <v/>
      </c>
      <c r="CP28" s="382" t="str">
        <f ca="1">+IF(OFFSET('Sanitation Data'!$E$28,0,10*ROW('Sanitation Data'!E22))="","",OFFSET('Sanitation Data'!$E$28,0,10*ROW('Sanitation Data'!E22)))</f>
        <v/>
      </c>
      <c r="CQ28" s="382" t="str">
        <f ca="1">+IF(OFFSET('Sanitation Data'!$E$29,0,10*ROW('Sanitation Data'!E22))="","",OFFSET('Sanitation Data'!$E$29,0,10*ROW('Sanitation Data'!E22)))</f>
        <v/>
      </c>
      <c r="CR28" s="382" t="str">
        <f ca="1">+IF(OFFSET('Sanitation Data'!$E$30,0,10*ROW('Sanitation Data'!E22))="","",OFFSET('Sanitation Data'!$E$30,0,10*ROW('Sanitation Data'!E22)))</f>
        <v/>
      </c>
      <c r="CS28" s="382" t="str">
        <f ca="1">+IF(OFFSET('Sanitation Data'!$E$31,0,10*ROW('Sanitation Data'!E22))="","",OFFSET('Sanitation Data'!$E$31,0,10*ROW('Sanitation Data'!E22)))</f>
        <v/>
      </c>
      <c r="CT28" s="382" t="str">
        <f ca="1">+IF(OFFSET('Sanitation Data'!$E$32,0,10*ROW('Sanitation Data'!E22))="","",OFFSET('Sanitation Data'!$E$32,0,10*ROW('Sanitation Data'!E22)))</f>
        <v/>
      </c>
      <c r="CU28" s="382" t="str">
        <f ca="1">+IF(OFFSET('Sanitation Data'!$F$28,0,10*ROW('Sanitation Data'!F22))="","",OFFSET('Sanitation Data'!$F$28,0,10*ROW('Sanitation Data'!F22)))</f>
        <v/>
      </c>
      <c r="CV28" s="382" t="str">
        <f ca="1">+IF(OFFSET('Sanitation Data'!$F$29,0,10*ROW('Sanitation Data'!F22))="","",OFFSET('Sanitation Data'!$F$29,0,10*ROW('Sanitation Data'!F22)))</f>
        <v/>
      </c>
      <c r="CW28" s="382" t="str">
        <f ca="1">+IF(OFFSET('Sanitation Data'!$F$30,0,10*ROW('Sanitation Data'!F22))="","",OFFSET('Sanitation Data'!$F$30,0,10*ROW('Sanitation Data'!F22)))</f>
        <v/>
      </c>
      <c r="CX28" s="382" t="str">
        <f ca="1">+IF(OFFSET('Sanitation Data'!$F$31,0,10*ROW('Sanitation Data'!F22))="","",OFFSET('Sanitation Data'!$F$31,0,10*ROW('Sanitation Data'!F22)))</f>
        <v/>
      </c>
      <c r="CY28" s="382" t="str">
        <f ca="1">+IF(OFFSET('Sanitation Data'!$F$32,0,10*ROW('Sanitation Data'!F22))="","",OFFSET('Sanitation Data'!$F$32,0,10*ROW('Sanitation Data'!F22)))</f>
        <v/>
      </c>
      <c r="CZ28" s="382" t="str">
        <f ca="1">+IF(OFFSET('Sanitation Data'!$G$28,0,10*ROW('Sanitation Data'!G22))="","",OFFSET('Sanitation Data'!$G$28,0,10*ROW('Sanitation Data'!G22)))</f>
        <v/>
      </c>
      <c r="DA28" s="382" t="str">
        <f ca="1">+IF(OFFSET('Sanitation Data'!$G$29,0,10*ROW('Sanitation Data'!G22))="","",OFFSET('Sanitation Data'!$G$29,0,10*ROW('Sanitation Data'!G22)))</f>
        <v/>
      </c>
      <c r="DB28" s="382" t="str">
        <f ca="1">+IF(OFFSET('Sanitation Data'!$G$30,0,10*ROW('Sanitation Data'!G22))="","",OFFSET('Sanitation Data'!$G$30,0,10*ROW('Sanitation Data'!G22)))</f>
        <v/>
      </c>
      <c r="DC28" s="382" t="str">
        <f ca="1">+IF(OFFSET('Sanitation Data'!$G$31,0,10*ROW('Sanitation Data'!G22))="","",OFFSET('Sanitation Data'!$G$31,0,10*ROW('Sanitation Data'!G22)))</f>
        <v/>
      </c>
      <c r="DD28" s="382" t="str">
        <f ca="1">+IF(OFFSET('Sanitation Data'!$G$32,0,10*ROW('Sanitation Data'!G22))="","",OFFSET('Sanitation Data'!$G$32,0,10*ROW('Sanitation Data'!G22)))</f>
        <v/>
      </c>
      <c r="DE28" s="382" t="str">
        <f ca="1">+IF(OFFSET('Sanitation Data'!$H$28,0,10*ROW('Sanitation Data'!H22))="","",OFFSET('Sanitation Data'!$H$28,0,10*ROW('Sanitation Data'!H22)))</f>
        <v/>
      </c>
      <c r="DF28" s="382" t="str">
        <f ca="1">+IF(OFFSET('Sanitation Data'!$H$29,0,10*ROW('Sanitation Data'!H22))="","",OFFSET('Sanitation Data'!$H$29,0,10*ROW('Sanitation Data'!H22)))</f>
        <v/>
      </c>
      <c r="DG28" s="382" t="str">
        <f ca="1">+IF(OFFSET('Sanitation Data'!$H$30,0,10*ROW('Sanitation Data'!H22))="","",OFFSET('Sanitation Data'!$H$30,0,10*ROW('Sanitation Data'!H22)))</f>
        <v/>
      </c>
      <c r="DH28" s="382" t="str">
        <f ca="1">+IF(OFFSET('Sanitation Data'!$H$31,0,10*ROW('Sanitation Data'!H22))="","",OFFSET('Sanitation Data'!$H$31,0,10*ROW('Sanitation Data'!H22)))</f>
        <v/>
      </c>
      <c r="DI28" s="382" t="str">
        <f ca="1">+IF(OFFSET('Sanitation Data'!$H$32,0,10*ROW('Sanitation Data'!H22))="","",OFFSET('Sanitation Data'!$H$32,0,10*ROW('Sanitation Data'!H22)))</f>
        <v/>
      </c>
      <c r="DJ28" s="382" t="str">
        <f ca="1">+IF(OFFSET('Sanitation Data'!$I$28,0,10*ROW('Sanitation Data'!I22))="","",OFFSET('Sanitation Data'!$I$28,0,10*ROW('Sanitation Data'!I22)))</f>
        <v/>
      </c>
      <c r="DK28" s="382" t="str">
        <f ca="1">+IF(OFFSET('Sanitation Data'!$I$29,0,10*ROW('Sanitation Data'!I22))="","",OFFSET('Sanitation Data'!$I$29,0,10*ROW('Sanitation Data'!I22)))</f>
        <v/>
      </c>
      <c r="DL28" s="382" t="str">
        <f ca="1">+IF(OFFSET('Sanitation Data'!$I$30,0,10*ROW('Sanitation Data'!I22))="","",OFFSET('Sanitation Data'!$I$30,0,10*ROW('Sanitation Data'!I22)))</f>
        <v/>
      </c>
      <c r="DM28" s="382" t="str">
        <f ca="1">+IF(OFFSET('Sanitation Data'!$I$31,0,10*ROW('Sanitation Data'!I22))="","",OFFSET('Sanitation Data'!$I$31,0,10*ROW('Sanitation Data'!I22)))</f>
        <v/>
      </c>
      <c r="DN28" s="382" t="str">
        <f ca="1">+IF(OFFSET('Sanitation Data'!$I$32,0,10*ROW('Sanitation Data'!I22))="","",OFFSET('Sanitation Data'!$I$32,0,10*ROW('Sanitation Data'!I22)))</f>
        <v/>
      </c>
      <c r="DO28" s="382" t="str">
        <f ca="1">+IF(OFFSET('Hygiene Data'!$D$11,0,10*ROW('Hygiene Data'!D22))="","",OFFSET('Hygiene Data'!$D$11,0,10*ROW('Hygiene Data'!D22)))</f>
        <v/>
      </c>
      <c r="DP28" s="382" t="str">
        <f ca="1">+IF(OFFSET('Hygiene Data'!$D$12,0,10*ROW('Hygiene Data'!D22))="","",OFFSET('Hygiene Data'!$D$12,0,10*ROW('Hygiene Data'!D22)))</f>
        <v/>
      </c>
      <c r="DQ28" s="382" t="str">
        <f ca="1">+IF(OFFSET('Hygiene Data'!$D$13,0,10*ROW('Hygiene Data'!D22))="","",OFFSET('Hygiene Data'!$D$13,0,10*ROW('Hygiene Data'!D22)))</f>
        <v/>
      </c>
      <c r="DR28" s="382" t="str">
        <f ca="1">+IF(OFFSET('Hygiene Data'!$E$11,0,10*ROW('Hygiene Data'!E22))="","",OFFSET('Hygiene Data'!$E$11,0,10*ROW('Hygiene Data'!E22)))</f>
        <v/>
      </c>
      <c r="DS28" s="382" t="str">
        <f ca="1">+IF(OFFSET('Hygiene Data'!$E$12,0,10*ROW('Hygiene Data'!E22))="","",OFFSET('Hygiene Data'!$E$12,0,10*ROW('Hygiene Data'!E22)))</f>
        <v/>
      </c>
      <c r="DT28" s="382" t="str">
        <f ca="1">+IF(OFFSET('Hygiene Data'!$E$13,0,10*ROW('Hygiene Data'!E22))="","",OFFSET('Hygiene Data'!$E$13,0,10*ROW('Hygiene Data'!E22)))</f>
        <v/>
      </c>
      <c r="DU28" s="382" t="str">
        <f ca="1">+IF(OFFSET('Hygiene Data'!$F$11,0,10*ROW('Hygiene Data'!F22))="","",OFFSET('Hygiene Data'!$F$11,0,10*ROW('Hygiene Data'!F22)))</f>
        <v/>
      </c>
      <c r="DV28" s="382" t="str">
        <f ca="1">+IF(OFFSET('Hygiene Data'!$F$12,0,10*ROW('Hygiene Data'!F22))="","",OFFSET('Hygiene Data'!$F$12,0,10*ROW('Hygiene Data'!F22)))</f>
        <v/>
      </c>
      <c r="DW28" s="382" t="str">
        <f ca="1">+IF(OFFSET('Hygiene Data'!$F$13,0,10*ROW('Hygiene Data'!F22))="","",OFFSET('Hygiene Data'!$F$13,0,10*ROW('Hygiene Data'!F22)))</f>
        <v/>
      </c>
      <c r="DX28" s="382" t="str">
        <f ca="1">+IF(OFFSET('Hygiene Data'!$G$11,0,10*ROW('Hygiene Data'!G22))="","",OFFSET('Hygiene Data'!$G$11,0,10*ROW('Hygiene Data'!G22)))</f>
        <v/>
      </c>
      <c r="DY28" s="382" t="str">
        <f ca="1">+IF(OFFSET('Hygiene Data'!$G$12,0,10*ROW('Hygiene Data'!G22))="","",OFFSET('Hygiene Data'!$G$12,0,10*ROW('Hygiene Data'!G22)))</f>
        <v/>
      </c>
      <c r="DZ28" s="382" t="str">
        <f ca="1">+IF(OFFSET('Hygiene Data'!$G$13,0,10*ROW('Hygiene Data'!G22))="","",OFFSET('Hygiene Data'!$G$13,0,10*ROW('Hygiene Data'!G22)))</f>
        <v/>
      </c>
      <c r="EA28" s="382" t="str">
        <f ca="1">+IF(OFFSET('Hygiene Data'!$H$11,0,10*ROW('Hygiene Data'!H22))="","",OFFSET('Hygiene Data'!$H$11,0,10*ROW('Hygiene Data'!H22)))</f>
        <v/>
      </c>
      <c r="EB28" s="382" t="str">
        <f ca="1">+IF(OFFSET('Hygiene Data'!$H$12,0,10*ROW('Hygiene Data'!H22))="","",OFFSET('Hygiene Data'!$H$12,0,10*ROW('Hygiene Data'!H22)))</f>
        <v/>
      </c>
      <c r="EC28" s="382" t="str">
        <f ca="1">+IF(OFFSET('Hygiene Data'!$H$13,0,10*ROW('Hygiene Data'!H22))="","",OFFSET('Hygiene Data'!$H$13,0,10*ROW('Hygiene Data'!H22)))</f>
        <v/>
      </c>
      <c r="ED28" s="382" t="str">
        <f ca="1">+IF(OFFSET('Hygiene Data'!$I$11,0,10*ROW('Hygiene Data'!I22))="","",OFFSET('Hygiene Data'!$I$11,0,10*ROW('Hygiene Data'!I22)))</f>
        <v/>
      </c>
      <c r="EE28" s="382" t="str">
        <f ca="1">+IF(OFFSET('Hygiene Data'!$I$12,0,10*ROW('Hygiene Data'!I22))="","",OFFSET('Hygiene Data'!$I$12,0,10*ROW('Hygiene Data'!I22)))</f>
        <v/>
      </c>
      <c r="EF28" s="382" t="str">
        <f ca="1">+IF(OFFSET('Hygiene Data'!$I$13,0,10*ROW('Hygiene Data'!I22))="","",OFFSET('Hygiene Data'!$I$13,0,10*ROW('Hygiene Data'!I22)))</f>
        <v/>
      </c>
    </row>
    <row r="29" spans="1:136" x14ac:dyDescent="0.25">
      <c r="A29" s="491" t="str">
        <f ca="1">+IF(OFFSET('Water Data'!$B$2,0,10*ROW('Water Data'!E23))="","",OFFSET('Water Data'!$B$2,0,10*ROW('Water Data'!E23)))</f>
        <v/>
      </c>
      <c r="B29" s="491"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18" t="str">
        <f t="shared" ca="1" si="0"/>
        <v/>
      </c>
      <c r="D29" s="519"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19"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19"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19"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19"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19"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19"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19"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19"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19"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19"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19"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19"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19"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19"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19"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19"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19"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20"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20"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20"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20"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20"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20"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20"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20"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20"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20"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20"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20"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20"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20"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20"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20"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20"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20"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20"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20"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20"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20"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20"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20"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20"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20"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20"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20"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20"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20"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21"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97"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21"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21"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21"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21"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21"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21"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21"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21"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21"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21"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21"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21"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21"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21"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21"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21"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82" t="str">
        <f ca="1">+IF(OFFSET('Water Data'!$D$27,0,10*ROW('Water Data'!D23))="","",OFFSET('Water Data'!$D$27,0,10*ROW('Water Data'!D23)))</f>
        <v/>
      </c>
      <c r="BT29" s="382" t="str">
        <f ca="1">+IF(OFFSET('Water Data'!$D$28,0,10*ROW('Water Data'!D23))="","",OFFSET('Water Data'!$D$28,0,10*ROW('Water Data'!D23)))</f>
        <v/>
      </c>
      <c r="BU29" s="382" t="str">
        <f ca="1">+IF(OFFSET('Water Data'!$D$29,0,10*ROW('Water Data'!D23))="","",OFFSET('Water Data'!$D$29,0,10*ROW('Water Data'!D23)))</f>
        <v/>
      </c>
      <c r="BV29" s="382" t="str">
        <f ca="1">+IF(OFFSET('Water Data'!$E$27,0,10*ROW('Water Data'!E23))="","",OFFSET('Water Data'!$E$27,0,10*ROW('Water Data'!E23)))</f>
        <v/>
      </c>
      <c r="BW29" s="382" t="str">
        <f ca="1">+IF(OFFSET('Water Data'!$E$28,0,10*ROW('Water Data'!E23))="","",OFFSET('Water Data'!$E$28,0,10*ROW('Water Data'!E23)))</f>
        <v/>
      </c>
      <c r="BX29" s="382" t="str">
        <f ca="1">+IF(OFFSET('Water Data'!$E$29,0,10*ROW('Water Data'!E23))="","",OFFSET('Water Data'!$E$29,0,10*ROW('Water Data'!E23)))</f>
        <v/>
      </c>
      <c r="BY29" s="382" t="str">
        <f ca="1">+IF(OFFSET('Water Data'!$F$27,0,10*ROW('Water Data'!F23))="","",OFFSET('Water Data'!$F$27,0,10*ROW('Water Data'!F23)))</f>
        <v/>
      </c>
      <c r="BZ29" s="382" t="str">
        <f ca="1">+IF(OFFSET('Water Data'!$F$28,0,10*ROW('Water Data'!F23))="","",OFFSET('Water Data'!$F$28,0,10*ROW('Water Data'!F23)))</f>
        <v/>
      </c>
      <c r="CA29" s="382" t="str">
        <f ca="1">+IF(OFFSET('Water Data'!$F$29,0,10*ROW('Water Data'!F23))="","",OFFSET('Water Data'!$F$29,0,10*ROW('Water Data'!F23)))</f>
        <v/>
      </c>
      <c r="CB29" s="382" t="str">
        <f ca="1">+IF(OFFSET('Water Data'!$G$27,0,10*ROW('Water Data'!G23))="","",OFFSET('Water Data'!$G$27,0,10*ROW('Water Data'!G23)))</f>
        <v/>
      </c>
      <c r="CC29" s="382" t="str">
        <f ca="1">+IF(OFFSET('Water Data'!$G$28,0,10*ROW('Water Data'!G23))="","",OFFSET('Water Data'!$G$28,0,10*ROW('Water Data'!G23)))</f>
        <v/>
      </c>
      <c r="CD29" s="382" t="str">
        <f ca="1">+IF(OFFSET('Water Data'!$G$29,0,10*ROW('Water Data'!G23))="","",OFFSET('Water Data'!$G$29,0,10*ROW('Water Data'!G23)))</f>
        <v/>
      </c>
      <c r="CE29" s="382" t="str">
        <f ca="1">+IF(OFFSET('Water Data'!$H$27,0,10*ROW('Water Data'!H23))="","",OFFSET('Water Data'!$H$27,0,10*ROW('Water Data'!H23)))</f>
        <v/>
      </c>
      <c r="CF29" s="382" t="str">
        <f ca="1">+IF(OFFSET('Water Data'!$H$28,0,10*ROW('Water Data'!H23))="","",OFFSET('Water Data'!$H$28,0,10*ROW('Water Data'!H23)))</f>
        <v/>
      </c>
      <c r="CG29" s="382" t="str">
        <f ca="1">+IF(OFFSET('Water Data'!$H$29,0,10*ROW('Water Data'!H23))="","",OFFSET('Water Data'!$H$29,0,10*ROW('Water Data'!H23)))</f>
        <v/>
      </c>
      <c r="CH29" s="382" t="str">
        <f ca="1">+IF(OFFSET('Water Data'!$I$27,0,10*ROW('Water Data'!I23))="","",OFFSET('Water Data'!$I$27,0,10*ROW('Water Data'!I23)))</f>
        <v/>
      </c>
      <c r="CI29" s="382" t="str">
        <f ca="1">+IF(OFFSET('Water Data'!$I$28,0,10*ROW('Water Data'!I23))="","",OFFSET('Water Data'!$I$28,0,10*ROW('Water Data'!I23)))</f>
        <v/>
      </c>
      <c r="CJ29" s="382" t="str">
        <f ca="1">+IF(OFFSET('Water Data'!$I$29,0,10*ROW('Water Data'!I23))="","",OFFSET('Water Data'!$I$29,0,10*ROW('Water Data'!I23)))</f>
        <v/>
      </c>
      <c r="CK29" s="382" t="str">
        <f ca="1">+IF(OFFSET('Sanitation Data'!$D$28,0,10*ROW('Sanitation Data'!D23))="","",OFFSET('Sanitation Data'!$D$28,0,10*ROW('Sanitation Data'!D23)))</f>
        <v/>
      </c>
      <c r="CL29" s="382" t="str">
        <f ca="1">+IF(OFFSET('Sanitation Data'!$D$29,0,10*ROW('Sanitation Data'!D23))="","",OFFSET('Sanitation Data'!$D$29,0,10*ROW('Sanitation Data'!D23)))</f>
        <v/>
      </c>
      <c r="CM29" s="382" t="str">
        <f ca="1">+IF(OFFSET('Sanitation Data'!$D$30,0,10*ROW('Sanitation Data'!D23))="","",OFFSET('Sanitation Data'!$D$30,0,10*ROW('Sanitation Data'!D23)))</f>
        <v/>
      </c>
      <c r="CN29" s="382" t="str">
        <f ca="1">+IF(OFFSET('Sanitation Data'!$D$31,0,10*ROW('Sanitation Data'!D23))="","",OFFSET('Sanitation Data'!$D$31,0,10*ROW('Sanitation Data'!D23)))</f>
        <v/>
      </c>
      <c r="CO29" s="382" t="str">
        <f ca="1">+IF(OFFSET('Sanitation Data'!$D$32,0,10*ROW('Sanitation Data'!D23))="","",OFFSET('Sanitation Data'!$D$32,0,10*ROW('Sanitation Data'!D23)))</f>
        <v/>
      </c>
      <c r="CP29" s="382" t="str">
        <f ca="1">+IF(OFFSET('Sanitation Data'!$E$28,0,10*ROW('Sanitation Data'!E23))="","",OFFSET('Sanitation Data'!$E$28,0,10*ROW('Sanitation Data'!E23)))</f>
        <v/>
      </c>
      <c r="CQ29" s="382" t="str">
        <f ca="1">+IF(OFFSET('Sanitation Data'!$E$29,0,10*ROW('Sanitation Data'!E23))="","",OFFSET('Sanitation Data'!$E$29,0,10*ROW('Sanitation Data'!E23)))</f>
        <v/>
      </c>
      <c r="CR29" s="382" t="str">
        <f ca="1">+IF(OFFSET('Sanitation Data'!$E$30,0,10*ROW('Sanitation Data'!E23))="","",OFFSET('Sanitation Data'!$E$30,0,10*ROW('Sanitation Data'!E23)))</f>
        <v/>
      </c>
      <c r="CS29" s="382" t="str">
        <f ca="1">+IF(OFFSET('Sanitation Data'!$E$31,0,10*ROW('Sanitation Data'!E23))="","",OFFSET('Sanitation Data'!$E$31,0,10*ROW('Sanitation Data'!E23)))</f>
        <v/>
      </c>
      <c r="CT29" s="382" t="str">
        <f ca="1">+IF(OFFSET('Sanitation Data'!$E$32,0,10*ROW('Sanitation Data'!E23))="","",OFFSET('Sanitation Data'!$E$32,0,10*ROW('Sanitation Data'!E23)))</f>
        <v/>
      </c>
      <c r="CU29" s="382" t="str">
        <f ca="1">+IF(OFFSET('Sanitation Data'!$F$28,0,10*ROW('Sanitation Data'!F23))="","",OFFSET('Sanitation Data'!$F$28,0,10*ROW('Sanitation Data'!F23)))</f>
        <v/>
      </c>
      <c r="CV29" s="382" t="str">
        <f ca="1">+IF(OFFSET('Sanitation Data'!$F$29,0,10*ROW('Sanitation Data'!F23))="","",OFFSET('Sanitation Data'!$F$29,0,10*ROW('Sanitation Data'!F23)))</f>
        <v/>
      </c>
      <c r="CW29" s="382" t="str">
        <f ca="1">+IF(OFFSET('Sanitation Data'!$F$30,0,10*ROW('Sanitation Data'!F23))="","",OFFSET('Sanitation Data'!$F$30,0,10*ROW('Sanitation Data'!F23)))</f>
        <v/>
      </c>
      <c r="CX29" s="382" t="str">
        <f ca="1">+IF(OFFSET('Sanitation Data'!$F$31,0,10*ROW('Sanitation Data'!F23))="","",OFFSET('Sanitation Data'!$F$31,0,10*ROW('Sanitation Data'!F23)))</f>
        <v/>
      </c>
      <c r="CY29" s="382" t="str">
        <f ca="1">+IF(OFFSET('Sanitation Data'!$F$32,0,10*ROW('Sanitation Data'!F23))="","",OFFSET('Sanitation Data'!$F$32,0,10*ROW('Sanitation Data'!F23)))</f>
        <v/>
      </c>
      <c r="CZ29" s="382" t="str">
        <f ca="1">+IF(OFFSET('Sanitation Data'!$G$28,0,10*ROW('Sanitation Data'!G23))="","",OFFSET('Sanitation Data'!$G$28,0,10*ROW('Sanitation Data'!G23)))</f>
        <v/>
      </c>
      <c r="DA29" s="382" t="str">
        <f ca="1">+IF(OFFSET('Sanitation Data'!$G$29,0,10*ROW('Sanitation Data'!G23))="","",OFFSET('Sanitation Data'!$G$29,0,10*ROW('Sanitation Data'!G23)))</f>
        <v/>
      </c>
      <c r="DB29" s="382" t="str">
        <f ca="1">+IF(OFFSET('Sanitation Data'!$G$30,0,10*ROW('Sanitation Data'!G23))="","",OFFSET('Sanitation Data'!$G$30,0,10*ROW('Sanitation Data'!G23)))</f>
        <v/>
      </c>
      <c r="DC29" s="382" t="str">
        <f ca="1">+IF(OFFSET('Sanitation Data'!$G$31,0,10*ROW('Sanitation Data'!G23))="","",OFFSET('Sanitation Data'!$G$31,0,10*ROW('Sanitation Data'!G23)))</f>
        <v/>
      </c>
      <c r="DD29" s="382" t="str">
        <f ca="1">+IF(OFFSET('Sanitation Data'!$G$32,0,10*ROW('Sanitation Data'!G23))="","",OFFSET('Sanitation Data'!$G$32,0,10*ROW('Sanitation Data'!G23)))</f>
        <v/>
      </c>
      <c r="DE29" s="382" t="str">
        <f ca="1">+IF(OFFSET('Sanitation Data'!$H$28,0,10*ROW('Sanitation Data'!H23))="","",OFFSET('Sanitation Data'!$H$28,0,10*ROW('Sanitation Data'!H23)))</f>
        <v/>
      </c>
      <c r="DF29" s="382" t="str">
        <f ca="1">+IF(OFFSET('Sanitation Data'!$H$29,0,10*ROW('Sanitation Data'!H23))="","",OFFSET('Sanitation Data'!$H$29,0,10*ROW('Sanitation Data'!H23)))</f>
        <v/>
      </c>
      <c r="DG29" s="382" t="str">
        <f ca="1">+IF(OFFSET('Sanitation Data'!$H$30,0,10*ROW('Sanitation Data'!H23))="","",OFFSET('Sanitation Data'!$H$30,0,10*ROW('Sanitation Data'!H23)))</f>
        <v/>
      </c>
      <c r="DH29" s="382" t="str">
        <f ca="1">+IF(OFFSET('Sanitation Data'!$H$31,0,10*ROW('Sanitation Data'!H23))="","",OFFSET('Sanitation Data'!$H$31,0,10*ROW('Sanitation Data'!H23)))</f>
        <v/>
      </c>
      <c r="DI29" s="382" t="str">
        <f ca="1">+IF(OFFSET('Sanitation Data'!$H$32,0,10*ROW('Sanitation Data'!H23))="","",OFFSET('Sanitation Data'!$H$32,0,10*ROW('Sanitation Data'!H23)))</f>
        <v/>
      </c>
      <c r="DJ29" s="382" t="str">
        <f ca="1">+IF(OFFSET('Sanitation Data'!$I$28,0,10*ROW('Sanitation Data'!I23))="","",OFFSET('Sanitation Data'!$I$28,0,10*ROW('Sanitation Data'!I23)))</f>
        <v/>
      </c>
      <c r="DK29" s="382" t="str">
        <f ca="1">+IF(OFFSET('Sanitation Data'!$I$29,0,10*ROW('Sanitation Data'!I23))="","",OFFSET('Sanitation Data'!$I$29,0,10*ROW('Sanitation Data'!I23)))</f>
        <v/>
      </c>
      <c r="DL29" s="382" t="str">
        <f ca="1">+IF(OFFSET('Sanitation Data'!$I$30,0,10*ROW('Sanitation Data'!I23))="","",OFFSET('Sanitation Data'!$I$30,0,10*ROW('Sanitation Data'!I23)))</f>
        <v/>
      </c>
      <c r="DM29" s="382" t="str">
        <f ca="1">+IF(OFFSET('Sanitation Data'!$I$31,0,10*ROW('Sanitation Data'!I23))="","",OFFSET('Sanitation Data'!$I$31,0,10*ROW('Sanitation Data'!I23)))</f>
        <v/>
      </c>
      <c r="DN29" s="382" t="str">
        <f ca="1">+IF(OFFSET('Sanitation Data'!$I$32,0,10*ROW('Sanitation Data'!I23))="","",OFFSET('Sanitation Data'!$I$32,0,10*ROW('Sanitation Data'!I23)))</f>
        <v/>
      </c>
      <c r="DO29" s="382" t="str">
        <f ca="1">+IF(OFFSET('Hygiene Data'!$D$11,0,10*ROW('Hygiene Data'!D23))="","",OFFSET('Hygiene Data'!$D$11,0,10*ROW('Hygiene Data'!D23)))</f>
        <v/>
      </c>
      <c r="DP29" s="382" t="str">
        <f ca="1">+IF(OFFSET('Hygiene Data'!$D$12,0,10*ROW('Hygiene Data'!D23))="","",OFFSET('Hygiene Data'!$D$12,0,10*ROW('Hygiene Data'!D23)))</f>
        <v/>
      </c>
      <c r="DQ29" s="382" t="str">
        <f ca="1">+IF(OFFSET('Hygiene Data'!$D$13,0,10*ROW('Hygiene Data'!D23))="","",OFFSET('Hygiene Data'!$D$13,0,10*ROW('Hygiene Data'!D23)))</f>
        <v/>
      </c>
      <c r="DR29" s="382" t="str">
        <f ca="1">+IF(OFFSET('Hygiene Data'!$E$11,0,10*ROW('Hygiene Data'!E23))="","",OFFSET('Hygiene Data'!$E$11,0,10*ROW('Hygiene Data'!E23)))</f>
        <v/>
      </c>
      <c r="DS29" s="382" t="str">
        <f ca="1">+IF(OFFSET('Hygiene Data'!$E$12,0,10*ROW('Hygiene Data'!E23))="","",OFFSET('Hygiene Data'!$E$12,0,10*ROW('Hygiene Data'!E23)))</f>
        <v/>
      </c>
      <c r="DT29" s="382" t="str">
        <f ca="1">+IF(OFFSET('Hygiene Data'!$E$13,0,10*ROW('Hygiene Data'!E23))="","",OFFSET('Hygiene Data'!$E$13,0,10*ROW('Hygiene Data'!E23)))</f>
        <v/>
      </c>
      <c r="DU29" s="382" t="str">
        <f ca="1">+IF(OFFSET('Hygiene Data'!$F$11,0,10*ROW('Hygiene Data'!F23))="","",OFFSET('Hygiene Data'!$F$11,0,10*ROW('Hygiene Data'!F23)))</f>
        <v/>
      </c>
      <c r="DV29" s="382" t="str">
        <f ca="1">+IF(OFFSET('Hygiene Data'!$F$12,0,10*ROW('Hygiene Data'!F23))="","",OFFSET('Hygiene Data'!$F$12,0,10*ROW('Hygiene Data'!F23)))</f>
        <v/>
      </c>
      <c r="DW29" s="382" t="str">
        <f ca="1">+IF(OFFSET('Hygiene Data'!$F$13,0,10*ROW('Hygiene Data'!F23))="","",OFFSET('Hygiene Data'!$F$13,0,10*ROW('Hygiene Data'!F23)))</f>
        <v/>
      </c>
      <c r="DX29" s="382" t="str">
        <f ca="1">+IF(OFFSET('Hygiene Data'!$G$11,0,10*ROW('Hygiene Data'!G23))="","",OFFSET('Hygiene Data'!$G$11,0,10*ROW('Hygiene Data'!G23)))</f>
        <v/>
      </c>
      <c r="DY29" s="382" t="str">
        <f ca="1">+IF(OFFSET('Hygiene Data'!$G$12,0,10*ROW('Hygiene Data'!G23))="","",OFFSET('Hygiene Data'!$G$12,0,10*ROW('Hygiene Data'!G23)))</f>
        <v/>
      </c>
      <c r="DZ29" s="382" t="str">
        <f ca="1">+IF(OFFSET('Hygiene Data'!$G$13,0,10*ROW('Hygiene Data'!G23))="","",OFFSET('Hygiene Data'!$G$13,0,10*ROW('Hygiene Data'!G23)))</f>
        <v/>
      </c>
      <c r="EA29" s="382" t="str">
        <f ca="1">+IF(OFFSET('Hygiene Data'!$H$11,0,10*ROW('Hygiene Data'!H23))="","",OFFSET('Hygiene Data'!$H$11,0,10*ROW('Hygiene Data'!H23)))</f>
        <v/>
      </c>
      <c r="EB29" s="382" t="str">
        <f ca="1">+IF(OFFSET('Hygiene Data'!$H$12,0,10*ROW('Hygiene Data'!H23))="","",OFFSET('Hygiene Data'!$H$12,0,10*ROW('Hygiene Data'!H23)))</f>
        <v/>
      </c>
      <c r="EC29" s="382" t="str">
        <f ca="1">+IF(OFFSET('Hygiene Data'!$H$13,0,10*ROW('Hygiene Data'!H23))="","",OFFSET('Hygiene Data'!$H$13,0,10*ROW('Hygiene Data'!H23)))</f>
        <v/>
      </c>
      <c r="ED29" s="382" t="str">
        <f ca="1">+IF(OFFSET('Hygiene Data'!$I$11,0,10*ROW('Hygiene Data'!I23))="","",OFFSET('Hygiene Data'!$I$11,0,10*ROW('Hygiene Data'!I23)))</f>
        <v/>
      </c>
      <c r="EE29" s="382" t="str">
        <f ca="1">+IF(OFFSET('Hygiene Data'!$I$12,0,10*ROW('Hygiene Data'!I23))="","",OFFSET('Hygiene Data'!$I$12,0,10*ROW('Hygiene Data'!I23)))</f>
        <v/>
      </c>
      <c r="EF29" s="382" t="str">
        <f ca="1">+IF(OFFSET('Hygiene Data'!$I$13,0,10*ROW('Hygiene Data'!I23))="","",OFFSET('Hygiene Data'!$I$13,0,10*ROW('Hygiene Data'!I23)))</f>
        <v/>
      </c>
    </row>
    <row r="30" spans="1:136" x14ac:dyDescent="0.25">
      <c r="A30" s="491" t="str">
        <f ca="1">+IF(OFFSET('Water Data'!$B$2,0,10*ROW('Water Data'!E24))="","",OFFSET('Water Data'!$B$2,0,10*ROW('Water Data'!E24)))</f>
        <v/>
      </c>
      <c r="B30" s="491"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18" t="str">
        <f t="shared" ca="1" si="0"/>
        <v/>
      </c>
      <c r="D30" s="519"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19"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19"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19"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19"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19"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19"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19"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19"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19"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19"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19"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19"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19"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19"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19"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19"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19"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20"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20"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20"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20"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20"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20"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20"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20"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20"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20"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20"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20"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20"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20"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20"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20"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20"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20"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20"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20"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20"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20"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20"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20"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20"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20"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20"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20"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20"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20"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21"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97"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21"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21"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21"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21"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21"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21"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21"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21"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21"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21"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21"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21"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21"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21"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21"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21"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82" t="str">
        <f ca="1">+IF(OFFSET('Water Data'!$D$27,0,10*ROW('Water Data'!D24))="","",OFFSET('Water Data'!$D$27,0,10*ROW('Water Data'!D24)))</f>
        <v/>
      </c>
      <c r="BT30" s="382" t="str">
        <f ca="1">+IF(OFFSET('Water Data'!$D$28,0,10*ROW('Water Data'!D24))="","",OFFSET('Water Data'!$D$28,0,10*ROW('Water Data'!D24)))</f>
        <v/>
      </c>
      <c r="BU30" s="382" t="str">
        <f ca="1">+IF(OFFSET('Water Data'!$D$29,0,10*ROW('Water Data'!D24))="","",OFFSET('Water Data'!$D$29,0,10*ROW('Water Data'!D24)))</f>
        <v/>
      </c>
      <c r="BV30" s="382" t="str">
        <f ca="1">+IF(OFFSET('Water Data'!$E$27,0,10*ROW('Water Data'!E24))="","",OFFSET('Water Data'!$E$27,0,10*ROW('Water Data'!E24)))</f>
        <v/>
      </c>
      <c r="BW30" s="382" t="str">
        <f ca="1">+IF(OFFSET('Water Data'!$E$28,0,10*ROW('Water Data'!E24))="","",OFFSET('Water Data'!$E$28,0,10*ROW('Water Data'!E24)))</f>
        <v/>
      </c>
      <c r="BX30" s="382" t="str">
        <f ca="1">+IF(OFFSET('Water Data'!$E$29,0,10*ROW('Water Data'!E24))="","",OFFSET('Water Data'!$E$29,0,10*ROW('Water Data'!E24)))</f>
        <v/>
      </c>
      <c r="BY30" s="382" t="str">
        <f ca="1">+IF(OFFSET('Water Data'!$F$27,0,10*ROW('Water Data'!F24))="","",OFFSET('Water Data'!$F$27,0,10*ROW('Water Data'!F24)))</f>
        <v/>
      </c>
      <c r="BZ30" s="382" t="str">
        <f ca="1">+IF(OFFSET('Water Data'!$F$28,0,10*ROW('Water Data'!F24))="","",OFFSET('Water Data'!$F$28,0,10*ROW('Water Data'!F24)))</f>
        <v/>
      </c>
      <c r="CA30" s="382" t="str">
        <f ca="1">+IF(OFFSET('Water Data'!$F$29,0,10*ROW('Water Data'!F24))="","",OFFSET('Water Data'!$F$29,0,10*ROW('Water Data'!F24)))</f>
        <v/>
      </c>
      <c r="CB30" s="382" t="str">
        <f ca="1">+IF(OFFSET('Water Data'!$G$27,0,10*ROW('Water Data'!G24))="","",OFFSET('Water Data'!$G$27,0,10*ROW('Water Data'!G24)))</f>
        <v/>
      </c>
      <c r="CC30" s="382" t="str">
        <f ca="1">+IF(OFFSET('Water Data'!$G$28,0,10*ROW('Water Data'!G24))="","",OFFSET('Water Data'!$G$28,0,10*ROW('Water Data'!G24)))</f>
        <v/>
      </c>
      <c r="CD30" s="382" t="str">
        <f ca="1">+IF(OFFSET('Water Data'!$G$29,0,10*ROW('Water Data'!G24))="","",OFFSET('Water Data'!$G$29,0,10*ROW('Water Data'!G24)))</f>
        <v/>
      </c>
      <c r="CE30" s="382" t="str">
        <f ca="1">+IF(OFFSET('Water Data'!$H$27,0,10*ROW('Water Data'!H24))="","",OFFSET('Water Data'!$H$27,0,10*ROW('Water Data'!H24)))</f>
        <v/>
      </c>
      <c r="CF30" s="382" t="str">
        <f ca="1">+IF(OFFSET('Water Data'!$H$28,0,10*ROW('Water Data'!H24))="","",OFFSET('Water Data'!$H$28,0,10*ROW('Water Data'!H24)))</f>
        <v/>
      </c>
      <c r="CG30" s="382" t="str">
        <f ca="1">+IF(OFFSET('Water Data'!$H$29,0,10*ROW('Water Data'!H24))="","",OFFSET('Water Data'!$H$29,0,10*ROW('Water Data'!H24)))</f>
        <v/>
      </c>
      <c r="CH30" s="382" t="str">
        <f ca="1">+IF(OFFSET('Water Data'!$I$27,0,10*ROW('Water Data'!I24))="","",OFFSET('Water Data'!$I$27,0,10*ROW('Water Data'!I24)))</f>
        <v/>
      </c>
      <c r="CI30" s="382" t="str">
        <f ca="1">+IF(OFFSET('Water Data'!$I$28,0,10*ROW('Water Data'!I24))="","",OFFSET('Water Data'!$I$28,0,10*ROW('Water Data'!I24)))</f>
        <v/>
      </c>
      <c r="CJ30" s="382" t="str">
        <f ca="1">+IF(OFFSET('Water Data'!$I$29,0,10*ROW('Water Data'!I24))="","",OFFSET('Water Data'!$I$29,0,10*ROW('Water Data'!I24)))</f>
        <v/>
      </c>
      <c r="CK30" s="382" t="str">
        <f ca="1">+IF(OFFSET('Sanitation Data'!$D$28,0,10*ROW('Sanitation Data'!D24))="","",OFFSET('Sanitation Data'!$D$28,0,10*ROW('Sanitation Data'!D24)))</f>
        <v/>
      </c>
      <c r="CL30" s="382" t="str">
        <f ca="1">+IF(OFFSET('Sanitation Data'!$D$29,0,10*ROW('Sanitation Data'!D24))="","",OFFSET('Sanitation Data'!$D$29,0,10*ROW('Sanitation Data'!D24)))</f>
        <v/>
      </c>
      <c r="CM30" s="382" t="str">
        <f ca="1">+IF(OFFSET('Sanitation Data'!$D$30,0,10*ROW('Sanitation Data'!D24))="","",OFFSET('Sanitation Data'!$D$30,0,10*ROW('Sanitation Data'!D24)))</f>
        <v/>
      </c>
      <c r="CN30" s="382" t="str">
        <f ca="1">+IF(OFFSET('Sanitation Data'!$D$31,0,10*ROW('Sanitation Data'!D24))="","",OFFSET('Sanitation Data'!$D$31,0,10*ROW('Sanitation Data'!D24)))</f>
        <v/>
      </c>
      <c r="CO30" s="382" t="str">
        <f ca="1">+IF(OFFSET('Sanitation Data'!$D$32,0,10*ROW('Sanitation Data'!D24))="","",OFFSET('Sanitation Data'!$D$32,0,10*ROW('Sanitation Data'!D24)))</f>
        <v/>
      </c>
      <c r="CP30" s="382" t="str">
        <f ca="1">+IF(OFFSET('Sanitation Data'!$E$28,0,10*ROW('Sanitation Data'!E24))="","",OFFSET('Sanitation Data'!$E$28,0,10*ROW('Sanitation Data'!E24)))</f>
        <v/>
      </c>
      <c r="CQ30" s="382" t="str">
        <f ca="1">+IF(OFFSET('Sanitation Data'!$E$29,0,10*ROW('Sanitation Data'!E24))="","",OFFSET('Sanitation Data'!$E$29,0,10*ROW('Sanitation Data'!E24)))</f>
        <v/>
      </c>
      <c r="CR30" s="382" t="str">
        <f ca="1">+IF(OFFSET('Sanitation Data'!$E$30,0,10*ROW('Sanitation Data'!E24))="","",OFFSET('Sanitation Data'!$E$30,0,10*ROW('Sanitation Data'!E24)))</f>
        <v/>
      </c>
      <c r="CS30" s="382" t="str">
        <f ca="1">+IF(OFFSET('Sanitation Data'!$E$31,0,10*ROW('Sanitation Data'!E24))="","",OFFSET('Sanitation Data'!$E$31,0,10*ROW('Sanitation Data'!E24)))</f>
        <v/>
      </c>
      <c r="CT30" s="382" t="str">
        <f ca="1">+IF(OFFSET('Sanitation Data'!$E$32,0,10*ROW('Sanitation Data'!E24))="","",OFFSET('Sanitation Data'!$E$32,0,10*ROW('Sanitation Data'!E24)))</f>
        <v/>
      </c>
      <c r="CU30" s="382" t="str">
        <f ca="1">+IF(OFFSET('Sanitation Data'!$F$28,0,10*ROW('Sanitation Data'!F24))="","",OFFSET('Sanitation Data'!$F$28,0,10*ROW('Sanitation Data'!F24)))</f>
        <v/>
      </c>
      <c r="CV30" s="382" t="str">
        <f ca="1">+IF(OFFSET('Sanitation Data'!$F$29,0,10*ROW('Sanitation Data'!F24))="","",OFFSET('Sanitation Data'!$F$29,0,10*ROW('Sanitation Data'!F24)))</f>
        <v/>
      </c>
      <c r="CW30" s="382" t="str">
        <f ca="1">+IF(OFFSET('Sanitation Data'!$F$30,0,10*ROW('Sanitation Data'!F24))="","",OFFSET('Sanitation Data'!$F$30,0,10*ROW('Sanitation Data'!F24)))</f>
        <v/>
      </c>
      <c r="CX30" s="382" t="str">
        <f ca="1">+IF(OFFSET('Sanitation Data'!$F$31,0,10*ROW('Sanitation Data'!F24))="","",OFFSET('Sanitation Data'!$F$31,0,10*ROW('Sanitation Data'!F24)))</f>
        <v/>
      </c>
      <c r="CY30" s="382" t="str">
        <f ca="1">+IF(OFFSET('Sanitation Data'!$F$32,0,10*ROW('Sanitation Data'!F24))="","",OFFSET('Sanitation Data'!$F$32,0,10*ROW('Sanitation Data'!F24)))</f>
        <v/>
      </c>
      <c r="CZ30" s="382" t="str">
        <f ca="1">+IF(OFFSET('Sanitation Data'!$G$28,0,10*ROW('Sanitation Data'!G24))="","",OFFSET('Sanitation Data'!$G$28,0,10*ROW('Sanitation Data'!G24)))</f>
        <v/>
      </c>
      <c r="DA30" s="382" t="str">
        <f ca="1">+IF(OFFSET('Sanitation Data'!$G$29,0,10*ROW('Sanitation Data'!G24))="","",OFFSET('Sanitation Data'!$G$29,0,10*ROW('Sanitation Data'!G24)))</f>
        <v/>
      </c>
      <c r="DB30" s="382" t="str">
        <f ca="1">+IF(OFFSET('Sanitation Data'!$G$30,0,10*ROW('Sanitation Data'!G24))="","",OFFSET('Sanitation Data'!$G$30,0,10*ROW('Sanitation Data'!G24)))</f>
        <v/>
      </c>
      <c r="DC30" s="382" t="str">
        <f ca="1">+IF(OFFSET('Sanitation Data'!$G$31,0,10*ROW('Sanitation Data'!G24))="","",OFFSET('Sanitation Data'!$G$31,0,10*ROW('Sanitation Data'!G24)))</f>
        <v/>
      </c>
      <c r="DD30" s="382" t="str">
        <f ca="1">+IF(OFFSET('Sanitation Data'!$G$32,0,10*ROW('Sanitation Data'!G24))="","",OFFSET('Sanitation Data'!$G$32,0,10*ROW('Sanitation Data'!G24)))</f>
        <v/>
      </c>
      <c r="DE30" s="382" t="str">
        <f ca="1">+IF(OFFSET('Sanitation Data'!$H$28,0,10*ROW('Sanitation Data'!H24))="","",OFFSET('Sanitation Data'!$H$28,0,10*ROW('Sanitation Data'!H24)))</f>
        <v/>
      </c>
      <c r="DF30" s="382" t="str">
        <f ca="1">+IF(OFFSET('Sanitation Data'!$H$29,0,10*ROW('Sanitation Data'!H24))="","",OFFSET('Sanitation Data'!$H$29,0,10*ROW('Sanitation Data'!H24)))</f>
        <v/>
      </c>
      <c r="DG30" s="382" t="str">
        <f ca="1">+IF(OFFSET('Sanitation Data'!$H$30,0,10*ROW('Sanitation Data'!H24))="","",OFFSET('Sanitation Data'!$H$30,0,10*ROW('Sanitation Data'!H24)))</f>
        <v/>
      </c>
      <c r="DH30" s="382" t="str">
        <f ca="1">+IF(OFFSET('Sanitation Data'!$H$31,0,10*ROW('Sanitation Data'!H24))="","",OFFSET('Sanitation Data'!$H$31,0,10*ROW('Sanitation Data'!H24)))</f>
        <v/>
      </c>
      <c r="DI30" s="382" t="str">
        <f ca="1">+IF(OFFSET('Sanitation Data'!$H$32,0,10*ROW('Sanitation Data'!H24))="","",OFFSET('Sanitation Data'!$H$32,0,10*ROW('Sanitation Data'!H24)))</f>
        <v/>
      </c>
      <c r="DJ30" s="382" t="str">
        <f ca="1">+IF(OFFSET('Sanitation Data'!$I$28,0,10*ROW('Sanitation Data'!I24))="","",OFFSET('Sanitation Data'!$I$28,0,10*ROW('Sanitation Data'!I24)))</f>
        <v/>
      </c>
      <c r="DK30" s="382" t="str">
        <f ca="1">+IF(OFFSET('Sanitation Data'!$I$29,0,10*ROW('Sanitation Data'!I24))="","",OFFSET('Sanitation Data'!$I$29,0,10*ROW('Sanitation Data'!I24)))</f>
        <v/>
      </c>
      <c r="DL30" s="382" t="str">
        <f ca="1">+IF(OFFSET('Sanitation Data'!$I$30,0,10*ROW('Sanitation Data'!I24))="","",OFFSET('Sanitation Data'!$I$30,0,10*ROW('Sanitation Data'!I24)))</f>
        <v/>
      </c>
      <c r="DM30" s="382" t="str">
        <f ca="1">+IF(OFFSET('Sanitation Data'!$I$31,0,10*ROW('Sanitation Data'!I24))="","",OFFSET('Sanitation Data'!$I$31,0,10*ROW('Sanitation Data'!I24)))</f>
        <v/>
      </c>
      <c r="DN30" s="382" t="str">
        <f ca="1">+IF(OFFSET('Sanitation Data'!$I$32,0,10*ROW('Sanitation Data'!I24))="","",OFFSET('Sanitation Data'!$I$32,0,10*ROW('Sanitation Data'!I24)))</f>
        <v/>
      </c>
      <c r="DO30" s="382" t="str">
        <f ca="1">+IF(OFFSET('Hygiene Data'!$D$11,0,10*ROW('Hygiene Data'!D24))="","",OFFSET('Hygiene Data'!$D$11,0,10*ROW('Hygiene Data'!D24)))</f>
        <v/>
      </c>
      <c r="DP30" s="382" t="str">
        <f ca="1">+IF(OFFSET('Hygiene Data'!$D$12,0,10*ROW('Hygiene Data'!D24))="","",OFFSET('Hygiene Data'!$D$12,0,10*ROW('Hygiene Data'!D24)))</f>
        <v/>
      </c>
      <c r="DQ30" s="382" t="str">
        <f ca="1">+IF(OFFSET('Hygiene Data'!$D$13,0,10*ROW('Hygiene Data'!D24))="","",OFFSET('Hygiene Data'!$D$13,0,10*ROW('Hygiene Data'!D24)))</f>
        <v/>
      </c>
      <c r="DR30" s="382" t="str">
        <f ca="1">+IF(OFFSET('Hygiene Data'!$E$11,0,10*ROW('Hygiene Data'!E24))="","",OFFSET('Hygiene Data'!$E$11,0,10*ROW('Hygiene Data'!E24)))</f>
        <v/>
      </c>
      <c r="DS30" s="382" t="str">
        <f ca="1">+IF(OFFSET('Hygiene Data'!$E$12,0,10*ROW('Hygiene Data'!E24))="","",OFFSET('Hygiene Data'!$E$12,0,10*ROW('Hygiene Data'!E24)))</f>
        <v/>
      </c>
      <c r="DT30" s="382" t="str">
        <f ca="1">+IF(OFFSET('Hygiene Data'!$E$13,0,10*ROW('Hygiene Data'!E24))="","",OFFSET('Hygiene Data'!$E$13,0,10*ROW('Hygiene Data'!E24)))</f>
        <v/>
      </c>
      <c r="DU30" s="382" t="str">
        <f ca="1">+IF(OFFSET('Hygiene Data'!$F$11,0,10*ROW('Hygiene Data'!F24))="","",OFFSET('Hygiene Data'!$F$11,0,10*ROW('Hygiene Data'!F24)))</f>
        <v/>
      </c>
      <c r="DV30" s="382" t="str">
        <f ca="1">+IF(OFFSET('Hygiene Data'!$F$12,0,10*ROW('Hygiene Data'!F24))="","",OFFSET('Hygiene Data'!$F$12,0,10*ROW('Hygiene Data'!F24)))</f>
        <v/>
      </c>
      <c r="DW30" s="382" t="str">
        <f ca="1">+IF(OFFSET('Hygiene Data'!$F$13,0,10*ROW('Hygiene Data'!F24))="","",OFFSET('Hygiene Data'!$F$13,0,10*ROW('Hygiene Data'!F24)))</f>
        <v/>
      </c>
      <c r="DX30" s="382" t="str">
        <f ca="1">+IF(OFFSET('Hygiene Data'!$G$11,0,10*ROW('Hygiene Data'!G24))="","",OFFSET('Hygiene Data'!$G$11,0,10*ROW('Hygiene Data'!G24)))</f>
        <v/>
      </c>
      <c r="DY30" s="382" t="str">
        <f ca="1">+IF(OFFSET('Hygiene Data'!$G$12,0,10*ROW('Hygiene Data'!G24))="","",OFFSET('Hygiene Data'!$G$12,0,10*ROW('Hygiene Data'!G24)))</f>
        <v/>
      </c>
      <c r="DZ30" s="382" t="str">
        <f ca="1">+IF(OFFSET('Hygiene Data'!$G$13,0,10*ROW('Hygiene Data'!G24))="","",OFFSET('Hygiene Data'!$G$13,0,10*ROW('Hygiene Data'!G24)))</f>
        <v/>
      </c>
      <c r="EA30" s="382" t="str">
        <f ca="1">+IF(OFFSET('Hygiene Data'!$H$11,0,10*ROW('Hygiene Data'!H24))="","",OFFSET('Hygiene Data'!$H$11,0,10*ROW('Hygiene Data'!H24)))</f>
        <v/>
      </c>
      <c r="EB30" s="382" t="str">
        <f ca="1">+IF(OFFSET('Hygiene Data'!$H$12,0,10*ROW('Hygiene Data'!H24))="","",OFFSET('Hygiene Data'!$H$12,0,10*ROW('Hygiene Data'!H24)))</f>
        <v/>
      </c>
      <c r="EC30" s="382" t="str">
        <f ca="1">+IF(OFFSET('Hygiene Data'!$H$13,0,10*ROW('Hygiene Data'!H24))="","",OFFSET('Hygiene Data'!$H$13,0,10*ROW('Hygiene Data'!H24)))</f>
        <v/>
      </c>
      <c r="ED30" s="382" t="str">
        <f ca="1">+IF(OFFSET('Hygiene Data'!$I$11,0,10*ROW('Hygiene Data'!I24))="","",OFFSET('Hygiene Data'!$I$11,0,10*ROW('Hygiene Data'!I24)))</f>
        <v/>
      </c>
      <c r="EE30" s="382" t="str">
        <f ca="1">+IF(OFFSET('Hygiene Data'!$I$12,0,10*ROW('Hygiene Data'!I24))="","",OFFSET('Hygiene Data'!$I$12,0,10*ROW('Hygiene Data'!I24)))</f>
        <v/>
      </c>
      <c r="EF30" s="382" t="str">
        <f ca="1">+IF(OFFSET('Hygiene Data'!$I$13,0,10*ROW('Hygiene Data'!I24))="","",OFFSET('Hygiene Data'!$I$13,0,10*ROW('Hygiene Data'!I24)))</f>
        <v/>
      </c>
    </row>
    <row r="31" spans="1:136" x14ac:dyDescent="0.25">
      <c r="A31" s="491" t="str">
        <f ca="1">+IF(OFFSET('Water Data'!$B$2,0,10*ROW('Water Data'!E25))="","",OFFSET('Water Data'!$B$2,0,10*ROW('Water Data'!E25)))</f>
        <v/>
      </c>
      <c r="B31" s="491"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18" t="str">
        <f t="shared" ca="1" si="0"/>
        <v/>
      </c>
      <c r="D31" s="519"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19"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19"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19"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19"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19"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19"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19"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19"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19"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19"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19"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19"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19"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19"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19"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19"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19"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20"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20"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20"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20"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20"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20"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20"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20"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20"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20"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20"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20"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20"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20"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20"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20"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20"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20"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20"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20"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20"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20"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20"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20"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20"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20"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20"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20"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20"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20"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21"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97"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21"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21"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21"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21"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21"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21"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21"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21"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21"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21"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21"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21"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21"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21"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21"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21"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82" t="str">
        <f ca="1">+IF(OFFSET('Water Data'!$D$27,0,10*ROW('Water Data'!D25))="","",OFFSET('Water Data'!$D$27,0,10*ROW('Water Data'!D25)))</f>
        <v/>
      </c>
      <c r="BT31" s="382" t="str">
        <f ca="1">+IF(OFFSET('Water Data'!$D$28,0,10*ROW('Water Data'!D25))="","",OFFSET('Water Data'!$D$28,0,10*ROW('Water Data'!D25)))</f>
        <v/>
      </c>
      <c r="BU31" s="382" t="str">
        <f ca="1">+IF(OFFSET('Water Data'!$D$29,0,10*ROW('Water Data'!D25))="","",OFFSET('Water Data'!$D$29,0,10*ROW('Water Data'!D25)))</f>
        <v/>
      </c>
      <c r="BV31" s="382" t="str">
        <f ca="1">+IF(OFFSET('Water Data'!$E$27,0,10*ROW('Water Data'!E25))="","",OFFSET('Water Data'!$E$27,0,10*ROW('Water Data'!E25)))</f>
        <v/>
      </c>
      <c r="BW31" s="382" t="str">
        <f ca="1">+IF(OFFSET('Water Data'!$E$28,0,10*ROW('Water Data'!E25))="","",OFFSET('Water Data'!$E$28,0,10*ROW('Water Data'!E25)))</f>
        <v/>
      </c>
      <c r="BX31" s="382" t="str">
        <f ca="1">+IF(OFFSET('Water Data'!$E$29,0,10*ROW('Water Data'!E25))="","",OFFSET('Water Data'!$E$29,0,10*ROW('Water Data'!E25)))</f>
        <v/>
      </c>
      <c r="BY31" s="382" t="str">
        <f ca="1">+IF(OFFSET('Water Data'!$F$27,0,10*ROW('Water Data'!F25))="","",OFFSET('Water Data'!$F$27,0,10*ROW('Water Data'!F25)))</f>
        <v/>
      </c>
      <c r="BZ31" s="382" t="str">
        <f ca="1">+IF(OFFSET('Water Data'!$F$28,0,10*ROW('Water Data'!F25))="","",OFFSET('Water Data'!$F$28,0,10*ROW('Water Data'!F25)))</f>
        <v/>
      </c>
      <c r="CA31" s="382" t="str">
        <f ca="1">+IF(OFFSET('Water Data'!$F$29,0,10*ROW('Water Data'!F25))="","",OFFSET('Water Data'!$F$29,0,10*ROW('Water Data'!F25)))</f>
        <v/>
      </c>
      <c r="CB31" s="382" t="str">
        <f ca="1">+IF(OFFSET('Water Data'!$G$27,0,10*ROW('Water Data'!G25))="","",OFFSET('Water Data'!$G$27,0,10*ROW('Water Data'!G25)))</f>
        <v/>
      </c>
      <c r="CC31" s="382" t="str">
        <f ca="1">+IF(OFFSET('Water Data'!$G$28,0,10*ROW('Water Data'!G25))="","",OFFSET('Water Data'!$G$28,0,10*ROW('Water Data'!G25)))</f>
        <v/>
      </c>
      <c r="CD31" s="382" t="str">
        <f ca="1">+IF(OFFSET('Water Data'!$G$29,0,10*ROW('Water Data'!G25))="","",OFFSET('Water Data'!$G$29,0,10*ROW('Water Data'!G25)))</f>
        <v/>
      </c>
      <c r="CE31" s="382" t="str">
        <f ca="1">+IF(OFFSET('Water Data'!$H$27,0,10*ROW('Water Data'!H25))="","",OFFSET('Water Data'!$H$27,0,10*ROW('Water Data'!H25)))</f>
        <v/>
      </c>
      <c r="CF31" s="382" t="str">
        <f ca="1">+IF(OFFSET('Water Data'!$H$28,0,10*ROW('Water Data'!H25))="","",OFFSET('Water Data'!$H$28,0,10*ROW('Water Data'!H25)))</f>
        <v/>
      </c>
      <c r="CG31" s="382" t="str">
        <f ca="1">+IF(OFFSET('Water Data'!$H$29,0,10*ROW('Water Data'!H25))="","",OFFSET('Water Data'!$H$29,0,10*ROW('Water Data'!H25)))</f>
        <v/>
      </c>
      <c r="CH31" s="382" t="str">
        <f ca="1">+IF(OFFSET('Water Data'!$I$27,0,10*ROW('Water Data'!I25))="","",OFFSET('Water Data'!$I$27,0,10*ROW('Water Data'!I25)))</f>
        <v/>
      </c>
      <c r="CI31" s="382" t="str">
        <f ca="1">+IF(OFFSET('Water Data'!$I$28,0,10*ROW('Water Data'!I25))="","",OFFSET('Water Data'!$I$28,0,10*ROW('Water Data'!I25)))</f>
        <v/>
      </c>
      <c r="CJ31" s="382" t="str">
        <f ca="1">+IF(OFFSET('Water Data'!$I$29,0,10*ROW('Water Data'!I25))="","",OFFSET('Water Data'!$I$29,0,10*ROW('Water Data'!I25)))</f>
        <v/>
      </c>
      <c r="CK31" s="382" t="str">
        <f ca="1">+IF(OFFSET('Sanitation Data'!$D$28,0,10*ROW('Sanitation Data'!D25))="","",OFFSET('Sanitation Data'!$D$28,0,10*ROW('Sanitation Data'!D25)))</f>
        <v/>
      </c>
      <c r="CL31" s="382" t="str">
        <f ca="1">+IF(OFFSET('Sanitation Data'!$D$29,0,10*ROW('Sanitation Data'!D25))="","",OFFSET('Sanitation Data'!$D$29,0,10*ROW('Sanitation Data'!D25)))</f>
        <v/>
      </c>
      <c r="CM31" s="382" t="str">
        <f ca="1">+IF(OFFSET('Sanitation Data'!$D$30,0,10*ROW('Sanitation Data'!D25))="","",OFFSET('Sanitation Data'!$D$30,0,10*ROW('Sanitation Data'!D25)))</f>
        <v/>
      </c>
      <c r="CN31" s="382" t="str">
        <f ca="1">+IF(OFFSET('Sanitation Data'!$D$31,0,10*ROW('Sanitation Data'!D25))="","",OFFSET('Sanitation Data'!$D$31,0,10*ROW('Sanitation Data'!D25)))</f>
        <v/>
      </c>
      <c r="CO31" s="382" t="str">
        <f ca="1">+IF(OFFSET('Sanitation Data'!$D$32,0,10*ROW('Sanitation Data'!D25))="","",OFFSET('Sanitation Data'!$D$32,0,10*ROW('Sanitation Data'!D25)))</f>
        <v/>
      </c>
      <c r="CP31" s="382" t="str">
        <f ca="1">+IF(OFFSET('Sanitation Data'!$E$28,0,10*ROW('Sanitation Data'!E25))="","",OFFSET('Sanitation Data'!$E$28,0,10*ROW('Sanitation Data'!E25)))</f>
        <v/>
      </c>
      <c r="CQ31" s="382" t="str">
        <f ca="1">+IF(OFFSET('Sanitation Data'!$E$29,0,10*ROW('Sanitation Data'!E25))="","",OFFSET('Sanitation Data'!$E$29,0,10*ROW('Sanitation Data'!E25)))</f>
        <v/>
      </c>
      <c r="CR31" s="382" t="str">
        <f ca="1">+IF(OFFSET('Sanitation Data'!$E$30,0,10*ROW('Sanitation Data'!E25))="","",OFFSET('Sanitation Data'!$E$30,0,10*ROW('Sanitation Data'!E25)))</f>
        <v/>
      </c>
      <c r="CS31" s="382" t="str">
        <f ca="1">+IF(OFFSET('Sanitation Data'!$E$31,0,10*ROW('Sanitation Data'!E25))="","",OFFSET('Sanitation Data'!$E$31,0,10*ROW('Sanitation Data'!E25)))</f>
        <v/>
      </c>
      <c r="CT31" s="382" t="str">
        <f ca="1">+IF(OFFSET('Sanitation Data'!$E$32,0,10*ROW('Sanitation Data'!E25))="","",OFFSET('Sanitation Data'!$E$32,0,10*ROW('Sanitation Data'!E25)))</f>
        <v/>
      </c>
      <c r="CU31" s="382" t="str">
        <f ca="1">+IF(OFFSET('Sanitation Data'!$F$28,0,10*ROW('Sanitation Data'!F25))="","",OFFSET('Sanitation Data'!$F$28,0,10*ROW('Sanitation Data'!F25)))</f>
        <v/>
      </c>
      <c r="CV31" s="382" t="str">
        <f ca="1">+IF(OFFSET('Sanitation Data'!$F$29,0,10*ROW('Sanitation Data'!F25))="","",OFFSET('Sanitation Data'!$F$29,0,10*ROW('Sanitation Data'!F25)))</f>
        <v/>
      </c>
      <c r="CW31" s="382" t="str">
        <f ca="1">+IF(OFFSET('Sanitation Data'!$F$30,0,10*ROW('Sanitation Data'!F25))="","",OFFSET('Sanitation Data'!$F$30,0,10*ROW('Sanitation Data'!F25)))</f>
        <v/>
      </c>
      <c r="CX31" s="382" t="str">
        <f ca="1">+IF(OFFSET('Sanitation Data'!$F$31,0,10*ROW('Sanitation Data'!F25))="","",OFFSET('Sanitation Data'!$F$31,0,10*ROW('Sanitation Data'!F25)))</f>
        <v/>
      </c>
      <c r="CY31" s="382" t="str">
        <f ca="1">+IF(OFFSET('Sanitation Data'!$F$32,0,10*ROW('Sanitation Data'!F25))="","",OFFSET('Sanitation Data'!$F$32,0,10*ROW('Sanitation Data'!F25)))</f>
        <v/>
      </c>
      <c r="CZ31" s="382" t="str">
        <f ca="1">+IF(OFFSET('Sanitation Data'!$G$28,0,10*ROW('Sanitation Data'!G25))="","",OFFSET('Sanitation Data'!$G$28,0,10*ROW('Sanitation Data'!G25)))</f>
        <v/>
      </c>
      <c r="DA31" s="382" t="str">
        <f ca="1">+IF(OFFSET('Sanitation Data'!$G$29,0,10*ROW('Sanitation Data'!G25))="","",OFFSET('Sanitation Data'!$G$29,0,10*ROW('Sanitation Data'!G25)))</f>
        <v/>
      </c>
      <c r="DB31" s="382" t="str">
        <f ca="1">+IF(OFFSET('Sanitation Data'!$G$30,0,10*ROW('Sanitation Data'!G25))="","",OFFSET('Sanitation Data'!$G$30,0,10*ROW('Sanitation Data'!G25)))</f>
        <v/>
      </c>
      <c r="DC31" s="382" t="str">
        <f ca="1">+IF(OFFSET('Sanitation Data'!$G$31,0,10*ROW('Sanitation Data'!G25))="","",OFFSET('Sanitation Data'!$G$31,0,10*ROW('Sanitation Data'!G25)))</f>
        <v/>
      </c>
      <c r="DD31" s="382" t="str">
        <f ca="1">+IF(OFFSET('Sanitation Data'!$G$32,0,10*ROW('Sanitation Data'!G25))="","",OFFSET('Sanitation Data'!$G$32,0,10*ROW('Sanitation Data'!G25)))</f>
        <v/>
      </c>
      <c r="DE31" s="382" t="str">
        <f ca="1">+IF(OFFSET('Sanitation Data'!$H$28,0,10*ROW('Sanitation Data'!H25))="","",OFFSET('Sanitation Data'!$H$28,0,10*ROW('Sanitation Data'!H25)))</f>
        <v/>
      </c>
      <c r="DF31" s="382" t="str">
        <f ca="1">+IF(OFFSET('Sanitation Data'!$H$29,0,10*ROW('Sanitation Data'!H25))="","",OFFSET('Sanitation Data'!$H$29,0,10*ROW('Sanitation Data'!H25)))</f>
        <v/>
      </c>
      <c r="DG31" s="382" t="str">
        <f ca="1">+IF(OFFSET('Sanitation Data'!$H$30,0,10*ROW('Sanitation Data'!H25))="","",OFFSET('Sanitation Data'!$H$30,0,10*ROW('Sanitation Data'!H25)))</f>
        <v/>
      </c>
      <c r="DH31" s="382" t="str">
        <f ca="1">+IF(OFFSET('Sanitation Data'!$H$31,0,10*ROW('Sanitation Data'!H25))="","",OFFSET('Sanitation Data'!$H$31,0,10*ROW('Sanitation Data'!H25)))</f>
        <v/>
      </c>
      <c r="DI31" s="382" t="str">
        <f ca="1">+IF(OFFSET('Sanitation Data'!$H$32,0,10*ROW('Sanitation Data'!H25))="","",OFFSET('Sanitation Data'!$H$32,0,10*ROW('Sanitation Data'!H25)))</f>
        <v/>
      </c>
      <c r="DJ31" s="382" t="str">
        <f ca="1">+IF(OFFSET('Sanitation Data'!$I$28,0,10*ROW('Sanitation Data'!I25))="","",OFFSET('Sanitation Data'!$I$28,0,10*ROW('Sanitation Data'!I25)))</f>
        <v/>
      </c>
      <c r="DK31" s="382" t="str">
        <f ca="1">+IF(OFFSET('Sanitation Data'!$I$29,0,10*ROW('Sanitation Data'!I25))="","",OFFSET('Sanitation Data'!$I$29,0,10*ROW('Sanitation Data'!I25)))</f>
        <v/>
      </c>
      <c r="DL31" s="382" t="str">
        <f ca="1">+IF(OFFSET('Sanitation Data'!$I$30,0,10*ROW('Sanitation Data'!I25))="","",OFFSET('Sanitation Data'!$I$30,0,10*ROW('Sanitation Data'!I25)))</f>
        <v/>
      </c>
      <c r="DM31" s="382" t="str">
        <f ca="1">+IF(OFFSET('Sanitation Data'!$I$31,0,10*ROW('Sanitation Data'!I25))="","",OFFSET('Sanitation Data'!$I$31,0,10*ROW('Sanitation Data'!I25)))</f>
        <v/>
      </c>
      <c r="DN31" s="382" t="str">
        <f ca="1">+IF(OFFSET('Sanitation Data'!$I$32,0,10*ROW('Sanitation Data'!I25))="","",OFFSET('Sanitation Data'!$I$32,0,10*ROW('Sanitation Data'!I25)))</f>
        <v/>
      </c>
      <c r="DO31" s="382" t="str">
        <f ca="1">+IF(OFFSET('Hygiene Data'!$D$11,0,10*ROW('Hygiene Data'!D25))="","",OFFSET('Hygiene Data'!$D$11,0,10*ROW('Hygiene Data'!D25)))</f>
        <v/>
      </c>
      <c r="DP31" s="382" t="str">
        <f ca="1">+IF(OFFSET('Hygiene Data'!$D$12,0,10*ROW('Hygiene Data'!D25))="","",OFFSET('Hygiene Data'!$D$12,0,10*ROW('Hygiene Data'!D25)))</f>
        <v/>
      </c>
      <c r="DQ31" s="382" t="str">
        <f ca="1">+IF(OFFSET('Hygiene Data'!$D$13,0,10*ROW('Hygiene Data'!D25))="","",OFFSET('Hygiene Data'!$D$13,0,10*ROW('Hygiene Data'!D25)))</f>
        <v/>
      </c>
      <c r="DR31" s="382" t="str">
        <f ca="1">+IF(OFFSET('Hygiene Data'!$E$11,0,10*ROW('Hygiene Data'!E25))="","",OFFSET('Hygiene Data'!$E$11,0,10*ROW('Hygiene Data'!E25)))</f>
        <v/>
      </c>
      <c r="DS31" s="382" t="str">
        <f ca="1">+IF(OFFSET('Hygiene Data'!$E$12,0,10*ROW('Hygiene Data'!E25))="","",OFFSET('Hygiene Data'!$E$12,0,10*ROW('Hygiene Data'!E25)))</f>
        <v/>
      </c>
      <c r="DT31" s="382" t="str">
        <f ca="1">+IF(OFFSET('Hygiene Data'!$E$13,0,10*ROW('Hygiene Data'!E25))="","",OFFSET('Hygiene Data'!$E$13,0,10*ROW('Hygiene Data'!E25)))</f>
        <v/>
      </c>
      <c r="DU31" s="382" t="str">
        <f ca="1">+IF(OFFSET('Hygiene Data'!$F$11,0,10*ROW('Hygiene Data'!F25))="","",OFFSET('Hygiene Data'!$F$11,0,10*ROW('Hygiene Data'!F25)))</f>
        <v/>
      </c>
      <c r="DV31" s="382" t="str">
        <f ca="1">+IF(OFFSET('Hygiene Data'!$F$12,0,10*ROW('Hygiene Data'!F25))="","",OFFSET('Hygiene Data'!$F$12,0,10*ROW('Hygiene Data'!F25)))</f>
        <v/>
      </c>
      <c r="DW31" s="382" t="str">
        <f ca="1">+IF(OFFSET('Hygiene Data'!$F$13,0,10*ROW('Hygiene Data'!F25))="","",OFFSET('Hygiene Data'!$F$13,0,10*ROW('Hygiene Data'!F25)))</f>
        <v/>
      </c>
      <c r="DX31" s="382" t="str">
        <f ca="1">+IF(OFFSET('Hygiene Data'!$G$11,0,10*ROW('Hygiene Data'!G25))="","",OFFSET('Hygiene Data'!$G$11,0,10*ROW('Hygiene Data'!G25)))</f>
        <v/>
      </c>
      <c r="DY31" s="382" t="str">
        <f ca="1">+IF(OFFSET('Hygiene Data'!$G$12,0,10*ROW('Hygiene Data'!G25))="","",OFFSET('Hygiene Data'!$G$12,0,10*ROW('Hygiene Data'!G25)))</f>
        <v/>
      </c>
      <c r="DZ31" s="382" t="str">
        <f ca="1">+IF(OFFSET('Hygiene Data'!$G$13,0,10*ROW('Hygiene Data'!G25))="","",OFFSET('Hygiene Data'!$G$13,0,10*ROW('Hygiene Data'!G25)))</f>
        <v/>
      </c>
      <c r="EA31" s="382" t="str">
        <f ca="1">+IF(OFFSET('Hygiene Data'!$H$11,0,10*ROW('Hygiene Data'!H25))="","",OFFSET('Hygiene Data'!$H$11,0,10*ROW('Hygiene Data'!H25)))</f>
        <v/>
      </c>
      <c r="EB31" s="382" t="str">
        <f ca="1">+IF(OFFSET('Hygiene Data'!$H$12,0,10*ROW('Hygiene Data'!H25))="","",OFFSET('Hygiene Data'!$H$12,0,10*ROW('Hygiene Data'!H25)))</f>
        <v/>
      </c>
      <c r="EC31" s="382" t="str">
        <f ca="1">+IF(OFFSET('Hygiene Data'!$H$13,0,10*ROW('Hygiene Data'!H25))="","",OFFSET('Hygiene Data'!$H$13,0,10*ROW('Hygiene Data'!H25)))</f>
        <v/>
      </c>
      <c r="ED31" s="382" t="str">
        <f ca="1">+IF(OFFSET('Hygiene Data'!$I$11,0,10*ROW('Hygiene Data'!I25))="","",OFFSET('Hygiene Data'!$I$11,0,10*ROW('Hygiene Data'!I25)))</f>
        <v/>
      </c>
      <c r="EE31" s="382" t="str">
        <f ca="1">+IF(OFFSET('Hygiene Data'!$I$12,0,10*ROW('Hygiene Data'!I25))="","",OFFSET('Hygiene Data'!$I$12,0,10*ROW('Hygiene Data'!I25)))</f>
        <v/>
      </c>
      <c r="EF31" s="382" t="str">
        <f ca="1">+IF(OFFSET('Hygiene Data'!$I$13,0,10*ROW('Hygiene Data'!I25))="","",OFFSET('Hygiene Data'!$I$13,0,10*ROW('Hygiene Data'!I25)))</f>
        <v/>
      </c>
    </row>
    <row r="32" spans="1:136" x14ac:dyDescent="0.25">
      <c r="A32" s="491" t="str">
        <f ca="1">+IF(OFFSET('Water Data'!$B$2,0,10*ROW('Water Data'!E26))="","",OFFSET('Water Data'!$B$2,0,10*ROW('Water Data'!E26)))</f>
        <v/>
      </c>
      <c r="B32" s="491"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18" t="str">
        <f t="shared" ca="1" si="0"/>
        <v/>
      </c>
      <c r="D32" s="519"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19"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19"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19"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19"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19"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19"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19"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19"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19"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19"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19"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19"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19"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19"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19"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19"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19"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20"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20"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20"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20"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20"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20"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20"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20"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20"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20"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20"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20"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20"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20"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20"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20"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20"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20"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20"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20"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20"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20"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20"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20"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20"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20"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20"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20"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20"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20"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21"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97"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21"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21"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21"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21"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21"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21"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21"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21"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21"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21"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21"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21"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21"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21"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21"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21"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82" t="str">
        <f ca="1">+IF(OFFSET('Water Data'!$D$27,0,10*ROW('Water Data'!D26))="","",OFFSET('Water Data'!$D$27,0,10*ROW('Water Data'!D26)))</f>
        <v/>
      </c>
      <c r="BT32" s="382" t="str">
        <f ca="1">+IF(OFFSET('Water Data'!$D$28,0,10*ROW('Water Data'!D26))="","",OFFSET('Water Data'!$D$28,0,10*ROW('Water Data'!D26)))</f>
        <v/>
      </c>
      <c r="BU32" s="382" t="str">
        <f ca="1">+IF(OFFSET('Water Data'!$D$29,0,10*ROW('Water Data'!D26))="","",OFFSET('Water Data'!$D$29,0,10*ROW('Water Data'!D26)))</f>
        <v/>
      </c>
      <c r="BV32" s="382" t="str">
        <f ca="1">+IF(OFFSET('Water Data'!$E$27,0,10*ROW('Water Data'!E26))="","",OFFSET('Water Data'!$E$27,0,10*ROW('Water Data'!E26)))</f>
        <v/>
      </c>
      <c r="BW32" s="382" t="str">
        <f ca="1">+IF(OFFSET('Water Data'!$E$28,0,10*ROW('Water Data'!E26))="","",OFFSET('Water Data'!$E$28,0,10*ROW('Water Data'!E26)))</f>
        <v/>
      </c>
      <c r="BX32" s="382" t="str">
        <f ca="1">+IF(OFFSET('Water Data'!$E$29,0,10*ROW('Water Data'!E26))="","",OFFSET('Water Data'!$E$29,0,10*ROW('Water Data'!E26)))</f>
        <v/>
      </c>
      <c r="BY32" s="382" t="str">
        <f ca="1">+IF(OFFSET('Water Data'!$F$27,0,10*ROW('Water Data'!F26))="","",OFFSET('Water Data'!$F$27,0,10*ROW('Water Data'!F26)))</f>
        <v/>
      </c>
      <c r="BZ32" s="382" t="str">
        <f ca="1">+IF(OFFSET('Water Data'!$F$28,0,10*ROW('Water Data'!F26))="","",OFFSET('Water Data'!$F$28,0,10*ROW('Water Data'!F26)))</f>
        <v/>
      </c>
      <c r="CA32" s="382" t="str">
        <f ca="1">+IF(OFFSET('Water Data'!$F$29,0,10*ROW('Water Data'!F26))="","",OFFSET('Water Data'!$F$29,0,10*ROW('Water Data'!F26)))</f>
        <v/>
      </c>
      <c r="CB32" s="382" t="str">
        <f ca="1">+IF(OFFSET('Water Data'!$G$27,0,10*ROW('Water Data'!G26))="","",OFFSET('Water Data'!$G$27,0,10*ROW('Water Data'!G26)))</f>
        <v/>
      </c>
      <c r="CC32" s="382" t="str">
        <f ca="1">+IF(OFFSET('Water Data'!$G$28,0,10*ROW('Water Data'!G26))="","",OFFSET('Water Data'!$G$28,0,10*ROW('Water Data'!G26)))</f>
        <v/>
      </c>
      <c r="CD32" s="382" t="str">
        <f ca="1">+IF(OFFSET('Water Data'!$G$29,0,10*ROW('Water Data'!G26))="","",OFFSET('Water Data'!$G$29,0,10*ROW('Water Data'!G26)))</f>
        <v/>
      </c>
      <c r="CE32" s="382" t="str">
        <f ca="1">+IF(OFFSET('Water Data'!$H$27,0,10*ROW('Water Data'!H26))="","",OFFSET('Water Data'!$H$27,0,10*ROW('Water Data'!H26)))</f>
        <v/>
      </c>
      <c r="CF32" s="382" t="str">
        <f ca="1">+IF(OFFSET('Water Data'!$H$28,0,10*ROW('Water Data'!H26))="","",OFFSET('Water Data'!$H$28,0,10*ROW('Water Data'!H26)))</f>
        <v/>
      </c>
      <c r="CG32" s="382" t="str">
        <f ca="1">+IF(OFFSET('Water Data'!$H$29,0,10*ROW('Water Data'!H26))="","",OFFSET('Water Data'!$H$29,0,10*ROW('Water Data'!H26)))</f>
        <v/>
      </c>
      <c r="CH32" s="382" t="str">
        <f ca="1">+IF(OFFSET('Water Data'!$I$27,0,10*ROW('Water Data'!I26))="","",OFFSET('Water Data'!$I$27,0,10*ROW('Water Data'!I26)))</f>
        <v/>
      </c>
      <c r="CI32" s="382" t="str">
        <f ca="1">+IF(OFFSET('Water Data'!$I$28,0,10*ROW('Water Data'!I26))="","",OFFSET('Water Data'!$I$28,0,10*ROW('Water Data'!I26)))</f>
        <v/>
      </c>
      <c r="CJ32" s="382" t="str">
        <f ca="1">+IF(OFFSET('Water Data'!$I$29,0,10*ROW('Water Data'!I26))="","",OFFSET('Water Data'!$I$29,0,10*ROW('Water Data'!I26)))</f>
        <v/>
      </c>
      <c r="CK32" s="382" t="str">
        <f ca="1">+IF(OFFSET('Sanitation Data'!$D$28,0,10*ROW('Sanitation Data'!D26))="","",OFFSET('Sanitation Data'!$D$28,0,10*ROW('Sanitation Data'!D26)))</f>
        <v/>
      </c>
      <c r="CL32" s="382" t="str">
        <f ca="1">+IF(OFFSET('Sanitation Data'!$D$29,0,10*ROW('Sanitation Data'!D26))="","",OFFSET('Sanitation Data'!$D$29,0,10*ROW('Sanitation Data'!D26)))</f>
        <v/>
      </c>
      <c r="CM32" s="382" t="str">
        <f ca="1">+IF(OFFSET('Sanitation Data'!$D$30,0,10*ROW('Sanitation Data'!D26))="","",OFFSET('Sanitation Data'!$D$30,0,10*ROW('Sanitation Data'!D26)))</f>
        <v/>
      </c>
      <c r="CN32" s="382" t="str">
        <f ca="1">+IF(OFFSET('Sanitation Data'!$D$31,0,10*ROW('Sanitation Data'!D26))="","",OFFSET('Sanitation Data'!$D$31,0,10*ROW('Sanitation Data'!D26)))</f>
        <v/>
      </c>
      <c r="CO32" s="382" t="str">
        <f ca="1">+IF(OFFSET('Sanitation Data'!$D$32,0,10*ROW('Sanitation Data'!D26))="","",OFFSET('Sanitation Data'!$D$32,0,10*ROW('Sanitation Data'!D26)))</f>
        <v/>
      </c>
      <c r="CP32" s="382" t="str">
        <f ca="1">+IF(OFFSET('Sanitation Data'!$E$28,0,10*ROW('Sanitation Data'!E26))="","",OFFSET('Sanitation Data'!$E$28,0,10*ROW('Sanitation Data'!E26)))</f>
        <v/>
      </c>
      <c r="CQ32" s="382" t="str">
        <f ca="1">+IF(OFFSET('Sanitation Data'!$E$29,0,10*ROW('Sanitation Data'!E26))="","",OFFSET('Sanitation Data'!$E$29,0,10*ROW('Sanitation Data'!E26)))</f>
        <v/>
      </c>
      <c r="CR32" s="382" t="str">
        <f ca="1">+IF(OFFSET('Sanitation Data'!$E$30,0,10*ROW('Sanitation Data'!E26))="","",OFFSET('Sanitation Data'!$E$30,0,10*ROW('Sanitation Data'!E26)))</f>
        <v/>
      </c>
      <c r="CS32" s="382" t="str">
        <f ca="1">+IF(OFFSET('Sanitation Data'!$E$31,0,10*ROW('Sanitation Data'!E26))="","",OFFSET('Sanitation Data'!$E$31,0,10*ROW('Sanitation Data'!E26)))</f>
        <v/>
      </c>
      <c r="CT32" s="382" t="str">
        <f ca="1">+IF(OFFSET('Sanitation Data'!$E$32,0,10*ROW('Sanitation Data'!E26))="","",OFFSET('Sanitation Data'!$E$32,0,10*ROW('Sanitation Data'!E26)))</f>
        <v/>
      </c>
      <c r="CU32" s="382" t="str">
        <f ca="1">+IF(OFFSET('Sanitation Data'!$F$28,0,10*ROW('Sanitation Data'!F26))="","",OFFSET('Sanitation Data'!$F$28,0,10*ROW('Sanitation Data'!F26)))</f>
        <v/>
      </c>
      <c r="CV32" s="382" t="str">
        <f ca="1">+IF(OFFSET('Sanitation Data'!$F$29,0,10*ROW('Sanitation Data'!F26))="","",OFFSET('Sanitation Data'!$F$29,0,10*ROW('Sanitation Data'!F26)))</f>
        <v/>
      </c>
      <c r="CW32" s="382" t="str">
        <f ca="1">+IF(OFFSET('Sanitation Data'!$F$30,0,10*ROW('Sanitation Data'!F26))="","",OFFSET('Sanitation Data'!$F$30,0,10*ROW('Sanitation Data'!F26)))</f>
        <v/>
      </c>
      <c r="CX32" s="382" t="str">
        <f ca="1">+IF(OFFSET('Sanitation Data'!$F$31,0,10*ROW('Sanitation Data'!F26))="","",OFFSET('Sanitation Data'!$F$31,0,10*ROW('Sanitation Data'!F26)))</f>
        <v/>
      </c>
      <c r="CY32" s="382" t="str">
        <f ca="1">+IF(OFFSET('Sanitation Data'!$F$32,0,10*ROW('Sanitation Data'!F26))="","",OFFSET('Sanitation Data'!$F$32,0,10*ROW('Sanitation Data'!F26)))</f>
        <v/>
      </c>
      <c r="CZ32" s="382" t="str">
        <f ca="1">+IF(OFFSET('Sanitation Data'!$G$28,0,10*ROW('Sanitation Data'!G26))="","",OFFSET('Sanitation Data'!$G$28,0,10*ROW('Sanitation Data'!G26)))</f>
        <v/>
      </c>
      <c r="DA32" s="382" t="str">
        <f ca="1">+IF(OFFSET('Sanitation Data'!$G$29,0,10*ROW('Sanitation Data'!G26))="","",OFFSET('Sanitation Data'!$G$29,0,10*ROW('Sanitation Data'!G26)))</f>
        <v/>
      </c>
      <c r="DB32" s="382" t="str">
        <f ca="1">+IF(OFFSET('Sanitation Data'!$G$30,0,10*ROW('Sanitation Data'!G26))="","",OFFSET('Sanitation Data'!$G$30,0,10*ROW('Sanitation Data'!G26)))</f>
        <v/>
      </c>
      <c r="DC32" s="382" t="str">
        <f ca="1">+IF(OFFSET('Sanitation Data'!$G$31,0,10*ROW('Sanitation Data'!G26))="","",OFFSET('Sanitation Data'!$G$31,0,10*ROW('Sanitation Data'!G26)))</f>
        <v/>
      </c>
      <c r="DD32" s="382" t="str">
        <f ca="1">+IF(OFFSET('Sanitation Data'!$G$32,0,10*ROW('Sanitation Data'!G26))="","",OFFSET('Sanitation Data'!$G$32,0,10*ROW('Sanitation Data'!G26)))</f>
        <v/>
      </c>
      <c r="DE32" s="382" t="str">
        <f ca="1">+IF(OFFSET('Sanitation Data'!$H$28,0,10*ROW('Sanitation Data'!H26))="","",OFFSET('Sanitation Data'!$H$28,0,10*ROW('Sanitation Data'!H26)))</f>
        <v/>
      </c>
      <c r="DF32" s="382" t="str">
        <f ca="1">+IF(OFFSET('Sanitation Data'!$H$29,0,10*ROW('Sanitation Data'!H26))="","",OFFSET('Sanitation Data'!$H$29,0,10*ROW('Sanitation Data'!H26)))</f>
        <v/>
      </c>
      <c r="DG32" s="382" t="str">
        <f ca="1">+IF(OFFSET('Sanitation Data'!$H$30,0,10*ROW('Sanitation Data'!H26))="","",OFFSET('Sanitation Data'!$H$30,0,10*ROW('Sanitation Data'!H26)))</f>
        <v/>
      </c>
      <c r="DH32" s="382" t="str">
        <f ca="1">+IF(OFFSET('Sanitation Data'!$H$31,0,10*ROW('Sanitation Data'!H26))="","",OFFSET('Sanitation Data'!$H$31,0,10*ROW('Sanitation Data'!H26)))</f>
        <v/>
      </c>
      <c r="DI32" s="382" t="str">
        <f ca="1">+IF(OFFSET('Sanitation Data'!$H$32,0,10*ROW('Sanitation Data'!H26))="","",OFFSET('Sanitation Data'!$H$32,0,10*ROW('Sanitation Data'!H26)))</f>
        <v/>
      </c>
      <c r="DJ32" s="382" t="str">
        <f ca="1">+IF(OFFSET('Sanitation Data'!$I$28,0,10*ROW('Sanitation Data'!I26))="","",OFFSET('Sanitation Data'!$I$28,0,10*ROW('Sanitation Data'!I26)))</f>
        <v/>
      </c>
      <c r="DK32" s="382" t="str">
        <f ca="1">+IF(OFFSET('Sanitation Data'!$I$29,0,10*ROW('Sanitation Data'!I26))="","",OFFSET('Sanitation Data'!$I$29,0,10*ROW('Sanitation Data'!I26)))</f>
        <v/>
      </c>
      <c r="DL32" s="382" t="str">
        <f ca="1">+IF(OFFSET('Sanitation Data'!$I$30,0,10*ROW('Sanitation Data'!I26))="","",OFFSET('Sanitation Data'!$I$30,0,10*ROW('Sanitation Data'!I26)))</f>
        <v/>
      </c>
      <c r="DM32" s="382" t="str">
        <f ca="1">+IF(OFFSET('Sanitation Data'!$I$31,0,10*ROW('Sanitation Data'!I26))="","",OFFSET('Sanitation Data'!$I$31,0,10*ROW('Sanitation Data'!I26)))</f>
        <v/>
      </c>
      <c r="DN32" s="382" t="str">
        <f ca="1">+IF(OFFSET('Sanitation Data'!$I$32,0,10*ROW('Sanitation Data'!I26))="","",OFFSET('Sanitation Data'!$I$32,0,10*ROW('Sanitation Data'!I26)))</f>
        <v/>
      </c>
      <c r="DO32" s="382" t="str">
        <f ca="1">+IF(OFFSET('Hygiene Data'!$D$11,0,10*ROW('Hygiene Data'!D26))="","",OFFSET('Hygiene Data'!$D$11,0,10*ROW('Hygiene Data'!D26)))</f>
        <v/>
      </c>
      <c r="DP32" s="382" t="str">
        <f ca="1">+IF(OFFSET('Hygiene Data'!$D$12,0,10*ROW('Hygiene Data'!D26))="","",OFFSET('Hygiene Data'!$D$12,0,10*ROW('Hygiene Data'!D26)))</f>
        <v/>
      </c>
      <c r="DQ32" s="382" t="str">
        <f ca="1">+IF(OFFSET('Hygiene Data'!$D$13,0,10*ROW('Hygiene Data'!D26))="","",OFFSET('Hygiene Data'!$D$13,0,10*ROW('Hygiene Data'!D26)))</f>
        <v/>
      </c>
      <c r="DR32" s="382" t="str">
        <f ca="1">+IF(OFFSET('Hygiene Data'!$E$11,0,10*ROW('Hygiene Data'!E26))="","",OFFSET('Hygiene Data'!$E$11,0,10*ROW('Hygiene Data'!E26)))</f>
        <v/>
      </c>
      <c r="DS32" s="382" t="str">
        <f ca="1">+IF(OFFSET('Hygiene Data'!$E$12,0,10*ROW('Hygiene Data'!E26))="","",OFFSET('Hygiene Data'!$E$12,0,10*ROW('Hygiene Data'!E26)))</f>
        <v/>
      </c>
      <c r="DT32" s="382" t="str">
        <f ca="1">+IF(OFFSET('Hygiene Data'!$E$13,0,10*ROW('Hygiene Data'!E26))="","",OFFSET('Hygiene Data'!$E$13,0,10*ROW('Hygiene Data'!E26)))</f>
        <v/>
      </c>
      <c r="DU32" s="382" t="str">
        <f ca="1">+IF(OFFSET('Hygiene Data'!$F$11,0,10*ROW('Hygiene Data'!F26))="","",OFFSET('Hygiene Data'!$F$11,0,10*ROW('Hygiene Data'!F26)))</f>
        <v/>
      </c>
      <c r="DV32" s="382" t="str">
        <f ca="1">+IF(OFFSET('Hygiene Data'!$F$12,0,10*ROW('Hygiene Data'!F26))="","",OFFSET('Hygiene Data'!$F$12,0,10*ROW('Hygiene Data'!F26)))</f>
        <v/>
      </c>
      <c r="DW32" s="382" t="str">
        <f ca="1">+IF(OFFSET('Hygiene Data'!$F$13,0,10*ROW('Hygiene Data'!F26))="","",OFFSET('Hygiene Data'!$F$13,0,10*ROW('Hygiene Data'!F26)))</f>
        <v/>
      </c>
      <c r="DX32" s="382" t="str">
        <f ca="1">+IF(OFFSET('Hygiene Data'!$G$11,0,10*ROW('Hygiene Data'!G26))="","",OFFSET('Hygiene Data'!$G$11,0,10*ROW('Hygiene Data'!G26)))</f>
        <v/>
      </c>
      <c r="DY32" s="382" t="str">
        <f ca="1">+IF(OFFSET('Hygiene Data'!$G$12,0,10*ROW('Hygiene Data'!G26))="","",OFFSET('Hygiene Data'!$G$12,0,10*ROW('Hygiene Data'!G26)))</f>
        <v/>
      </c>
      <c r="DZ32" s="382" t="str">
        <f ca="1">+IF(OFFSET('Hygiene Data'!$G$13,0,10*ROW('Hygiene Data'!G26))="","",OFFSET('Hygiene Data'!$G$13,0,10*ROW('Hygiene Data'!G26)))</f>
        <v/>
      </c>
      <c r="EA32" s="382" t="str">
        <f ca="1">+IF(OFFSET('Hygiene Data'!$H$11,0,10*ROW('Hygiene Data'!H26))="","",OFFSET('Hygiene Data'!$H$11,0,10*ROW('Hygiene Data'!H26)))</f>
        <v/>
      </c>
      <c r="EB32" s="382" t="str">
        <f ca="1">+IF(OFFSET('Hygiene Data'!$H$12,0,10*ROW('Hygiene Data'!H26))="","",OFFSET('Hygiene Data'!$H$12,0,10*ROW('Hygiene Data'!H26)))</f>
        <v/>
      </c>
      <c r="EC32" s="382" t="str">
        <f ca="1">+IF(OFFSET('Hygiene Data'!$H$13,0,10*ROW('Hygiene Data'!H26))="","",OFFSET('Hygiene Data'!$H$13,0,10*ROW('Hygiene Data'!H26)))</f>
        <v/>
      </c>
      <c r="ED32" s="382" t="str">
        <f ca="1">+IF(OFFSET('Hygiene Data'!$I$11,0,10*ROW('Hygiene Data'!I26))="","",OFFSET('Hygiene Data'!$I$11,0,10*ROW('Hygiene Data'!I26)))</f>
        <v/>
      </c>
      <c r="EE32" s="382" t="str">
        <f ca="1">+IF(OFFSET('Hygiene Data'!$I$12,0,10*ROW('Hygiene Data'!I26))="","",OFFSET('Hygiene Data'!$I$12,0,10*ROW('Hygiene Data'!I26)))</f>
        <v/>
      </c>
      <c r="EF32" s="382" t="str">
        <f ca="1">+IF(OFFSET('Hygiene Data'!$I$13,0,10*ROW('Hygiene Data'!I26))="","",OFFSET('Hygiene Data'!$I$13,0,10*ROW('Hygiene Data'!I26)))</f>
        <v/>
      </c>
    </row>
    <row r="33" spans="1:136" x14ac:dyDescent="0.25">
      <c r="A33" s="491" t="str">
        <f ca="1">+IF(OFFSET('Water Data'!$B$2,0,10*ROW('Water Data'!E27))="","",OFFSET('Water Data'!$B$2,0,10*ROW('Water Data'!E27)))</f>
        <v/>
      </c>
      <c r="B33" s="491"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18" t="str">
        <f t="shared" ca="1" si="0"/>
        <v/>
      </c>
      <c r="D33" s="519"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19"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19"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19"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19"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19"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19"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19"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19"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19"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19"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19"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19"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19"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19"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19"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19"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19"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20"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20"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20"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20"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20"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20"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20"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20"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20"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20"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20"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20"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20"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20"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20"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20"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20"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20"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20"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20"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20"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20"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20"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20"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20"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20"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20"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20"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20"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20"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21"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97"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21"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21"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21"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21"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21"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21"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21"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21"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21"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21"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21"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21"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21"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21"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21"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21"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82" t="str">
        <f ca="1">+IF(OFFSET('Water Data'!$D$27,0,10*ROW('Water Data'!D27))="","",OFFSET('Water Data'!$D$27,0,10*ROW('Water Data'!D27)))</f>
        <v/>
      </c>
      <c r="BT33" s="382" t="str">
        <f ca="1">+IF(OFFSET('Water Data'!$D$28,0,10*ROW('Water Data'!D27))="","",OFFSET('Water Data'!$D$28,0,10*ROW('Water Data'!D27)))</f>
        <v/>
      </c>
      <c r="BU33" s="382" t="str">
        <f ca="1">+IF(OFFSET('Water Data'!$D$29,0,10*ROW('Water Data'!D27))="","",OFFSET('Water Data'!$D$29,0,10*ROW('Water Data'!D27)))</f>
        <v/>
      </c>
      <c r="BV33" s="382" t="str">
        <f ca="1">+IF(OFFSET('Water Data'!$E$27,0,10*ROW('Water Data'!E27))="","",OFFSET('Water Data'!$E$27,0,10*ROW('Water Data'!E27)))</f>
        <v/>
      </c>
      <c r="BW33" s="382" t="str">
        <f ca="1">+IF(OFFSET('Water Data'!$E$28,0,10*ROW('Water Data'!E27))="","",OFFSET('Water Data'!$E$28,0,10*ROW('Water Data'!E27)))</f>
        <v/>
      </c>
      <c r="BX33" s="382" t="str">
        <f ca="1">+IF(OFFSET('Water Data'!$E$29,0,10*ROW('Water Data'!E27))="","",OFFSET('Water Data'!$E$29,0,10*ROW('Water Data'!E27)))</f>
        <v/>
      </c>
      <c r="BY33" s="382" t="str">
        <f ca="1">+IF(OFFSET('Water Data'!$F$27,0,10*ROW('Water Data'!F27))="","",OFFSET('Water Data'!$F$27,0,10*ROW('Water Data'!F27)))</f>
        <v/>
      </c>
      <c r="BZ33" s="382" t="str">
        <f ca="1">+IF(OFFSET('Water Data'!$F$28,0,10*ROW('Water Data'!F27))="","",OFFSET('Water Data'!$F$28,0,10*ROW('Water Data'!F27)))</f>
        <v/>
      </c>
      <c r="CA33" s="382" t="str">
        <f ca="1">+IF(OFFSET('Water Data'!$F$29,0,10*ROW('Water Data'!F27))="","",OFFSET('Water Data'!$F$29,0,10*ROW('Water Data'!F27)))</f>
        <v/>
      </c>
      <c r="CB33" s="382" t="str">
        <f ca="1">+IF(OFFSET('Water Data'!$G$27,0,10*ROW('Water Data'!G27))="","",OFFSET('Water Data'!$G$27,0,10*ROW('Water Data'!G27)))</f>
        <v/>
      </c>
      <c r="CC33" s="382" t="str">
        <f ca="1">+IF(OFFSET('Water Data'!$G$28,0,10*ROW('Water Data'!G27))="","",OFFSET('Water Data'!$G$28,0,10*ROW('Water Data'!G27)))</f>
        <v/>
      </c>
      <c r="CD33" s="382" t="str">
        <f ca="1">+IF(OFFSET('Water Data'!$G$29,0,10*ROW('Water Data'!G27))="","",OFFSET('Water Data'!$G$29,0,10*ROW('Water Data'!G27)))</f>
        <v/>
      </c>
      <c r="CE33" s="382" t="str">
        <f ca="1">+IF(OFFSET('Water Data'!$H$27,0,10*ROW('Water Data'!H27))="","",OFFSET('Water Data'!$H$27,0,10*ROW('Water Data'!H27)))</f>
        <v/>
      </c>
      <c r="CF33" s="382" t="str">
        <f ca="1">+IF(OFFSET('Water Data'!$H$28,0,10*ROW('Water Data'!H27))="","",OFFSET('Water Data'!$H$28,0,10*ROW('Water Data'!H27)))</f>
        <v/>
      </c>
      <c r="CG33" s="382" t="str">
        <f ca="1">+IF(OFFSET('Water Data'!$H$29,0,10*ROW('Water Data'!H27))="","",OFFSET('Water Data'!$H$29,0,10*ROW('Water Data'!H27)))</f>
        <v/>
      </c>
      <c r="CH33" s="382" t="str">
        <f ca="1">+IF(OFFSET('Water Data'!$I$27,0,10*ROW('Water Data'!I27))="","",OFFSET('Water Data'!$I$27,0,10*ROW('Water Data'!I27)))</f>
        <v/>
      </c>
      <c r="CI33" s="382" t="str">
        <f ca="1">+IF(OFFSET('Water Data'!$I$28,0,10*ROW('Water Data'!I27))="","",OFFSET('Water Data'!$I$28,0,10*ROW('Water Data'!I27)))</f>
        <v/>
      </c>
      <c r="CJ33" s="382" t="str">
        <f ca="1">+IF(OFFSET('Water Data'!$I$29,0,10*ROW('Water Data'!I27))="","",OFFSET('Water Data'!$I$29,0,10*ROW('Water Data'!I27)))</f>
        <v/>
      </c>
      <c r="CK33" s="382" t="str">
        <f ca="1">+IF(OFFSET('Sanitation Data'!$D$28,0,10*ROW('Sanitation Data'!D27))="","",OFFSET('Sanitation Data'!$D$28,0,10*ROW('Sanitation Data'!D27)))</f>
        <v/>
      </c>
      <c r="CL33" s="382" t="str">
        <f ca="1">+IF(OFFSET('Sanitation Data'!$D$29,0,10*ROW('Sanitation Data'!D27))="","",OFFSET('Sanitation Data'!$D$29,0,10*ROW('Sanitation Data'!D27)))</f>
        <v/>
      </c>
      <c r="CM33" s="382" t="str">
        <f ca="1">+IF(OFFSET('Sanitation Data'!$D$30,0,10*ROW('Sanitation Data'!D27))="","",OFFSET('Sanitation Data'!$D$30,0,10*ROW('Sanitation Data'!D27)))</f>
        <v/>
      </c>
      <c r="CN33" s="382" t="str">
        <f ca="1">+IF(OFFSET('Sanitation Data'!$D$31,0,10*ROW('Sanitation Data'!D27))="","",OFFSET('Sanitation Data'!$D$31,0,10*ROW('Sanitation Data'!D27)))</f>
        <v/>
      </c>
      <c r="CO33" s="382" t="str">
        <f ca="1">+IF(OFFSET('Sanitation Data'!$D$32,0,10*ROW('Sanitation Data'!D27))="","",OFFSET('Sanitation Data'!$D$32,0,10*ROW('Sanitation Data'!D27)))</f>
        <v/>
      </c>
      <c r="CP33" s="382" t="str">
        <f ca="1">+IF(OFFSET('Sanitation Data'!$E$28,0,10*ROW('Sanitation Data'!E27))="","",OFFSET('Sanitation Data'!$E$28,0,10*ROW('Sanitation Data'!E27)))</f>
        <v/>
      </c>
      <c r="CQ33" s="382" t="str">
        <f ca="1">+IF(OFFSET('Sanitation Data'!$E$29,0,10*ROW('Sanitation Data'!E27))="","",OFFSET('Sanitation Data'!$E$29,0,10*ROW('Sanitation Data'!E27)))</f>
        <v/>
      </c>
      <c r="CR33" s="382" t="str">
        <f ca="1">+IF(OFFSET('Sanitation Data'!$E$30,0,10*ROW('Sanitation Data'!E27))="","",OFFSET('Sanitation Data'!$E$30,0,10*ROW('Sanitation Data'!E27)))</f>
        <v/>
      </c>
      <c r="CS33" s="382" t="str">
        <f ca="1">+IF(OFFSET('Sanitation Data'!$E$31,0,10*ROW('Sanitation Data'!E27))="","",OFFSET('Sanitation Data'!$E$31,0,10*ROW('Sanitation Data'!E27)))</f>
        <v/>
      </c>
      <c r="CT33" s="382" t="str">
        <f ca="1">+IF(OFFSET('Sanitation Data'!$E$32,0,10*ROW('Sanitation Data'!E27))="","",OFFSET('Sanitation Data'!$E$32,0,10*ROW('Sanitation Data'!E27)))</f>
        <v/>
      </c>
      <c r="CU33" s="382" t="str">
        <f ca="1">+IF(OFFSET('Sanitation Data'!$F$28,0,10*ROW('Sanitation Data'!F27))="","",OFFSET('Sanitation Data'!$F$28,0,10*ROW('Sanitation Data'!F27)))</f>
        <v/>
      </c>
      <c r="CV33" s="382" t="str">
        <f ca="1">+IF(OFFSET('Sanitation Data'!$F$29,0,10*ROW('Sanitation Data'!F27))="","",OFFSET('Sanitation Data'!$F$29,0,10*ROW('Sanitation Data'!F27)))</f>
        <v/>
      </c>
      <c r="CW33" s="382" t="str">
        <f ca="1">+IF(OFFSET('Sanitation Data'!$F$30,0,10*ROW('Sanitation Data'!F27))="","",OFFSET('Sanitation Data'!$F$30,0,10*ROW('Sanitation Data'!F27)))</f>
        <v/>
      </c>
      <c r="CX33" s="382" t="str">
        <f ca="1">+IF(OFFSET('Sanitation Data'!$F$31,0,10*ROW('Sanitation Data'!F27))="","",OFFSET('Sanitation Data'!$F$31,0,10*ROW('Sanitation Data'!F27)))</f>
        <v/>
      </c>
      <c r="CY33" s="382" t="str">
        <f ca="1">+IF(OFFSET('Sanitation Data'!$F$32,0,10*ROW('Sanitation Data'!F27))="","",OFFSET('Sanitation Data'!$F$32,0,10*ROW('Sanitation Data'!F27)))</f>
        <v/>
      </c>
      <c r="CZ33" s="382" t="str">
        <f ca="1">+IF(OFFSET('Sanitation Data'!$G$28,0,10*ROW('Sanitation Data'!G27))="","",OFFSET('Sanitation Data'!$G$28,0,10*ROW('Sanitation Data'!G27)))</f>
        <v/>
      </c>
      <c r="DA33" s="382" t="str">
        <f ca="1">+IF(OFFSET('Sanitation Data'!$G$29,0,10*ROW('Sanitation Data'!G27))="","",OFFSET('Sanitation Data'!$G$29,0,10*ROW('Sanitation Data'!G27)))</f>
        <v/>
      </c>
      <c r="DB33" s="382" t="str">
        <f ca="1">+IF(OFFSET('Sanitation Data'!$G$30,0,10*ROW('Sanitation Data'!G27))="","",OFFSET('Sanitation Data'!$G$30,0,10*ROW('Sanitation Data'!G27)))</f>
        <v/>
      </c>
      <c r="DC33" s="382" t="str">
        <f ca="1">+IF(OFFSET('Sanitation Data'!$G$31,0,10*ROW('Sanitation Data'!G27))="","",OFFSET('Sanitation Data'!$G$31,0,10*ROW('Sanitation Data'!G27)))</f>
        <v/>
      </c>
      <c r="DD33" s="382" t="str">
        <f ca="1">+IF(OFFSET('Sanitation Data'!$G$32,0,10*ROW('Sanitation Data'!G27))="","",OFFSET('Sanitation Data'!$G$32,0,10*ROW('Sanitation Data'!G27)))</f>
        <v/>
      </c>
      <c r="DE33" s="382" t="str">
        <f ca="1">+IF(OFFSET('Sanitation Data'!$H$28,0,10*ROW('Sanitation Data'!H27))="","",OFFSET('Sanitation Data'!$H$28,0,10*ROW('Sanitation Data'!H27)))</f>
        <v/>
      </c>
      <c r="DF33" s="382" t="str">
        <f ca="1">+IF(OFFSET('Sanitation Data'!$H$29,0,10*ROW('Sanitation Data'!H27))="","",OFFSET('Sanitation Data'!$H$29,0,10*ROW('Sanitation Data'!H27)))</f>
        <v/>
      </c>
      <c r="DG33" s="382" t="str">
        <f ca="1">+IF(OFFSET('Sanitation Data'!$H$30,0,10*ROW('Sanitation Data'!H27))="","",OFFSET('Sanitation Data'!$H$30,0,10*ROW('Sanitation Data'!H27)))</f>
        <v/>
      </c>
      <c r="DH33" s="382" t="str">
        <f ca="1">+IF(OFFSET('Sanitation Data'!$H$31,0,10*ROW('Sanitation Data'!H27))="","",OFFSET('Sanitation Data'!$H$31,0,10*ROW('Sanitation Data'!H27)))</f>
        <v/>
      </c>
      <c r="DI33" s="382" t="str">
        <f ca="1">+IF(OFFSET('Sanitation Data'!$H$32,0,10*ROW('Sanitation Data'!H27))="","",OFFSET('Sanitation Data'!$H$32,0,10*ROW('Sanitation Data'!H27)))</f>
        <v/>
      </c>
      <c r="DJ33" s="382" t="str">
        <f ca="1">+IF(OFFSET('Sanitation Data'!$I$28,0,10*ROW('Sanitation Data'!I27))="","",OFFSET('Sanitation Data'!$I$28,0,10*ROW('Sanitation Data'!I27)))</f>
        <v/>
      </c>
      <c r="DK33" s="382" t="str">
        <f ca="1">+IF(OFFSET('Sanitation Data'!$I$29,0,10*ROW('Sanitation Data'!I27))="","",OFFSET('Sanitation Data'!$I$29,0,10*ROW('Sanitation Data'!I27)))</f>
        <v/>
      </c>
      <c r="DL33" s="382" t="str">
        <f ca="1">+IF(OFFSET('Sanitation Data'!$I$30,0,10*ROW('Sanitation Data'!I27))="","",OFFSET('Sanitation Data'!$I$30,0,10*ROW('Sanitation Data'!I27)))</f>
        <v/>
      </c>
      <c r="DM33" s="382" t="str">
        <f ca="1">+IF(OFFSET('Sanitation Data'!$I$31,0,10*ROW('Sanitation Data'!I27))="","",OFFSET('Sanitation Data'!$I$31,0,10*ROW('Sanitation Data'!I27)))</f>
        <v/>
      </c>
      <c r="DN33" s="382" t="str">
        <f ca="1">+IF(OFFSET('Sanitation Data'!$I$32,0,10*ROW('Sanitation Data'!I27))="","",OFFSET('Sanitation Data'!$I$32,0,10*ROW('Sanitation Data'!I27)))</f>
        <v/>
      </c>
      <c r="DO33" s="382" t="str">
        <f ca="1">+IF(OFFSET('Hygiene Data'!$D$11,0,10*ROW('Hygiene Data'!D27))="","",OFFSET('Hygiene Data'!$D$11,0,10*ROW('Hygiene Data'!D27)))</f>
        <v/>
      </c>
      <c r="DP33" s="382" t="str">
        <f ca="1">+IF(OFFSET('Hygiene Data'!$D$12,0,10*ROW('Hygiene Data'!D27))="","",OFFSET('Hygiene Data'!$D$12,0,10*ROW('Hygiene Data'!D27)))</f>
        <v/>
      </c>
      <c r="DQ33" s="382" t="str">
        <f ca="1">+IF(OFFSET('Hygiene Data'!$D$13,0,10*ROW('Hygiene Data'!D27))="","",OFFSET('Hygiene Data'!$D$13,0,10*ROW('Hygiene Data'!D27)))</f>
        <v/>
      </c>
      <c r="DR33" s="382" t="str">
        <f ca="1">+IF(OFFSET('Hygiene Data'!$E$11,0,10*ROW('Hygiene Data'!E27))="","",OFFSET('Hygiene Data'!$E$11,0,10*ROW('Hygiene Data'!E27)))</f>
        <v/>
      </c>
      <c r="DS33" s="382" t="str">
        <f ca="1">+IF(OFFSET('Hygiene Data'!$E$12,0,10*ROW('Hygiene Data'!E27))="","",OFFSET('Hygiene Data'!$E$12,0,10*ROW('Hygiene Data'!E27)))</f>
        <v/>
      </c>
      <c r="DT33" s="382" t="str">
        <f ca="1">+IF(OFFSET('Hygiene Data'!$E$13,0,10*ROW('Hygiene Data'!E27))="","",OFFSET('Hygiene Data'!$E$13,0,10*ROW('Hygiene Data'!E27)))</f>
        <v/>
      </c>
      <c r="DU33" s="382" t="str">
        <f ca="1">+IF(OFFSET('Hygiene Data'!$F$11,0,10*ROW('Hygiene Data'!F27))="","",OFFSET('Hygiene Data'!$F$11,0,10*ROW('Hygiene Data'!F27)))</f>
        <v/>
      </c>
      <c r="DV33" s="382" t="str">
        <f ca="1">+IF(OFFSET('Hygiene Data'!$F$12,0,10*ROW('Hygiene Data'!F27))="","",OFFSET('Hygiene Data'!$F$12,0,10*ROW('Hygiene Data'!F27)))</f>
        <v/>
      </c>
      <c r="DW33" s="382" t="str">
        <f ca="1">+IF(OFFSET('Hygiene Data'!$F$13,0,10*ROW('Hygiene Data'!F27))="","",OFFSET('Hygiene Data'!$F$13,0,10*ROW('Hygiene Data'!F27)))</f>
        <v/>
      </c>
      <c r="DX33" s="382" t="str">
        <f ca="1">+IF(OFFSET('Hygiene Data'!$G$11,0,10*ROW('Hygiene Data'!G27))="","",OFFSET('Hygiene Data'!$G$11,0,10*ROW('Hygiene Data'!G27)))</f>
        <v/>
      </c>
      <c r="DY33" s="382" t="str">
        <f ca="1">+IF(OFFSET('Hygiene Data'!$G$12,0,10*ROW('Hygiene Data'!G27))="","",OFFSET('Hygiene Data'!$G$12,0,10*ROW('Hygiene Data'!G27)))</f>
        <v/>
      </c>
      <c r="DZ33" s="382" t="str">
        <f ca="1">+IF(OFFSET('Hygiene Data'!$G$13,0,10*ROW('Hygiene Data'!G27))="","",OFFSET('Hygiene Data'!$G$13,0,10*ROW('Hygiene Data'!G27)))</f>
        <v/>
      </c>
      <c r="EA33" s="382" t="str">
        <f ca="1">+IF(OFFSET('Hygiene Data'!$H$11,0,10*ROW('Hygiene Data'!H27))="","",OFFSET('Hygiene Data'!$H$11,0,10*ROW('Hygiene Data'!H27)))</f>
        <v/>
      </c>
      <c r="EB33" s="382" t="str">
        <f ca="1">+IF(OFFSET('Hygiene Data'!$H$12,0,10*ROW('Hygiene Data'!H27))="","",OFFSET('Hygiene Data'!$H$12,0,10*ROW('Hygiene Data'!H27)))</f>
        <v/>
      </c>
      <c r="EC33" s="382" t="str">
        <f ca="1">+IF(OFFSET('Hygiene Data'!$H$13,0,10*ROW('Hygiene Data'!H27))="","",OFFSET('Hygiene Data'!$H$13,0,10*ROW('Hygiene Data'!H27)))</f>
        <v/>
      </c>
      <c r="ED33" s="382" t="str">
        <f ca="1">+IF(OFFSET('Hygiene Data'!$I$11,0,10*ROW('Hygiene Data'!I27))="","",OFFSET('Hygiene Data'!$I$11,0,10*ROW('Hygiene Data'!I27)))</f>
        <v/>
      </c>
      <c r="EE33" s="382" t="str">
        <f ca="1">+IF(OFFSET('Hygiene Data'!$I$12,0,10*ROW('Hygiene Data'!I27))="","",OFFSET('Hygiene Data'!$I$12,0,10*ROW('Hygiene Data'!I27)))</f>
        <v/>
      </c>
      <c r="EF33" s="382" t="str">
        <f ca="1">+IF(OFFSET('Hygiene Data'!$I$13,0,10*ROW('Hygiene Data'!I27))="","",OFFSET('Hygiene Data'!$I$13,0,10*ROW('Hygiene Data'!I27)))</f>
        <v/>
      </c>
    </row>
    <row r="34" spans="1:136" x14ac:dyDescent="0.25">
      <c r="A34" s="491" t="str">
        <f ca="1">+IF(OFFSET('Water Data'!$B$2,0,10*ROW('Water Data'!E28))="","",OFFSET('Water Data'!$B$2,0,10*ROW('Water Data'!E28)))</f>
        <v/>
      </c>
      <c r="B34" s="491"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18" t="str">
        <f t="shared" ca="1" si="0"/>
        <v/>
      </c>
      <c r="D34" s="519"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19"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19"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19"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19"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19"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19"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19"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19"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19"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19"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19"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19"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19"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19"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19"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19"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19"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20"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20"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20"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20"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20"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20"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20"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20"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20"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20"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20"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20"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20"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20"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20"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20"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20"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20"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20"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20"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20"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20"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20"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20"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20"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20"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20"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20"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20"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20"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21"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97"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21"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21"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21"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21"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21"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21"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21"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21"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21"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21"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21"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21"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21"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21"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21"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21"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82" t="str">
        <f ca="1">+IF(OFFSET('Water Data'!$D$27,0,10*ROW('Water Data'!D28))="","",OFFSET('Water Data'!$D$27,0,10*ROW('Water Data'!D28)))</f>
        <v/>
      </c>
      <c r="BT34" s="382" t="str">
        <f ca="1">+IF(OFFSET('Water Data'!$D$28,0,10*ROW('Water Data'!D28))="","",OFFSET('Water Data'!$D$28,0,10*ROW('Water Data'!D28)))</f>
        <v/>
      </c>
      <c r="BU34" s="382" t="str">
        <f ca="1">+IF(OFFSET('Water Data'!$D$29,0,10*ROW('Water Data'!D28))="","",OFFSET('Water Data'!$D$29,0,10*ROW('Water Data'!D28)))</f>
        <v/>
      </c>
      <c r="BV34" s="382" t="str">
        <f ca="1">+IF(OFFSET('Water Data'!$E$27,0,10*ROW('Water Data'!E28))="","",OFFSET('Water Data'!$E$27,0,10*ROW('Water Data'!E28)))</f>
        <v/>
      </c>
      <c r="BW34" s="382" t="str">
        <f ca="1">+IF(OFFSET('Water Data'!$E$28,0,10*ROW('Water Data'!E28))="","",OFFSET('Water Data'!$E$28,0,10*ROW('Water Data'!E28)))</f>
        <v/>
      </c>
      <c r="BX34" s="382" t="str">
        <f ca="1">+IF(OFFSET('Water Data'!$E$29,0,10*ROW('Water Data'!E28))="","",OFFSET('Water Data'!$E$29,0,10*ROW('Water Data'!E28)))</f>
        <v/>
      </c>
      <c r="BY34" s="382" t="str">
        <f ca="1">+IF(OFFSET('Water Data'!$F$27,0,10*ROW('Water Data'!F28))="","",OFFSET('Water Data'!$F$27,0,10*ROW('Water Data'!F28)))</f>
        <v/>
      </c>
      <c r="BZ34" s="382" t="str">
        <f ca="1">+IF(OFFSET('Water Data'!$F$28,0,10*ROW('Water Data'!F28))="","",OFFSET('Water Data'!$F$28,0,10*ROW('Water Data'!F28)))</f>
        <v/>
      </c>
      <c r="CA34" s="382" t="str">
        <f ca="1">+IF(OFFSET('Water Data'!$F$29,0,10*ROW('Water Data'!F28))="","",OFFSET('Water Data'!$F$29,0,10*ROW('Water Data'!F28)))</f>
        <v/>
      </c>
      <c r="CB34" s="382" t="str">
        <f ca="1">+IF(OFFSET('Water Data'!$G$27,0,10*ROW('Water Data'!G28))="","",OFFSET('Water Data'!$G$27,0,10*ROW('Water Data'!G28)))</f>
        <v/>
      </c>
      <c r="CC34" s="382" t="str">
        <f ca="1">+IF(OFFSET('Water Data'!$G$28,0,10*ROW('Water Data'!G28))="","",OFFSET('Water Data'!$G$28,0,10*ROW('Water Data'!G28)))</f>
        <v/>
      </c>
      <c r="CD34" s="382" t="str">
        <f ca="1">+IF(OFFSET('Water Data'!$G$29,0,10*ROW('Water Data'!G28))="","",OFFSET('Water Data'!$G$29,0,10*ROW('Water Data'!G28)))</f>
        <v/>
      </c>
      <c r="CE34" s="382" t="str">
        <f ca="1">+IF(OFFSET('Water Data'!$H$27,0,10*ROW('Water Data'!H28))="","",OFFSET('Water Data'!$H$27,0,10*ROW('Water Data'!H28)))</f>
        <v/>
      </c>
      <c r="CF34" s="382" t="str">
        <f ca="1">+IF(OFFSET('Water Data'!$H$28,0,10*ROW('Water Data'!H28))="","",OFFSET('Water Data'!$H$28,0,10*ROW('Water Data'!H28)))</f>
        <v/>
      </c>
      <c r="CG34" s="382" t="str">
        <f ca="1">+IF(OFFSET('Water Data'!$H$29,0,10*ROW('Water Data'!H28))="","",OFFSET('Water Data'!$H$29,0,10*ROW('Water Data'!H28)))</f>
        <v/>
      </c>
      <c r="CH34" s="382" t="str">
        <f ca="1">+IF(OFFSET('Water Data'!$I$27,0,10*ROW('Water Data'!I28))="","",OFFSET('Water Data'!$I$27,0,10*ROW('Water Data'!I28)))</f>
        <v/>
      </c>
      <c r="CI34" s="382" t="str">
        <f ca="1">+IF(OFFSET('Water Data'!$I$28,0,10*ROW('Water Data'!I28))="","",OFFSET('Water Data'!$I$28,0,10*ROW('Water Data'!I28)))</f>
        <v/>
      </c>
      <c r="CJ34" s="382" t="str">
        <f ca="1">+IF(OFFSET('Water Data'!$I$29,0,10*ROW('Water Data'!I28))="","",OFFSET('Water Data'!$I$29,0,10*ROW('Water Data'!I28)))</f>
        <v/>
      </c>
      <c r="CK34" s="382" t="str">
        <f ca="1">+IF(OFFSET('Sanitation Data'!$D$28,0,10*ROW('Sanitation Data'!D28))="","",OFFSET('Sanitation Data'!$D$28,0,10*ROW('Sanitation Data'!D28)))</f>
        <v/>
      </c>
      <c r="CL34" s="382" t="str">
        <f ca="1">+IF(OFFSET('Sanitation Data'!$D$29,0,10*ROW('Sanitation Data'!D28))="","",OFFSET('Sanitation Data'!$D$29,0,10*ROW('Sanitation Data'!D28)))</f>
        <v/>
      </c>
      <c r="CM34" s="382" t="str">
        <f ca="1">+IF(OFFSET('Sanitation Data'!$D$30,0,10*ROW('Sanitation Data'!D28))="","",OFFSET('Sanitation Data'!$D$30,0,10*ROW('Sanitation Data'!D28)))</f>
        <v/>
      </c>
      <c r="CN34" s="382" t="str">
        <f ca="1">+IF(OFFSET('Sanitation Data'!$D$31,0,10*ROW('Sanitation Data'!D28))="","",OFFSET('Sanitation Data'!$D$31,0,10*ROW('Sanitation Data'!D28)))</f>
        <v/>
      </c>
      <c r="CO34" s="382" t="str">
        <f ca="1">+IF(OFFSET('Sanitation Data'!$D$32,0,10*ROW('Sanitation Data'!D28))="","",OFFSET('Sanitation Data'!$D$32,0,10*ROW('Sanitation Data'!D28)))</f>
        <v/>
      </c>
      <c r="CP34" s="382" t="str">
        <f ca="1">+IF(OFFSET('Sanitation Data'!$E$28,0,10*ROW('Sanitation Data'!E28))="","",OFFSET('Sanitation Data'!$E$28,0,10*ROW('Sanitation Data'!E28)))</f>
        <v/>
      </c>
      <c r="CQ34" s="382" t="str">
        <f ca="1">+IF(OFFSET('Sanitation Data'!$E$29,0,10*ROW('Sanitation Data'!E28))="","",OFFSET('Sanitation Data'!$E$29,0,10*ROW('Sanitation Data'!E28)))</f>
        <v/>
      </c>
      <c r="CR34" s="382" t="str">
        <f ca="1">+IF(OFFSET('Sanitation Data'!$E$30,0,10*ROW('Sanitation Data'!E28))="","",OFFSET('Sanitation Data'!$E$30,0,10*ROW('Sanitation Data'!E28)))</f>
        <v/>
      </c>
      <c r="CS34" s="382" t="str">
        <f ca="1">+IF(OFFSET('Sanitation Data'!$E$31,0,10*ROW('Sanitation Data'!E28))="","",OFFSET('Sanitation Data'!$E$31,0,10*ROW('Sanitation Data'!E28)))</f>
        <v/>
      </c>
      <c r="CT34" s="382" t="str">
        <f ca="1">+IF(OFFSET('Sanitation Data'!$E$32,0,10*ROW('Sanitation Data'!E28))="","",OFFSET('Sanitation Data'!$E$32,0,10*ROW('Sanitation Data'!E28)))</f>
        <v/>
      </c>
      <c r="CU34" s="382" t="str">
        <f ca="1">+IF(OFFSET('Sanitation Data'!$F$28,0,10*ROW('Sanitation Data'!F28))="","",OFFSET('Sanitation Data'!$F$28,0,10*ROW('Sanitation Data'!F28)))</f>
        <v/>
      </c>
      <c r="CV34" s="382" t="str">
        <f ca="1">+IF(OFFSET('Sanitation Data'!$F$29,0,10*ROW('Sanitation Data'!F28))="","",OFFSET('Sanitation Data'!$F$29,0,10*ROW('Sanitation Data'!F28)))</f>
        <v/>
      </c>
      <c r="CW34" s="382" t="str">
        <f ca="1">+IF(OFFSET('Sanitation Data'!$F$30,0,10*ROW('Sanitation Data'!F28))="","",OFFSET('Sanitation Data'!$F$30,0,10*ROW('Sanitation Data'!F28)))</f>
        <v/>
      </c>
      <c r="CX34" s="382" t="str">
        <f ca="1">+IF(OFFSET('Sanitation Data'!$F$31,0,10*ROW('Sanitation Data'!F28))="","",OFFSET('Sanitation Data'!$F$31,0,10*ROW('Sanitation Data'!F28)))</f>
        <v/>
      </c>
      <c r="CY34" s="382" t="str">
        <f ca="1">+IF(OFFSET('Sanitation Data'!$F$32,0,10*ROW('Sanitation Data'!F28))="","",OFFSET('Sanitation Data'!$F$32,0,10*ROW('Sanitation Data'!F28)))</f>
        <v/>
      </c>
      <c r="CZ34" s="382" t="str">
        <f ca="1">+IF(OFFSET('Sanitation Data'!$G$28,0,10*ROW('Sanitation Data'!G28))="","",OFFSET('Sanitation Data'!$G$28,0,10*ROW('Sanitation Data'!G28)))</f>
        <v/>
      </c>
      <c r="DA34" s="382" t="str">
        <f ca="1">+IF(OFFSET('Sanitation Data'!$G$29,0,10*ROW('Sanitation Data'!G28))="","",OFFSET('Sanitation Data'!$G$29,0,10*ROW('Sanitation Data'!G28)))</f>
        <v/>
      </c>
      <c r="DB34" s="382" t="str">
        <f ca="1">+IF(OFFSET('Sanitation Data'!$G$30,0,10*ROW('Sanitation Data'!G28))="","",OFFSET('Sanitation Data'!$G$30,0,10*ROW('Sanitation Data'!G28)))</f>
        <v/>
      </c>
      <c r="DC34" s="382" t="str">
        <f ca="1">+IF(OFFSET('Sanitation Data'!$G$31,0,10*ROW('Sanitation Data'!G28))="","",OFFSET('Sanitation Data'!$G$31,0,10*ROW('Sanitation Data'!G28)))</f>
        <v/>
      </c>
      <c r="DD34" s="382" t="str">
        <f ca="1">+IF(OFFSET('Sanitation Data'!$G$32,0,10*ROW('Sanitation Data'!G28))="","",OFFSET('Sanitation Data'!$G$32,0,10*ROW('Sanitation Data'!G28)))</f>
        <v/>
      </c>
      <c r="DE34" s="382" t="str">
        <f ca="1">+IF(OFFSET('Sanitation Data'!$H$28,0,10*ROW('Sanitation Data'!H28))="","",OFFSET('Sanitation Data'!$H$28,0,10*ROW('Sanitation Data'!H28)))</f>
        <v/>
      </c>
      <c r="DF34" s="382" t="str">
        <f ca="1">+IF(OFFSET('Sanitation Data'!$H$29,0,10*ROW('Sanitation Data'!H28))="","",OFFSET('Sanitation Data'!$H$29,0,10*ROW('Sanitation Data'!H28)))</f>
        <v/>
      </c>
      <c r="DG34" s="382" t="str">
        <f ca="1">+IF(OFFSET('Sanitation Data'!$H$30,0,10*ROW('Sanitation Data'!H28))="","",OFFSET('Sanitation Data'!$H$30,0,10*ROW('Sanitation Data'!H28)))</f>
        <v/>
      </c>
      <c r="DH34" s="382" t="str">
        <f ca="1">+IF(OFFSET('Sanitation Data'!$H$31,0,10*ROW('Sanitation Data'!H28))="","",OFFSET('Sanitation Data'!$H$31,0,10*ROW('Sanitation Data'!H28)))</f>
        <v/>
      </c>
      <c r="DI34" s="382" t="str">
        <f ca="1">+IF(OFFSET('Sanitation Data'!$H$32,0,10*ROW('Sanitation Data'!H28))="","",OFFSET('Sanitation Data'!$H$32,0,10*ROW('Sanitation Data'!H28)))</f>
        <v/>
      </c>
      <c r="DJ34" s="382" t="str">
        <f ca="1">+IF(OFFSET('Sanitation Data'!$I$28,0,10*ROW('Sanitation Data'!I28))="","",OFFSET('Sanitation Data'!$I$28,0,10*ROW('Sanitation Data'!I28)))</f>
        <v/>
      </c>
      <c r="DK34" s="382" t="str">
        <f ca="1">+IF(OFFSET('Sanitation Data'!$I$29,0,10*ROW('Sanitation Data'!I28))="","",OFFSET('Sanitation Data'!$I$29,0,10*ROW('Sanitation Data'!I28)))</f>
        <v/>
      </c>
      <c r="DL34" s="382" t="str">
        <f ca="1">+IF(OFFSET('Sanitation Data'!$I$30,0,10*ROW('Sanitation Data'!I28))="","",OFFSET('Sanitation Data'!$I$30,0,10*ROW('Sanitation Data'!I28)))</f>
        <v/>
      </c>
      <c r="DM34" s="382" t="str">
        <f ca="1">+IF(OFFSET('Sanitation Data'!$I$31,0,10*ROW('Sanitation Data'!I28))="","",OFFSET('Sanitation Data'!$I$31,0,10*ROW('Sanitation Data'!I28)))</f>
        <v/>
      </c>
      <c r="DN34" s="382" t="str">
        <f ca="1">+IF(OFFSET('Sanitation Data'!$I$32,0,10*ROW('Sanitation Data'!I28))="","",OFFSET('Sanitation Data'!$I$32,0,10*ROW('Sanitation Data'!I28)))</f>
        <v/>
      </c>
      <c r="DO34" s="382" t="str">
        <f ca="1">+IF(OFFSET('Hygiene Data'!$D$11,0,10*ROW('Hygiene Data'!D28))="","",OFFSET('Hygiene Data'!$D$11,0,10*ROW('Hygiene Data'!D28)))</f>
        <v/>
      </c>
      <c r="DP34" s="382" t="str">
        <f ca="1">+IF(OFFSET('Hygiene Data'!$D$12,0,10*ROW('Hygiene Data'!D28))="","",OFFSET('Hygiene Data'!$D$12,0,10*ROW('Hygiene Data'!D28)))</f>
        <v/>
      </c>
      <c r="DQ34" s="382" t="str">
        <f ca="1">+IF(OFFSET('Hygiene Data'!$D$13,0,10*ROW('Hygiene Data'!D28))="","",OFFSET('Hygiene Data'!$D$13,0,10*ROW('Hygiene Data'!D28)))</f>
        <v/>
      </c>
      <c r="DR34" s="382" t="str">
        <f ca="1">+IF(OFFSET('Hygiene Data'!$E$11,0,10*ROW('Hygiene Data'!E28))="","",OFFSET('Hygiene Data'!$E$11,0,10*ROW('Hygiene Data'!E28)))</f>
        <v/>
      </c>
      <c r="DS34" s="382" t="str">
        <f ca="1">+IF(OFFSET('Hygiene Data'!$E$12,0,10*ROW('Hygiene Data'!E28))="","",OFFSET('Hygiene Data'!$E$12,0,10*ROW('Hygiene Data'!E28)))</f>
        <v/>
      </c>
      <c r="DT34" s="382" t="str">
        <f ca="1">+IF(OFFSET('Hygiene Data'!$E$13,0,10*ROW('Hygiene Data'!E28))="","",OFFSET('Hygiene Data'!$E$13,0,10*ROW('Hygiene Data'!E28)))</f>
        <v/>
      </c>
      <c r="DU34" s="382" t="str">
        <f ca="1">+IF(OFFSET('Hygiene Data'!$F$11,0,10*ROW('Hygiene Data'!F28))="","",OFFSET('Hygiene Data'!$F$11,0,10*ROW('Hygiene Data'!F28)))</f>
        <v/>
      </c>
      <c r="DV34" s="382" t="str">
        <f ca="1">+IF(OFFSET('Hygiene Data'!$F$12,0,10*ROW('Hygiene Data'!F28))="","",OFFSET('Hygiene Data'!$F$12,0,10*ROW('Hygiene Data'!F28)))</f>
        <v/>
      </c>
      <c r="DW34" s="382" t="str">
        <f ca="1">+IF(OFFSET('Hygiene Data'!$F$13,0,10*ROW('Hygiene Data'!F28))="","",OFFSET('Hygiene Data'!$F$13,0,10*ROW('Hygiene Data'!F28)))</f>
        <v/>
      </c>
      <c r="DX34" s="382" t="str">
        <f ca="1">+IF(OFFSET('Hygiene Data'!$G$11,0,10*ROW('Hygiene Data'!G28))="","",OFFSET('Hygiene Data'!$G$11,0,10*ROW('Hygiene Data'!G28)))</f>
        <v/>
      </c>
      <c r="DY34" s="382" t="str">
        <f ca="1">+IF(OFFSET('Hygiene Data'!$G$12,0,10*ROW('Hygiene Data'!G28))="","",OFFSET('Hygiene Data'!$G$12,0,10*ROW('Hygiene Data'!G28)))</f>
        <v/>
      </c>
      <c r="DZ34" s="382" t="str">
        <f ca="1">+IF(OFFSET('Hygiene Data'!$G$13,0,10*ROW('Hygiene Data'!G28))="","",OFFSET('Hygiene Data'!$G$13,0,10*ROW('Hygiene Data'!G28)))</f>
        <v/>
      </c>
      <c r="EA34" s="382" t="str">
        <f ca="1">+IF(OFFSET('Hygiene Data'!$H$11,0,10*ROW('Hygiene Data'!H28))="","",OFFSET('Hygiene Data'!$H$11,0,10*ROW('Hygiene Data'!H28)))</f>
        <v/>
      </c>
      <c r="EB34" s="382" t="str">
        <f ca="1">+IF(OFFSET('Hygiene Data'!$H$12,0,10*ROW('Hygiene Data'!H28))="","",OFFSET('Hygiene Data'!$H$12,0,10*ROW('Hygiene Data'!H28)))</f>
        <v/>
      </c>
      <c r="EC34" s="382" t="str">
        <f ca="1">+IF(OFFSET('Hygiene Data'!$H$13,0,10*ROW('Hygiene Data'!H28))="","",OFFSET('Hygiene Data'!$H$13,0,10*ROW('Hygiene Data'!H28)))</f>
        <v/>
      </c>
      <c r="ED34" s="382" t="str">
        <f ca="1">+IF(OFFSET('Hygiene Data'!$I$11,0,10*ROW('Hygiene Data'!I28))="","",OFFSET('Hygiene Data'!$I$11,0,10*ROW('Hygiene Data'!I28)))</f>
        <v/>
      </c>
      <c r="EE34" s="382" t="str">
        <f ca="1">+IF(OFFSET('Hygiene Data'!$I$12,0,10*ROW('Hygiene Data'!I28))="","",OFFSET('Hygiene Data'!$I$12,0,10*ROW('Hygiene Data'!I28)))</f>
        <v/>
      </c>
      <c r="EF34" s="382" t="str">
        <f ca="1">+IF(OFFSET('Hygiene Data'!$I$13,0,10*ROW('Hygiene Data'!I28))="","",OFFSET('Hygiene Data'!$I$13,0,10*ROW('Hygiene Data'!I28)))</f>
        <v/>
      </c>
    </row>
    <row r="35" spans="1:136" x14ac:dyDescent="0.25">
      <c r="A35" s="491" t="str">
        <f ca="1">+IF(OFFSET('Water Data'!$B$2,0,10*ROW('Water Data'!E29))="","",OFFSET('Water Data'!$B$2,0,10*ROW('Water Data'!E29)))</f>
        <v/>
      </c>
      <c r="B35" s="491"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18" t="str">
        <f t="shared" ca="1" si="0"/>
        <v/>
      </c>
      <c r="D35" s="519"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19"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19"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19"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19"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19"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19"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19"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19"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19"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19"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19"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19"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19"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19"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19"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19"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19"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20"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20"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20"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20"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20"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20"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20"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20"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20"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20"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20"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20"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20"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20"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20"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20"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20"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20"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20"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20"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20"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20"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20"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20"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20"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20"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20"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20"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20"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20"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21"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97"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21"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21"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21"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21"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21"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21"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21"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21"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21"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21"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21"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21"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21"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21"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21"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21"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82" t="str">
        <f ca="1">+IF(OFFSET('Water Data'!$D$27,0,10*ROW('Water Data'!D29))="","",OFFSET('Water Data'!$D$27,0,10*ROW('Water Data'!D29)))</f>
        <v/>
      </c>
      <c r="BT35" s="382" t="str">
        <f ca="1">+IF(OFFSET('Water Data'!$D$28,0,10*ROW('Water Data'!D29))="","",OFFSET('Water Data'!$D$28,0,10*ROW('Water Data'!D29)))</f>
        <v/>
      </c>
      <c r="BU35" s="382" t="str">
        <f ca="1">+IF(OFFSET('Water Data'!$D$29,0,10*ROW('Water Data'!D29))="","",OFFSET('Water Data'!$D$29,0,10*ROW('Water Data'!D29)))</f>
        <v/>
      </c>
      <c r="BV35" s="382" t="str">
        <f ca="1">+IF(OFFSET('Water Data'!$E$27,0,10*ROW('Water Data'!E29))="","",OFFSET('Water Data'!$E$27,0,10*ROW('Water Data'!E29)))</f>
        <v/>
      </c>
      <c r="BW35" s="382" t="str">
        <f ca="1">+IF(OFFSET('Water Data'!$E$28,0,10*ROW('Water Data'!E29))="","",OFFSET('Water Data'!$E$28,0,10*ROW('Water Data'!E29)))</f>
        <v/>
      </c>
      <c r="BX35" s="382" t="str">
        <f ca="1">+IF(OFFSET('Water Data'!$E$29,0,10*ROW('Water Data'!E29))="","",OFFSET('Water Data'!$E$29,0,10*ROW('Water Data'!E29)))</f>
        <v/>
      </c>
      <c r="BY35" s="382" t="str">
        <f ca="1">+IF(OFFSET('Water Data'!$F$27,0,10*ROW('Water Data'!F29))="","",OFFSET('Water Data'!$F$27,0,10*ROW('Water Data'!F29)))</f>
        <v/>
      </c>
      <c r="BZ35" s="382" t="str">
        <f ca="1">+IF(OFFSET('Water Data'!$F$28,0,10*ROW('Water Data'!F29))="","",OFFSET('Water Data'!$F$28,0,10*ROW('Water Data'!F29)))</f>
        <v/>
      </c>
      <c r="CA35" s="382" t="str">
        <f ca="1">+IF(OFFSET('Water Data'!$F$29,0,10*ROW('Water Data'!F29))="","",OFFSET('Water Data'!$F$29,0,10*ROW('Water Data'!F29)))</f>
        <v/>
      </c>
      <c r="CB35" s="382" t="str">
        <f ca="1">+IF(OFFSET('Water Data'!$G$27,0,10*ROW('Water Data'!G29))="","",OFFSET('Water Data'!$G$27,0,10*ROW('Water Data'!G29)))</f>
        <v/>
      </c>
      <c r="CC35" s="382" t="str">
        <f ca="1">+IF(OFFSET('Water Data'!$G$28,0,10*ROW('Water Data'!G29))="","",OFFSET('Water Data'!$G$28,0,10*ROW('Water Data'!G29)))</f>
        <v/>
      </c>
      <c r="CD35" s="382" t="str">
        <f ca="1">+IF(OFFSET('Water Data'!$G$29,0,10*ROW('Water Data'!G29))="","",OFFSET('Water Data'!$G$29,0,10*ROW('Water Data'!G29)))</f>
        <v/>
      </c>
      <c r="CE35" s="382" t="str">
        <f ca="1">+IF(OFFSET('Water Data'!$H$27,0,10*ROW('Water Data'!H29))="","",OFFSET('Water Data'!$H$27,0,10*ROW('Water Data'!H29)))</f>
        <v/>
      </c>
      <c r="CF35" s="382" t="str">
        <f ca="1">+IF(OFFSET('Water Data'!$H$28,0,10*ROW('Water Data'!H29))="","",OFFSET('Water Data'!$H$28,0,10*ROW('Water Data'!H29)))</f>
        <v/>
      </c>
      <c r="CG35" s="382" t="str">
        <f ca="1">+IF(OFFSET('Water Data'!$H$29,0,10*ROW('Water Data'!H29))="","",OFFSET('Water Data'!$H$29,0,10*ROW('Water Data'!H29)))</f>
        <v/>
      </c>
      <c r="CH35" s="382" t="str">
        <f ca="1">+IF(OFFSET('Water Data'!$I$27,0,10*ROW('Water Data'!I29))="","",OFFSET('Water Data'!$I$27,0,10*ROW('Water Data'!I29)))</f>
        <v/>
      </c>
      <c r="CI35" s="382" t="str">
        <f ca="1">+IF(OFFSET('Water Data'!$I$28,0,10*ROW('Water Data'!I29))="","",OFFSET('Water Data'!$I$28,0,10*ROW('Water Data'!I29)))</f>
        <v/>
      </c>
      <c r="CJ35" s="382" t="str">
        <f ca="1">+IF(OFFSET('Water Data'!$I$29,0,10*ROW('Water Data'!I29))="","",OFFSET('Water Data'!$I$29,0,10*ROW('Water Data'!I29)))</f>
        <v/>
      </c>
      <c r="CK35" s="382" t="str">
        <f ca="1">+IF(OFFSET('Sanitation Data'!$D$28,0,10*ROW('Sanitation Data'!D29))="","",OFFSET('Sanitation Data'!$D$28,0,10*ROW('Sanitation Data'!D29)))</f>
        <v/>
      </c>
      <c r="CL35" s="382" t="str">
        <f ca="1">+IF(OFFSET('Sanitation Data'!$D$29,0,10*ROW('Sanitation Data'!D29))="","",OFFSET('Sanitation Data'!$D$29,0,10*ROW('Sanitation Data'!D29)))</f>
        <v/>
      </c>
      <c r="CM35" s="382" t="str">
        <f ca="1">+IF(OFFSET('Sanitation Data'!$D$30,0,10*ROW('Sanitation Data'!D29))="","",OFFSET('Sanitation Data'!$D$30,0,10*ROW('Sanitation Data'!D29)))</f>
        <v/>
      </c>
      <c r="CN35" s="382" t="str">
        <f ca="1">+IF(OFFSET('Sanitation Data'!$D$31,0,10*ROW('Sanitation Data'!D29))="","",OFFSET('Sanitation Data'!$D$31,0,10*ROW('Sanitation Data'!D29)))</f>
        <v/>
      </c>
      <c r="CO35" s="382" t="str">
        <f ca="1">+IF(OFFSET('Sanitation Data'!$D$32,0,10*ROW('Sanitation Data'!D29))="","",OFFSET('Sanitation Data'!$D$32,0,10*ROW('Sanitation Data'!D29)))</f>
        <v/>
      </c>
      <c r="CP35" s="382" t="str">
        <f ca="1">+IF(OFFSET('Sanitation Data'!$E$28,0,10*ROW('Sanitation Data'!E29))="","",OFFSET('Sanitation Data'!$E$28,0,10*ROW('Sanitation Data'!E29)))</f>
        <v/>
      </c>
      <c r="CQ35" s="382" t="str">
        <f ca="1">+IF(OFFSET('Sanitation Data'!$E$29,0,10*ROW('Sanitation Data'!E29))="","",OFFSET('Sanitation Data'!$E$29,0,10*ROW('Sanitation Data'!E29)))</f>
        <v/>
      </c>
      <c r="CR35" s="382" t="str">
        <f ca="1">+IF(OFFSET('Sanitation Data'!$E$30,0,10*ROW('Sanitation Data'!E29))="","",OFFSET('Sanitation Data'!$E$30,0,10*ROW('Sanitation Data'!E29)))</f>
        <v/>
      </c>
      <c r="CS35" s="382" t="str">
        <f ca="1">+IF(OFFSET('Sanitation Data'!$E$31,0,10*ROW('Sanitation Data'!E29))="","",OFFSET('Sanitation Data'!$E$31,0,10*ROW('Sanitation Data'!E29)))</f>
        <v/>
      </c>
      <c r="CT35" s="382" t="str">
        <f ca="1">+IF(OFFSET('Sanitation Data'!$E$32,0,10*ROW('Sanitation Data'!E29))="","",OFFSET('Sanitation Data'!$E$32,0,10*ROW('Sanitation Data'!E29)))</f>
        <v/>
      </c>
      <c r="CU35" s="382" t="str">
        <f ca="1">+IF(OFFSET('Sanitation Data'!$F$28,0,10*ROW('Sanitation Data'!F29))="","",OFFSET('Sanitation Data'!$F$28,0,10*ROW('Sanitation Data'!F29)))</f>
        <v/>
      </c>
      <c r="CV35" s="382" t="str">
        <f ca="1">+IF(OFFSET('Sanitation Data'!$F$29,0,10*ROW('Sanitation Data'!F29))="","",OFFSET('Sanitation Data'!$F$29,0,10*ROW('Sanitation Data'!F29)))</f>
        <v/>
      </c>
      <c r="CW35" s="382" t="str">
        <f ca="1">+IF(OFFSET('Sanitation Data'!$F$30,0,10*ROW('Sanitation Data'!F29))="","",OFFSET('Sanitation Data'!$F$30,0,10*ROW('Sanitation Data'!F29)))</f>
        <v/>
      </c>
      <c r="CX35" s="382" t="str">
        <f ca="1">+IF(OFFSET('Sanitation Data'!$F$31,0,10*ROW('Sanitation Data'!F29))="","",OFFSET('Sanitation Data'!$F$31,0,10*ROW('Sanitation Data'!F29)))</f>
        <v/>
      </c>
      <c r="CY35" s="382" t="str">
        <f ca="1">+IF(OFFSET('Sanitation Data'!$F$32,0,10*ROW('Sanitation Data'!F29))="","",OFFSET('Sanitation Data'!$F$32,0,10*ROW('Sanitation Data'!F29)))</f>
        <v/>
      </c>
      <c r="CZ35" s="382" t="str">
        <f ca="1">+IF(OFFSET('Sanitation Data'!$G$28,0,10*ROW('Sanitation Data'!G29))="","",OFFSET('Sanitation Data'!$G$28,0,10*ROW('Sanitation Data'!G29)))</f>
        <v/>
      </c>
      <c r="DA35" s="382" t="str">
        <f ca="1">+IF(OFFSET('Sanitation Data'!$G$29,0,10*ROW('Sanitation Data'!G29))="","",OFFSET('Sanitation Data'!$G$29,0,10*ROW('Sanitation Data'!G29)))</f>
        <v/>
      </c>
      <c r="DB35" s="382" t="str">
        <f ca="1">+IF(OFFSET('Sanitation Data'!$G$30,0,10*ROW('Sanitation Data'!G29))="","",OFFSET('Sanitation Data'!$G$30,0,10*ROW('Sanitation Data'!G29)))</f>
        <v/>
      </c>
      <c r="DC35" s="382" t="str">
        <f ca="1">+IF(OFFSET('Sanitation Data'!$G$31,0,10*ROW('Sanitation Data'!G29))="","",OFFSET('Sanitation Data'!$G$31,0,10*ROW('Sanitation Data'!G29)))</f>
        <v/>
      </c>
      <c r="DD35" s="382" t="str">
        <f ca="1">+IF(OFFSET('Sanitation Data'!$G$32,0,10*ROW('Sanitation Data'!G29))="","",OFFSET('Sanitation Data'!$G$32,0,10*ROW('Sanitation Data'!G29)))</f>
        <v/>
      </c>
      <c r="DE35" s="382" t="str">
        <f ca="1">+IF(OFFSET('Sanitation Data'!$H$28,0,10*ROW('Sanitation Data'!H29))="","",OFFSET('Sanitation Data'!$H$28,0,10*ROW('Sanitation Data'!H29)))</f>
        <v/>
      </c>
      <c r="DF35" s="382" t="str">
        <f ca="1">+IF(OFFSET('Sanitation Data'!$H$29,0,10*ROW('Sanitation Data'!H29))="","",OFFSET('Sanitation Data'!$H$29,0,10*ROW('Sanitation Data'!H29)))</f>
        <v/>
      </c>
      <c r="DG35" s="382" t="str">
        <f ca="1">+IF(OFFSET('Sanitation Data'!$H$30,0,10*ROW('Sanitation Data'!H29))="","",OFFSET('Sanitation Data'!$H$30,0,10*ROW('Sanitation Data'!H29)))</f>
        <v/>
      </c>
      <c r="DH35" s="382" t="str">
        <f ca="1">+IF(OFFSET('Sanitation Data'!$H$31,0,10*ROW('Sanitation Data'!H29))="","",OFFSET('Sanitation Data'!$H$31,0,10*ROW('Sanitation Data'!H29)))</f>
        <v/>
      </c>
      <c r="DI35" s="382" t="str">
        <f ca="1">+IF(OFFSET('Sanitation Data'!$H$32,0,10*ROW('Sanitation Data'!H29))="","",OFFSET('Sanitation Data'!$H$32,0,10*ROW('Sanitation Data'!H29)))</f>
        <v/>
      </c>
      <c r="DJ35" s="382" t="str">
        <f ca="1">+IF(OFFSET('Sanitation Data'!$I$28,0,10*ROW('Sanitation Data'!I29))="","",OFFSET('Sanitation Data'!$I$28,0,10*ROW('Sanitation Data'!I29)))</f>
        <v/>
      </c>
      <c r="DK35" s="382" t="str">
        <f ca="1">+IF(OFFSET('Sanitation Data'!$I$29,0,10*ROW('Sanitation Data'!I29))="","",OFFSET('Sanitation Data'!$I$29,0,10*ROW('Sanitation Data'!I29)))</f>
        <v/>
      </c>
      <c r="DL35" s="382" t="str">
        <f ca="1">+IF(OFFSET('Sanitation Data'!$I$30,0,10*ROW('Sanitation Data'!I29))="","",OFFSET('Sanitation Data'!$I$30,0,10*ROW('Sanitation Data'!I29)))</f>
        <v/>
      </c>
      <c r="DM35" s="382" t="str">
        <f ca="1">+IF(OFFSET('Sanitation Data'!$I$31,0,10*ROW('Sanitation Data'!I29))="","",OFFSET('Sanitation Data'!$I$31,0,10*ROW('Sanitation Data'!I29)))</f>
        <v/>
      </c>
      <c r="DN35" s="382" t="str">
        <f ca="1">+IF(OFFSET('Sanitation Data'!$I$32,0,10*ROW('Sanitation Data'!I29))="","",OFFSET('Sanitation Data'!$I$32,0,10*ROW('Sanitation Data'!I29)))</f>
        <v/>
      </c>
      <c r="DO35" s="382" t="str">
        <f ca="1">+IF(OFFSET('Hygiene Data'!$D$11,0,10*ROW('Hygiene Data'!D29))="","",OFFSET('Hygiene Data'!$D$11,0,10*ROW('Hygiene Data'!D29)))</f>
        <v/>
      </c>
      <c r="DP35" s="382" t="str">
        <f ca="1">+IF(OFFSET('Hygiene Data'!$D$12,0,10*ROW('Hygiene Data'!D29))="","",OFFSET('Hygiene Data'!$D$12,0,10*ROW('Hygiene Data'!D29)))</f>
        <v/>
      </c>
      <c r="DQ35" s="382" t="str">
        <f ca="1">+IF(OFFSET('Hygiene Data'!$D$13,0,10*ROW('Hygiene Data'!D29))="","",OFFSET('Hygiene Data'!$D$13,0,10*ROW('Hygiene Data'!D29)))</f>
        <v/>
      </c>
      <c r="DR35" s="382" t="str">
        <f ca="1">+IF(OFFSET('Hygiene Data'!$E$11,0,10*ROW('Hygiene Data'!E29))="","",OFFSET('Hygiene Data'!$E$11,0,10*ROW('Hygiene Data'!E29)))</f>
        <v/>
      </c>
      <c r="DS35" s="382" t="str">
        <f ca="1">+IF(OFFSET('Hygiene Data'!$E$12,0,10*ROW('Hygiene Data'!E29))="","",OFFSET('Hygiene Data'!$E$12,0,10*ROW('Hygiene Data'!E29)))</f>
        <v/>
      </c>
      <c r="DT35" s="382" t="str">
        <f ca="1">+IF(OFFSET('Hygiene Data'!$E$13,0,10*ROW('Hygiene Data'!E29))="","",OFFSET('Hygiene Data'!$E$13,0,10*ROW('Hygiene Data'!E29)))</f>
        <v/>
      </c>
      <c r="DU35" s="382" t="str">
        <f ca="1">+IF(OFFSET('Hygiene Data'!$F$11,0,10*ROW('Hygiene Data'!F29))="","",OFFSET('Hygiene Data'!$F$11,0,10*ROW('Hygiene Data'!F29)))</f>
        <v/>
      </c>
      <c r="DV35" s="382" t="str">
        <f ca="1">+IF(OFFSET('Hygiene Data'!$F$12,0,10*ROW('Hygiene Data'!F29))="","",OFFSET('Hygiene Data'!$F$12,0,10*ROW('Hygiene Data'!F29)))</f>
        <v/>
      </c>
      <c r="DW35" s="382" t="str">
        <f ca="1">+IF(OFFSET('Hygiene Data'!$F$13,0,10*ROW('Hygiene Data'!F29))="","",OFFSET('Hygiene Data'!$F$13,0,10*ROW('Hygiene Data'!F29)))</f>
        <v/>
      </c>
      <c r="DX35" s="382" t="str">
        <f ca="1">+IF(OFFSET('Hygiene Data'!$G$11,0,10*ROW('Hygiene Data'!G29))="","",OFFSET('Hygiene Data'!$G$11,0,10*ROW('Hygiene Data'!G29)))</f>
        <v/>
      </c>
      <c r="DY35" s="382" t="str">
        <f ca="1">+IF(OFFSET('Hygiene Data'!$G$12,0,10*ROW('Hygiene Data'!G29))="","",OFFSET('Hygiene Data'!$G$12,0,10*ROW('Hygiene Data'!G29)))</f>
        <v/>
      </c>
      <c r="DZ35" s="382" t="str">
        <f ca="1">+IF(OFFSET('Hygiene Data'!$G$13,0,10*ROW('Hygiene Data'!G29))="","",OFFSET('Hygiene Data'!$G$13,0,10*ROW('Hygiene Data'!G29)))</f>
        <v/>
      </c>
      <c r="EA35" s="382" t="str">
        <f ca="1">+IF(OFFSET('Hygiene Data'!$H$11,0,10*ROW('Hygiene Data'!H29))="","",OFFSET('Hygiene Data'!$H$11,0,10*ROW('Hygiene Data'!H29)))</f>
        <v/>
      </c>
      <c r="EB35" s="382" t="str">
        <f ca="1">+IF(OFFSET('Hygiene Data'!$H$12,0,10*ROW('Hygiene Data'!H29))="","",OFFSET('Hygiene Data'!$H$12,0,10*ROW('Hygiene Data'!H29)))</f>
        <v/>
      </c>
      <c r="EC35" s="382" t="str">
        <f ca="1">+IF(OFFSET('Hygiene Data'!$H$13,0,10*ROW('Hygiene Data'!H29))="","",OFFSET('Hygiene Data'!$H$13,0,10*ROW('Hygiene Data'!H29)))</f>
        <v/>
      </c>
      <c r="ED35" s="382" t="str">
        <f ca="1">+IF(OFFSET('Hygiene Data'!$I$11,0,10*ROW('Hygiene Data'!I29))="","",OFFSET('Hygiene Data'!$I$11,0,10*ROW('Hygiene Data'!I29)))</f>
        <v/>
      </c>
      <c r="EE35" s="382" t="str">
        <f ca="1">+IF(OFFSET('Hygiene Data'!$I$12,0,10*ROW('Hygiene Data'!I29))="","",OFFSET('Hygiene Data'!$I$12,0,10*ROW('Hygiene Data'!I29)))</f>
        <v/>
      </c>
      <c r="EF35" s="382" t="str">
        <f ca="1">+IF(OFFSET('Hygiene Data'!$I$13,0,10*ROW('Hygiene Data'!I29))="","",OFFSET('Hygiene Data'!$I$13,0,10*ROW('Hygiene Data'!I29)))</f>
        <v/>
      </c>
    </row>
    <row r="36" spans="1:136" x14ac:dyDescent="0.25">
      <c r="A36" s="491" t="str">
        <f ca="1">+IF(OFFSET('Water Data'!$B$2,0,10*ROW('Water Data'!E30))="","",OFFSET('Water Data'!$B$2,0,10*ROW('Water Data'!E30)))</f>
        <v/>
      </c>
      <c r="B36" s="491"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18" t="str">
        <f t="shared" ca="1" si="0"/>
        <v/>
      </c>
      <c r="D36" s="519"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19"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19"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19"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19"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19"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19"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19"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19"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19"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19"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19"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19"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19"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19"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19"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19"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19"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20"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20"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20"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20"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20"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20"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20"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20"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20"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20"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20"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20"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20"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20"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20"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20"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20"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20"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20"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20"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20"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20"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20"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20"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20"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20"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20"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20"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20"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20"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21"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97"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21"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21"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21"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21"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21"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21"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21"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21"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21"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21"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21"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21"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21"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21"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21"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21"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82" t="str">
        <f ca="1">+IF(OFFSET('Water Data'!$D$27,0,10*ROW('Water Data'!D30))="","",OFFSET('Water Data'!$D$27,0,10*ROW('Water Data'!D30)))</f>
        <v/>
      </c>
      <c r="BT36" s="382" t="str">
        <f ca="1">+IF(OFFSET('Water Data'!$D$28,0,10*ROW('Water Data'!D30))="","",OFFSET('Water Data'!$D$28,0,10*ROW('Water Data'!D30)))</f>
        <v/>
      </c>
      <c r="BU36" s="382" t="str">
        <f ca="1">+IF(OFFSET('Water Data'!$D$29,0,10*ROW('Water Data'!D30))="","",OFFSET('Water Data'!$D$29,0,10*ROW('Water Data'!D30)))</f>
        <v/>
      </c>
      <c r="BV36" s="382" t="str">
        <f ca="1">+IF(OFFSET('Water Data'!$E$27,0,10*ROW('Water Data'!E30))="","",OFFSET('Water Data'!$E$27,0,10*ROW('Water Data'!E30)))</f>
        <v/>
      </c>
      <c r="BW36" s="382" t="str">
        <f ca="1">+IF(OFFSET('Water Data'!$E$28,0,10*ROW('Water Data'!E30))="","",OFFSET('Water Data'!$E$28,0,10*ROW('Water Data'!E30)))</f>
        <v/>
      </c>
      <c r="BX36" s="382" t="str">
        <f ca="1">+IF(OFFSET('Water Data'!$E$29,0,10*ROW('Water Data'!E30))="","",OFFSET('Water Data'!$E$29,0,10*ROW('Water Data'!E30)))</f>
        <v/>
      </c>
      <c r="BY36" s="382" t="str">
        <f ca="1">+IF(OFFSET('Water Data'!$F$27,0,10*ROW('Water Data'!F30))="","",OFFSET('Water Data'!$F$27,0,10*ROW('Water Data'!F30)))</f>
        <v/>
      </c>
      <c r="BZ36" s="382" t="str">
        <f ca="1">+IF(OFFSET('Water Data'!$F$28,0,10*ROW('Water Data'!F30))="","",OFFSET('Water Data'!$F$28,0,10*ROW('Water Data'!F30)))</f>
        <v/>
      </c>
      <c r="CA36" s="382" t="str">
        <f ca="1">+IF(OFFSET('Water Data'!$F$29,0,10*ROW('Water Data'!F30))="","",OFFSET('Water Data'!$F$29,0,10*ROW('Water Data'!F30)))</f>
        <v/>
      </c>
      <c r="CB36" s="382" t="str">
        <f ca="1">+IF(OFFSET('Water Data'!$G$27,0,10*ROW('Water Data'!G30))="","",OFFSET('Water Data'!$G$27,0,10*ROW('Water Data'!G30)))</f>
        <v/>
      </c>
      <c r="CC36" s="382" t="str">
        <f ca="1">+IF(OFFSET('Water Data'!$G$28,0,10*ROW('Water Data'!G30))="","",OFFSET('Water Data'!$G$28,0,10*ROW('Water Data'!G30)))</f>
        <v/>
      </c>
      <c r="CD36" s="382" t="str">
        <f ca="1">+IF(OFFSET('Water Data'!$G$29,0,10*ROW('Water Data'!G30))="","",OFFSET('Water Data'!$G$29,0,10*ROW('Water Data'!G30)))</f>
        <v/>
      </c>
      <c r="CE36" s="382" t="str">
        <f ca="1">+IF(OFFSET('Water Data'!$H$27,0,10*ROW('Water Data'!H30))="","",OFFSET('Water Data'!$H$27,0,10*ROW('Water Data'!H30)))</f>
        <v/>
      </c>
      <c r="CF36" s="382" t="str">
        <f ca="1">+IF(OFFSET('Water Data'!$H$28,0,10*ROW('Water Data'!H30))="","",OFFSET('Water Data'!$H$28,0,10*ROW('Water Data'!H30)))</f>
        <v/>
      </c>
      <c r="CG36" s="382" t="str">
        <f ca="1">+IF(OFFSET('Water Data'!$H$29,0,10*ROW('Water Data'!H30))="","",OFFSET('Water Data'!$H$29,0,10*ROW('Water Data'!H30)))</f>
        <v/>
      </c>
      <c r="CH36" s="382" t="str">
        <f ca="1">+IF(OFFSET('Water Data'!$I$27,0,10*ROW('Water Data'!I30))="","",OFFSET('Water Data'!$I$27,0,10*ROW('Water Data'!I30)))</f>
        <v/>
      </c>
      <c r="CI36" s="382" t="str">
        <f ca="1">+IF(OFFSET('Water Data'!$I$28,0,10*ROW('Water Data'!I30))="","",OFFSET('Water Data'!$I$28,0,10*ROW('Water Data'!I30)))</f>
        <v/>
      </c>
      <c r="CJ36" s="382" t="str">
        <f ca="1">+IF(OFFSET('Water Data'!$I$29,0,10*ROW('Water Data'!I30))="","",OFFSET('Water Data'!$I$29,0,10*ROW('Water Data'!I30)))</f>
        <v/>
      </c>
      <c r="CK36" s="382" t="str">
        <f ca="1">+IF(OFFSET('Sanitation Data'!$D$28,0,10*ROW('Sanitation Data'!D30))="","",OFFSET('Sanitation Data'!$D$28,0,10*ROW('Sanitation Data'!D30)))</f>
        <v/>
      </c>
      <c r="CL36" s="382" t="str">
        <f ca="1">+IF(OFFSET('Sanitation Data'!$D$29,0,10*ROW('Sanitation Data'!D30))="","",OFFSET('Sanitation Data'!$D$29,0,10*ROW('Sanitation Data'!D30)))</f>
        <v/>
      </c>
      <c r="CM36" s="382" t="str">
        <f ca="1">+IF(OFFSET('Sanitation Data'!$D$30,0,10*ROW('Sanitation Data'!D30))="","",OFFSET('Sanitation Data'!$D$30,0,10*ROW('Sanitation Data'!D30)))</f>
        <v/>
      </c>
      <c r="CN36" s="382" t="str">
        <f ca="1">+IF(OFFSET('Sanitation Data'!$D$31,0,10*ROW('Sanitation Data'!D30))="","",OFFSET('Sanitation Data'!$D$31,0,10*ROW('Sanitation Data'!D30)))</f>
        <v/>
      </c>
      <c r="CO36" s="382" t="str">
        <f ca="1">+IF(OFFSET('Sanitation Data'!$D$32,0,10*ROW('Sanitation Data'!D30))="","",OFFSET('Sanitation Data'!$D$32,0,10*ROW('Sanitation Data'!D30)))</f>
        <v/>
      </c>
      <c r="CP36" s="382" t="str">
        <f ca="1">+IF(OFFSET('Sanitation Data'!$E$28,0,10*ROW('Sanitation Data'!E30))="","",OFFSET('Sanitation Data'!$E$28,0,10*ROW('Sanitation Data'!E30)))</f>
        <v/>
      </c>
      <c r="CQ36" s="382" t="str">
        <f ca="1">+IF(OFFSET('Sanitation Data'!$E$29,0,10*ROW('Sanitation Data'!E30))="","",OFFSET('Sanitation Data'!$E$29,0,10*ROW('Sanitation Data'!E30)))</f>
        <v/>
      </c>
      <c r="CR36" s="382" t="str">
        <f ca="1">+IF(OFFSET('Sanitation Data'!$E$30,0,10*ROW('Sanitation Data'!E30))="","",OFFSET('Sanitation Data'!$E$30,0,10*ROW('Sanitation Data'!E30)))</f>
        <v/>
      </c>
      <c r="CS36" s="382" t="str">
        <f ca="1">+IF(OFFSET('Sanitation Data'!$E$31,0,10*ROW('Sanitation Data'!E30))="","",OFFSET('Sanitation Data'!$E$31,0,10*ROW('Sanitation Data'!E30)))</f>
        <v/>
      </c>
      <c r="CT36" s="382" t="str">
        <f ca="1">+IF(OFFSET('Sanitation Data'!$E$32,0,10*ROW('Sanitation Data'!E30))="","",OFFSET('Sanitation Data'!$E$32,0,10*ROW('Sanitation Data'!E30)))</f>
        <v/>
      </c>
      <c r="CU36" s="382" t="str">
        <f ca="1">+IF(OFFSET('Sanitation Data'!$F$28,0,10*ROW('Sanitation Data'!F30))="","",OFFSET('Sanitation Data'!$F$28,0,10*ROW('Sanitation Data'!F30)))</f>
        <v/>
      </c>
      <c r="CV36" s="382" t="str">
        <f ca="1">+IF(OFFSET('Sanitation Data'!$F$29,0,10*ROW('Sanitation Data'!F30))="","",OFFSET('Sanitation Data'!$F$29,0,10*ROW('Sanitation Data'!F30)))</f>
        <v/>
      </c>
      <c r="CW36" s="382" t="str">
        <f ca="1">+IF(OFFSET('Sanitation Data'!$F$30,0,10*ROW('Sanitation Data'!F30))="","",OFFSET('Sanitation Data'!$F$30,0,10*ROW('Sanitation Data'!F30)))</f>
        <v/>
      </c>
      <c r="CX36" s="382" t="str">
        <f ca="1">+IF(OFFSET('Sanitation Data'!$F$31,0,10*ROW('Sanitation Data'!F30))="","",OFFSET('Sanitation Data'!$F$31,0,10*ROW('Sanitation Data'!F30)))</f>
        <v/>
      </c>
      <c r="CY36" s="382" t="str">
        <f ca="1">+IF(OFFSET('Sanitation Data'!$F$32,0,10*ROW('Sanitation Data'!F30))="","",OFFSET('Sanitation Data'!$F$32,0,10*ROW('Sanitation Data'!F30)))</f>
        <v/>
      </c>
      <c r="CZ36" s="382" t="str">
        <f ca="1">+IF(OFFSET('Sanitation Data'!$G$28,0,10*ROW('Sanitation Data'!G30))="","",OFFSET('Sanitation Data'!$G$28,0,10*ROW('Sanitation Data'!G30)))</f>
        <v/>
      </c>
      <c r="DA36" s="382" t="str">
        <f ca="1">+IF(OFFSET('Sanitation Data'!$G$29,0,10*ROW('Sanitation Data'!G30))="","",OFFSET('Sanitation Data'!$G$29,0,10*ROW('Sanitation Data'!G30)))</f>
        <v/>
      </c>
      <c r="DB36" s="382" t="str">
        <f ca="1">+IF(OFFSET('Sanitation Data'!$G$30,0,10*ROW('Sanitation Data'!G30))="","",OFFSET('Sanitation Data'!$G$30,0,10*ROW('Sanitation Data'!G30)))</f>
        <v/>
      </c>
      <c r="DC36" s="382" t="str">
        <f ca="1">+IF(OFFSET('Sanitation Data'!$G$31,0,10*ROW('Sanitation Data'!G30))="","",OFFSET('Sanitation Data'!$G$31,0,10*ROW('Sanitation Data'!G30)))</f>
        <v/>
      </c>
      <c r="DD36" s="382" t="str">
        <f ca="1">+IF(OFFSET('Sanitation Data'!$G$32,0,10*ROW('Sanitation Data'!G30))="","",OFFSET('Sanitation Data'!$G$32,0,10*ROW('Sanitation Data'!G30)))</f>
        <v/>
      </c>
      <c r="DE36" s="382" t="str">
        <f ca="1">+IF(OFFSET('Sanitation Data'!$H$28,0,10*ROW('Sanitation Data'!H30))="","",OFFSET('Sanitation Data'!$H$28,0,10*ROW('Sanitation Data'!H30)))</f>
        <v/>
      </c>
      <c r="DF36" s="382" t="str">
        <f ca="1">+IF(OFFSET('Sanitation Data'!$H$29,0,10*ROW('Sanitation Data'!H30))="","",OFFSET('Sanitation Data'!$H$29,0,10*ROW('Sanitation Data'!H30)))</f>
        <v/>
      </c>
      <c r="DG36" s="382" t="str">
        <f ca="1">+IF(OFFSET('Sanitation Data'!$H$30,0,10*ROW('Sanitation Data'!H30))="","",OFFSET('Sanitation Data'!$H$30,0,10*ROW('Sanitation Data'!H30)))</f>
        <v/>
      </c>
      <c r="DH36" s="382" t="str">
        <f ca="1">+IF(OFFSET('Sanitation Data'!$H$31,0,10*ROW('Sanitation Data'!H30))="","",OFFSET('Sanitation Data'!$H$31,0,10*ROW('Sanitation Data'!H30)))</f>
        <v/>
      </c>
      <c r="DI36" s="382" t="str">
        <f ca="1">+IF(OFFSET('Sanitation Data'!$H$32,0,10*ROW('Sanitation Data'!H30))="","",OFFSET('Sanitation Data'!$H$32,0,10*ROW('Sanitation Data'!H30)))</f>
        <v/>
      </c>
      <c r="DJ36" s="382" t="str">
        <f ca="1">+IF(OFFSET('Sanitation Data'!$I$28,0,10*ROW('Sanitation Data'!I30))="","",OFFSET('Sanitation Data'!$I$28,0,10*ROW('Sanitation Data'!I30)))</f>
        <v/>
      </c>
      <c r="DK36" s="382" t="str">
        <f ca="1">+IF(OFFSET('Sanitation Data'!$I$29,0,10*ROW('Sanitation Data'!I30))="","",OFFSET('Sanitation Data'!$I$29,0,10*ROW('Sanitation Data'!I30)))</f>
        <v/>
      </c>
      <c r="DL36" s="382" t="str">
        <f ca="1">+IF(OFFSET('Sanitation Data'!$I$30,0,10*ROW('Sanitation Data'!I30))="","",OFFSET('Sanitation Data'!$I$30,0,10*ROW('Sanitation Data'!I30)))</f>
        <v/>
      </c>
      <c r="DM36" s="382" t="str">
        <f ca="1">+IF(OFFSET('Sanitation Data'!$I$31,0,10*ROW('Sanitation Data'!I30))="","",OFFSET('Sanitation Data'!$I$31,0,10*ROW('Sanitation Data'!I30)))</f>
        <v/>
      </c>
      <c r="DN36" s="382" t="str">
        <f ca="1">+IF(OFFSET('Sanitation Data'!$I$32,0,10*ROW('Sanitation Data'!I30))="","",OFFSET('Sanitation Data'!$I$32,0,10*ROW('Sanitation Data'!I30)))</f>
        <v/>
      </c>
      <c r="DO36" s="382" t="str">
        <f ca="1">+IF(OFFSET('Hygiene Data'!$D$11,0,10*ROW('Hygiene Data'!D30))="","",OFFSET('Hygiene Data'!$D$11,0,10*ROW('Hygiene Data'!D30)))</f>
        <v/>
      </c>
      <c r="DP36" s="382" t="str">
        <f ca="1">+IF(OFFSET('Hygiene Data'!$D$12,0,10*ROW('Hygiene Data'!D30))="","",OFFSET('Hygiene Data'!$D$12,0,10*ROW('Hygiene Data'!D30)))</f>
        <v/>
      </c>
      <c r="DQ36" s="382" t="str">
        <f ca="1">+IF(OFFSET('Hygiene Data'!$D$13,0,10*ROW('Hygiene Data'!D30))="","",OFFSET('Hygiene Data'!$D$13,0,10*ROW('Hygiene Data'!D30)))</f>
        <v/>
      </c>
      <c r="DR36" s="382" t="str">
        <f ca="1">+IF(OFFSET('Hygiene Data'!$E$11,0,10*ROW('Hygiene Data'!E30))="","",OFFSET('Hygiene Data'!$E$11,0,10*ROW('Hygiene Data'!E30)))</f>
        <v/>
      </c>
      <c r="DS36" s="382" t="str">
        <f ca="1">+IF(OFFSET('Hygiene Data'!$E$12,0,10*ROW('Hygiene Data'!E30))="","",OFFSET('Hygiene Data'!$E$12,0,10*ROW('Hygiene Data'!E30)))</f>
        <v/>
      </c>
      <c r="DT36" s="382" t="str">
        <f ca="1">+IF(OFFSET('Hygiene Data'!$E$13,0,10*ROW('Hygiene Data'!E30))="","",OFFSET('Hygiene Data'!$E$13,0,10*ROW('Hygiene Data'!E30)))</f>
        <v/>
      </c>
      <c r="DU36" s="382" t="str">
        <f ca="1">+IF(OFFSET('Hygiene Data'!$F$11,0,10*ROW('Hygiene Data'!F30))="","",OFFSET('Hygiene Data'!$F$11,0,10*ROW('Hygiene Data'!F30)))</f>
        <v/>
      </c>
      <c r="DV36" s="382" t="str">
        <f ca="1">+IF(OFFSET('Hygiene Data'!$F$12,0,10*ROW('Hygiene Data'!F30))="","",OFFSET('Hygiene Data'!$F$12,0,10*ROW('Hygiene Data'!F30)))</f>
        <v/>
      </c>
      <c r="DW36" s="382" t="str">
        <f ca="1">+IF(OFFSET('Hygiene Data'!$F$13,0,10*ROW('Hygiene Data'!F30))="","",OFFSET('Hygiene Data'!$F$13,0,10*ROW('Hygiene Data'!F30)))</f>
        <v/>
      </c>
      <c r="DX36" s="382" t="str">
        <f ca="1">+IF(OFFSET('Hygiene Data'!$G$11,0,10*ROW('Hygiene Data'!G30))="","",OFFSET('Hygiene Data'!$G$11,0,10*ROW('Hygiene Data'!G30)))</f>
        <v/>
      </c>
      <c r="DY36" s="382" t="str">
        <f ca="1">+IF(OFFSET('Hygiene Data'!$G$12,0,10*ROW('Hygiene Data'!G30))="","",OFFSET('Hygiene Data'!$G$12,0,10*ROW('Hygiene Data'!G30)))</f>
        <v/>
      </c>
      <c r="DZ36" s="382" t="str">
        <f ca="1">+IF(OFFSET('Hygiene Data'!$G$13,0,10*ROW('Hygiene Data'!G30))="","",OFFSET('Hygiene Data'!$G$13,0,10*ROW('Hygiene Data'!G30)))</f>
        <v/>
      </c>
      <c r="EA36" s="382" t="str">
        <f ca="1">+IF(OFFSET('Hygiene Data'!$H$11,0,10*ROW('Hygiene Data'!H30))="","",OFFSET('Hygiene Data'!$H$11,0,10*ROW('Hygiene Data'!H30)))</f>
        <v/>
      </c>
      <c r="EB36" s="382" t="str">
        <f ca="1">+IF(OFFSET('Hygiene Data'!$H$12,0,10*ROW('Hygiene Data'!H30))="","",OFFSET('Hygiene Data'!$H$12,0,10*ROW('Hygiene Data'!H30)))</f>
        <v/>
      </c>
      <c r="EC36" s="382" t="str">
        <f ca="1">+IF(OFFSET('Hygiene Data'!$H$13,0,10*ROW('Hygiene Data'!H30))="","",OFFSET('Hygiene Data'!$H$13,0,10*ROW('Hygiene Data'!H30)))</f>
        <v/>
      </c>
      <c r="ED36" s="382" t="str">
        <f ca="1">+IF(OFFSET('Hygiene Data'!$I$11,0,10*ROW('Hygiene Data'!I30))="","",OFFSET('Hygiene Data'!$I$11,0,10*ROW('Hygiene Data'!I30)))</f>
        <v/>
      </c>
      <c r="EE36" s="382" t="str">
        <f ca="1">+IF(OFFSET('Hygiene Data'!$I$12,0,10*ROW('Hygiene Data'!I30))="","",OFFSET('Hygiene Data'!$I$12,0,10*ROW('Hygiene Data'!I30)))</f>
        <v/>
      </c>
      <c r="EF36" s="382" t="str">
        <f ca="1">+IF(OFFSET('Hygiene Data'!$I$13,0,10*ROW('Hygiene Data'!I30))="","",OFFSET('Hygiene Data'!$I$13,0,10*ROW('Hygiene Data'!I30)))</f>
        <v/>
      </c>
    </row>
    <row r="37" spans="1:136" x14ac:dyDescent="0.25">
      <c r="A37" s="491" t="str">
        <f ca="1">+IF(OFFSET('Water Data'!$B$2,0,10*ROW('Water Data'!E31))="","",OFFSET('Water Data'!$B$2,0,10*ROW('Water Data'!E31)))</f>
        <v/>
      </c>
      <c r="B37" s="491"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18" t="str">
        <f t="shared" ca="1" si="0"/>
        <v/>
      </c>
      <c r="D37" s="519"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19"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19"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19"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19"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19"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19"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19"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19"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19"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19"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19"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19"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19"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19"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19"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19"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19"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20"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20"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20"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20"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20"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20"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20"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20"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20"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20"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20"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20"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20"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20"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20"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20"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20"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20"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20"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20"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20"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20"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20"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20"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20"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20"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20"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20"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20"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20"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21"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97"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21"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21"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21"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21"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21"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21"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21"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21"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21"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21"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21"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21"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21"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21"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21"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21"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82" t="str">
        <f ca="1">+IF(OFFSET('Water Data'!$D$27,0,10*ROW('Water Data'!D31))="","",OFFSET('Water Data'!$D$27,0,10*ROW('Water Data'!D31)))</f>
        <v/>
      </c>
      <c r="BT37" s="382" t="str">
        <f ca="1">+IF(OFFSET('Water Data'!$D$28,0,10*ROW('Water Data'!D31))="","",OFFSET('Water Data'!$D$28,0,10*ROW('Water Data'!D31)))</f>
        <v/>
      </c>
      <c r="BU37" s="382" t="str">
        <f ca="1">+IF(OFFSET('Water Data'!$D$29,0,10*ROW('Water Data'!D31))="","",OFFSET('Water Data'!$D$29,0,10*ROW('Water Data'!D31)))</f>
        <v/>
      </c>
      <c r="BV37" s="382" t="str">
        <f ca="1">+IF(OFFSET('Water Data'!$E$27,0,10*ROW('Water Data'!E31))="","",OFFSET('Water Data'!$E$27,0,10*ROW('Water Data'!E31)))</f>
        <v/>
      </c>
      <c r="BW37" s="382" t="str">
        <f ca="1">+IF(OFFSET('Water Data'!$E$28,0,10*ROW('Water Data'!E31))="","",OFFSET('Water Data'!$E$28,0,10*ROW('Water Data'!E31)))</f>
        <v/>
      </c>
      <c r="BX37" s="382" t="str">
        <f ca="1">+IF(OFFSET('Water Data'!$E$29,0,10*ROW('Water Data'!E31))="","",OFFSET('Water Data'!$E$29,0,10*ROW('Water Data'!E31)))</f>
        <v/>
      </c>
      <c r="BY37" s="382" t="str">
        <f ca="1">+IF(OFFSET('Water Data'!$F$27,0,10*ROW('Water Data'!F31))="","",OFFSET('Water Data'!$F$27,0,10*ROW('Water Data'!F31)))</f>
        <v/>
      </c>
      <c r="BZ37" s="382" t="str">
        <f ca="1">+IF(OFFSET('Water Data'!$F$28,0,10*ROW('Water Data'!F31))="","",OFFSET('Water Data'!$F$28,0,10*ROW('Water Data'!F31)))</f>
        <v/>
      </c>
      <c r="CA37" s="382" t="str">
        <f ca="1">+IF(OFFSET('Water Data'!$F$29,0,10*ROW('Water Data'!F31))="","",OFFSET('Water Data'!$F$29,0,10*ROW('Water Data'!F31)))</f>
        <v/>
      </c>
      <c r="CB37" s="382" t="str">
        <f ca="1">+IF(OFFSET('Water Data'!$G$27,0,10*ROW('Water Data'!G31))="","",OFFSET('Water Data'!$G$27,0,10*ROW('Water Data'!G31)))</f>
        <v/>
      </c>
      <c r="CC37" s="382" t="str">
        <f ca="1">+IF(OFFSET('Water Data'!$G$28,0,10*ROW('Water Data'!G31))="","",OFFSET('Water Data'!$G$28,0,10*ROW('Water Data'!G31)))</f>
        <v/>
      </c>
      <c r="CD37" s="382" t="str">
        <f ca="1">+IF(OFFSET('Water Data'!$G$29,0,10*ROW('Water Data'!G31))="","",OFFSET('Water Data'!$G$29,0,10*ROW('Water Data'!G31)))</f>
        <v/>
      </c>
      <c r="CE37" s="382" t="str">
        <f ca="1">+IF(OFFSET('Water Data'!$H$27,0,10*ROW('Water Data'!H31))="","",OFFSET('Water Data'!$H$27,0,10*ROW('Water Data'!H31)))</f>
        <v/>
      </c>
      <c r="CF37" s="382" t="str">
        <f ca="1">+IF(OFFSET('Water Data'!$H$28,0,10*ROW('Water Data'!H31))="","",OFFSET('Water Data'!$H$28,0,10*ROW('Water Data'!H31)))</f>
        <v/>
      </c>
      <c r="CG37" s="382" t="str">
        <f ca="1">+IF(OFFSET('Water Data'!$H$29,0,10*ROW('Water Data'!H31))="","",OFFSET('Water Data'!$H$29,0,10*ROW('Water Data'!H31)))</f>
        <v/>
      </c>
      <c r="CH37" s="382" t="str">
        <f ca="1">+IF(OFFSET('Water Data'!$I$27,0,10*ROW('Water Data'!I31))="","",OFFSET('Water Data'!$I$27,0,10*ROW('Water Data'!I31)))</f>
        <v/>
      </c>
      <c r="CI37" s="382" t="str">
        <f ca="1">+IF(OFFSET('Water Data'!$I$28,0,10*ROW('Water Data'!I31))="","",OFFSET('Water Data'!$I$28,0,10*ROW('Water Data'!I31)))</f>
        <v/>
      </c>
      <c r="CJ37" s="382" t="str">
        <f ca="1">+IF(OFFSET('Water Data'!$I$29,0,10*ROW('Water Data'!I31))="","",OFFSET('Water Data'!$I$29,0,10*ROW('Water Data'!I31)))</f>
        <v/>
      </c>
      <c r="CK37" s="382" t="str">
        <f ca="1">+IF(OFFSET('Sanitation Data'!$D$28,0,10*ROW('Sanitation Data'!D31))="","",OFFSET('Sanitation Data'!$D$28,0,10*ROW('Sanitation Data'!D31)))</f>
        <v/>
      </c>
      <c r="CL37" s="382" t="str">
        <f ca="1">+IF(OFFSET('Sanitation Data'!$D$29,0,10*ROW('Sanitation Data'!D31))="","",OFFSET('Sanitation Data'!$D$29,0,10*ROW('Sanitation Data'!D31)))</f>
        <v/>
      </c>
      <c r="CM37" s="382" t="str">
        <f ca="1">+IF(OFFSET('Sanitation Data'!$D$30,0,10*ROW('Sanitation Data'!D31))="","",OFFSET('Sanitation Data'!$D$30,0,10*ROW('Sanitation Data'!D31)))</f>
        <v/>
      </c>
      <c r="CN37" s="382" t="str">
        <f ca="1">+IF(OFFSET('Sanitation Data'!$D$31,0,10*ROW('Sanitation Data'!D31))="","",OFFSET('Sanitation Data'!$D$31,0,10*ROW('Sanitation Data'!D31)))</f>
        <v/>
      </c>
      <c r="CO37" s="382" t="str">
        <f ca="1">+IF(OFFSET('Sanitation Data'!$D$32,0,10*ROW('Sanitation Data'!D31))="","",OFFSET('Sanitation Data'!$D$32,0,10*ROW('Sanitation Data'!D31)))</f>
        <v/>
      </c>
      <c r="CP37" s="382" t="str">
        <f ca="1">+IF(OFFSET('Sanitation Data'!$E$28,0,10*ROW('Sanitation Data'!E31))="","",OFFSET('Sanitation Data'!$E$28,0,10*ROW('Sanitation Data'!E31)))</f>
        <v/>
      </c>
      <c r="CQ37" s="382" t="str">
        <f ca="1">+IF(OFFSET('Sanitation Data'!$E$29,0,10*ROW('Sanitation Data'!E31))="","",OFFSET('Sanitation Data'!$E$29,0,10*ROW('Sanitation Data'!E31)))</f>
        <v/>
      </c>
      <c r="CR37" s="382" t="str">
        <f ca="1">+IF(OFFSET('Sanitation Data'!$E$30,0,10*ROW('Sanitation Data'!E31))="","",OFFSET('Sanitation Data'!$E$30,0,10*ROW('Sanitation Data'!E31)))</f>
        <v/>
      </c>
      <c r="CS37" s="382" t="str">
        <f ca="1">+IF(OFFSET('Sanitation Data'!$E$31,0,10*ROW('Sanitation Data'!E31))="","",OFFSET('Sanitation Data'!$E$31,0,10*ROW('Sanitation Data'!E31)))</f>
        <v/>
      </c>
      <c r="CT37" s="382" t="str">
        <f ca="1">+IF(OFFSET('Sanitation Data'!$E$32,0,10*ROW('Sanitation Data'!E31))="","",OFFSET('Sanitation Data'!$E$32,0,10*ROW('Sanitation Data'!E31)))</f>
        <v/>
      </c>
      <c r="CU37" s="382" t="str">
        <f ca="1">+IF(OFFSET('Sanitation Data'!$F$28,0,10*ROW('Sanitation Data'!F31))="","",OFFSET('Sanitation Data'!$F$28,0,10*ROW('Sanitation Data'!F31)))</f>
        <v/>
      </c>
      <c r="CV37" s="382" t="str">
        <f ca="1">+IF(OFFSET('Sanitation Data'!$F$29,0,10*ROW('Sanitation Data'!F31))="","",OFFSET('Sanitation Data'!$F$29,0,10*ROW('Sanitation Data'!F31)))</f>
        <v/>
      </c>
      <c r="CW37" s="382" t="str">
        <f ca="1">+IF(OFFSET('Sanitation Data'!$F$30,0,10*ROW('Sanitation Data'!F31))="","",OFFSET('Sanitation Data'!$F$30,0,10*ROW('Sanitation Data'!F31)))</f>
        <v/>
      </c>
      <c r="CX37" s="382" t="str">
        <f ca="1">+IF(OFFSET('Sanitation Data'!$F$31,0,10*ROW('Sanitation Data'!F31))="","",OFFSET('Sanitation Data'!$F$31,0,10*ROW('Sanitation Data'!F31)))</f>
        <v/>
      </c>
      <c r="CY37" s="382" t="str">
        <f ca="1">+IF(OFFSET('Sanitation Data'!$F$32,0,10*ROW('Sanitation Data'!F31))="","",OFFSET('Sanitation Data'!$F$32,0,10*ROW('Sanitation Data'!F31)))</f>
        <v/>
      </c>
      <c r="CZ37" s="382" t="str">
        <f ca="1">+IF(OFFSET('Sanitation Data'!$G$28,0,10*ROW('Sanitation Data'!G31))="","",OFFSET('Sanitation Data'!$G$28,0,10*ROW('Sanitation Data'!G31)))</f>
        <v/>
      </c>
      <c r="DA37" s="382" t="str">
        <f ca="1">+IF(OFFSET('Sanitation Data'!$G$29,0,10*ROW('Sanitation Data'!G31))="","",OFFSET('Sanitation Data'!$G$29,0,10*ROW('Sanitation Data'!G31)))</f>
        <v/>
      </c>
      <c r="DB37" s="382" t="str">
        <f ca="1">+IF(OFFSET('Sanitation Data'!$G$30,0,10*ROW('Sanitation Data'!G31))="","",OFFSET('Sanitation Data'!$G$30,0,10*ROW('Sanitation Data'!G31)))</f>
        <v/>
      </c>
      <c r="DC37" s="382" t="str">
        <f ca="1">+IF(OFFSET('Sanitation Data'!$G$31,0,10*ROW('Sanitation Data'!G31))="","",OFFSET('Sanitation Data'!$G$31,0,10*ROW('Sanitation Data'!G31)))</f>
        <v/>
      </c>
      <c r="DD37" s="382" t="str">
        <f ca="1">+IF(OFFSET('Sanitation Data'!$G$32,0,10*ROW('Sanitation Data'!G31))="","",OFFSET('Sanitation Data'!$G$32,0,10*ROW('Sanitation Data'!G31)))</f>
        <v/>
      </c>
      <c r="DE37" s="382" t="str">
        <f ca="1">+IF(OFFSET('Sanitation Data'!$H$28,0,10*ROW('Sanitation Data'!H31))="","",OFFSET('Sanitation Data'!$H$28,0,10*ROW('Sanitation Data'!H31)))</f>
        <v/>
      </c>
      <c r="DF37" s="382" t="str">
        <f ca="1">+IF(OFFSET('Sanitation Data'!$H$29,0,10*ROW('Sanitation Data'!H31))="","",OFFSET('Sanitation Data'!$H$29,0,10*ROW('Sanitation Data'!H31)))</f>
        <v/>
      </c>
      <c r="DG37" s="382" t="str">
        <f ca="1">+IF(OFFSET('Sanitation Data'!$H$30,0,10*ROW('Sanitation Data'!H31))="","",OFFSET('Sanitation Data'!$H$30,0,10*ROW('Sanitation Data'!H31)))</f>
        <v/>
      </c>
      <c r="DH37" s="382" t="str">
        <f ca="1">+IF(OFFSET('Sanitation Data'!$H$31,0,10*ROW('Sanitation Data'!H31))="","",OFFSET('Sanitation Data'!$H$31,0,10*ROW('Sanitation Data'!H31)))</f>
        <v/>
      </c>
      <c r="DI37" s="382" t="str">
        <f ca="1">+IF(OFFSET('Sanitation Data'!$H$32,0,10*ROW('Sanitation Data'!H31))="","",OFFSET('Sanitation Data'!$H$32,0,10*ROW('Sanitation Data'!H31)))</f>
        <v/>
      </c>
      <c r="DJ37" s="382" t="str">
        <f ca="1">+IF(OFFSET('Sanitation Data'!$I$28,0,10*ROW('Sanitation Data'!I31))="","",OFFSET('Sanitation Data'!$I$28,0,10*ROW('Sanitation Data'!I31)))</f>
        <v/>
      </c>
      <c r="DK37" s="382" t="str">
        <f ca="1">+IF(OFFSET('Sanitation Data'!$I$29,0,10*ROW('Sanitation Data'!I31))="","",OFFSET('Sanitation Data'!$I$29,0,10*ROW('Sanitation Data'!I31)))</f>
        <v/>
      </c>
      <c r="DL37" s="382" t="str">
        <f ca="1">+IF(OFFSET('Sanitation Data'!$I$30,0,10*ROW('Sanitation Data'!I31))="","",OFFSET('Sanitation Data'!$I$30,0,10*ROW('Sanitation Data'!I31)))</f>
        <v/>
      </c>
      <c r="DM37" s="382" t="str">
        <f ca="1">+IF(OFFSET('Sanitation Data'!$I$31,0,10*ROW('Sanitation Data'!I31))="","",OFFSET('Sanitation Data'!$I$31,0,10*ROW('Sanitation Data'!I31)))</f>
        <v/>
      </c>
      <c r="DN37" s="382" t="str">
        <f ca="1">+IF(OFFSET('Sanitation Data'!$I$32,0,10*ROW('Sanitation Data'!I31))="","",OFFSET('Sanitation Data'!$I$32,0,10*ROW('Sanitation Data'!I31)))</f>
        <v/>
      </c>
      <c r="DO37" s="382" t="str">
        <f ca="1">+IF(OFFSET('Hygiene Data'!$D$11,0,10*ROW('Hygiene Data'!D31))="","",OFFSET('Hygiene Data'!$D$11,0,10*ROW('Hygiene Data'!D31)))</f>
        <v/>
      </c>
      <c r="DP37" s="382" t="str">
        <f ca="1">+IF(OFFSET('Hygiene Data'!$D$12,0,10*ROW('Hygiene Data'!D31))="","",OFFSET('Hygiene Data'!$D$12,0,10*ROW('Hygiene Data'!D31)))</f>
        <v/>
      </c>
      <c r="DQ37" s="382" t="str">
        <f ca="1">+IF(OFFSET('Hygiene Data'!$D$13,0,10*ROW('Hygiene Data'!D31))="","",OFFSET('Hygiene Data'!$D$13,0,10*ROW('Hygiene Data'!D31)))</f>
        <v/>
      </c>
      <c r="DR37" s="382" t="str">
        <f ca="1">+IF(OFFSET('Hygiene Data'!$E$11,0,10*ROW('Hygiene Data'!E31))="","",OFFSET('Hygiene Data'!$E$11,0,10*ROW('Hygiene Data'!E31)))</f>
        <v/>
      </c>
      <c r="DS37" s="382" t="str">
        <f ca="1">+IF(OFFSET('Hygiene Data'!$E$12,0,10*ROW('Hygiene Data'!E31))="","",OFFSET('Hygiene Data'!$E$12,0,10*ROW('Hygiene Data'!E31)))</f>
        <v/>
      </c>
      <c r="DT37" s="382" t="str">
        <f ca="1">+IF(OFFSET('Hygiene Data'!$E$13,0,10*ROW('Hygiene Data'!E31))="","",OFFSET('Hygiene Data'!$E$13,0,10*ROW('Hygiene Data'!E31)))</f>
        <v/>
      </c>
      <c r="DU37" s="382" t="str">
        <f ca="1">+IF(OFFSET('Hygiene Data'!$F$11,0,10*ROW('Hygiene Data'!F31))="","",OFFSET('Hygiene Data'!$F$11,0,10*ROW('Hygiene Data'!F31)))</f>
        <v/>
      </c>
      <c r="DV37" s="382" t="str">
        <f ca="1">+IF(OFFSET('Hygiene Data'!$F$12,0,10*ROW('Hygiene Data'!F31))="","",OFFSET('Hygiene Data'!$F$12,0,10*ROW('Hygiene Data'!F31)))</f>
        <v/>
      </c>
      <c r="DW37" s="382" t="str">
        <f ca="1">+IF(OFFSET('Hygiene Data'!$F$13,0,10*ROW('Hygiene Data'!F31))="","",OFFSET('Hygiene Data'!$F$13,0,10*ROW('Hygiene Data'!F31)))</f>
        <v/>
      </c>
      <c r="DX37" s="382" t="str">
        <f ca="1">+IF(OFFSET('Hygiene Data'!$G$11,0,10*ROW('Hygiene Data'!G31))="","",OFFSET('Hygiene Data'!$G$11,0,10*ROW('Hygiene Data'!G31)))</f>
        <v/>
      </c>
      <c r="DY37" s="382" t="str">
        <f ca="1">+IF(OFFSET('Hygiene Data'!$G$12,0,10*ROW('Hygiene Data'!G31))="","",OFFSET('Hygiene Data'!$G$12,0,10*ROW('Hygiene Data'!G31)))</f>
        <v/>
      </c>
      <c r="DZ37" s="382" t="str">
        <f ca="1">+IF(OFFSET('Hygiene Data'!$G$13,0,10*ROW('Hygiene Data'!G31))="","",OFFSET('Hygiene Data'!$G$13,0,10*ROW('Hygiene Data'!G31)))</f>
        <v/>
      </c>
      <c r="EA37" s="382" t="str">
        <f ca="1">+IF(OFFSET('Hygiene Data'!$H$11,0,10*ROW('Hygiene Data'!H31))="","",OFFSET('Hygiene Data'!$H$11,0,10*ROW('Hygiene Data'!H31)))</f>
        <v/>
      </c>
      <c r="EB37" s="382" t="str">
        <f ca="1">+IF(OFFSET('Hygiene Data'!$H$12,0,10*ROW('Hygiene Data'!H31))="","",OFFSET('Hygiene Data'!$H$12,0,10*ROW('Hygiene Data'!H31)))</f>
        <v/>
      </c>
      <c r="EC37" s="382" t="str">
        <f ca="1">+IF(OFFSET('Hygiene Data'!$H$13,0,10*ROW('Hygiene Data'!H31))="","",OFFSET('Hygiene Data'!$H$13,0,10*ROW('Hygiene Data'!H31)))</f>
        <v/>
      </c>
      <c r="ED37" s="382" t="str">
        <f ca="1">+IF(OFFSET('Hygiene Data'!$I$11,0,10*ROW('Hygiene Data'!I31))="","",OFFSET('Hygiene Data'!$I$11,0,10*ROW('Hygiene Data'!I31)))</f>
        <v/>
      </c>
      <c r="EE37" s="382" t="str">
        <f ca="1">+IF(OFFSET('Hygiene Data'!$I$12,0,10*ROW('Hygiene Data'!I31))="","",OFFSET('Hygiene Data'!$I$12,0,10*ROW('Hygiene Data'!I31)))</f>
        <v/>
      </c>
      <c r="EF37" s="382" t="str">
        <f ca="1">+IF(OFFSET('Hygiene Data'!$I$13,0,10*ROW('Hygiene Data'!I31))="","",OFFSET('Hygiene Data'!$I$13,0,10*ROW('Hygiene Data'!I31)))</f>
        <v/>
      </c>
    </row>
    <row r="38" spans="1:136" x14ac:dyDescent="0.25">
      <c r="A38" s="491" t="str">
        <f ca="1">+IF(OFFSET('Water Data'!$B$2,0,10*ROW('Water Data'!E32))="","",OFFSET('Water Data'!$B$2,0,10*ROW('Water Data'!E32)))</f>
        <v/>
      </c>
      <c r="B38" s="491"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18" t="str">
        <f t="shared" ca="1" si="0"/>
        <v/>
      </c>
      <c r="D38" s="519"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19"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19"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19"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19"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19"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19"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19"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19"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19"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19"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19"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19"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19"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19"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19"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19"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19"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20"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20"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20"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20"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20"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20"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20"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20"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20"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20"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20"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20"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20"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20"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20"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20"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20"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20"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20"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20"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20"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20"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20"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20"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20"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20"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20"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20"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20"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20"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21"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97"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21"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21"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21"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21"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21"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21"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21"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21"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21"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21"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21"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21"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21"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21"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21"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21"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82" t="str">
        <f ca="1">+IF(OFFSET('Water Data'!$D$27,0,10*ROW('Water Data'!D32))="","",OFFSET('Water Data'!$D$27,0,10*ROW('Water Data'!D32)))</f>
        <v/>
      </c>
      <c r="BT38" s="382" t="str">
        <f ca="1">+IF(OFFSET('Water Data'!$D$28,0,10*ROW('Water Data'!D32))="","",OFFSET('Water Data'!$D$28,0,10*ROW('Water Data'!D32)))</f>
        <v/>
      </c>
      <c r="BU38" s="382" t="str">
        <f ca="1">+IF(OFFSET('Water Data'!$D$29,0,10*ROW('Water Data'!D32))="","",OFFSET('Water Data'!$D$29,0,10*ROW('Water Data'!D32)))</f>
        <v/>
      </c>
      <c r="BV38" s="382" t="str">
        <f ca="1">+IF(OFFSET('Water Data'!$E$27,0,10*ROW('Water Data'!E32))="","",OFFSET('Water Data'!$E$27,0,10*ROW('Water Data'!E32)))</f>
        <v/>
      </c>
      <c r="BW38" s="382" t="str">
        <f ca="1">+IF(OFFSET('Water Data'!$E$28,0,10*ROW('Water Data'!E32))="","",OFFSET('Water Data'!$E$28,0,10*ROW('Water Data'!E32)))</f>
        <v/>
      </c>
      <c r="BX38" s="382" t="str">
        <f ca="1">+IF(OFFSET('Water Data'!$E$29,0,10*ROW('Water Data'!E32))="","",OFFSET('Water Data'!$E$29,0,10*ROW('Water Data'!E32)))</f>
        <v/>
      </c>
      <c r="BY38" s="382" t="str">
        <f ca="1">+IF(OFFSET('Water Data'!$F$27,0,10*ROW('Water Data'!F32))="","",OFFSET('Water Data'!$F$27,0,10*ROW('Water Data'!F32)))</f>
        <v/>
      </c>
      <c r="BZ38" s="382" t="str">
        <f ca="1">+IF(OFFSET('Water Data'!$F$28,0,10*ROW('Water Data'!F32))="","",OFFSET('Water Data'!$F$28,0,10*ROW('Water Data'!F32)))</f>
        <v/>
      </c>
      <c r="CA38" s="382" t="str">
        <f ca="1">+IF(OFFSET('Water Data'!$F$29,0,10*ROW('Water Data'!F32))="","",OFFSET('Water Data'!$F$29,0,10*ROW('Water Data'!F32)))</f>
        <v/>
      </c>
      <c r="CB38" s="382" t="str">
        <f ca="1">+IF(OFFSET('Water Data'!$G$27,0,10*ROW('Water Data'!G32))="","",OFFSET('Water Data'!$G$27,0,10*ROW('Water Data'!G32)))</f>
        <v/>
      </c>
      <c r="CC38" s="382" t="str">
        <f ca="1">+IF(OFFSET('Water Data'!$G$28,0,10*ROW('Water Data'!G32))="","",OFFSET('Water Data'!$G$28,0,10*ROW('Water Data'!G32)))</f>
        <v/>
      </c>
      <c r="CD38" s="382" t="str">
        <f ca="1">+IF(OFFSET('Water Data'!$G$29,0,10*ROW('Water Data'!G32))="","",OFFSET('Water Data'!$G$29,0,10*ROW('Water Data'!G32)))</f>
        <v/>
      </c>
      <c r="CE38" s="382" t="str">
        <f ca="1">+IF(OFFSET('Water Data'!$H$27,0,10*ROW('Water Data'!H32))="","",OFFSET('Water Data'!$H$27,0,10*ROW('Water Data'!H32)))</f>
        <v/>
      </c>
      <c r="CF38" s="382" t="str">
        <f ca="1">+IF(OFFSET('Water Data'!$H$28,0,10*ROW('Water Data'!H32))="","",OFFSET('Water Data'!$H$28,0,10*ROW('Water Data'!H32)))</f>
        <v/>
      </c>
      <c r="CG38" s="382" t="str">
        <f ca="1">+IF(OFFSET('Water Data'!$H$29,0,10*ROW('Water Data'!H32))="","",OFFSET('Water Data'!$H$29,0,10*ROW('Water Data'!H32)))</f>
        <v/>
      </c>
      <c r="CH38" s="382" t="str">
        <f ca="1">+IF(OFFSET('Water Data'!$I$27,0,10*ROW('Water Data'!I32))="","",OFFSET('Water Data'!$I$27,0,10*ROW('Water Data'!I32)))</f>
        <v/>
      </c>
      <c r="CI38" s="382" t="str">
        <f ca="1">+IF(OFFSET('Water Data'!$I$28,0,10*ROW('Water Data'!I32))="","",OFFSET('Water Data'!$I$28,0,10*ROW('Water Data'!I32)))</f>
        <v/>
      </c>
      <c r="CJ38" s="382" t="str">
        <f ca="1">+IF(OFFSET('Water Data'!$I$29,0,10*ROW('Water Data'!I32))="","",OFFSET('Water Data'!$I$29,0,10*ROW('Water Data'!I32)))</f>
        <v/>
      </c>
      <c r="CK38" s="382" t="str">
        <f ca="1">+IF(OFFSET('Sanitation Data'!$D$28,0,10*ROW('Sanitation Data'!D32))="","",OFFSET('Sanitation Data'!$D$28,0,10*ROW('Sanitation Data'!D32)))</f>
        <v/>
      </c>
      <c r="CL38" s="382" t="str">
        <f ca="1">+IF(OFFSET('Sanitation Data'!$D$29,0,10*ROW('Sanitation Data'!D32))="","",OFFSET('Sanitation Data'!$D$29,0,10*ROW('Sanitation Data'!D32)))</f>
        <v/>
      </c>
      <c r="CM38" s="382" t="str">
        <f ca="1">+IF(OFFSET('Sanitation Data'!$D$30,0,10*ROW('Sanitation Data'!D32))="","",OFFSET('Sanitation Data'!$D$30,0,10*ROW('Sanitation Data'!D32)))</f>
        <v/>
      </c>
      <c r="CN38" s="382" t="str">
        <f ca="1">+IF(OFFSET('Sanitation Data'!$D$31,0,10*ROW('Sanitation Data'!D32))="","",OFFSET('Sanitation Data'!$D$31,0,10*ROW('Sanitation Data'!D32)))</f>
        <v/>
      </c>
      <c r="CO38" s="382" t="str">
        <f ca="1">+IF(OFFSET('Sanitation Data'!$D$32,0,10*ROW('Sanitation Data'!D32))="","",OFFSET('Sanitation Data'!$D$32,0,10*ROW('Sanitation Data'!D32)))</f>
        <v/>
      </c>
      <c r="CP38" s="382" t="str">
        <f ca="1">+IF(OFFSET('Sanitation Data'!$E$28,0,10*ROW('Sanitation Data'!E32))="","",OFFSET('Sanitation Data'!$E$28,0,10*ROW('Sanitation Data'!E32)))</f>
        <v/>
      </c>
      <c r="CQ38" s="382" t="str">
        <f ca="1">+IF(OFFSET('Sanitation Data'!$E$29,0,10*ROW('Sanitation Data'!E32))="","",OFFSET('Sanitation Data'!$E$29,0,10*ROW('Sanitation Data'!E32)))</f>
        <v/>
      </c>
      <c r="CR38" s="382" t="str">
        <f ca="1">+IF(OFFSET('Sanitation Data'!$E$30,0,10*ROW('Sanitation Data'!E32))="","",OFFSET('Sanitation Data'!$E$30,0,10*ROW('Sanitation Data'!E32)))</f>
        <v/>
      </c>
      <c r="CS38" s="382" t="str">
        <f ca="1">+IF(OFFSET('Sanitation Data'!$E$31,0,10*ROW('Sanitation Data'!E32))="","",OFFSET('Sanitation Data'!$E$31,0,10*ROW('Sanitation Data'!E32)))</f>
        <v/>
      </c>
      <c r="CT38" s="382" t="str">
        <f ca="1">+IF(OFFSET('Sanitation Data'!$E$32,0,10*ROW('Sanitation Data'!E32))="","",OFFSET('Sanitation Data'!$E$32,0,10*ROW('Sanitation Data'!E32)))</f>
        <v/>
      </c>
      <c r="CU38" s="382" t="str">
        <f ca="1">+IF(OFFSET('Sanitation Data'!$F$28,0,10*ROW('Sanitation Data'!F32))="","",OFFSET('Sanitation Data'!$F$28,0,10*ROW('Sanitation Data'!F32)))</f>
        <v/>
      </c>
      <c r="CV38" s="382" t="str">
        <f ca="1">+IF(OFFSET('Sanitation Data'!$F$29,0,10*ROW('Sanitation Data'!F32))="","",OFFSET('Sanitation Data'!$F$29,0,10*ROW('Sanitation Data'!F32)))</f>
        <v/>
      </c>
      <c r="CW38" s="382" t="str">
        <f ca="1">+IF(OFFSET('Sanitation Data'!$F$30,0,10*ROW('Sanitation Data'!F32))="","",OFFSET('Sanitation Data'!$F$30,0,10*ROW('Sanitation Data'!F32)))</f>
        <v/>
      </c>
      <c r="CX38" s="382" t="str">
        <f ca="1">+IF(OFFSET('Sanitation Data'!$F$31,0,10*ROW('Sanitation Data'!F32))="","",OFFSET('Sanitation Data'!$F$31,0,10*ROW('Sanitation Data'!F32)))</f>
        <v/>
      </c>
      <c r="CY38" s="382" t="str">
        <f ca="1">+IF(OFFSET('Sanitation Data'!$F$32,0,10*ROW('Sanitation Data'!F32))="","",OFFSET('Sanitation Data'!$F$32,0,10*ROW('Sanitation Data'!F32)))</f>
        <v/>
      </c>
      <c r="CZ38" s="382" t="str">
        <f ca="1">+IF(OFFSET('Sanitation Data'!$G$28,0,10*ROW('Sanitation Data'!G32))="","",OFFSET('Sanitation Data'!$G$28,0,10*ROW('Sanitation Data'!G32)))</f>
        <v/>
      </c>
      <c r="DA38" s="382" t="str">
        <f ca="1">+IF(OFFSET('Sanitation Data'!$G$29,0,10*ROW('Sanitation Data'!G32))="","",OFFSET('Sanitation Data'!$G$29,0,10*ROW('Sanitation Data'!G32)))</f>
        <v/>
      </c>
      <c r="DB38" s="382" t="str">
        <f ca="1">+IF(OFFSET('Sanitation Data'!$G$30,0,10*ROW('Sanitation Data'!G32))="","",OFFSET('Sanitation Data'!$G$30,0,10*ROW('Sanitation Data'!G32)))</f>
        <v/>
      </c>
      <c r="DC38" s="382" t="str">
        <f ca="1">+IF(OFFSET('Sanitation Data'!$G$31,0,10*ROW('Sanitation Data'!G32))="","",OFFSET('Sanitation Data'!$G$31,0,10*ROW('Sanitation Data'!G32)))</f>
        <v/>
      </c>
      <c r="DD38" s="382" t="str">
        <f ca="1">+IF(OFFSET('Sanitation Data'!$G$32,0,10*ROW('Sanitation Data'!G32))="","",OFFSET('Sanitation Data'!$G$32,0,10*ROW('Sanitation Data'!G32)))</f>
        <v/>
      </c>
      <c r="DE38" s="382" t="str">
        <f ca="1">+IF(OFFSET('Sanitation Data'!$H$28,0,10*ROW('Sanitation Data'!H32))="","",OFFSET('Sanitation Data'!$H$28,0,10*ROW('Sanitation Data'!H32)))</f>
        <v/>
      </c>
      <c r="DF38" s="382" t="str">
        <f ca="1">+IF(OFFSET('Sanitation Data'!$H$29,0,10*ROW('Sanitation Data'!H32))="","",OFFSET('Sanitation Data'!$H$29,0,10*ROW('Sanitation Data'!H32)))</f>
        <v/>
      </c>
      <c r="DG38" s="382" t="str">
        <f ca="1">+IF(OFFSET('Sanitation Data'!$H$30,0,10*ROW('Sanitation Data'!H32))="","",OFFSET('Sanitation Data'!$H$30,0,10*ROW('Sanitation Data'!H32)))</f>
        <v/>
      </c>
      <c r="DH38" s="382" t="str">
        <f ca="1">+IF(OFFSET('Sanitation Data'!$H$31,0,10*ROW('Sanitation Data'!H32))="","",OFFSET('Sanitation Data'!$H$31,0,10*ROW('Sanitation Data'!H32)))</f>
        <v/>
      </c>
      <c r="DI38" s="382" t="str">
        <f ca="1">+IF(OFFSET('Sanitation Data'!$H$32,0,10*ROW('Sanitation Data'!H32))="","",OFFSET('Sanitation Data'!$H$32,0,10*ROW('Sanitation Data'!H32)))</f>
        <v/>
      </c>
      <c r="DJ38" s="382" t="str">
        <f ca="1">+IF(OFFSET('Sanitation Data'!$I$28,0,10*ROW('Sanitation Data'!I32))="","",OFFSET('Sanitation Data'!$I$28,0,10*ROW('Sanitation Data'!I32)))</f>
        <v/>
      </c>
      <c r="DK38" s="382" t="str">
        <f ca="1">+IF(OFFSET('Sanitation Data'!$I$29,0,10*ROW('Sanitation Data'!I32))="","",OFFSET('Sanitation Data'!$I$29,0,10*ROW('Sanitation Data'!I32)))</f>
        <v/>
      </c>
      <c r="DL38" s="382" t="str">
        <f ca="1">+IF(OFFSET('Sanitation Data'!$I$30,0,10*ROW('Sanitation Data'!I32))="","",OFFSET('Sanitation Data'!$I$30,0,10*ROW('Sanitation Data'!I32)))</f>
        <v/>
      </c>
      <c r="DM38" s="382" t="str">
        <f ca="1">+IF(OFFSET('Sanitation Data'!$I$31,0,10*ROW('Sanitation Data'!I32))="","",OFFSET('Sanitation Data'!$I$31,0,10*ROW('Sanitation Data'!I32)))</f>
        <v/>
      </c>
      <c r="DN38" s="382" t="str">
        <f ca="1">+IF(OFFSET('Sanitation Data'!$I$32,0,10*ROW('Sanitation Data'!I32))="","",OFFSET('Sanitation Data'!$I$32,0,10*ROW('Sanitation Data'!I32)))</f>
        <v/>
      </c>
      <c r="DO38" s="382" t="str">
        <f ca="1">+IF(OFFSET('Hygiene Data'!$D$11,0,10*ROW('Hygiene Data'!D32))="","",OFFSET('Hygiene Data'!$D$11,0,10*ROW('Hygiene Data'!D32)))</f>
        <v/>
      </c>
      <c r="DP38" s="382" t="str">
        <f ca="1">+IF(OFFSET('Hygiene Data'!$D$12,0,10*ROW('Hygiene Data'!D32))="","",OFFSET('Hygiene Data'!$D$12,0,10*ROW('Hygiene Data'!D32)))</f>
        <v/>
      </c>
      <c r="DQ38" s="382" t="str">
        <f ca="1">+IF(OFFSET('Hygiene Data'!$D$13,0,10*ROW('Hygiene Data'!D32))="","",OFFSET('Hygiene Data'!$D$13,0,10*ROW('Hygiene Data'!D32)))</f>
        <v/>
      </c>
      <c r="DR38" s="382" t="str">
        <f ca="1">+IF(OFFSET('Hygiene Data'!$E$11,0,10*ROW('Hygiene Data'!E32))="","",OFFSET('Hygiene Data'!$E$11,0,10*ROW('Hygiene Data'!E32)))</f>
        <v/>
      </c>
      <c r="DS38" s="382" t="str">
        <f ca="1">+IF(OFFSET('Hygiene Data'!$E$12,0,10*ROW('Hygiene Data'!E32))="","",OFFSET('Hygiene Data'!$E$12,0,10*ROW('Hygiene Data'!E32)))</f>
        <v/>
      </c>
      <c r="DT38" s="382" t="str">
        <f ca="1">+IF(OFFSET('Hygiene Data'!$E$13,0,10*ROW('Hygiene Data'!E32))="","",OFFSET('Hygiene Data'!$E$13,0,10*ROW('Hygiene Data'!E32)))</f>
        <v/>
      </c>
      <c r="DU38" s="382" t="str">
        <f ca="1">+IF(OFFSET('Hygiene Data'!$F$11,0,10*ROW('Hygiene Data'!F32))="","",OFFSET('Hygiene Data'!$F$11,0,10*ROW('Hygiene Data'!F32)))</f>
        <v/>
      </c>
      <c r="DV38" s="382" t="str">
        <f ca="1">+IF(OFFSET('Hygiene Data'!$F$12,0,10*ROW('Hygiene Data'!F32))="","",OFFSET('Hygiene Data'!$F$12,0,10*ROW('Hygiene Data'!F32)))</f>
        <v/>
      </c>
      <c r="DW38" s="382" t="str">
        <f ca="1">+IF(OFFSET('Hygiene Data'!$F$13,0,10*ROW('Hygiene Data'!F32))="","",OFFSET('Hygiene Data'!$F$13,0,10*ROW('Hygiene Data'!F32)))</f>
        <v/>
      </c>
      <c r="DX38" s="382" t="str">
        <f ca="1">+IF(OFFSET('Hygiene Data'!$G$11,0,10*ROW('Hygiene Data'!G32))="","",OFFSET('Hygiene Data'!$G$11,0,10*ROW('Hygiene Data'!G32)))</f>
        <v/>
      </c>
      <c r="DY38" s="382" t="str">
        <f ca="1">+IF(OFFSET('Hygiene Data'!$G$12,0,10*ROW('Hygiene Data'!G32))="","",OFFSET('Hygiene Data'!$G$12,0,10*ROW('Hygiene Data'!G32)))</f>
        <v/>
      </c>
      <c r="DZ38" s="382" t="str">
        <f ca="1">+IF(OFFSET('Hygiene Data'!$G$13,0,10*ROW('Hygiene Data'!G32))="","",OFFSET('Hygiene Data'!$G$13,0,10*ROW('Hygiene Data'!G32)))</f>
        <v/>
      </c>
      <c r="EA38" s="382" t="str">
        <f ca="1">+IF(OFFSET('Hygiene Data'!$H$11,0,10*ROW('Hygiene Data'!H32))="","",OFFSET('Hygiene Data'!$H$11,0,10*ROW('Hygiene Data'!H32)))</f>
        <v/>
      </c>
      <c r="EB38" s="382" t="str">
        <f ca="1">+IF(OFFSET('Hygiene Data'!$H$12,0,10*ROW('Hygiene Data'!H32))="","",OFFSET('Hygiene Data'!$H$12,0,10*ROW('Hygiene Data'!H32)))</f>
        <v/>
      </c>
      <c r="EC38" s="382" t="str">
        <f ca="1">+IF(OFFSET('Hygiene Data'!$H$13,0,10*ROW('Hygiene Data'!H32))="","",OFFSET('Hygiene Data'!$H$13,0,10*ROW('Hygiene Data'!H32)))</f>
        <v/>
      </c>
      <c r="ED38" s="382" t="str">
        <f ca="1">+IF(OFFSET('Hygiene Data'!$I$11,0,10*ROW('Hygiene Data'!I32))="","",OFFSET('Hygiene Data'!$I$11,0,10*ROW('Hygiene Data'!I32)))</f>
        <v/>
      </c>
      <c r="EE38" s="382" t="str">
        <f ca="1">+IF(OFFSET('Hygiene Data'!$I$12,0,10*ROW('Hygiene Data'!I32))="","",OFFSET('Hygiene Data'!$I$12,0,10*ROW('Hygiene Data'!I32)))</f>
        <v/>
      </c>
      <c r="EF38" s="382" t="str">
        <f ca="1">+IF(OFFSET('Hygiene Data'!$I$13,0,10*ROW('Hygiene Data'!I32))="","",OFFSET('Hygiene Data'!$I$13,0,10*ROW('Hygiene Data'!I32)))</f>
        <v/>
      </c>
    </row>
    <row r="39" spans="1:136" x14ac:dyDescent="0.25">
      <c r="A39" s="491" t="str">
        <f ca="1">+IF(OFFSET('Water Data'!$B$2,0,10*ROW('Water Data'!E33))="","",OFFSET('Water Data'!$B$2,0,10*ROW('Water Data'!E33)))</f>
        <v/>
      </c>
      <c r="B39" s="491"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18" t="str">
        <f t="shared" ca="1" si="0"/>
        <v/>
      </c>
      <c r="D39" s="519"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19"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19"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19"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19"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19"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19"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19"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19"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19"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19"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19"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19"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19"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19"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19"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19"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19"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20"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20"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20"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20"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20"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20"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20"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20"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20"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20"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20"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20"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20"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20"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20"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20"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20"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20"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20"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20"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20"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20"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20"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20"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20"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20"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20"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20"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20"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20"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21"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97"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21"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21"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21"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21"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21"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21"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21"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21"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21"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21"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21"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21"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21"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21"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21"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21"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82" t="str">
        <f ca="1">+IF(OFFSET('Water Data'!$D$27,0,10*ROW('Water Data'!D33))="","",OFFSET('Water Data'!$D$27,0,10*ROW('Water Data'!D33)))</f>
        <v/>
      </c>
      <c r="BT39" s="382" t="str">
        <f ca="1">+IF(OFFSET('Water Data'!$D$28,0,10*ROW('Water Data'!D33))="","",OFFSET('Water Data'!$D$28,0,10*ROW('Water Data'!D33)))</f>
        <v/>
      </c>
      <c r="BU39" s="382" t="str">
        <f ca="1">+IF(OFFSET('Water Data'!$D$29,0,10*ROW('Water Data'!D33))="","",OFFSET('Water Data'!$D$29,0,10*ROW('Water Data'!D33)))</f>
        <v/>
      </c>
      <c r="BV39" s="382" t="str">
        <f ca="1">+IF(OFFSET('Water Data'!$E$27,0,10*ROW('Water Data'!E33))="","",OFFSET('Water Data'!$E$27,0,10*ROW('Water Data'!E33)))</f>
        <v/>
      </c>
      <c r="BW39" s="382" t="str">
        <f ca="1">+IF(OFFSET('Water Data'!$E$28,0,10*ROW('Water Data'!E33))="","",OFFSET('Water Data'!$E$28,0,10*ROW('Water Data'!E33)))</f>
        <v/>
      </c>
      <c r="BX39" s="382" t="str">
        <f ca="1">+IF(OFFSET('Water Data'!$E$29,0,10*ROW('Water Data'!E33))="","",OFFSET('Water Data'!$E$29,0,10*ROW('Water Data'!E33)))</f>
        <v/>
      </c>
      <c r="BY39" s="382" t="str">
        <f ca="1">+IF(OFFSET('Water Data'!$F$27,0,10*ROW('Water Data'!F33))="","",OFFSET('Water Data'!$F$27,0,10*ROW('Water Data'!F33)))</f>
        <v/>
      </c>
      <c r="BZ39" s="382" t="str">
        <f ca="1">+IF(OFFSET('Water Data'!$F$28,0,10*ROW('Water Data'!F33))="","",OFFSET('Water Data'!$F$28,0,10*ROW('Water Data'!F33)))</f>
        <v/>
      </c>
      <c r="CA39" s="382" t="str">
        <f ca="1">+IF(OFFSET('Water Data'!$F$29,0,10*ROW('Water Data'!F33))="","",OFFSET('Water Data'!$F$29,0,10*ROW('Water Data'!F33)))</f>
        <v/>
      </c>
      <c r="CB39" s="382" t="str">
        <f ca="1">+IF(OFFSET('Water Data'!$G$27,0,10*ROW('Water Data'!G33))="","",OFFSET('Water Data'!$G$27,0,10*ROW('Water Data'!G33)))</f>
        <v/>
      </c>
      <c r="CC39" s="382" t="str">
        <f ca="1">+IF(OFFSET('Water Data'!$G$28,0,10*ROW('Water Data'!G33))="","",OFFSET('Water Data'!$G$28,0,10*ROW('Water Data'!G33)))</f>
        <v/>
      </c>
      <c r="CD39" s="382" t="str">
        <f ca="1">+IF(OFFSET('Water Data'!$G$29,0,10*ROW('Water Data'!G33))="","",OFFSET('Water Data'!$G$29,0,10*ROW('Water Data'!G33)))</f>
        <v/>
      </c>
      <c r="CE39" s="382" t="str">
        <f ca="1">+IF(OFFSET('Water Data'!$H$27,0,10*ROW('Water Data'!H33))="","",OFFSET('Water Data'!$H$27,0,10*ROW('Water Data'!H33)))</f>
        <v/>
      </c>
      <c r="CF39" s="382" t="str">
        <f ca="1">+IF(OFFSET('Water Data'!$H$28,0,10*ROW('Water Data'!H33))="","",OFFSET('Water Data'!$H$28,0,10*ROW('Water Data'!H33)))</f>
        <v/>
      </c>
      <c r="CG39" s="382" t="str">
        <f ca="1">+IF(OFFSET('Water Data'!$H$29,0,10*ROW('Water Data'!H33))="","",OFFSET('Water Data'!$H$29,0,10*ROW('Water Data'!H33)))</f>
        <v/>
      </c>
      <c r="CH39" s="382" t="str">
        <f ca="1">+IF(OFFSET('Water Data'!$I$27,0,10*ROW('Water Data'!I33))="","",OFFSET('Water Data'!$I$27,0,10*ROW('Water Data'!I33)))</f>
        <v/>
      </c>
      <c r="CI39" s="382" t="str">
        <f ca="1">+IF(OFFSET('Water Data'!$I$28,0,10*ROW('Water Data'!I33))="","",OFFSET('Water Data'!$I$28,0,10*ROW('Water Data'!I33)))</f>
        <v/>
      </c>
      <c r="CJ39" s="382" t="str">
        <f ca="1">+IF(OFFSET('Water Data'!$I$29,0,10*ROW('Water Data'!I33))="","",OFFSET('Water Data'!$I$29,0,10*ROW('Water Data'!I33)))</f>
        <v/>
      </c>
      <c r="CK39" s="382" t="str">
        <f ca="1">+IF(OFFSET('Sanitation Data'!$D$28,0,10*ROW('Sanitation Data'!D33))="","",OFFSET('Sanitation Data'!$D$28,0,10*ROW('Sanitation Data'!D33)))</f>
        <v/>
      </c>
      <c r="CL39" s="382" t="str">
        <f ca="1">+IF(OFFSET('Sanitation Data'!$D$29,0,10*ROW('Sanitation Data'!D33))="","",OFFSET('Sanitation Data'!$D$29,0,10*ROW('Sanitation Data'!D33)))</f>
        <v/>
      </c>
      <c r="CM39" s="382" t="str">
        <f ca="1">+IF(OFFSET('Sanitation Data'!$D$30,0,10*ROW('Sanitation Data'!D33))="","",OFFSET('Sanitation Data'!$D$30,0,10*ROW('Sanitation Data'!D33)))</f>
        <v/>
      </c>
      <c r="CN39" s="382" t="str">
        <f ca="1">+IF(OFFSET('Sanitation Data'!$D$31,0,10*ROW('Sanitation Data'!D33))="","",OFFSET('Sanitation Data'!$D$31,0,10*ROW('Sanitation Data'!D33)))</f>
        <v/>
      </c>
      <c r="CO39" s="382" t="str">
        <f ca="1">+IF(OFFSET('Sanitation Data'!$D$32,0,10*ROW('Sanitation Data'!D33))="","",OFFSET('Sanitation Data'!$D$32,0,10*ROW('Sanitation Data'!D33)))</f>
        <v/>
      </c>
      <c r="CP39" s="382" t="str">
        <f ca="1">+IF(OFFSET('Sanitation Data'!$E$28,0,10*ROW('Sanitation Data'!E33))="","",OFFSET('Sanitation Data'!$E$28,0,10*ROW('Sanitation Data'!E33)))</f>
        <v/>
      </c>
      <c r="CQ39" s="382" t="str">
        <f ca="1">+IF(OFFSET('Sanitation Data'!$E$29,0,10*ROW('Sanitation Data'!E33))="","",OFFSET('Sanitation Data'!$E$29,0,10*ROW('Sanitation Data'!E33)))</f>
        <v/>
      </c>
      <c r="CR39" s="382" t="str">
        <f ca="1">+IF(OFFSET('Sanitation Data'!$E$30,0,10*ROW('Sanitation Data'!E33))="","",OFFSET('Sanitation Data'!$E$30,0,10*ROW('Sanitation Data'!E33)))</f>
        <v/>
      </c>
      <c r="CS39" s="382" t="str">
        <f ca="1">+IF(OFFSET('Sanitation Data'!$E$31,0,10*ROW('Sanitation Data'!E33))="","",OFFSET('Sanitation Data'!$E$31,0,10*ROW('Sanitation Data'!E33)))</f>
        <v/>
      </c>
      <c r="CT39" s="382" t="str">
        <f ca="1">+IF(OFFSET('Sanitation Data'!$E$32,0,10*ROW('Sanitation Data'!E33))="","",OFFSET('Sanitation Data'!$E$32,0,10*ROW('Sanitation Data'!E33)))</f>
        <v/>
      </c>
      <c r="CU39" s="382" t="str">
        <f ca="1">+IF(OFFSET('Sanitation Data'!$F$28,0,10*ROW('Sanitation Data'!F33))="","",OFFSET('Sanitation Data'!$F$28,0,10*ROW('Sanitation Data'!F33)))</f>
        <v/>
      </c>
      <c r="CV39" s="382" t="str">
        <f ca="1">+IF(OFFSET('Sanitation Data'!$F$29,0,10*ROW('Sanitation Data'!F33))="","",OFFSET('Sanitation Data'!$F$29,0,10*ROW('Sanitation Data'!F33)))</f>
        <v/>
      </c>
      <c r="CW39" s="382" t="str">
        <f ca="1">+IF(OFFSET('Sanitation Data'!$F$30,0,10*ROW('Sanitation Data'!F33))="","",OFFSET('Sanitation Data'!$F$30,0,10*ROW('Sanitation Data'!F33)))</f>
        <v/>
      </c>
      <c r="CX39" s="382" t="str">
        <f ca="1">+IF(OFFSET('Sanitation Data'!$F$31,0,10*ROW('Sanitation Data'!F33))="","",OFFSET('Sanitation Data'!$F$31,0,10*ROW('Sanitation Data'!F33)))</f>
        <v/>
      </c>
      <c r="CY39" s="382" t="str">
        <f ca="1">+IF(OFFSET('Sanitation Data'!$F$32,0,10*ROW('Sanitation Data'!F33))="","",OFFSET('Sanitation Data'!$F$32,0,10*ROW('Sanitation Data'!F33)))</f>
        <v/>
      </c>
      <c r="CZ39" s="382" t="str">
        <f ca="1">+IF(OFFSET('Sanitation Data'!$G$28,0,10*ROW('Sanitation Data'!G33))="","",OFFSET('Sanitation Data'!$G$28,0,10*ROW('Sanitation Data'!G33)))</f>
        <v/>
      </c>
      <c r="DA39" s="382" t="str">
        <f ca="1">+IF(OFFSET('Sanitation Data'!$G$29,0,10*ROW('Sanitation Data'!G33))="","",OFFSET('Sanitation Data'!$G$29,0,10*ROW('Sanitation Data'!G33)))</f>
        <v/>
      </c>
      <c r="DB39" s="382" t="str">
        <f ca="1">+IF(OFFSET('Sanitation Data'!$G$30,0,10*ROW('Sanitation Data'!G33))="","",OFFSET('Sanitation Data'!$G$30,0,10*ROW('Sanitation Data'!G33)))</f>
        <v/>
      </c>
      <c r="DC39" s="382" t="str">
        <f ca="1">+IF(OFFSET('Sanitation Data'!$G$31,0,10*ROW('Sanitation Data'!G33))="","",OFFSET('Sanitation Data'!$G$31,0,10*ROW('Sanitation Data'!G33)))</f>
        <v/>
      </c>
      <c r="DD39" s="382" t="str">
        <f ca="1">+IF(OFFSET('Sanitation Data'!$G$32,0,10*ROW('Sanitation Data'!G33))="","",OFFSET('Sanitation Data'!$G$32,0,10*ROW('Sanitation Data'!G33)))</f>
        <v/>
      </c>
      <c r="DE39" s="382" t="str">
        <f ca="1">+IF(OFFSET('Sanitation Data'!$H$28,0,10*ROW('Sanitation Data'!H33))="","",OFFSET('Sanitation Data'!$H$28,0,10*ROW('Sanitation Data'!H33)))</f>
        <v/>
      </c>
      <c r="DF39" s="382" t="str">
        <f ca="1">+IF(OFFSET('Sanitation Data'!$H$29,0,10*ROW('Sanitation Data'!H33))="","",OFFSET('Sanitation Data'!$H$29,0,10*ROW('Sanitation Data'!H33)))</f>
        <v/>
      </c>
      <c r="DG39" s="382" t="str">
        <f ca="1">+IF(OFFSET('Sanitation Data'!$H$30,0,10*ROW('Sanitation Data'!H33))="","",OFFSET('Sanitation Data'!$H$30,0,10*ROW('Sanitation Data'!H33)))</f>
        <v/>
      </c>
      <c r="DH39" s="382" t="str">
        <f ca="1">+IF(OFFSET('Sanitation Data'!$H$31,0,10*ROW('Sanitation Data'!H33))="","",OFFSET('Sanitation Data'!$H$31,0,10*ROW('Sanitation Data'!H33)))</f>
        <v/>
      </c>
      <c r="DI39" s="382" t="str">
        <f ca="1">+IF(OFFSET('Sanitation Data'!$H$32,0,10*ROW('Sanitation Data'!H33))="","",OFFSET('Sanitation Data'!$H$32,0,10*ROW('Sanitation Data'!H33)))</f>
        <v/>
      </c>
      <c r="DJ39" s="382" t="str">
        <f ca="1">+IF(OFFSET('Sanitation Data'!$I$28,0,10*ROW('Sanitation Data'!I33))="","",OFFSET('Sanitation Data'!$I$28,0,10*ROW('Sanitation Data'!I33)))</f>
        <v/>
      </c>
      <c r="DK39" s="382" t="str">
        <f ca="1">+IF(OFFSET('Sanitation Data'!$I$29,0,10*ROW('Sanitation Data'!I33))="","",OFFSET('Sanitation Data'!$I$29,0,10*ROW('Sanitation Data'!I33)))</f>
        <v/>
      </c>
      <c r="DL39" s="382" t="str">
        <f ca="1">+IF(OFFSET('Sanitation Data'!$I$30,0,10*ROW('Sanitation Data'!I33))="","",OFFSET('Sanitation Data'!$I$30,0,10*ROW('Sanitation Data'!I33)))</f>
        <v/>
      </c>
      <c r="DM39" s="382" t="str">
        <f ca="1">+IF(OFFSET('Sanitation Data'!$I$31,0,10*ROW('Sanitation Data'!I33))="","",OFFSET('Sanitation Data'!$I$31,0,10*ROW('Sanitation Data'!I33)))</f>
        <v/>
      </c>
      <c r="DN39" s="382" t="str">
        <f ca="1">+IF(OFFSET('Sanitation Data'!$I$32,0,10*ROW('Sanitation Data'!I33))="","",OFFSET('Sanitation Data'!$I$32,0,10*ROW('Sanitation Data'!I33)))</f>
        <v/>
      </c>
      <c r="DO39" s="382" t="str">
        <f ca="1">+IF(OFFSET('Hygiene Data'!$D$11,0,10*ROW('Hygiene Data'!D33))="","",OFFSET('Hygiene Data'!$D$11,0,10*ROW('Hygiene Data'!D33)))</f>
        <v/>
      </c>
      <c r="DP39" s="382" t="str">
        <f ca="1">+IF(OFFSET('Hygiene Data'!$D$12,0,10*ROW('Hygiene Data'!D33))="","",OFFSET('Hygiene Data'!$D$12,0,10*ROW('Hygiene Data'!D33)))</f>
        <v/>
      </c>
      <c r="DQ39" s="382" t="str">
        <f ca="1">+IF(OFFSET('Hygiene Data'!$D$13,0,10*ROW('Hygiene Data'!D33))="","",OFFSET('Hygiene Data'!$D$13,0,10*ROW('Hygiene Data'!D33)))</f>
        <v/>
      </c>
      <c r="DR39" s="382" t="str">
        <f ca="1">+IF(OFFSET('Hygiene Data'!$E$11,0,10*ROW('Hygiene Data'!E33))="","",OFFSET('Hygiene Data'!$E$11,0,10*ROW('Hygiene Data'!E33)))</f>
        <v/>
      </c>
      <c r="DS39" s="382" t="str">
        <f ca="1">+IF(OFFSET('Hygiene Data'!$E$12,0,10*ROW('Hygiene Data'!E33))="","",OFFSET('Hygiene Data'!$E$12,0,10*ROW('Hygiene Data'!E33)))</f>
        <v/>
      </c>
      <c r="DT39" s="382" t="str">
        <f ca="1">+IF(OFFSET('Hygiene Data'!$E$13,0,10*ROW('Hygiene Data'!E33))="","",OFFSET('Hygiene Data'!$E$13,0,10*ROW('Hygiene Data'!E33)))</f>
        <v/>
      </c>
      <c r="DU39" s="382" t="str">
        <f ca="1">+IF(OFFSET('Hygiene Data'!$F$11,0,10*ROW('Hygiene Data'!F33))="","",OFFSET('Hygiene Data'!$F$11,0,10*ROW('Hygiene Data'!F33)))</f>
        <v/>
      </c>
      <c r="DV39" s="382" t="str">
        <f ca="1">+IF(OFFSET('Hygiene Data'!$F$12,0,10*ROW('Hygiene Data'!F33))="","",OFFSET('Hygiene Data'!$F$12,0,10*ROW('Hygiene Data'!F33)))</f>
        <v/>
      </c>
      <c r="DW39" s="382" t="str">
        <f ca="1">+IF(OFFSET('Hygiene Data'!$F$13,0,10*ROW('Hygiene Data'!F33))="","",OFFSET('Hygiene Data'!$F$13,0,10*ROW('Hygiene Data'!F33)))</f>
        <v/>
      </c>
      <c r="DX39" s="382" t="str">
        <f ca="1">+IF(OFFSET('Hygiene Data'!$G$11,0,10*ROW('Hygiene Data'!G33))="","",OFFSET('Hygiene Data'!$G$11,0,10*ROW('Hygiene Data'!G33)))</f>
        <v/>
      </c>
      <c r="DY39" s="382" t="str">
        <f ca="1">+IF(OFFSET('Hygiene Data'!$G$12,0,10*ROW('Hygiene Data'!G33))="","",OFFSET('Hygiene Data'!$G$12,0,10*ROW('Hygiene Data'!G33)))</f>
        <v/>
      </c>
      <c r="DZ39" s="382" t="str">
        <f ca="1">+IF(OFFSET('Hygiene Data'!$G$13,0,10*ROW('Hygiene Data'!G33))="","",OFFSET('Hygiene Data'!$G$13,0,10*ROW('Hygiene Data'!G33)))</f>
        <v/>
      </c>
      <c r="EA39" s="382" t="str">
        <f ca="1">+IF(OFFSET('Hygiene Data'!$H$11,0,10*ROW('Hygiene Data'!H33))="","",OFFSET('Hygiene Data'!$H$11,0,10*ROW('Hygiene Data'!H33)))</f>
        <v/>
      </c>
      <c r="EB39" s="382" t="str">
        <f ca="1">+IF(OFFSET('Hygiene Data'!$H$12,0,10*ROW('Hygiene Data'!H33))="","",OFFSET('Hygiene Data'!$H$12,0,10*ROW('Hygiene Data'!H33)))</f>
        <v/>
      </c>
      <c r="EC39" s="382" t="str">
        <f ca="1">+IF(OFFSET('Hygiene Data'!$H$13,0,10*ROW('Hygiene Data'!H33))="","",OFFSET('Hygiene Data'!$H$13,0,10*ROW('Hygiene Data'!H33)))</f>
        <v/>
      </c>
      <c r="ED39" s="382" t="str">
        <f ca="1">+IF(OFFSET('Hygiene Data'!$I$11,0,10*ROW('Hygiene Data'!I33))="","",OFFSET('Hygiene Data'!$I$11,0,10*ROW('Hygiene Data'!I33)))</f>
        <v/>
      </c>
      <c r="EE39" s="382" t="str">
        <f ca="1">+IF(OFFSET('Hygiene Data'!$I$12,0,10*ROW('Hygiene Data'!I33))="","",OFFSET('Hygiene Data'!$I$12,0,10*ROW('Hygiene Data'!I33)))</f>
        <v/>
      </c>
      <c r="EF39" s="382" t="str">
        <f ca="1">+IF(OFFSET('Hygiene Data'!$I$13,0,10*ROW('Hygiene Data'!I33))="","",OFFSET('Hygiene Data'!$I$13,0,10*ROW('Hygiene Data'!I33)))</f>
        <v/>
      </c>
    </row>
    <row r="40" spans="1:136" x14ac:dyDescent="0.25">
      <c r="A40" s="491" t="str">
        <f ca="1">+IF(OFFSET('Water Data'!$B$2,0,10*ROW('Water Data'!E34))="","",OFFSET('Water Data'!$B$2,0,10*ROW('Water Data'!E34)))</f>
        <v/>
      </c>
      <c r="B40" s="491"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18" t="str">
        <f t="shared" ca="1" si="0"/>
        <v/>
      </c>
      <c r="D40" s="519"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19"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19"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19"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19"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19"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19"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19"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19"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19"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19"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19"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19"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19"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19"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19"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19"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19"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20"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20"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20"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20"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20"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20"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20"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20"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20"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20"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20"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20"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20"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20"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20"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20"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20"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20"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20"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20"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20"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20"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20"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20"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20"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20"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20"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20"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20"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20"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21"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97"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21"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21"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21"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21"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21"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21"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21"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21"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21"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21"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21"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21"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21"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21"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21"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21"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82" t="str">
        <f ca="1">+IF(OFFSET('Water Data'!$D$27,0,10*ROW('Water Data'!D34))="","",OFFSET('Water Data'!$D$27,0,10*ROW('Water Data'!D34)))</f>
        <v/>
      </c>
      <c r="BT40" s="382" t="str">
        <f ca="1">+IF(OFFSET('Water Data'!$D$28,0,10*ROW('Water Data'!D34))="","",OFFSET('Water Data'!$D$28,0,10*ROW('Water Data'!D34)))</f>
        <v/>
      </c>
      <c r="BU40" s="382" t="str">
        <f ca="1">+IF(OFFSET('Water Data'!$D$29,0,10*ROW('Water Data'!D34))="","",OFFSET('Water Data'!$D$29,0,10*ROW('Water Data'!D34)))</f>
        <v/>
      </c>
      <c r="BV40" s="382" t="str">
        <f ca="1">+IF(OFFSET('Water Data'!$E$27,0,10*ROW('Water Data'!E34))="","",OFFSET('Water Data'!$E$27,0,10*ROW('Water Data'!E34)))</f>
        <v/>
      </c>
      <c r="BW40" s="382" t="str">
        <f ca="1">+IF(OFFSET('Water Data'!$E$28,0,10*ROW('Water Data'!E34))="","",OFFSET('Water Data'!$E$28,0,10*ROW('Water Data'!E34)))</f>
        <v/>
      </c>
      <c r="BX40" s="382" t="str">
        <f ca="1">+IF(OFFSET('Water Data'!$E$29,0,10*ROW('Water Data'!E34))="","",OFFSET('Water Data'!$E$29,0,10*ROW('Water Data'!E34)))</f>
        <v/>
      </c>
      <c r="BY40" s="382" t="str">
        <f ca="1">+IF(OFFSET('Water Data'!$F$27,0,10*ROW('Water Data'!F34))="","",OFFSET('Water Data'!$F$27,0,10*ROW('Water Data'!F34)))</f>
        <v/>
      </c>
      <c r="BZ40" s="382" t="str">
        <f ca="1">+IF(OFFSET('Water Data'!$F$28,0,10*ROW('Water Data'!F34))="","",OFFSET('Water Data'!$F$28,0,10*ROW('Water Data'!F34)))</f>
        <v/>
      </c>
      <c r="CA40" s="382" t="str">
        <f ca="1">+IF(OFFSET('Water Data'!$F$29,0,10*ROW('Water Data'!F34))="","",OFFSET('Water Data'!$F$29,0,10*ROW('Water Data'!F34)))</f>
        <v/>
      </c>
      <c r="CB40" s="382" t="str">
        <f ca="1">+IF(OFFSET('Water Data'!$G$27,0,10*ROW('Water Data'!G34))="","",OFFSET('Water Data'!$G$27,0,10*ROW('Water Data'!G34)))</f>
        <v/>
      </c>
      <c r="CC40" s="382" t="str">
        <f ca="1">+IF(OFFSET('Water Data'!$G$28,0,10*ROW('Water Data'!G34))="","",OFFSET('Water Data'!$G$28,0,10*ROW('Water Data'!G34)))</f>
        <v/>
      </c>
      <c r="CD40" s="382" t="str">
        <f ca="1">+IF(OFFSET('Water Data'!$G$29,0,10*ROW('Water Data'!G34))="","",OFFSET('Water Data'!$G$29,0,10*ROW('Water Data'!G34)))</f>
        <v/>
      </c>
      <c r="CE40" s="382" t="str">
        <f ca="1">+IF(OFFSET('Water Data'!$H$27,0,10*ROW('Water Data'!H34))="","",OFFSET('Water Data'!$H$27,0,10*ROW('Water Data'!H34)))</f>
        <v/>
      </c>
      <c r="CF40" s="382" t="str">
        <f ca="1">+IF(OFFSET('Water Data'!$H$28,0,10*ROW('Water Data'!H34))="","",OFFSET('Water Data'!$H$28,0,10*ROW('Water Data'!H34)))</f>
        <v/>
      </c>
      <c r="CG40" s="382" t="str">
        <f ca="1">+IF(OFFSET('Water Data'!$H$29,0,10*ROW('Water Data'!H34))="","",OFFSET('Water Data'!$H$29,0,10*ROW('Water Data'!H34)))</f>
        <v/>
      </c>
      <c r="CH40" s="382" t="str">
        <f ca="1">+IF(OFFSET('Water Data'!$I$27,0,10*ROW('Water Data'!I34))="","",OFFSET('Water Data'!$I$27,0,10*ROW('Water Data'!I34)))</f>
        <v/>
      </c>
      <c r="CI40" s="382" t="str">
        <f ca="1">+IF(OFFSET('Water Data'!$I$28,0,10*ROW('Water Data'!I34))="","",OFFSET('Water Data'!$I$28,0,10*ROW('Water Data'!I34)))</f>
        <v/>
      </c>
      <c r="CJ40" s="382" t="str">
        <f ca="1">+IF(OFFSET('Water Data'!$I$29,0,10*ROW('Water Data'!I34))="","",OFFSET('Water Data'!$I$29,0,10*ROW('Water Data'!I34)))</f>
        <v/>
      </c>
      <c r="CK40" s="382" t="str">
        <f ca="1">+IF(OFFSET('Sanitation Data'!$D$28,0,10*ROW('Sanitation Data'!D34))="","",OFFSET('Sanitation Data'!$D$28,0,10*ROW('Sanitation Data'!D34)))</f>
        <v/>
      </c>
      <c r="CL40" s="382" t="str">
        <f ca="1">+IF(OFFSET('Sanitation Data'!$D$29,0,10*ROW('Sanitation Data'!D34))="","",OFFSET('Sanitation Data'!$D$29,0,10*ROW('Sanitation Data'!D34)))</f>
        <v/>
      </c>
      <c r="CM40" s="382" t="str">
        <f ca="1">+IF(OFFSET('Sanitation Data'!$D$30,0,10*ROW('Sanitation Data'!D34))="","",OFFSET('Sanitation Data'!$D$30,0,10*ROW('Sanitation Data'!D34)))</f>
        <v/>
      </c>
      <c r="CN40" s="382" t="str">
        <f ca="1">+IF(OFFSET('Sanitation Data'!$D$31,0,10*ROW('Sanitation Data'!D34))="","",OFFSET('Sanitation Data'!$D$31,0,10*ROW('Sanitation Data'!D34)))</f>
        <v/>
      </c>
      <c r="CO40" s="382" t="str">
        <f ca="1">+IF(OFFSET('Sanitation Data'!$D$32,0,10*ROW('Sanitation Data'!D34))="","",OFFSET('Sanitation Data'!$D$32,0,10*ROW('Sanitation Data'!D34)))</f>
        <v/>
      </c>
      <c r="CP40" s="382" t="str">
        <f ca="1">+IF(OFFSET('Sanitation Data'!$E$28,0,10*ROW('Sanitation Data'!E34))="","",OFFSET('Sanitation Data'!$E$28,0,10*ROW('Sanitation Data'!E34)))</f>
        <v/>
      </c>
      <c r="CQ40" s="382" t="str">
        <f ca="1">+IF(OFFSET('Sanitation Data'!$E$29,0,10*ROW('Sanitation Data'!E34))="","",OFFSET('Sanitation Data'!$E$29,0,10*ROW('Sanitation Data'!E34)))</f>
        <v/>
      </c>
      <c r="CR40" s="382" t="str">
        <f ca="1">+IF(OFFSET('Sanitation Data'!$E$30,0,10*ROW('Sanitation Data'!E34))="","",OFFSET('Sanitation Data'!$E$30,0,10*ROW('Sanitation Data'!E34)))</f>
        <v/>
      </c>
      <c r="CS40" s="382" t="str">
        <f ca="1">+IF(OFFSET('Sanitation Data'!$E$31,0,10*ROW('Sanitation Data'!E34))="","",OFFSET('Sanitation Data'!$E$31,0,10*ROW('Sanitation Data'!E34)))</f>
        <v/>
      </c>
      <c r="CT40" s="382" t="str">
        <f ca="1">+IF(OFFSET('Sanitation Data'!$E$32,0,10*ROW('Sanitation Data'!E34))="","",OFFSET('Sanitation Data'!$E$32,0,10*ROW('Sanitation Data'!E34)))</f>
        <v/>
      </c>
      <c r="CU40" s="382" t="str">
        <f ca="1">+IF(OFFSET('Sanitation Data'!$F$28,0,10*ROW('Sanitation Data'!F34))="","",OFFSET('Sanitation Data'!$F$28,0,10*ROW('Sanitation Data'!F34)))</f>
        <v/>
      </c>
      <c r="CV40" s="382" t="str">
        <f ca="1">+IF(OFFSET('Sanitation Data'!$F$29,0,10*ROW('Sanitation Data'!F34))="","",OFFSET('Sanitation Data'!$F$29,0,10*ROW('Sanitation Data'!F34)))</f>
        <v/>
      </c>
      <c r="CW40" s="382" t="str">
        <f ca="1">+IF(OFFSET('Sanitation Data'!$F$30,0,10*ROW('Sanitation Data'!F34))="","",OFFSET('Sanitation Data'!$F$30,0,10*ROW('Sanitation Data'!F34)))</f>
        <v/>
      </c>
      <c r="CX40" s="382" t="str">
        <f ca="1">+IF(OFFSET('Sanitation Data'!$F$31,0,10*ROW('Sanitation Data'!F34))="","",OFFSET('Sanitation Data'!$F$31,0,10*ROW('Sanitation Data'!F34)))</f>
        <v/>
      </c>
      <c r="CY40" s="382" t="str">
        <f ca="1">+IF(OFFSET('Sanitation Data'!$F$32,0,10*ROW('Sanitation Data'!F34))="","",OFFSET('Sanitation Data'!$F$32,0,10*ROW('Sanitation Data'!F34)))</f>
        <v/>
      </c>
      <c r="CZ40" s="382" t="str">
        <f ca="1">+IF(OFFSET('Sanitation Data'!$G$28,0,10*ROW('Sanitation Data'!G34))="","",OFFSET('Sanitation Data'!$G$28,0,10*ROW('Sanitation Data'!G34)))</f>
        <v/>
      </c>
      <c r="DA40" s="382" t="str">
        <f ca="1">+IF(OFFSET('Sanitation Data'!$G$29,0,10*ROW('Sanitation Data'!G34))="","",OFFSET('Sanitation Data'!$G$29,0,10*ROW('Sanitation Data'!G34)))</f>
        <v/>
      </c>
      <c r="DB40" s="382" t="str">
        <f ca="1">+IF(OFFSET('Sanitation Data'!$G$30,0,10*ROW('Sanitation Data'!G34))="","",OFFSET('Sanitation Data'!$G$30,0,10*ROW('Sanitation Data'!G34)))</f>
        <v/>
      </c>
      <c r="DC40" s="382" t="str">
        <f ca="1">+IF(OFFSET('Sanitation Data'!$G$31,0,10*ROW('Sanitation Data'!G34))="","",OFFSET('Sanitation Data'!$G$31,0,10*ROW('Sanitation Data'!G34)))</f>
        <v/>
      </c>
      <c r="DD40" s="382" t="str">
        <f ca="1">+IF(OFFSET('Sanitation Data'!$G$32,0,10*ROW('Sanitation Data'!G34))="","",OFFSET('Sanitation Data'!$G$32,0,10*ROW('Sanitation Data'!G34)))</f>
        <v/>
      </c>
      <c r="DE40" s="382" t="str">
        <f ca="1">+IF(OFFSET('Sanitation Data'!$H$28,0,10*ROW('Sanitation Data'!H34))="","",OFFSET('Sanitation Data'!$H$28,0,10*ROW('Sanitation Data'!H34)))</f>
        <v/>
      </c>
      <c r="DF40" s="382" t="str">
        <f ca="1">+IF(OFFSET('Sanitation Data'!$H$29,0,10*ROW('Sanitation Data'!H34))="","",OFFSET('Sanitation Data'!$H$29,0,10*ROW('Sanitation Data'!H34)))</f>
        <v/>
      </c>
      <c r="DG40" s="382" t="str">
        <f ca="1">+IF(OFFSET('Sanitation Data'!$H$30,0,10*ROW('Sanitation Data'!H34))="","",OFFSET('Sanitation Data'!$H$30,0,10*ROW('Sanitation Data'!H34)))</f>
        <v/>
      </c>
      <c r="DH40" s="382" t="str">
        <f ca="1">+IF(OFFSET('Sanitation Data'!$H$31,0,10*ROW('Sanitation Data'!H34))="","",OFFSET('Sanitation Data'!$H$31,0,10*ROW('Sanitation Data'!H34)))</f>
        <v/>
      </c>
      <c r="DI40" s="382" t="str">
        <f ca="1">+IF(OFFSET('Sanitation Data'!$H$32,0,10*ROW('Sanitation Data'!H34))="","",OFFSET('Sanitation Data'!$H$32,0,10*ROW('Sanitation Data'!H34)))</f>
        <v/>
      </c>
      <c r="DJ40" s="382" t="str">
        <f ca="1">+IF(OFFSET('Sanitation Data'!$I$28,0,10*ROW('Sanitation Data'!I34))="","",OFFSET('Sanitation Data'!$I$28,0,10*ROW('Sanitation Data'!I34)))</f>
        <v/>
      </c>
      <c r="DK40" s="382" t="str">
        <f ca="1">+IF(OFFSET('Sanitation Data'!$I$29,0,10*ROW('Sanitation Data'!I34))="","",OFFSET('Sanitation Data'!$I$29,0,10*ROW('Sanitation Data'!I34)))</f>
        <v/>
      </c>
      <c r="DL40" s="382" t="str">
        <f ca="1">+IF(OFFSET('Sanitation Data'!$I$30,0,10*ROW('Sanitation Data'!I34))="","",OFFSET('Sanitation Data'!$I$30,0,10*ROW('Sanitation Data'!I34)))</f>
        <v/>
      </c>
      <c r="DM40" s="382" t="str">
        <f ca="1">+IF(OFFSET('Sanitation Data'!$I$31,0,10*ROW('Sanitation Data'!I34))="","",OFFSET('Sanitation Data'!$I$31,0,10*ROW('Sanitation Data'!I34)))</f>
        <v/>
      </c>
      <c r="DN40" s="382" t="str">
        <f ca="1">+IF(OFFSET('Sanitation Data'!$I$32,0,10*ROW('Sanitation Data'!I34))="","",OFFSET('Sanitation Data'!$I$32,0,10*ROW('Sanitation Data'!I34)))</f>
        <v/>
      </c>
      <c r="DO40" s="382" t="str">
        <f ca="1">+IF(OFFSET('Hygiene Data'!$D$11,0,10*ROW('Hygiene Data'!D34))="","",OFFSET('Hygiene Data'!$D$11,0,10*ROW('Hygiene Data'!D34)))</f>
        <v/>
      </c>
      <c r="DP40" s="382" t="str">
        <f ca="1">+IF(OFFSET('Hygiene Data'!$D$12,0,10*ROW('Hygiene Data'!D34))="","",OFFSET('Hygiene Data'!$D$12,0,10*ROW('Hygiene Data'!D34)))</f>
        <v/>
      </c>
      <c r="DQ40" s="382" t="str">
        <f ca="1">+IF(OFFSET('Hygiene Data'!$D$13,0,10*ROW('Hygiene Data'!D34))="","",OFFSET('Hygiene Data'!$D$13,0,10*ROW('Hygiene Data'!D34)))</f>
        <v/>
      </c>
      <c r="DR40" s="382" t="str">
        <f ca="1">+IF(OFFSET('Hygiene Data'!$E$11,0,10*ROW('Hygiene Data'!E34))="","",OFFSET('Hygiene Data'!$E$11,0,10*ROW('Hygiene Data'!E34)))</f>
        <v/>
      </c>
      <c r="DS40" s="382" t="str">
        <f ca="1">+IF(OFFSET('Hygiene Data'!$E$12,0,10*ROW('Hygiene Data'!E34))="","",OFFSET('Hygiene Data'!$E$12,0,10*ROW('Hygiene Data'!E34)))</f>
        <v/>
      </c>
      <c r="DT40" s="382" t="str">
        <f ca="1">+IF(OFFSET('Hygiene Data'!$E$13,0,10*ROW('Hygiene Data'!E34))="","",OFFSET('Hygiene Data'!$E$13,0,10*ROW('Hygiene Data'!E34)))</f>
        <v/>
      </c>
      <c r="DU40" s="382" t="str">
        <f ca="1">+IF(OFFSET('Hygiene Data'!$F$11,0,10*ROW('Hygiene Data'!F34))="","",OFFSET('Hygiene Data'!$F$11,0,10*ROW('Hygiene Data'!F34)))</f>
        <v/>
      </c>
      <c r="DV40" s="382" t="str">
        <f ca="1">+IF(OFFSET('Hygiene Data'!$F$12,0,10*ROW('Hygiene Data'!F34))="","",OFFSET('Hygiene Data'!$F$12,0,10*ROW('Hygiene Data'!F34)))</f>
        <v/>
      </c>
      <c r="DW40" s="382" t="str">
        <f ca="1">+IF(OFFSET('Hygiene Data'!$F$13,0,10*ROW('Hygiene Data'!F34))="","",OFFSET('Hygiene Data'!$F$13,0,10*ROW('Hygiene Data'!F34)))</f>
        <v/>
      </c>
      <c r="DX40" s="382" t="str">
        <f ca="1">+IF(OFFSET('Hygiene Data'!$G$11,0,10*ROW('Hygiene Data'!G34))="","",OFFSET('Hygiene Data'!$G$11,0,10*ROW('Hygiene Data'!G34)))</f>
        <v/>
      </c>
      <c r="DY40" s="382" t="str">
        <f ca="1">+IF(OFFSET('Hygiene Data'!$G$12,0,10*ROW('Hygiene Data'!G34))="","",OFFSET('Hygiene Data'!$G$12,0,10*ROW('Hygiene Data'!G34)))</f>
        <v/>
      </c>
      <c r="DZ40" s="382" t="str">
        <f ca="1">+IF(OFFSET('Hygiene Data'!$G$13,0,10*ROW('Hygiene Data'!G34))="","",OFFSET('Hygiene Data'!$G$13,0,10*ROW('Hygiene Data'!G34)))</f>
        <v/>
      </c>
      <c r="EA40" s="382" t="str">
        <f ca="1">+IF(OFFSET('Hygiene Data'!$H$11,0,10*ROW('Hygiene Data'!H34))="","",OFFSET('Hygiene Data'!$H$11,0,10*ROW('Hygiene Data'!H34)))</f>
        <v/>
      </c>
      <c r="EB40" s="382" t="str">
        <f ca="1">+IF(OFFSET('Hygiene Data'!$H$12,0,10*ROW('Hygiene Data'!H34))="","",OFFSET('Hygiene Data'!$H$12,0,10*ROW('Hygiene Data'!H34)))</f>
        <v/>
      </c>
      <c r="EC40" s="382" t="str">
        <f ca="1">+IF(OFFSET('Hygiene Data'!$H$13,0,10*ROW('Hygiene Data'!H34))="","",OFFSET('Hygiene Data'!$H$13,0,10*ROW('Hygiene Data'!H34)))</f>
        <v/>
      </c>
      <c r="ED40" s="382" t="str">
        <f ca="1">+IF(OFFSET('Hygiene Data'!$I$11,0,10*ROW('Hygiene Data'!I34))="","",OFFSET('Hygiene Data'!$I$11,0,10*ROW('Hygiene Data'!I34)))</f>
        <v/>
      </c>
      <c r="EE40" s="382" t="str">
        <f ca="1">+IF(OFFSET('Hygiene Data'!$I$12,0,10*ROW('Hygiene Data'!I34))="","",OFFSET('Hygiene Data'!$I$12,0,10*ROW('Hygiene Data'!I34)))</f>
        <v/>
      </c>
      <c r="EF40" s="382" t="str">
        <f ca="1">+IF(OFFSET('Hygiene Data'!$I$13,0,10*ROW('Hygiene Data'!I34))="","",OFFSET('Hygiene Data'!$I$13,0,10*ROW('Hygiene Data'!I34)))</f>
        <v/>
      </c>
    </row>
    <row r="41" spans="1:136" x14ac:dyDescent="0.25">
      <c r="A41" s="491" t="str">
        <f ca="1">+IF(OFFSET('Water Data'!$B$2,0,10*ROW('Water Data'!E35))="","",OFFSET('Water Data'!$B$2,0,10*ROW('Water Data'!E35)))</f>
        <v/>
      </c>
      <c r="B41" s="491"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18" t="str">
        <f t="shared" ca="1" si="0"/>
        <v/>
      </c>
      <c r="D41" s="519"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19"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19"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19"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19"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19"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19"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19"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19"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19"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19"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19"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19"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19"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19"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19"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19"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19"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20"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20"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20"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20"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20"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20"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20"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20"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20"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20"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20"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20"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20"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20"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20"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20"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20"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20"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20"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20"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20"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20"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20"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20"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20"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20"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20"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20"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20"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20"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21"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97"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21"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21"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21"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21"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21"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21"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21"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21"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21"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21"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21"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21"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21"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21"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21"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21"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82" t="str">
        <f ca="1">+IF(OFFSET('Water Data'!$D$27,0,10*ROW('Water Data'!D35))="","",OFFSET('Water Data'!$D$27,0,10*ROW('Water Data'!D35)))</f>
        <v/>
      </c>
      <c r="BT41" s="382" t="str">
        <f ca="1">+IF(OFFSET('Water Data'!$D$28,0,10*ROW('Water Data'!D35))="","",OFFSET('Water Data'!$D$28,0,10*ROW('Water Data'!D35)))</f>
        <v/>
      </c>
      <c r="BU41" s="382" t="str">
        <f ca="1">+IF(OFFSET('Water Data'!$D$29,0,10*ROW('Water Data'!D35))="","",OFFSET('Water Data'!$D$29,0,10*ROW('Water Data'!D35)))</f>
        <v/>
      </c>
      <c r="BV41" s="382" t="str">
        <f ca="1">+IF(OFFSET('Water Data'!$E$27,0,10*ROW('Water Data'!E35))="","",OFFSET('Water Data'!$E$27,0,10*ROW('Water Data'!E35)))</f>
        <v/>
      </c>
      <c r="BW41" s="382" t="str">
        <f ca="1">+IF(OFFSET('Water Data'!$E$28,0,10*ROW('Water Data'!E35))="","",OFFSET('Water Data'!$E$28,0,10*ROW('Water Data'!E35)))</f>
        <v/>
      </c>
      <c r="BX41" s="382" t="str">
        <f ca="1">+IF(OFFSET('Water Data'!$E$29,0,10*ROW('Water Data'!E35))="","",OFFSET('Water Data'!$E$29,0,10*ROW('Water Data'!E35)))</f>
        <v/>
      </c>
      <c r="BY41" s="382" t="str">
        <f ca="1">+IF(OFFSET('Water Data'!$F$27,0,10*ROW('Water Data'!F35))="","",OFFSET('Water Data'!$F$27,0,10*ROW('Water Data'!F35)))</f>
        <v/>
      </c>
      <c r="BZ41" s="382" t="str">
        <f ca="1">+IF(OFFSET('Water Data'!$F$28,0,10*ROW('Water Data'!F35))="","",OFFSET('Water Data'!$F$28,0,10*ROW('Water Data'!F35)))</f>
        <v/>
      </c>
      <c r="CA41" s="382" t="str">
        <f ca="1">+IF(OFFSET('Water Data'!$F$29,0,10*ROW('Water Data'!F35))="","",OFFSET('Water Data'!$F$29,0,10*ROW('Water Data'!F35)))</f>
        <v/>
      </c>
      <c r="CB41" s="382" t="str">
        <f ca="1">+IF(OFFSET('Water Data'!$G$27,0,10*ROW('Water Data'!G35))="","",OFFSET('Water Data'!$G$27,0,10*ROW('Water Data'!G35)))</f>
        <v/>
      </c>
      <c r="CC41" s="382" t="str">
        <f ca="1">+IF(OFFSET('Water Data'!$G$28,0,10*ROW('Water Data'!G35))="","",OFFSET('Water Data'!$G$28,0,10*ROW('Water Data'!G35)))</f>
        <v/>
      </c>
      <c r="CD41" s="382" t="str">
        <f ca="1">+IF(OFFSET('Water Data'!$G$29,0,10*ROW('Water Data'!G35))="","",OFFSET('Water Data'!$G$29,0,10*ROW('Water Data'!G35)))</f>
        <v/>
      </c>
      <c r="CE41" s="382" t="str">
        <f ca="1">+IF(OFFSET('Water Data'!$H$27,0,10*ROW('Water Data'!H35))="","",OFFSET('Water Data'!$H$27,0,10*ROW('Water Data'!H35)))</f>
        <v/>
      </c>
      <c r="CF41" s="382" t="str">
        <f ca="1">+IF(OFFSET('Water Data'!$H$28,0,10*ROW('Water Data'!H35))="","",OFFSET('Water Data'!$H$28,0,10*ROW('Water Data'!H35)))</f>
        <v/>
      </c>
      <c r="CG41" s="382" t="str">
        <f ca="1">+IF(OFFSET('Water Data'!$H$29,0,10*ROW('Water Data'!H35))="","",OFFSET('Water Data'!$H$29,0,10*ROW('Water Data'!H35)))</f>
        <v/>
      </c>
      <c r="CH41" s="382" t="str">
        <f ca="1">+IF(OFFSET('Water Data'!$I$27,0,10*ROW('Water Data'!I35))="","",OFFSET('Water Data'!$I$27,0,10*ROW('Water Data'!I35)))</f>
        <v/>
      </c>
      <c r="CI41" s="382" t="str">
        <f ca="1">+IF(OFFSET('Water Data'!$I$28,0,10*ROW('Water Data'!I35))="","",OFFSET('Water Data'!$I$28,0,10*ROW('Water Data'!I35)))</f>
        <v/>
      </c>
      <c r="CJ41" s="382" t="str">
        <f ca="1">+IF(OFFSET('Water Data'!$I$29,0,10*ROW('Water Data'!I35))="","",OFFSET('Water Data'!$I$29,0,10*ROW('Water Data'!I35)))</f>
        <v/>
      </c>
      <c r="CK41" s="382" t="str">
        <f ca="1">+IF(OFFSET('Sanitation Data'!$D$28,0,10*ROW('Sanitation Data'!D35))="","",OFFSET('Sanitation Data'!$D$28,0,10*ROW('Sanitation Data'!D35)))</f>
        <v/>
      </c>
      <c r="CL41" s="382" t="str">
        <f ca="1">+IF(OFFSET('Sanitation Data'!$D$29,0,10*ROW('Sanitation Data'!D35))="","",OFFSET('Sanitation Data'!$D$29,0,10*ROW('Sanitation Data'!D35)))</f>
        <v/>
      </c>
      <c r="CM41" s="382" t="str">
        <f ca="1">+IF(OFFSET('Sanitation Data'!$D$30,0,10*ROW('Sanitation Data'!D35))="","",OFFSET('Sanitation Data'!$D$30,0,10*ROW('Sanitation Data'!D35)))</f>
        <v/>
      </c>
      <c r="CN41" s="382" t="str">
        <f ca="1">+IF(OFFSET('Sanitation Data'!$D$31,0,10*ROW('Sanitation Data'!D35))="","",OFFSET('Sanitation Data'!$D$31,0,10*ROW('Sanitation Data'!D35)))</f>
        <v/>
      </c>
      <c r="CO41" s="382" t="str">
        <f ca="1">+IF(OFFSET('Sanitation Data'!$D$32,0,10*ROW('Sanitation Data'!D35))="","",OFFSET('Sanitation Data'!$D$32,0,10*ROW('Sanitation Data'!D35)))</f>
        <v/>
      </c>
      <c r="CP41" s="382" t="str">
        <f ca="1">+IF(OFFSET('Sanitation Data'!$E$28,0,10*ROW('Sanitation Data'!E35))="","",OFFSET('Sanitation Data'!$E$28,0,10*ROW('Sanitation Data'!E35)))</f>
        <v/>
      </c>
      <c r="CQ41" s="382" t="str">
        <f ca="1">+IF(OFFSET('Sanitation Data'!$E$29,0,10*ROW('Sanitation Data'!E35))="","",OFFSET('Sanitation Data'!$E$29,0,10*ROW('Sanitation Data'!E35)))</f>
        <v/>
      </c>
      <c r="CR41" s="382" t="str">
        <f ca="1">+IF(OFFSET('Sanitation Data'!$E$30,0,10*ROW('Sanitation Data'!E35))="","",OFFSET('Sanitation Data'!$E$30,0,10*ROW('Sanitation Data'!E35)))</f>
        <v/>
      </c>
      <c r="CS41" s="382" t="str">
        <f ca="1">+IF(OFFSET('Sanitation Data'!$E$31,0,10*ROW('Sanitation Data'!E35))="","",OFFSET('Sanitation Data'!$E$31,0,10*ROW('Sanitation Data'!E35)))</f>
        <v/>
      </c>
      <c r="CT41" s="382" t="str">
        <f ca="1">+IF(OFFSET('Sanitation Data'!$E$32,0,10*ROW('Sanitation Data'!E35))="","",OFFSET('Sanitation Data'!$E$32,0,10*ROW('Sanitation Data'!E35)))</f>
        <v/>
      </c>
      <c r="CU41" s="382" t="str">
        <f ca="1">+IF(OFFSET('Sanitation Data'!$F$28,0,10*ROW('Sanitation Data'!F35))="","",OFFSET('Sanitation Data'!$F$28,0,10*ROW('Sanitation Data'!F35)))</f>
        <v/>
      </c>
      <c r="CV41" s="382" t="str">
        <f ca="1">+IF(OFFSET('Sanitation Data'!$F$29,0,10*ROW('Sanitation Data'!F35))="","",OFFSET('Sanitation Data'!$F$29,0,10*ROW('Sanitation Data'!F35)))</f>
        <v/>
      </c>
      <c r="CW41" s="382" t="str">
        <f ca="1">+IF(OFFSET('Sanitation Data'!$F$30,0,10*ROW('Sanitation Data'!F35))="","",OFFSET('Sanitation Data'!$F$30,0,10*ROW('Sanitation Data'!F35)))</f>
        <v/>
      </c>
      <c r="CX41" s="382" t="str">
        <f ca="1">+IF(OFFSET('Sanitation Data'!$F$31,0,10*ROW('Sanitation Data'!F35))="","",OFFSET('Sanitation Data'!$F$31,0,10*ROW('Sanitation Data'!F35)))</f>
        <v/>
      </c>
      <c r="CY41" s="382" t="str">
        <f ca="1">+IF(OFFSET('Sanitation Data'!$F$32,0,10*ROW('Sanitation Data'!F35))="","",OFFSET('Sanitation Data'!$F$32,0,10*ROW('Sanitation Data'!F35)))</f>
        <v/>
      </c>
      <c r="CZ41" s="382" t="str">
        <f ca="1">+IF(OFFSET('Sanitation Data'!$G$28,0,10*ROW('Sanitation Data'!G35))="","",OFFSET('Sanitation Data'!$G$28,0,10*ROW('Sanitation Data'!G35)))</f>
        <v/>
      </c>
      <c r="DA41" s="382" t="str">
        <f ca="1">+IF(OFFSET('Sanitation Data'!$G$29,0,10*ROW('Sanitation Data'!G35))="","",OFFSET('Sanitation Data'!$G$29,0,10*ROW('Sanitation Data'!G35)))</f>
        <v/>
      </c>
      <c r="DB41" s="382" t="str">
        <f ca="1">+IF(OFFSET('Sanitation Data'!$G$30,0,10*ROW('Sanitation Data'!G35))="","",OFFSET('Sanitation Data'!$G$30,0,10*ROW('Sanitation Data'!G35)))</f>
        <v/>
      </c>
      <c r="DC41" s="382" t="str">
        <f ca="1">+IF(OFFSET('Sanitation Data'!$G$31,0,10*ROW('Sanitation Data'!G35))="","",OFFSET('Sanitation Data'!$G$31,0,10*ROW('Sanitation Data'!G35)))</f>
        <v/>
      </c>
      <c r="DD41" s="382" t="str">
        <f ca="1">+IF(OFFSET('Sanitation Data'!$G$32,0,10*ROW('Sanitation Data'!G35))="","",OFFSET('Sanitation Data'!$G$32,0,10*ROW('Sanitation Data'!G35)))</f>
        <v/>
      </c>
      <c r="DE41" s="382" t="str">
        <f ca="1">+IF(OFFSET('Sanitation Data'!$H$28,0,10*ROW('Sanitation Data'!H35))="","",OFFSET('Sanitation Data'!$H$28,0,10*ROW('Sanitation Data'!H35)))</f>
        <v/>
      </c>
      <c r="DF41" s="382" t="str">
        <f ca="1">+IF(OFFSET('Sanitation Data'!$H$29,0,10*ROW('Sanitation Data'!H35))="","",OFFSET('Sanitation Data'!$H$29,0,10*ROW('Sanitation Data'!H35)))</f>
        <v/>
      </c>
      <c r="DG41" s="382" t="str">
        <f ca="1">+IF(OFFSET('Sanitation Data'!$H$30,0,10*ROW('Sanitation Data'!H35))="","",OFFSET('Sanitation Data'!$H$30,0,10*ROW('Sanitation Data'!H35)))</f>
        <v/>
      </c>
      <c r="DH41" s="382" t="str">
        <f ca="1">+IF(OFFSET('Sanitation Data'!$H$31,0,10*ROW('Sanitation Data'!H35))="","",OFFSET('Sanitation Data'!$H$31,0,10*ROW('Sanitation Data'!H35)))</f>
        <v/>
      </c>
      <c r="DI41" s="382" t="str">
        <f ca="1">+IF(OFFSET('Sanitation Data'!$H$32,0,10*ROW('Sanitation Data'!H35))="","",OFFSET('Sanitation Data'!$H$32,0,10*ROW('Sanitation Data'!H35)))</f>
        <v/>
      </c>
      <c r="DJ41" s="382" t="str">
        <f ca="1">+IF(OFFSET('Sanitation Data'!$I$28,0,10*ROW('Sanitation Data'!I35))="","",OFFSET('Sanitation Data'!$I$28,0,10*ROW('Sanitation Data'!I35)))</f>
        <v/>
      </c>
      <c r="DK41" s="382" t="str">
        <f ca="1">+IF(OFFSET('Sanitation Data'!$I$29,0,10*ROW('Sanitation Data'!I35))="","",OFFSET('Sanitation Data'!$I$29,0,10*ROW('Sanitation Data'!I35)))</f>
        <v/>
      </c>
      <c r="DL41" s="382" t="str">
        <f ca="1">+IF(OFFSET('Sanitation Data'!$I$30,0,10*ROW('Sanitation Data'!I35))="","",OFFSET('Sanitation Data'!$I$30,0,10*ROW('Sanitation Data'!I35)))</f>
        <v/>
      </c>
      <c r="DM41" s="382" t="str">
        <f ca="1">+IF(OFFSET('Sanitation Data'!$I$31,0,10*ROW('Sanitation Data'!I35))="","",OFFSET('Sanitation Data'!$I$31,0,10*ROW('Sanitation Data'!I35)))</f>
        <v/>
      </c>
      <c r="DN41" s="382" t="str">
        <f ca="1">+IF(OFFSET('Sanitation Data'!$I$32,0,10*ROW('Sanitation Data'!I35))="","",OFFSET('Sanitation Data'!$I$32,0,10*ROW('Sanitation Data'!I35)))</f>
        <v/>
      </c>
      <c r="DO41" s="382" t="str">
        <f ca="1">+IF(OFFSET('Hygiene Data'!$D$11,0,10*ROW('Hygiene Data'!D35))="","",OFFSET('Hygiene Data'!$D$11,0,10*ROW('Hygiene Data'!D35)))</f>
        <v/>
      </c>
      <c r="DP41" s="382" t="str">
        <f ca="1">+IF(OFFSET('Hygiene Data'!$D$12,0,10*ROW('Hygiene Data'!D35))="","",OFFSET('Hygiene Data'!$D$12,0,10*ROW('Hygiene Data'!D35)))</f>
        <v/>
      </c>
      <c r="DQ41" s="382" t="str">
        <f ca="1">+IF(OFFSET('Hygiene Data'!$D$13,0,10*ROW('Hygiene Data'!D35))="","",OFFSET('Hygiene Data'!$D$13,0,10*ROW('Hygiene Data'!D35)))</f>
        <v/>
      </c>
      <c r="DR41" s="382" t="str">
        <f ca="1">+IF(OFFSET('Hygiene Data'!$E$11,0,10*ROW('Hygiene Data'!E35))="","",OFFSET('Hygiene Data'!$E$11,0,10*ROW('Hygiene Data'!E35)))</f>
        <v/>
      </c>
      <c r="DS41" s="382" t="str">
        <f ca="1">+IF(OFFSET('Hygiene Data'!$E$12,0,10*ROW('Hygiene Data'!E35))="","",OFFSET('Hygiene Data'!$E$12,0,10*ROW('Hygiene Data'!E35)))</f>
        <v/>
      </c>
      <c r="DT41" s="382" t="str">
        <f ca="1">+IF(OFFSET('Hygiene Data'!$E$13,0,10*ROW('Hygiene Data'!E35))="","",OFFSET('Hygiene Data'!$E$13,0,10*ROW('Hygiene Data'!E35)))</f>
        <v/>
      </c>
      <c r="DU41" s="382" t="str">
        <f ca="1">+IF(OFFSET('Hygiene Data'!$F$11,0,10*ROW('Hygiene Data'!F35))="","",OFFSET('Hygiene Data'!$F$11,0,10*ROW('Hygiene Data'!F35)))</f>
        <v/>
      </c>
      <c r="DV41" s="382" t="str">
        <f ca="1">+IF(OFFSET('Hygiene Data'!$F$12,0,10*ROW('Hygiene Data'!F35))="","",OFFSET('Hygiene Data'!$F$12,0,10*ROW('Hygiene Data'!F35)))</f>
        <v/>
      </c>
      <c r="DW41" s="382" t="str">
        <f ca="1">+IF(OFFSET('Hygiene Data'!$F$13,0,10*ROW('Hygiene Data'!F35))="","",OFFSET('Hygiene Data'!$F$13,0,10*ROW('Hygiene Data'!F35)))</f>
        <v/>
      </c>
      <c r="DX41" s="382" t="str">
        <f ca="1">+IF(OFFSET('Hygiene Data'!$G$11,0,10*ROW('Hygiene Data'!G35))="","",OFFSET('Hygiene Data'!$G$11,0,10*ROW('Hygiene Data'!G35)))</f>
        <v/>
      </c>
      <c r="DY41" s="382" t="str">
        <f ca="1">+IF(OFFSET('Hygiene Data'!$G$12,0,10*ROW('Hygiene Data'!G35))="","",OFFSET('Hygiene Data'!$G$12,0,10*ROW('Hygiene Data'!G35)))</f>
        <v/>
      </c>
      <c r="DZ41" s="382" t="str">
        <f ca="1">+IF(OFFSET('Hygiene Data'!$G$13,0,10*ROW('Hygiene Data'!G35))="","",OFFSET('Hygiene Data'!$G$13,0,10*ROW('Hygiene Data'!G35)))</f>
        <v/>
      </c>
      <c r="EA41" s="382" t="str">
        <f ca="1">+IF(OFFSET('Hygiene Data'!$H$11,0,10*ROW('Hygiene Data'!H35))="","",OFFSET('Hygiene Data'!$H$11,0,10*ROW('Hygiene Data'!H35)))</f>
        <v/>
      </c>
      <c r="EB41" s="382" t="str">
        <f ca="1">+IF(OFFSET('Hygiene Data'!$H$12,0,10*ROW('Hygiene Data'!H35))="","",OFFSET('Hygiene Data'!$H$12,0,10*ROW('Hygiene Data'!H35)))</f>
        <v/>
      </c>
      <c r="EC41" s="382" t="str">
        <f ca="1">+IF(OFFSET('Hygiene Data'!$H$13,0,10*ROW('Hygiene Data'!H35))="","",OFFSET('Hygiene Data'!$H$13,0,10*ROW('Hygiene Data'!H35)))</f>
        <v/>
      </c>
      <c r="ED41" s="382" t="str">
        <f ca="1">+IF(OFFSET('Hygiene Data'!$I$11,0,10*ROW('Hygiene Data'!I35))="","",OFFSET('Hygiene Data'!$I$11,0,10*ROW('Hygiene Data'!I35)))</f>
        <v/>
      </c>
      <c r="EE41" s="382" t="str">
        <f ca="1">+IF(OFFSET('Hygiene Data'!$I$12,0,10*ROW('Hygiene Data'!I35))="","",OFFSET('Hygiene Data'!$I$12,0,10*ROW('Hygiene Data'!I35)))</f>
        <v/>
      </c>
      <c r="EF41" s="382" t="str">
        <f ca="1">+IF(OFFSET('Hygiene Data'!$I$13,0,10*ROW('Hygiene Data'!I35))="","",OFFSET('Hygiene Data'!$I$13,0,10*ROW('Hygiene Data'!I35)))</f>
        <v/>
      </c>
    </row>
    <row r="42" spans="1:136" x14ac:dyDescent="0.25">
      <c r="A42" s="491" t="str">
        <f ca="1">+IF(OFFSET('Water Data'!$B$2,0,10*ROW('Water Data'!E36))="","",OFFSET('Water Data'!$B$2,0,10*ROW('Water Data'!E36)))</f>
        <v/>
      </c>
      <c r="B42" s="491"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18" t="str">
        <f t="shared" ca="1" si="0"/>
        <v/>
      </c>
      <c r="D42" s="519"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19"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19"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19"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19"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19"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19"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19"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19"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19"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19"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19"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19"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19"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19"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19"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19"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19"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20"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20"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20"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20"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20"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20"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20"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20"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20"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20"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20"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20"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20"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20"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20"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20"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20"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20"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20"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20"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20"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20"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20"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20"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20"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20"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20"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20"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20"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20"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21"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97"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21"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21"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21"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21"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21"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21"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21"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21"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21"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21"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21"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21"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21"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21"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21"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21"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82" t="str">
        <f ca="1">+IF(OFFSET('Water Data'!$D$27,0,10*ROW('Water Data'!D36))="","",OFFSET('Water Data'!$D$27,0,10*ROW('Water Data'!D36)))</f>
        <v/>
      </c>
      <c r="BT42" s="382" t="str">
        <f ca="1">+IF(OFFSET('Water Data'!$D$28,0,10*ROW('Water Data'!D36))="","",OFFSET('Water Data'!$D$28,0,10*ROW('Water Data'!D36)))</f>
        <v/>
      </c>
      <c r="BU42" s="382" t="str">
        <f ca="1">+IF(OFFSET('Water Data'!$D$29,0,10*ROW('Water Data'!D36))="","",OFFSET('Water Data'!$D$29,0,10*ROW('Water Data'!D36)))</f>
        <v/>
      </c>
      <c r="BV42" s="382" t="str">
        <f ca="1">+IF(OFFSET('Water Data'!$E$27,0,10*ROW('Water Data'!E36))="","",OFFSET('Water Data'!$E$27,0,10*ROW('Water Data'!E36)))</f>
        <v/>
      </c>
      <c r="BW42" s="382" t="str">
        <f ca="1">+IF(OFFSET('Water Data'!$E$28,0,10*ROW('Water Data'!E36))="","",OFFSET('Water Data'!$E$28,0,10*ROW('Water Data'!E36)))</f>
        <v/>
      </c>
      <c r="BX42" s="382" t="str">
        <f ca="1">+IF(OFFSET('Water Data'!$E$29,0,10*ROW('Water Data'!E36))="","",OFFSET('Water Data'!$E$29,0,10*ROW('Water Data'!E36)))</f>
        <v/>
      </c>
      <c r="BY42" s="382" t="str">
        <f ca="1">+IF(OFFSET('Water Data'!$F$27,0,10*ROW('Water Data'!F36))="","",OFFSET('Water Data'!$F$27,0,10*ROW('Water Data'!F36)))</f>
        <v/>
      </c>
      <c r="BZ42" s="382" t="str">
        <f ca="1">+IF(OFFSET('Water Data'!$F$28,0,10*ROW('Water Data'!F36))="","",OFFSET('Water Data'!$F$28,0,10*ROW('Water Data'!F36)))</f>
        <v/>
      </c>
      <c r="CA42" s="382" t="str">
        <f ca="1">+IF(OFFSET('Water Data'!$F$29,0,10*ROW('Water Data'!F36))="","",OFFSET('Water Data'!$F$29,0,10*ROW('Water Data'!F36)))</f>
        <v/>
      </c>
      <c r="CB42" s="382" t="str">
        <f ca="1">+IF(OFFSET('Water Data'!$G$27,0,10*ROW('Water Data'!G36))="","",OFFSET('Water Data'!$G$27,0,10*ROW('Water Data'!G36)))</f>
        <v/>
      </c>
      <c r="CC42" s="382" t="str">
        <f ca="1">+IF(OFFSET('Water Data'!$G$28,0,10*ROW('Water Data'!G36))="","",OFFSET('Water Data'!$G$28,0,10*ROW('Water Data'!G36)))</f>
        <v/>
      </c>
      <c r="CD42" s="382" t="str">
        <f ca="1">+IF(OFFSET('Water Data'!$G$29,0,10*ROW('Water Data'!G36))="","",OFFSET('Water Data'!$G$29,0,10*ROW('Water Data'!G36)))</f>
        <v/>
      </c>
      <c r="CE42" s="382" t="str">
        <f ca="1">+IF(OFFSET('Water Data'!$H$27,0,10*ROW('Water Data'!H36))="","",OFFSET('Water Data'!$H$27,0,10*ROW('Water Data'!H36)))</f>
        <v/>
      </c>
      <c r="CF42" s="382" t="str">
        <f ca="1">+IF(OFFSET('Water Data'!$H$28,0,10*ROW('Water Data'!H36))="","",OFFSET('Water Data'!$H$28,0,10*ROW('Water Data'!H36)))</f>
        <v/>
      </c>
      <c r="CG42" s="382" t="str">
        <f ca="1">+IF(OFFSET('Water Data'!$H$29,0,10*ROW('Water Data'!H36))="","",OFFSET('Water Data'!$H$29,0,10*ROW('Water Data'!H36)))</f>
        <v/>
      </c>
      <c r="CH42" s="382" t="str">
        <f ca="1">+IF(OFFSET('Water Data'!$I$27,0,10*ROW('Water Data'!I36))="","",OFFSET('Water Data'!$I$27,0,10*ROW('Water Data'!I36)))</f>
        <v/>
      </c>
      <c r="CI42" s="382" t="str">
        <f ca="1">+IF(OFFSET('Water Data'!$I$28,0,10*ROW('Water Data'!I36))="","",OFFSET('Water Data'!$I$28,0,10*ROW('Water Data'!I36)))</f>
        <v/>
      </c>
      <c r="CJ42" s="382" t="str">
        <f ca="1">+IF(OFFSET('Water Data'!$I$29,0,10*ROW('Water Data'!I36))="","",OFFSET('Water Data'!$I$29,0,10*ROW('Water Data'!I36)))</f>
        <v/>
      </c>
      <c r="CK42" s="382" t="str">
        <f ca="1">+IF(OFFSET('Sanitation Data'!$D$28,0,10*ROW('Sanitation Data'!D36))="","",OFFSET('Sanitation Data'!$D$28,0,10*ROW('Sanitation Data'!D36)))</f>
        <v/>
      </c>
      <c r="CL42" s="382" t="str">
        <f ca="1">+IF(OFFSET('Sanitation Data'!$D$29,0,10*ROW('Sanitation Data'!D36))="","",OFFSET('Sanitation Data'!$D$29,0,10*ROW('Sanitation Data'!D36)))</f>
        <v/>
      </c>
      <c r="CM42" s="382" t="str">
        <f ca="1">+IF(OFFSET('Sanitation Data'!$D$30,0,10*ROW('Sanitation Data'!D36))="","",OFFSET('Sanitation Data'!$D$30,0,10*ROW('Sanitation Data'!D36)))</f>
        <v/>
      </c>
      <c r="CN42" s="382" t="str">
        <f ca="1">+IF(OFFSET('Sanitation Data'!$D$31,0,10*ROW('Sanitation Data'!D36))="","",OFFSET('Sanitation Data'!$D$31,0,10*ROW('Sanitation Data'!D36)))</f>
        <v/>
      </c>
      <c r="CO42" s="382" t="str">
        <f ca="1">+IF(OFFSET('Sanitation Data'!$D$32,0,10*ROW('Sanitation Data'!D36))="","",OFFSET('Sanitation Data'!$D$32,0,10*ROW('Sanitation Data'!D36)))</f>
        <v/>
      </c>
      <c r="CP42" s="382" t="str">
        <f ca="1">+IF(OFFSET('Sanitation Data'!$E$28,0,10*ROW('Sanitation Data'!E36))="","",OFFSET('Sanitation Data'!$E$28,0,10*ROW('Sanitation Data'!E36)))</f>
        <v/>
      </c>
      <c r="CQ42" s="382" t="str">
        <f ca="1">+IF(OFFSET('Sanitation Data'!$E$29,0,10*ROW('Sanitation Data'!E36))="","",OFFSET('Sanitation Data'!$E$29,0,10*ROW('Sanitation Data'!E36)))</f>
        <v/>
      </c>
      <c r="CR42" s="382" t="str">
        <f ca="1">+IF(OFFSET('Sanitation Data'!$E$30,0,10*ROW('Sanitation Data'!E36))="","",OFFSET('Sanitation Data'!$E$30,0,10*ROW('Sanitation Data'!E36)))</f>
        <v/>
      </c>
      <c r="CS42" s="382" t="str">
        <f ca="1">+IF(OFFSET('Sanitation Data'!$E$31,0,10*ROW('Sanitation Data'!E36))="","",OFFSET('Sanitation Data'!$E$31,0,10*ROW('Sanitation Data'!E36)))</f>
        <v/>
      </c>
      <c r="CT42" s="382" t="str">
        <f ca="1">+IF(OFFSET('Sanitation Data'!$E$32,0,10*ROW('Sanitation Data'!E36))="","",OFFSET('Sanitation Data'!$E$32,0,10*ROW('Sanitation Data'!E36)))</f>
        <v/>
      </c>
      <c r="CU42" s="382" t="str">
        <f ca="1">+IF(OFFSET('Sanitation Data'!$F$28,0,10*ROW('Sanitation Data'!F36))="","",OFFSET('Sanitation Data'!$F$28,0,10*ROW('Sanitation Data'!F36)))</f>
        <v/>
      </c>
      <c r="CV42" s="382" t="str">
        <f ca="1">+IF(OFFSET('Sanitation Data'!$F$29,0,10*ROW('Sanitation Data'!F36))="","",OFFSET('Sanitation Data'!$F$29,0,10*ROW('Sanitation Data'!F36)))</f>
        <v/>
      </c>
      <c r="CW42" s="382" t="str">
        <f ca="1">+IF(OFFSET('Sanitation Data'!$F$30,0,10*ROW('Sanitation Data'!F36))="","",OFFSET('Sanitation Data'!$F$30,0,10*ROW('Sanitation Data'!F36)))</f>
        <v/>
      </c>
      <c r="CX42" s="382" t="str">
        <f ca="1">+IF(OFFSET('Sanitation Data'!$F$31,0,10*ROW('Sanitation Data'!F36))="","",OFFSET('Sanitation Data'!$F$31,0,10*ROW('Sanitation Data'!F36)))</f>
        <v/>
      </c>
      <c r="CY42" s="382" t="str">
        <f ca="1">+IF(OFFSET('Sanitation Data'!$F$32,0,10*ROW('Sanitation Data'!F36))="","",OFFSET('Sanitation Data'!$F$32,0,10*ROW('Sanitation Data'!F36)))</f>
        <v/>
      </c>
      <c r="CZ42" s="382" t="str">
        <f ca="1">+IF(OFFSET('Sanitation Data'!$G$28,0,10*ROW('Sanitation Data'!G36))="","",OFFSET('Sanitation Data'!$G$28,0,10*ROW('Sanitation Data'!G36)))</f>
        <v/>
      </c>
      <c r="DA42" s="382" t="str">
        <f ca="1">+IF(OFFSET('Sanitation Data'!$G$29,0,10*ROW('Sanitation Data'!G36))="","",OFFSET('Sanitation Data'!$G$29,0,10*ROW('Sanitation Data'!G36)))</f>
        <v/>
      </c>
      <c r="DB42" s="382" t="str">
        <f ca="1">+IF(OFFSET('Sanitation Data'!$G$30,0,10*ROW('Sanitation Data'!G36))="","",OFFSET('Sanitation Data'!$G$30,0,10*ROW('Sanitation Data'!G36)))</f>
        <v/>
      </c>
      <c r="DC42" s="382" t="str">
        <f ca="1">+IF(OFFSET('Sanitation Data'!$G$31,0,10*ROW('Sanitation Data'!G36))="","",OFFSET('Sanitation Data'!$G$31,0,10*ROW('Sanitation Data'!G36)))</f>
        <v/>
      </c>
      <c r="DD42" s="382" t="str">
        <f ca="1">+IF(OFFSET('Sanitation Data'!$G$32,0,10*ROW('Sanitation Data'!G36))="","",OFFSET('Sanitation Data'!$G$32,0,10*ROW('Sanitation Data'!G36)))</f>
        <v/>
      </c>
      <c r="DE42" s="382" t="str">
        <f ca="1">+IF(OFFSET('Sanitation Data'!$H$28,0,10*ROW('Sanitation Data'!H36))="","",OFFSET('Sanitation Data'!$H$28,0,10*ROW('Sanitation Data'!H36)))</f>
        <v/>
      </c>
      <c r="DF42" s="382" t="str">
        <f ca="1">+IF(OFFSET('Sanitation Data'!$H$29,0,10*ROW('Sanitation Data'!H36))="","",OFFSET('Sanitation Data'!$H$29,0,10*ROW('Sanitation Data'!H36)))</f>
        <v/>
      </c>
      <c r="DG42" s="382" t="str">
        <f ca="1">+IF(OFFSET('Sanitation Data'!$H$30,0,10*ROW('Sanitation Data'!H36))="","",OFFSET('Sanitation Data'!$H$30,0,10*ROW('Sanitation Data'!H36)))</f>
        <v/>
      </c>
      <c r="DH42" s="382" t="str">
        <f ca="1">+IF(OFFSET('Sanitation Data'!$H$31,0,10*ROW('Sanitation Data'!H36))="","",OFFSET('Sanitation Data'!$H$31,0,10*ROW('Sanitation Data'!H36)))</f>
        <v/>
      </c>
      <c r="DI42" s="382" t="str">
        <f ca="1">+IF(OFFSET('Sanitation Data'!$H$32,0,10*ROW('Sanitation Data'!H36))="","",OFFSET('Sanitation Data'!$H$32,0,10*ROW('Sanitation Data'!H36)))</f>
        <v/>
      </c>
      <c r="DJ42" s="382" t="str">
        <f ca="1">+IF(OFFSET('Sanitation Data'!$I$28,0,10*ROW('Sanitation Data'!I36))="","",OFFSET('Sanitation Data'!$I$28,0,10*ROW('Sanitation Data'!I36)))</f>
        <v/>
      </c>
      <c r="DK42" s="382" t="str">
        <f ca="1">+IF(OFFSET('Sanitation Data'!$I$29,0,10*ROW('Sanitation Data'!I36))="","",OFFSET('Sanitation Data'!$I$29,0,10*ROW('Sanitation Data'!I36)))</f>
        <v/>
      </c>
      <c r="DL42" s="382" t="str">
        <f ca="1">+IF(OFFSET('Sanitation Data'!$I$30,0,10*ROW('Sanitation Data'!I36))="","",OFFSET('Sanitation Data'!$I$30,0,10*ROW('Sanitation Data'!I36)))</f>
        <v/>
      </c>
      <c r="DM42" s="382" t="str">
        <f ca="1">+IF(OFFSET('Sanitation Data'!$I$31,0,10*ROW('Sanitation Data'!I36))="","",OFFSET('Sanitation Data'!$I$31,0,10*ROW('Sanitation Data'!I36)))</f>
        <v/>
      </c>
      <c r="DN42" s="382" t="str">
        <f ca="1">+IF(OFFSET('Sanitation Data'!$I$32,0,10*ROW('Sanitation Data'!I36))="","",OFFSET('Sanitation Data'!$I$32,0,10*ROW('Sanitation Data'!I36)))</f>
        <v/>
      </c>
      <c r="DO42" s="382" t="str">
        <f ca="1">+IF(OFFSET('Hygiene Data'!$D$11,0,10*ROW('Hygiene Data'!D36))="","",OFFSET('Hygiene Data'!$D$11,0,10*ROW('Hygiene Data'!D36)))</f>
        <v/>
      </c>
      <c r="DP42" s="382" t="str">
        <f ca="1">+IF(OFFSET('Hygiene Data'!$D$12,0,10*ROW('Hygiene Data'!D36))="","",OFFSET('Hygiene Data'!$D$12,0,10*ROW('Hygiene Data'!D36)))</f>
        <v/>
      </c>
      <c r="DQ42" s="382" t="str">
        <f ca="1">+IF(OFFSET('Hygiene Data'!$D$13,0,10*ROW('Hygiene Data'!D36))="","",OFFSET('Hygiene Data'!$D$13,0,10*ROW('Hygiene Data'!D36)))</f>
        <v/>
      </c>
      <c r="DR42" s="382" t="str">
        <f ca="1">+IF(OFFSET('Hygiene Data'!$E$11,0,10*ROW('Hygiene Data'!E36))="","",OFFSET('Hygiene Data'!$E$11,0,10*ROW('Hygiene Data'!E36)))</f>
        <v/>
      </c>
      <c r="DS42" s="382" t="str">
        <f ca="1">+IF(OFFSET('Hygiene Data'!$E$12,0,10*ROW('Hygiene Data'!E36))="","",OFFSET('Hygiene Data'!$E$12,0,10*ROW('Hygiene Data'!E36)))</f>
        <v/>
      </c>
      <c r="DT42" s="382" t="str">
        <f ca="1">+IF(OFFSET('Hygiene Data'!$E$13,0,10*ROW('Hygiene Data'!E36))="","",OFFSET('Hygiene Data'!$E$13,0,10*ROW('Hygiene Data'!E36)))</f>
        <v/>
      </c>
      <c r="DU42" s="382" t="str">
        <f ca="1">+IF(OFFSET('Hygiene Data'!$F$11,0,10*ROW('Hygiene Data'!F36))="","",OFFSET('Hygiene Data'!$F$11,0,10*ROW('Hygiene Data'!F36)))</f>
        <v/>
      </c>
      <c r="DV42" s="382" t="str">
        <f ca="1">+IF(OFFSET('Hygiene Data'!$F$12,0,10*ROW('Hygiene Data'!F36))="","",OFFSET('Hygiene Data'!$F$12,0,10*ROW('Hygiene Data'!F36)))</f>
        <v/>
      </c>
      <c r="DW42" s="382" t="str">
        <f ca="1">+IF(OFFSET('Hygiene Data'!$F$13,0,10*ROW('Hygiene Data'!F36))="","",OFFSET('Hygiene Data'!$F$13,0,10*ROW('Hygiene Data'!F36)))</f>
        <v/>
      </c>
      <c r="DX42" s="382" t="str">
        <f ca="1">+IF(OFFSET('Hygiene Data'!$G$11,0,10*ROW('Hygiene Data'!G36))="","",OFFSET('Hygiene Data'!$G$11,0,10*ROW('Hygiene Data'!G36)))</f>
        <v/>
      </c>
      <c r="DY42" s="382" t="str">
        <f ca="1">+IF(OFFSET('Hygiene Data'!$G$12,0,10*ROW('Hygiene Data'!G36))="","",OFFSET('Hygiene Data'!$G$12,0,10*ROW('Hygiene Data'!G36)))</f>
        <v/>
      </c>
      <c r="DZ42" s="382" t="str">
        <f ca="1">+IF(OFFSET('Hygiene Data'!$G$13,0,10*ROW('Hygiene Data'!G36))="","",OFFSET('Hygiene Data'!$G$13,0,10*ROW('Hygiene Data'!G36)))</f>
        <v/>
      </c>
      <c r="EA42" s="382" t="str">
        <f ca="1">+IF(OFFSET('Hygiene Data'!$H$11,0,10*ROW('Hygiene Data'!H36))="","",OFFSET('Hygiene Data'!$H$11,0,10*ROW('Hygiene Data'!H36)))</f>
        <v/>
      </c>
      <c r="EB42" s="382" t="str">
        <f ca="1">+IF(OFFSET('Hygiene Data'!$H$12,0,10*ROW('Hygiene Data'!H36))="","",OFFSET('Hygiene Data'!$H$12,0,10*ROW('Hygiene Data'!H36)))</f>
        <v/>
      </c>
      <c r="EC42" s="382" t="str">
        <f ca="1">+IF(OFFSET('Hygiene Data'!$H$13,0,10*ROW('Hygiene Data'!H36))="","",OFFSET('Hygiene Data'!$H$13,0,10*ROW('Hygiene Data'!H36)))</f>
        <v/>
      </c>
      <c r="ED42" s="382" t="str">
        <f ca="1">+IF(OFFSET('Hygiene Data'!$I$11,0,10*ROW('Hygiene Data'!I36))="","",OFFSET('Hygiene Data'!$I$11,0,10*ROW('Hygiene Data'!I36)))</f>
        <v/>
      </c>
      <c r="EE42" s="382" t="str">
        <f ca="1">+IF(OFFSET('Hygiene Data'!$I$12,0,10*ROW('Hygiene Data'!I36))="","",OFFSET('Hygiene Data'!$I$12,0,10*ROW('Hygiene Data'!I36)))</f>
        <v/>
      </c>
      <c r="EF42" s="382" t="str">
        <f ca="1">+IF(OFFSET('Hygiene Data'!$I$13,0,10*ROW('Hygiene Data'!I36))="","",OFFSET('Hygiene Data'!$I$13,0,10*ROW('Hygiene Data'!I36)))</f>
        <v/>
      </c>
    </row>
    <row r="43" spans="1:136" x14ac:dyDescent="0.25">
      <c r="A43" s="491" t="str">
        <f ca="1">+IF(OFFSET('Water Data'!$B$2,0,10*ROW('Water Data'!E37))="","",OFFSET('Water Data'!$B$2,0,10*ROW('Water Data'!E37)))</f>
        <v/>
      </c>
      <c r="B43" s="491"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18" t="str">
        <f t="shared" ca="1" si="0"/>
        <v/>
      </c>
      <c r="D43" s="519"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19"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19"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19"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19"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19"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19"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19"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19"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19"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19"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19"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19"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19"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19"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19"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19"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19"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20"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20"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20"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20"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20"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20"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20"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20"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20"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20"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20"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20"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20"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20"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20"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20"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20"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20"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20"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20"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20"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20"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20"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20"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20"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20"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20"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20"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20"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20"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21"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97"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21"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21"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21"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21"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21"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21"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21"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21"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21"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21"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21"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21"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21"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21"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21"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21"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82" t="str">
        <f ca="1">+IF(OFFSET('Water Data'!$D$27,0,10*ROW('Water Data'!D37))="","",OFFSET('Water Data'!$D$27,0,10*ROW('Water Data'!D37)))</f>
        <v/>
      </c>
      <c r="BT43" s="382" t="str">
        <f ca="1">+IF(OFFSET('Water Data'!$D$28,0,10*ROW('Water Data'!D37))="","",OFFSET('Water Data'!$D$28,0,10*ROW('Water Data'!D37)))</f>
        <v/>
      </c>
      <c r="BU43" s="382" t="str">
        <f ca="1">+IF(OFFSET('Water Data'!$D$29,0,10*ROW('Water Data'!D37))="","",OFFSET('Water Data'!$D$29,0,10*ROW('Water Data'!D37)))</f>
        <v/>
      </c>
      <c r="BV43" s="382" t="str">
        <f ca="1">+IF(OFFSET('Water Data'!$E$27,0,10*ROW('Water Data'!E37))="","",OFFSET('Water Data'!$E$27,0,10*ROW('Water Data'!E37)))</f>
        <v/>
      </c>
      <c r="BW43" s="382" t="str">
        <f ca="1">+IF(OFFSET('Water Data'!$E$28,0,10*ROW('Water Data'!E37))="","",OFFSET('Water Data'!$E$28,0,10*ROW('Water Data'!E37)))</f>
        <v/>
      </c>
      <c r="BX43" s="382" t="str">
        <f ca="1">+IF(OFFSET('Water Data'!$E$29,0,10*ROW('Water Data'!E37))="","",OFFSET('Water Data'!$E$29,0,10*ROW('Water Data'!E37)))</f>
        <v/>
      </c>
      <c r="BY43" s="382" t="str">
        <f ca="1">+IF(OFFSET('Water Data'!$F$27,0,10*ROW('Water Data'!F37))="","",OFFSET('Water Data'!$F$27,0,10*ROW('Water Data'!F37)))</f>
        <v/>
      </c>
      <c r="BZ43" s="382" t="str">
        <f ca="1">+IF(OFFSET('Water Data'!$F$28,0,10*ROW('Water Data'!F37))="","",OFFSET('Water Data'!$F$28,0,10*ROW('Water Data'!F37)))</f>
        <v/>
      </c>
      <c r="CA43" s="382" t="str">
        <f ca="1">+IF(OFFSET('Water Data'!$F$29,0,10*ROW('Water Data'!F37))="","",OFFSET('Water Data'!$F$29,0,10*ROW('Water Data'!F37)))</f>
        <v/>
      </c>
      <c r="CB43" s="382" t="str">
        <f ca="1">+IF(OFFSET('Water Data'!$G$27,0,10*ROW('Water Data'!G37))="","",OFFSET('Water Data'!$G$27,0,10*ROW('Water Data'!G37)))</f>
        <v/>
      </c>
      <c r="CC43" s="382" t="str">
        <f ca="1">+IF(OFFSET('Water Data'!$G$28,0,10*ROW('Water Data'!G37))="","",OFFSET('Water Data'!$G$28,0,10*ROW('Water Data'!G37)))</f>
        <v/>
      </c>
      <c r="CD43" s="382" t="str">
        <f ca="1">+IF(OFFSET('Water Data'!$G$29,0,10*ROW('Water Data'!G37))="","",OFFSET('Water Data'!$G$29,0,10*ROW('Water Data'!G37)))</f>
        <v/>
      </c>
      <c r="CE43" s="382" t="str">
        <f ca="1">+IF(OFFSET('Water Data'!$H$27,0,10*ROW('Water Data'!H37))="","",OFFSET('Water Data'!$H$27,0,10*ROW('Water Data'!H37)))</f>
        <v/>
      </c>
      <c r="CF43" s="382" t="str">
        <f ca="1">+IF(OFFSET('Water Data'!$H$28,0,10*ROW('Water Data'!H37))="","",OFFSET('Water Data'!$H$28,0,10*ROW('Water Data'!H37)))</f>
        <v/>
      </c>
      <c r="CG43" s="382" t="str">
        <f ca="1">+IF(OFFSET('Water Data'!$H$29,0,10*ROW('Water Data'!H37))="","",OFFSET('Water Data'!$H$29,0,10*ROW('Water Data'!H37)))</f>
        <v/>
      </c>
      <c r="CH43" s="382" t="str">
        <f ca="1">+IF(OFFSET('Water Data'!$I$27,0,10*ROW('Water Data'!I37))="","",OFFSET('Water Data'!$I$27,0,10*ROW('Water Data'!I37)))</f>
        <v/>
      </c>
      <c r="CI43" s="382" t="str">
        <f ca="1">+IF(OFFSET('Water Data'!$I$28,0,10*ROW('Water Data'!I37))="","",OFFSET('Water Data'!$I$28,0,10*ROW('Water Data'!I37)))</f>
        <v/>
      </c>
      <c r="CJ43" s="382" t="str">
        <f ca="1">+IF(OFFSET('Water Data'!$I$29,0,10*ROW('Water Data'!I37))="","",OFFSET('Water Data'!$I$29,0,10*ROW('Water Data'!I37)))</f>
        <v/>
      </c>
      <c r="CK43" s="382" t="str">
        <f ca="1">+IF(OFFSET('Sanitation Data'!$D$28,0,10*ROW('Sanitation Data'!D37))="","",OFFSET('Sanitation Data'!$D$28,0,10*ROW('Sanitation Data'!D37)))</f>
        <v/>
      </c>
      <c r="CL43" s="382" t="str">
        <f ca="1">+IF(OFFSET('Sanitation Data'!$D$29,0,10*ROW('Sanitation Data'!D37))="","",OFFSET('Sanitation Data'!$D$29,0,10*ROW('Sanitation Data'!D37)))</f>
        <v/>
      </c>
      <c r="CM43" s="382" t="str">
        <f ca="1">+IF(OFFSET('Sanitation Data'!$D$30,0,10*ROW('Sanitation Data'!D37))="","",OFFSET('Sanitation Data'!$D$30,0,10*ROW('Sanitation Data'!D37)))</f>
        <v/>
      </c>
      <c r="CN43" s="382" t="str">
        <f ca="1">+IF(OFFSET('Sanitation Data'!$D$31,0,10*ROW('Sanitation Data'!D37))="","",OFFSET('Sanitation Data'!$D$31,0,10*ROW('Sanitation Data'!D37)))</f>
        <v/>
      </c>
      <c r="CO43" s="382" t="str">
        <f ca="1">+IF(OFFSET('Sanitation Data'!$D$32,0,10*ROW('Sanitation Data'!D37))="","",OFFSET('Sanitation Data'!$D$32,0,10*ROW('Sanitation Data'!D37)))</f>
        <v/>
      </c>
      <c r="CP43" s="382" t="str">
        <f ca="1">+IF(OFFSET('Sanitation Data'!$E$28,0,10*ROW('Sanitation Data'!E37))="","",OFFSET('Sanitation Data'!$E$28,0,10*ROW('Sanitation Data'!E37)))</f>
        <v/>
      </c>
      <c r="CQ43" s="382" t="str">
        <f ca="1">+IF(OFFSET('Sanitation Data'!$E$29,0,10*ROW('Sanitation Data'!E37))="","",OFFSET('Sanitation Data'!$E$29,0,10*ROW('Sanitation Data'!E37)))</f>
        <v/>
      </c>
      <c r="CR43" s="382" t="str">
        <f ca="1">+IF(OFFSET('Sanitation Data'!$E$30,0,10*ROW('Sanitation Data'!E37))="","",OFFSET('Sanitation Data'!$E$30,0,10*ROW('Sanitation Data'!E37)))</f>
        <v/>
      </c>
      <c r="CS43" s="382" t="str">
        <f ca="1">+IF(OFFSET('Sanitation Data'!$E$31,0,10*ROW('Sanitation Data'!E37))="","",OFFSET('Sanitation Data'!$E$31,0,10*ROW('Sanitation Data'!E37)))</f>
        <v/>
      </c>
      <c r="CT43" s="382" t="str">
        <f ca="1">+IF(OFFSET('Sanitation Data'!$E$32,0,10*ROW('Sanitation Data'!E37))="","",OFFSET('Sanitation Data'!$E$32,0,10*ROW('Sanitation Data'!E37)))</f>
        <v/>
      </c>
      <c r="CU43" s="382" t="str">
        <f ca="1">+IF(OFFSET('Sanitation Data'!$F$28,0,10*ROW('Sanitation Data'!F37))="","",OFFSET('Sanitation Data'!$F$28,0,10*ROW('Sanitation Data'!F37)))</f>
        <v/>
      </c>
      <c r="CV43" s="382" t="str">
        <f ca="1">+IF(OFFSET('Sanitation Data'!$F$29,0,10*ROW('Sanitation Data'!F37))="","",OFFSET('Sanitation Data'!$F$29,0,10*ROW('Sanitation Data'!F37)))</f>
        <v/>
      </c>
      <c r="CW43" s="382" t="str">
        <f ca="1">+IF(OFFSET('Sanitation Data'!$F$30,0,10*ROW('Sanitation Data'!F37))="","",OFFSET('Sanitation Data'!$F$30,0,10*ROW('Sanitation Data'!F37)))</f>
        <v/>
      </c>
      <c r="CX43" s="382" t="str">
        <f ca="1">+IF(OFFSET('Sanitation Data'!$F$31,0,10*ROW('Sanitation Data'!F37))="","",OFFSET('Sanitation Data'!$F$31,0,10*ROW('Sanitation Data'!F37)))</f>
        <v/>
      </c>
      <c r="CY43" s="382" t="str">
        <f ca="1">+IF(OFFSET('Sanitation Data'!$F$32,0,10*ROW('Sanitation Data'!F37))="","",OFFSET('Sanitation Data'!$F$32,0,10*ROW('Sanitation Data'!F37)))</f>
        <v/>
      </c>
      <c r="CZ43" s="382" t="str">
        <f ca="1">+IF(OFFSET('Sanitation Data'!$G$28,0,10*ROW('Sanitation Data'!G37))="","",OFFSET('Sanitation Data'!$G$28,0,10*ROW('Sanitation Data'!G37)))</f>
        <v/>
      </c>
      <c r="DA43" s="382" t="str">
        <f ca="1">+IF(OFFSET('Sanitation Data'!$G$29,0,10*ROW('Sanitation Data'!G37))="","",OFFSET('Sanitation Data'!$G$29,0,10*ROW('Sanitation Data'!G37)))</f>
        <v/>
      </c>
      <c r="DB43" s="382" t="str">
        <f ca="1">+IF(OFFSET('Sanitation Data'!$G$30,0,10*ROW('Sanitation Data'!G37))="","",OFFSET('Sanitation Data'!$G$30,0,10*ROW('Sanitation Data'!G37)))</f>
        <v/>
      </c>
      <c r="DC43" s="382" t="str">
        <f ca="1">+IF(OFFSET('Sanitation Data'!$G$31,0,10*ROW('Sanitation Data'!G37))="","",OFFSET('Sanitation Data'!$G$31,0,10*ROW('Sanitation Data'!G37)))</f>
        <v/>
      </c>
      <c r="DD43" s="382" t="str">
        <f ca="1">+IF(OFFSET('Sanitation Data'!$G$32,0,10*ROW('Sanitation Data'!G37))="","",OFFSET('Sanitation Data'!$G$32,0,10*ROW('Sanitation Data'!G37)))</f>
        <v/>
      </c>
      <c r="DE43" s="382" t="str">
        <f ca="1">+IF(OFFSET('Sanitation Data'!$H$28,0,10*ROW('Sanitation Data'!H37))="","",OFFSET('Sanitation Data'!$H$28,0,10*ROW('Sanitation Data'!H37)))</f>
        <v/>
      </c>
      <c r="DF43" s="382" t="str">
        <f ca="1">+IF(OFFSET('Sanitation Data'!$H$29,0,10*ROW('Sanitation Data'!H37))="","",OFFSET('Sanitation Data'!$H$29,0,10*ROW('Sanitation Data'!H37)))</f>
        <v/>
      </c>
      <c r="DG43" s="382" t="str">
        <f ca="1">+IF(OFFSET('Sanitation Data'!$H$30,0,10*ROW('Sanitation Data'!H37))="","",OFFSET('Sanitation Data'!$H$30,0,10*ROW('Sanitation Data'!H37)))</f>
        <v/>
      </c>
      <c r="DH43" s="382" t="str">
        <f ca="1">+IF(OFFSET('Sanitation Data'!$H$31,0,10*ROW('Sanitation Data'!H37))="","",OFFSET('Sanitation Data'!$H$31,0,10*ROW('Sanitation Data'!H37)))</f>
        <v/>
      </c>
      <c r="DI43" s="382" t="str">
        <f ca="1">+IF(OFFSET('Sanitation Data'!$H$32,0,10*ROW('Sanitation Data'!H37))="","",OFFSET('Sanitation Data'!$H$32,0,10*ROW('Sanitation Data'!H37)))</f>
        <v/>
      </c>
      <c r="DJ43" s="382" t="str">
        <f ca="1">+IF(OFFSET('Sanitation Data'!$I$28,0,10*ROW('Sanitation Data'!I37))="","",OFFSET('Sanitation Data'!$I$28,0,10*ROW('Sanitation Data'!I37)))</f>
        <v/>
      </c>
      <c r="DK43" s="382" t="str">
        <f ca="1">+IF(OFFSET('Sanitation Data'!$I$29,0,10*ROW('Sanitation Data'!I37))="","",OFFSET('Sanitation Data'!$I$29,0,10*ROW('Sanitation Data'!I37)))</f>
        <v/>
      </c>
      <c r="DL43" s="382" t="str">
        <f ca="1">+IF(OFFSET('Sanitation Data'!$I$30,0,10*ROW('Sanitation Data'!I37))="","",OFFSET('Sanitation Data'!$I$30,0,10*ROW('Sanitation Data'!I37)))</f>
        <v/>
      </c>
      <c r="DM43" s="382" t="str">
        <f ca="1">+IF(OFFSET('Sanitation Data'!$I$31,0,10*ROW('Sanitation Data'!I37))="","",OFFSET('Sanitation Data'!$I$31,0,10*ROW('Sanitation Data'!I37)))</f>
        <v/>
      </c>
      <c r="DN43" s="382" t="str">
        <f ca="1">+IF(OFFSET('Sanitation Data'!$I$32,0,10*ROW('Sanitation Data'!I37))="","",OFFSET('Sanitation Data'!$I$32,0,10*ROW('Sanitation Data'!I37)))</f>
        <v/>
      </c>
      <c r="DO43" s="382" t="str">
        <f ca="1">+IF(OFFSET('Hygiene Data'!$D$11,0,10*ROW('Hygiene Data'!D37))="","",OFFSET('Hygiene Data'!$D$11,0,10*ROW('Hygiene Data'!D37)))</f>
        <v/>
      </c>
      <c r="DP43" s="382" t="str">
        <f ca="1">+IF(OFFSET('Hygiene Data'!$D$12,0,10*ROW('Hygiene Data'!D37))="","",OFFSET('Hygiene Data'!$D$12,0,10*ROW('Hygiene Data'!D37)))</f>
        <v/>
      </c>
      <c r="DQ43" s="382" t="str">
        <f ca="1">+IF(OFFSET('Hygiene Data'!$D$13,0,10*ROW('Hygiene Data'!D37))="","",OFFSET('Hygiene Data'!$D$13,0,10*ROW('Hygiene Data'!D37)))</f>
        <v/>
      </c>
      <c r="DR43" s="382" t="str">
        <f ca="1">+IF(OFFSET('Hygiene Data'!$E$11,0,10*ROW('Hygiene Data'!E37))="","",OFFSET('Hygiene Data'!$E$11,0,10*ROW('Hygiene Data'!E37)))</f>
        <v/>
      </c>
      <c r="DS43" s="382" t="str">
        <f ca="1">+IF(OFFSET('Hygiene Data'!$E$12,0,10*ROW('Hygiene Data'!E37))="","",OFFSET('Hygiene Data'!$E$12,0,10*ROW('Hygiene Data'!E37)))</f>
        <v/>
      </c>
      <c r="DT43" s="382" t="str">
        <f ca="1">+IF(OFFSET('Hygiene Data'!$E$13,0,10*ROW('Hygiene Data'!E37))="","",OFFSET('Hygiene Data'!$E$13,0,10*ROW('Hygiene Data'!E37)))</f>
        <v/>
      </c>
      <c r="DU43" s="382" t="str">
        <f ca="1">+IF(OFFSET('Hygiene Data'!$F$11,0,10*ROW('Hygiene Data'!F37))="","",OFFSET('Hygiene Data'!$F$11,0,10*ROW('Hygiene Data'!F37)))</f>
        <v/>
      </c>
      <c r="DV43" s="382" t="str">
        <f ca="1">+IF(OFFSET('Hygiene Data'!$F$12,0,10*ROW('Hygiene Data'!F37))="","",OFFSET('Hygiene Data'!$F$12,0,10*ROW('Hygiene Data'!F37)))</f>
        <v/>
      </c>
      <c r="DW43" s="382" t="str">
        <f ca="1">+IF(OFFSET('Hygiene Data'!$F$13,0,10*ROW('Hygiene Data'!F37))="","",OFFSET('Hygiene Data'!$F$13,0,10*ROW('Hygiene Data'!F37)))</f>
        <v/>
      </c>
      <c r="DX43" s="382" t="str">
        <f ca="1">+IF(OFFSET('Hygiene Data'!$G$11,0,10*ROW('Hygiene Data'!G37))="","",OFFSET('Hygiene Data'!$G$11,0,10*ROW('Hygiene Data'!G37)))</f>
        <v/>
      </c>
      <c r="DY43" s="382" t="str">
        <f ca="1">+IF(OFFSET('Hygiene Data'!$G$12,0,10*ROW('Hygiene Data'!G37))="","",OFFSET('Hygiene Data'!$G$12,0,10*ROW('Hygiene Data'!G37)))</f>
        <v/>
      </c>
      <c r="DZ43" s="382" t="str">
        <f ca="1">+IF(OFFSET('Hygiene Data'!$G$13,0,10*ROW('Hygiene Data'!G37))="","",OFFSET('Hygiene Data'!$G$13,0,10*ROW('Hygiene Data'!G37)))</f>
        <v/>
      </c>
      <c r="EA43" s="382" t="str">
        <f ca="1">+IF(OFFSET('Hygiene Data'!$H$11,0,10*ROW('Hygiene Data'!H37))="","",OFFSET('Hygiene Data'!$H$11,0,10*ROW('Hygiene Data'!H37)))</f>
        <v/>
      </c>
      <c r="EB43" s="382" t="str">
        <f ca="1">+IF(OFFSET('Hygiene Data'!$H$12,0,10*ROW('Hygiene Data'!H37))="","",OFFSET('Hygiene Data'!$H$12,0,10*ROW('Hygiene Data'!H37)))</f>
        <v/>
      </c>
      <c r="EC43" s="382" t="str">
        <f ca="1">+IF(OFFSET('Hygiene Data'!$H$13,0,10*ROW('Hygiene Data'!H37))="","",OFFSET('Hygiene Data'!$H$13,0,10*ROW('Hygiene Data'!H37)))</f>
        <v/>
      </c>
      <c r="ED43" s="382" t="str">
        <f ca="1">+IF(OFFSET('Hygiene Data'!$I$11,0,10*ROW('Hygiene Data'!I37))="","",OFFSET('Hygiene Data'!$I$11,0,10*ROW('Hygiene Data'!I37)))</f>
        <v/>
      </c>
      <c r="EE43" s="382" t="str">
        <f ca="1">+IF(OFFSET('Hygiene Data'!$I$12,0,10*ROW('Hygiene Data'!I37))="","",OFFSET('Hygiene Data'!$I$12,0,10*ROW('Hygiene Data'!I37)))</f>
        <v/>
      </c>
      <c r="EF43" s="382" t="str">
        <f ca="1">+IF(OFFSET('Hygiene Data'!$I$13,0,10*ROW('Hygiene Data'!I37))="","",OFFSET('Hygiene Data'!$I$13,0,10*ROW('Hygiene Data'!I37)))</f>
        <v/>
      </c>
    </row>
    <row r="44" spans="1:136" x14ac:dyDescent="0.25">
      <c r="A44" s="491" t="str">
        <f ca="1">+IF(OFFSET('Water Data'!$B$2,0,10*ROW('Water Data'!E38))="","",OFFSET('Water Data'!$B$2,0,10*ROW('Water Data'!E38)))</f>
        <v/>
      </c>
      <c r="B44" s="491"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18" t="str">
        <f t="shared" ca="1" si="0"/>
        <v/>
      </c>
      <c r="D44" s="519"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19"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19"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19"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19"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19"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19"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19"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19"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19"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19"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19"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19"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19"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19"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19"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19"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19"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20"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20"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20"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20"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20"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20"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20"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20"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20"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20"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20"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20"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20"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20"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20"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20"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20"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20"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20"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20"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20"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20"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20"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20"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20"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20"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20"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20"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20"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20"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21"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97"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21"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21"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21"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21"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21"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21"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21"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21"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21"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21"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21"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21"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21"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21"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21"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21"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82" t="str">
        <f ca="1">+IF(OFFSET('Water Data'!$D$27,0,10*ROW('Water Data'!D38))="","",OFFSET('Water Data'!$D$27,0,10*ROW('Water Data'!D38)))</f>
        <v/>
      </c>
      <c r="BT44" s="382" t="str">
        <f ca="1">+IF(OFFSET('Water Data'!$D$28,0,10*ROW('Water Data'!D38))="","",OFFSET('Water Data'!$D$28,0,10*ROW('Water Data'!D38)))</f>
        <v/>
      </c>
      <c r="BU44" s="382" t="str">
        <f ca="1">+IF(OFFSET('Water Data'!$D$29,0,10*ROW('Water Data'!D38))="","",OFFSET('Water Data'!$D$29,0,10*ROW('Water Data'!D38)))</f>
        <v/>
      </c>
      <c r="BV44" s="382" t="str">
        <f ca="1">+IF(OFFSET('Water Data'!$E$27,0,10*ROW('Water Data'!E38))="","",OFFSET('Water Data'!$E$27,0,10*ROW('Water Data'!E38)))</f>
        <v/>
      </c>
      <c r="BW44" s="382" t="str">
        <f ca="1">+IF(OFFSET('Water Data'!$E$28,0,10*ROW('Water Data'!E38))="","",OFFSET('Water Data'!$E$28,0,10*ROW('Water Data'!E38)))</f>
        <v/>
      </c>
      <c r="BX44" s="382" t="str">
        <f ca="1">+IF(OFFSET('Water Data'!$E$29,0,10*ROW('Water Data'!E38))="","",OFFSET('Water Data'!$E$29,0,10*ROW('Water Data'!E38)))</f>
        <v/>
      </c>
      <c r="BY44" s="382" t="str">
        <f ca="1">+IF(OFFSET('Water Data'!$F$27,0,10*ROW('Water Data'!F38))="","",OFFSET('Water Data'!$F$27,0,10*ROW('Water Data'!F38)))</f>
        <v/>
      </c>
      <c r="BZ44" s="382" t="str">
        <f ca="1">+IF(OFFSET('Water Data'!$F$28,0,10*ROW('Water Data'!F38))="","",OFFSET('Water Data'!$F$28,0,10*ROW('Water Data'!F38)))</f>
        <v/>
      </c>
      <c r="CA44" s="382" t="str">
        <f ca="1">+IF(OFFSET('Water Data'!$F$29,0,10*ROW('Water Data'!F38))="","",OFFSET('Water Data'!$F$29,0,10*ROW('Water Data'!F38)))</f>
        <v/>
      </c>
      <c r="CB44" s="382" t="str">
        <f ca="1">+IF(OFFSET('Water Data'!$G$27,0,10*ROW('Water Data'!G38))="","",OFFSET('Water Data'!$G$27,0,10*ROW('Water Data'!G38)))</f>
        <v/>
      </c>
      <c r="CC44" s="382" t="str">
        <f ca="1">+IF(OFFSET('Water Data'!$G$28,0,10*ROW('Water Data'!G38))="","",OFFSET('Water Data'!$G$28,0,10*ROW('Water Data'!G38)))</f>
        <v/>
      </c>
      <c r="CD44" s="382" t="str">
        <f ca="1">+IF(OFFSET('Water Data'!$G$29,0,10*ROW('Water Data'!G38))="","",OFFSET('Water Data'!$G$29,0,10*ROW('Water Data'!G38)))</f>
        <v/>
      </c>
      <c r="CE44" s="382" t="str">
        <f ca="1">+IF(OFFSET('Water Data'!$H$27,0,10*ROW('Water Data'!H38))="","",OFFSET('Water Data'!$H$27,0,10*ROW('Water Data'!H38)))</f>
        <v/>
      </c>
      <c r="CF44" s="382" t="str">
        <f ca="1">+IF(OFFSET('Water Data'!$H$28,0,10*ROW('Water Data'!H38))="","",OFFSET('Water Data'!$H$28,0,10*ROW('Water Data'!H38)))</f>
        <v/>
      </c>
      <c r="CG44" s="382" t="str">
        <f ca="1">+IF(OFFSET('Water Data'!$H$29,0,10*ROW('Water Data'!H38))="","",OFFSET('Water Data'!$H$29,0,10*ROW('Water Data'!H38)))</f>
        <v/>
      </c>
      <c r="CH44" s="382" t="str">
        <f ca="1">+IF(OFFSET('Water Data'!$I$27,0,10*ROW('Water Data'!I38))="","",OFFSET('Water Data'!$I$27,0,10*ROW('Water Data'!I38)))</f>
        <v/>
      </c>
      <c r="CI44" s="382" t="str">
        <f ca="1">+IF(OFFSET('Water Data'!$I$28,0,10*ROW('Water Data'!I38))="","",OFFSET('Water Data'!$I$28,0,10*ROW('Water Data'!I38)))</f>
        <v/>
      </c>
      <c r="CJ44" s="382" t="str">
        <f ca="1">+IF(OFFSET('Water Data'!$I$29,0,10*ROW('Water Data'!I38))="","",OFFSET('Water Data'!$I$29,0,10*ROW('Water Data'!I38)))</f>
        <v/>
      </c>
      <c r="CK44" s="382" t="str">
        <f ca="1">+IF(OFFSET('Sanitation Data'!$D$28,0,10*ROW('Sanitation Data'!D38))="","",OFFSET('Sanitation Data'!$D$28,0,10*ROW('Sanitation Data'!D38)))</f>
        <v/>
      </c>
      <c r="CL44" s="382" t="str">
        <f ca="1">+IF(OFFSET('Sanitation Data'!$D$29,0,10*ROW('Sanitation Data'!D38))="","",OFFSET('Sanitation Data'!$D$29,0,10*ROW('Sanitation Data'!D38)))</f>
        <v/>
      </c>
      <c r="CM44" s="382" t="str">
        <f ca="1">+IF(OFFSET('Sanitation Data'!$D$30,0,10*ROW('Sanitation Data'!D38))="","",OFFSET('Sanitation Data'!$D$30,0,10*ROW('Sanitation Data'!D38)))</f>
        <v/>
      </c>
      <c r="CN44" s="382" t="str">
        <f ca="1">+IF(OFFSET('Sanitation Data'!$D$31,0,10*ROW('Sanitation Data'!D38))="","",OFFSET('Sanitation Data'!$D$31,0,10*ROW('Sanitation Data'!D38)))</f>
        <v/>
      </c>
      <c r="CO44" s="382" t="str">
        <f ca="1">+IF(OFFSET('Sanitation Data'!$D$32,0,10*ROW('Sanitation Data'!D38))="","",OFFSET('Sanitation Data'!$D$32,0,10*ROW('Sanitation Data'!D38)))</f>
        <v/>
      </c>
      <c r="CP44" s="382" t="str">
        <f ca="1">+IF(OFFSET('Sanitation Data'!$E$28,0,10*ROW('Sanitation Data'!E38))="","",OFFSET('Sanitation Data'!$E$28,0,10*ROW('Sanitation Data'!E38)))</f>
        <v/>
      </c>
      <c r="CQ44" s="382" t="str">
        <f ca="1">+IF(OFFSET('Sanitation Data'!$E$29,0,10*ROW('Sanitation Data'!E38))="","",OFFSET('Sanitation Data'!$E$29,0,10*ROW('Sanitation Data'!E38)))</f>
        <v/>
      </c>
      <c r="CR44" s="382" t="str">
        <f ca="1">+IF(OFFSET('Sanitation Data'!$E$30,0,10*ROW('Sanitation Data'!E38))="","",OFFSET('Sanitation Data'!$E$30,0,10*ROW('Sanitation Data'!E38)))</f>
        <v/>
      </c>
      <c r="CS44" s="382" t="str">
        <f ca="1">+IF(OFFSET('Sanitation Data'!$E$31,0,10*ROW('Sanitation Data'!E38))="","",OFFSET('Sanitation Data'!$E$31,0,10*ROW('Sanitation Data'!E38)))</f>
        <v/>
      </c>
      <c r="CT44" s="382" t="str">
        <f ca="1">+IF(OFFSET('Sanitation Data'!$E$32,0,10*ROW('Sanitation Data'!E38))="","",OFFSET('Sanitation Data'!$E$32,0,10*ROW('Sanitation Data'!E38)))</f>
        <v/>
      </c>
      <c r="CU44" s="382" t="str">
        <f ca="1">+IF(OFFSET('Sanitation Data'!$F$28,0,10*ROW('Sanitation Data'!F38))="","",OFFSET('Sanitation Data'!$F$28,0,10*ROW('Sanitation Data'!F38)))</f>
        <v/>
      </c>
      <c r="CV44" s="382" t="str">
        <f ca="1">+IF(OFFSET('Sanitation Data'!$F$29,0,10*ROW('Sanitation Data'!F38))="","",OFFSET('Sanitation Data'!$F$29,0,10*ROW('Sanitation Data'!F38)))</f>
        <v/>
      </c>
      <c r="CW44" s="382" t="str">
        <f ca="1">+IF(OFFSET('Sanitation Data'!$F$30,0,10*ROW('Sanitation Data'!F38))="","",OFFSET('Sanitation Data'!$F$30,0,10*ROW('Sanitation Data'!F38)))</f>
        <v/>
      </c>
      <c r="CX44" s="382" t="str">
        <f ca="1">+IF(OFFSET('Sanitation Data'!$F$31,0,10*ROW('Sanitation Data'!F38))="","",OFFSET('Sanitation Data'!$F$31,0,10*ROW('Sanitation Data'!F38)))</f>
        <v/>
      </c>
      <c r="CY44" s="382" t="str">
        <f ca="1">+IF(OFFSET('Sanitation Data'!$F$32,0,10*ROW('Sanitation Data'!F38))="","",OFFSET('Sanitation Data'!$F$32,0,10*ROW('Sanitation Data'!F38)))</f>
        <v/>
      </c>
      <c r="CZ44" s="382" t="str">
        <f ca="1">+IF(OFFSET('Sanitation Data'!$G$28,0,10*ROW('Sanitation Data'!G38))="","",OFFSET('Sanitation Data'!$G$28,0,10*ROW('Sanitation Data'!G38)))</f>
        <v/>
      </c>
      <c r="DA44" s="382" t="str">
        <f ca="1">+IF(OFFSET('Sanitation Data'!$G$29,0,10*ROW('Sanitation Data'!G38))="","",OFFSET('Sanitation Data'!$G$29,0,10*ROW('Sanitation Data'!G38)))</f>
        <v/>
      </c>
      <c r="DB44" s="382" t="str">
        <f ca="1">+IF(OFFSET('Sanitation Data'!$G$30,0,10*ROW('Sanitation Data'!G38))="","",OFFSET('Sanitation Data'!$G$30,0,10*ROW('Sanitation Data'!G38)))</f>
        <v/>
      </c>
      <c r="DC44" s="382" t="str">
        <f ca="1">+IF(OFFSET('Sanitation Data'!$G$31,0,10*ROW('Sanitation Data'!G38))="","",OFFSET('Sanitation Data'!$G$31,0,10*ROW('Sanitation Data'!G38)))</f>
        <v/>
      </c>
      <c r="DD44" s="382" t="str">
        <f ca="1">+IF(OFFSET('Sanitation Data'!$G$32,0,10*ROW('Sanitation Data'!G38))="","",OFFSET('Sanitation Data'!$G$32,0,10*ROW('Sanitation Data'!G38)))</f>
        <v/>
      </c>
      <c r="DE44" s="382" t="str">
        <f ca="1">+IF(OFFSET('Sanitation Data'!$H$28,0,10*ROW('Sanitation Data'!H38))="","",OFFSET('Sanitation Data'!$H$28,0,10*ROW('Sanitation Data'!H38)))</f>
        <v/>
      </c>
      <c r="DF44" s="382" t="str">
        <f ca="1">+IF(OFFSET('Sanitation Data'!$H$29,0,10*ROW('Sanitation Data'!H38))="","",OFFSET('Sanitation Data'!$H$29,0,10*ROW('Sanitation Data'!H38)))</f>
        <v/>
      </c>
      <c r="DG44" s="382" t="str">
        <f ca="1">+IF(OFFSET('Sanitation Data'!$H$30,0,10*ROW('Sanitation Data'!H38))="","",OFFSET('Sanitation Data'!$H$30,0,10*ROW('Sanitation Data'!H38)))</f>
        <v/>
      </c>
      <c r="DH44" s="382" t="str">
        <f ca="1">+IF(OFFSET('Sanitation Data'!$H$31,0,10*ROW('Sanitation Data'!H38))="","",OFFSET('Sanitation Data'!$H$31,0,10*ROW('Sanitation Data'!H38)))</f>
        <v/>
      </c>
      <c r="DI44" s="382" t="str">
        <f ca="1">+IF(OFFSET('Sanitation Data'!$H$32,0,10*ROW('Sanitation Data'!H38))="","",OFFSET('Sanitation Data'!$H$32,0,10*ROW('Sanitation Data'!H38)))</f>
        <v/>
      </c>
      <c r="DJ44" s="382" t="str">
        <f ca="1">+IF(OFFSET('Sanitation Data'!$I$28,0,10*ROW('Sanitation Data'!I38))="","",OFFSET('Sanitation Data'!$I$28,0,10*ROW('Sanitation Data'!I38)))</f>
        <v/>
      </c>
      <c r="DK44" s="382" t="str">
        <f ca="1">+IF(OFFSET('Sanitation Data'!$I$29,0,10*ROW('Sanitation Data'!I38))="","",OFFSET('Sanitation Data'!$I$29,0,10*ROW('Sanitation Data'!I38)))</f>
        <v/>
      </c>
      <c r="DL44" s="382" t="str">
        <f ca="1">+IF(OFFSET('Sanitation Data'!$I$30,0,10*ROW('Sanitation Data'!I38))="","",OFFSET('Sanitation Data'!$I$30,0,10*ROW('Sanitation Data'!I38)))</f>
        <v/>
      </c>
      <c r="DM44" s="382" t="str">
        <f ca="1">+IF(OFFSET('Sanitation Data'!$I$31,0,10*ROW('Sanitation Data'!I38))="","",OFFSET('Sanitation Data'!$I$31,0,10*ROW('Sanitation Data'!I38)))</f>
        <v/>
      </c>
      <c r="DN44" s="382" t="str">
        <f ca="1">+IF(OFFSET('Sanitation Data'!$I$32,0,10*ROW('Sanitation Data'!I38))="","",OFFSET('Sanitation Data'!$I$32,0,10*ROW('Sanitation Data'!I38)))</f>
        <v/>
      </c>
      <c r="DO44" s="382" t="str">
        <f ca="1">+IF(OFFSET('Hygiene Data'!$D$11,0,10*ROW('Hygiene Data'!D38))="","",OFFSET('Hygiene Data'!$D$11,0,10*ROW('Hygiene Data'!D38)))</f>
        <v/>
      </c>
      <c r="DP44" s="382" t="str">
        <f ca="1">+IF(OFFSET('Hygiene Data'!$D$12,0,10*ROW('Hygiene Data'!D38))="","",OFFSET('Hygiene Data'!$D$12,0,10*ROW('Hygiene Data'!D38)))</f>
        <v/>
      </c>
      <c r="DQ44" s="382" t="str">
        <f ca="1">+IF(OFFSET('Hygiene Data'!$D$13,0,10*ROW('Hygiene Data'!D38))="","",OFFSET('Hygiene Data'!$D$13,0,10*ROW('Hygiene Data'!D38)))</f>
        <v/>
      </c>
      <c r="DR44" s="382" t="str">
        <f ca="1">+IF(OFFSET('Hygiene Data'!$E$11,0,10*ROW('Hygiene Data'!E38))="","",OFFSET('Hygiene Data'!$E$11,0,10*ROW('Hygiene Data'!E38)))</f>
        <v/>
      </c>
      <c r="DS44" s="382" t="str">
        <f ca="1">+IF(OFFSET('Hygiene Data'!$E$12,0,10*ROW('Hygiene Data'!E38))="","",OFFSET('Hygiene Data'!$E$12,0,10*ROW('Hygiene Data'!E38)))</f>
        <v/>
      </c>
      <c r="DT44" s="382" t="str">
        <f ca="1">+IF(OFFSET('Hygiene Data'!$E$13,0,10*ROW('Hygiene Data'!E38))="","",OFFSET('Hygiene Data'!$E$13,0,10*ROW('Hygiene Data'!E38)))</f>
        <v/>
      </c>
      <c r="DU44" s="382" t="str">
        <f ca="1">+IF(OFFSET('Hygiene Data'!$F$11,0,10*ROW('Hygiene Data'!F38))="","",OFFSET('Hygiene Data'!$F$11,0,10*ROW('Hygiene Data'!F38)))</f>
        <v/>
      </c>
      <c r="DV44" s="382" t="str">
        <f ca="1">+IF(OFFSET('Hygiene Data'!$F$12,0,10*ROW('Hygiene Data'!F38))="","",OFFSET('Hygiene Data'!$F$12,0,10*ROW('Hygiene Data'!F38)))</f>
        <v/>
      </c>
      <c r="DW44" s="382" t="str">
        <f ca="1">+IF(OFFSET('Hygiene Data'!$F$13,0,10*ROW('Hygiene Data'!F38))="","",OFFSET('Hygiene Data'!$F$13,0,10*ROW('Hygiene Data'!F38)))</f>
        <v/>
      </c>
      <c r="DX44" s="382" t="str">
        <f ca="1">+IF(OFFSET('Hygiene Data'!$G$11,0,10*ROW('Hygiene Data'!G38))="","",OFFSET('Hygiene Data'!$G$11,0,10*ROW('Hygiene Data'!G38)))</f>
        <v/>
      </c>
      <c r="DY44" s="382" t="str">
        <f ca="1">+IF(OFFSET('Hygiene Data'!$G$12,0,10*ROW('Hygiene Data'!G38))="","",OFFSET('Hygiene Data'!$G$12,0,10*ROW('Hygiene Data'!G38)))</f>
        <v/>
      </c>
      <c r="DZ44" s="382" t="str">
        <f ca="1">+IF(OFFSET('Hygiene Data'!$G$13,0,10*ROW('Hygiene Data'!G38))="","",OFFSET('Hygiene Data'!$G$13,0,10*ROW('Hygiene Data'!G38)))</f>
        <v/>
      </c>
      <c r="EA44" s="382" t="str">
        <f ca="1">+IF(OFFSET('Hygiene Data'!$H$11,0,10*ROW('Hygiene Data'!H38))="","",OFFSET('Hygiene Data'!$H$11,0,10*ROW('Hygiene Data'!H38)))</f>
        <v/>
      </c>
      <c r="EB44" s="382" t="str">
        <f ca="1">+IF(OFFSET('Hygiene Data'!$H$12,0,10*ROW('Hygiene Data'!H38))="","",OFFSET('Hygiene Data'!$H$12,0,10*ROW('Hygiene Data'!H38)))</f>
        <v/>
      </c>
      <c r="EC44" s="382" t="str">
        <f ca="1">+IF(OFFSET('Hygiene Data'!$H$13,0,10*ROW('Hygiene Data'!H38))="","",OFFSET('Hygiene Data'!$H$13,0,10*ROW('Hygiene Data'!H38)))</f>
        <v/>
      </c>
      <c r="ED44" s="382" t="str">
        <f ca="1">+IF(OFFSET('Hygiene Data'!$I$11,0,10*ROW('Hygiene Data'!I38))="","",OFFSET('Hygiene Data'!$I$11,0,10*ROW('Hygiene Data'!I38)))</f>
        <v/>
      </c>
      <c r="EE44" s="382" t="str">
        <f ca="1">+IF(OFFSET('Hygiene Data'!$I$12,0,10*ROW('Hygiene Data'!I38))="","",OFFSET('Hygiene Data'!$I$12,0,10*ROW('Hygiene Data'!I38)))</f>
        <v/>
      </c>
      <c r="EF44" s="382" t="str">
        <f ca="1">+IF(OFFSET('Hygiene Data'!$I$13,0,10*ROW('Hygiene Data'!I38))="","",OFFSET('Hygiene Data'!$I$13,0,10*ROW('Hygiene Data'!I38)))</f>
        <v/>
      </c>
    </row>
    <row r="45" spans="1:136" x14ac:dyDescent="0.25">
      <c r="A45" s="491" t="str">
        <f ca="1">+IF(OFFSET('Water Data'!$B$2,0,10*ROW('Water Data'!E39))="","",OFFSET('Water Data'!$B$2,0,10*ROW('Water Data'!E39)))</f>
        <v/>
      </c>
      <c r="B45" s="491"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18" t="str">
        <f t="shared" ca="1" si="0"/>
        <v/>
      </c>
      <c r="D45" s="519"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19"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19"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19"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19"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19"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19"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19"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19"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19"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19"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19"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19"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19"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19"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19"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19"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19"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20"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20"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20"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20"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20"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20"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20"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20"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20"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20"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20"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20"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20"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20"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20"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20"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20"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20"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20"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20"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20"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20"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20"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20"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20"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20"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20"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20"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20"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20"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21"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97"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21"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21"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21"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21"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21"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21"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21"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21"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21"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21"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21"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21"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21"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21"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21"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21"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82" t="str">
        <f ca="1">+IF(OFFSET('Water Data'!$D$27,0,10*ROW('Water Data'!D39))="","",OFFSET('Water Data'!$D$27,0,10*ROW('Water Data'!D39)))</f>
        <v/>
      </c>
      <c r="BT45" s="382" t="str">
        <f ca="1">+IF(OFFSET('Water Data'!$D$28,0,10*ROW('Water Data'!D39))="","",OFFSET('Water Data'!$D$28,0,10*ROW('Water Data'!D39)))</f>
        <v/>
      </c>
      <c r="BU45" s="382" t="str">
        <f ca="1">+IF(OFFSET('Water Data'!$D$29,0,10*ROW('Water Data'!D39))="","",OFFSET('Water Data'!$D$29,0,10*ROW('Water Data'!D39)))</f>
        <v/>
      </c>
      <c r="BV45" s="382" t="str">
        <f ca="1">+IF(OFFSET('Water Data'!$E$27,0,10*ROW('Water Data'!E39))="","",OFFSET('Water Data'!$E$27,0,10*ROW('Water Data'!E39)))</f>
        <v/>
      </c>
      <c r="BW45" s="382" t="str">
        <f ca="1">+IF(OFFSET('Water Data'!$E$28,0,10*ROW('Water Data'!E39))="","",OFFSET('Water Data'!$E$28,0,10*ROW('Water Data'!E39)))</f>
        <v/>
      </c>
      <c r="BX45" s="382" t="str">
        <f ca="1">+IF(OFFSET('Water Data'!$E$29,0,10*ROW('Water Data'!E39))="","",OFFSET('Water Data'!$E$29,0,10*ROW('Water Data'!E39)))</f>
        <v/>
      </c>
      <c r="BY45" s="382" t="str">
        <f ca="1">+IF(OFFSET('Water Data'!$F$27,0,10*ROW('Water Data'!F39))="","",OFFSET('Water Data'!$F$27,0,10*ROW('Water Data'!F39)))</f>
        <v/>
      </c>
      <c r="BZ45" s="382" t="str">
        <f ca="1">+IF(OFFSET('Water Data'!$F$28,0,10*ROW('Water Data'!F39))="","",OFFSET('Water Data'!$F$28,0,10*ROW('Water Data'!F39)))</f>
        <v/>
      </c>
      <c r="CA45" s="382" t="str">
        <f ca="1">+IF(OFFSET('Water Data'!$F$29,0,10*ROW('Water Data'!F39))="","",OFFSET('Water Data'!$F$29,0,10*ROW('Water Data'!F39)))</f>
        <v/>
      </c>
      <c r="CB45" s="382" t="str">
        <f ca="1">+IF(OFFSET('Water Data'!$G$27,0,10*ROW('Water Data'!G39))="","",OFFSET('Water Data'!$G$27,0,10*ROW('Water Data'!G39)))</f>
        <v/>
      </c>
      <c r="CC45" s="382" t="str">
        <f ca="1">+IF(OFFSET('Water Data'!$G$28,0,10*ROW('Water Data'!G39))="","",OFFSET('Water Data'!$G$28,0,10*ROW('Water Data'!G39)))</f>
        <v/>
      </c>
      <c r="CD45" s="382" t="str">
        <f ca="1">+IF(OFFSET('Water Data'!$G$29,0,10*ROW('Water Data'!G39))="","",OFFSET('Water Data'!$G$29,0,10*ROW('Water Data'!G39)))</f>
        <v/>
      </c>
      <c r="CE45" s="382" t="str">
        <f ca="1">+IF(OFFSET('Water Data'!$H$27,0,10*ROW('Water Data'!H39))="","",OFFSET('Water Data'!$H$27,0,10*ROW('Water Data'!H39)))</f>
        <v/>
      </c>
      <c r="CF45" s="382" t="str">
        <f ca="1">+IF(OFFSET('Water Data'!$H$28,0,10*ROW('Water Data'!H39))="","",OFFSET('Water Data'!$H$28,0,10*ROW('Water Data'!H39)))</f>
        <v/>
      </c>
      <c r="CG45" s="382" t="str">
        <f ca="1">+IF(OFFSET('Water Data'!$H$29,0,10*ROW('Water Data'!H39))="","",OFFSET('Water Data'!$H$29,0,10*ROW('Water Data'!H39)))</f>
        <v/>
      </c>
      <c r="CH45" s="382" t="str">
        <f ca="1">+IF(OFFSET('Water Data'!$I$27,0,10*ROW('Water Data'!I39))="","",OFFSET('Water Data'!$I$27,0,10*ROW('Water Data'!I39)))</f>
        <v/>
      </c>
      <c r="CI45" s="382" t="str">
        <f ca="1">+IF(OFFSET('Water Data'!$I$28,0,10*ROW('Water Data'!I39))="","",OFFSET('Water Data'!$I$28,0,10*ROW('Water Data'!I39)))</f>
        <v/>
      </c>
      <c r="CJ45" s="382" t="str">
        <f ca="1">+IF(OFFSET('Water Data'!$I$29,0,10*ROW('Water Data'!I39))="","",OFFSET('Water Data'!$I$29,0,10*ROW('Water Data'!I39)))</f>
        <v/>
      </c>
      <c r="CK45" s="382" t="str">
        <f ca="1">+IF(OFFSET('Sanitation Data'!$D$28,0,10*ROW('Sanitation Data'!D39))="","",OFFSET('Sanitation Data'!$D$28,0,10*ROW('Sanitation Data'!D39)))</f>
        <v/>
      </c>
      <c r="CL45" s="382" t="str">
        <f ca="1">+IF(OFFSET('Sanitation Data'!$D$29,0,10*ROW('Sanitation Data'!D39))="","",OFFSET('Sanitation Data'!$D$29,0,10*ROW('Sanitation Data'!D39)))</f>
        <v/>
      </c>
      <c r="CM45" s="382" t="str">
        <f ca="1">+IF(OFFSET('Sanitation Data'!$D$30,0,10*ROW('Sanitation Data'!D39))="","",OFFSET('Sanitation Data'!$D$30,0,10*ROW('Sanitation Data'!D39)))</f>
        <v/>
      </c>
      <c r="CN45" s="382" t="str">
        <f ca="1">+IF(OFFSET('Sanitation Data'!$D$31,0,10*ROW('Sanitation Data'!D39))="","",OFFSET('Sanitation Data'!$D$31,0,10*ROW('Sanitation Data'!D39)))</f>
        <v/>
      </c>
      <c r="CO45" s="382" t="str">
        <f ca="1">+IF(OFFSET('Sanitation Data'!$D$32,0,10*ROW('Sanitation Data'!D39))="","",OFFSET('Sanitation Data'!$D$32,0,10*ROW('Sanitation Data'!D39)))</f>
        <v/>
      </c>
      <c r="CP45" s="382" t="str">
        <f ca="1">+IF(OFFSET('Sanitation Data'!$E$28,0,10*ROW('Sanitation Data'!E39))="","",OFFSET('Sanitation Data'!$E$28,0,10*ROW('Sanitation Data'!E39)))</f>
        <v/>
      </c>
      <c r="CQ45" s="382" t="str">
        <f ca="1">+IF(OFFSET('Sanitation Data'!$E$29,0,10*ROW('Sanitation Data'!E39))="","",OFFSET('Sanitation Data'!$E$29,0,10*ROW('Sanitation Data'!E39)))</f>
        <v/>
      </c>
      <c r="CR45" s="382" t="str">
        <f ca="1">+IF(OFFSET('Sanitation Data'!$E$30,0,10*ROW('Sanitation Data'!E39))="","",OFFSET('Sanitation Data'!$E$30,0,10*ROW('Sanitation Data'!E39)))</f>
        <v/>
      </c>
      <c r="CS45" s="382" t="str">
        <f ca="1">+IF(OFFSET('Sanitation Data'!$E$31,0,10*ROW('Sanitation Data'!E39))="","",OFFSET('Sanitation Data'!$E$31,0,10*ROW('Sanitation Data'!E39)))</f>
        <v/>
      </c>
      <c r="CT45" s="382" t="str">
        <f ca="1">+IF(OFFSET('Sanitation Data'!$E$32,0,10*ROW('Sanitation Data'!E39))="","",OFFSET('Sanitation Data'!$E$32,0,10*ROW('Sanitation Data'!E39)))</f>
        <v/>
      </c>
      <c r="CU45" s="382" t="str">
        <f ca="1">+IF(OFFSET('Sanitation Data'!$F$28,0,10*ROW('Sanitation Data'!F39))="","",OFFSET('Sanitation Data'!$F$28,0,10*ROW('Sanitation Data'!F39)))</f>
        <v/>
      </c>
      <c r="CV45" s="382" t="str">
        <f ca="1">+IF(OFFSET('Sanitation Data'!$F$29,0,10*ROW('Sanitation Data'!F39))="","",OFFSET('Sanitation Data'!$F$29,0,10*ROW('Sanitation Data'!F39)))</f>
        <v/>
      </c>
      <c r="CW45" s="382" t="str">
        <f ca="1">+IF(OFFSET('Sanitation Data'!$F$30,0,10*ROW('Sanitation Data'!F39))="","",OFFSET('Sanitation Data'!$F$30,0,10*ROW('Sanitation Data'!F39)))</f>
        <v/>
      </c>
      <c r="CX45" s="382" t="str">
        <f ca="1">+IF(OFFSET('Sanitation Data'!$F$31,0,10*ROW('Sanitation Data'!F39))="","",OFFSET('Sanitation Data'!$F$31,0,10*ROW('Sanitation Data'!F39)))</f>
        <v/>
      </c>
      <c r="CY45" s="382" t="str">
        <f ca="1">+IF(OFFSET('Sanitation Data'!$F$32,0,10*ROW('Sanitation Data'!F39))="","",OFFSET('Sanitation Data'!$F$32,0,10*ROW('Sanitation Data'!F39)))</f>
        <v/>
      </c>
      <c r="CZ45" s="382" t="str">
        <f ca="1">+IF(OFFSET('Sanitation Data'!$G$28,0,10*ROW('Sanitation Data'!G39))="","",OFFSET('Sanitation Data'!$G$28,0,10*ROW('Sanitation Data'!G39)))</f>
        <v/>
      </c>
      <c r="DA45" s="382" t="str">
        <f ca="1">+IF(OFFSET('Sanitation Data'!$G$29,0,10*ROW('Sanitation Data'!G39))="","",OFFSET('Sanitation Data'!$G$29,0,10*ROW('Sanitation Data'!G39)))</f>
        <v/>
      </c>
      <c r="DB45" s="382" t="str">
        <f ca="1">+IF(OFFSET('Sanitation Data'!$G$30,0,10*ROW('Sanitation Data'!G39))="","",OFFSET('Sanitation Data'!$G$30,0,10*ROW('Sanitation Data'!G39)))</f>
        <v/>
      </c>
      <c r="DC45" s="382" t="str">
        <f ca="1">+IF(OFFSET('Sanitation Data'!$G$31,0,10*ROW('Sanitation Data'!G39))="","",OFFSET('Sanitation Data'!$G$31,0,10*ROW('Sanitation Data'!G39)))</f>
        <v/>
      </c>
      <c r="DD45" s="382" t="str">
        <f ca="1">+IF(OFFSET('Sanitation Data'!$G$32,0,10*ROW('Sanitation Data'!G39))="","",OFFSET('Sanitation Data'!$G$32,0,10*ROW('Sanitation Data'!G39)))</f>
        <v/>
      </c>
      <c r="DE45" s="382" t="str">
        <f ca="1">+IF(OFFSET('Sanitation Data'!$H$28,0,10*ROW('Sanitation Data'!H39))="","",OFFSET('Sanitation Data'!$H$28,0,10*ROW('Sanitation Data'!H39)))</f>
        <v/>
      </c>
      <c r="DF45" s="382" t="str">
        <f ca="1">+IF(OFFSET('Sanitation Data'!$H$29,0,10*ROW('Sanitation Data'!H39))="","",OFFSET('Sanitation Data'!$H$29,0,10*ROW('Sanitation Data'!H39)))</f>
        <v/>
      </c>
      <c r="DG45" s="382" t="str">
        <f ca="1">+IF(OFFSET('Sanitation Data'!$H$30,0,10*ROW('Sanitation Data'!H39))="","",OFFSET('Sanitation Data'!$H$30,0,10*ROW('Sanitation Data'!H39)))</f>
        <v/>
      </c>
      <c r="DH45" s="382" t="str">
        <f ca="1">+IF(OFFSET('Sanitation Data'!$H$31,0,10*ROW('Sanitation Data'!H39))="","",OFFSET('Sanitation Data'!$H$31,0,10*ROW('Sanitation Data'!H39)))</f>
        <v/>
      </c>
      <c r="DI45" s="382" t="str">
        <f ca="1">+IF(OFFSET('Sanitation Data'!$H$32,0,10*ROW('Sanitation Data'!H39))="","",OFFSET('Sanitation Data'!$H$32,0,10*ROW('Sanitation Data'!H39)))</f>
        <v/>
      </c>
      <c r="DJ45" s="382" t="str">
        <f ca="1">+IF(OFFSET('Sanitation Data'!$I$28,0,10*ROW('Sanitation Data'!I39))="","",OFFSET('Sanitation Data'!$I$28,0,10*ROW('Sanitation Data'!I39)))</f>
        <v/>
      </c>
      <c r="DK45" s="382" t="str">
        <f ca="1">+IF(OFFSET('Sanitation Data'!$I$29,0,10*ROW('Sanitation Data'!I39))="","",OFFSET('Sanitation Data'!$I$29,0,10*ROW('Sanitation Data'!I39)))</f>
        <v/>
      </c>
      <c r="DL45" s="382" t="str">
        <f ca="1">+IF(OFFSET('Sanitation Data'!$I$30,0,10*ROW('Sanitation Data'!I39))="","",OFFSET('Sanitation Data'!$I$30,0,10*ROW('Sanitation Data'!I39)))</f>
        <v/>
      </c>
      <c r="DM45" s="382" t="str">
        <f ca="1">+IF(OFFSET('Sanitation Data'!$I$31,0,10*ROW('Sanitation Data'!I39))="","",OFFSET('Sanitation Data'!$I$31,0,10*ROW('Sanitation Data'!I39)))</f>
        <v/>
      </c>
      <c r="DN45" s="382" t="str">
        <f ca="1">+IF(OFFSET('Sanitation Data'!$I$32,0,10*ROW('Sanitation Data'!I39))="","",OFFSET('Sanitation Data'!$I$32,0,10*ROW('Sanitation Data'!I39)))</f>
        <v/>
      </c>
      <c r="DO45" s="382" t="str">
        <f ca="1">+IF(OFFSET('Hygiene Data'!$D$11,0,10*ROW('Hygiene Data'!D39))="","",OFFSET('Hygiene Data'!$D$11,0,10*ROW('Hygiene Data'!D39)))</f>
        <v/>
      </c>
      <c r="DP45" s="382" t="str">
        <f ca="1">+IF(OFFSET('Hygiene Data'!$D$12,0,10*ROW('Hygiene Data'!D39))="","",OFFSET('Hygiene Data'!$D$12,0,10*ROW('Hygiene Data'!D39)))</f>
        <v/>
      </c>
      <c r="DQ45" s="382" t="str">
        <f ca="1">+IF(OFFSET('Hygiene Data'!$D$13,0,10*ROW('Hygiene Data'!D39))="","",OFFSET('Hygiene Data'!$D$13,0,10*ROW('Hygiene Data'!D39)))</f>
        <v/>
      </c>
      <c r="DR45" s="382" t="str">
        <f ca="1">+IF(OFFSET('Hygiene Data'!$E$11,0,10*ROW('Hygiene Data'!E39))="","",OFFSET('Hygiene Data'!$E$11,0,10*ROW('Hygiene Data'!E39)))</f>
        <v/>
      </c>
      <c r="DS45" s="382" t="str">
        <f ca="1">+IF(OFFSET('Hygiene Data'!$E$12,0,10*ROW('Hygiene Data'!E39))="","",OFFSET('Hygiene Data'!$E$12,0,10*ROW('Hygiene Data'!E39)))</f>
        <v/>
      </c>
      <c r="DT45" s="382" t="str">
        <f ca="1">+IF(OFFSET('Hygiene Data'!$E$13,0,10*ROW('Hygiene Data'!E39))="","",OFFSET('Hygiene Data'!$E$13,0,10*ROW('Hygiene Data'!E39)))</f>
        <v/>
      </c>
      <c r="DU45" s="382" t="str">
        <f ca="1">+IF(OFFSET('Hygiene Data'!$F$11,0,10*ROW('Hygiene Data'!F39))="","",OFFSET('Hygiene Data'!$F$11,0,10*ROW('Hygiene Data'!F39)))</f>
        <v/>
      </c>
      <c r="DV45" s="382" t="str">
        <f ca="1">+IF(OFFSET('Hygiene Data'!$F$12,0,10*ROW('Hygiene Data'!F39))="","",OFFSET('Hygiene Data'!$F$12,0,10*ROW('Hygiene Data'!F39)))</f>
        <v/>
      </c>
      <c r="DW45" s="382" t="str">
        <f ca="1">+IF(OFFSET('Hygiene Data'!$F$13,0,10*ROW('Hygiene Data'!F39))="","",OFFSET('Hygiene Data'!$F$13,0,10*ROW('Hygiene Data'!F39)))</f>
        <v/>
      </c>
      <c r="DX45" s="382" t="str">
        <f ca="1">+IF(OFFSET('Hygiene Data'!$G$11,0,10*ROW('Hygiene Data'!G39))="","",OFFSET('Hygiene Data'!$G$11,0,10*ROW('Hygiene Data'!G39)))</f>
        <v/>
      </c>
      <c r="DY45" s="382" t="str">
        <f ca="1">+IF(OFFSET('Hygiene Data'!$G$12,0,10*ROW('Hygiene Data'!G39))="","",OFFSET('Hygiene Data'!$G$12,0,10*ROW('Hygiene Data'!G39)))</f>
        <v/>
      </c>
      <c r="DZ45" s="382" t="str">
        <f ca="1">+IF(OFFSET('Hygiene Data'!$G$13,0,10*ROW('Hygiene Data'!G39))="","",OFFSET('Hygiene Data'!$G$13,0,10*ROW('Hygiene Data'!G39)))</f>
        <v/>
      </c>
      <c r="EA45" s="382" t="str">
        <f ca="1">+IF(OFFSET('Hygiene Data'!$H$11,0,10*ROW('Hygiene Data'!H39))="","",OFFSET('Hygiene Data'!$H$11,0,10*ROW('Hygiene Data'!H39)))</f>
        <v/>
      </c>
      <c r="EB45" s="382" t="str">
        <f ca="1">+IF(OFFSET('Hygiene Data'!$H$12,0,10*ROW('Hygiene Data'!H39))="","",OFFSET('Hygiene Data'!$H$12,0,10*ROW('Hygiene Data'!H39)))</f>
        <v/>
      </c>
      <c r="EC45" s="382" t="str">
        <f ca="1">+IF(OFFSET('Hygiene Data'!$H$13,0,10*ROW('Hygiene Data'!H39))="","",OFFSET('Hygiene Data'!$H$13,0,10*ROW('Hygiene Data'!H39)))</f>
        <v/>
      </c>
      <c r="ED45" s="382" t="str">
        <f ca="1">+IF(OFFSET('Hygiene Data'!$I$11,0,10*ROW('Hygiene Data'!I39))="","",OFFSET('Hygiene Data'!$I$11,0,10*ROW('Hygiene Data'!I39)))</f>
        <v/>
      </c>
      <c r="EE45" s="382" t="str">
        <f ca="1">+IF(OFFSET('Hygiene Data'!$I$12,0,10*ROW('Hygiene Data'!I39))="","",OFFSET('Hygiene Data'!$I$12,0,10*ROW('Hygiene Data'!I39)))</f>
        <v/>
      </c>
      <c r="EF45" s="382" t="str">
        <f ca="1">+IF(OFFSET('Hygiene Data'!$I$13,0,10*ROW('Hygiene Data'!I39))="","",OFFSET('Hygiene Data'!$I$13,0,10*ROW('Hygiene Data'!I39)))</f>
        <v/>
      </c>
    </row>
    <row r="46" spans="1:136" x14ac:dyDescent="0.25">
      <c r="A46" s="491" t="str">
        <f ca="1">+IF(OFFSET('Water Data'!$B$2,0,10*ROW('Water Data'!E40))="","",OFFSET('Water Data'!$B$2,0,10*ROW('Water Data'!E40)))</f>
        <v/>
      </c>
      <c r="B46" s="491"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18" t="str">
        <f t="shared" ca="1" si="0"/>
        <v/>
      </c>
      <c r="D46" s="519"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19"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19"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19"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19"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19"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19"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19"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19"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19"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19"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19"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19"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19"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19"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19"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19"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19"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20"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20"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20"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20"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20"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20"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20"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20"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20"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20"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20"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20"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20"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20"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20"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20"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20"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20"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20"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20"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20"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20"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20"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20"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20"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20"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20"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20"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20"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20"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21"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97"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21"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21"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21"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21"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21"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21"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21"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21"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21"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21"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21"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21"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21"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21"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21"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21"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82" t="str">
        <f ca="1">+IF(OFFSET('Water Data'!$D$27,0,10*ROW('Water Data'!D40))="","",OFFSET('Water Data'!$D$27,0,10*ROW('Water Data'!D40)))</f>
        <v/>
      </c>
      <c r="BT46" s="382" t="str">
        <f ca="1">+IF(OFFSET('Water Data'!$D$28,0,10*ROW('Water Data'!D40))="","",OFFSET('Water Data'!$D$28,0,10*ROW('Water Data'!D40)))</f>
        <v/>
      </c>
      <c r="BU46" s="382" t="str">
        <f ca="1">+IF(OFFSET('Water Data'!$D$29,0,10*ROW('Water Data'!D40))="","",OFFSET('Water Data'!$D$29,0,10*ROW('Water Data'!D40)))</f>
        <v/>
      </c>
      <c r="BV46" s="382" t="str">
        <f ca="1">+IF(OFFSET('Water Data'!$E$27,0,10*ROW('Water Data'!E40))="","",OFFSET('Water Data'!$E$27,0,10*ROW('Water Data'!E40)))</f>
        <v/>
      </c>
      <c r="BW46" s="382" t="str">
        <f ca="1">+IF(OFFSET('Water Data'!$E$28,0,10*ROW('Water Data'!E40))="","",OFFSET('Water Data'!$E$28,0,10*ROW('Water Data'!E40)))</f>
        <v/>
      </c>
      <c r="BX46" s="382" t="str">
        <f ca="1">+IF(OFFSET('Water Data'!$E$29,0,10*ROW('Water Data'!E40))="","",OFFSET('Water Data'!$E$29,0,10*ROW('Water Data'!E40)))</f>
        <v/>
      </c>
      <c r="BY46" s="382" t="str">
        <f ca="1">+IF(OFFSET('Water Data'!$F$27,0,10*ROW('Water Data'!F40))="","",OFFSET('Water Data'!$F$27,0,10*ROW('Water Data'!F40)))</f>
        <v/>
      </c>
      <c r="BZ46" s="382" t="str">
        <f ca="1">+IF(OFFSET('Water Data'!$F$28,0,10*ROW('Water Data'!F40))="","",OFFSET('Water Data'!$F$28,0,10*ROW('Water Data'!F40)))</f>
        <v/>
      </c>
      <c r="CA46" s="382" t="str">
        <f ca="1">+IF(OFFSET('Water Data'!$F$29,0,10*ROW('Water Data'!F40))="","",OFFSET('Water Data'!$F$29,0,10*ROW('Water Data'!F40)))</f>
        <v/>
      </c>
      <c r="CB46" s="382" t="str">
        <f ca="1">+IF(OFFSET('Water Data'!$G$27,0,10*ROW('Water Data'!G40))="","",OFFSET('Water Data'!$G$27,0,10*ROW('Water Data'!G40)))</f>
        <v/>
      </c>
      <c r="CC46" s="382" t="str">
        <f ca="1">+IF(OFFSET('Water Data'!$G$28,0,10*ROW('Water Data'!G40))="","",OFFSET('Water Data'!$G$28,0,10*ROW('Water Data'!G40)))</f>
        <v/>
      </c>
      <c r="CD46" s="382" t="str">
        <f ca="1">+IF(OFFSET('Water Data'!$G$29,0,10*ROW('Water Data'!G40))="","",OFFSET('Water Data'!$G$29,0,10*ROW('Water Data'!G40)))</f>
        <v/>
      </c>
      <c r="CE46" s="382" t="str">
        <f ca="1">+IF(OFFSET('Water Data'!$H$27,0,10*ROW('Water Data'!H40))="","",OFFSET('Water Data'!$H$27,0,10*ROW('Water Data'!H40)))</f>
        <v/>
      </c>
      <c r="CF46" s="382" t="str">
        <f ca="1">+IF(OFFSET('Water Data'!$H$28,0,10*ROW('Water Data'!H40))="","",OFFSET('Water Data'!$H$28,0,10*ROW('Water Data'!H40)))</f>
        <v/>
      </c>
      <c r="CG46" s="382" t="str">
        <f ca="1">+IF(OFFSET('Water Data'!$H$29,0,10*ROW('Water Data'!H40))="","",OFFSET('Water Data'!$H$29,0,10*ROW('Water Data'!H40)))</f>
        <v/>
      </c>
      <c r="CH46" s="382" t="str">
        <f ca="1">+IF(OFFSET('Water Data'!$I$27,0,10*ROW('Water Data'!I40))="","",OFFSET('Water Data'!$I$27,0,10*ROW('Water Data'!I40)))</f>
        <v/>
      </c>
      <c r="CI46" s="382" t="str">
        <f ca="1">+IF(OFFSET('Water Data'!$I$28,0,10*ROW('Water Data'!I40))="","",OFFSET('Water Data'!$I$28,0,10*ROW('Water Data'!I40)))</f>
        <v/>
      </c>
      <c r="CJ46" s="382" t="str">
        <f ca="1">+IF(OFFSET('Water Data'!$I$29,0,10*ROW('Water Data'!I40))="","",OFFSET('Water Data'!$I$29,0,10*ROW('Water Data'!I40)))</f>
        <v/>
      </c>
      <c r="CK46" s="382" t="str">
        <f ca="1">+IF(OFFSET('Sanitation Data'!$D$28,0,10*ROW('Sanitation Data'!D40))="","",OFFSET('Sanitation Data'!$D$28,0,10*ROW('Sanitation Data'!D40)))</f>
        <v/>
      </c>
      <c r="CL46" s="382" t="str">
        <f ca="1">+IF(OFFSET('Sanitation Data'!$D$29,0,10*ROW('Sanitation Data'!D40))="","",OFFSET('Sanitation Data'!$D$29,0,10*ROW('Sanitation Data'!D40)))</f>
        <v/>
      </c>
      <c r="CM46" s="382" t="str">
        <f ca="1">+IF(OFFSET('Sanitation Data'!$D$30,0,10*ROW('Sanitation Data'!D40))="","",OFFSET('Sanitation Data'!$D$30,0,10*ROW('Sanitation Data'!D40)))</f>
        <v/>
      </c>
      <c r="CN46" s="382" t="str">
        <f ca="1">+IF(OFFSET('Sanitation Data'!$D$31,0,10*ROW('Sanitation Data'!D40))="","",OFFSET('Sanitation Data'!$D$31,0,10*ROW('Sanitation Data'!D40)))</f>
        <v/>
      </c>
      <c r="CO46" s="382" t="str">
        <f ca="1">+IF(OFFSET('Sanitation Data'!$D$32,0,10*ROW('Sanitation Data'!D40))="","",OFFSET('Sanitation Data'!$D$32,0,10*ROW('Sanitation Data'!D40)))</f>
        <v/>
      </c>
      <c r="CP46" s="382" t="str">
        <f ca="1">+IF(OFFSET('Sanitation Data'!$E$28,0,10*ROW('Sanitation Data'!E40))="","",OFFSET('Sanitation Data'!$E$28,0,10*ROW('Sanitation Data'!E40)))</f>
        <v/>
      </c>
      <c r="CQ46" s="382" t="str">
        <f ca="1">+IF(OFFSET('Sanitation Data'!$E$29,0,10*ROW('Sanitation Data'!E40))="","",OFFSET('Sanitation Data'!$E$29,0,10*ROW('Sanitation Data'!E40)))</f>
        <v/>
      </c>
      <c r="CR46" s="382" t="str">
        <f ca="1">+IF(OFFSET('Sanitation Data'!$E$30,0,10*ROW('Sanitation Data'!E40))="","",OFFSET('Sanitation Data'!$E$30,0,10*ROW('Sanitation Data'!E40)))</f>
        <v/>
      </c>
      <c r="CS46" s="382" t="str">
        <f ca="1">+IF(OFFSET('Sanitation Data'!$E$31,0,10*ROW('Sanitation Data'!E40))="","",OFFSET('Sanitation Data'!$E$31,0,10*ROW('Sanitation Data'!E40)))</f>
        <v/>
      </c>
      <c r="CT46" s="382" t="str">
        <f ca="1">+IF(OFFSET('Sanitation Data'!$E$32,0,10*ROW('Sanitation Data'!E40))="","",OFFSET('Sanitation Data'!$E$32,0,10*ROW('Sanitation Data'!E40)))</f>
        <v/>
      </c>
      <c r="CU46" s="382" t="str">
        <f ca="1">+IF(OFFSET('Sanitation Data'!$F$28,0,10*ROW('Sanitation Data'!F40))="","",OFFSET('Sanitation Data'!$F$28,0,10*ROW('Sanitation Data'!F40)))</f>
        <v/>
      </c>
      <c r="CV46" s="382" t="str">
        <f ca="1">+IF(OFFSET('Sanitation Data'!$F$29,0,10*ROW('Sanitation Data'!F40))="","",OFFSET('Sanitation Data'!$F$29,0,10*ROW('Sanitation Data'!F40)))</f>
        <v/>
      </c>
      <c r="CW46" s="382" t="str">
        <f ca="1">+IF(OFFSET('Sanitation Data'!$F$30,0,10*ROW('Sanitation Data'!F40))="","",OFFSET('Sanitation Data'!$F$30,0,10*ROW('Sanitation Data'!F40)))</f>
        <v/>
      </c>
      <c r="CX46" s="382" t="str">
        <f ca="1">+IF(OFFSET('Sanitation Data'!$F$31,0,10*ROW('Sanitation Data'!F40))="","",OFFSET('Sanitation Data'!$F$31,0,10*ROW('Sanitation Data'!F40)))</f>
        <v/>
      </c>
      <c r="CY46" s="382" t="str">
        <f ca="1">+IF(OFFSET('Sanitation Data'!$F$32,0,10*ROW('Sanitation Data'!F40))="","",OFFSET('Sanitation Data'!$F$32,0,10*ROW('Sanitation Data'!F40)))</f>
        <v/>
      </c>
      <c r="CZ46" s="382" t="str">
        <f ca="1">+IF(OFFSET('Sanitation Data'!$G$28,0,10*ROW('Sanitation Data'!G40))="","",OFFSET('Sanitation Data'!$G$28,0,10*ROW('Sanitation Data'!G40)))</f>
        <v/>
      </c>
      <c r="DA46" s="382" t="str">
        <f ca="1">+IF(OFFSET('Sanitation Data'!$G$29,0,10*ROW('Sanitation Data'!G40))="","",OFFSET('Sanitation Data'!$G$29,0,10*ROW('Sanitation Data'!G40)))</f>
        <v/>
      </c>
      <c r="DB46" s="382" t="str">
        <f ca="1">+IF(OFFSET('Sanitation Data'!$G$30,0,10*ROW('Sanitation Data'!G40))="","",OFFSET('Sanitation Data'!$G$30,0,10*ROW('Sanitation Data'!G40)))</f>
        <v/>
      </c>
      <c r="DC46" s="382" t="str">
        <f ca="1">+IF(OFFSET('Sanitation Data'!$G$31,0,10*ROW('Sanitation Data'!G40))="","",OFFSET('Sanitation Data'!$G$31,0,10*ROW('Sanitation Data'!G40)))</f>
        <v/>
      </c>
      <c r="DD46" s="382" t="str">
        <f ca="1">+IF(OFFSET('Sanitation Data'!$G$32,0,10*ROW('Sanitation Data'!G40))="","",OFFSET('Sanitation Data'!$G$32,0,10*ROW('Sanitation Data'!G40)))</f>
        <v/>
      </c>
      <c r="DE46" s="382" t="str">
        <f ca="1">+IF(OFFSET('Sanitation Data'!$H$28,0,10*ROW('Sanitation Data'!H40))="","",OFFSET('Sanitation Data'!$H$28,0,10*ROW('Sanitation Data'!H40)))</f>
        <v/>
      </c>
      <c r="DF46" s="382" t="str">
        <f ca="1">+IF(OFFSET('Sanitation Data'!$H$29,0,10*ROW('Sanitation Data'!H40))="","",OFFSET('Sanitation Data'!$H$29,0,10*ROW('Sanitation Data'!H40)))</f>
        <v/>
      </c>
      <c r="DG46" s="382" t="str">
        <f ca="1">+IF(OFFSET('Sanitation Data'!$H$30,0,10*ROW('Sanitation Data'!H40))="","",OFFSET('Sanitation Data'!$H$30,0,10*ROW('Sanitation Data'!H40)))</f>
        <v/>
      </c>
      <c r="DH46" s="382" t="str">
        <f ca="1">+IF(OFFSET('Sanitation Data'!$H$31,0,10*ROW('Sanitation Data'!H40))="","",OFFSET('Sanitation Data'!$H$31,0,10*ROW('Sanitation Data'!H40)))</f>
        <v/>
      </c>
      <c r="DI46" s="382" t="str">
        <f ca="1">+IF(OFFSET('Sanitation Data'!$H$32,0,10*ROW('Sanitation Data'!H40))="","",OFFSET('Sanitation Data'!$H$32,0,10*ROW('Sanitation Data'!H40)))</f>
        <v/>
      </c>
      <c r="DJ46" s="382" t="str">
        <f ca="1">+IF(OFFSET('Sanitation Data'!$I$28,0,10*ROW('Sanitation Data'!I40))="","",OFFSET('Sanitation Data'!$I$28,0,10*ROW('Sanitation Data'!I40)))</f>
        <v/>
      </c>
      <c r="DK46" s="382" t="str">
        <f ca="1">+IF(OFFSET('Sanitation Data'!$I$29,0,10*ROW('Sanitation Data'!I40))="","",OFFSET('Sanitation Data'!$I$29,0,10*ROW('Sanitation Data'!I40)))</f>
        <v/>
      </c>
      <c r="DL46" s="382" t="str">
        <f ca="1">+IF(OFFSET('Sanitation Data'!$I$30,0,10*ROW('Sanitation Data'!I40))="","",OFFSET('Sanitation Data'!$I$30,0,10*ROW('Sanitation Data'!I40)))</f>
        <v/>
      </c>
      <c r="DM46" s="382" t="str">
        <f ca="1">+IF(OFFSET('Sanitation Data'!$I$31,0,10*ROW('Sanitation Data'!I40))="","",OFFSET('Sanitation Data'!$I$31,0,10*ROW('Sanitation Data'!I40)))</f>
        <v/>
      </c>
      <c r="DN46" s="382" t="str">
        <f ca="1">+IF(OFFSET('Sanitation Data'!$I$32,0,10*ROW('Sanitation Data'!I40))="","",OFFSET('Sanitation Data'!$I$32,0,10*ROW('Sanitation Data'!I40)))</f>
        <v/>
      </c>
      <c r="DO46" s="382" t="str">
        <f ca="1">+IF(OFFSET('Hygiene Data'!$D$11,0,10*ROW('Hygiene Data'!D40))="","",OFFSET('Hygiene Data'!$D$11,0,10*ROW('Hygiene Data'!D40)))</f>
        <v/>
      </c>
      <c r="DP46" s="382" t="str">
        <f ca="1">+IF(OFFSET('Hygiene Data'!$D$12,0,10*ROW('Hygiene Data'!D40))="","",OFFSET('Hygiene Data'!$D$12,0,10*ROW('Hygiene Data'!D40)))</f>
        <v/>
      </c>
      <c r="DQ46" s="382" t="str">
        <f ca="1">+IF(OFFSET('Hygiene Data'!$D$13,0,10*ROW('Hygiene Data'!D40))="","",OFFSET('Hygiene Data'!$D$13,0,10*ROW('Hygiene Data'!D40)))</f>
        <v/>
      </c>
      <c r="DR46" s="382" t="str">
        <f ca="1">+IF(OFFSET('Hygiene Data'!$E$11,0,10*ROW('Hygiene Data'!E40))="","",OFFSET('Hygiene Data'!$E$11,0,10*ROW('Hygiene Data'!E40)))</f>
        <v/>
      </c>
      <c r="DS46" s="382" t="str">
        <f ca="1">+IF(OFFSET('Hygiene Data'!$E$12,0,10*ROW('Hygiene Data'!E40))="","",OFFSET('Hygiene Data'!$E$12,0,10*ROW('Hygiene Data'!E40)))</f>
        <v/>
      </c>
      <c r="DT46" s="382" t="str">
        <f ca="1">+IF(OFFSET('Hygiene Data'!$E$13,0,10*ROW('Hygiene Data'!E40))="","",OFFSET('Hygiene Data'!$E$13,0,10*ROW('Hygiene Data'!E40)))</f>
        <v/>
      </c>
      <c r="DU46" s="382" t="str">
        <f ca="1">+IF(OFFSET('Hygiene Data'!$F$11,0,10*ROW('Hygiene Data'!F40))="","",OFFSET('Hygiene Data'!$F$11,0,10*ROW('Hygiene Data'!F40)))</f>
        <v/>
      </c>
      <c r="DV46" s="382" t="str">
        <f ca="1">+IF(OFFSET('Hygiene Data'!$F$12,0,10*ROW('Hygiene Data'!F40))="","",OFFSET('Hygiene Data'!$F$12,0,10*ROW('Hygiene Data'!F40)))</f>
        <v/>
      </c>
      <c r="DW46" s="382" t="str">
        <f ca="1">+IF(OFFSET('Hygiene Data'!$F$13,0,10*ROW('Hygiene Data'!F40))="","",OFFSET('Hygiene Data'!$F$13,0,10*ROW('Hygiene Data'!F40)))</f>
        <v/>
      </c>
      <c r="DX46" s="382" t="str">
        <f ca="1">+IF(OFFSET('Hygiene Data'!$G$11,0,10*ROW('Hygiene Data'!G40))="","",OFFSET('Hygiene Data'!$G$11,0,10*ROW('Hygiene Data'!G40)))</f>
        <v/>
      </c>
      <c r="DY46" s="382" t="str">
        <f ca="1">+IF(OFFSET('Hygiene Data'!$G$12,0,10*ROW('Hygiene Data'!G40))="","",OFFSET('Hygiene Data'!$G$12,0,10*ROW('Hygiene Data'!G40)))</f>
        <v/>
      </c>
      <c r="DZ46" s="382" t="str">
        <f ca="1">+IF(OFFSET('Hygiene Data'!$G$13,0,10*ROW('Hygiene Data'!G40))="","",OFFSET('Hygiene Data'!$G$13,0,10*ROW('Hygiene Data'!G40)))</f>
        <v/>
      </c>
      <c r="EA46" s="382" t="str">
        <f ca="1">+IF(OFFSET('Hygiene Data'!$H$11,0,10*ROW('Hygiene Data'!H40))="","",OFFSET('Hygiene Data'!$H$11,0,10*ROW('Hygiene Data'!H40)))</f>
        <v/>
      </c>
      <c r="EB46" s="382" t="str">
        <f ca="1">+IF(OFFSET('Hygiene Data'!$H$12,0,10*ROW('Hygiene Data'!H40))="","",OFFSET('Hygiene Data'!$H$12,0,10*ROW('Hygiene Data'!H40)))</f>
        <v/>
      </c>
      <c r="EC46" s="382" t="str">
        <f ca="1">+IF(OFFSET('Hygiene Data'!$H$13,0,10*ROW('Hygiene Data'!H40))="","",OFFSET('Hygiene Data'!$H$13,0,10*ROW('Hygiene Data'!H40)))</f>
        <v/>
      </c>
      <c r="ED46" s="382" t="str">
        <f ca="1">+IF(OFFSET('Hygiene Data'!$I$11,0,10*ROW('Hygiene Data'!I40))="","",OFFSET('Hygiene Data'!$I$11,0,10*ROW('Hygiene Data'!I40)))</f>
        <v/>
      </c>
      <c r="EE46" s="382" t="str">
        <f ca="1">+IF(OFFSET('Hygiene Data'!$I$12,0,10*ROW('Hygiene Data'!I40))="","",OFFSET('Hygiene Data'!$I$12,0,10*ROW('Hygiene Data'!I40)))</f>
        <v/>
      </c>
      <c r="EF46" s="382" t="str">
        <f ca="1">+IF(OFFSET('Hygiene Data'!$I$13,0,10*ROW('Hygiene Data'!I40))="","",OFFSET('Hygiene Data'!$I$13,0,10*ROW('Hygiene Data'!I40)))</f>
        <v/>
      </c>
    </row>
    <row r="47" spans="1:136" x14ac:dyDescent="0.25">
      <c r="A47" s="491" t="str">
        <f ca="1">+IF(OFFSET('Water Data'!$B$2,0,10*ROW('Water Data'!E41))="","",OFFSET('Water Data'!$B$2,0,10*ROW('Water Data'!E41)))</f>
        <v/>
      </c>
      <c r="B47" s="491"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18" t="str">
        <f t="shared" ca="1" si="0"/>
        <v/>
      </c>
      <c r="D47" s="519"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19"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19"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19"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19"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19"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19"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19"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19"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19"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19"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19"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19"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19"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19"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19"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19"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19"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20"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20"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20"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20"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20"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20"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20"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20"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20"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20"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20"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20"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20"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20"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20"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20"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20"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20"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20"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20"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20"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20"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20"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20"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20"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20"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20"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20"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20"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20"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21"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97"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21"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21"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21"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21"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21"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21"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21"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21"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21"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21"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21"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21"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21"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21"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21"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21"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82" t="str">
        <f ca="1">+IF(OFFSET('Water Data'!$D$27,0,10*ROW('Water Data'!D41))="","",OFFSET('Water Data'!$D$27,0,10*ROW('Water Data'!D41)))</f>
        <v/>
      </c>
      <c r="BT47" s="382" t="str">
        <f ca="1">+IF(OFFSET('Water Data'!$D$28,0,10*ROW('Water Data'!D41))="","",OFFSET('Water Data'!$D$28,0,10*ROW('Water Data'!D41)))</f>
        <v/>
      </c>
      <c r="BU47" s="382" t="str">
        <f ca="1">+IF(OFFSET('Water Data'!$D$29,0,10*ROW('Water Data'!D41))="","",OFFSET('Water Data'!$D$29,0,10*ROW('Water Data'!D41)))</f>
        <v/>
      </c>
      <c r="BV47" s="382" t="str">
        <f ca="1">+IF(OFFSET('Water Data'!$E$27,0,10*ROW('Water Data'!E41))="","",OFFSET('Water Data'!$E$27,0,10*ROW('Water Data'!E41)))</f>
        <v/>
      </c>
      <c r="BW47" s="382" t="str">
        <f ca="1">+IF(OFFSET('Water Data'!$E$28,0,10*ROW('Water Data'!E41))="","",OFFSET('Water Data'!$E$28,0,10*ROW('Water Data'!E41)))</f>
        <v/>
      </c>
      <c r="BX47" s="382" t="str">
        <f ca="1">+IF(OFFSET('Water Data'!$E$29,0,10*ROW('Water Data'!E41))="","",OFFSET('Water Data'!$E$29,0,10*ROW('Water Data'!E41)))</f>
        <v/>
      </c>
      <c r="BY47" s="382" t="str">
        <f ca="1">+IF(OFFSET('Water Data'!$F$27,0,10*ROW('Water Data'!F41))="","",OFFSET('Water Data'!$F$27,0,10*ROW('Water Data'!F41)))</f>
        <v/>
      </c>
      <c r="BZ47" s="382" t="str">
        <f ca="1">+IF(OFFSET('Water Data'!$F$28,0,10*ROW('Water Data'!F41))="","",OFFSET('Water Data'!$F$28,0,10*ROW('Water Data'!F41)))</f>
        <v/>
      </c>
      <c r="CA47" s="382" t="str">
        <f ca="1">+IF(OFFSET('Water Data'!$F$29,0,10*ROW('Water Data'!F41))="","",OFFSET('Water Data'!$F$29,0,10*ROW('Water Data'!F41)))</f>
        <v/>
      </c>
      <c r="CB47" s="382" t="str">
        <f ca="1">+IF(OFFSET('Water Data'!$G$27,0,10*ROW('Water Data'!G41))="","",OFFSET('Water Data'!$G$27,0,10*ROW('Water Data'!G41)))</f>
        <v/>
      </c>
      <c r="CC47" s="382" t="str">
        <f ca="1">+IF(OFFSET('Water Data'!$G$28,0,10*ROW('Water Data'!G41))="","",OFFSET('Water Data'!$G$28,0,10*ROW('Water Data'!G41)))</f>
        <v/>
      </c>
      <c r="CD47" s="382" t="str">
        <f ca="1">+IF(OFFSET('Water Data'!$G$29,0,10*ROW('Water Data'!G41))="","",OFFSET('Water Data'!$G$29,0,10*ROW('Water Data'!G41)))</f>
        <v/>
      </c>
      <c r="CE47" s="382" t="str">
        <f ca="1">+IF(OFFSET('Water Data'!$H$27,0,10*ROW('Water Data'!H41))="","",OFFSET('Water Data'!$H$27,0,10*ROW('Water Data'!H41)))</f>
        <v/>
      </c>
      <c r="CF47" s="382" t="str">
        <f ca="1">+IF(OFFSET('Water Data'!$H$28,0,10*ROW('Water Data'!H41))="","",OFFSET('Water Data'!$H$28,0,10*ROW('Water Data'!H41)))</f>
        <v/>
      </c>
      <c r="CG47" s="382" t="str">
        <f ca="1">+IF(OFFSET('Water Data'!$H$29,0,10*ROW('Water Data'!H41))="","",OFFSET('Water Data'!$H$29,0,10*ROW('Water Data'!H41)))</f>
        <v/>
      </c>
      <c r="CH47" s="382" t="str">
        <f ca="1">+IF(OFFSET('Water Data'!$I$27,0,10*ROW('Water Data'!I41))="","",OFFSET('Water Data'!$I$27,0,10*ROW('Water Data'!I41)))</f>
        <v/>
      </c>
      <c r="CI47" s="382" t="str">
        <f ca="1">+IF(OFFSET('Water Data'!$I$28,0,10*ROW('Water Data'!I41))="","",OFFSET('Water Data'!$I$28,0,10*ROW('Water Data'!I41)))</f>
        <v/>
      </c>
      <c r="CJ47" s="382" t="str">
        <f ca="1">+IF(OFFSET('Water Data'!$I$29,0,10*ROW('Water Data'!I41))="","",OFFSET('Water Data'!$I$29,0,10*ROW('Water Data'!I41)))</f>
        <v/>
      </c>
      <c r="CK47" s="382" t="str">
        <f ca="1">+IF(OFFSET('Sanitation Data'!$D$28,0,10*ROW('Sanitation Data'!D41))="","",OFFSET('Sanitation Data'!$D$28,0,10*ROW('Sanitation Data'!D41)))</f>
        <v/>
      </c>
      <c r="CL47" s="382" t="str">
        <f ca="1">+IF(OFFSET('Sanitation Data'!$D$29,0,10*ROW('Sanitation Data'!D41))="","",OFFSET('Sanitation Data'!$D$29,0,10*ROW('Sanitation Data'!D41)))</f>
        <v/>
      </c>
      <c r="CM47" s="382" t="str">
        <f ca="1">+IF(OFFSET('Sanitation Data'!$D$30,0,10*ROW('Sanitation Data'!D41))="","",OFFSET('Sanitation Data'!$D$30,0,10*ROW('Sanitation Data'!D41)))</f>
        <v/>
      </c>
      <c r="CN47" s="382" t="str">
        <f ca="1">+IF(OFFSET('Sanitation Data'!$D$31,0,10*ROW('Sanitation Data'!D41))="","",OFFSET('Sanitation Data'!$D$31,0,10*ROW('Sanitation Data'!D41)))</f>
        <v/>
      </c>
      <c r="CO47" s="382" t="str">
        <f ca="1">+IF(OFFSET('Sanitation Data'!$D$32,0,10*ROW('Sanitation Data'!D41))="","",OFFSET('Sanitation Data'!$D$32,0,10*ROW('Sanitation Data'!D41)))</f>
        <v/>
      </c>
      <c r="CP47" s="382" t="str">
        <f ca="1">+IF(OFFSET('Sanitation Data'!$E$28,0,10*ROW('Sanitation Data'!E41))="","",OFFSET('Sanitation Data'!$E$28,0,10*ROW('Sanitation Data'!E41)))</f>
        <v/>
      </c>
      <c r="CQ47" s="382" t="str">
        <f ca="1">+IF(OFFSET('Sanitation Data'!$E$29,0,10*ROW('Sanitation Data'!E41))="","",OFFSET('Sanitation Data'!$E$29,0,10*ROW('Sanitation Data'!E41)))</f>
        <v/>
      </c>
      <c r="CR47" s="382" t="str">
        <f ca="1">+IF(OFFSET('Sanitation Data'!$E$30,0,10*ROW('Sanitation Data'!E41))="","",OFFSET('Sanitation Data'!$E$30,0,10*ROW('Sanitation Data'!E41)))</f>
        <v/>
      </c>
      <c r="CS47" s="382" t="str">
        <f ca="1">+IF(OFFSET('Sanitation Data'!$E$31,0,10*ROW('Sanitation Data'!E41))="","",OFFSET('Sanitation Data'!$E$31,0,10*ROW('Sanitation Data'!E41)))</f>
        <v/>
      </c>
      <c r="CT47" s="382" t="str">
        <f ca="1">+IF(OFFSET('Sanitation Data'!$E$32,0,10*ROW('Sanitation Data'!E41))="","",OFFSET('Sanitation Data'!$E$32,0,10*ROW('Sanitation Data'!E41)))</f>
        <v/>
      </c>
      <c r="CU47" s="382" t="str">
        <f ca="1">+IF(OFFSET('Sanitation Data'!$F$28,0,10*ROW('Sanitation Data'!F41))="","",OFFSET('Sanitation Data'!$F$28,0,10*ROW('Sanitation Data'!F41)))</f>
        <v/>
      </c>
      <c r="CV47" s="382" t="str">
        <f ca="1">+IF(OFFSET('Sanitation Data'!$F$29,0,10*ROW('Sanitation Data'!F41))="","",OFFSET('Sanitation Data'!$F$29,0,10*ROW('Sanitation Data'!F41)))</f>
        <v/>
      </c>
      <c r="CW47" s="382" t="str">
        <f ca="1">+IF(OFFSET('Sanitation Data'!$F$30,0,10*ROW('Sanitation Data'!F41))="","",OFFSET('Sanitation Data'!$F$30,0,10*ROW('Sanitation Data'!F41)))</f>
        <v/>
      </c>
      <c r="CX47" s="382" t="str">
        <f ca="1">+IF(OFFSET('Sanitation Data'!$F$31,0,10*ROW('Sanitation Data'!F41))="","",OFFSET('Sanitation Data'!$F$31,0,10*ROW('Sanitation Data'!F41)))</f>
        <v/>
      </c>
      <c r="CY47" s="382" t="str">
        <f ca="1">+IF(OFFSET('Sanitation Data'!$F$32,0,10*ROW('Sanitation Data'!F41))="","",OFFSET('Sanitation Data'!$F$32,0,10*ROW('Sanitation Data'!F41)))</f>
        <v/>
      </c>
      <c r="CZ47" s="382" t="str">
        <f ca="1">+IF(OFFSET('Sanitation Data'!$G$28,0,10*ROW('Sanitation Data'!G41))="","",OFFSET('Sanitation Data'!$G$28,0,10*ROW('Sanitation Data'!G41)))</f>
        <v/>
      </c>
      <c r="DA47" s="382" t="str">
        <f ca="1">+IF(OFFSET('Sanitation Data'!$G$29,0,10*ROW('Sanitation Data'!G41))="","",OFFSET('Sanitation Data'!$G$29,0,10*ROW('Sanitation Data'!G41)))</f>
        <v/>
      </c>
      <c r="DB47" s="382" t="str">
        <f ca="1">+IF(OFFSET('Sanitation Data'!$G$30,0,10*ROW('Sanitation Data'!G41))="","",OFFSET('Sanitation Data'!$G$30,0,10*ROW('Sanitation Data'!G41)))</f>
        <v/>
      </c>
      <c r="DC47" s="382" t="str">
        <f ca="1">+IF(OFFSET('Sanitation Data'!$G$31,0,10*ROW('Sanitation Data'!G41))="","",OFFSET('Sanitation Data'!$G$31,0,10*ROW('Sanitation Data'!G41)))</f>
        <v/>
      </c>
      <c r="DD47" s="382" t="str">
        <f ca="1">+IF(OFFSET('Sanitation Data'!$G$32,0,10*ROW('Sanitation Data'!G41))="","",OFFSET('Sanitation Data'!$G$32,0,10*ROW('Sanitation Data'!G41)))</f>
        <v/>
      </c>
      <c r="DE47" s="382" t="str">
        <f ca="1">+IF(OFFSET('Sanitation Data'!$H$28,0,10*ROW('Sanitation Data'!H41))="","",OFFSET('Sanitation Data'!$H$28,0,10*ROW('Sanitation Data'!H41)))</f>
        <v/>
      </c>
      <c r="DF47" s="382" t="str">
        <f ca="1">+IF(OFFSET('Sanitation Data'!$H$29,0,10*ROW('Sanitation Data'!H41))="","",OFFSET('Sanitation Data'!$H$29,0,10*ROW('Sanitation Data'!H41)))</f>
        <v/>
      </c>
      <c r="DG47" s="382" t="str">
        <f ca="1">+IF(OFFSET('Sanitation Data'!$H$30,0,10*ROW('Sanitation Data'!H41))="","",OFFSET('Sanitation Data'!$H$30,0,10*ROW('Sanitation Data'!H41)))</f>
        <v/>
      </c>
      <c r="DH47" s="382" t="str">
        <f ca="1">+IF(OFFSET('Sanitation Data'!$H$31,0,10*ROW('Sanitation Data'!H41))="","",OFFSET('Sanitation Data'!$H$31,0,10*ROW('Sanitation Data'!H41)))</f>
        <v/>
      </c>
      <c r="DI47" s="382" t="str">
        <f ca="1">+IF(OFFSET('Sanitation Data'!$H$32,0,10*ROW('Sanitation Data'!H41))="","",OFFSET('Sanitation Data'!$H$32,0,10*ROW('Sanitation Data'!H41)))</f>
        <v/>
      </c>
      <c r="DJ47" s="382" t="str">
        <f ca="1">+IF(OFFSET('Sanitation Data'!$I$28,0,10*ROW('Sanitation Data'!I41))="","",OFFSET('Sanitation Data'!$I$28,0,10*ROW('Sanitation Data'!I41)))</f>
        <v/>
      </c>
      <c r="DK47" s="382" t="str">
        <f ca="1">+IF(OFFSET('Sanitation Data'!$I$29,0,10*ROW('Sanitation Data'!I41))="","",OFFSET('Sanitation Data'!$I$29,0,10*ROW('Sanitation Data'!I41)))</f>
        <v/>
      </c>
      <c r="DL47" s="382" t="str">
        <f ca="1">+IF(OFFSET('Sanitation Data'!$I$30,0,10*ROW('Sanitation Data'!I41))="","",OFFSET('Sanitation Data'!$I$30,0,10*ROW('Sanitation Data'!I41)))</f>
        <v/>
      </c>
      <c r="DM47" s="382" t="str">
        <f ca="1">+IF(OFFSET('Sanitation Data'!$I$31,0,10*ROW('Sanitation Data'!I41))="","",OFFSET('Sanitation Data'!$I$31,0,10*ROW('Sanitation Data'!I41)))</f>
        <v/>
      </c>
      <c r="DN47" s="382" t="str">
        <f ca="1">+IF(OFFSET('Sanitation Data'!$I$32,0,10*ROW('Sanitation Data'!I41))="","",OFFSET('Sanitation Data'!$I$32,0,10*ROW('Sanitation Data'!I41)))</f>
        <v/>
      </c>
      <c r="DO47" s="382" t="str">
        <f ca="1">+IF(OFFSET('Hygiene Data'!$D$11,0,10*ROW('Hygiene Data'!D41))="","",OFFSET('Hygiene Data'!$D$11,0,10*ROW('Hygiene Data'!D41)))</f>
        <v/>
      </c>
      <c r="DP47" s="382" t="str">
        <f ca="1">+IF(OFFSET('Hygiene Data'!$D$12,0,10*ROW('Hygiene Data'!D41))="","",OFFSET('Hygiene Data'!$D$12,0,10*ROW('Hygiene Data'!D41)))</f>
        <v/>
      </c>
      <c r="DQ47" s="382" t="str">
        <f ca="1">+IF(OFFSET('Hygiene Data'!$D$13,0,10*ROW('Hygiene Data'!D41))="","",OFFSET('Hygiene Data'!$D$13,0,10*ROW('Hygiene Data'!D41)))</f>
        <v/>
      </c>
      <c r="DR47" s="382" t="str">
        <f ca="1">+IF(OFFSET('Hygiene Data'!$E$11,0,10*ROW('Hygiene Data'!E41))="","",OFFSET('Hygiene Data'!$E$11,0,10*ROW('Hygiene Data'!E41)))</f>
        <v/>
      </c>
      <c r="DS47" s="382" t="str">
        <f ca="1">+IF(OFFSET('Hygiene Data'!$E$12,0,10*ROW('Hygiene Data'!E41))="","",OFFSET('Hygiene Data'!$E$12,0,10*ROW('Hygiene Data'!E41)))</f>
        <v/>
      </c>
      <c r="DT47" s="382" t="str">
        <f ca="1">+IF(OFFSET('Hygiene Data'!$E$13,0,10*ROW('Hygiene Data'!E41))="","",OFFSET('Hygiene Data'!$E$13,0,10*ROW('Hygiene Data'!E41)))</f>
        <v/>
      </c>
      <c r="DU47" s="382" t="str">
        <f ca="1">+IF(OFFSET('Hygiene Data'!$F$11,0,10*ROW('Hygiene Data'!F41))="","",OFFSET('Hygiene Data'!$F$11,0,10*ROW('Hygiene Data'!F41)))</f>
        <v/>
      </c>
      <c r="DV47" s="382" t="str">
        <f ca="1">+IF(OFFSET('Hygiene Data'!$F$12,0,10*ROW('Hygiene Data'!F41))="","",OFFSET('Hygiene Data'!$F$12,0,10*ROW('Hygiene Data'!F41)))</f>
        <v/>
      </c>
      <c r="DW47" s="382" t="str">
        <f ca="1">+IF(OFFSET('Hygiene Data'!$F$13,0,10*ROW('Hygiene Data'!F41))="","",OFFSET('Hygiene Data'!$F$13,0,10*ROW('Hygiene Data'!F41)))</f>
        <v/>
      </c>
      <c r="DX47" s="382" t="str">
        <f ca="1">+IF(OFFSET('Hygiene Data'!$G$11,0,10*ROW('Hygiene Data'!G41))="","",OFFSET('Hygiene Data'!$G$11,0,10*ROW('Hygiene Data'!G41)))</f>
        <v/>
      </c>
      <c r="DY47" s="382" t="str">
        <f ca="1">+IF(OFFSET('Hygiene Data'!$G$12,0,10*ROW('Hygiene Data'!G41))="","",OFFSET('Hygiene Data'!$G$12,0,10*ROW('Hygiene Data'!G41)))</f>
        <v/>
      </c>
      <c r="DZ47" s="382" t="str">
        <f ca="1">+IF(OFFSET('Hygiene Data'!$G$13,0,10*ROW('Hygiene Data'!G41))="","",OFFSET('Hygiene Data'!$G$13,0,10*ROW('Hygiene Data'!G41)))</f>
        <v/>
      </c>
      <c r="EA47" s="382" t="str">
        <f ca="1">+IF(OFFSET('Hygiene Data'!$H$11,0,10*ROW('Hygiene Data'!H41))="","",OFFSET('Hygiene Data'!$H$11,0,10*ROW('Hygiene Data'!H41)))</f>
        <v/>
      </c>
      <c r="EB47" s="382" t="str">
        <f ca="1">+IF(OFFSET('Hygiene Data'!$H$12,0,10*ROW('Hygiene Data'!H41))="","",OFFSET('Hygiene Data'!$H$12,0,10*ROW('Hygiene Data'!H41)))</f>
        <v/>
      </c>
      <c r="EC47" s="382" t="str">
        <f ca="1">+IF(OFFSET('Hygiene Data'!$H$13,0,10*ROW('Hygiene Data'!H41))="","",OFFSET('Hygiene Data'!$H$13,0,10*ROW('Hygiene Data'!H41)))</f>
        <v/>
      </c>
      <c r="ED47" s="382" t="str">
        <f ca="1">+IF(OFFSET('Hygiene Data'!$I$11,0,10*ROW('Hygiene Data'!I41))="","",OFFSET('Hygiene Data'!$I$11,0,10*ROW('Hygiene Data'!I41)))</f>
        <v/>
      </c>
      <c r="EE47" s="382" t="str">
        <f ca="1">+IF(OFFSET('Hygiene Data'!$I$12,0,10*ROW('Hygiene Data'!I41))="","",OFFSET('Hygiene Data'!$I$12,0,10*ROW('Hygiene Data'!I41)))</f>
        <v/>
      </c>
      <c r="EF47" s="382" t="str">
        <f ca="1">+IF(OFFSET('Hygiene Data'!$I$13,0,10*ROW('Hygiene Data'!I41))="","",OFFSET('Hygiene Data'!$I$13,0,10*ROW('Hygiene Data'!I41)))</f>
        <v/>
      </c>
    </row>
    <row r="48" spans="1:136" x14ac:dyDescent="0.25">
      <c r="A48" s="491" t="str">
        <f ca="1">+IF(OFFSET('Water Data'!$B$2,0,10*ROW('Water Data'!E42))="","",OFFSET('Water Data'!$B$2,0,10*ROW('Water Data'!E42)))</f>
        <v/>
      </c>
      <c r="B48" s="491"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18" t="str">
        <f t="shared" ca="1" si="0"/>
        <v/>
      </c>
      <c r="D48" s="519"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19"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19"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19"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19"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19"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19"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19"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19"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19"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19"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19"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19"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19"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19"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19"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19"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19"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20"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20"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20"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20"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20"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20"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20"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20"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20"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20"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20"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20"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20"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20"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20"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20"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20"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20"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20"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20"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20"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20"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20"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20"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20"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20"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20"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20"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20"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20"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21"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97"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21"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21"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21"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21"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21"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21"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21"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21"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21"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21"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21"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21"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21"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21"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21"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21"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82" t="str">
        <f ca="1">+IF(OFFSET('Water Data'!$D$27,0,10*ROW('Water Data'!D42))="","",OFFSET('Water Data'!$D$27,0,10*ROW('Water Data'!D42)))</f>
        <v/>
      </c>
      <c r="BT48" s="382" t="str">
        <f ca="1">+IF(OFFSET('Water Data'!$D$28,0,10*ROW('Water Data'!D42))="","",OFFSET('Water Data'!$D$28,0,10*ROW('Water Data'!D42)))</f>
        <v/>
      </c>
      <c r="BU48" s="382" t="str">
        <f ca="1">+IF(OFFSET('Water Data'!$D$29,0,10*ROW('Water Data'!D42))="","",OFFSET('Water Data'!$D$29,0,10*ROW('Water Data'!D42)))</f>
        <v/>
      </c>
      <c r="BV48" s="382" t="str">
        <f ca="1">+IF(OFFSET('Water Data'!$E$27,0,10*ROW('Water Data'!E42))="","",OFFSET('Water Data'!$E$27,0,10*ROW('Water Data'!E42)))</f>
        <v/>
      </c>
      <c r="BW48" s="382" t="str">
        <f ca="1">+IF(OFFSET('Water Data'!$E$28,0,10*ROW('Water Data'!E42))="","",OFFSET('Water Data'!$E$28,0,10*ROW('Water Data'!E42)))</f>
        <v/>
      </c>
      <c r="BX48" s="382" t="str">
        <f ca="1">+IF(OFFSET('Water Data'!$E$29,0,10*ROW('Water Data'!E42))="","",OFFSET('Water Data'!$E$29,0,10*ROW('Water Data'!E42)))</f>
        <v/>
      </c>
      <c r="BY48" s="382" t="str">
        <f ca="1">+IF(OFFSET('Water Data'!$F$27,0,10*ROW('Water Data'!F42))="","",OFFSET('Water Data'!$F$27,0,10*ROW('Water Data'!F42)))</f>
        <v/>
      </c>
      <c r="BZ48" s="382" t="str">
        <f ca="1">+IF(OFFSET('Water Data'!$F$28,0,10*ROW('Water Data'!F42))="","",OFFSET('Water Data'!$F$28,0,10*ROW('Water Data'!F42)))</f>
        <v/>
      </c>
      <c r="CA48" s="382" t="str">
        <f ca="1">+IF(OFFSET('Water Data'!$F$29,0,10*ROW('Water Data'!F42))="","",OFFSET('Water Data'!$F$29,0,10*ROW('Water Data'!F42)))</f>
        <v/>
      </c>
      <c r="CB48" s="382" t="str">
        <f ca="1">+IF(OFFSET('Water Data'!$G$27,0,10*ROW('Water Data'!G42))="","",OFFSET('Water Data'!$G$27,0,10*ROW('Water Data'!G42)))</f>
        <v/>
      </c>
      <c r="CC48" s="382" t="str">
        <f ca="1">+IF(OFFSET('Water Data'!$G$28,0,10*ROW('Water Data'!G42))="","",OFFSET('Water Data'!$G$28,0,10*ROW('Water Data'!G42)))</f>
        <v/>
      </c>
      <c r="CD48" s="382" t="str">
        <f ca="1">+IF(OFFSET('Water Data'!$G$29,0,10*ROW('Water Data'!G42))="","",OFFSET('Water Data'!$G$29,0,10*ROW('Water Data'!G42)))</f>
        <v/>
      </c>
      <c r="CE48" s="382" t="str">
        <f ca="1">+IF(OFFSET('Water Data'!$H$27,0,10*ROW('Water Data'!H42))="","",OFFSET('Water Data'!$H$27,0,10*ROW('Water Data'!H42)))</f>
        <v/>
      </c>
      <c r="CF48" s="382" t="str">
        <f ca="1">+IF(OFFSET('Water Data'!$H$28,0,10*ROW('Water Data'!H42))="","",OFFSET('Water Data'!$H$28,0,10*ROW('Water Data'!H42)))</f>
        <v/>
      </c>
      <c r="CG48" s="382" t="str">
        <f ca="1">+IF(OFFSET('Water Data'!$H$29,0,10*ROW('Water Data'!H42))="","",OFFSET('Water Data'!$H$29,0,10*ROW('Water Data'!H42)))</f>
        <v/>
      </c>
      <c r="CH48" s="382" t="str">
        <f ca="1">+IF(OFFSET('Water Data'!$I$27,0,10*ROW('Water Data'!I42))="","",OFFSET('Water Data'!$I$27,0,10*ROW('Water Data'!I42)))</f>
        <v/>
      </c>
      <c r="CI48" s="382" t="str">
        <f ca="1">+IF(OFFSET('Water Data'!$I$28,0,10*ROW('Water Data'!I42))="","",OFFSET('Water Data'!$I$28,0,10*ROW('Water Data'!I42)))</f>
        <v/>
      </c>
      <c r="CJ48" s="382" t="str">
        <f ca="1">+IF(OFFSET('Water Data'!$I$29,0,10*ROW('Water Data'!I42))="","",OFFSET('Water Data'!$I$29,0,10*ROW('Water Data'!I42)))</f>
        <v/>
      </c>
      <c r="CK48" s="382" t="str">
        <f ca="1">+IF(OFFSET('Sanitation Data'!$D$28,0,10*ROW('Sanitation Data'!D42))="","",OFFSET('Sanitation Data'!$D$28,0,10*ROW('Sanitation Data'!D42)))</f>
        <v/>
      </c>
      <c r="CL48" s="382" t="str">
        <f ca="1">+IF(OFFSET('Sanitation Data'!$D$29,0,10*ROW('Sanitation Data'!D42))="","",OFFSET('Sanitation Data'!$D$29,0,10*ROW('Sanitation Data'!D42)))</f>
        <v/>
      </c>
      <c r="CM48" s="382" t="str">
        <f ca="1">+IF(OFFSET('Sanitation Data'!$D$30,0,10*ROW('Sanitation Data'!D42))="","",OFFSET('Sanitation Data'!$D$30,0,10*ROW('Sanitation Data'!D42)))</f>
        <v/>
      </c>
      <c r="CN48" s="382" t="str">
        <f ca="1">+IF(OFFSET('Sanitation Data'!$D$31,0,10*ROW('Sanitation Data'!D42))="","",OFFSET('Sanitation Data'!$D$31,0,10*ROW('Sanitation Data'!D42)))</f>
        <v/>
      </c>
      <c r="CO48" s="382" t="str">
        <f ca="1">+IF(OFFSET('Sanitation Data'!$D$32,0,10*ROW('Sanitation Data'!D42))="","",OFFSET('Sanitation Data'!$D$32,0,10*ROW('Sanitation Data'!D42)))</f>
        <v/>
      </c>
      <c r="CP48" s="382" t="str">
        <f ca="1">+IF(OFFSET('Sanitation Data'!$E$28,0,10*ROW('Sanitation Data'!E42))="","",OFFSET('Sanitation Data'!$E$28,0,10*ROW('Sanitation Data'!E42)))</f>
        <v/>
      </c>
      <c r="CQ48" s="382" t="str">
        <f ca="1">+IF(OFFSET('Sanitation Data'!$E$29,0,10*ROW('Sanitation Data'!E42))="","",OFFSET('Sanitation Data'!$E$29,0,10*ROW('Sanitation Data'!E42)))</f>
        <v/>
      </c>
      <c r="CR48" s="382" t="str">
        <f ca="1">+IF(OFFSET('Sanitation Data'!$E$30,0,10*ROW('Sanitation Data'!E42))="","",OFFSET('Sanitation Data'!$E$30,0,10*ROW('Sanitation Data'!E42)))</f>
        <v/>
      </c>
      <c r="CS48" s="382" t="str">
        <f ca="1">+IF(OFFSET('Sanitation Data'!$E$31,0,10*ROW('Sanitation Data'!E42))="","",OFFSET('Sanitation Data'!$E$31,0,10*ROW('Sanitation Data'!E42)))</f>
        <v/>
      </c>
      <c r="CT48" s="382" t="str">
        <f ca="1">+IF(OFFSET('Sanitation Data'!$E$32,0,10*ROW('Sanitation Data'!E42))="","",OFFSET('Sanitation Data'!$E$32,0,10*ROW('Sanitation Data'!E42)))</f>
        <v/>
      </c>
      <c r="CU48" s="382" t="str">
        <f ca="1">+IF(OFFSET('Sanitation Data'!$F$28,0,10*ROW('Sanitation Data'!F42))="","",OFFSET('Sanitation Data'!$F$28,0,10*ROW('Sanitation Data'!F42)))</f>
        <v/>
      </c>
      <c r="CV48" s="382" t="str">
        <f ca="1">+IF(OFFSET('Sanitation Data'!$F$29,0,10*ROW('Sanitation Data'!F42))="","",OFFSET('Sanitation Data'!$F$29,0,10*ROW('Sanitation Data'!F42)))</f>
        <v/>
      </c>
      <c r="CW48" s="382" t="str">
        <f ca="1">+IF(OFFSET('Sanitation Data'!$F$30,0,10*ROW('Sanitation Data'!F42))="","",OFFSET('Sanitation Data'!$F$30,0,10*ROW('Sanitation Data'!F42)))</f>
        <v/>
      </c>
      <c r="CX48" s="382" t="str">
        <f ca="1">+IF(OFFSET('Sanitation Data'!$F$31,0,10*ROW('Sanitation Data'!F42))="","",OFFSET('Sanitation Data'!$F$31,0,10*ROW('Sanitation Data'!F42)))</f>
        <v/>
      </c>
      <c r="CY48" s="382" t="str">
        <f ca="1">+IF(OFFSET('Sanitation Data'!$F$32,0,10*ROW('Sanitation Data'!F42))="","",OFFSET('Sanitation Data'!$F$32,0,10*ROW('Sanitation Data'!F42)))</f>
        <v/>
      </c>
      <c r="CZ48" s="382" t="str">
        <f ca="1">+IF(OFFSET('Sanitation Data'!$G$28,0,10*ROW('Sanitation Data'!G42))="","",OFFSET('Sanitation Data'!$G$28,0,10*ROW('Sanitation Data'!G42)))</f>
        <v/>
      </c>
      <c r="DA48" s="382" t="str">
        <f ca="1">+IF(OFFSET('Sanitation Data'!$G$29,0,10*ROW('Sanitation Data'!G42))="","",OFFSET('Sanitation Data'!$G$29,0,10*ROW('Sanitation Data'!G42)))</f>
        <v/>
      </c>
      <c r="DB48" s="382" t="str">
        <f ca="1">+IF(OFFSET('Sanitation Data'!$G$30,0,10*ROW('Sanitation Data'!G42))="","",OFFSET('Sanitation Data'!$G$30,0,10*ROW('Sanitation Data'!G42)))</f>
        <v/>
      </c>
      <c r="DC48" s="382" t="str">
        <f ca="1">+IF(OFFSET('Sanitation Data'!$G$31,0,10*ROW('Sanitation Data'!G42))="","",OFFSET('Sanitation Data'!$G$31,0,10*ROW('Sanitation Data'!G42)))</f>
        <v/>
      </c>
      <c r="DD48" s="382" t="str">
        <f ca="1">+IF(OFFSET('Sanitation Data'!$G$32,0,10*ROW('Sanitation Data'!G42))="","",OFFSET('Sanitation Data'!$G$32,0,10*ROW('Sanitation Data'!G42)))</f>
        <v/>
      </c>
      <c r="DE48" s="382" t="str">
        <f ca="1">+IF(OFFSET('Sanitation Data'!$H$28,0,10*ROW('Sanitation Data'!H42))="","",OFFSET('Sanitation Data'!$H$28,0,10*ROW('Sanitation Data'!H42)))</f>
        <v/>
      </c>
      <c r="DF48" s="382" t="str">
        <f ca="1">+IF(OFFSET('Sanitation Data'!$H$29,0,10*ROW('Sanitation Data'!H42))="","",OFFSET('Sanitation Data'!$H$29,0,10*ROW('Sanitation Data'!H42)))</f>
        <v/>
      </c>
      <c r="DG48" s="382" t="str">
        <f ca="1">+IF(OFFSET('Sanitation Data'!$H$30,0,10*ROW('Sanitation Data'!H42))="","",OFFSET('Sanitation Data'!$H$30,0,10*ROW('Sanitation Data'!H42)))</f>
        <v/>
      </c>
      <c r="DH48" s="382" t="str">
        <f ca="1">+IF(OFFSET('Sanitation Data'!$H$31,0,10*ROW('Sanitation Data'!H42))="","",OFFSET('Sanitation Data'!$H$31,0,10*ROW('Sanitation Data'!H42)))</f>
        <v/>
      </c>
      <c r="DI48" s="382" t="str">
        <f ca="1">+IF(OFFSET('Sanitation Data'!$H$32,0,10*ROW('Sanitation Data'!H42))="","",OFFSET('Sanitation Data'!$H$32,0,10*ROW('Sanitation Data'!H42)))</f>
        <v/>
      </c>
      <c r="DJ48" s="382" t="str">
        <f ca="1">+IF(OFFSET('Sanitation Data'!$I$28,0,10*ROW('Sanitation Data'!I42))="","",OFFSET('Sanitation Data'!$I$28,0,10*ROW('Sanitation Data'!I42)))</f>
        <v/>
      </c>
      <c r="DK48" s="382" t="str">
        <f ca="1">+IF(OFFSET('Sanitation Data'!$I$29,0,10*ROW('Sanitation Data'!I42))="","",OFFSET('Sanitation Data'!$I$29,0,10*ROW('Sanitation Data'!I42)))</f>
        <v/>
      </c>
      <c r="DL48" s="382" t="str">
        <f ca="1">+IF(OFFSET('Sanitation Data'!$I$30,0,10*ROW('Sanitation Data'!I42))="","",OFFSET('Sanitation Data'!$I$30,0,10*ROW('Sanitation Data'!I42)))</f>
        <v/>
      </c>
      <c r="DM48" s="382" t="str">
        <f ca="1">+IF(OFFSET('Sanitation Data'!$I$31,0,10*ROW('Sanitation Data'!I42))="","",OFFSET('Sanitation Data'!$I$31,0,10*ROW('Sanitation Data'!I42)))</f>
        <v/>
      </c>
      <c r="DN48" s="382" t="str">
        <f ca="1">+IF(OFFSET('Sanitation Data'!$I$32,0,10*ROW('Sanitation Data'!I42))="","",OFFSET('Sanitation Data'!$I$32,0,10*ROW('Sanitation Data'!I42)))</f>
        <v/>
      </c>
      <c r="DO48" s="382" t="str">
        <f ca="1">+IF(OFFSET('Hygiene Data'!$D$11,0,10*ROW('Hygiene Data'!D42))="","",OFFSET('Hygiene Data'!$D$11,0,10*ROW('Hygiene Data'!D42)))</f>
        <v/>
      </c>
      <c r="DP48" s="382" t="str">
        <f ca="1">+IF(OFFSET('Hygiene Data'!$D$12,0,10*ROW('Hygiene Data'!D42))="","",OFFSET('Hygiene Data'!$D$12,0,10*ROW('Hygiene Data'!D42)))</f>
        <v/>
      </c>
      <c r="DQ48" s="382" t="str">
        <f ca="1">+IF(OFFSET('Hygiene Data'!$D$13,0,10*ROW('Hygiene Data'!D42))="","",OFFSET('Hygiene Data'!$D$13,0,10*ROW('Hygiene Data'!D42)))</f>
        <v/>
      </c>
      <c r="DR48" s="382" t="str">
        <f ca="1">+IF(OFFSET('Hygiene Data'!$E$11,0,10*ROW('Hygiene Data'!E42))="","",OFFSET('Hygiene Data'!$E$11,0,10*ROW('Hygiene Data'!E42)))</f>
        <v/>
      </c>
      <c r="DS48" s="382" t="str">
        <f ca="1">+IF(OFFSET('Hygiene Data'!$E$12,0,10*ROW('Hygiene Data'!E42))="","",OFFSET('Hygiene Data'!$E$12,0,10*ROW('Hygiene Data'!E42)))</f>
        <v/>
      </c>
      <c r="DT48" s="382" t="str">
        <f ca="1">+IF(OFFSET('Hygiene Data'!$E$13,0,10*ROW('Hygiene Data'!E42))="","",OFFSET('Hygiene Data'!$E$13,0,10*ROW('Hygiene Data'!E42)))</f>
        <v/>
      </c>
      <c r="DU48" s="382" t="str">
        <f ca="1">+IF(OFFSET('Hygiene Data'!$F$11,0,10*ROW('Hygiene Data'!F42))="","",OFFSET('Hygiene Data'!$F$11,0,10*ROW('Hygiene Data'!F42)))</f>
        <v/>
      </c>
      <c r="DV48" s="382" t="str">
        <f ca="1">+IF(OFFSET('Hygiene Data'!$F$12,0,10*ROW('Hygiene Data'!F42))="","",OFFSET('Hygiene Data'!$F$12,0,10*ROW('Hygiene Data'!F42)))</f>
        <v/>
      </c>
      <c r="DW48" s="382" t="str">
        <f ca="1">+IF(OFFSET('Hygiene Data'!$F$13,0,10*ROW('Hygiene Data'!F42))="","",OFFSET('Hygiene Data'!$F$13,0,10*ROW('Hygiene Data'!F42)))</f>
        <v/>
      </c>
      <c r="DX48" s="382" t="str">
        <f ca="1">+IF(OFFSET('Hygiene Data'!$G$11,0,10*ROW('Hygiene Data'!G42))="","",OFFSET('Hygiene Data'!$G$11,0,10*ROW('Hygiene Data'!G42)))</f>
        <v/>
      </c>
      <c r="DY48" s="382" t="str">
        <f ca="1">+IF(OFFSET('Hygiene Data'!$G$12,0,10*ROW('Hygiene Data'!G42))="","",OFFSET('Hygiene Data'!$G$12,0,10*ROW('Hygiene Data'!G42)))</f>
        <v/>
      </c>
      <c r="DZ48" s="382" t="str">
        <f ca="1">+IF(OFFSET('Hygiene Data'!$G$13,0,10*ROW('Hygiene Data'!G42))="","",OFFSET('Hygiene Data'!$G$13,0,10*ROW('Hygiene Data'!G42)))</f>
        <v/>
      </c>
      <c r="EA48" s="382" t="str">
        <f ca="1">+IF(OFFSET('Hygiene Data'!$H$11,0,10*ROW('Hygiene Data'!H42))="","",OFFSET('Hygiene Data'!$H$11,0,10*ROW('Hygiene Data'!H42)))</f>
        <v/>
      </c>
      <c r="EB48" s="382" t="str">
        <f ca="1">+IF(OFFSET('Hygiene Data'!$H$12,0,10*ROW('Hygiene Data'!H42))="","",OFFSET('Hygiene Data'!$H$12,0,10*ROW('Hygiene Data'!H42)))</f>
        <v/>
      </c>
      <c r="EC48" s="382" t="str">
        <f ca="1">+IF(OFFSET('Hygiene Data'!$H$13,0,10*ROW('Hygiene Data'!H42))="","",OFFSET('Hygiene Data'!$H$13,0,10*ROW('Hygiene Data'!H42)))</f>
        <v/>
      </c>
      <c r="ED48" s="382" t="str">
        <f ca="1">+IF(OFFSET('Hygiene Data'!$I$11,0,10*ROW('Hygiene Data'!I42))="","",OFFSET('Hygiene Data'!$I$11,0,10*ROW('Hygiene Data'!I42)))</f>
        <v/>
      </c>
      <c r="EE48" s="382" t="str">
        <f ca="1">+IF(OFFSET('Hygiene Data'!$I$12,0,10*ROW('Hygiene Data'!I42))="","",OFFSET('Hygiene Data'!$I$12,0,10*ROW('Hygiene Data'!I42)))</f>
        <v/>
      </c>
      <c r="EF48" s="382" t="str">
        <f ca="1">+IF(OFFSET('Hygiene Data'!$I$13,0,10*ROW('Hygiene Data'!I42))="","",OFFSET('Hygiene Data'!$I$13,0,10*ROW('Hygiene Data'!I42)))</f>
        <v/>
      </c>
    </row>
    <row r="49" spans="1:136" x14ac:dyDescent="0.25">
      <c r="A49" s="491" t="str">
        <f ca="1">+IF(OFFSET('Water Data'!$B$2,0,10*ROW('Water Data'!E43))="","",OFFSET('Water Data'!$B$2,0,10*ROW('Water Data'!E43)))</f>
        <v/>
      </c>
      <c r="B49" s="491"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18" t="str">
        <f t="shared" ca="1" si="0"/>
        <v/>
      </c>
      <c r="D49" s="519"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19"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19"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19"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19"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19"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19"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19"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19"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19"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19"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19"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19"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19"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19"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19"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19"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19"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20"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20"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20"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20"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20"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20"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20"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20"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20"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20"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20"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20"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20"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20"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20"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20"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20"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20"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20"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20"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20"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20"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20"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20"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20"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20"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20"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20"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20"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20"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21"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97"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21"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21"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21"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21"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21"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21"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21"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21"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21"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21"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21"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21"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21"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21"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21"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21"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82" t="str">
        <f ca="1">+IF(OFFSET('Water Data'!$D$27,0,10*ROW('Water Data'!D43))="","",OFFSET('Water Data'!$D$27,0,10*ROW('Water Data'!D43)))</f>
        <v/>
      </c>
      <c r="BT49" s="382" t="str">
        <f ca="1">+IF(OFFSET('Water Data'!$D$28,0,10*ROW('Water Data'!D43))="","",OFFSET('Water Data'!$D$28,0,10*ROW('Water Data'!D43)))</f>
        <v/>
      </c>
      <c r="BU49" s="382" t="str">
        <f ca="1">+IF(OFFSET('Water Data'!$D$29,0,10*ROW('Water Data'!D43))="","",OFFSET('Water Data'!$D$29,0,10*ROW('Water Data'!D43)))</f>
        <v/>
      </c>
      <c r="BV49" s="382" t="str">
        <f ca="1">+IF(OFFSET('Water Data'!$E$27,0,10*ROW('Water Data'!E43))="","",OFFSET('Water Data'!$E$27,0,10*ROW('Water Data'!E43)))</f>
        <v/>
      </c>
      <c r="BW49" s="382" t="str">
        <f ca="1">+IF(OFFSET('Water Data'!$E$28,0,10*ROW('Water Data'!E43))="","",OFFSET('Water Data'!$E$28,0,10*ROW('Water Data'!E43)))</f>
        <v/>
      </c>
      <c r="BX49" s="382" t="str">
        <f ca="1">+IF(OFFSET('Water Data'!$E$29,0,10*ROW('Water Data'!E43))="","",OFFSET('Water Data'!$E$29,0,10*ROW('Water Data'!E43)))</f>
        <v/>
      </c>
      <c r="BY49" s="382" t="str">
        <f ca="1">+IF(OFFSET('Water Data'!$F$27,0,10*ROW('Water Data'!F43))="","",OFFSET('Water Data'!$F$27,0,10*ROW('Water Data'!F43)))</f>
        <v/>
      </c>
      <c r="BZ49" s="382" t="str">
        <f ca="1">+IF(OFFSET('Water Data'!$F$28,0,10*ROW('Water Data'!F43))="","",OFFSET('Water Data'!$F$28,0,10*ROW('Water Data'!F43)))</f>
        <v/>
      </c>
      <c r="CA49" s="382" t="str">
        <f ca="1">+IF(OFFSET('Water Data'!$F$29,0,10*ROW('Water Data'!F43))="","",OFFSET('Water Data'!$F$29,0,10*ROW('Water Data'!F43)))</f>
        <v/>
      </c>
      <c r="CB49" s="382" t="str">
        <f ca="1">+IF(OFFSET('Water Data'!$G$27,0,10*ROW('Water Data'!G43))="","",OFFSET('Water Data'!$G$27,0,10*ROW('Water Data'!G43)))</f>
        <v/>
      </c>
      <c r="CC49" s="382" t="str">
        <f ca="1">+IF(OFFSET('Water Data'!$G$28,0,10*ROW('Water Data'!G43))="","",OFFSET('Water Data'!$G$28,0,10*ROW('Water Data'!G43)))</f>
        <v/>
      </c>
      <c r="CD49" s="382" t="str">
        <f ca="1">+IF(OFFSET('Water Data'!$G$29,0,10*ROW('Water Data'!G43))="","",OFFSET('Water Data'!$G$29,0,10*ROW('Water Data'!G43)))</f>
        <v/>
      </c>
      <c r="CE49" s="382" t="str">
        <f ca="1">+IF(OFFSET('Water Data'!$H$27,0,10*ROW('Water Data'!H43))="","",OFFSET('Water Data'!$H$27,0,10*ROW('Water Data'!H43)))</f>
        <v/>
      </c>
      <c r="CF49" s="382" t="str">
        <f ca="1">+IF(OFFSET('Water Data'!$H$28,0,10*ROW('Water Data'!H43))="","",OFFSET('Water Data'!$H$28,0,10*ROW('Water Data'!H43)))</f>
        <v/>
      </c>
      <c r="CG49" s="382" t="str">
        <f ca="1">+IF(OFFSET('Water Data'!$H$29,0,10*ROW('Water Data'!H43))="","",OFFSET('Water Data'!$H$29,0,10*ROW('Water Data'!H43)))</f>
        <v/>
      </c>
      <c r="CH49" s="382" t="str">
        <f ca="1">+IF(OFFSET('Water Data'!$I$27,0,10*ROW('Water Data'!I43))="","",OFFSET('Water Data'!$I$27,0,10*ROW('Water Data'!I43)))</f>
        <v/>
      </c>
      <c r="CI49" s="382" t="str">
        <f ca="1">+IF(OFFSET('Water Data'!$I$28,0,10*ROW('Water Data'!I43))="","",OFFSET('Water Data'!$I$28,0,10*ROW('Water Data'!I43)))</f>
        <v/>
      </c>
      <c r="CJ49" s="382" t="str">
        <f ca="1">+IF(OFFSET('Water Data'!$I$29,0,10*ROW('Water Data'!I43))="","",OFFSET('Water Data'!$I$29,0,10*ROW('Water Data'!I43)))</f>
        <v/>
      </c>
      <c r="CK49" s="382" t="str">
        <f ca="1">+IF(OFFSET('Sanitation Data'!$D$28,0,10*ROW('Sanitation Data'!D43))="","",OFFSET('Sanitation Data'!$D$28,0,10*ROW('Sanitation Data'!D43)))</f>
        <v/>
      </c>
      <c r="CL49" s="382" t="str">
        <f ca="1">+IF(OFFSET('Sanitation Data'!$D$29,0,10*ROW('Sanitation Data'!D43))="","",OFFSET('Sanitation Data'!$D$29,0,10*ROW('Sanitation Data'!D43)))</f>
        <v/>
      </c>
      <c r="CM49" s="382" t="str">
        <f ca="1">+IF(OFFSET('Sanitation Data'!$D$30,0,10*ROW('Sanitation Data'!D43))="","",OFFSET('Sanitation Data'!$D$30,0,10*ROW('Sanitation Data'!D43)))</f>
        <v/>
      </c>
      <c r="CN49" s="382" t="str">
        <f ca="1">+IF(OFFSET('Sanitation Data'!$D$31,0,10*ROW('Sanitation Data'!D43))="","",OFFSET('Sanitation Data'!$D$31,0,10*ROW('Sanitation Data'!D43)))</f>
        <v/>
      </c>
      <c r="CO49" s="382" t="str">
        <f ca="1">+IF(OFFSET('Sanitation Data'!$D$32,0,10*ROW('Sanitation Data'!D43))="","",OFFSET('Sanitation Data'!$D$32,0,10*ROW('Sanitation Data'!D43)))</f>
        <v/>
      </c>
      <c r="CP49" s="382" t="str">
        <f ca="1">+IF(OFFSET('Sanitation Data'!$E$28,0,10*ROW('Sanitation Data'!E43))="","",OFFSET('Sanitation Data'!$E$28,0,10*ROW('Sanitation Data'!E43)))</f>
        <v/>
      </c>
      <c r="CQ49" s="382" t="str">
        <f ca="1">+IF(OFFSET('Sanitation Data'!$E$29,0,10*ROW('Sanitation Data'!E43))="","",OFFSET('Sanitation Data'!$E$29,0,10*ROW('Sanitation Data'!E43)))</f>
        <v/>
      </c>
      <c r="CR49" s="382" t="str">
        <f ca="1">+IF(OFFSET('Sanitation Data'!$E$30,0,10*ROW('Sanitation Data'!E43))="","",OFFSET('Sanitation Data'!$E$30,0,10*ROW('Sanitation Data'!E43)))</f>
        <v/>
      </c>
      <c r="CS49" s="382" t="str">
        <f ca="1">+IF(OFFSET('Sanitation Data'!$E$31,0,10*ROW('Sanitation Data'!E43))="","",OFFSET('Sanitation Data'!$E$31,0,10*ROW('Sanitation Data'!E43)))</f>
        <v/>
      </c>
      <c r="CT49" s="382" t="str">
        <f ca="1">+IF(OFFSET('Sanitation Data'!$E$32,0,10*ROW('Sanitation Data'!E43))="","",OFFSET('Sanitation Data'!$E$32,0,10*ROW('Sanitation Data'!E43)))</f>
        <v/>
      </c>
      <c r="CU49" s="382" t="str">
        <f ca="1">+IF(OFFSET('Sanitation Data'!$F$28,0,10*ROW('Sanitation Data'!F43))="","",OFFSET('Sanitation Data'!$F$28,0,10*ROW('Sanitation Data'!F43)))</f>
        <v/>
      </c>
      <c r="CV49" s="382" t="str">
        <f ca="1">+IF(OFFSET('Sanitation Data'!$F$29,0,10*ROW('Sanitation Data'!F43))="","",OFFSET('Sanitation Data'!$F$29,0,10*ROW('Sanitation Data'!F43)))</f>
        <v/>
      </c>
      <c r="CW49" s="382" t="str">
        <f ca="1">+IF(OFFSET('Sanitation Data'!$F$30,0,10*ROW('Sanitation Data'!F43))="","",OFFSET('Sanitation Data'!$F$30,0,10*ROW('Sanitation Data'!F43)))</f>
        <v/>
      </c>
      <c r="CX49" s="382" t="str">
        <f ca="1">+IF(OFFSET('Sanitation Data'!$F$31,0,10*ROW('Sanitation Data'!F43))="","",OFFSET('Sanitation Data'!$F$31,0,10*ROW('Sanitation Data'!F43)))</f>
        <v/>
      </c>
      <c r="CY49" s="382" t="str">
        <f ca="1">+IF(OFFSET('Sanitation Data'!$F$32,0,10*ROW('Sanitation Data'!F43))="","",OFFSET('Sanitation Data'!$F$32,0,10*ROW('Sanitation Data'!F43)))</f>
        <v/>
      </c>
      <c r="CZ49" s="382" t="str">
        <f ca="1">+IF(OFFSET('Sanitation Data'!$G$28,0,10*ROW('Sanitation Data'!G43))="","",OFFSET('Sanitation Data'!$G$28,0,10*ROW('Sanitation Data'!G43)))</f>
        <v/>
      </c>
      <c r="DA49" s="382" t="str">
        <f ca="1">+IF(OFFSET('Sanitation Data'!$G$29,0,10*ROW('Sanitation Data'!G43))="","",OFFSET('Sanitation Data'!$G$29,0,10*ROW('Sanitation Data'!G43)))</f>
        <v/>
      </c>
      <c r="DB49" s="382" t="str">
        <f ca="1">+IF(OFFSET('Sanitation Data'!$G$30,0,10*ROW('Sanitation Data'!G43))="","",OFFSET('Sanitation Data'!$G$30,0,10*ROW('Sanitation Data'!G43)))</f>
        <v/>
      </c>
      <c r="DC49" s="382" t="str">
        <f ca="1">+IF(OFFSET('Sanitation Data'!$G$31,0,10*ROW('Sanitation Data'!G43))="","",OFFSET('Sanitation Data'!$G$31,0,10*ROW('Sanitation Data'!G43)))</f>
        <v/>
      </c>
      <c r="DD49" s="382" t="str">
        <f ca="1">+IF(OFFSET('Sanitation Data'!$G$32,0,10*ROW('Sanitation Data'!G43))="","",OFFSET('Sanitation Data'!$G$32,0,10*ROW('Sanitation Data'!G43)))</f>
        <v/>
      </c>
      <c r="DE49" s="382" t="str">
        <f ca="1">+IF(OFFSET('Sanitation Data'!$H$28,0,10*ROW('Sanitation Data'!H43))="","",OFFSET('Sanitation Data'!$H$28,0,10*ROW('Sanitation Data'!H43)))</f>
        <v/>
      </c>
      <c r="DF49" s="382" t="str">
        <f ca="1">+IF(OFFSET('Sanitation Data'!$H$29,0,10*ROW('Sanitation Data'!H43))="","",OFFSET('Sanitation Data'!$H$29,0,10*ROW('Sanitation Data'!H43)))</f>
        <v/>
      </c>
      <c r="DG49" s="382" t="str">
        <f ca="1">+IF(OFFSET('Sanitation Data'!$H$30,0,10*ROW('Sanitation Data'!H43))="","",OFFSET('Sanitation Data'!$H$30,0,10*ROW('Sanitation Data'!H43)))</f>
        <v/>
      </c>
      <c r="DH49" s="382" t="str">
        <f ca="1">+IF(OFFSET('Sanitation Data'!$H$31,0,10*ROW('Sanitation Data'!H43))="","",OFFSET('Sanitation Data'!$H$31,0,10*ROW('Sanitation Data'!H43)))</f>
        <v/>
      </c>
      <c r="DI49" s="382" t="str">
        <f ca="1">+IF(OFFSET('Sanitation Data'!$H$32,0,10*ROW('Sanitation Data'!H43))="","",OFFSET('Sanitation Data'!$H$32,0,10*ROW('Sanitation Data'!H43)))</f>
        <v/>
      </c>
      <c r="DJ49" s="382" t="str">
        <f ca="1">+IF(OFFSET('Sanitation Data'!$I$28,0,10*ROW('Sanitation Data'!I43))="","",OFFSET('Sanitation Data'!$I$28,0,10*ROW('Sanitation Data'!I43)))</f>
        <v/>
      </c>
      <c r="DK49" s="382" t="str">
        <f ca="1">+IF(OFFSET('Sanitation Data'!$I$29,0,10*ROW('Sanitation Data'!I43))="","",OFFSET('Sanitation Data'!$I$29,0,10*ROW('Sanitation Data'!I43)))</f>
        <v/>
      </c>
      <c r="DL49" s="382" t="str">
        <f ca="1">+IF(OFFSET('Sanitation Data'!$I$30,0,10*ROW('Sanitation Data'!I43))="","",OFFSET('Sanitation Data'!$I$30,0,10*ROW('Sanitation Data'!I43)))</f>
        <v/>
      </c>
      <c r="DM49" s="382" t="str">
        <f ca="1">+IF(OFFSET('Sanitation Data'!$I$31,0,10*ROW('Sanitation Data'!I43))="","",OFFSET('Sanitation Data'!$I$31,0,10*ROW('Sanitation Data'!I43)))</f>
        <v/>
      </c>
      <c r="DN49" s="382" t="str">
        <f ca="1">+IF(OFFSET('Sanitation Data'!$I$32,0,10*ROW('Sanitation Data'!I43))="","",OFFSET('Sanitation Data'!$I$32,0,10*ROW('Sanitation Data'!I43)))</f>
        <v/>
      </c>
      <c r="DO49" s="382" t="str">
        <f ca="1">+IF(OFFSET('Hygiene Data'!$D$11,0,10*ROW('Hygiene Data'!D43))="","",OFFSET('Hygiene Data'!$D$11,0,10*ROW('Hygiene Data'!D43)))</f>
        <v/>
      </c>
      <c r="DP49" s="382" t="str">
        <f ca="1">+IF(OFFSET('Hygiene Data'!$D$12,0,10*ROW('Hygiene Data'!D43))="","",OFFSET('Hygiene Data'!$D$12,0,10*ROW('Hygiene Data'!D43)))</f>
        <v/>
      </c>
      <c r="DQ49" s="382" t="str">
        <f ca="1">+IF(OFFSET('Hygiene Data'!$D$13,0,10*ROW('Hygiene Data'!D43))="","",OFFSET('Hygiene Data'!$D$13,0,10*ROW('Hygiene Data'!D43)))</f>
        <v/>
      </c>
      <c r="DR49" s="382" t="str">
        <f ca="1">+IF(OFFSET('Hygiene Data'!$E$11,0,10*ROW('Hygiene Data'!E43))="","",OFFSET('Hygiene Data'!$E$11,0,10*ROW('Hygiene Data'!E43)))</f>
        <v/>
      </c>
      <c r="DS49" s="382" t="str">
        <f ca="1">+IF(OFFSET('Hygiene Data'!$E$12,0,10*ROW('Hygiene Data'!E43))="","",OFFSET('Hygiene Data'!$E$12,0,10*ROW('Hygiene Data'!E43)))</f>
        <v/>
      </c>
      <c r="DT49" s="382" t="str">
        <f ca="1">+IF(OFFSET('Hygiene Data'!$E$13,0,10*ROW('Hygiene Data'!E43))="","",OFFSET('Hygiene Data'!$E$13,0,10*ROW('Hygiene Data'!E43)))</f>
        <v/>
      </c>
      <c r="DU49" s="382" t="str">
        <f ca="1">+IF(OFFSET('Hygiene Data'!$F$11,0,10*ROW('Hygiene Data'!F43))="","",OFFSET('Hygiene Data'!$F$11,0,10*ROW('Hygiene Data'!F43)))</f>
        <v/>
      </c>
      <c r="DV49" s="382" t="str">
        <f ca="1">+IF(OFFSET('Hygiene Data'!$F$12,0,10*ROW('Hygiene Data'!F43))="","",OFFSET('Hygiene Data'!$F$12,0,10*ROW('Hygiene Data'!F43)))</f>
        <v/>
      </c>
      <c r="DW49" s="382" t="str">
        <f ca="1">+IF(OFFSET('Hygiene Data'!$F$13,0,10*ROW('Hygiene Data'!F43))="","",OFFSET('Hygiene Data'!$F$13,0,10*ROW('Hygiene Data'!F43)))</f>
        <v/>
      </c>
      <c r="DX49" s="382" t="str">
        <f ca="1">+IF(OFFSET('Hygiene Data'!$G$11,0,10*ROW('Hygiene Data'!G43))="","",OFFSET('Hygiene Data'!$G$11,0,10*ROW('Hygiene Data'!G43)))</f>
        <v/>
      </c>
      <c r="DY49" s="382" t="str">
        <f ca="1">+IF(OFFSET('Hygiene Data'!$G$12,0,10*ROW('Hygiene Data'!G43))="","",OFFSET('Hygiene Data'!$G$12,0,10*ROW('Hygiene Data'!G43)))</f>
        <v/>
      </c>
      <c r="DZ49" s="382" t="str">
        <f ca="1">+IF(OFFSET('Hygiene Data'!$G$13,0,10*ROW('Hygiene Data'!G43))="","",OFFSET('Hygiene Data'!$G$13,0,10*ROW('Hygiene Data'!G43)))</f>
        <v/>
      </c>
      <c r="EA49" s="382" t="str">
        <f ca="1">+IF(OFFSET('Hygiene Data'!$H$11,0,10*ROW('Hygiene Data'!H43))="","",OFFSET('Hygiene Data'!$H$11,0,10*ROW('Hygiene Data'!H43)))</f>
        <v/>
      </c>
      <c r="EB49" s="382" t="str">
        <f ca="1">+IF(OFFSET('Hygiene Data'!$H$12,0,10*ROW('Hygiene Data'!H43))="","",OFFSET('Hygiene Data'!$H$12,0,10*ROW('Hygiene Data'!H43)))</f>
        <v/>
      </c>
      <c r="EC49" s="382" t="str">
        <f ca="1">+IF(OFFSET('Hygiene Data'!$H$13,0,10*ROW('Hygiene Data'!H43))="","",OFFSET('Hygiene Data'!$H$13,0,10*ROW('Hygiene Data'!H43)))</f>
        <v/>
      </c>
      <c r="ED49" s="382" t="str">
        <f ca="1">+IF(OFFSET('Hygiene Data'!$I$11,0,10*ROW('Hygiene Data'!I43))="","",OFFSET('Hygiene Data'!$I$11,0,10*ROW('Hygiene Data'!I43)))</f>
        <v/>
      </c>
      <c r="EE49" s="382" t="str">
        <f ca="1">+IF(OFFSET('Hygiene Data'!$I$12,0,10*ROW('Hygiene Data'!I43))="","",OFFSET('Hygiene Data'!$I$12,0,10*ROW('Hygiene Data'!I43)))</f>
        <v/>
      </c>
      <c r="EF49" s="382" t="str">
        <f ca="1">+IF(OFFSET('Hygiene Data'!$I$13,0,10*ROW('Hygiene Data'!I43))="","",OFFSET('Hygiene Data'!$I$13,0,10*ROW('Hygiene Data'!I43)))</f>
        <v/>
      </c>
    </row>
    <row r="50" spans="1:136" x14ac:dyDescent="0.25">
      <c r="A50" s="491" t="str">
        <f ca="1">+IF(OFFSET('Water Data'!$B$2,0,10*ROW('Water Data'!E44))="","",OFFSET('Water Data'!$B$2,0,10*ROW('Water Data'!E44)))</f>
        <v/>
      </c>
      <c r="B50" s="491"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18" t="str">
        <f t="shared" ca="1" si="0"/>
        <v/>
      </c>
      <c r="D50" s="519"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19"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19"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19"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19"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19"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19"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19"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19"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19"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19"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19"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19"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19"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19"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19"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19"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19"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20"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20"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20"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20"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20"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20"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20"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20"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20"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20"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20"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20"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20"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20"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20"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20"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20"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20"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20"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20"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20"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20"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20"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20"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20"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20"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20"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20"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20"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20"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21"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97"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21"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21"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21"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21"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21"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21"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21"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21"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21"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21"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21"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21"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21"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21"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21"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21"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82" t="str">
        <f ca="1">+IF(OFFSET('Water Data'!$D$27,0,10*ROW('Water Data'!D44))="","",OFFSET('Water Data'!$D$27,0,10*ROW('Water Data'!D44)))</f>
        <v/>
      </c>
      <c r="BT50" s="382" t="str">
        <f ca="1">+IF(OFFSET('Water Data'!$D$28,0,10*ROW('Water Data'!D44))="","",OFFSET('Water Data'!$D$28,0,10*ROW('Water Data'!D44)))</f>
        <v/>
      </c>
      <c r="BU50" s="382" t="str">
        <f ca="1">+IF(OFFSET('Water Data'!$D$29,0,10*ROW('Water Data'!D44))="","",OFFSET('Water Data'!$D$29,0,10*ROW('Water Data'!D44)))</f>
        <v/>
      </c>
      <c r="BV50" s="382" t="str">
        <f ca="1">+IF(OFFSET('Water Data'!$E$27,0,10*ROW('Water Data'!E44))="","",OFFSET('Water Data'!$E$27,0,10*ROW('Water Data'!E44)))</f>
        <v/>
      </c>
      <c r="BW50" s="382" t="str">
        <f ca="1">+IF(OFFSET('Water Data'!$E$28,0,10*ROW('Water Data'!E44))="","",OFFSET('Water Data'!$E$28,0,10*ROW('Water Data'!E44)))</f>
        <v/>
      </c>
      <c r="BX50" s="382" t="str">
        <f ca="1">+IF(OFFSET('Water Data'!$E$29,0,10*ROW('Water Data'!E44))="","",OFFSET('Water Data'!$E$29,0,10*ROW('Water Data'!E44)))</f>
        <v/>
      </c>
      <c r="BY50" s="382" t="str">
        <f ca="1">+IF(OFFSET('Water Data'!$F$27,0,10*ROW('Water Data'!F44))="","",OFFSET('Water Data'!$F$27,0,10*ROW('Water Data'!F44)))</f>
        <v/>
      </c>
      <c r="BZ50" s="382" t="str">
        <f ca="1">+IF(OFFSET('Water Data'!$F$28,0,10*ROW('Water Data'!F44))="","",OFFSET('Water Data'!$F$28,0,10*ROW('Water Data'!F44)))</f>
        <v/>
      </c>
      <c r="CA50" s="382" t="str">
        <f ca="1">+IF(OFFSET('Water Data'!$F$29,0,10*ROW('Water Data'!F44))="","",OFFSET('Water Data'!$F$29,0,10*ROW('Water Data'!F44)))</f>
        <v/>
      </c>
      <c r="CB50" s="382" t="str">
        <f ca="1">+IF(OFFSET('Water Data'!$G$27,0,10*ROW('Water Data'!G44))="","",OFFSET('Water Data'!$G$27,0,10*ROW('Water Data'!G44)))</f>
        <v/>
      </c>
      <c r="CC50" s="382" t="str">
        <f ca="1">+IF(OFFSET('Water Data'!$G$28,0,10*ROW('Water Data'!G44))="","",OFFSET('Water Data'!$G$28,0,10*ROW('Water Data'!G44)))</f>
        <v/>
      </c>
      <c r="CD50" s="382" t="str">
        <f ca="1">+IF(OFFSET('Water Data'!$G$29,0,10*ROW('Water Data'!G44))="","",OFFSET('Water Data'!$G$29,0,10*ROW('Water Data'!G44)))</f>
        <v/>
      </c>
      <c r="CE50" s="382" t="str">
        <f ca="1">+IF(OFFSET('Water Data'!$H$27,0,10*ROW('Water Data'!H44))="","",OFFSET('Water Data'!$H$27,0,10*ROW('Water Data'!H44)))</f>
        <v/>
      </c>
      <c r="CF50" s="382" t="str">
        <f ca="1">+IF(OFFSET('Water Data'!$H$28,0,10*ROW('Water Data'!H44))="","",OFFSET('Water Data'!$H$28,0,10*ROW('Water Data'!H44)))</f>
        <v/>
      </c>
      <c r="CG50" s="382" t="str">
        <f ca="1">+IF(OFFSET('Water Data'!$H$29,0,10*ROW('Water Data'!H44))="","",OFFSET('Water Data'!$H$29,0,10*ROW('Water Data'!H44)))</f>
        <v/>
      </c>
      <c r="CH50" s="382" t="str">
        <f ca="1">+IF(OFFSET('Water Data'!$I$27,0,10*ROW('Water Data'!I44))="","",OFFSET('Water Data'!$I$27,0,10*ROW('Water Data'!I44)))</f>
        <v/>
      </c>
      <c r="CI50" s="382" t="str">
        <f ca="1">+IF(OFFSET('Water Data'!$I$28,0,10*ROW('Water Data'!I44))="","",OFFSET('Water Data'!$I$28,0,10*ROW('Water Data'!I44)))</f>
        <v/>
      </c>
      <c r="CJ50" s="382" t="str">
        <f ca="1">+IF(OFFSET('Water Data'!$I$29,0,10*ROW('Water Data'!I44))="","",OFFSET('Water Data'!$I$29,0,10*ROW('Water Data'!I44)))</f>
        <v/>
      </c>
      <c r="CK50" s="382" t="str">
        <f ca="1">+IF(OFFSET('Sanitation Data'!$D$28,0,10*ROW('Sanitation Data'!D44))="","",OFFSET('Sanitation Data'!$D$28,0,10*ROW('Sanitation Data'!D44)))</f>
        <v/>
      </c>
      <c r="CL50" s="382" t="str">
        <f ca="1">+IF(OFFSET('Sanitation Data'!$D$29,0,10*ROW('Sanitation Data'!D44))="","",OFFSET('Sanitation Data'!$D$29,0,10*ROW('Sanitation Data'!D44)))</f>
        <v/>
      </c>
      <c r="CM50" s="382" t="str">
        <f ca="1">+IF(OFFSET('Sanitation Data'!$D$30,0,10*ROW('Sanitation Data'!D44))="","",OFFSET('Sanitation Data'!$D$30,0,10*ROW('Sanitation Data'!D44)))</f>
        <v/>
      </c>
      <c r="CN50" s="382" t="str">
        <f ca="1">+IF(OFFSET('Sanitation Data'!$D$31,0,10*ROW('Sanitation Data'!D44))="","",OFFSET('Sanitation Data'!$D$31,0,10*ROW('Sanitation Data'!D44)))</f>
        <v/>
      </c>
      <c r="CO50" s="382" t="str">
        <f ca="1">+IF(OFFSET('Sanitation Data'!$D$32,0,10*ROW('Sanitation Data'!D44))="","",OFFSET('Sanitation Data'!$D$32,0,10*ROW('Sanitation Data'!D44)))</f>
        <v/>
      </c>
      <c r="CP50" s="382" t="str">
        <f ca="1">+IF(OFFSET('Sanitation Data'!$E$28,0,10*ROW('Sanitation Data'!E44))="","",OFFSET('Sanitation Data'!$E$28,0,10*ROW('Sanitation Data'!E44)))</f>
        <v/>
      </c>
      <c r="CQ50" s="382" t="str">
        <f ca="1">+IF(OFFSET('Sanitation Data'!$E$29,0,10*ROW('Sanitation Data'!E44))="","",OFFSET('Sanitation Data'!$E$29,0,10*ROW('Sanitation Data'!E44)))</f>
        <v/>
      </c>
      <c r="CR50" s="382" t="str">
        <f ca="1">+IF(OFFSET('Sanitation Data'!$E$30,0,10*ROW('Sanitation Data'!E44))="","",OFFSET('Sanitation Data'!$E$30,0,10*ROW('Sanitation Data'!E44)))</f>
        <v/>
      </c>
      <c r="CS50" s="382" t="str">
        <f ca="1">+IF(OFFSET('Sanitation Data'!$E$31,0,10*ROW('Sanitation Data'!E44))="","",OFFSET('Sanitation Data'!$E$31,0,10*ROW('Sanitation Data'!E44)))</f>
        <v/>
      </c>
      <c r="CT50" s="382" t="str">
        <f ca="1">+IF(OFFSET('Sanitation Data'!$E$32,0,10*ROW('Sanitation Data'!E44))="","",OFFSET('Sanitation Data'!$E$32,0,10*ROW('Sanitation Data'!E44)))</f>
        <v/>
      </c>
      <c r="CU50" s="382" t="str">
        <f ca="1">+IF(OFFSET('Sanitation Data'!$F$28,0,10*ROW('Sanitation Data'!F44))="","",OFFSET('Sanitation Data'!$F$28,0,10*ROW('Sanitation Data'!F44)))</f>
        <v/>
      </c>
      <c r="CV50" s="382" t="str">
        <f ca="1">+IF(OFFSET('Sanitation Data'!$F$29,0,10*ROW('Sanitation Data'!F44))="","",OFFSET('Sanitation Data'!$F$29,0,10*ROW('Sanitation Data'!F44)))</f>
        <v/>
      </c>
      <c r="CW50" s="382" t="str">
        <f ca="1">+IF(OFFSET('Sanitation Data'!$F$30,0,10*ROW('Sanitation Data'!F44))="","",OFFSET('Sanitation Data'!$F$30,0,10*ROW('Sanitation Data'!F44)))</f>
        <v/>
      </c>
      <c r="CX50" s="382" t="str">
        <f ca="1">+IF(OFFSET('Sanitation Data'!$F$31,0,10*ROW('Sanitation Data'!F44))="","",OFFSET('Sanitation Data'!$F$31,0,10*ROW('Sanitation Data'!F44)))</f>
        <v/>
      </c>
      <c r="CY50" s="382" t="str">
        <f ca="1">+IF(OFFSET('Sanitation Data'!$F$32,0,10*ROW('Sanitation Data'!F44))="","",OFFSET('Sanitation Data'!$F$32,0,10*ROW('Sanitation Data'!F44)))</f>
        <v/>
      </c>
      <c r="CZ50" s="382" t="str">
        <f ca="1">+IF(OFFSET('Sanitation Data'!$G$28,0,10*ROW('Sanitation Data'!G44))="","",OFFSET('Sanitation Data'!$G$28,0,10*ROW('Sanitation Data'!G44)))</f>
        <v/>
      </c>
      <c r="DA50" s="382" t="str">
        <f ca="1">+IF(OFFSET('Sanitation Data'!$G$29,0,10*ROW('Sanitation Data'!G44))="","",OFFSET('Sanitation Data'!$G$29,0,10*ROW('Sanitation Data'!G44)))</f>
        <v/>
      </c>
      <c r="DB50" s="382" t="str">
        <f ca="1">+IF(OFFSET('Sanitation Data'!$G$30,0,10*ROW('Sanitation Data'!G44))="","",OFFSET('Sanitation Data'!$G$30,0,10*ROW('Sanitation Data'!G44)))</f>
        <v/>
      </c>
      <c r="DC50" s="382" t="str">
        <f ca="1">+IF(OFFSET('Sanitation Data'!$G$31,0,10*ROW('Sanitation Data'!G44))="","",OFFSET('Sanitation Data'!$G$31,0,10*ROW('Sanitation Data'!G44)))</f>
        <v/>
      </c>
      <c r="DD50" s="382" t="str">
        <f ca="1">+IF(OFFSET('Sanitation Data'!$G$32,0,10*ROW('Sanitation Data'!G44))="","",OFFSET('Sanitation Data'!$G$32,0,10*ROW('Sanitation Data'!G44)))</f>
        <v/>
      </c>
      <c r="DE50" s="382" t="str">
        <f ca="1">+IF(OFFSET('Sanitation Data'!$H$28,0,10*ROW('Sanitation Data'!H44))="","",OFFSET('Sanitation Data'!$H$28,0,10*ROW('Sanitation Data'!H44)))</f>
        <v/>
      </c>
      <c r="DF50" s="382" t="str">
        <f ca="1">+IF(OFFSET('Sanitation Data'!$H$29,0,10*ROW('Sanitation Data'!H44))="","",OFFSET('Sanitation Data'!$H$29,0,10*ROW('Sanitation Data'!H44)))</f>
        <v/>
      </c>
      <c r="DG50" s="382" t="str">
        <f ca="1">+IF(OFFSET('Sanitation Data'!$H$30,0,10*ROW('Sanitation Data'!H44))="","",OFFSET('Sanitation Data'!$H$30,0,10*ROW('Sanitation Data'!H44)))</f>
        <v/>
      </c>
      <c r="DH50" s="382" t="str">
        <f ca="1">+IF(OFFSET('Sanitation Data'!$H$31,0,10*ROW('Sanitation Data'!H44))="","",OFFSET('Sanitation Data'!$H$31,0,10*ROW('Sanitation Data'!H44)))</f>
        <v/>
      </c>
      <c r="DI50" s="382" t="str">
        <f ca="1">+IF(OFFSET('Sanitation Data'!$H$32,0,10*ROW('Sanitation Data'!H44))="","",OFFSET('Sanitation Data'!$H$32,0,10*ROW('Sanitation Data'!H44)))</f>
        <v/>
      </c>
      <c r="DJ50" s="382" t="str">
        <f ca="1">+IF(OFFSET('Sanitation Data'!$I$28,0,10*ROW('Sanitation Data'!I44))="","",OFFSET('Sanitation Data'!$I$28,0,10*ROW('Sanitation Data'!I44)))</f>
        <v/>
      </c>
      <c r="DK50" s="382" t="str">
        <f ca="1">+IF(OFFSET('Sanitation Data'!$I$29,0,10*ROW('Sanitation Data'!I44))="","",OFFSET('Sanitation Data'!$I$29,0,10*ROW('Sanitation Data'!I44)))</f>
        <v/>
      </c>
      <c r="DL50" s="382" t="str">
        <f ca="1">+IF(OFFSET('Sanitation Data'!$I$30,0,10*ROW('Sanitation Data'!I44))="","",OFFSET('Sanitation Data'!$I$30,0,10*ROW('Sanitation Data'!I44)))</f>
        <v/>
      </c>
      <c r="DM50" s="382" t="str">
        <f ca="1">+IF(OFFSET('Sanitation Data'!$I$31,0,10*ROW('Sanitation Data'!I44))="","",OFFSET('Sanitation Data'!$I$31,0,10*ROW('Sanitation Data'!I44)))</f>
        <v/>
      </c>
      <c r="DN50" s="382" t="str">
        <f ca="1">+IF(OFFSET('Sanitation Data'!$I$32,0,10*ROW('Sanitation Data'!I44))="","",OFFSET('Sanitation Data'!$I$32,0,10*ROW('Sanitation Data'!I44)))</f>
        <v/>
      </c>
      <c r="DO50" s="382" t="str">
        <f ca="1">+IF(OFFSET('Hygiene Data'!$D$11,0,10*ROW('Hygiene Data'!D44))="","",OFFSET('Hygiene Data'!$D$11,0,10*ROW('Hygiene Data'!D44)))</f>
        <v/>
      </c>
      <c r="DP50" s="382" t="str">
        <f ca="1">+IF(OFFSET('Hygiene Data'!$D$12,0,10*ROW('Hygiene Data'!D44))="","",OFFSET('Hygiene Data'!$D$12,0,10*ROW('Hygiene Data'!D44)))</f>
        <v/>
      </c>
      <c r="DQ50" s="382" t="str">
        <f ca="1">+IF(OFFSET('Hygiene Data'!$D$13,0,10*ROW('Hygiene Data'!D44))="","",OFFSET('Hygiene Data'!$D$13,0,10*ROW('Hygiene Data'!D44)))</f>
        <v/>
      </c>
      <c r="DR50" s="382" t="str">
        <f ca="1">+IF(OFFSET('Hygiene Data'!$E$11,0,10*ROW('Hygiene Data'!E44))="","",OFFSET('Hygiene Data'!$E$11,0,10*ROW('Hygiene Data'!E44)))</f>
        <v/>
      </c>
      <c r="DS50" s="382" t="str">
        <f ca="1">+IF(OFFSET('Hygiene Data'!$E$12,0,10*ROW('Hygiene Data'!E44))="","",OFFSET('Hygiene Data'!$E$12,0,10*ROW('Hygiene Data'!E44)))</f>
        <v/>
      </c>
      <c r="DT50" s="382" t="str">
        <f ca="1">+IF(OFFSET('Hygiene Data'!$E$13,0,10*ROW('Hygiene Data'!E44))="","",OFFSET('Hygiene Data'!$E$13,0,10*ROW('Hygiene Data'!E44)))</f>
        <v/>
      </c>
      <c r="DU50" s="382" t="str">
        <f ca="1">+IF(OFFSET('Hygiene Data'!$F$11,0,10*ROW('Hygiene Data'!F44))="","",OFFSET('Hygiene Data'!$F$11,0,10*ROW('Hygiene Data'!F44)))</f>
        <v/>
      </c>
      <c r="DV50" s="382" t="str">
        <f ca="1">+IF(OFFSET('Hygiene Data'!$F$12,0,10*ROW('Hygiene Data'!F44))="","",OFFSET('Hygiene Data'!$F$12,0,10*ROW('Hygiene Data'!F44)))</f>
        <v/>
      </c>
      <c r="DW50" s="382" t="str">
        <f ca="1">+IF(OFFSET('Hygiene Data'!$F$13,0,10*ROW('Hygiene Data'!F44))="","",OFFSET('Hygiene Data'!$F$13,0,10*ROW('Hygiene Data'!F44)))</f>
        <v/>
      </c>
      <c r="DX50" s="382" t="str">
        <f ca="1">+IF(OFFSET('Hygiene Data'!$G$11,0,10*ROW('Hygiene Data'!G44))="","",OFFSET('Hygiene Data'!$G$11,0,10*ROW('Hygiene Data'!G44)))</f>
        <v/>
      </c>
      <c r="DY50" s="382" t="str">
        <f ca="1">+IF(OFFSET('Hygiene Data'!$G$12,0,10*ROW('Hygiene Data'!G44))="","",OFFSET('Hygiene Data'!$G$12,0,10*ROW('Hygiene Data'!G44)))</f>
        <v/>
      </c>
      <c r="DZ50" s="382" t="str">
        <f ca="1">+IF(OFFSET('Hygiene Data'!$G$13,0,10*ROW('Hygiene Data'!G44))="","",OFFSET('Hygiene Data'!$G$13,0,10*ROW('Hygiene Data'!G44)))</f>
        <v/>
      </c>
      <c r="EA50" s="382" t="str">
        <f ca="1">+IF(OFFSET('Hygiene Data'!$H$11,0,10*ROW('Hygiene Data'!H44))="","",OFFSET('Hygiene Data'!$H$11,0,10*ROW('Hygiene Data'!H44)))</f>
        <v/>
      </c>
      <c r="EB50" s="382" t="str">
        <f ca="1">+IF(OFFSET('Hygiene Data'!$H$12,0,10*ROW('Hygiene Data'!H44))="","",OFFSET('Hygiene Data'!$H$12,0,10*ROW('Hygiene Data'!H44)))</f>
        <v/>
      </c>
      <c r="EC50" s="382" t="str">
        <f ca="1">+IF(OFFSET('Hygiene Data'!$H$13,0,10*ROW('Hygiene Data'!H44))="","",OFFSET('Hygiene Data'!$H$13,0,10*ROW('Hygiene Data'!H44)))</f>
        <v/>
      </c>
      <c r="ED50" s="382" t="str">
        <f ca="1">+IF(OFFSET('Hygiene Data'!$I$11,0,10*ROW('Hygiene Data'!I44))="","",OFFSET('Hygiene Data'!$I$11,0,10*ROW('Hygiene Data'!I44)))</f>
        <v/>
      </c>
      <c r="EE50" s="382" t="str">
        <f ca="1">+IF(OFFSET('Hygiene Data'!$I$12,0,10*ROW('Hygiene Data'!I44))="","",OFFSET('Hygiene Data'!$I$12,0,10*ROW('Hygiene Data'!I44)))</f>
        <v/>
      </c>
      <c r="EF50" s="382" t="str">
        <f ca="1">+IF(OFFSET('Hygiene Data'!$I$13,0,10*ROW('Hygiene Data'!I44))="","",OFFSET('Hygiene Data'!$I$13,0,10*ROW('Hygiene Data'!I44)))</f>
        <v/>
      </c>
    </row>
    <row r="51" spans="1:136" x14ac:dyDescent="0.25">
      <c r="A51" s="491" t="str">
        <f ca="1">+IF(OFFSET('Water Data'!$B$2,0,10*ROW('Water Data'!E45))="","",OFFSET('Water Data'!$B$2,0,10*ROW('Water Data'!E45)))</f>
        <v/>
      </c>
      <c r="B51" s="491"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18" t="str">
        <f t="shared" ca="1" si="0"/>
        <v/>
      </c>
      <c r="D51" s="519"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19"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19"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19"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19"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19"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19"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19"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19"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19"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19"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19"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19"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19"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19"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19"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19"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19"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20"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20"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20"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20"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20"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20"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20"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20"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20"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20"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20"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20"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20"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20"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20"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20"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20"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20"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20"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20"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20"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20"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20"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20"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20"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20"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20"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20"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20"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20"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21"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97"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21"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21"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21"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21"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21"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21"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21"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21"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21"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21"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21"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21"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21"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21"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21"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21"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82" t="str">
        <f ca="1">+IF(OFFSET('Water Data'!$D$27,0,10*ROW('Water Data'!D45))="","",OFFSET('Water Data'!$D$27,0,10*ROW('Water Data'!D45)))</f>
        <v/>
      </c>
      <c r="BT51" s="382" t="str">
        <f ca="1">+IF(OFFSET('Water Data'!$D$28,0,10*ROW('Water Data'!D45))="","",OFFSET('Water Data'!$D$28,0,10*ROW('Water Data'!D45)))</f>
        <v/>
      </c>
      <c r="BU51" s="382" t="str">
        <f ca="1">+IF(OFFSET('Water Data'!$D$29,0,10*ROW('Water Data'!D45))="","",OFFSET('Water Data'!$D$29,0,10*ROW('Water Data'!D45)))</f>
        <v/>
      </c>
      <c r="BV51" s="382" t="str">
        <f ca="1">+IF(OFFSET('Water Data'!$E$27,0,10*ROW('Water Data'!E45))="","",OFFSET('Water Data'!$E$27,0,10*ROW('Water Data'!E45)))</f>
        <v/>
      </c>
      <c r="BW51" s="382" t="str">
        <f ca="1">+IF(OFFSET('Water Data'!$E$28,0,10*ROW('Water Data'!E45))="","",OFFSET('Water Data'!$E$28,0,10*ROW('Water Data'!E45)))</f>
        <v/>
      </c>
      <c r="BX51" s="382" t="str">
        <f ca="1">+IF(OFFSET('Water Data'!$E$29,0,10*ROW('Water Data'!E45))="","",OFFSET('Water Data'!$E$29,0,10*ROW('Water Data'!E45)))</f>
        <v/>
      </c>
      <c r="BY51" s="382" t="str">
        <f ca="1">+IF(OFFSET('Water Data'!$F$27,0,10*ROW('Water Data'!F45))="","",OFFSET('Water Data'!$F$27,0,10*ROW('Water Data'!F45)))</f>
        <v/>
      </c>
      <c r="BZ51" s="382" t="str">
        <f ca="1">+IF(OFFSET('Water Data'!$F$28,0,10*ROW('Water Data'!F45))="","",OFFSET('Water Data'!$F$28,0,10*ROW('Water Data'!F45)))</f>
        <v/>
      </c>
      <c r="CA51" s="382" t="str">
        <f ca="1">+IF(OFFSET('Water Data'!$F$29,0,10*ROW('Water Data'!F45))="","",OFFSET('Water Data'!$F$29,0,10*ROW('Water Data'!F45)))</f>
        <v/>
      </c>
      <c r="CB51" s="382" t="str">
        <f ca="1">+IF(OFFSET('Water Data'!$G$27,0,10*ROW('Water Data'!G45))="","",OFFSET('Water Data'!$G$27,0,10*ROW('Water Data'!G45)))</f>
        <v/>
      </c>
      <c r="CC51" s="382" t="str">
        <f ca="1">+IF(OFFSET('Water Data'!$G$28,0,10*ROW('Water Data'!G45))="","",OFFSET('Water Data'!$G$28,0,10*ROW('Water Data'!G45)))</f>
        <v/>
      </c>
      <c r="CD51" s="382" t="str">
        <f ca="1">+IF(OFFSET('Water Data'!$G$29,0,10*ROW('Water Data'!G45))="","",OFFSET('Water Data'!$G$29,0,10*ROW('Water Data'!G45)))</f>
        <v/>
      </c>
      <c r="CE51" s="382" t="str">
        <f ca="1">+IF(OFFSET('Water Data'!$H$27,0,10*ROW('Water Data'!H45))="","",OFFSET('Water Data'!$H$27,0,10*ROW('Water Data'!H45)))</f>
        <v/>
      </c>
      <c r="CF51" s="382" t="str">
        <f ca="1">+IF(OFFSET('Water Data'!$H$28,0,10*ROW('Water Data'!H45))="","",OFFSET('Water Data'!$H$28,0,10*ROW('Water Data'!H45)))</f>
        <v/>
      </c>
      <c r="CG51" s="382" t="str">
        <f ca="1">+IF(OFFSET('Water Data'!$H$29,0,10*ROW('Water Data'!H45))="","",OFFSET('Water Data'!$H$29,0,10*ROW('Water Data'!H45)))</f>
        <v/>
      </c>
      <c r="CH51" s="382" t="str">
        <f ca="1">+IF(OFFSET('Water Data'!$I$27,0,10*ROW('Water Data'!I45))="","",OFFSET('Water Data'!$I$27,0,10*ROW('Water Data'!I45)))</f>
        <v/>
      </c>
      <c r="CI51" s="382" t="str">
        <f ca="1">+IF(OFFSET('Water Data'!$I$28,0,10*ROW('Water Data'!I45))="","",OFFSET('Water Data'!$I$28,0,10*ROW('Water Data'!I45)))</f>
        <v/>
      </c>
      <c r="CJ51" s="382" t="str">
        <f ca="1">+IF(OFFSET('Water Data'!$I$29,0,10*ROW('Water Data'!I45))="","",OFFSET('Water Data'!$I$29,0,10*ROW('Water Data'!I45)))</f>
        <v/>
      </c>
      <c r="CK51" s="382" t="str">
        <f ca="1">+IF(OFFSET('Sanitation Data'!$D$28,0,10*ROW('Sanitation Data'!D45))="","",OFFSET('Sanitation Data'!$D$28,0,10*ROW('Sanitation Data'!D45)))</f>
        <v/>
      </c>
      <c r="CL51" s="382" t="str">
        <f ca="1">+IF(OFFSET('Sanitation Data'!$D$29,0,10*ROW('Sanitation Data'!D45))="","",OFFSET('Sanitation Data'!$D$29,0,10*ROW('Sanitation Data'!D45)))</f>
        <v/>
      </c>
      <c r="CM51" s="382" t="str">
        <f ca="1">+IF(OFFSET('Sanitation Data'!$D$30,0,10*ROW('Sanitation Data'!D45))="","",OFFSET('Sanitation Data'!$D$30,0,10*ROW('Sanitation Data'!D45)))</f>
        <v/>
      </c>
      <c r="CN51" s="382" t="str">
        <f ca="1">+IF(OFFSET('Sanitation Data'!$D$31,0,10*ROW('Sanitation Data'!D45))="","",OFFSET('Sanitation Data'!$D$31,0,10*ROW('Sanitation Data'!D45)))</f>
        <v/>
      </c>
      <c r="CO51" s="382" t="str">
        <f ca="1">+IF(OFFSET('Sanitation Data'!$D$32,0,10*ROW('Sanitation Data'!D45))="","",OFFSET('Sanitation Data'!$D$32,0,10*ROW('Sanitation Data'!D45)))</f>
        <v/>
      </c>
      <c r="CP51" s="382" t="str">
        <f ca="1">+IF(OFFSET('Sanitation Data'!$E$28,0,10*ROW('Sanitation Data'!E45))="","",OFFSET('Sanitation Data'!$E$28,0,10*ROW('Sanitation Data'!E45)))</f>
        <v/>
      </c>
      <c r="CQ51" s="382" t="str">
        <f ca="1">+IF(OFFSET('Sanitation Data'!$E$29,0,10*ROW('Sanitation Data'!E45))="","",OFFSET('Sanitation Data'!$E$29,0,10*ROW('Sanitation Data'!E45)))</f>
        <v/>
      </c>
      <c r="CR51" s="382" t="str">
        <f ca="1">+IF(OFFSET('Sanitation Data'!$E$30,0,10*ROW('Sanitation Data'!E45))="","",OFFSET('Sanitation Data'!$E$30,0,10*ROW('Sanitation Data'!E45)))</f>
        <v/>
      </c>
      <c r="CS51" s="382" t="str">
        <f ca="1">+IF(OFFSET('Sanitation Data'!$E$31,0,10*ROW('Sanitation Data'!E45))="","",OFFSET('Sanitation Data'!$E$31,0,10*ROW('Sanitation Data'!E45)))</f>
        <v/>
      </c>
      <c r="CT51" s="382" t="str">
        <f ca="1">+IF(OFFSET('Sanitation Data'!$E$32,0,10*ROW('Sanitation Data'!E45))="","",OFFSET('Sanitation Data'!$E$32,0,10*ROW('Sanitation Data'!E45)))</f>
        <v/>
      </c>
      <c r="CU51" s="382" t="str">
        <f ca="1">+IF(OFFSET('Sanitation Data'!$F$28,0,10*ROW('Sanitation Data'!F45))="","",OFFSET('Sanitation Data'!$F$28,0,10*ROW('Sanitation Data'!F45)))</f>
        <v/>
      </c>
      <c r="CV51" s="382" t="str">
        <f ca="1">+IF(OFFSET('Sanitation Data'!$F$29,0,10*ROW('Sanitation Data'!F45))="","",OFFSET('Sanitation Data'!$F$29,0,10*ROW('Sanitation Data'!F45)))</f>
        <v/>
      </c>
      <c r="CW51" s="382" t="str">
        <f ca="1">+IF(OFFSET('Sanitation Data'!$F$30,0,10*ROW('Sanitation Data'!F45))="","",OFFSET('Sanitation Data'!$F$30,0,10*ROW('Sanitation Data'!F45)))</f>
        <v/>
      </c>
      <c r="CX51" s="382" t="str">
        <f ca="1">+IF(OFFSET('Sanitation Data'!$F$31,0,10*ROW('Sanitation Data'!F45))="","",OFFSET('Sanitation Data'!$F$31,0,10*ROW('Sanitation Data'!F45)))</f>
        <v/>
      </c>
      <c r="CY51" s="382" t="str">
        <f ca="1">+IF(OFFSET('Sanitation Data'!$F$32,0,10*ROW('Sanitation Data'!F45))="","",OFFSET('Sanitation Data'!$F$32,0,10*ROW('Sanitation Data'!F45)))</f>
        <v/>
      </c>
      <c r="CZ51" s="382" t="str">
        <f ca="1">+IF(OFFSET('Sanitation Data'!$G$28,0,10*ROW('Sanitation Data'!G45))="","",OFFSET('Sanitation Data'!$G$28,0,10*ROW('Sanitation Data'!G45)))</f>
        <v/>
      </c>
      <c r="DA51" s="382" t="str">
        <f ca="1">+IF(OFFSET('Sanitation Data'!$G$29,0,10*ROW('Sanitation Data'!G45))="","",OFFSET('Sanitation Data'!$G$29,0,10*ROW('Sanitation Data'!G45)))</f>
        <v/>
      </c>
      <c r="DB51" s="382" t="str">
        <f ca="1">+IF(OFFSET('Sanitation Data'!$G$30,0,10*ROW('Sanitation Data'!G45))="","",OFFSET('Sanitation Data'!$G$30,0,10*ROW('Sanitation Data'!G45)))</f>
        <v/>
      </c>
      <c r="DC51" s="382" t="str">
        <f ca="1">+IF(OFFSET('Sanitation Data'!$G$31,0,10*ROW('Sanitation Data'!G45))="","",OFFSET('Sanitation Data'!$G$31,0,10*ROW('Sanitation Data'!G45)))</f>
        <v/>
      </c>
      <c r="DD51" s="382" t="str">
        <f ca="1">+IF(OFFSET('Sanitation Data'!$G$32,0,10*ROW('Sanitation Data'!G45))="","",OFFSET('Sanitation Data'!$G$32,0,10*ROW('Sanitation Data'!G45)))</f>
        <v/>
      </c>
      <c r="DE51" s="382" t="str">
        <f ca="1">+IF(OFFSET('Sanitation Data'!$H$28,0,10*ROW('Sanitation Data'!H45))="","",OFFSET('Sanitation Data'!$H$28,0,10*ROW('Sanitation Data'!H45)))</f>
        <v/>
      </c>
      <c r="DF51" s="382" t="str">
        <f ca="1">+IF(OFFSET('Sanitation Data'!$H$29,0,10*ROW('Sanitation Data'!H45))="","",OFFSET('Sanitation Data'!$H$29,0,10*ROW('Sanitation Data'!H45)))</f>
        <v/>
      </c>
      <c r="DG51" s="382" t="str">
        <f ca="1">+IF(OFFSET('Sanitation Data'!$H$30,0,10*ROW('Sanitation Data'!H45))="","",OFFSET('Sanitation Data'!$H$30,0,10*ROW('Sanitation Data'!H45)))</f>
        <v/>
      </c>
      <c r="DH51" s="382" t="str">
        <f ca="1">+IF(OFFSET('Sanitation Data'!$H$31,0,10*ROW('Sanitation Data'!H45))="","",OFFSET('Sanitation Data'!$H$31,0,10*ROW('Sanitation Data'!H45)))</f>
        <v/>
      </c>
      <c r="DI51" s="382" t="str">
        <f ca="1">+IF(OFFSET('Sanitation Data'!$H$32,0,10*ROW('Sanitation Data'!H45))="","",OFFSET('Sanitation Data'!$H$32,0,10*ROW('Sanitation Data'!H45)))</f>
        <v/>
      </c>
      <c r="DJ51" s="382" t="str">
        <f ca="1">+IF(OFFSET('Sanitation Data'!$I$28,0,10*ROW('Sanitation Data'!I45))="","",OFFSET('Sanitation Data'!$I$28,0,10*ROW('Sanitation Data'!I45)))</f>
        <v/>
      </c>
      <c r="DK51" s="382" t="str">
        <f ca="1">+IF(OFFSET('Sanitation Data'!$I$29,0,10*ROW('Sanitation Data'!I45))="","",OFFSET('Sanitation Data'!$I$29,0,10*ROW('Sanitation Data'!I45)))</f>
        <v/>
      </c>
      <c r="DL51" s="382" t="str">
        <f ca="1">+IF(OFFSET('Sanitation Data'!$I$30,0,10*ROW('Sanitation Data'!I45))="","",OFFSET('Sanitation Data'!$I$30,0,10*ROW('Sanitation Data'!I45)))</f>
        <v/>
      </c>
      <c r="DM51" s="382" t="str">
        <f ca="1">+IF(OFFSET('Sanitation Data'!$I$31,0,10*ROW('Sanitation Data'!I45))="","",OFFSET('Sanitation Data'!$I$31,0,10*ROW('Sanitation Data'!I45)))</f>
        <v/>
      </c>
      <c r="DN51" s="382" t="str">
        <f ca="1">+IF(OFFSET('Sanitation Data'!$I$32,0,10*ROW('Sanitation Data'!I45))="","",OFFSET('Sanitation Data'!$I$32,0,10*ROW('Sanitation Data'!I45)))</f>
        <v/>
      </c>
      <c r="DO51" s="382" t="str">
        <f ca="1">+IF(OFFSET('Hygiene Data'!$D$11,0,10*ROW('Hygiene Data'!D45))="","",OFFSET('Hygiene Data'!$D$11,0,10*ROW('Hygiene Data'!D45)))</f>
        <v/>
      </c>
      <c r="DP51" s="382" t="str">
        <f ca="1">+IF(OFFSET('Hygiene Data'!$D$12,0,10*ROW('Hygiene Data'!D45))="","",OFFSET('Hygiene Data'!$D$12,0,10*ROW('Hygiene Data'!D45)))</f>
        <v/>
      </c>
      <c r="DQ51" s="382" t="str">
        <f ca="1">+IF(OFFSET('Hygiene Data'!$D$13,0,10*ROW('Hygiene Data'!D45))="","",OFFSET('Hygiene Data'!$D$13,0,10*ROW('Hygiene Data'!D45)))</f>
        <v/>
      </c>
      <c r="DR51" s="382" t="str">
        <f ca="1">+IF(OFFSET('Hygiene Data'!$E$11,0,10*ROW('Hygiene Data'!E45))="","",OFFSET('Hygiene Data'!$E$11,0,10*ROW('Hygiene Data'!E45)))</f>
        <v/>
      </c>
      <c r="DS51" s="382" t="str">
        <f ca="1">+IF(OFFSET('Hygiene Data'!$E$12,0,10*ROW('Hygiene Data'!E45))="","",OFFSET('Hygiene Data'!$E$12,0,10*ROW('Hygiene Data'!E45)))</f>
        <v/>
      </c>
      <c r="DT51" s="382" t="str">
        <f ca="1">+IF(OFFSET('Hygiene Data'!$E$13,0,10*ROW('Hygiene Data'!E45))="","",OFFSET('Hygiene Data'!$E$13,0,10*ROW('Hygiene Data'!E45)))</f>
        <v/>
      </c>
      <c r="DU51" s="382" t="str">
        <f ca="1">+IF(OFFSET('Hygiene Data'!$F$11,0,10*ROW('Hygiene Data'!F45))="","",OFFSET('Hygiene Data'!$F$11,0,10*ROW('Hygiene Data'!F45)))</f>
        <v/>
      </c>
      <c r="DV51" s="382" t="str">
        <f ca="1">+IF(OFFSET('Hygiene Data'!$F$12,0,10*ROW('Hygiene Data'!F45))="","",OFFSET('Hygiene Data'!$F$12,0,10*ROW('Hygiene Data'!F45)))</f>
        <v/>
      </c>
      <c r="DW51" s="382" t="str">
        <f ca="1">+IF(OFFSET('Hygiene Data'!$F$13,0,10*ROW('Hygiene Data'!F45))="","",OFFSET('Hygiene Data'!$F$13,0,10*ROW('Hygiene Data'!F45)))</f>
        <v/>
      </c>
      <c r="DX51" s="382" t="str">
        <f ca="1">+IF(OFFSET('Hygiene Data'!$G$11,0,10*ROW('Hygiene Data'!G45))="","",OFFSET('Hygiene Data'!$G$11,0,10*ROW('Hygiene Data'!G45)))</f>
        <v/>
      </c>
      <c r="DY51" s="382" t="str">
        <f ca="1">+IF(OFFSET('Hygiene Data'!$G$12,0,10*ROW('Hygiene Data'!G45))="","",OFFSET('Hygiene Data'!$G$12,0,10*ROW('Hygiene Data'!G45)))</f>
        <v/>
      </c>
      <c r="DZ51" s="382" t="str">
        <f ca="1">+IF(OFFSET('Hygiene Data'!$G$13,0,10*ROW('Hygiene Data'!G45))="","",OFFSET('Hygiene Data'!$G$13,0,10*ROW('Hygiene Data'!G45)))</f>
        <v/>
      </c>
      <c r="EA51" s="382" t="str">
        <f ca="1">+IF(OFFSET('Hygiene Data'!$H$11,0,10*ROW('Hygiene Data'!H45))="","",OFFSET('Hygiene Data'!$H$11,0,10*ROW('Hygiene Data'!H45)))</f>
        <v/>
      </c>
      <c r="EB51" s="382" t="str">
        <f ca="1">+IF(OFFSET('Hygiene Data'!$H$12,0,10*ROW('Hygiene Data'!H45))="","",OFFSET('Hygiene Data'!$H$12,0,10*ROW('Hygiene Data'!H45)))</f>
        <v/>
      </c>
      <c r="EC51" s="382" t="str">
        <f ca="1">+IF(OFFSET('Hygiene Data'!$H$13,0,10*ROW('Hygiene Data'!H45))="","",OFFSET('Hygiene Data'!$H$13,0,10*ROW('Hygiene Data'!H45)))</f>
        <v/>
      </c>
      <c r="ED51" s="382" t="str">
        <f ca="1">+IF(OFFSET('Hygiene Data'!$I$11,0,10*ROW('Hygiene Data'!I45))="","",OFFSET('Hygiene Data'!$I$11,0,10*ROW('Hygiene Data'!I45)))</f>
        <v/>
      </c>
      <c r="EE51" s="382" t="str">
        <f ca="1">+IF(OFFSET('Hygiene Data'!$I$12,0,10*ROW('Hygiene Data'!I45))="","",OFFSET('Hygiene Data'!$I$12,0,10*ROW('Hygiene Data'!I45)))</f>
        <v/>
      </c>
      <c r="EF51" s="382" t="str">
        <f ca="1">+IF(OFFSET('Hygiene Data'!$I$13,0,10*ROW('Hygiene Data'!I45))="","",OFFSET('Hygiene Data'!$I$13,0,10*ROW('Hygiene Data'!I45)))</f>
        <v/>
      </c>
    </row>
    <row r="52" spans="1:136" x14ac:dyDescent="0.25">
      <c r="A52" s="491" t="str">
        <f ca="1">+IF(OFFSET('Water Data'!$B$2,0,10*ROW('Water Data'!E46))="","",OFFSET('Water Data'!$B$2,0,10*ROW('Water Data'!E46)))</f>
        <v/>
      </c>
      <c r="B52" s="491"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18" t="str">
        <f t="shared" ca="1" si="0"/>
        <v/>
      </c>
      <c r="D52" s="519"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19"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19"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19"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19"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19"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19"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19"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19"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19"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19"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19"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19"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19"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19"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19"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19"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19"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20"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20"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20"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20"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20"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20"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20"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20"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20"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20"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20"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20"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20"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20"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20"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20"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20"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20"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20"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20"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20"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20"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20"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20"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20"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20"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20"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20"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20"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20"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21"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97"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21"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21"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21"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21"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21"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21"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21"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21"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21"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21"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21"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21"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21"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21"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21"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21"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82" t="str">
        <f ca="1">+IF(OFFSET('Water Data'!$D$27,0,10*ROW('Water Data'!D46))="","",OFFSET('Water Data'!$D$27,0,10*ROW('Water Data'!D46)))</f>
        <v/>
      </c>
      <c r="BT52" s="382" t="str">
        <f ca="1">+IF(OFFSET('Water Data'!$D$28,0,10*ROW('Water Data'!D46))="","",OFFSET('Water Data'!$D$28,0,10*ROW('Water Data'!D46)))</f>
        <v/>
      </c>
      <c r="BU52" s="382" t="str">
        <f ca="1">+IF(OFFSET('Water Data'!$D$29,0,10*ROW('Water Data'!D46))="","",OFFSET('Water Data'!$D$29,0,10*ROW('Water Data'!D46)))</f>
        <v/>
      </c>
      <c r="BV52" s="382" t="str">
        <f ca="1">+IF(OFFSET('Water Data'!$E$27,0,10*ROW('Water Data'!E46))="","",OFFSET('Water Data'!$E$27,0,10*ROW('Water Data'!E46)))</f>
        <v/>
      </c>
      <c r="BW52" s="382" t="str">
        <f ca="1">+IF(OFFSET('Water Data'!$E$28,0,10*ROW('Water Data'!E46))="","",OFFSET('Water Data'!$E$28,0,10*ROW('Water Data'!E46)))</f>
        <v/>
      </c>
      <c r="BX52" s="382" t="str">
        <f ca="1">+IF(OFFSET('Water Data'!$E$29,0,10*ROW('Water Data'!E46))="","",OFFSET('Water Data'!$E$29,0,10*ROW('Water Data'!E46)))</f>
        <v/>
      </c>
      <c r="BY52" s="382" t="str">
        <f ca="1">+IF(OFFSET('Water Data'!$F$27,0,10*ROW('Water Data'!F46))="","",OFFSET('Water Data'!$F$27,0,10*ROW('Water Data'!F46)))</f>
        <v/>
      </c>
      <c r="BZ52" s="382" t="str">
        <f ca="1">+IF(OFFSET('Water Data'!$F$28,0,10*ROW('Water Data'!F46))="","",OFFSET('Water Data'!$F$28,0,10*ROW('Water Data'!F46)))</f>
        <v/>
      </c>
      <c r="CA52" s="382" t="str">
        <f ca="1">+IF(OFFSET('Water Data'!$F$29,0,10*ROW('Water Data'!F46))="","",OFFSET('Water Data'!$F$29,0,10*ROW('Water Data'!F46)))</f>
        <v/>
      </c>
      <c r="CB52" s="382" t="str">
        <f ca="1">+IF(OFFSET('Water Data'!$G$27,0,10*ROW('Water Data'!G46))="","",OFFSET('Water Data'!$G$27,0,10*ROW('Water Data'!G46)))</f>
        <v/>
      </c>
      <c r="CC52" s="382" t="str">
        <f ca="1">+IF(OFFSET('Water Data'!$G$28,0,10*ROW('Water Data'!G46))="","",OFFSET('Water Data'!$G$28,0,10*ROW('Water Data'!G46)))</f>
        <v/>
      </c>
      <c r="CD52" s="382" t="str">
        <f ca="1">+IF(OFFSET('Water Data'!$G$29,0,10*ROW('Water Data'!G46))="","",OFFSET('Water Data'!$G$29,0,10*ROW('Water Data'!G46)))</f>
        <v/>
      </c>
      <c r="CE52" s="382" t="str">
        <f ca="1">+IF(OFFSET('Water Data'!$H$27,0,10*ROW('Water Data'!H46))="","",OFFSET('Water Data'!$H$27,0,10*ROW('Water Data'!H46)))</f>
        <v/>
      </c>
      <c r="CF52" s="382" t="str">
        <f ca="1">+IF(OFFSET('Water Data'!$H$28,0,10*ROW('Water Data'!H46))="","",OFFSET('Water Data'!$H$28,0,10*ROW('Water Data'!H46)))</f>
        <v/>
      </c>
      <c r="CG52" s="382" t="str">
        <f ca="1">+IF(OFFSET('Water Data'!$H$29,0,10*ROW('Water Data'!H46))="","",OFFSET('Water Data'!$H$29,0,10*ROW('Water Data'!H46)))</f>
        <v/>
      </c>
      <c r="CH52" s="382" t="str">
        <f ca="1">+IF(OFFSET('Water Data'!$I$27,0,10*ROW('Water Data'!I46))="","",OFFSET('Water Data'!$I$27,0,10*ROW('Water Data'!I46)))</f>
        <v/>
      </c>
      <c r="CI52" s="382" t="str">
        <f ca="1">+IF(OFFSET('Water Data'!$I$28,0,10*ROW('Water Data'!I46))="","",OFFSET('Water Data'!$I$28,0,10*ROW('Water Data'!I46)))</f>
        <v/>
      </c>
      <c r="CJ52" s="382" t="str">
        <f ca="1">+IF(OFFSET('Water Data'!$I$29,0,10*ROW('Water Data'!I46))="","",OFFSET('Water Data'!$I$29,0,10*ROW('Water Data'!I46)))</f>
        <v/>
      </c>
      <c r="CK52" s="382" t="str">
        <f ca="1">+IF(OFFSET('Sanitation Data'!$D$28,0,10*ROW('Sanitation Data'!D46))="","",OFFSET('Sanitation Data'!$D$28,0,10*ROW('Sanitation Data'!D46)))</f>
        <v/>
      </c>
      <c r="CL52" s="382" t="str">
        <f ca="1">+IF(OFFSET('Sanitation Data'!$D$29,0,10*ROW('Sanitation Data'!D46))="","",OFFSET('Sanitation Data'!$D$29,0,10*ROW('Sanitation Data'!D46)))</f>
        <v/>
      </c>
      <c r="CM52" s="382" t="str">
        <f ca="1">+IF(OFFSET('Sanitation Data'!$D$30,0,10*ROW('Sanitation Data'!D46))="","",OFFSET('Sanitation Data'!$D$30,0,10*ROW('Sanitation Data'!D46)))</f>
        <v/>
      </c>
      <c r="CN52" s="382" t="str">
        <f ca="1">+IF(OFFSET('Sanitation Data'!$D$31,0,10*ROW('Sanitation Data'!D46))="","",OFFSET('Sanitation Data'!$D$31,0,10*ROW('Sanitation Data'!D46)))</f>
        <v/>
      </c>
      <c r="CO52" s="382" t="str">
        <f ca="1">+IF(OFFSET('Sanitation Data'!$D$32,0,10*ROW('Sanitation Data'!D46))="","",OFFSET('Sanitation Data'!$D$32,0,10*ROW('Sanitation Data'!D46)))</f>
        <v/>
      </c>
      <c r="CP52" s="382" t="str">
        <f ca="1">+IF(OFFSET('Sanitation Data'!$E$28,0,10*ROW('Sanitation Data'!E46))="","",OFFSET('Sanitation Data'!$E$28,0,10*ROW('Sanitation Data'!E46)))</f>
        <v/>
      </c>
      <c r="CQ52" s="382" t="str">
        <f ca="1">+IF(OFFSET('Sanitation Data'!$E$29,0,10*ROW('Sanitation Data'!E46))="","",OFFSET('Sanitation Data'!$E$29,0,10*ROW('Sanitation Data'!E46)))</f>
        <v/>
      </c>
      <c r="CR52" s="382" t="str">
        <f ca="1">+IF(OFFSET('Sanitation Data'!$E$30,0,10*ROW('Sanitation Data'!E46))="","",OFFSET('Sanitation Data'!$E$30,0,10*ROW('Sanitation Data'!E46)))</f>
        <v/>
      </c>
      <c r="CS52" s="382" t="str">
        <f ca="1">+IF(OFFSET('Sanitation Data'!$E$31,0,10*ROW('Sanitation Data'!E46))="","",OFFSET('Sanitation Data'!$E$31,0,10*ROW('Sanitation Data'!E46)))</f>
        <v/>
      </c>
      <c r="CT52" s="382" t="str">
        <f ca="1">+IF(OFFSET('Sanitation Data'!$E$32,0,10*ROW('Sanitation Data'!E46))="","",OFFSET('Sanitation Data'!$E$32,0,10*ROW('Sanitation Data'!E46)))</f>
        <v/>
      </c>
      <c r="CU52" s="382" t="str">
        <f ca="1">+IF(OFFSET('Sanitation Data'!$F$28,0,10*ROW('Sanitation Data'!F46))="","",OFFSET('Sanitation Data'!$F$28,0,10*ROW('Sanitation Data'!F46)))</f>
        <v/>
      </c>
      <c r="CV52" s="382" t="str">
        <f ca="1">+IF(OFFSET('Sanitation Data'!$F$29,0,10*ROW('Sanitation Data'!F46))="","",OFFSET('Sanitation Data'!$F$29,0,10*ROW('Sanitation Data'!F46)))</f>
        <v/>
      </c>
      <c r="CW52" s="382" t="str">
        <f ca="1">+IF(OFFSET('Sanitation Data'!$F$30,0,10*ROW('Sanitation Data'!F46))="","",OFFSET('Sanitation Data'!$F$30,0,10*ROW('Sanitation Data'!F46)))</f>
        <v/>
      </c>
      <c r="CX52" s="382" t="str">
        <f ca="1">+IF(OFFSET('Sanitation Data'!$F$31,0,10*ROW('Sanitation Data'!F46))="","",OFFSET('Sanitation Data'!$F$31,0,10*ROW('Sanitation Data'!F46)))</f>
        <v/>
      </c>
      <c r="CY52" s="382" t="str">
        <f ca="1">+IF(OFFSET('Sanitation Data'!$F$32,0,10*ROW('Sanitation Data'!F46))="","",OFFSET('Sanitation Data'!$F$32,0,10*ROW('Sanitation Data'!F46)))</f>
        <v/>
      </c>
      <c r="CZ52" s="382" t="str">
        <f ca="1">+IF(OFFSET('Sanitation Data'!$G$28,0,10*ROW('Sanitation Data'!G46))="","",OFFSET('Sanitation Data'!$G$28,0,10*ROW('Sanitation Data'!G46)))</f>
        <v/>
      </c>
      <c r="DA52" s="382" t="str">
        <f ca="1">+IF(OFFSET('Sanitation Data'!$G$29,0,10*ROW('Sanitation Data'!G46))="","",OFFSET('Sanitation Data'!$G$29,0,10*ROW('Sanitation Data'!G46)))</f>
        <v/>
      </c>
      <c r="DB52" s="382" t="str">
        <f ca="1">+IF(OFFSET('Sanitation Data'!$G$30,0,10*ROW('Sanitation Data'!G46))="","",OFFSET('Sanitation Data'!$G$30,0,10*ROW('Sanitation Data'!G46)))</f>
        <v/>
      </c>
      <c r="DC52" s="382" t="str">
        <f ca="1">+IF(OFFSET('Sanitation Data'!$G$31,0,10*ROW('Sanitation Data'!G46))="","",OFFSET('Sanitation Data'!$G$31,0,10*ROW('Sanitation Data'!G46)))</f>
        <v/>
      </c>
      <c r="DD52" s="382" t="str">
        <f ca="1">+IF(OFFSET('Sanitation Data'!$G$32,0,10*ROW('Sanitation Data'!G46))="","",OFFSET('Sanitation Data'!$G$32,0,10*ROW('Sanitation Data'!G46)))</f>
        <v/>
      </c>
      <c r="DE52" s="382" t="str">
        <f ca="1">+IF(OFFSET('Sanitation Data'!$H$28,0,10*ROW('Sanitation Data'!H46))="","",OFFSET('Sanitation Data'!$H$28,0,10*ROW('Sanitation Data'!H46)))</f>
        <v/>
      </c>
      <c r="DF52" s="382" t="str">
        <f ca="1">+IF(OFFSET('Sanitation Data'!$H$29,0,10*ROW('Sanitation Data'!H46))="","",OFFSET('Sanitation Data'!$H$29,0,10*ROW('Sanitation Data'!H46)))</f>
        <v/>
      </c>
      <c r="DG52" s="382" t="str">
        <f ca="1">+IF(OFFSET('Sanitation Data'!$H$30,0,10*ROW('Sanitation Data'!H46))="","",OFFSET('Sanitation Data'!$H$30,0,10*ROW('Sanitation Data'!H46)))</f>
        <v/>
      </c>
      <c r="DH52" s="382" t="str">
        <f ca="1">+IF(OFFSET('Sanitation Data'!$H$31,0,10*ROW('Sanitation Data'!H46))="","",OFFSET('Sanitation Data'!$H$31,0,10*ROW('Sanitation Data'!H46)))</f>
        <v/>
      </c>
      <c r="DI52" s="382" t="str">
        <f ca="1">+IF(OFFSET('Sanitation Data'!$H$32,0,10*ROW('Sanitation Data'!H46))="","",OFFSET('Sanitation Data'!$H$32,0,10*ROW('Sanitation Data'!H46)))</f>
        <v/>
      </c>
      <c r="DJ52" s="382" t="str">
        <f ca="1">+IF(OFFSET('Sanitation Data'!$I$28,0,10*ROW('Sanitation Data'!I46))="","",OFFSET('Sanitation Data'!$I$28,0,10*ROW('Sanitation Data'!I46)))</f>
        <v/>
      </c>
      <c r="DK52" s="382" t="str">
        <f ca="1">+IF(OFFSET('Sanitation Data'!$I$29,0,10*ROW('Sanitation Data'!I46))="","",OFFSET('Sanitation Data'!$I$29,0,10*ROW('Sanitation Data'!I46)))</f>
        <v/>
      </c>
      <c r="DL52" s="382" t="str">
        <f ca="1">+IF(OFFSET('Sanitation Data'!$I$30,0,10*ROW('Sanitation Data'!I46))="","",OFFSET('Sanitation Data'!$I$30,0,10*ROW('Sanitation Data'!I46)))</f>
        <v/>
      </c>
      <c r="DM52" s="382" t="str">
        <f ca="1">+IF(OFFSET('Sanitation Data'!$I$31,0,10*ROW('Sanitation Data'!I46))="","",OFFSET('Sanitation Data'!$I$31,0,10*ROW('Sanitation Data'!I46)))</f>
        <v/>
      </c>
      <c r="DN52" s="382" t="str">
        <f ca="1">+IF(OFFSET('Sanitation Data'!$I$32,0,10*ROW('Sanitation Data'!I46))="","",OFFSET('Sanitation Data'!$I$32,0,10*ROW('Sanitation Data'!I46)))</f>
        <v/>
      </c>
      <c r="DO52" s="382" t="str">
        <f ca="1">+IF(OFFSET('Hygiene Data'!$D$11,0,10*ROW('Hygiene Data'!D46))="","",OFFSET('Hygiene Data'!$D$11,0,10*ROW('Hygiene Data'!D46)))</f>
        <v/>
      </c>
      <c r="DP52" s="382" t="str">
        <f ca="1">+IF(OFFSET('Hygiene Data'!$D$12,0,10*ROW('Hygiene Data'!D46))="","",OFFSET('Hygiene Data'!$D$12,0,10*ROW('Hygiene Data'!D46)))</f>
        <v/>
      </c>
      <c r="DQ52" s="382" t="str">
        <f ca="1">+IF(OFFSET('Hygiene Data'!$D$13,0,10*ROW('Hygiene Data'!D46))="","",OFFSET('Hygiene Data'!$D$13,0,10*ROW('Hygiene Data'!D46)))</f>
        <v/>
      </c>
      <c r="DR52" s="382" t="str">
        <f ca="1">+IF(OFFSET('Hygiene Data'!$E$11,0,10*ROW('Hygiene Data'!E46))="","",OFFSET('Hygiene Data'!$E$11,0,10*ROW('Hygiene Data'!E46)))</f>
        <v/>
      </c>
      <c r="DS52" s="382" t="str">
        <f ca="1">+IF(OFFSET('Hygiene Data'!$E$12,0,10*ROW('Hygiene Data'!E46))="","",OFFSET('Hygiene Data'!$E$12,0,10*ROW('Hygiene Data'!E46)))</f>
        <v/>
      </c>
      <c r="DT52" s="382" t="str">
        <f ca="1">+IF(OFFSET('Hygiene Data'!$E$13,0,10*ROW('Hygiene Data'!E46))="","",OFFSET('Hygiene Data'!$E$13,0,10*ROW('Hygiene Data'!E46)))</f>
        <v/>
      </c>
      <c r="DU52" s="382" t="str">
        <f ca="1">+IF(OFFSET('Hygiene Data'!$F$11,0,10*ROW('Hygiene Data'!F46))="","",OFFSET('Hygiene Data'!$F$11,0,10*ROW('Hygiene Data'!F46)))</f>
        <v/>
      </c>
      <c r="DV52" s="382" t="str">
        <f ca="1">+IF(OFFSET('Hygiene Data'!$F$12,0,10*ROW('Hygiene Data'!F46))="","",OFFSET('Hygiene Data'!$F$12,0,10*ROW('Hygiene Data'!F46)))</f>
        <v/>
      </c>
      <c r="DW52" s="382" t="str">
        <f ca="1">+IF(OFFSET('Hygiene Data'!$F$13,0,10*ROW('Hygiene Data'!F46))="","",OFFSET('Hygiene Data'!$F$13,0,10*ROW('Hygiene Data'!F46)))</f>
        <v/>
      </c>
      <c r="DX52" s="382" t="str">
        <f ca="1">+IF(OFFSET('Hygiene Data'!$G$11,0,10*ROW('Hygiene Data'!G46))="","",OFFSET('Hygiene Data'!$G$11,0,10*ROW('Hygiene Data'!G46)))</f>
        <v/>
      </c>
      <c r="DY52" s="382" t="str">
        <f ca="1">+IF(OFFSET('Hygiene Data'!$G$12,0,10*ROW('Hygiene Data'!G46))="","",OFFSET('Hygiene Data'!$G$12,0,10*ROW('Hygiene Data'!G46)))</f>
        <v/>
      </c>
      <c r="DZ52" s="382" t="str">
        <f ca="1">+IF(OFFSET('Hygiene Data'!$G$13,0,10*ROW('Hygiene Data'!G46))="","",OFFSET('Hygiene Data'!$G$13,0,10*ROW('Hygiene Data'!G46)))</f>
        <v/>
      </c>
      <c r="EA52" s="382" t="str">
        <f ca="1">+IF(OFFSET('Hygiene Data'!$H$11,0,10*ROW('Hygiene Data'!H46))="","",OFFSET('Hygiene Data'!$H$11,0,10*ROW('Hygiene Data'!H46)))</f>
        <v/>
      </c>
      <c r="EB52" s="382" t="str">
        <f ca="1">+IF(OFFSET('Hygiene Data'!$H$12,0,10*ROW('Hygiene Data'!H46))="","",OFFSET('Hygiene Data'!$H$12,0,10*ROW('Hygiene Data'!H46)))</f>
        <v/>
      </c>
      <c r="EC52" s="382" t="str">
        <f ca="1">+IF(OFFSET('Hygiene Data'!$H$13,0,10*ROW('Hygiene Data'!H46))="","",OFFSET('Hygiene Data'!$H$13,0,10*ROW('Hygiene Data'!H46)))</f>
        <v/>
      </c>
      <c r="ED52" s="382" t="str">
        <f ca="1">+IF(OFFSET('Hygiene Data'!$I$11,0,10*ROW('Hygiene Data'!I46))="","",OFFSET('Hygiene Data'!$I$11,0,10*ROW('Hygiene Data'!I46)))</f>
        <v/>
      </c>
      <c r="EE52" s="382" t="str">
        <f ca="1">+IF(OFFSET('Hygiene Data'!$I$12,0,10*ROW('Hygiene Data'!I46))="","",OFFSET('Hygiene Data'!$I$12,0,10*ROW('Hygiene Data'!I46)))</f>
        <v/>
      </c>
      <c r="EF52" s="382" t="str">
        <f ca="1">+IF(OFFSET('Hygiene Data'!$I$13,0,10*ROW('Hygiene Data'!I46))="","",OFFSET('Hygiene Data'!$I$13,0,10*ROW('Hygiene Data'!I46)))</f>
        <v/>
      </c>
    </row>
    <row r="53" spans="1:136" x14ac:dyDescent="0.25">
      <c r="A53" s="491" t="str">
        <f ca="1">+IF(OFFSET('Water Data'!$B$2,0,10*ROW('Water Data'!E47))="","",OFFSET('Water Data'!$B$2,0,10*ROW('Water Data'!E47)))</f>
        <v/>
      </c>
      <c r="B53" s="491"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18" t="str">
        <f t="shared" ca="1" si="0"/>
        <v/>
      </c>
      <c r="D53" s="519"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19"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19"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19"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19"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19"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19"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19"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19"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19"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19"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19"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19"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19"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19"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19"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19"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19"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20"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20"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20"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20"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20"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20"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20"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20"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20"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20"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20"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20"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20"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20"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20"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20"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20"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20"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20"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20"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20"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20"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20"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20"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20"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20"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20"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20"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20"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20"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21"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97"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21"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21"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21"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21"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21"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21"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21"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21"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21"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21"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21"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21"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21"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21"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21"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21"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82" t="str">
        <f ca="1">+IF(OFFSET('Water Data'!$D$27,0,10*ROW('Water Data'!D47))="","",OFFSET('Water Data'!$D$27,0,10*ROW('Water Data'!D47)))</f>
        <v/>
      </c>
      <c r="BT53" s="382" t="str">
        <f ca="1">+IF(OFFSET('Water Data'!$D$28,0,10*ROW('Water Data'!D47))="","",OFFSET('Water Data'!$D$28,0,10*ROW('Water Data'!D47)))</f>
        <v/>
      </c>
      <c r="BU53" s="382" t="str">
        <f ca="1">+IF(OFFSET('Water Data'!$D$29,0,10*ROW('Water Data'!D47))="","",OFFSET('Water Data'!$D$29,0,10*ROW('Water Data'!D47)))</f>
        <v/>
      </c>
      <c r="BV53" s="382" t="str">
        <f ca="1">+IF(OFFSET('Water Data'!$E$27,0,10*ROW('Water Data'!E47))="","",OFFSET('Water Data'!$E$27,0,10*ROW('Water Data'!E47)))</f>
        <v/>
      </c>
      <c r="BW53" s="382" t="str">
        <f ca="1">+IF(OFFSET('Water Data'!$E$28,0,10*ROW('Water Data'!E47))="","",OFFSET('Water Data'!$E$28,0,10*ROW('Water Data'!E47)))</f>
        <v/>
      </c>
      <c r="BX53" s="382" t="str">
        <f ca="1">+IF(OFFSET('Water Data'!$E$29,0,10*ROW('Water Data'!E47))="","",OFFSET('Water Data'!$E$29,0,10*ROW('Water Data'!E47)))</f>
        <v/>
      </c>
      <c r="BY53" s="382" t="str">
        <f ca="1">+IF(OFFSET('Water Data'!$F$27,0,10*ROW('Water Data'!F47))="","",OFFSET('Water Data'!$F$27,0,10*ROW('Water Data'!F47)))</f>
        <v/>
      </c>
      <c r="BZ53" s="382" t="str">
        <f ca="1">+IF(OFFSET('Water Data'!$F$28,0,10*ROW('Water Data'!F47))="","",OFFSET('Water Data'!$F$28,0,10*ROW('Water Data'!F47)))</f>
        <v/>
      </c>
      <c r="CA53" s="382" t="str">
        <f ca="1">+IF(OFFSET('Water Data'!$F$29,0,10*ROW('Water Data'!F47))="","",OFFSET('Water Data'!$F$29,0,10*ROW('Water Data'!F47)))</f>
        <v/>
      </c>
      <c r="CB53" s="382" t="str">
        <f ca="1">+IF(OFFSET('Water Data'!$G$27,0,10*ROW('Water Data'!G47))="","",OFFSET('Water Data'!$G$27,0,10*ROW('Water Data'!G47)))</f>
        <v/>
      </c>
      <c r="CC53" s="382" t="str">
        <f ca="1">+IF(OFFSET('Water Data'!$G$28,0,10*ROW('Water Data'!G47))="","",OFFSET('Water Data'!$G$28,0,10*ROW('Water Data'!G47)))</f>
        <v/>
      </c>
      <c r="CD53" s="382" t="str">
        <f ca="1">+IF(OFFSET('Water Data'!$G$29,0,10*ROW('Water Data'!G47))="","",OFFSET('Water Data'!$G$29,0,10*ROW('Water Data'!G47)))</f>
        <v/>
      </c>
      <c r="CE53" s="382" t="str">
        <f ca="1">+IF(OFFSET('Water Data'!$H$27,0,10*ROW('Water Data'!H47))="","",OFFSET('Water Data'!$H$27,0,10*ROW('Water Data'!H47)))</f>
        <v/>
      </c>
      <c r="CF53" s="382" t="str">
        <f ca="1">+IF(OFFSET('Water Data'!$H$28,0,10*ROW('Water Data'!H47))="","",OFFSET('Water Data'!$H$28,0,10*ROW('Water Data'!H47)))</f>
        <v/>
      </c>
      <c r="CG53" s="382" t="str">
        <f ca="1">+IF(OFFSET('Water Data'!$H$29,0,10*ROW('Water Data'!H47))="","",OFFSET('Water Data'!$H$29,0,10*ROW('Water Data'!H47)))</f>
        <v/>
      </c>
      <c r="CH53" s="382" t="str">
        <f ca="1">+IF(OFFSET('Water Data'!$I$27,0,10*ROW('Water Data'!I47))="","",OFFSET('Water Data'!$I$27,0,10*ROW('Water Data'!I47)))</f>
        <v/>
      </c>
      <c r="CI53" s="382" t="str">
        <f ca="1">+IF(OFFSET('Water Data'!$I$28,0,10*ROW('Water Data'!I47))="","",OFFSET('Water Data'!$I$28,0,10*ROW('Water Data'!I47)))</f>
        <v/>
      </c>
      <c r="CJ53" s="382" t="str">
        <f ca="1">+IF(OFFSET('Water Data'!$I$29,0,10*ROW('Water Data'!I47))="","",OFFSET('Water Data'!$I$29,0,10*ROW('Water Data'!I47)))</f>
        <v/>
      </c>
      <c r="CK53" s="382" t="str">
        <f ca="1">+IF(OFFSET('Sanitation Data'!$D$28,0,10*ROW('Sanitation Data'!D47))="","",OFFSET('Sanitation Data'!$D$28,0,10*ROW('Sanitation Data'!D47)))</f>
        <v/>
      </c>
      <c r="CL53" s="382" t="str">
        <f ca="1">+IF(OFFSET('Sanitation Data'!$D$29,0,10*ROW('Sanitation Data'!D47))="","",OFFSET('Sanitation Data'!$D$29,0,10*ROW('Sanitation Data'!D47)))</f>
        <v/>
      </c>
      <c r="CM53" s="382" t="str">
        <f ca="1">+IF(OFFSET('Sanitation Data'!$D$30,0,10*ROW('Sanitation Data'!D47))="","",OFFSET('Sanitation Data'!$D$30,0,10*ROW('Sanitation Data'!D47)))</f>
        <v/>
      </c>
      <c r="CN53" s="382" t="str">
        <f ca="1">+IF(OFFSET('Sanitation Data'!$D$31,0,10*ROW('Sanitation Data'!D47))="","",OFFSET('Sanitation Data'!$D$31,0,10*ROW('Sanitation Data'!D47)))</f>
        <v/>
      </c>
      <c r="CO53" s="382" t="str">
        <f ca="1">+IF(OFFSET('Sanitation Data'!$D$32,0,10*ROW('Sanitation Data'!D47))="","",OFFSET('Sanitation Data'!$D$32,0,10*ROW('Sanitation Data'!D47)))</f>
        <v/>
      </c>
      <c r="CP53" s="382" t="str">
        <f ca="1">+IF(OFFSET('Sanitation Data'!$E$28,0,10*ROW('Sanitation Data'!E47))="","",OFFSET('Sanitation Data'!$E$28,0,10*ROW('Sanitation Data'!E47)))</f>
        <v/>
      </c>
      <c r="CQ53" s="382" t="str">
        <f ca="1">+IF(OFFSET('Sanitation Data'!$E$29,0,10*ROW('Sanitation Data'!E47))="","",OFFSET('Sanitation Data'!$E$29,0,10*ROW('Sanitation Data'!E47)))</f>
        <v/>
      </c>
      <c r="CR53" s="382" t="str">
        <f ca="1">+IF(OFFSET('Sanitation Data'!$E$30,0,10*ROW('Sanitation Data'!E47))="","",OFFSET('Sanitation Data'!$E$30,0,10*ROW('Sanitation Data'!E47)))</f>
        <v/>
      </c>
      <c r="CS53" s="382" t="str">
        <f ca="1">+IF(OFFSET('Sanitation Data'!$E$31,0,10*ROW('Sanitation Data'!E47))="","",OFFSET('Sanitation Data'!$E$31,0,10*ROW('Sanitation Data'!E47)))</f>
        <v/>
      </c>
      <c r="CT53" s="382" t="str">
        <f ca="1">+IF(OFFSET('Sanitation Data'!$E$32,0,10*ROW('Sanitation Data'!E47))="","",OFFSET('Sanitation Data'!$E$32,0,10*ROW('Sanitation Data'!E47)))</f>
        <v/>
      </c>
      <c r="CU53" s="382" t="str">
        <f ca="1">+IF(OFFSET('Sanitation Data'!$F$28,0,10*ROW('Sanitation Data'!F47))="","",OFFSET('Sanitation Data'!$F$28,0,10*ROW('Sanitation Data'!F47)))</f>
        <v/>
      </c>
      <c r="CV53" s="382" t="str">
        <f ca="1">+IF(OFFSET('Sanitation Data'!$F$29,0,10*ROW('Sanitation Data'!F47))="","",OFFSET('Sanitation Data'!$F$29,0,10*ROW('Sanitation Data'!F47)))</f>
        <v/>
      </c>
      <c r="CW53" s="382" t="str">
        <f ca="1">+IF(OFFSET('Sanitation Data'!$F$30,0,10*ROW('Sanitation Data'!F47))="","",OFFSET('Sanitation Data'!$F$30,0,10*ROW('Sanitation Data'!F47)))</f>
        <v/>
      </c>
      <c r="CX53" s="382" t="str">
        <f ca="1">+IF(OFFSET('Sanitation Data'!$F$31,0,10*ROW('Sanitation Data'!F47))="","",OFFSET('Sanitation Data'!$F$31,0,10*ROW('Sanitation Data'!F47)))</f>
        <v/>
      </c>
      <c r="CY53" s="382" t="str">
        <f ca="1">+IF(OFFSET('Sanitation Data'!$F$32,0,10*ROW('Sanitation Data'!F47))="","",OFFSET('Sanitation Data'!$F$32,0,10*ROW('Sanitation Data'!F47)))</f>
        <v/>
      </c>
      <c r="CZ53" s="382" t="str">
        <f ca="1">+IF(OFFSET('Sanitation Data'!$G$28,0,10*ROW('Sanitation Data'!G47))="","",OFFSET('Sanitation Data'!$G$28,0,10*ROW('Sanitation Data'!G47)))</f>
        <v/>
      </c>
      <c r="DA53" s="382" t="str">
        <f ca="1">+IF(OFFSET('Sanitation Data'!$G$29,0,10*ROW('Sanitation Data'!G47))="","",OFFSET('Sanitation Data'!$G$29,0,10*ROW('Sanitation Data'!G47)))</f>
        <v/>
      </c>
      <c r="DB53" s="382" t="str">
        <f ca="1">+IF(OFFSET('Sanitation Data'!$G$30,0,10*ROW('Sanitation Data'!G47))="","",OFFSET('Sanitation Data'!$G$30,0,10*ROW('Sanitation Data'!G47)))</f>
        <v/>
      </c>
      <c r="DC53" s="382" t="str">
        <f ca="1">+IF(OFFSET('Sanitation Data'!$G$31,0,10*ROW('Sanitation Data'!G47))="","",OFFSET('Sanitation Data'!$G$31,0,10*ROW('Sanitation Data'!G47)))</f>
        <v/>
      </c>
      <c r="DD53" s="382" t="str">
        <f ca="1">+IF(OFFSET('Sanitation Data'!$G$32,0,10*ROW('Sanitation Data'!G47))="","",OFFSET('Sanitation Data'!$G$32,0,10*ROW('Sanitation Data'!G47)))</f>
        <v/>
      </c>
      <c r="DE53" s="382" t="str">
        <f ca="1">+IF(OFFSET('Sanitation Data'!$H$28,0,10*ROW('Sanitation Data'!H47))="","",OFFSET('Sanitation Data'!$H$28,0,10*ROW('Sanitation Data'!H47)))</f>
        <v/>
      </c>
      <c r="DF53" s="382" t="str">
        <f ca="1">+IF(OFFSET('Sanitation Data'!$H$29,0,10*ROW('Sanitation Data'!H47))="","",OFFSET('Sanitation Data'!$H$29,0,10*ROW('Sanitation Data'!H47)))</f>
        <v/>
      </c>
      <c r="DG53" s="382" t="str">
        <f ca="1">+IF(OFFSET('Sanitation Data'!$H$30,0,10*ROW('Sanitation Data'!H47))="","",OFFSET('Sanitation Data'!$H$30,0,10*ROW('Sanitation Data'!H47)))</f>
        <v/>
      </c>
      <c r="DH53" s="382" t="str">
        <f ca="1">+IF(OFFSET('Sanitation Data'!$H$31,0,10*ROW('Sanitation Data'!H47))="","",OFFSET('Sanitation Data'!$H$31,0,10*ROW('Sanitation Data'!H47)))</f>
        <v/>
      </c>
      <c r="DI53" s="382" t="str">
        <f ca="1">+IF(OFFSET('Sanitation Data'!$H$32,0,10*ROW('Sanitation Data'!H47))="","",OFFSET('Sanitation Data'!$H$32,0,10*ROW('Sanitation Data'!H47)))</f>
        <v/>
      </c>
      <c r="DJ53" s="382" t="str">
        <f ca="1">+IF(OFFSET('Sanitation Data'!$I$28,0,10*ROW('Sanitation Data'!I47))="","",OFFSET('Sanitation Data'!$I$28,0,10*ROW('Sanitation Data'!I47)))</f>
        <v/>
      </c>
      <c r="DK53" s="382" t="str">
        <f ca="1">+IF(OFFSET('Sanitation Data'!$I$29,0,10*ROW('Sanitation Data'!I47))="","",OFFSET('Sanitation Data'!$I$29,0,10*ROW('Sanitation Data'!I47)))</f>
        <v/>
      </c>
      <c r="DL53" s="382" t="str">
        <f ca="1">+IF(OFFSET('Sanitation Data'!$I$30,0,10*ROW('Sanitation Data'!I47))="","",OFFSET('Sanitation Data'!$I$30,0,10*ROW('Sanitation Data'!I47)))</f>
        <v/>
      </c>
      <c r="DM53" s="382" t="str">
        <f ca="1">+IF(OFFSET('Sanitation Data'!$I$31,0,10*ROW('Sanitation Data'!I47))="","",OFFSET('Sanitation Data'!$I$31,0,10*ROW('Sanitation Data'!I47)))</f>
        <v/>
      </c>
      <c r="DN53" s="382" t="str">
        <f ca="1">+IF(OFFSET('Sanitation Data'!$I$32,0,10*ROW('Sanitation Data'!I47))="","",OFFSET('Sanitation Data'!$I$32,0,10*ROW('Sanitation Data'!I47)))</f>
        <v/>
      </c>
      <c r="DO53" s="382" t="str">
        <f ca="1">+IF(OFFSET('Hygiene Data'!$D$11,0,10*ROW('Hygiene Data'!D47))="","",OFFSET('Hygiene Data'!$D$11,0,10*ROW('Hygiene Data'!D47)))</f>
        <v/>
      </c>
      <c r="DP53" s="382" t="str">
        <f ca="1">+IF(OFFSET('Hygiene Data'!$D$12,0,10*ROW('Hygiene Data'!D47))="","",OFFSET('Hygiene Data'!$D$12,0,10*ROW('Hygiene Data'!D47)))</f>
        <v/>
      </c>
      <c r="DQ53" s="382" t="str">
        <f ca="1">+IF(OFFSET('Hygiene Data'!$D$13,0,10*ROW('Hygiene Data'!D47))="","",OFFSET('Hygiene Data'!$D$13,0,10*ROW('Hygiene Data'!D47)))</f>
        <v/>
      </c>
      <c r="DR53" s="382" t="str">
        <f ca="1">+IF(OFFSET('Hygiene Data'!$E$11,0,10*ROW('Hygiene Data'!E47))="","",OFFSET('Hygiene Data'!$E$11,0,10*ROW('Hygiene Data'!E47)))</f>
        <v/>
      </c>
      <c r="DS53" s="382" t="str">
        <f ca="1">+IF(OFFSET('Hygiene Data'!$E$12,0,10*ROW('Hygiene Data'!E47))="","",OFFSET('Hygiene Data'!$E$12,0,10*ROW('Hygiene Data'!E47)))</f>
        <v/>
      </c>
      <c r="DT53" s="382" t="str">
        <f ca="1">+IF(OFFSET('Hygiene Data'!$E$13,0,10*ROW('Hygiene Data'!E47))="","",OFFSET('Hygiene Data'!$E$13,0,10*ROW('Hygiene Data'!E47)))</f>
        <v/>
      </c>
      <c r="DU53" s="382" t="str">
        <f ca="1">+IF(OFFSET('Hygiene Data'!$F$11,0,10*ROW('Hygiene Data'!F47))="","",OFFSET('Hygiene Data'!$F$11,0,10*ROW('Hygiene Data'!F47)))</f>
        <v/>
      </c>
      <c r="DV53" s="382" t="str">
        <f ca="1">+IF(OFFSET('Hygiene Data'!$F$12,0,10*ROW('Hygiene Data'!F47))="","",OFFSET('Hygiene Data'!$F$12,0,10*ROW('Hygiene Data'!F47)))</f>
        <v/>
      </c>
      <c r="DW53" s="382" t="str">
        <f ca="1">+IF(OFFSET('Hygiene Data'!$F$13,0,10*ROW('Hygiene Data'!F47))="","",OFFSET('Hygiene Data'!$F$13,0,10*ROW('Hygiene Data'!F47)))</f>
        <v/>
      </c>
      <c r="DX53" s="382" t="str">
        <f ca="1">+IF(OFFSET('Hygiene Data'!$G$11,0,10*ROW('Hygiene Data'!G47))="","",OFFSET('Hygiene Data'!$G$11,0,10*ROW('Hygiene Data'!G47)))</f>
        <v/>
      </c>
      <c r="DY53" s="382" t="str">
        <f ca="1">+IF(OFFSET('Hygiene Data'!$G$12,0,10*ROW('Hygiene Data'!G47))="","",OFFSET('Hygiene Data'!$G$12,0,10*ROW('Hygiene Data'!G47)))</f>
        <v/>
      </c>
      <c r="DZ53" s="382" t="str">
        <f ca="1">+IF(OFFSET('Hygiene Data'!$G$13,0,10*ROW('Hygiene Data'!G47))="","",OFFSET('Hygiene Data'!$G$13,0,10*ROW('Hygiene Data'!G47)))</f>
        <v/>
      </c>
      <c r="EA53" s="382" t="str">
        <f ca="1">+IF(OFFSET('Hygiene Data'!$H$11,0,10*ROW('Hygiene Data'!H47))="","",OFFSET('Hygiene Data'!$H$11,0,10*ROW('Hygiene Data'!H47)))</f>
        <v/>
      </c>
      <c r="EB53" s="382" t="str">
        <f ca="1">+IF(OFFSET('Hygiene Data'!$H$12,0,10*ROW('Hygiene Data'!H47))="","",OFFSET('Hygiene Data'!$H$12,0,10*ROW('Hygiene Data'!H47)))</f>
        <v/>
      </c>
      <c r="EC53" s="382" t="str">
        <f ca="1">+IF(OFFSET('Hygiene Data'!$H$13,0,10*ROW('Hygiene Data'!H47))="","",OFFSET('Hygiene Data'!$H$13,0,10*ROW('Hygiene Data'!H47)))</f>
        <v/>
      </c>
      <c r="ED53" s="382" t="str">
        <f ca="1">+IF(OFFSET('Hygiene Data'!$I$11,0,10*ROW('Hygiene Data'!I47))="","",OFFSET('Hygiene Data'!$I$11,0,10*ROW('Hygiene Data'!I47)))</f>
        <v/>
      </c>
      <c r="EE53" s="382" t="str">
        <f ca="1">+IF(OFFSET('Hygiene Data'!$I$12,0,10*ROW('Hygiene Data'!I47))="","",OFFSET('Hygiene Data'!$I$12,0,10*ROW('Hygiene Data'!I47)))</f>
        <v/>
      </c>
      <c r="EF53" s="382" t="str">
        <f ca="1">+IF(OFFSET('Hygiene Data'!$I$13,0,10*ROW('Hygiene Data'!I47))="","",OFFSET('Hygiene Data'!$I$13,0,10*ROW('Hygiene Data'!I47)))</f>
        <v/>
      </c>
    </row>
    <row r="54" spans="1:136" x14ac:dyDescent="0.25">
      <c r="A54" s="491" t="str">
        <f ca="1">+IF(OFFSET('Water Data'!$B$2,0,10*ROW('Water Data'!E48))="","",OFFSET('Water Data'!$B$2,0,10*ROW('Water Data'!E48)))</f>
        <v/>
      </c>
      <c r="B54" s="491"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18" t="str">
        <f t="shared" ca="1" si="0"/>
        <v/>
      </c>
      <c r="D54" s="519"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19"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19"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19"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19"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19"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19"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19"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19"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19"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19"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19"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19"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19"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19"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19"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19"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19"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20"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20"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20"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20"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20"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20"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20"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20"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20"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20"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20"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20"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20"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20"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20"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20"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20"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20"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20"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20"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20"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20"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20"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20"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20"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20"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20"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20"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20"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20"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21"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97"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21"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21"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21"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21"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21"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21"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21"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21"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21"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21"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21"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21"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21"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21"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21"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21"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82" t="str">
        <f ca="1">+IF(OFFSET('Water Data'!$D$27,0,10*ROW('Water Data'!D48))="","",OFFSET('Water Data'!$D$27,0,10*ROW('Water Data'!D48)))</f>
        <v/>
      </c>
      <c r="BT54" s="382" t="str">
        <f ca="1">+IF(OFFSET('Water Data'!$D$28,0,10*ROW('Water Data'!D48))="","",OFFSET('Water Data'!$D$28,0,10*ROW('Water Data'!D48)))</f>
        <v/>
      </c>
      <c r="BU54" s="382" t="str">
        <f ca="1">+IF(OFFSET('Water Data'!$D$29,0,10*ROW('Water Data'!D48))="","",OFFSET('Water Data'!$D$29,0,10*ROW('Water Data'!D48)))</f>
        <v/>
      </c>
      <c r="BV54" s="382" t="str">
        <f ca="1">+IF(OFFSET('Water Data'!$E$27,0,10*ROW('Water Data'!E48))="","",OFFSET('Water Data'!$E$27,0,10*ROW('Water Data'!E48)))</f>
        <v/>
      </c>
      <c r="BW54" s="382" t="str">
        <f ca="1">+IF(OFFSET('Water Data'!$E$28,0,10*ROW('Water Data'!E48))="","",OFFSET('Water Data'!$E$28,0,10*ROW('Water Data'!E48)))</f>
        <v/>
      </c>
      <c r="BX54" s="382" t="str">
        <f ca="1">+IF(OFFSET('Water Data'!$E$29,0,10*ROW('Water Data'!E48))="","",OFFSET('Water Data'!$E$29,0,10*ROW('Water Data'!E48)))</f>
        <v/>
      </c>
      <c r="BY54" s="382" t="str">
        <f ca="1">+IF(OFFSET('Water Data'!$F$27,0,10*ROW('Water Data'!F48))="","",OFFSET('Water Data'!$F$27,0,10*ROW('Water Data'!F48)))</f>
        <v/>
      </c>
      <c r="BZ54" s="382" t="str">
        <f ca="1">+IF(OFFSET('Water Data'!$F$28,0,10*ROW('Water Data'!F48))="","",OFFSET('Water Data'!$F$28,0,10*ROW('Water Data'!F48)))</f>
        <v/>
      </c>
      <c r="CA54" s="382" t="str">
        <f ca="1">+IF(OFFSET('Water Data'!$F$29,0,10*ROW('Water Data'!F48))="","",OFFSET('Water Data'!$F$29,0,10*ROW('Water Data'!F48)))</f>
        <v/>
      </c>
      <c r="CB54" s="382" t="str">
        <f ca="1">+IF(OFFSET('Water Data'!$G$27,0,10*ROW('Water Data'!G48))="","",OFFSET('Water Data'!$G$27,0,10*ROW('Water Data'!G48)))</f>
        <v/>
      </c>
      <c r="CC54" s="382" t="str">
        <f ca="1">+IF(OFFSET('Water Data'!$G$28,0,10*ROW('Water Data'!G48))="","",OFFSET('Water Data'!$G$28,0,10*ROW('Water Data'!G48)))</f>
        <v/>
      </c>
      <c r="CD54" s="382" t="str">
        <f ca="1">+IF(OFFSET('Water Data'!$G$29,0,10*ROW('Water Data'!G48))="","",OFFSET('Water Data'!$G$29,0,10*ROW('Water Data'!G48)))</f>
        <v/>
      </c>
      <c r="CE54" s="382" t="str">
        <f ca="1">+IF(OFFSET('Water Data'!$H$27,0,10*ROW('Water Data'!H48))="","",OFFSET('Water Data'!$H$27,0,10*ROW('Water Data'!H48)))</f>
        <v/>
      </c>
      <c r="CF54" s="382" t="str">
        <f ca="1">+IF(OFFSET('Water Data'!$H$28,0,10*ROW('Water Data'!H48))="","",OFFSET('Water Data'!$H$28,0,10*ROW('Water Data'!H48)))</f>
        <v/>
      </c>
      <c r="CG54" s="382" t="str">
        <f ca="1">+IF(OFFSET('Water Data'!$H$29,0,10*ROW('Water Data'!H48))="","",OFFSET('Water Data'!$H$29,0,10*ROW('Water Data'!H48)))</f>
        <v/>
      </c>
      <c r="CH54" s="382" t="str">
        <f ca="1">+IF(OFFSET('Water Data'!$I$27,0,10*ROW('Water Data'!I48))="","",OFFSET('Water Data'!$I$27,0,10*ROW('Water Data'!I48)))</f>
        <v/>
      </c>
      <c r="CI54" s="382" t="str">
        <f ca="1">+IF(OFFSET('Water Data'!$I$28,0,10*ROW('Water Data'!I48))="","",OFFSET('Water Data'!$I$28,0,10*ROW('Water Data'!I48)))</f>
        <v/>
      </c>
      <c r="CJ54" s="382" t="str">
        <f ca="1">+IF(OFFSET('Water Data'!$I$29,0,10*ROW('Water Data'!I48))="","",OFFSET('Water Data'!$I$29,0,10*ROW('Water Data'!I48)))</f>
        <v/>
      </c>
      <c r="CK54" s="382" t="str">
        <f ca="1">+IF(OFFSET('Sanitation Data'!$D$28,0,10*ROW('Sanitation Data'!D48))="","",OFFSET('Sanitation Data'!$D$28,0,10*ROW('Sanitation Data'!D48)))</f>
        <v/>
      </c>
      <c r="CL54" s="382" t="str">
        <f ca="1">+IF(OFFSET('Sanitation Data'!$D$29,0,10*ROW('Sanitation Data'!D48))="","",OFFSET('Sanitation Data'!$D$29,0,10*ROW('Sanitation Data'!D48)))</f>
        <v/>
      </c>
      <c r="CM54" s="382" t="str">
        <f ca="1">+IF(OFFSET('Sanitation Data'!$D$30,0,10*ROW('Sanitation Data'!D48))="","",OFFSET('Sanitation Data'!$D$30,0,10*ROW('Sanitation Data'!D48)))</f>
        <v/>
      </c>
      <c r="CN54" s="382" t="str">
        <f ca="1">+IF(OFFSET('Sanitation Data'!$D$31,0,10*ROW('Sanitation Data'!D48))="","",OFFSET('Sanitation Data'!$D$31,0,10*ROW('Sanitation Data'!D48)))</f>
        <v/>
      </c>
      <c r="CO54" s="382" t="str">
        <f ca="1">+IF(OFFSET('Sanitation Data'!$D$32,0,10*ROW('Sanitation Data'!D48))="","",OFFSET('Sanitation Data'!$D$32,0,10*ROW('Sanitation Data'!D48)))</f>
        <v/>
      </c>
      <c r="CP54" s="382" t="str">
        <f ca="1">+IF(OFFSET('Sanitation Data'!$E$28,0,10*ROW('Sanitation Data'!E48))="","",OFFSET('Sanitation Data'!$E$28,0,10*ROW('Sanitation Data'!E48)))</f>
        <v/>
      </c>
      <c r="CQ54" s="382" t="str">
        <f ca="1">+IF(OFFSET('Sanitation Data'!$E$29,0,10*ROW('Sanitation Data'!E48))="","",OFFSET('Sanitation Data'!$E$29,0,10*ROW('Sanitation Data'!E48)))</f>
        <v/>
      </c>
      <c r="CR54" s="382" t="str">
        <f ca="1">+IF(OFFSET('Sanitation Data'!$E$30,0,10*ROW('Sanitation Data'!E48))="","",OFFSET('Sanitation Data'!$E$30,0,10*ROW('Sanitation Data'!E48)))</f>
        <v/>
      </c>
      <c r="CS54" s="382" t="str">
        <f ca="1">+IF(OFFSET('Sanitation Data'!$E$31,0,10*ROW('Sanitation Data'!E48))="","",OFFSET('Sanitation Data'!$E$31,0,10*ROW('Sanitation Data'!E48)))</f>
        <v/>
      </c>
      <c r="CT54" s="382" t="str">
        <f ca="1">+IF(OFFSET('Sanitation Data'!$E$32,0,10*ROW('Sanitation Data'!E48))="","",OFFSET('Sanitation Data'!$E$32,0,10*ROW('Sanitation Data'!E48)))</f>
        <v/>
      </c>
      <c r="CU54" s="382" t="str">
        <f ca="1">+IF(OFFSET('Sanitation Data'!$F$28,0,10*ROW('Sanitation Data'!F48))="","",OFFSET('Sanitation Data'!$F$28,0,10*ROW('Sanitation Data'!F48)))</f>
        <v/>
      </c>
      <c r="CV54" s="382" t="str">
        <f ca="1">+IF(OFFSET('Sanitation Data'!$F$29,0,10*ROW('Sanitation Data'!F48))="","",OFFSET('Sanitation Data'!$F$29,0,10*ROW('Sanitation Data'!F48)))</f>
        <v/>
      </c>
      <c r="CW54" s="382" t="str">
        <f ca="1">+IF(OFFSET('Sanitation Data'!$F$30,0,10*ROW('Sanitation Data'!F48))="","",OFFSET('Sanitation Data'!$F$30,0,10*ROW('Sanitation Data'!F48)))</f>
        <v/>
      </c>
      <c r="CX54" s="382" t="str">
        <f ca="1">+IF(OFFSET('Sanitation Data'!$F$31,0,10*ROW('Sanitation Data'!F48))="","",OFFSET('Sanitation Data'!$F$31,0,10*ROW('Sanitation Data'!F48)))</f>
        <v/>
      </c>
      <c r="CY54" s="382" t="str">
        <f ca="1">+IF(OFFSET('Sanitation Data'!$F$32,0,10*ROW('Sanitation Data'!F48))="","",OFFSET('Sanitation Data'!$F$32,0,10*ROW('Sanitation Data'!F48)))</f>
        <v/>
      </c>
      <c r="CZ54" s="382" t="str">
        <f ca="1">+IF(OFFSET('Sanitation Data'!$G$28,0,10*ROW('Sanitation Data'!G48))="","",OFFSET('Sanitation Data'!$G$28,0,10*ROW('Sanitation Data'!G48)))</f>
        <v/>
      </c>
      <c r="DA54" s="382" t="str">
        <f ca="1">+IF(OFFSET('Sanitation Data'!$G$29,0,10*ROW('Sanitation Data'!G48))="","",OFFSET('Sanitation Data'!$G$29,0,10*ROW('Sanitation Data'!G48)))</f>
        <v/>
      </c>
      <c r="DB54" s="382" t="str">
        <f ca="1">+IF(OFFSET('Sanitation Data'!$G$30,0,10*ROW('Sanitation Data'!G48))="","",OFFSET('Sanitation Data'!$G$30,0,10*ROW('Sanitation Data'!G48)))</f>
        <v/>
      </c>
      <c r="DC54" s="382" t="str">
        <f ca="1">+IF(OFFSET('Sanitation Data'!$G$31,0,10*ROW('Sanitation Data'!G48))="","",OFFSET('Sanitation Data'!$G$31,0,10*ROW('Sanitation Data'!G48)))</f>
        <v/>
      </c>
      <c r="DD54" s="382" t="str">
        <f ca="1">+IF(OFFSET('Sanitation Data'!$G$32,0,10*ROW('Sanitation Data'!G48))="","",OFFSET('Sanitation Data'!$G$32,0,10*ROW('Sanitation Data'!G48)))</f>
        <v/>
      </c>
      <c r="DE54" s="382" t="str">
        <f ca="1">+IF(OFFSET('Sanitation Data'!$H$28,0,10*ROW('Sanitation Data'!H48))="","",OFFSET('Sanitation Data'!$H$28,0,10*ROW('Sanitation Data'!H48)))</f>
        <v/>
      </c>
      <c r="DF54" s="382" t="str">
        <f ca="1">+IF(OFFSET('Sanitation Data'!$H$29,0,10*ROW('Sanitation Data'!H48))="","",OFFSET('Sanitation Data'!$H$29,0,10*ROW('Sanitation Data'!H48)))</f>
        <v/>
      </c>
      <c r="DG54" s="382" t="str">
        <f ca="1">+IF(OFFSET('Sanitation Data'!$H$30,0,10*ROW('Sanitation Data'!H48))="","",OFFSET('Sanitation Data'!$H$30,0,10*ROW('Sanitation Data'!H48)))</f>
        <v/>
      </c>
      <c r="DH54" s="382" t="str">
        <f ca="1">+IF(OFFSET('Sanitation Data'!$H$31,0,10*ROW('Sanitation Data'!H48))="","",OFFSET('Sanitation Data'!$H$31,0,10*ROW('Sanitation Data'!H48)))</f>
        <v/>
      </c>
      <c r="DI54" s="382" t="str">
        <f ca="1">+IF(OFFSET('Sanitation Data'!$H$32,0,10*ROW('Sanitation Data'!H48))="","",OFFSET('Sanitation Data'!$H$32,0,10*ROW('Sanitation Data'!H48)))</f>
        <v/>
      </c>
      <c r="DJ54" s="382" t="str">
        <f ca="1">+IF(OFFSET('Sanitation Data'!$I$28,0,10*ROW('Sanitation Data'!I48))="","",OFFSET('Sanitation Data'!$I$28,0,10*ROW('Sanitation Data'!I48)))</f>
        <v/>
      </c>
      <c r="DK54" s="382" t="str">
        <f ca="1">+IF(OFFSET('Sanitation Data'!$I$29,0,10*ROW('Sanitation Data'!I48))="","",OFFSET('Sanitation Data'!$I$29,0,10*ROW('Sanitation Data'!I48)))</f>
        <v/>
      </c>
      <c r="DL54" s="382" t="str">
        <f ca="1">+IF(OFFSET('Sanitation Data'!$I$30,0,10*ROW('Sanitation Data'!I48))="","",OFFSET('Sanitation Data'!$I$30,0,10*ROW('Sanitation Data'!I48)))</f>
        <v/>
      </c>
      <c r="DM54" s="382" t="str">
        <f ca="1">+IF(OFFSET('Sanitation Data'!$I$31,0,10*ROW('Sanitation Data'!I48))="","",OFFSET('Sanitation Data'!$I$31,0,10*ROW('Sanitation Data'!I48)))</f>
        <v/>
      </c>
      <c r="DN54" s="382" t="str">
        <f ca="1">+IF(OFFSET('Sanitation Data'!$I$32,0,10*ROW('Sanitation Data'!I48))="","",OFFSET('Sanitation Data'!$I$32,0,10*ROW('Sanitation Data'!I48)))</f>
        <v/>
      </c>
      <c r="DO54" s="382" t="str">
        <f ca="1">+IF(OFFSET('Hygiene Data'!$D$11,0,10*ROW('Hygiene Data'!D48))="","",OFFSET('Hygiene Data'!$D$11,0,10*ROW('Hygiene Data'!D48)))</f>
        <v/>
      </c>
      <c r="DP54" s="382" t="str">
        <f ca="1">+IF(OFFSET('Hygiene Data'!$D$12,0,10*ROW('Hygiene Data'!D48))="","",OFFSET('Hygiene Data'!$D$12,0,10*ROW('Hygiene Data'!D48)))</f>
        <v/>
      </c>
      <c r="DQ54" s="382" t="str">
        <f ca="1">+IF(OFFSET('Hygiene Data'!$D$13,0,10*ROW('Hygiene Data'!D48))="","",OFFSET('Hygiene Data'!$D$13,0,10*ROW('Hygiene Data'!D48)))</f>
        <v/>
      </c>
      <c r="DR54" s="382" t="str">
        <f ca="1">+IF(OFFSET('Hygiene Data'!$E$11,0,10*ROW('Hygiene Data'!E48))="","",OFFSET('Hygiene Data'!$E$11,0,10*ROW('Hygiene Data'!E48)))</f>
        <v/>
      </c>
      <c r="DS54" s="382" t="str">
        <f ca="1">+IF(OFFSET('Hygiene Data'!$E$12,0,10*ROW('Hygiene Data'!E48))="","",OFFSET('Hygiene Data'!$E$12,0,10*ROW('Hygiene Data'!E48)))</f>
        <v/>
      </c>
      <c r="DT54" s="382" t="str">
        <f ca="1">+IF(OFFSET('Hygiene Data'!$E$13,0,10*ROW('Hygiene Data'!E48))="","",OFFSET('Hygiene Data'!$E$13,0,10*ROW('Hygiene Data'!E48)))</f>
        <v/>
      </c>
      <c r="DU54" s="382" t="str">
        <f ca="1">+IF(OFFSET('Hygiene Data'!$F$11,0,10*ROW('Hygiene Data'!F48))="","",OFFSET('Hygiene Data'!$F$11,0,10*ROW('Hygiene Data'!F48)))</f>
        <v/>
      </c>
      <c r="DV54" s="382" t="str">
        <f ca="1">+IF(OFFSET('Hygiene Data'!$F$12,0,10*ROW('Hygiene Data'!F48))="","",OFFSET('Hygiene Data'!$F$12,0,10*ROW('Hygiene Data'!F48)))</f>
        <v/>
      </c>
      <c r="DW54" s="382" t="str">
        <f ca="1">+IF(OFFSET('Hygiene Data'!$F$13,0,10*ROW('Hygiene Data'!F48))="","",OFFSET('Hygiene Data'!$F$13,0,10*ROW('Hygiene Data'!F48)))</f>
        <v/>
      </c>
      <c r="DX54" s="382" t="str">
        <f ca="1">+IF(OFFSET('Hygiene Data'!$G$11,0,10*ROW('Hygiene Data'!G48))="","",OFFSET('Hygiene Data'!$G$11,0,10*ROW('Hygiene Data'!G48)))</f>
        <v/>
      </c>
      <c r="DY54" s="382" t="str">
        <f ca="1">+IF(OFFSET('Hygiene Data'!$G$12,0,10*ROW('Hygiene Data'!G48))="","",OFFSET('Hygiene Data'!$G$12,0,10*ROW('Hygiene Data'!G48)))</f>
        <v/>
      </c>
      <c r="DZ54" s="382" t="str">
        <f ca="1">+IF(OFFSET('Hygiene Data'!$G$13,0,10*ROW('Hygiene Data'!G48))="","",OFFSET('Hygiene Data'!$G$13,0,10*ROW('Hygiene Data'!G48)))</f>
        <v/>
      </c>
      <c r="EA54" s="382" t="str">
        <f ca="1">+IF(OFFSET('Hygiene Data'!$H$11,0,10*ROW('Hygiene Data'!H48))="","",OFFSET('Hygiene Data'!$H$11,0,10*ROW('Hygiene Data'!H48)))</f>
        <v/>
      </c>
      <c r="EB54" s="382" t="str">
        <f ca="1">+IF(OFFSET('Hygiene Data'!$H$12,0,10*ROW('Hygiene Data'!H48))="","",OFFSET('Hygiene Data'!$H$12,0,10*ROW('Hygiene Data'!H48)))</f>
        <v/>
      </c>
      <c r="EC54" s="382" t="str">
        <f ca="1">+IF(OFFSET('Hygiene Data'!$H$13,0,10*ROW('Hygiene Data'!H48))="","",OFFSET('Hygiene Data'!$H$13,0,10*ROW('Hygiene Data'!H48)))</f>
        <v/>
      </c>
      <c r="ED54" s="382" t="str">
        <f ca="1">+IF(OFFSET('Hygiene Data'!$I$11,0,10*ROW('Hygiene Data'!I48))="","",OFFSET('Hygiene Data'!$I$11,0,10*ROW('Hygiene Data'!I48)))</f>
        <v/>
      </c>
      <c r="EE54" s="382" t="str">
        <f ca="1">+IF(OFFSET('Hygiene Data'!$I$12,0,10*ROW('Hygiene Data'!I48))="","",OFFSET('Hygiene Data'!$I$12,0,10*ROW('Hygiene Data'!I48)))</f>
        <v/>
      </c>
      <c r="EF54" s="382" t="str">
        <f ca="1">+IF(OFFSET('Hygiene Data'!$I$13,0,10*ROW('Hygiene Data'!I48))="","",OFFSET('Hygiene Data'!$I$13,0,10*ROW('Hygiene Data'!I48)))</f>
        <v/>
      </c>
    </row>
    <row r="55" spans="1:136" x14ac:dyDescent="0.25">
      <c r="A55" s="491" t="str">
        <f ca="1">+IF(OFFSET('Water Data'!$B$2,0,10*ROW('Water Data'!E49))="","",OFFSET('Water Data'!$B$2,0,10*ROW('Water Data'!E49)))</f>
        <v/>
      </c>
      <c r="B55" s="491"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18" t="str">
        <f t="shared" ca="1" si="0"/>
        <v/>
      </c>
      <c r="D55" s="519"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19"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19"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19"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19"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19"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19"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19"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19"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19"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19"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19"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19"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19"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19"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19"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19"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19"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20"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20"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20"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20"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20"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20"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20"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20"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20"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20"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20"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20"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20"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20"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20"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20"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20"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20"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20"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20"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20"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20"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20"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20"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20"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20"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20"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20"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20"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20"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21"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97"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21"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21"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21"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21"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21"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21"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21"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21"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21"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21"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21"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21"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21"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21"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21"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21"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82" t="str">
        <f ca="1">+IF(OFFSET('Water Data'!$D$27,0,10*ROW('Water Data'!D49))="","",OFFSET('Water Data'!$D$27,0,10*ROW('Water Data'!D49)))</f>
        <v/>
      </c>
      <c r="BT55" s="382" t="str">
        <f ca="1">+IF(OFFSET('Water Data'!$D$28,0,10*ROW('Water Data'!D49))="","",OFFSET('Water Data'!$D$28,0,10*ROW('Water Data'!D49)))</f>
        <v/>
      </c>
      <c r="BU55" s="382" t="str">
        <f ca="1">+IF(OFFSET('Water Data'!$D$29,0,10*ROW('Water Data'!D49))="","",OFFSET('Water Data'!$D$29,0,10*ROW('Water Data'!D49)))</f>
        <v/>
      </c>
      <c r="BV55" s="382" t="str">
        <f ca="1">+IF(OFFSET('Water Data'!$E$27,0,10*ROW('Water Data'!E49))="","",OFFSET('Water Data'!$E$27,0,10*ROW('Water Data'!E49)))</f>
        <v/>
      </c>
      <c r="BW55" s="382" t="str">
        <f ca="1">+IF(OFFSET('Water Data'!$E$28,0,10*ROW('Water Data'!E49))="","",OFFSET('Water Data'!$E$28,0,10*ROW('Water Data'!E49)))</f>
        <v/>
      </c>
      <c r="BX55" s="382" t="str">
        <f ca="1">+IF(OFFSET('Water Data'!$E$29,0,10*ROW('Water Data'!E49))="","",OFFSET('Water Data'!$E$29,0,10*ROW('Water Data'!E49)))</f>
        <v/>
      </c>
      <c r="BY55" s="382" t="str">
        <f ca="1">+IF(OFFSET('Water Data'!$F$27,0,10*ROW('Water Data'!F49))="","",OFFSET('Water Data'!$F$27,0,10*ROW('Water Data'!F49)))</f>
        <v/>
      </c>
      <c r="BZ55" s="382" t="str">
        <f ca="1">+IF(OFFSET('Water Data'!$F$28,0,10*ROW('Water Data'!F49))="","",OFFSET('Water Data'!$F$28,0,10*ROW('Water Data'!F49)))</f>
        <v/>
      </c>
      <c r="CA55" s="382" t="str">
        <f ca="1">+IF(OFFSET('Water Data'!$F$29,0,10*ROW('Water Data'!F49))="","",OFFSET('Water Data'!$F$29,0,10*ROW('Water Data'!F49)))</f>
        <v/>
      </c>
      <c r="CB55" s="382" t="str">
        <f ca="1">+IF(OFFSET('Water Data'!$G$27,0,10*ROW('Water Data'!G49))="","",OFFSET('Water Data'!$G$27,0,10*ROW('Water Data'!G49)))</f>
        <v/>
      </c>
      <c r="CC55" s="382" t="str">
        <f ca="1">+IF(OFFSET('Water Data'!$G$28,0,10*ROW('Water Data'!G49))="","",OFFSET('Water Data'!$G$28,0,10*ROW('Water Data'!G49)))</f>
        <v/>
      </c>
      <c r="CD55" s="382" t="str">
        <f ca="1">+IF(OFFSET('Water Data'!$G$29,0,10*ROW('Water Data'!G49))="","",OFFSET('Water Data'!$G$29,0,10*ROW('Water Data'!G49)))</f>
        <v/>
      </c>
      <c r="CE55" s="382" t="str">
        <f ca="1">+IF(OFFSET('Water Data'!$H$27,0,10*ROW('Water Data'!H49))="","",OFFSET('Water Data'!$H$27,0,10*ROW('Water Data'!H49)))</f>
        <v/>
      </c>
      <c r="CF55" s="382" t="str">
        <f ca="1">+IF(OFFSET('Water Data'!$H$28,0,10*ROW('Water Data'!H49))="","",OFFSET('Water Data'!$H$28,0,10*ROW('Water Data'!H49)))</f>
        <v/>
      </c>
      <c r="CG55" s="382" t="str">
        <f ca="1">+IF(OFFSET('Water Data'!$H$29,0,10*ROW('Water Data'!H49))="","",OFFSET('Water Data'!$H$29,0,10*ROW('Water Data'!H49)))</f>
        <v/>
      </c>
      <c r="CH55" s="382" t="str">
        <f ca="1">+IF(OFFSET('Water Data'!$I$27,0,10*ROW('Water Data'!I49))="","",OFFSET('Water Data'!$I$27,0,10*ROW('Water Data'!I49)))</f>
        <v/>
      </c>
      <c r="CI55" s="382" t="str">
        <f ca="1">+IF(OFFSET('Water Data'!$I$28,0,10*ROW('Water Data'!I49))="","",OFFSET('Water Data'!$I$28,0,10*ROW('Water Data'!I49)))</f>
        <v/>
      </c>
      <c r="CJ55" s="382" t="str">
        <f ca="1">+IF(OFFSET('Water Data'!$I$29,0,10*ROW('Water Data'!I49))="","",OFFSET('Water Data'!$I$29,0,10*ROW('Water Data'!I49)))</f>
        <v/>
      </c>
      <c r="CK55" s="382" t="str">
        <f ca="1">+IF(OFFSET('Sanitation Data'!$D$28,0,10*ROW('Sanitation Data'!D49))="","",OFFSET('Sanitation Data'!$D$28,0,10*ROW('Sanitation Data'!D49)))</f>
        <v/>
      </c>
      <c r="CL55" s="382" t="str">
        <f ca="1">+IF(OFFSET('Sanitation Data'!$D$29,0,10*ROW('Sanitation Data'!D49))="","",OFFSET('Sanitation Data'!$D$29,0,10*ROW('Sanitation Data'!D49)))</f>
        <v/>
      </c>
      <c r="CM55" s="382" t="str">
        <f ca="1">+IF(OFFSET('Sanitation Data'!$D$30,0,10*ROW('Sanitation Data'!D49))="","",OFFSET('Sanitation Data'!$D$30,0,10*ROW('Sanitation Data'!D49)))</f>
        <v/>
      </c>
      <c r="CN55" s="382" t="str">
        <f ca="1">+IF(OFFSET('Sanitation Data'!$D$31,0,10*ROW('Sanitation Data'!D49))="","",OFFSET('Sanitation Data'!$D$31,0,10*ROW('Sanitation Data'!D49)))</f>
        <v/>
      </c>
      <c r="CO55" s="382" t="str">
        <f ca="1">+IF(OFFSET('Sanitation Data'!$D$32,0,10*ROW('Sanitation Data'!D49))="","",OFFSET('Sanitation Data'!$D$32,0,10*ROW('Sanitation Data'!D49)))</f>
        <v/>
      </c>
      <c r="CP55" s="382" t="str">
        <f ca="1">+IF(OFFSET('Sanitation Data'!$E$28,0,10*ROW('Sanitation Data'!E49))="","",OFFSET('Sanitation Data'!$E$28,0,10*ROW('Sanitation Data'!E49)))</f>
        <v/>
      </c>
      <c r="CQ55" s="382" t="str">
        <f ca="1">+IF(OFFSET('Sanitation Data'!$E$29,0,10*ROW('Sanitation Data'!E49))="","",OFFSET('Sanitation Data'!$E$29,0,10*ROW('Sanitation Data'!E49)))</f>
        <v/>
      </c>
      <c r="CR55" s="382" t="str">
        <f ca="1">+IF(OFFSET('Sanitation Data'!$E$30,0,10*ROW('Sanitation Data'!E49))="","",OFFSET('Sanitation Data'!$E$30,0,10*ROW('Sanitation Data'!E49)))</f>
        <v/>
      </c>
      <c r="CS55" s="382" t="str">
        <f ca="1">+IF(OFFSET('Sanitation Data'!$E$31,0,10*ROW('Sanitation Data'!E49))="","",OFFSET('Sanitation Data'!$E$31,0,10*ROW('Sanitation Data'!E49)))</f>
        <v/>
      </c>
      <c r="CT55" s="382" t="str">
        <f ca="1">+IF(OFFSET('Sanitation Data'!$E$32,0,10*ROW('Sanitation Data'!E49))="","",OFFSET('Sanitation Data'!$E$32,0,10*ROW('Sanitation Data'!E49)))</f>
        <v/>
      </c>
      <c r="CU55" s="382" t="str">
        <f ca="1">+IF(OFFSET('Sanitation Data'!$F$28,0,10*ROW('Sanitation Data'!F49))="","",OFFSET('Sanitation Data'!$F$28,0,10*ROW('Sanitation Data'!F49)))</f>
        <v/>
      </c>
      <c r="CV55" s="382" t="str">
        <f ca="1">+IF(OFFSET('Sanitation Data'!$F$29,0,10*ROW('Sanitation Data'!F49))="","",OFFSET('Sanitation Data'!$F$29,0,10*ROW('Sanitation Data'!F49)))</f>
        <v/>
      </c>
      <c r="CW55" s="382" t="str">
        <f ca="1">+IF(OFFSET('Sanitation Data'!$F$30,0,10*ROW('Sanitation Data'!F49))="","",OFFSET('Sanitation Data'!$F$30,0,10*ROW('Sanitation Data'!F49)))</f>
        <v/>
      </c>
      <c r="CX55" s="382" t="str">
        <f ca="1">+IF(OFFSET('Sanitation Data'!$F$31,0,10*ROW('Sanitation Data'!F49))="","",OFFSET('Sanitation Data'!$F$31,0,10*ROW('Sanitation Data'!F49)))</f>
        <v/>
      </c>
      <c r="CY55" s="382" t="str">
        <f ca="1">+IF(OFFSET('Sanitation Data'!$F$32,0,10*ROW('Sanitation Data'!F49))="","",OFFSET('Sanitation Data'!$F$32,0,10*ROW('Sanitation Data'!F49)))</f>
        <v/>
      </c>
      <c r="CZ55" s="382" t="str">
        <f ca="1">+IF(OFFSET('Sanitation Data'!$G$28,0,10*ROW('Sanitation Data'!G49))="","",OFFSET('Sanitation Data'!$G$28,0,10*ROW('Sanitation Data'!G49)))</f>
        <v/>
      </c>
      <c r="DA55" s="382" t="str">
        <f ca="1">+IF(OFFSET('Sanitation Data'!$G$29,0,10*ROW('Sanitation Data'!G49))="","",OFFSET('Sanitation Data'!$G$29,0,10*ROW('Sanitation Data'!G49)))</f>
        <v/>
      </c>
      <c r="DB55" s="382" t="str">
        <f ca="1">+IF(OFFSET('Sanitation Data'!$G$30,0,10*ROW('Sanitation Data'!G49))="","",OFFSET('Sanitation Data'!$G$30,0,10*ROW('Sanitation Data'!G49)))</f>
        <v/>
      </c>
      <c r="DC55" s="382" t="str">
        <f ca="1">+IF(OFFSET('Sanitation Data'!$G$31,0,10*ROW('Sanitation Data'!G49))="","",OFFSET('Sanitation Data'!$G$31,0,10*ROW('Sanitation Data'!G49)))</f>
        <v/>
      </c>
      <c r="DD55" s="382" t="str">
        <f ca="1">+IF(OFFSET('Sanitation Data'!$G$32,0,10*ROW('Sanitation Data'!G49))="","",OFFSET('Sanitation Data'!$G$32,0,10*ROW('Sanitation Data'!G49)))</f>
        <v/>
      </c>
      <c r="DE55" s="382" t="str">
        <f ca="1">+IF(OFFSET('Sanitation Data'!$H$28,0,10*ROW('Sanitation Data'!H49))="","",OFFSET('Sanitation Data'!$H$28,0,10*ROW('Sanitation Data'!H49)))</f>
        <v/>
      </c>
      <c r="DF55" s="382" t="str">
        <f ca="1">+IF(OFFSET('Sanitation Data'!$H$29,0,10*ROW('Sanitation Data'!H49))="","",OFFSET('Sanitation Data'!$H$29,0,10*ROW('Sanitation Data'!H49)))</f>
        <v/>
      </c>
      <c r="DG55" s="382" t="str">
        <f ca="1">+IF(OFFSET('Sanitation Data'!$H$30,0,10*ROW('Sanitation Data'!H49))="","",OFFSET('Sanitation Data'!$H$30,0,10*ROW('Sanitation Data'!H49)))</f>
        <v/>
      </c>
      <c r="DH55" s="382" t="str">
        <f ca="1">+IF(OFFSET('Sanitation Data'!$H$31,0,10*ROW('Sanitation Data'!H49))="","",OFFSET('Sanitation Data'!$H$31,0,10*ROW('Sanitation Data'!H49)))</f>
        <v/>
      </c>
      <c r="DI55" s="382" t="str">
        <f ca="1">+IF(OFFSET('Sanitation Data'!$H$32,0,10*ROW('Sanitation Data'!H49))="","",OFFSET('Sanitation Data'!$H$32,0,10*ROW('Sanitation Data'!H49)))</f>
        <v/>
      </c>
      <c r="DJ55" s="382" t="str">
        <f ca="1">+IF(OFFSET('Sanitation Data'!$I$28,0,10*ROW('Sanitation Data'!I49))="","",OFFSET('Sanitation Data'!$I$28,0,10*ROW('Sanitation Data'!I49)))</f>
        <v/>
      </c>
      <c r="DK55" s="382" t="str">
        <f ca="1">+IF(OFFSET('Sanitation Data'!$I$29,0,10*ROW('Sanitation Data'!I49))="","",OFFSET('Sanitation Data'!$I$29,0,10*ROW('Sanitation Data'!I49)))</f>
        <v/>
      </c>
      <c r="DL55" s="382" t="str">
        <f ca="1">+IF(OFFSET('Sanitation Data'!$I$30,0,10*ROW('Sanitation Data'!I49))="","",OFFSET('Sanitation Data'!$I$30,0,10*ROW('Sanitation Data'!I49)))</f>
        <v/>
      </c>
      <c r="DM55" s="382" t="str">
        <f ca="1">+IF(OFFSET('Sanitation Data'!$I$31,0,10*ROW('Sanitation Data'!I49))="","",OFFSET('Sanitation Data'!$I$31,0,10*ROW('Sanitation Data'!I49)))</f>
        <v/>
      </c>
      <c r="DN55" s="382" t="str">
        <f ca="1">+IF(OFFSET('Sanitation Data'!$I$32,0,10*ROW('Sanitation Data'!I49))="","",OFFSET('Sanitation Data'!$I$32,0,10*ROW('Sanitation Data'!I49)))</f>
        <v/>
      </c>
      <c r="DO55" s="382" t="str">
        <f ca="1">+IF(OFFSET('Hygiene Data'!$D$11,0,10*ROW('Hygiene Data'!D49))="","",OFFSET('Hygiene Data'!$D$11,0,10*ROW('Hygiene Data'!D49)))</f>
        <v/>
      </c>
      <c r="DP55" s="382" t="str">
        <f ca="1">+IF(OFFSET('Hygiene Data'!$D$12,0,10*ROW('Hygiene Data'!D49))="","",OFFSET('Hygiene Data'!$D$12,0,10*ROW('Hygiene Data'!D49)))</f>
        <v/>
      </c>
      <c r="DQ55" s="382" t="str">
        <f ca="1">+IF(OFFSET('Hygiene Data'!$D$13,0,10*ROW('Hygiene Data'!D49))="","",OFFSET('Hygiene Data'!$D$13,0,10*ROW('Hygiene Data'!D49)))</f>
        <v/>
      </c>
      <c r="DR55" s="382" t="str">
        <f ca="1">+IF(OFFSET('Hygiene Data'!$E$11,0,10*ROW('Hygiene Data'!E49))="","",OFFSET('Hygiene Data'!$E$11,0,10*ROW('Hygiene Data'!E49)))</f>
        <v/>
      </c>
      <c r="DS55" s="382" t="str">
        <f ca="1">+IF(OFFSET('Hygiene Data'!$E$12,0,10*ROW('Hygiene Data'!E49))="","",OFFSET('Hygiene Data'!$E$12,0,10*ROW('Hygiene Data'!E49)))</f>
        <v/>
      </c>
      <c r="DT55" s="382" t="str">
        <f ca="1">+IF(OFFSET('Hygiene Data'!$E$13,0,10*ROW('Hygiene Data'!E49))="","",OFFSET('Hygiene Data'!$E$13,0,10*ROW('Hygiene Data'!E49)))</f>
        <v/>
      </c>
      <c r="DU55" s="382" t="str">
        <f ca="1">+IF(OFFSET('Hygiene Data'!$F$11,0,10*ROW('Hygiene Data'!F49))="","",OFFSET('Hygiene Data'!$F$11,0,10*ROW('Hygiene Data'!F49)))</f>
        <v/>
      </c>
      <c r="DV55" s="382" t="str">
        <f ca="1">+IF(OFFSET('Hygiene Data'!$F$12,0,10*ROW('Hygiene Data'!F49))="","",OFFSET('Hygiene Data'!$F$12,0,10*ROW('Hygiene Data'!F49)))</f>
        <v/>
      </c>
      <c r="DW55" s="382" t="str">
        <f ca="1">+IF(OFFSET('Hygiene Data'!$F$13,0,10*ROW('Hygiene Data'!F49))="","",OFFSET('Hygiene Data'!$F$13,0,10*ROW('Hygiene Data'!F49)))</f>
        <v/>
      </c>
      <c r="DX55" s="382" t="str">
        <f ca="1">+IF(OFFSET('Hygiene Data'!$G$11,0,10*ROW('Hygiene Data'!G49))="","",OFFSET('Hygiene Data'!$G$11,0,10*ROW('Hygiene Data'!G49)))</f>
        <v/>
      </c>
      <c r="DY55" s="382" t="str">
        <f ca="1">+IF(OFFSET('Hygiene Data'!$G$12,0,10*ROW('Hygiene Data'!G49))="","",OFFSET('Hygiene Data'!$G$12,0,10*ROW('Hygiene Data'!G49)))</f>
        <v/>
      </c>
      <c r="DZ55" s="382" t="str">
        <f ca="1">+IF(OFFSET('Hygiene Data'!$G$13,0,10*ROW('Hygiene Data'!G49))="","",OFFSET('Hygiene Data'!$G$13,0,10*ROW('Hygiene Data'!G49)))</f>
        <v/>
      </c>
      <c r="EA55" s="382" t="str">
        <f ca="1">+IF(OFFSET('Hygiene Data'!$H$11,0,10*ROW('Hygiene Data'!H49))="","",OFFSET('Hygiene Data'!$H$11,0,10*ROW('Hygiene Data'!H49)))</f>
        <v/>
      </c>
      <c r="EB55" s="382" t="str">
        <f ca="1">+IF(OFFSET('Hygiene Data'!$H$12,0,10*ROW('Hygiene Data'!H49))="","",OFFSET('Hygiene Data'!$H$12,0,10*ROW('Hygiene Data'!H49)))</f>
        <v/>
      </c>
      <c r="EC55" s="382" t="str">
        <f ca="1">+IF(OFFSET('Hygiene Data'!$H$13,0,10*ROW('Hygiene Data'!H49))="","",OFFSET('Hygiene Data'!$H$13,0,10*ROW('Hygiene Data'!H49)))</f>
        <v/>
      </c>
      <c r="ED55" s="382" t="str">
        <f ca="1">+IF(OFFSET('Hygiene Data'!$I$11,0,10*ROW('Hygiene Data'!I49))="","",OFFSET('Hygiene Data'!$I$11,0,10*ROW('Hygiene Data'!I49)))</f>
        <v/>
      </c>
      <c r="EE55" s="382" t="str">
        <f ca="1">+IF(OFFSET('Hygiene Data'!$I$12,0,10*ROW('Hygiene Data'!I49))="","",OFFSET('Hygiene Data'!$I$12,0,10*ROW('Hygiene Data'!I49)))</f>
        <v/>
      </c>
      <c r="EF55" s="382" t="str">
        <f ca="1">+IF(OFFSET('Hygiene Data'!$I$13,0,10*ROW('Hygiene Data'!I49))="","",OFFSET('Hygiene Data'!$I$13,0,10*ROW('Hygiene Data'!I49)))</f>
        <v/>
      </c>
    </row>
    <row r="56" spans="1:136" x14ac:dyDescent="0.25">
      <c r="A56" s="491" t="str">
        <f ca="1">+IF(OFFSET('Water Data'!$B$2,0,10*ROW('Water Data'!E50))="","",OFFSET('Water Data'!$B$2,0,10*ROW('Water Data'!E50)))</f>
        <v/>
      </c>
      <c r="B56" s="491"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18" t="str">
        <f t="shared" ca="1" si="0"/>
        <v/>
      </c>
      <c r="D56" s="519"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19"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19"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19"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19"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19"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19"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19"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19"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19"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19"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19"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19"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19"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19"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19"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19"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19"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20"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20"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20"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20"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20"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20"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20"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20"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20"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20"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20"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20"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20"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20"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20"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20"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20"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20"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20"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20"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20"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20"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20"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20"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20"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20"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20"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20"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20"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20"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21"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97"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21"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21"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21"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21"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21"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21"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21"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21"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21"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21"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21"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21"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21"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21"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21"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21"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82" t="str">
        <f ca="1">+IF(OFFSET('Water Data'!$D$27,0,10*ROW('Water Data'!D50))="","",OFFSET('Water Data'!$D$27,0,10*ROW('Water Data'!D50)))</f>
        <v/>
      </c>
      <c r="BT56" s="382" t="str">
        <f ca="1">+IF(OFFSET('Water Data'!$D$28,0,10*ROW('Water Data'!D50))="","",OFFSET('Water Data'!$D$28,0,10*ROW('Water Data'!D50)))</f>
        <v/>
      </c>
      <c r="BU56" s="382" t="str">
        <f ca="1">+IF(OFFSET('Water Data'!$D$29,0,10*ROW('Water Data'!D50))="","",OFFSET('Water Data'!$D$29,0,10*ROW('Water Data'!D50)))</f>
        <v/>
      </c>
      <c r="BV56" s="382" t="str">
        <f ca="1">+IF(OFFSET('Water Data'!$E$27,0,10*ROW('Water Data'!E50))="","",OFFSET('Water Data'!$E$27,0,10*ROW('Water Data'!E50)))</f>
        <v/>
      </c>
      <c r="BW56" s="382" t="str">
        <f ca="1">+IF(OFFSET('Water Data'!$E$28,0,10*ROW('Water Data'!E50))="","",OFFSET('Water Data'!$E$28,0,10*ROW('Water Data'!E50)))</f>
        <v/>
      </c>
      <c r="BX56" s="382" t="str">
        <f ca="1">+IF(OFFSET('Water Data'!$E$29,0,10*ROW('Water Data'!E50))="","",OFFSET('Water Data'!$E$29,0,10*ROW('Water Data'!E50)))</f>
        <v/>
      </c>
      <c r="BY56" s="382" t="str">
        <f ca="1">+IF(OFFSET('Water Data'!$F$27,0,10*ROW('Water Data'!F50))="","",OFFSET('Water Data'!$F$27,0,10*ROW('Water Data'!F50)))</f>
        <v/>
      </c>
      <c r="BZ56" s="382" t="str">
        <f ca="1">+IF(OFFSET('Water Data'!$F$28,0,10*ROW('Water Data'!F50))="","",OFFSET('Water Data'!$F$28,0,10*ROW('Water Data'!F50)))</f>
        <v/>
      </c>
      <c r="CA56" s="382" t="str">
        <f ca="1">+IF(OFFSET('Water Data'!$F$29,0,10*ROW('Water Data'!F50))="","",OFFSET('Water Data'!$F$29,0,10*ROW('Water Data'!F50)))</f>
        <v/>
      </c>
      <c r="CB56" s="382" t="str">
        <f ca="1">+IF(OFFSET('Water Data'!$G$27,0,10*ROW('Water Data'!G50))="","",OFFSET('Water Data'!$G$27,0,10*ROW('Water Data'!G50)))</f>
        <v/>
      </c>
      <c r="CC56" s="382" t="str">
        <f ca="1">+IF(OFFSET('Water Data'!$G$28,0,10*ROW('Water Data'!G50))="","",OFFSET('Water Data'!$G$28,0,10*ROW('Water Data'!G50)))</f>
        <v/>
      </c>
      <c r="CD56" s="382" t="str">
        <f ca="1">+IF(OFFSET('Water Data'!$G$29,0,10*ROW('Water Data'!G50))="","",OFFSET('Water Data'!$G$29,0,10*ROW('Water Data'!G50)))</f>
        <v/>
      </c>
      <c r="CE56" s="382" t="str">
        <f ca="1">+IF(OFFSET('Water Data'!$H$27,0,10*ROW('Water Data'!H50))="","",OFFSET('Water Data'!$H$27,0,10*ROW('Water Data'!H50)))</f>
        <v/>
      </c>
      <c r="CF56" s="382" t="str">
        <f ca="1">+IF(OFFSET('Water Data'!$H$28,0,10*ROW('Water Data'!H50))="","",OFFSET('Water Data'!$H$28,0,10*ROW('Water Data'!H50)))</f>
        <v/>
      </c>
      <c r="CG56" s="382" t="str">
        <f ca="1">+IF(OFFSET('Water Data'!$H$29,0,10*ROW('Water Data'!H50))="","",OFFSET('Water Data'!$H$29,0,10*ROW('Water Data'!H50)))</f>
        <v/>
      </c>
      <c r="CH56" s="382" t="str">
        <f ca="1">+IF(OFFSET('Water Data'!$I$27,0,10*ROW('Water Data'!I50))="","",OFFSET('Water Data'!$I$27,0,10*ROW('Water Data'!I50)))</f>
        <v/>
      </c>
      <c r="CI56" s="382" t="str">
        <f ca="1">+IF(OFFSET('Water Data'!$I$28,0,10*ROW('Water Data'!I50))="","",OFFSET('Water Data'!$I$28,0,10*ROW('Water Data'!I50)))</f>
        <v/>
      </c>
      <c r="CJ56" s="382" t="str">
        <f ca="1">+IF(OFFSET('Water Data'!$I$29,0,10*ROW('Water Data'!I50))="","",OFFSET('Water Data'!$I$29,0,10*ROW('Water Data'!I50)))</f>
        <v/>
      </c>
      <c r="CK56" s="382" t="str">
        <f ca="1">+IF(OFFSET('Sanitation Data'!$D$28,0,10*ROW('Sanitation Data'!D50))="","",OFFSET('Sanitation Data'!$D$28,0,10*ROW('Sanitation Data'!D50)))</f>
        <v/>
      </c>
      <c r="CL56" s="382" t="str">
        <f ca="1">+IF(OFFSET('Sanitation Data'!$D$29,0,10*ROW('Sanitation Data'!D50))="","",OFFSET('Sanitation Data'!$D$29,0,10*ROW('Sanitation Data'!D50)))</f>
        <v/>
      </c>
      <c r="CM56" s="382" t="str">
        <f ca="1">+IF(OFFSET('Sanitation Data'!$D$30,0,10*ROW('Sanitation Data'!D50))="","",OFFSET('Sanitation Data'!$D$30,0,10*ROW('Sanitation Data'!D50)))</f>
        <v/>
      </c>
      <c r="CN56" s="382" t="str">
        <f ca="1">+IF(OFFSET('Sanitation Data'!$D$31,0,10*ROW('Sanitation Data'!D50))="","",OFFSET('Sanitation Data'!$D$31,0,10*ROW('Sanitation Data'!D50)))</f>
        <v/>
      </c>
      <c r="CO56" s="382" t="str">
        <f ca="1">+IF(OFFSET('Sanitation Data'!$D$32,0,10*ROW('Sanitation Data'!D50))="","",OFFSET('Sanitation Data'!$D$32,0,10*ROW('Sanitation Data'!D50)))</f>
        <v/>
      </c>
      <c r="CP56" s="382" t="str">
        <f ca="1">+IF(OFFSET('Sanitation Data'!$E$28,0,10*ROW('Sanitation Data'!E50))="","",OFFSET('Sanitation Data'!$E$28,0,10*ROW('Sanitation Data'!E50)))</f>
        <v/>
      </c>
      <c r="CQ56" s="382" t="str">
        <f ca="1">+IF(OFFSET('Sanitation Data'!$E$29,0,10*ROW('Sanitation Data'!E50))="","",OFFSET('Sanitation Data'!$E$29,0,10*ROW('Sanitation Data'!E50)))</f>
        <v/>
      </c>
      <c r="CR56" s="382" t="str">
        <f ca="1">+IF(OFFSET('Sanitation Data'!$E$30,0,10*ROW('Sanitation Data'!E50))="","",OFFSET('Sanitation Data'!$E$30,0,10*ROW('Sanitation Data'!E50)))</f>
        <v/>
      </c>
      <c r="CS56" s="382" t="str">
        <f ca="1">+IF(OFFSET('Sanitation Data'!$E$31,0,10*ROW('Sanitation Data'!E50))="","",OFFSET('Sanitation Data'!$E$31,0,10*ROW('Sanitation Data'!E50)))</f>
        <v/>
      </c>
      <c r="CT56" s="382" t="str">
        <f ca="1">+IF(OFFSET('Sanitation Data'!$E$32,0,10*ROW('Sanitation Data'!E50))="","",OFFSET('Sanitation Data'!$E$32,0,10*ROW('Sanitation Data'!E50)))</f>
        <v/>
      </c>
      <c r="CU56" s="382" t="str">
        <f ca="1">+IF(OFFSET('Sanitation Data'!$F$28,0,10*ROW('Sanitation Data'!F50))="","",OFFSET('Sanitation Data'!$F$28,0,10*ROW('Sanitation Data'!F50)))</f>
        <v/>
      </c>
      <c r="CV56" s="382" t="str">
        <f ca="1">+IF(OFFSET('Sanitation Data'!$F$29,0,10*ROW('Sanitation Data'!F50))="","",OFFSET('Sanitation Data'!$F$29,0,10*ROW('Sanitation Data'!F50)))</f>
        <v/>
      </c>
      <c r="CW56" s="382" t="str">
        <f ca="1">+IF(OFFSET('Sanitation Data'!$F$30,0,10*ROW('Sanitation Data'!F50))="","",OFFSET('Sanitation Data'!$F$30,0,10*ROW('Sanitation Data'!F50)))</f>
        <v/>
      </c>
      <c r="CX56" s="382" t="str">
        <f ca="1">+IF(OFFSET('Sanitation Data'!$F$31,0,10*ROW('Sanitation Data'!F50))="","",OFFSET('Sanitation Data'!$F$31,0,10*ROW('Sanitation Data'!F50)))</f>
        <v/>
      </c>
      <c r="CY56" s="382" t="str">
        <f ca="1">+IF(OFFSET('Sanitation Data'!$F$32,0,10*ROW('Sanitation Data'!F50))="","",OFFSET('Sanitation Data'!$F$32,0,10*ROW('Sanitation Data'!F50)))</f>
        <v/>
      </c>
      <c r="CZ56" s="382" t="str">
        <f ca="1">+IF(OFFSET('Sanitation Data'!$G$28,0,10*ROW('Sanitation Data'!G50))="","",OFFSET('Sanitation Data'!$G$28,0,10*ROW('Sanitation Data'!G50)))</f>
        <v/>
      </c>
      <c r="DA56" s="382" t="str">
        <f ca="1">+IF(OFFSET('Sanitation Data'!$G$29,0,10*ROW('Sanitation Data'!G50))="","",OFFSET('Sanitation Data'!$G$29,0,10*ROW('Sanitation Data'!G50)))</f>
        <v/>
      </c>
      <c r="DB56" s="382" t="str">
        <f ca="1">+IF(OFFSET('Sanitation Data'!$G$30,0,10*ROW('Sanitation Data'!G50))="","",OFFSET('Sanitation Data'!$G$30,0,10*ROW('Sanitation Data'!G50)))</f>
        <v/>
      </c>
      <c r="DC56" s="382" t="str">
        <f ca="1">+IF(OFFSET('Sanitation Data'!$G$31,0,10*ROW('Sanitation Data'!G50))="","",OFFSET('Sanitation Data'!$G$31,0,10*ROW('Sanitation Data'!G50)))</f>
        <v/>
      </c>
      <c r="DD56" s="382" t="str">
        <f ca="1">+IF(OFFSET('Sanitation Data'!$G$32,0,10*ROW('Sanitation Data'!G50))="","",OFFSET('Sanitation Data'!$G$32,0,10*ROW('Sanitation Data'!G50)))</f>
        <v/>
      </c>
      <c r="DE56" s="382" t="str">
        <f ca="1">+IF(OFFSET('Sanitation Data'!$H$28,0,10*ROW('Sanitation Data'!H50))="","",OFFSET('Sanitation Data'!$H$28,0,10*ROW('Sanitation Data'!H50)))</f>
        <v/>
      </c>
      <c r="DF56" s="382" t="str">
        <f ca="1">+IF(OFFSET('Sanitation Data'!$H$29,0,10*ROW('Sanitation Data'!H50))="","",OFFSET('Sanitation Data'!$H$29,0,10*ROW('Sanitation Data'!H50)))</f>
        <v/>
      </c>
      <c r="DG56" s="382" t="str">
        <f ca="1">+IF(OFFSET('Sanitation Data'!$H$30,0,10*ROW('Sanitation Data'!H50))="","",OFFSET('Sanitation Data'!$H$30,0,10*ROW('Sanitation Data'!H50)))</f>
        <v/>
      </c>
      <c r="DH56" s="382" t="str">
        <f ca="1">+IF(OFFSET('Sanitation Data'!$H$31,0,10*ROW('Sanitation Data'!H50))="","",OFFSET('Sanitation Data'!$H$31,0,10*ROW('Sanitation Data'!H50)))</f>
        <v/>
      </c>
      <c r="DI56" s="382" t="str">
        <f ca="1">+IF(OFFSET('Sanitation Data'!$H$32,0,10*ROW('Sanitation Data'!H50))="","",OFFSET('Sanitation Data'!$H$32,0,10*ROW('Sanitation Data'!H50)))</f>
        <v/>
      </c>
      <c r="DJ56" s="382" t="str">
        <f ca="1">+IF(OFFSET('Sanitation Data'!$I$28,0,10*ROW('Sanitation Data'!I50))="","",OFFSET('Sanitation Data'!$I$28,0,10*ROW('Sanitation Data'!I50)))</f>
        <v/>
      </c>
      <c r="DK56" s="382" t="str">
        <f ca="1">+IF(OFFSET('Sanitation Data'!$I$29,0,10*ROW('Sanitation Data'!I50))="","",OFFSET('Sanitation Data'!$I$29,0,10*ROW('Sanitation Data'!I50)))</f>
        <v/>
      </c>
      <c r="DL56" s="382" t="str">
        <f ca="1">+IF(OFFSET('Sanitation Data'!$I$30,0,10*ROW('Sanitation Data'!I50))="","",OFFSET('Sanitation Data'!$I$30,0,10*ROW('Sanitation Data'!I50)))</f>
        <v/>
      </c>
      <c r="DM56" s="382" t="str">
        <f ca="1">+IF(OFFSET('Sanitation Data'!$I$31,0,10*ROW('Sanitation Data'!I50))="","",OFFSET('Sanitation Data'!$I$31,0,10*ROW('Sanitation Data'!I50)))</f>
        <v/>
      </c>
      <c r="DN56" s="382" t="str">
        <f ca="1">+IF(OFFSET('Sanitation Data'!$I$32,0,10*ROW('Sanitation Data'!I50))="","",OFFSET('Sanitation Data'!$I$32,0,10*ROW('Sanitation Data'!I50)))</f>
        <v/>
      </c>
      <c r="DO56" s="382" t="str">
        <f ca="1">+IF(OFFSET('Hygiene Data'!$D$11,0,10*ROW('Hygiene Data'!D50))="","",OFFSET('Hygiene Data'!$D$11,0,10*ROW('Hygiene Data'!D50)))</f>
        <v/>
      </c>
      <c r="DP56" s="382" t="str">
        <f ca="1">+IF(OFFSET('Hygiene Data'!$D$12,0,10*ROW('Hygiene Data'!D50))="","",OFFSET('Hygiene Data'!$D$12,0,10*ROW('Hygiene Data'!D50)))</f>
        <v/>
      </c>
      <c r="DQ56" s="382" t="str">
        <f ca="1">+IF(OFFSET('Hygiene Data'!$D$13,0,10*ROW('Hygiene Data'!D50))="","",OFFSET('Hygiene Data'!$D$13,0,10*ROW('Hygiene Data'!D50)))</f>
        <v/>
      </c>
      <c r="DR56" s="382" t="str">
        <f ca="1">+IF(OFFSET('Hygiene Data'!$E$11,0,10*ROW('Hygiene Data'!E50))="","",OFFSET('Hygiene Data'!$E$11,0,10*ROW('Hygiene Data'!E50)))</f>
        <v/>
      </c>
      <c r="DS56" s="382" t="str">
        <f ca="1">+IF(OFFSET('Hygiene Data'!$E$12,0,10*ROW('Hygiene Data'!E50))="","",OFFSET('Hygiene Data'!$E$12,0,10*ROW('Hygiene Data'!E50)))</f>
        <v/>
      </c>
      <c r="DT56" s="382" t="str">
        <f ca="1">+IF(OFFSET('Hygiene Data'!$E$13,0,10*ROW('Hygiene Data'!E50))="","",OFFSET('Hygiene Data'!$E$13,0,10*ROW('Hygiene Data'!E50)))</f>
        <v/>
      </c>
      <c r="DU56" s="382" t="str">
        <f ca="1">+IF(OFFSET('Hygiene Data'!$F$11,0,10*ROW('Hygiene Data'!F50))="","",OFFSET('Hygiene Data'!$F$11,0,10*ROW('Hygiene Data'!F50)))</f>
        <v/>
      </c>
      <c r="DV56" s="382" t="str">
        <f ca="1">+IF(OFFSET('Hygiene Data'!$F$12,0,10*ROW('Hygiene Data'!F50))="","",OFFSET('Hygiene Data'!$F$12,0,10*ROW('Hygiene Data'!F50)))</f>
        <v/>
      </c>
      <c r="DW56" s="382" t="str">
        <f ca="1">+IF(OFFSET('Hygiene Data'!$F$13,0,10*ROW('Hygiene Data'!F50))="","",OFFSET('Hygiene Data'!$F$13,0,10*ROW('Hygiene Data'!F50)))</f>
        <v/>
      </c>
      <c r="DX56" s="382" t="str">
        <f ca="1">+IF(OFFSET('Hygiene Data'!$G$11,0,10*ROW('Hygiene Data'!G50))="","",OFFSET('Hygiene Data'!$G$11,0,10*ROW('Hygiene Data'!G50)))</f>
        <v/>
      </c>
      <c r="DY56" s="382" t="str">
        <f ca="1">+IF(OFFSET('Hygiene Data'!$G$12,0,10*ROW('Hygiene Data'!G50))="","",OFFSET('Hygiene Data'!$G$12,0,10*ROW('Hygiene Data'!G50)))</f>
        <v/>
      </c>
      <c r="DZ56" s="382" t="str">
        <f ca="1">+IF(OFFSET('Hygiene Data'!$G$13,0,10*ROW('Hygiene Data'!G50))="","",OFFSET('Hygiene Data'!$G$13,0,10*ROW('Hygiene Data'!G50)))</f>
        <v/>
      </c>
      <c r="EA56" s="382" t="str">
        <f ca="1">+IF(OFFSET('Hygiene Data'!$H$11,0,10*ROW('Hygiene Data'!H50))="","",OFFSET('Hygiene Data'!$H$11,0,10*ROW('Hygiene Data'!H50)))</f>
        <v/>
      </c>
      <c r="EB56" s="382" t="str">
        <f ca="1">+IF(OFFSET('Hygiene Data'!$H$12,0,10*ROW('Hygiene Data'!H50))="","",OFFSET('Hygiene Data'!$H$12,0,10*ROW('Hygiene Data'!H50)))</f>
        <v/>
      </c>
      <c r="EC56" s="382" t="str">
        <f ca="1">+IF(OFFSET('Hygiene Data'!$H$13,0,10*ROW('Hygiene Data'!H50))="","",OFFSET('Hygiene Data'!$H$13,0,10*ROW('Hygiene Data'!H50)))</f>
        <v/>
      </c>
      <c r="ED56" s="382" t="str">
        <f ca="1">+IF(OFFSET('Hygiene Data'!$I$11,0,10*ROW('Hygiene Data'!I50))="","",OFFSET('Hygiene Data'!$I$11,0,10*ROW('Hygiene Data'!I50)))</f>
        <v/>
      </c>
      <c r="EE56" s="382" t="str">
        <f ca="1">+IF(OFFSET('Hygiene Data'!$I$12,0,10*ROW('Hygiene Data'!I50))="","",OFFSET('Hygiene Data'!$I$12,0,10*ROW('Hygiene Data'!I50)))</f>
        <v/>
      </c>
      <c r="EF56" s="382" t="str">
        <f ca="1">+IF(OFFSET('Hygiene Data'!$I$13,0,10*ROW('Hygiene Data'!I50))="","",OFFSET('Hygiene Data'!$I$13,0,10*ROW('Hygiene Data'!I50)))</f>
        <v/>
      </c>
    </row>
    <row r="57" spans="1:136" x14ac:dyDescent="0.25">
      <c r="A57" s="491" t="str">
        <f ca="1">+IF(OFFSET('Water Data'!$B$2,0,10*ROW('Water Data'!E51))="","",OFFSET('Water Data'!$B$2,0,10*ROW('Water Data'!E51)))</f>
        <v/>
      </c>
      <c r="B57" s="491"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18" t="str">
        <f t="shared" ca="1" si="0"/>
        <v/>
      </c>
      <c r="D57" s="519"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19"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19"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19"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19"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19"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19"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19"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19"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19"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19"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19"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19"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19"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19"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19"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19"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19"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20"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20"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20"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20"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20"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20"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20"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20"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20"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20"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20"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20"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20"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20"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20"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20"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20"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20"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20"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20"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20"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20"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20"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20"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20"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20"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20"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20"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20"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20"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21"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97"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21"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21"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21"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21"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21"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21"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21"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21"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21"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21"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21"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21"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21"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21"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21"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21"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82" t="str">
        <f ca="1">+IF(OFFSET('Water Data'!$D$27,0,10*ROW('Water Data'!D51))="","",OFFSET('Water Data'!$D$27,0,10*ROW('Water Data'!D51)))</f>
        <v/>
      </c>
      <c r="BT57" s="382" t="str">
        <f ca="1">+IF(OFFSET('Water Data'!$D$28,0,10*ROW('Water Data'!D51))="","",OFFSET('Water Data'!$D$28,0,10*ROW('Water Data'!D51)))</f>
        <v/>
      </c>
      <c r="BU57" s="382" t="str">
        <f ca="1">+IF(OFFSET('Water Data'!$D$29,0,10*ROW('Water Data'!D51))="","",OFFSET('Water Data'!$D$29,0,10*ROW('Water Data'!D51)))</f>
        <v/>
      </c>
      <c r="BV57" s="382" t="str">
        <f ca="1">+IF(OFFSET('Water Data'!$E$27,0,10*ROW('Water Data'!E51))="","",OFFSET('Water Data'!$E$27,0,10*ROW('Water Data'!E51)))</f>
        <v/>
      </c>
      <c r="BW57" s="382" t="str">
        <f ca="1">+IF(OFFSET('Water Data'!$E$28,0,10*ROW('Water Data'!E51))="","",OFFSET('Water Data'!$E$28,0,10*ROW('Water Data'!E51)))</f>
        <v/>
      </c>
      <c r="BX57" s="382" t="str">
        <f ca="1">+IF(OFFSET('Water Data'!$E$29,0,10*ROW('Water Data'!E51))="","",OFFSET('Water Data'!$E$29,0,10*ROW('Water Data'!E51)))</f>
        <v/>
      </c>
      <c r="BY57" s="382" t="str">
        <f ca="1">+IF(OFFSET('Water Data'!$F$27,0,10*ROW('Water Data'!F51))="","",OFFSET('Water Data'!$F$27,0,10*ROW('Water Data'!F51)))</f>
        <v/>
      </c>
      <c r="BZ57" s="382" t="str">
        <f ca="1">+IF(OFFSET('Water Data'!$F$28,0,10*ROW('Water Data'!F51))="","",OFFSET('Water Data'!$F$28,0,10*ROW('Water Data'!F51)))</f>
        <v/>
      </c>
      <c r="CA57" s="382" t="str">
        <f ca="1">+IF(OFFSET('Water Data'!$F$29,0,10*ROW('Water Data'!F51))="","",OFFSET('Water Data'!$F$29,0,10*ROW('Water Data'!F51)))</f>
        <v/>
      </c>
      <c r="CB57" s="382" t="str">
        <f ca="1">+IF(OFFSET('Water Data'!$G$27,0,10*ROW('Water Data'!G51))="","",OFFSET('Water Data'!$G$27,0,10*ROW('Water Data'!G51)))</f>
        <v/>
      </c>
      <c r="CC57" s="382" t="str">
        <f ca="1">+IF(OFFSET('Water Data'!$G$28,0,10*ROW('Water Data'!G51))="","",OFFSET('Water Data'!$G$28,0,10*ROW('Water Data'!G51)))</f>
        <v/>
      </c>
      <c r="CD57" s="382" t="str">
        <f ca="1">+IF(OFFSET('Water Data'!$G$29,0,10*ROW('Water Data'!G51))="","",OFFSET('Water Data'!$G$29,0,10*ROW('Water Data'!G51)))</f>
        <v/>
      </c>
      <c r="CE57" s="382" t="str">
        <f ca="1">+IF(OFFSET('Water Data'!$H$27,0,10*ROW('Water Data'!H51))="","",OFFSET('Water Data'!$H$27,0,10*ROW('Water Data'!H51)))</f>
        <v/>
      </c>
      <c r="CF57" s="382" t="str">
        <f ca="1">+IF(OFFSET('Water Data'!$H$28,0,10*ROW('Water Data'!H51))="","",OFFSET('Water Data'!$H$28,0,10*ROW('Water Data'!H51)))</f>
        <v/>
      </c>
      <c r="CG57" s="382" t="str">
        <f ca="1">+IF(OFFSET('Water Data'!$H$29,0,10*ROW('Water Data'!H51))="","",OFFSET('Water Data'!$H$29,0,10*ROW('Water Data'!H51)))</f>
        <v/>
      </c>
      <c r="CH57" s="382" t="str">
        <f ca="1">+IF(OFFSET('Water Data'!$I$27,0,10*ROW('Water Data'!I51))="","",OFFSET('Water Data'!$I$27,0,10*ROW('Water Data'!I51)))</f>
        <v/>
      </c>
      <c r="CI57" s="382" t="str">
        <f ca="1">+IF(OFFSET('Water Data'!$I$28,0,10*ROW('Water Data'!I51))="","",OFFSET('Water Data'!$I$28,0,10*ROW('Water Data'!I51)))</f>
        <v/>
      </c>
      <c r="CJ57" s="382" t="str">
        <f ca="1">+IF(OFFSET('Water Data'!$I$29,0,10*ROW('Water Data'!I51))="","",OFFSET('Water Data'!$I$29,0,10*ROW('Water Data'!I51)))</f>
        <v/>
      </c>
      <c r="CK57" s="382" t="str">
        <f ca="1">+IF(OFFSET('Sanitation Data'!$D$28,0,10*ROW('Sanitation Data'!D51))="","",OFFSET('Sanitation Data'!$D$28,0,10*ROW('Sanitation Data'!D51)))</f>
        <v/>
      </c>
      <c r="CL57" s="382" t="str">
        <f ca="1">+IF(OFFSET('Sanitation Data'!$D$29,0,10*ROW('Sanitation Data'!D51))="","",OFFSET('Sanitation Data'!$D$29,0,10*ROW('Sanitation Data'!D51)))</f>
        <v/>
      </c>
      <c r="CM57" s="382" t="str">
        <f ca="1">+IF(OFFSET('Sanitation Data'!$D$30,0,10*ROW('Sanitation Data'!D51))="","",OFFSET('Sanitation Data'!$D$30,0,10*ROW('Sanitation Data'!D51)))</f>
        <v/>
      </c>
      <c r="CN57" s="382" t="str">
        <f ca="1">+IF(OFFSET('Sanitation Data'!$D$31,0,10*ROW('Sanitation Data'!D51))="","",OFFSET('Sanitation Data'!$D$31,0,10*ROW('Sanitation Data'!D51)))</f>
        <v/>
      </c>
      <c r="CO57" s="382" t="str">
        <f ca="1">+IF(OFFSET('Sanitation Data'!$D$32,0,10*ROW('Sanitation Data'!D51))="","",OFFSET('Sanitation Data'!$D$32,0,10*ROW('Sanitation Data'!D51)))</f>
        <v/>
      </c>
      <c r="CP57" s="382" t="str">
        <f ca="1">+IF(OFFSET('Sanitation Data'!$E$28,0,10*ROW('Sanitation Data'!E51))="","",OFFSET('Sanitation Data'!$E$28,0,10*ROW('Sanitation Data'!E51)))</f>
        <v/>
      </c>
      <c r="CQ57" s="382" t="str">
        <f ca="1">+IF(OFFSET('Sanitation Data'!$E$29,0,10*ROW('Sanitation Data'!E51))="","",OFFSET('Sanitation Data'!$E$29,0,10*ROW('Sanitation Data'!E51)))</f>
        <v/>
      </c>
      <c r="CR57" s="382" t="str">
        <f ca="1">+IF(OFFSET('Sanitation Data'!$E$30,0,10*ROW('Sanitation Data'!E51))="","",OFFSET('Sanitation Data'!$E$30,0,10*ROW('Sanitation Data'!E51)))</f>
        <v/>
      </c>
      <c r="CS57" s="382" t="str">
        <f ca="1">+IF(OFFSET('Sanitation Data'!$E$31,0,10*ROW('Sanitation Data'!E51))="","",OFFSET('Sanitation Data'!$E$31,0,10*ROW('Sanitation Data'!E51)))</f>
        <v/>
      </c>
      <c r="CT57" s="382" t="str">
        <f ca="1">+IF(OFFSET('Sanitation Data'!$E$32,0,10*ROW('Sanitation Data'!E51))="","",OFFSET('Sanitation Data'!$E$32,0,10*ROW('Sanitation Data'!E51)))</f>
        <v/>
      </c>
      <c r="CU57" s="382" t="str">
        <f ca="1">+IF(OFFSET('Sanitation Data'!$F$28,0,10*ROW('Sanitation Data'!F51))="","",OFFSET('Sanitation Data'!$F$28,0,10*ROW('Sanitation Data'!F51)))</f>
        <v/>
      </c>
      <c r="CV57" s="382" t="str">
        <f ca="1">+IF(OFFSET('Sanitation Data'!$F$29,0,10*ROW('Sanitation Data'!F51))="","",OFFSET('Sanitation Data'!$F$29,0,10*ROW('Sanitation Data'!F51)))</f>
        <v/>
      </c>
      <c r="CW57" s="382" t="str">
        <f ca="1">+IF(OFFSET('Sanitation Data'!$F$30,0,10*ROW('Sanitation Data'!F51))="","",OFFSET('Sanitation Data'!$F$30,0,10*ROW('Sanitation Data'!F51)))</f>
        <v/>
      </c>
      <c r="CX57" s="382" t="str">
        <f ca="1">+IF(OFFSET('Sanitation Data'!$F$31,0,10*ROW('Sanitation Data'!F51))="","",OFFSET('Sanitation Data'!$F$31,0,10*ROW('Sanitation Data'!F51)))</f>
        <v/>
      </c>
      <c r="CY57" s="382" t="str">
        <f ca="1">+IF(OFFSET('Sanitation Data'!$F$32,0,10*ROW('Sanitation Data'!F51))="","",OFFSET('Sanitation Data'!$F$32,0,10*ROW('Sanitation Data'!F51)))</f>
        <v/>
      </c>
      <c r="CZ57" s="382" t="str">
        <f ca="1">+IF(OFFSET('Sanitation Data'!$G$28,0,10*ROW('Sanitation Data'!G51))="","",OFFSET('Sanitation Data'!$G$28,0,10*ROW('Sanitation Data'!G51)))</f>
        <v/>
      </c>
      <c r="DA57" s="382" t="str">
        <f ca="1">+IF(OFFSET('Sanitation Data'!$G$29,0,10*ROW('Sanitation Data'!G51))="","",OFFSET('Sanitation Data'!$G$29,0,10*ROW('Sanitation Data'!G51)))</f>
        <v/>
      </c>
      <c r="DB57" s="382" t="str">
        <f ca="1">+IF(OFFSET('Sanitation Data'!$G$30,0,10*ROW('Sanitation Data'!G51))="","",OFFSET('Sanitation Data'!$G$30,0,10*ROW('Sanitation Data'!G51)))</f>
        <v/>
      </c>
      <c r="DC57" s="382" t="str">
        <f ca="1">+IF(OFFSET('Sanitation Data'!$G$31,0,10*ROW('Sanitation Data'!G51))="","",OFFSET('Sanitation Data'!$G$31,0,10*ROW('Sanitation Data'!G51)))</f>
        <v/>
      </c>
      <c r="DD57" s="382" t="str">
        <f ca="1">+IF(OFFSET('Sanitation Data'!$G$32,0,10*ROW('Sanitation Data'!G51))="","",OFFSET('Sanitation Data'!$G$32,0,10*ROW('Sanitation Data'!G51)))</f>
        <v/>
      </c>
      <c r="DE57" s="382" t="str">
        <f ca="1">+IF(OFFSET('Sanitation Data'!$H$28,0,10*ROW('Sanitation Data'!H51))="","",OFFSET('Sanitation Data'!$H$28,0,10*ROW('Sanitation Data'!H51)))</f>
        <v/>
      </c>
      <c r="DF57" s="382" t="str">
        <f ca="1">+IF(OFFSET('Sanitation Data'!$H$29,0,10*ROW('Sanitation Data'!H51))="","",OFFSET('Sanitation Data'!$H$29,0,10*ROW('Sanitation Data'!H51)))</f>
        <v/>
      </c>
      <c r="DG57" s="382" t="str">
        <f ca="1">+IF(OFFSET('Sanitation Data'!$H$30,0,10*ROW('Sanitation Data'!H51))="","",OFFSET('Sanitation Data'!$H$30,0,10*ROW('Sanitation Data'!H51)))</f>
        <v/>
      </c>
      <c r="DH57" s="382" t="str">
        <f ca="1">+IF(OFFSET('Sanitation Data'!$H$31,0,10*ROW('Sanitation Data'!H51))="","",OFFSET('Sanitation Data'!$H$31,0,10*ROW('Sanitation Data'!H51)))</f>
        <v/>
      </c>
      <c r="DI57" s="382" t="str">
        <f ca="1">+IF(OFFSET('Sanitation Data'!$H$32,0,10*ROW('Sanitation Data'!H51))="","",OFFSET('Sanitation Data'!$H$32,0,10*ROW('Sanitation Data'!H51)))</f>
        <v/>
      </c>
      <c r="DJ57" s="382" t="str">
        <f ca="1">+IF(OFFSET('Sanitation Data'!$I$28,0,10*ROW('Sanitation Data'!I51))="","",OFFSET('Sanitation Data'!$I$28,0,10*ROW('Sanitation Data'!I51)))</f>
        <v/>
      </c>
      <c r="DK57" s="382" t="str">
        <f ca="1">+IF(OFFSET('Sanitation Data'!$I$29,0,10*ROW('Sanitation Data'!I51))="","",OFFSET('Sanitation Data'!$I$29,0,10*ROW('Sanitation Data'!I51)))</f>
        <v/>
      </c>
      <c r="DL57" s="382" t="str">
        <f ca="1">+IF(OFFSET('Sanitation Data'!$I$30,0,10*ROW('Sanitation Data'!I51))="","",OFFSET('Sanitation Data'!$I$30,0,10*ROW('Sanitation Data'!I51)))</f>
        <v/>
      </c>
      <c r="DM57" s="382" t="str">
        <f ca="1">+IF(OFFSET('Sanitation Data'!$I$31,0,10*ROW('Sanitation Data'!I51))="","",OFFSET('Sanitation Data'!$I$31,0,10*ROW('Sanitation Data'!I51)))</f>
        <v/>
      </c>
      <c r="DN57" s="382" t="str">
        <f ca="1">+IF(OFFSET('Sanitation Data'!$I$32,0,10*ROW('Sanitation Data'!I51))="","",OFFSET('Sanitation Data'!$I$32,0,10*ROW('Sanitation Data'!I51)))</f>
        <v/>
      </c>
      <c r="DO57" s="382" t="str">
        <f ca="1">+IF(OFFSET('Hygiene Data'!$D$11,0,10*ROW('Hygiene Data'!D51))="","",OFFSET('Hygiene Data'!$D$11,0,10*ROW('Hygiene Data'!D51)))</f>
        <v/>
      </c>
      <c r="DP57" s="382" t="str">
        <f ca="1">+IF(OFFSET('Hygiene Data'!$D$12,0,10*ROW('Hygiene Data'!D51))="","",OFFSET('Hygiene Data'!$D$12,0,10*ROW('Hygiene Data'!D51)))</f>
        <v/>
      </c>
      <c r="DQ57" s="382" t="str">
        <f ca="1">+IF(OFFSET('Hygiene Data'!$D$13,0,10*ROW('Hygiene Data'!D51))="","",OFFSET('Hygiene Data'!$D$13,0,10*ROW('Hygiene Data'!D51)))</f>
        <v/>
      </c>
      <c r="DR57" s="382" t="str">
        <f ca="1">+IF(OFFSET('Hygiene Data'!$E$11,0,10*ROW('Hygiene Data'!E51))="","",OFFSET('Hygiene Data'!$E$11,0,10*ROW('Hygiene Data'!E51)))</f>
        <v/>
      </c>
      <c r="DS57" s="382" t="str">
        <f ca="1">+IF(OFFSET('Hygiene Data'!$E$12,0,10*ROW('Hygiene Data'!E51))="","",OFFSET('Hygiene Data'!$E$12,0,10*ROW('Hygiene Data'!E51)))</f>
        <v/>
      </c>
      <c r="DT57" s="382" t="str">
        <f ca="1">+IF(OFFSET('Hygiene Data'!$E$13,0,10*ROW('Hygiene Data'!E51))="","",OFFSET('Hygiene Data'!$E$13,0,10*ROW('Hygiene Data'!E51)))</f>
        <v/>
      </c>
      <c r="DU57" s="382" t="str">
        <f ca="1">+IF(OFFSET('Hygiene Data'!$F$11,0,10*ROW('Hygiene Data'!F51))="","",OFFSET('Hygiene Data'!$F$11,0,10*ROW('Hygiene Data'!F51)))</f>
        <v/>
      </c>
      <c r="DV57" s="382" t="str">
        <f ca="1">+IF(OFFSET('Hygiene Data'!$F$12,0,10*ROW('Hygiene Data'!F51))="","",OFFSET('Hygiene Data'!$F$12,0,10*ROW('Hygiene Data'!F51)))</f>
        <v/>
      </c>
      <c r="DW57" s="382" t="str">
        <f ca="1">+IF(OFFSET('Hygiene Data'!$F$13,0,10*ROW('Hygiene Data'!F51))="","",OFFSET('Hygiene Data'!$F$13,0,10*ROW('Hygiene Data'!F51)))</f>
        <v/>
      </c>
      <c r="DX57" s="382" t="str">
        <f ca="1">+IF(OFFSET('Hygiene Data'!$G$11,0,10*ROW('Hygiene Data'!G51))="","",OFFSET('Hygiene Data'!$G$11,0,10*ROW('Hygiene Data'!G51)))</f>
        <v/>
      </c>
      <c r="DY57" s="382" t="str">
        <f ca="1">+IF(OFFSET('Hygiene Data'!$G$12,0,10*ROW('Hygiene Data'!G51))="","",OFFSET('Hygiene Data'!$G$12,0,10*ROW('Hygiene Data'!G51)))</f>
        <v/>
      </c>
      <c r="DZ57" s="382" t="str">
        <f ca="1">+IF(OFFSET('Hygiene Data'!$G$13,0,10*ROW('Hygiene Data'!G51))="","",OFFSET('Hygiene Data'!$G$13,0,10*ROW('Hygiene Data'!G51)))</f>
        <v/>
      </c>
      <c r="EA57" s="382" t="str">
        <f ca="1">+IF(OFFSET('Hygiene Data'!$H$11,0,10*ROW('Hygiene Data'!H51))="","",OFFSET('Hygiene Data'!$H$11,0,10*ROW('Hygiene Data'!H51)))</f>
        <v/>
      </c>
      <c r="EB57" s="382" t="str">
        <f ca="1">+IF(OFFSET('Hygiene Data'!$H$12,0,10*ROW('Hygiene Data'!H51))="","",OFFSET('Hygiene Data'!$H$12,0,10*ROW('Hygiene Data'!H51)))</f>
        <v/>
      </c>
      <c r="EC57" s="382" t="str">
        <f ca="1">+IF(OFFSET('Hygiene Data'!$H$13,0,10*ROW('Hygiene Data'!H51))="","",OFFSET('Hygiene Data'!$H$13,0,10*ROW('Hygiene Data'!H51)))</f>
        <v/>
      </c>
      <c r="ED57" s="382" t="str">
        <f ca="1">+IF(OFFSET('Hygiene Data'!$I$11,0,10*ROW('Hygiene Data'!I51))="","",OFFSET('Hygiene Data'!$I$11,0,10*ROW('Hygiene Data'!I51)))</f>
        <v/>
      </c>
      <c r="EE57" s="382" t="str">
        <f ca="1">+IF(OFFSET('Hygiene Data'!$I$12,0,10*ROW('Hygiene Data'!I51))="","",OFFSET('Hygiene Data'!$I$12,0,10*ROW('Hygiene Data'!I51)))</f>
        <v/>
      </c>
      <c r="EF57" s="382" t="str">
        <f ca="1">+IF(OFFSET('Hygiene Data'!$I$13,0,10*ROW('Hygiene Data'!I51))="","",OFFSET('Hygiene Data'!$I$13,0,10*ROW('Hygiene Data'!I51)))</f>
        <v/>
      </c>
    </row>
    <row r="58" spans="1:136" x14ac:dyDescent="0.25">
      <c r="A58" s="491" t="str">
        <f ca="1">+IF(OFFSET('Water Data'!$B$2,0,10*ROW('Water Data'!E52))="","",OFFSET('Water Data'!$B$2,0,10*ROW('Water Data'!E52)))</f>
        <v/>
      </c>
      <c r="B58" s="491"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18" t="str">
        <f t="shared" ca="1" si="0"/>
        <v/>
      </c>
      <c r="D58" s="519"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19"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19"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19"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19"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19"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19"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19"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19"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19"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19"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19"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19"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19"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19"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19"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19"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19"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20"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20"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20"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20"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20"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20"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20"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20"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20"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20"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20"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20"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20"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20"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20"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20"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20"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20"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20"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20"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20"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20"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20"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20"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20"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20"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20"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20"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20"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20"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21"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97"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21"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21"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21"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21"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21"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21"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21"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21"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21"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21"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21"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21"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21"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21"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21"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21"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82" t="str">
        <f ca="1">+IF(OFFSET('Water Data'!$D$27,0,10*ROW('Water Data'!D52))="","",OFFSET('Water Data'!$D$27,0,10*ROW('Water Data'!D52)))</f>
        <v/>
      </c>
      <c r="BT58" s="382" t="str">
        <f ca="1">+IF(OFFSET('Water Data'!$D$28,0,10*ROW('Water Data'!D52))="","",OFFSET('Water Data'!$D$28,0,10*ROW('Water Data'!D52)))</f>
        <v/>
      </c>
      <c r="BU58" s="382" t="str">
        <f ca="1">+IF(OFFSET('Water Data'!$D$29,0,10*ROW('Water Data'!D52))="","",OFFSET('Water Data'!$D$29,0,10*ROW('Water Data'!D52)))</f>
        <v/>
      </c>
      <c r="BV58" s="382" t="str">
        <f ca="1">+IF(OFFSET('Water Data'!$E$27,0,10*ROW('Water Data'!E52))="","",OFFSET('Water Data'!$E$27,0,10*ROW('Water Data'!E52)))</f>
        <v/>
      </c>
      <c r="BW58" s="382" t="str">
        <f ca="1">+IF(OFFSET('Water Data'!$E$28,0,10*ROW('Water Data'!E52))="","",OFFSET('Water Data'!$E$28,0,10*ROW('Water Data'!E52)))</f>
        <v/>
      </c>
      <c r="BX58" s="382" t="str">
        <f ca="1">+IF(OFFSET('Water Data'!$E$29,0,10*ROW('Water Data'!E52))="","",OFFSET('Water Data'!$E$29,0,10*ROW('Water Data'!E52)))</f>
        <v/>
      </c>
      <c r="BY58" s="382" t="str">
        <f ca="1">+IF(OFFSET('Water Data'!$F$27,0,10*ROW('Water Data'!F52))="","",OFFSET('Water Data'!$F$27,0,10*ROW('Water Data'!F52)))</f>
        <v/>
      </c>
      <c r="BZ58" s="382" t="str">
        <f ca="1">+IF(OFFSET('Water Data'!$F$28,0,10*ROW('Water Data'!F52))="","",OFFSET('Water Data'!$F$28,0,10*ROW('Water Data'!F52)))</f>
        <v/>
      </c>
      <c r="CA58" s="382" t="str">
        <f ca="1">+IF(OFFSET('Water Data'!$F$29,0,10*ROW('Water Data'!F52))="","",OFFSET('Water Data'!$F$29,0,10*ROW('Water Data'!F52)))</f>
        <v/>
      </c>
      <c r="CB58" s="382" t="str">
        <f ca="1">+IF(OFFSET('Water Data'!$G$27,0,10*ROW('Water Data'!G52))="","",OFFSET('Water Data'!$G$27,0,10*ROW('Water Data'!G52)))</f>
        <v/>
      </c>
      <c r="CC58" s="382" t="str">
        <f ca="1">+IF(OFFSET('Water Data'!$G$28,0,10*ROW('Water Data'!G52))="","",OFFSET('Water Data'!$G$28,0,10*ROW('Water Data'!G52)))</f>
        <v/>
      </c>
      <c r="CD58" s="382" t="str">
        <f ca="1">+IF(OFFSET('Water Data'!$G$29,0,10*ROW('Water Data'!G52))="","",OFFSET('Water Data'!$G$29,0,10*ROW('Water Data'!G52)))</f>
        <v/>
      </c>
      <c r="CE58" s="382" t="str">
        <f ca="1">+IF(OFFSET('Water Data'!$H$27,0,10*ROW('Water Data'!H52))="","",OFFSET('Water Data'!$H$27,0,10*ROW('Water Data'!H52)))</f>
        <v/>
      </c>
      <c r="CF58" s="382" t="str">
        <f ca="1">+IF(OFFSET('Water Data'!$H$28,0,10*ROW('Water Data'!H52))="","",OFFSET('Water Data'!$H$28,0,10*ROW('Water Data'!H52)))</f>
        <v/>
      </c>
      <c r="CG58" s="382" t="str">
        <f ca="1">+IF(OFFSET('Water Data'!$H$29,0,10*ROW('Water Data'!H52))="","",OFFSET('Water Data'!$H$29,0,10*ROW('Water Data'!H52)))</f>
        <v/>
      </c>
      <c r="CH58" s="382" t="str">
        <f ca="1">+IF(OFFSET('Water Data'!$I$27,0,10*ROW('Water Data'!I52))="","",OFFSET('Water Data'!$I$27,0,10*ROW('Water Data'!I52)))</f>
        <v/>
      </c>
      <c r="CI58" s="382" t="str">
        <f ca="1">+IF(OFFSET('Water Data'!$I$28,0,10*ROW('Water Data'!I52))="","",OFFSET('Water Data'!$I$28,0,10*ROW('Water Data'!I52)))</f>
        <v/>
      </c>
      <c r="CJ58" s="382" t="str">
        <f ca="1">+IF(OFFSET('Water Data'!$I$29,0,10*ROW('Water Data'!I52))="","",OFFSET('Water Data'!$I$29,0,10*ROW('Water Data'!I52)))</f>
        <v/>
      </c>
      <c r="CK58" s="382" t="str">
        <f ca="1">+IF(OFFSET('Sanitation Data'!$D$28,0,10*ROW('Sanitation Data'!D52))="","",OFFSET('Sanitation Data'!$D$28,0,10*ROW('Sanitation Data'!D52)))</f>
        <v/>
      </c>
      <c r="CL58" s="382" t="str">
        <f ca="1">+IF(OFFSET('Sanitation Data'!$D$29,0,10*ROW('Sanitation Data'!D52))="","",OFFSET('Sanitation Data'!$D$29,0,10*ROW('Sanitation Data'!D52)))</f>
        <v/>
      </c>
      <c r="CM58" s="382" t="str">
        <f ca="1">+IF(OFFSET('Sanitation Data'!$D$30,0,10*ROW('Sanitation Data'!D52))="","",OFFSET('Sanitation Data'!$D$30,0,10*ROW('Sanitation Data'!D52)))</f>
        <v/>
      </c>
      <c r="CN58" s="382" t="str">
        <f ca="1">+IF(OFFSET('Sanitation Data'!$D$31,0,10*ROW('Sanitation Data'!D52))="","",OFFSET('Sanitation Data'!$D$31,0,10*ROW('Sanitation Data'!D52)))</f>
        <v/>
      </c>
      <c r="CO58" s="382" t="str">
        <f ca="1">+IF(OFFSET('Sanitation Data'!$D$32,0,10*ROW('Sanitation Data'!D52))="","",OFFSET('Sanitation Data'!$D$32,0,10*ROW('Sanitation Data'!D52)))</f>
        <v/>
      </c>
      <c r="CP58" s="382" t="str">
        <f ca="1">+IF(OFFSET('Sanitation Data'!$E$28,0,10*ROW('Sanitation Data'!E52))="","",OFFSET('Sanitation Data'!$E$28,0,10*ROW('Sanitation Data'!E52)))</f>
        <v/>
      </c>
      <c r="CQ58" s="382" t="str">
        <f ca="1">+IF(OFFSET('Sanitation Data'!$E$29,0,10*ROW('Sanitation Data'!E52))="","",OFFSET('Sanitation Data'!$E$29,0,10*ROW('Sanitation Data'!E52)))</f>
        <v/>
      </c>
      <c r="CR58" s="382" t="str">
        <f ca="1">+IF(OFFSET('Sanitation Data'!$E$30,0,10*ROW('Sanitation Data'!E52))="","",OFFSET('Sanitation Data'!$E$30,0,10*ROW('Sanitation Data'!E52)))</f>
        <v/>
      </c>
      <c r="CS58" s="382" t="str">
        <f ca="1">+IF(OFFSET('Sanitation Data'!$E$31,0,10*ROW('Sanitation Data'!E52))="","",OFFSET('Sanitation Data'!$E$31,0,10*ROW('Sanitation Data'!E52)))</f>
        <v/>
      </c>
      <c r="CT58" s="382" t="str">
        <f ca="1">+IF(OFFSET('Sanitation Data'!$E$32,0,10*ROW('Sanitation Data'!E52))="","",OFFSET('Sanitation Data'!$E$32,0,10*ROW('Sanitation Data'!E52)))</f>
        <v/>
      </c>
      <c r="CU58" s="382" t="str">
        <f ca="1">+IF(OFFSET('Sanitation Data'!$F$28,0,10*ROW('Sanitation Data'!F52))="","",OFFSET('Sanitation Data'!$F$28,0,10*ROW('Sanitation Data'!F52)))</f>
        <v/>
      </c>
      <c r="CV58" s="382" t="str">
        <f ca="1">+IF(OFFSET('Sanitation Data'!$F$29,0,10*ROW('Sanitation Data'!F52))="","",OFFSET('Sanitation Data'!$F$29,0,10*ROW('Sanitation Data'!F52)))</f>
        <v/>
      </c>
      <c r="CW58" s="382" t="str">
        <f ca="1">+IF(OFFSET('Sanitation Data'!$F$30,0,10*ROW('Sanitation Data'!F52))="","",OFFSET('Sanitation Data'!$F$30,0,10*ROW('Sanitation Data'!F52)))</f>
        <v/>
      </c>
      <c r="CX58" s="382" t="str">
        <f ca="1">+IF(OFFSET('Sanitation Data'!$F$31,0,10*ROW('Sanitation Data'!F52))="","",OFFSET('Sanitation Data'!$F$31,0,10*ROW('Sanitation Data'!F52)))</f>
        <v/>
      </c>
      <c r="CY58" s="382" t="str">
        <f ca="1">+IF(OFFSET('Sanitation Data'!$F$32,0,10*ROW('Sanitation Data'!F52))="","",OFFSET('Sanitation Data'!$F$32,0,10*ROW('Sanitation Data'!F52)))</f>
        <v/>
      </c>
      <c r="CZ58" s="382" t="str">
        <f ca="1">+IF(OFFSET('Sanitation Data'!$G$28,0,10*ROW('Sanitation Data'!G52))="","",OFFSET('Sanitation Data'!$G$28,0,10*ROW('Sanitation Data'!G52)))</f>
        <v/>
      </c>
      <c r="DA58" s="382" t="str">
        <f ca="1">+IF(OFFSET('Sanitation Data'!$G$29,0,10*ROW('Sanitation Data'!G52))="","",OFFSET('Sanitation Data'!$G$29,0,10*ROW('Sanitation Data'!G52)))</f>
        <v/>
      </c>
      <c r="DB58" s="382" t="str">
        <f ca="1">+IF(OFFSET('Sanitation Data'!$G$30,0,10*ROW('Sanitation Data'!G52))="","",OFFSET('Sanitation Data'!$G$30,0,10*ROW('Sanitation Data'!G52)))</f>
        <v/>
      </c>
      <c r="DC58" s="382" t="str">
        <f ca="1">+IF(OFFSET('Sanitation Data'!$G$31,0,10*ROW('Sanitation Data'!G52))="","",OFFSET('Sanitation Data'!$G$31,0,10*ROW('Sanitation Data'!G52)))</f>
        <v/>
      </c>
      <c r="DD58" s="382" t="str">
        <f ca="1">+IF(OFFSET('Sanitation Data'!$G$32,0,10*ROW('Sanitation Data'!G52))="","",OFFSET('Sanitation Data'!$G$32,0,10*ROW('Sanitation Data'!G52)))</f>
        <v/>
      </c>
      <c r="DE58" s="382" t="str">
        <f ca="1">+IF(OFFSET('Sanitation Data'!$H$28,0,10*ROW('Sanitation Data'!H52))="","",OFFSET('Sanitation Data'!$H$28,0,10*ROW('Sanitation Data'!H52)))</f>
        <v/>
      </c>
      <c r="DF58" s="382" t="str">
        <f ca="1">+IF(OFFSET('Sanitation Data'!$H$29,0,10*ROW('Sanitation Data'!H52))="","",OFFSET('Sanitation Data'!$H$29,0,10*ROW('Sanitation Data'!H52)))</f>
        <v/>
      </c>
      <c r="DG58" s="382" t="str">
        <f ca="1">+IF(OFFSET('Sanitation Data'!$H$30,0,10*ROW('Sanitation Data'!H52))="","",OFFSET('Sanitation Data'!$H$30,0,10*ROW('Sanitation Data'!H52)))</f>
        <v/>
      </c>
      <c r="DH58" s="382" t="str">
        <f ca="1">+IF(OFFSET('Sanitation Data'!$H$31,0,10*ROW('Sanitation Data'!H52))="","",OFFSET('Sanitation Data'!$H$31,0,10*ROW('Sanitation Data'!H52)))</f>
        <v/>
      </c>
      <c r="DI58" s="382" t="str">
        <f ca="1">+IF(OFFSET('Sanitation Data'!$H$32,0,10*ROW('Sanitation Data'!H52))="","",OFFSET('Sanitation Data'!$H$32,0,10*ROW('Sanitation Data'!H52)))</f>
        <v/>
      </c>
      <c r="DJ58" s="382" t="str">
        <f ca="1">+IF(OFFSET('Sanitation Data'!$I$28,0,10*ROW('Sanitation Data'!I52))="","",OFFSET('Sanitation Data'!$I$28,0,10*ROW('Sanitation Data'!I52)))</f>
        <v/>
      </c>
      <c r="DK58" s="382" t="str">
        <f ca="1">+IF(OFFSET('Sanitation Data'!$I$29,0,10*ROW('Sanitation Data'!I52))="","",OFFSET('Sanitation Data'!$I$29,0,10*ROW('Sanitation Data'!I52)))</f>
        <v/>
      </c>
      <c r="DL58" s="382" t="str">
        <f ca="1">+IF(OFFSET('Sanitation Data'!$I$30,0,10*ROW('Sanitation Data'!I52))="","",OFFSET('Sanitation Data'!$I$30,0,10*ROW('Sanitation Data'!I52)))</f>
        <v/>
      </c>
      <c r="DM58" s="382" t="str">
        <f ca="1">+IF(OFFSET('Sanitation Data'!$I$31,0,10*ROW('Sanitation Data'!I52))="","",OFFSET('Sanitation Data'!$I$31,0,10*ROW('Sanitation Data'!I52)))</f>
        <v/>
      </c>
      <c r="DN58" s="382" t="str">
        <f ca="1">+IF(OFFSET('Sanitation Data'!$I$32,0,10*ROW('Sanitation Data'!I52))="","",OFFSET('Sanitation Data'!$I$32,0,10*ROW('Sanitation Data'!I52)))</f>
        <v/>
      </c>
      <c r="DO58" s="382" t="str">
        <f ca="1">+IF(OFFSET('Hygiene Data'!$D$11,0,10*ROW('Hygiene Data'!D52))="","",OFFSET('Hygiene Data'!$D$11,0,10*ROW('Hygiene Data'!D52)))</f>
        <v/>
      </c>
      <c r="DP58" s="382" t="str">
        <f ca="1">+IF(OFFSET('Hygiene Data'!$D$12,0,10*ROW('Hygiene Data'!D52))="","",OFFSET('Hygiene Data'!$D$12,0,10*ROW('Hygiene Data'!D52)))</f>
        <v/>
      </c>
      <c r="DQ58" s="382" t="str">
        <f ca="1">+IF(OFFSET('Hygiene Data'!$D$13,0,10*ROW('Hygiene Data'!D52))="","",OFFSET('Hygiene Data'!$D$13,0,10*ROW('Hygiene Data'!D52)))</f>
        <v/>
      </c>
      <c r="DR58" s="382" t="str">
        <f ca="1">+IF(OFFSET('Hygiene Data'!$E$11,0,10*ROW('Hygiene Data'!E52))="","",OFFSET('Hygiene Data'!$E$11,0,10*ROW('Hygiene Data'!E52)))</f>
        <v/>
      </c>
      <c r="DS58" s="382" t="str">
        <f ca="1">+IF(OFFSET('Hygiene Data'!$E$12,0,10*ROW('Hygiene Data'!E52))="","",OFFSET('Hygiene Data'!$E$12,0,10*ROW('Hygiene Data'!E52)))</f>
        <v/>
      </c>
      <c r="DT58" s="382" t="str">
        <f ca="1">+IF(OFFSET('Hygiene Data'!$E$13,0,10*ROW('Hygiene Data'!E52))="","",OFFSET('Hygiene Data'!$E$13,0,10*ROW('Hygiene Data'!E52)))</f>
        <v/>
      </c>
      <c r="DU58" s="382" t="str">
        <f ca="1">+IF(OFFSET('Hygiene Data'!$F$11,0,10*ROW('Hygiene Data'!F52))="","",OFFSET('Hygiene Data'!$F$11,0,10*ROW('Hygiene Data'!F52)))</f>
        <v/>
      </c>
      <c r="DV58" s="382" t="str">
        <f ca="1">+IF(OFFSET('Hygiene Data'!$F$12,0,10*ROW('Hygiene Data'!F52))="","",OFFSET('Hygiene Data'!$F$12,0,10*ROW('Hygiene Data'!F52)))</f>
        <v/>
      </c>
      <c r="DW58" s="382" t="str">
        <f ca="1">+IF(OFFSET('Hygiene Data'!$F$13,0,10*ROW('Hygiene Data'!F52))="","",OFFSET('Hygiene Data'!$F$13,0,10*ROW('Hygiene Data'!F52)))</f>
        <v/>
      </c>
      <c r="DX58" s="382" t="str">
        <f ca="1">+IF(OFFSET('Hygiene Data'!$G$11,0,10*ROW('Hygiene Data'!G52))="","",OFFSET('Hygiene Data'!$G$11,0,10*ROW('Hygiene Data'!G52)))</f>
        <v/>
      </c>
      <c r="DY58" s="382" t="str">
        <f ca="1">+IF(OFFSET('Hygiene Data'!$G$12,0,10*ROW('Hygiene Data'!G52))="","",OFFSET('Hygiene Data'!$G$12,0,10*ROW('Hygiene Data'!G52)))</f>
        <v/>
      </c>
      <c r="DZ58" s="382" t="str">
        <f ca="1">+IF(OFFSET('Hygiene Data'!$G$13,0,10*ROW('Hygiene Data'!G52))="","",OFFSET('Hygiene Data'!$G$13,0,10*ROW('Hygiene Data'!G52)))</f>
        <v/>
      </c>
      <c r="EA58" s="382" t="str">
        <f ca="1">+IF(OFFSET('Hygiene Data'!$H$11,0,10*ROW('Hygiene Data'!H52))="","",OFFSET('Hygiene Data'!$H$11,0,10*ROW('Hygiene Data'!H52)))</f>
        <v/>
      </c>
      <c r="EB58" s="382" t="str">
        <f ca="1">+IF(OFFSET('Hygiene Data'!$H$12,0,10*ROW('Hygiene Data'!H52))="","",OFFSET('Hygiene Data'!$H$12,0,10*ROW('Hygiene Data'!H52)))</f>
        <v/>
      </c>
      <c r="EC58" s="382" t="str">
        <f ca="1">+IF(OFFSET('Hygiene Data'!$H$13,0,10*ROW('Hygiene Data'!H52))="","",OFFSET('Hygiene Data'!$H$13,0,10*ROW('Hygiene Data'!H52)))</f>
        <v/>
      </c>
      <c r="ED58" s="382" t="str">
        <f ca="1">+IF(OFFSET('Hygiene Data'!$I$11,0,10*ROW('Hygiene Data'!I52))="","",OFFSET('Hygiene Data'!$I$11,0,10*ROW('Hygiene Data'!I52)))</f>
        <v/>
      </c>
      <c r="EE58" s="382" t="str">
        <f ca="1">+IF(OFFSET('Hygiene Data'!$I$12,0,10*ROW('Hygiene Data'!I52))="","",OFFSET('Hygiene Data'!$I$12,0,10*ROW('Hygiene Data'!I52)))</f>
        <v/>
      </c>
      <c r="EF58" s="382" t="str">
        <f ca="1">+IF(OFFSET('Hygiene Data'!$I$13,0,10*ROW('Hygiene Data'!I52))="","",OFFSET('Hygiene Data'!$I$13,0,10*ROW('Hygiene Data'!I52)))</f>
        <v/>
      </c>
    </row>
    <row r="59" spans="1:136" x14ac:dyDescent="0.25">
      <c r="A59" s="491" t="str">
        <f ca="1">+IF(OFFSET('Water Data'!$B$2,0,10*ROW('Water Data'!E53))="","",OFFSET('Water Data'!$B$2,0,10*ROW('Water Data'!E53)))</f>
        <v/>
      </c>
      <c r="B59" s="491"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18" t="str">
        <f t="shared" ca="1" si="0"/>
        <v/>
      </c>
      <c r="D59" s="519"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19"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19"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19"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19"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19"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19"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19"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19"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19"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19"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19"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19"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19"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19"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19"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19"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19"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20"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20"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20"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20"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20"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20"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20"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20"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20"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20"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20"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20"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20"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20"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20"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20"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20"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20"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20"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20"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20"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20"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20"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20"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20"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20"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20"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20"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20"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20"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21"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97"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21"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21"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21"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21"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21"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21"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21"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21"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21"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21"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21"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21"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21"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21"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21"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21"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82" t="str">
        <f ca="1">+IF(OFFSET('Water Data'!$D$27,0,10*ROW('Water Data'!D53))="","",OFFSET('Water Data'!$D$27,0,10*ROW('Water Data'!D53)))</f>
        <v/>
      </c>
      <c r="BT59" s="382" t="str">
        <f ca="1">+IF(OFFSET('Water Data'!$D$28,0,10*ROW('Water Data'!D53))="","",OFFSET('Water Data'!$D$28,0,10*ROW('Water Data'!D53)))</f>
        <v/>
      </c>
      <c r="BU59" s="382" t="str">
        <f ca="1">+IF(OFFSET('Water Data'!$D$29,0,10*ROW('Water Data'!D53))="","",OFFSET('Water Data'!$D$29,0,10*ROW('Water Data'!D53)))</f>
        <v/>
      </c>
      <c r="BV59" s="382" t="str">
        <f ca="1">+IF(OFFSET('Water Data'!$E$27,0,10*ROW('Water Data'!E53))="","",OFFSET('Water Data'!$E$27,0,10*ROW('Water Data'!E53)))</f>
        <v/>
      </c>
      <c r="BW59" s="382" t="str">
        <f ca="1">+IF(OFFSET('Water Data'!$E$28,0,10*ROW('Water Data'!E53))="","",OFFSET('Water Data'!$E$28,0,10*ROW('Water Data'!E53)))</f>
        <v/>
      </c>
      <c r="BX59" s="382" t="str">
        <f ca="1">+IF(OFFSET('Water Data'!$E$29,0,10*ROW('Water Data'!E53))="","",OFFSET('Water Data'!$E$29,0,10*ROW('Water Data'!E53)))</f>
        <v/>
      </c>
      <c r="BY59" s="382" t="str">
        <f ca="1">+IF(OFFSET('Water Data'!$F$27,0,10*ROW('Water Data'!F53))="","",OFFSET('Water Data'!$F$27,0,10*ROW('Water Data'!F53)))</f>
        <v/>
      </c>
      <c r="BZ59" s="382" t="str">
        <f ca="1">+IF(OFFSET('Water Data'!$F$28,0,10*ROW('Water Data'!F53))="","",OFFSET('Water Data'!$F$28,0,10*ROW('Water Data'!F53)))</f>
        <v/>
      </c>
      <c r="CA59" s="382" t="str">
        <f ca="1">+IF(OFFSET('Water Data'!$F$29,0,10*ROW('Water Data'!F53))="","",OFFSET('Water Data'!$F$29,0,10*ROW('Water Data'!F53)))</f>
        <v/>
      </c>
      <c r="CB59" s="382" t="str">
        <f ca="1">+IF(OFFSET('Water Data'!$G$27,0,10*ROW('Water Data'!G53))="","",OFFSET('Water Data'!$G$27,0,10*ROW('Water Data'!G53)))</f>
        <v/>
      </c>
      <c r="CC59" s="382" t="str">
        <f ca="1">+IF(OFFSET('Water Data'!$G$28,0,10*ROW('Water Data'!G53))="","",OFFSET('Water Data'!$G$28,0,10*ROW('Water Data'!G53)))</f>
        <v/>
      </c>
      <c r="CD59" s="382" t="str">
        <f ca="1">+IF(OFFSET('Water Data'!$G$29,0,10*ROW('Water Data'!G53))="","",OFFSET('Water Data'!$G$29,0,10*ROW('Water Data'!G53)))</f>
        <v/>
      </c>
      <c r="CE59" s="382" t="str">
        <f ca="1">+IF(OFFSET('Water Data'!$H$27,0,10*ROW('Water Data'!H53))="","",OFFSET('Water Data'!$H$27,0,10*ROW('Water Data'!H53)))</f>
        <v/>
      </c>
      <c r="CF59" s="382" t="str">
        <f ca="1">+IF(OFFSET('Water Data'!$H$28,0,10*ROW('Water Data'!H53))="","",OFFSET('Water Data'!$H$28,0,10*ROW('Water Data'!H53)))</f>
        <v/>
      </c>
      <c r="CG59" s="382" t="str">
        <f ca="1">+IF(OFFSET('Water Data'!$H$29,0,10*ROW('Water Data'!H53))="","",OFFSET('Water Data'!$H$29,0,10*ROW('Water Data'!H53)))</f>
        <v/>
      </c>
      <c r="CH59" s="382" t="str">
        <f ca="1">+IF(OFFSET('Water Data'!$I$27,0,10*ROW('Water Data'!I53))="","",OFFSET('Water Data'!$I$27,0,10*ROW('Water Data'!I53)))</f>
        <v/>
      </c>
      <c r="CI59" s="382" t="str">
        <f ca="1">+IF(OFFSET('Water Data'!$I$28,0,10*ROW('Water Data'!I53))="","",OFFSET('Water Data'!$I$28,0,10*ROW('Water Data'!I53)))</f>
        <v/>
      </c>
      <c r="CJ59" s="382" t="str">
        <f ca="1">+IF(OFFSET('Water Data'!$I$29,0,10*ROW('Water Data'!I53))="","",OFFSET('Water Data'!$I$29,0,10*ROW('Water Data'!I53)))</f>
        <v/>
      </c>
      <c r="CK59" s="382" t="str">
        <f ca="1">+IF(OFFSET('Sanitation Data'!$D$28,0,10*ROW('Sanitation Data'!D53))="","",OFFSET('Sanitation Data'!$D$28,0,10*ROW('Sanitation Data'!D53)))</f>
        <v/>
      </c>
      <c r="CL59" s="382" t="str">
        <f ca="1">+IF(OFFSET('Sanitation Data'!$D$29,0,10*ROW('Sanitation Data'!D53))="","",OFFSET('Sanitation Data'!$D$29,0,10*ROW('Sanitation Data'!D53)))</f>
        <v/>
      </c>
      <c r="CM59" s="382" t="str">
        <f ca="1">+IF(OFFSET('Sanitation Data'!$D$30,0,10*ROW('Sanitation Data'!D53))="","",OFFSET('Sanitation Data'!$D$30,0,10*ROW('Sanitation Data'!D53)))</f>
        <v/>
      </c>
      <c r="CN59" s="382" t="str">
        <f ca="1">+IF(OFFSET('Sanitation Data'!$D$31,0,10*ROW('Sanitation Data'!D53))="","",OFFSET('Sanitation Data'!$D$31,0,10*ROW('Sanitation Data'!D53)))</f>
        <v/>
      </c>
      <c r="CO59" s="382" t="str">
        <f ca="1">+IF(OFFSET('Sanitation Data'!$D$32,0,10*ROW('Sanitation Data'!D53))="","",OFFSET('Sanitation Data'!$D$32,0,10*ROW('Sanitation Data'!D53)))</f>
        <v/>
      </c>
      <c r="CP59" s="382" t="str">
        <f ca="1">+IF(OFFSET('Sanitation Data'!$E$28,0,10*ROW('Sanitation Data'!E53))="","",OFFSET('Sanitation Data'!$E$28,0,10*ROW('Sanitation Data'!E53)))</f>
        <v/>
      </c>
      <c r="CQ59" s="382" t="str">
        <f ca="1">+IF(OFFSET('Sanitation Data'!$E$29,0,10*ROW('Sanitation Data'!E53))="","",OFFSET('Sanitation Data'!$E$29,0,10*ROW('Sanitation Data'!E53)))</f>
        <v/>
      </c>
      <c r="CR59" s="382" t="str">
        <f ca="1">+IF(OFFSET('Sanitation Data'!$E$30,0,10*ROW('Sanitation Data'!E53))="","",OFFSET('Sanitation Data'!$E$30,0,10*ROW('Sanitation Data'!E53)))</f>
        <v/>
      </c>
      <c r="CS59" s="382" t="str">
        <f ca="1">+IF(OFFSET('Sanitation Data'!$E$31,0,10*ROW('Sanitation Data'!E53))="","",OFFSET('Sanitation Data'!$E$31,0,10*ROW('Sanitation Data'!E53)))</f>
        <v/>
      </c>
      <c r="CT59" s="382" t="str">
        <f ca="1">+IF(OFFSET('Sanitation Data'!$E$32,0,10*ROW('Sanitation Data'!E53))="","",OFFSET('Sanitation Data'!$E$32,0,10*ROW('Sanitation Data'!E53)))</f>
        <v/>
      </c>
      <c r="CU59" s="382" t="str">
        <f ca="1">+IF(OFFSET('Sanitation Data'!$F$28,0,10*ROW('Sanitation Data'!F53))="","",OFFSET('Sanitation Data'!$F$28,0,10*ROW('Sanitation Data'!F53)))</f>
        <v/>
      </c>
      <c r="CV59" s="382" t="str">
        <f ca="1">+IF(OFFSET('Sanitation Data'!$F$29,0,10*ROW('Sanitation Data'!F53))="","",OFFSET('Sanitation Data'!$F$29,0,10*ROW('Sanitation Data'!F53)))</f>
        <v/>
      </c>
      <c r="CW59" s="382" t="str">
        <f ca="1">+IF(OFFSET('Sanitation Data'!$F$30,0,10*ROW('Sanitation Data'!F53))="","",OFFSET('Sanitation Data'!$F$30,0,10*ROW('Sanitation Data'!F53)))</f>
        <v/>
      </c>
      <c r="CX59" s="382" t="str">
        <f ca="1">+IF(OFFSET('Sanitation Data'!$F$31,0,10*ROW('Sanitation Data'!F53))="","",OFFSET('Sanitation Data'!$F$31,0,10*ROW('Sanitation Data'!F53)))</f>
        <v/>
      </c>
      <c r="CY59" s="382" t="str">
        <f ca="1">+IF(OFFSET('Sanitation Data'!$F$32,0,10*ROW('Sanitation Data'!F53))="","",OFFSET('Sanitation Data'!$F$32,0,10*ROW('Sanitation Data'!F53)))</f>
        <v/>
      </c>
      <c r="CZ59" s="382" t="str">
        <f ca="1">+IF(OFFSET('Sanitation Data'!$G$28,0,10*ROW('Sanitation Data'!G53))="","",OFFSET('Sanitation Data'!$G$28,0,10*ROW('Sanitation Data'!G53)))</f>
        <v/>
      </c>
      <c r="DA59" s="382" t="str">
        <f ca="1">+IF(OFFSET('Sanitation Data'!$G$29,0,10*ROW('Sanitation Data'!G53))="","",OFFSET('Sanitation Data'!$G$29,0,10*ROW('Sanitation Data'!G53)))</f>
        <v/>
      </c>
      <c r="DB59" s="382" t="str">
        <f ca="1">+IF(OFFSET('Sanitation Data'!$G$30,0,10*ROW('Sanitation Data'!G53))="","",OFFSET('Sanitation Data'!$G$30,0,10*ROW('Sanitation Data'!G53)))</f>
        <v/>
      </c>
      <c r="DC59" s="382" t="str">
        <f ca="1">+IF(OFFSET('Sanitation Data'!$G$31,0,10*ROW('Sanitation Data'!G53))="","",OFFSET('Sanitation Data'!$G$31,0,10*ROW('Sanitation Data'!G53)))</f>
        <v/>
      </c>
      <c r="DD59" s="382" t="str">
        <f ca="1">+IF(OFFSET('Sanitation Data'!$G$32,0,10*ROW('Sanitation Data'!G53))="","",OFFSET('Sanitation Data'!$G$32,0,10*ROW('Sanitation Data'!G53)))</f>
        <v/>
      </c>
      <c r="DE59" s="382" t="str">
        <f ca="1">+IF(OFFSET('Sanitation Data'!$H$28,0,10*ROW('Sanitation Data'!H53))="","",OFFSET('Sanitation Data'!$H$28,0,10*ROW('Sanitation Data'!H53)))</f>
        <v/>
      </c>
      <c r="DF59" s="382" t="str">
        <f ca="1">+IF(OFFSET('Sanitation Data'!$H$29,0,10*ROW('Sanitation Data'!H53))="","",OFFSET('Sanitation Data'!$H$29,0,10*ROW('Sanitation Data'!H53)))</f>
        <v/>
      </c>
      <c r="DG59" s="382" t="str">
        <f ca="1">+IF(OFFSET('Sanitation Data'!$H$30,0,10*ROW('Sanitation Data'!H53))="","",OFFSET('Sanitation Data'!$H$30,0,10*ROW('Sanitation Data'!H53)))</f>
        <v/>
      </c>
      <c r="DH59" s="382" t="str">
        <f ca="1">+IF(OFFSET('Sanitation Data'!$H$31,0,10*ROW('Sanitation Data'!H53))="","",OFFSET('Sanitation Data'!$H$31,0,10*ROW('Sanitation Data'!H53)))</f>
        <v/>
      </c>
      <c r="DI59" s="382" t="str">
        <f ca="1">+IF(OFFSET('Sanitation Data'!$H$32,0,10*ROW('Sanitation Data'!H53))="","",OFFSET('Sanitation Data'!$H$32,0,10*ROW('Sanitation Data'!H53)))</f>
        <v/>
      </c>
      <c r="DJ59" s="382" t="str">
        <f ca="1">+IF(OFFSET('Sanitation Data'!$I$28,0,10*ROW('Sanitation Data'!I53))="","",OFFSET('Sanitation Data'!$I$28,0,10*ROW('Sanitation Data'!I53)))</f>
        <v/>
      </c>
      <c r="DK59" s="382" t="str">
        <f ca="1">+IF(OFFSET('Sanitation Data'!$I$29,0,10*ROW('Sanitation Data'!I53))="","",OFFSET('Sanitation Data'!$I$29,0,10*ROW('Sanitation Data'!I53)))</f>
        <v/>
      </c>
      <c r="DL59" s="382" t="str">
        <f ca="1">+IF(OFFSET('Sanitation Data'!$I$30,0,10*ROW('Sanitation Data'!I53))="","",OFFSET('Sanitation Data'!$I$30,0,10*ROW('Sanitation Data'!I53)))</f>
        <v/>
      </c>
      <c r="DM59" s="382" t="str">
        <f ca="1">+IF(OFFSET('Sanitation Data'!$I$31,0,10*ROW('Sanitation Data'!I53))="","",OFFSET('Sanitation Data'!$I$31,0,10*ROW('Sanitation Data'!I53)))</f>
        <v/>
      </c>
      <c r="DN59" s="382" t="str">
        <f ca="1">+IF(OFFSET('Sanitation Data'!$I$32,0,10*ROW('Sanitation Data'!I53))="","",OFFSET('Sanitation Data'!$I$32,0,10*ROW('Sanitation Data'!I53)))</f>
        <v/>
      </c>
      <c r="DO59" s="382" t="str">
        <f ca="1">+IF(OFFSET('Hygiene Data'!$D$11,0,10*ROW('Hygiene Data'!D53))="","",OFFSET('Hygiene Data'!$D$11,0,10*ROW('Hygiene Data'!D53)))</f>
        <v/>
      </c>
      <c r="DP59" s="382" t="str">
        <f ca="1">+IF(OFFSET('Hygiene Data'!$D$12,0,10*ROW('Hygiene Data'!D53))="","",OFFSET('Hygiene Data'!$D$12,0,10*ROW('Hygiene Data'!D53)))</f>
        <v/>
      </c>
      <c r="DQ59" s="382" t="str">
        <f ca="1">+IF(OFFSET('Hygiene Data'!$D$13,0,10*ROW('Hygiene Data'!D53))="","",OFFSET('Hygiene Data'!$D$13,0,10*ROW('Hygiene Data'!D53)))</f>
        <v/>
      </c>
      <c r="DR59" s="382" t="str">
        <f ca="1">+IF(OFFSET('Hygiene Data'!$E$11,0,10*ROW('Hygiene Data'!E53))="","",OFFSET('Hygiene Data'!$E$11,0,10*ROW('Hygiene Data'!E53)))</f>
        <v/>
      </c>
      <c r="DS59" s="382" t="str">
        <f ca="1">+IF(OFFSET('Hygiene Data'!$E$12,0,10*ROW('Hygiene Data'!E53))="","",OFFSET('Hygiene Data'!$E$12,0,10*ROW('Hygiene Data'!E53)))</f>
        <v/>
      </c>
      <c r="DT59" s="382" t="str">
        <f ca="1">+IF(OFFSET('Hygiene Data'!$E$13,0,10*ROW('Hygiene Data'!E53))="","",OFFSET('Hygiene Data'!$E$13,0,10*ROW('Hygiene Data'!E53)))</f>
        <v/>
      </c>
      <c r="DU59" s="382" t="str">
        <f ca="1">+IF(OFFSET('Hygiene Data'!$F$11,0,10*ROW('Hygiene Data'!F53))="","",OFFSET('Hygiene Data'!$F$11,0,10*ROW('Hygiene Data'!F53)))</f>
        <v/>
      </c>
      <c r="DV59" s="382" t="str">
        <f ca="1">+IF(OFFSET('Hygiene Data'!$F$12,0,10*ROW('Hygiene Data'!F53))="","",OFFSET('Hygiene Data'!$F$12,0,10*ROW('Hygiene Data'!F53)))</f>
        <v/>
      </c>
      <c r="DW59" s="382" t="str">
        <f ca="1">+IF(OFFSET('Hygiene Data'!$F$13,0,10*ROW('Hygiene Data'!F53))="","",OFFSET('Hygiene Data'!$F$13,0,10*ROW('Hygiene Data'!F53)))</f>
        <v/>
      </c>
      <c r="DX59" s="382" t="str">
        <f ca="1">+IF(OFFSET('Hygiene Data'!$G$11,0,10*ROW('Hygiene Data'!G53))="","",OFFSET('Hygiene Data'!$G$11,0,10*ROW('Hygiene Data'!G53)))</f>
        <v/>
      </c>
      <c r="DY59" s="382" t="str">
        <f ca="1">+IF(OFFSET('Hygiene Data'!$G$12,0,10*ROW('Hygiene Data'!G53))="","",OFFSET('Hygiene Data'!$G$12,0,10*ROW('Hygiene Data'!G53)))</f>
        <v/>
      </c>
      <c r="DZ59" s="382" t="str">
        <f ca="1">+IF(OFFSET('Hygiene Data'!$G$13,0,10*ROW('Hygiene Data'!G53))="","",OFFSET('Hygiene Data'!$G$13,0,10*ROW('Hygiene Data'!G53)))</f>
        <v/>
      </c>
      <c r="EA59" s="382" t="str">
        <f ca="1">+IF(OFFSET('Hygiene Data'!$H$11,0,10*ROW('Hygiene Data'!H53))="","",OFFSET('Hygiene Data'!$H$11,0,10*ROW('Hygiene Data'!H53)))</f>
        <v/>
      </c>
      <c r="EB59" s="382" t="str">
        <f ca="1">+IF(OFFSET('Hygiene Data'!$H$12,0,10*ROW('Hygiene Data'!H53))="","",OFFSET('Hygiene Data'!$H$12,0,10*ROW('Hygiene Data'!H53)))</f>
        <v/>
      </c>
      <c r="EC59" s="382" t="str">
        <f ca="1">+IF(OFFSET('Hygiene Data'!$H$13,0,10*ROW('Hygiene Data'!H53))="","",OFFSET('Hygiene Data'!$H$13,0,10*ROW('Hygiene Data'!H53)))</f>
        <v/>
      </c>
      <c r="ED59" s="382" t="str">
        <f ca="1">+IF(OFFSET('Hygiene Data'!$I$11,0,10*ROW('Hygiene Data'!I53))="","",OFFSET('Hygiene Data'!$I$11,0,10*ROW('Hygiene Data'!I53)))</f>
        <v/>
      </c>
      <c r="EE59" s="382" t="str">
        <f ca="1">+IF(OFFSET('Hygiene Data'!$I$12,0,10*ROW('Hygiene Data'!I53))="","",OFFSET('Hygiene Data'!$I$12,0,10*ROW('Hygiene Data'!I53)))</f>
        <v/>
      </c>
      <c r="EF59" s="382" t="str">
        <f ca="1">+IF(OFFSET('Hygiene Data'!$I$13,0,10*ROW('Hygiene Data'!I53))="","",OFFSET('Hygiene Data'!$I$13,0,10*ROW('Hygiene Data'!I53)))</f>
        <v/>
      </c>
    </row>
    <row r="60" spans="1:136" x14ac:dyDescent="0.25">
      <c r="A60" s="491" t="str">
        <f ca="1">+IF(OFFSET('Water Data'!$B$2,0,10*ROW('Water Data'!E54))="","",OFFSET('Water Data'!$B$2,0,10*ROW('Water Data'!E54)))</f>
        <v/>
      </c>
      <c r="B60" s="491"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18" t="str">
        <f t="shared" ca="1" si="0"/>
        <v/>
      </c>
      <c r="D60" s="519"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19"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19"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19"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19"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19"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19"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19"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19"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19"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19"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19"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19"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19"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19"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19"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19"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19"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20"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20"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20"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20"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20"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20"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20"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20"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20"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20"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20"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20"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20"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20"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20"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20"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20"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20"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20"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20"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20"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20"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20"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20"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20"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20"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20"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20"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20"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20"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21"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97"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21"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21"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21"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21"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21"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21"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21"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21"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21"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21"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21"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21"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21"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21"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21"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21"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82" t="str">
        <f ca="1">+IF(OFFSET('Water Data'!$D$27,0,10*ROW('Water Data'!D54))="","",OFFSET('Water Data'!$D$27,0,10*ROW('Water Data'!D54)))</f>
        <v/>
      </c>
      <c r="BT60" s="382" t="str">
        <f ca="1">+IF(OFFSET('Water Data'!$D$28,0,10*ROW('Water Data'!D54))="","",OFFSET('Water Data'!$D$28,0,10*ROW('Water Data'!D54)))</f>
        <v/>
      </c>
      <c r="BU60" s="382" t="str">
        <f ca="1">+IF(OFFSET('Water Data'!$D$29,0,10*ROW('Water Data'!D54))="","",OFFSET('Water Data'!$D$29,0,10*ROW('Water Data'!D54)))</f>
        <v/>
      </c>
      <c r="BV60" s="382" t="str">
        <f ca="1">+IF(OFFSET('Water Data'!$E$27,0,10*ROW('Water Data'!E54))="","",OFFSET('Water Data'!$E$27,0,10*ROW('Water Data'!E54)))</f>
        <v/>
      </c>
      <c r="BW60" s="382" t="str">
        <f ca="1">+IF(OFFSET('Water Data'!$E$28,0,10*ROW('Water Data'!E54))="","",OFFSET('Water Data'!$E$28,0,10*ROW('Water Data'!E54)))</f>
        <v/>
      </c>
      <c r="BX60" s="382" t="str">
        <f ca="1">+IF(OFFSET('Water Data'!$E$29,0,10*ROW('Water Data'!E54))="","",OFFSET('Water Data'!$E$29,0,10*ROW('Water Data'!E54)))</f>
        <v/>
      </c>
      <c r="BY60" s="382" t="str">
        <f ca="1">+IF(OFFSET('Water Data'!$F$27,0,10*ROW('Water Data'!F54))="","",OFFSET('Water Data'!$F$27,0,10*ROW('Water Data'!F54)))</f>
        <v/>
      </c>
      <c r="BZ60" s="382" t="str">
        <f ca="1">+IF(OFFSET('Water Data'!$F$28,0,10*ROW('Water Data'!F54))="","",OFFSET('Water Data'!$F$28,0,10*ROW('Water Data'!F54)))</f>
        <v/>
      </c>
      <c r="CA60" s="382" t="str">
        <f ca="1">+IF(OFFSET('Water Data'!$F$29,0,10*ROW('Water Data'!F54))="","",OFFSET('Water Data'!$F$29,0,10*ROW('Water Data'!F54)))</f>
        <v/>
      </c>
      <c r="CB60" s="382" t="str">
        <f ca="1">+IF(OFFSET('Water Data'!$G$27,0,10*ROW('Water Data'!G54))="","",OFFSET('Water Data'!$G$27,0,10*ROW('Water Data'!G54)))</f>
        <v/>
      </c>
      <c r="CC60" s="382" t="str">
        <f ca="1">+IF(OFFSET('Water Data'!$G$28,0,10*ROW('Water Data'!G54))="","",OFFSET('Water Data'!$G$28,0,10*ROW('Water Data'!G54)))</f>
        <v/>
      </c>
      <c r="CD60" s="382" t="str">
        <f ca="1">+IF(OFFSET('Water Data'!$G$29,0,10*ROW('Water Data'!G54))="","",OFFSET('Water Data'!$G$29,0,10*ROW('Water Data'!G54)))</f>
        <v/>
      </c>
      <c r="CE60" s="382" t="str">
        <f ca="1">+IF(OFFSET('Water Data'!$H$27,0,10*ROW('Water Data'!H54))="","",OFFSET('Water Data'!$H$27,0,10*ROW('Water Data'!H54)))</f>
        <v/>
      </c>
      <c r="CF60" s="382" t="str">
        <f ca="1">+IF(OFFSET('Water Data'!$H$28,0,10*ROW('Water Data'!H54))="","",OFFSET('Water Data'!$H$28,0,10*ROW('Water Data'!H54)))</f>
        <v/>
      </c>
      <c r="CG60" s="382" t="str">
        <f ca="1">+IF(OFFSET('Water Data'!$H$29,0,10*ROW('Water Data'!H54))="","",OFFSET('Water Data'!$H$29,0,10*ROW('Water Data'!H54)))</f>
        <v/>
      </c>
      <c r="CH60" s="382" t="str">
        <f ca="1">+IF(OFFSET('Water Data'!$I$27,0,10*ROW('Water Data'!I54))="","",OFFSET('Water Data'!$I$27,0,10*ROW('Water Data'!I54)))</f>
        <v/>
      </c>
      <c r="CI60" s="382" t="str">
        <f ca="1">+IF(OFFSET('Water Data'!$I$28,0,10*ROW('Water Data'!I54))="","",OFFSET('Water Data'!$I$28,0,10*ROW('Water Data'!I54)))</f>
        <v/>
      </c>
      <c r="CJ60" s="382" t="str">
        <f ca="1">+IF(OFFSET('Water Data'!$I$29,0,10*ROW('Water Data'!I54))="","",OFFSET('Water Data'!$I$29,0,10*ROW('Water Data'!I54)))</f>
        <v/>
      </c>
      <c r="CK60" s="382" t="str">
        <f ca="1">+IF(OFFSET('Sanitation Data'!$D$28,0,10*ROW('Sanitation Data'!D54))="","",OFFSET('Sanitation Data'!$D$28,0,10*ROW('Sanitation Data'!D54)))</f>
        <v/>
      </c>
      <c r="CL60" s="382" t="str">
        <f ca="1">+IF(OFFSET('Sanitation Data'!$D$29,0,10*ROW('Sanitation Data'!D54))="","",OFFSET('Sanitation Data'!$D$29,0,10*ROW('Sanitation Data'!D54)))</f>
        <v/>
      </c>
      <c r="CM60" s="382" t="str">
        <f ca="1">+IF(OFFSET('Sanitation Data'!$D$30,0,10*ROW('Sanitation Data'!D54))="","",OFFSET('Sanitation Data'!$D$30,0,10*ROW('Sanitation Data'!D54)))</f>
        <v/>
      </c>
      <c r="CN60" s="382" t="str">
        <f ca="1">+IF(OFFSET('Sanitation Data'!$D$31,0,10*ROW('Sanitation Data'!D54))="","",OFFSET('Sanitation Data'!$D$31,0,10*ROW('Sanitation Data'!D54)))</f>
        <v/>
      </c>
      <c r="CO60" s="382" t="str">
        <f ca="1">+IF(OFFSET('Sanitation Data'!$D$32,0,10*ROW('Sanitation Data'!D54))="","",OFFSET('Sanitation Data'!$D$32,0,10*ROW('Sanitation Data'!D54)))</f>
        <v/>
      </c>
      <c r="CP60" s="382" t="str">
        <f ca="1">+IF(OFFSET('Sanitation Data'!$E$28,0,10*ROW('Sanitation Data'!E54))="","",OFFSET('Sanitation Data'!$E$28,0,10*ROW('Sanitation Data'!E54)))</f>
        <v/>
      </c>
      <c r="CQ60" s="382" t="str">
        <f ca="1">+IF(OFFSET('Sanitation Data'!$E$29,0,10*ROW('Sanitation Data'!E54))="","",OFFSET('Sanitation Data'!$E$29,0,10*ROW('Sanitation Data'!E54)))</f>
        <v/>
      </c>
      <c r="CR60" s="382" t="str">
        <f ca="1">+IF(OFFSET('Sanitation Data'!$E$30,0,10*ROW('Sanitation Data'!E54))="","",OFFSET('Sanitation Data'!$E$30,0,10*ROW('Sanitation Data'!E54)))</f>
        <v/>
      </c>
      <c r="CS60" s="382" t="str">
        <f ca="1">+IF(OFFSET('Sanitation Data'!$E$31,0,10*ROW('Sanitation Data'!E54))="","",OFFSET('Sanitation Data'!$E$31,0,10*ROW('Sanitation Data'!E54)))</f>
        <v/>
      </c>
      <c r="CT60" s="382" t="str">
        <f ca="1">+IF(OFFSET('Sanitation Data'!$E$32,0,10*ROW('Sanitation Data'!E54))="","",OFFSET('Sanitation Data'!$E$32,0,10*ROW('Sanitation Data'!E54)))</f>
        <v/>
      </c>
      <c r="CU60" s="382" t="str">
        <f ca="1">+IF(OFFSET('Sanitation Data'!$F$28,0,10*ROW('Sanitation Data'!F54))="","",OFFSET('Sanitation Data'!$F$28,0,10*ROW('Sanitation Data'!F54)))</f>
        <v/>
      </c>
      <c r="CV60" s="382" t="str">
        <f ca="1">+IF(OFFSET('Sanitation Data'!$F$29,0,10*ROW('Sanitation Data'!F54))="","",OFFSET('Sanitation Data'!$F$29,0,10*ROW('Sanitation Data'!F54)))</f>
        <v/>
      </c>
      <c r="CW60" s="382" t="str">
        <f ca="1">+IF(OFFSET('Sanitation Data'!$F$30,0,10*ROW('Sanitation Data'!F54))="","",OFFSET('Sanitation Data'!$F$30,0,10*ROW('Sanitation Data'!F54)))</f>
        <v/>
      </c>
      <c r="CX60" s="382" t="str">
        <f ca="1">+IF(OFFSET('Sanitation Data'!$F$31,0,10*ROW('Sanitation Data'!F54))="","",OFFSET('Sanitation Data'!$F$31,0,10*ROW('Sanitation Data'!F54)))</f>
        <v/>
      </c>
      <c r="CY60" s="382" t="str">
        <f ca="1">+IF(OFFSET('Sanitation Data'!$F$32,0,10*ROW('Sanitation Data'!F54))="","",OFFSET('Sanitation Data'!$F$32,0,10*ROW('Sanitation Data'!F54)))</f>
        <v/>
      </c>
      <c r="CZ60" s="382" t="str">
        <f ca="1">+IF(OFFSET('Sanitation Data'!$G$28,0,10*ROW('Sanitation Data'!G54))="","",OFFSET('Sanitation Data'!$G$28,0,10*ROW('Sanitation Data'!G54)))</f>
        <v/>
      </c>
      <c r="DA60" s="382" t="str">
        <f ca="1">+IF(OFFSET('Sanitation Data'!$G$29,0,10*ROW('Sanitation Data'!G54))="","",OFFSET('Sanitation Data'!$G$29,0,10*ROW('Sanitation Data'!G54)))</f>
        <v/>
      </c>
      <c r="DB60" s="382" t="str">
        <f ca="1">+IF(OFFSET('Sanitation Data'!$G$30,0,10*ROW('Sanitation Data'!G54))="","",OFFSET('Sanitation Data'!$G$30,0,10*ROW('Sanitation Data'!G54)))</f>
        <v/>
      </c>
      <c r="DC60" s="382" t="str">
        <f ca="1">+IF(OFFSET('Sanitation Data'!$G$31,0,10*ROW('Sanitation Data'!G54))="","",OFFSET('Sanitation Data'!$G$31,0,10*ROW('Sanitation Data'!G54)))</f>
        <v/>
      </c>
      <c r="DD60" s="382" t="str">
        <f ca="1">+IF(OFFSET('Sanitation Data'!$G$32,0,10*ROW('Sanitation Data'!G54))="","",OFFSET('Sanitation Data'!$G$32,0,10*ROW('Sanitation Data'!G54)))</f>
        <v/>
      </c>
      <c r="DE60" s="382" t="str">
        <f ca="1">+IF(OFFSET('Sanitation Data'!$H$28,0,10*ROW('Sanitation Data'!H54))="","",OFFSET('Sanitation Data'!$H$28,0,10*ROW('Sanitation Data'!H54)))</f>
        <v/>
      </c>
      <c r="DF60" s="382" t="str">
        <f ca="1">+IF(OFFSET('Sanitation Data'!$H$29,0,10*ROW('Sanitation Data'!H54))="","",OFFSET('Sanitation Data'!$H$29,0,10*ROW('Sanitation Data'!H54)))</f>
        <v/>
      </c>
      <c r="DG60" s="382" t="str">
        <f ca="1">+IF(OFFSET('Sanitation Data'!$H$30,0,10*ROW('Sanitation Data'!H54))="","",OFFSET('Sanitation Data'!$H$30,0,10*ROW('Sanitation Data'!H54)))</f>
        <v/>
      </c>
      <c r="DH60" s="382" t="str">
        <f ca="1">+IF(OFFSET('Sanitation Data'!$H$31,0,10*ROW('Sanitation Data'!H54))="","",OFFSET('Sanitation Data'!$H$31,0,10*ROW('Sanitation Data'!H54)))</f>
        <v/>
      </c>
      <c r="DI60" s="382" t="str">
        <f ca="1">+IF(OFFSET('Sanitation Data'!$H$32,0,10*ROW('Sanitation Data'!H54))="","",OFFSET('Sanitation Data'!$H$32,0,10*ROW('Sanitation Data'!H54)))</f>
        <v/>
      </c>
      <c r="DJ60" s="382" t="str">
        <f ca="1">+IF(OFFSET('Sanitation Data'!$I$28,0,10*ROW('Sanitation Data'!I54))="","",OFFSET('Sanitation Data'!$I$28,0,10*ROW('Sanitation Data'!I54)))</f>
        <v/>
      </c>
      <c r="DK60" s="382" t="str">
        <f ca="1">+IF(OFFSET('Sanitation Data'!$I$29,0,10*ROW('Sanitation Data'!I54))="","",OFFSET('Sanitation Data'!$I$29,0,10*ROW('Sanitation Data'!I54)))</f>
        <v/>
      </c>
      <c r="DL60" s="382" t="str">
        <f ca="1">+IF(OFFSET('Sanitation Data'!$I$30,0,10*ROW('Sanitation Data'!I54))="","",OFFSET('Sanitation Data'!$I$30,0,10*ROW('Sanitation Data'!I54)))</f>
        <v/>
      </c>
      <c r="DM60" s="382" t="str">
        <f ca="1">+IF(OFFSET('Sanitation Data'!$I$31,0,10*ROW('Sanitation Data'!I54))="","",OFFSET('Sanitation Data'!$I$31,0,10*ROW('Sanitation Data'!I54)))</f>
        <v/>
      </c>
      <c r="DN60" s="382" t="str">
        <f ca="1">+IF(OFFSET('Sanitation Data'!$I$32,0,10*ROW('Sanitation Data'!I54))="","",OFFSET('Sanitation Data'!$I$32,0,10*ROW('Sanitation Data'!I54)))</f>
        <v/>
      </c>
      <c r="DO60" s="382" t="str">
        <f ca="1">+IF(OFFSET('Hygiene Data'!$D$11,0,10*ROW('Hygiene Data'!D54))="","",OFFSET('Hygiene Data'!$D$11,0,10*ROW('Hygiene Data'!D54)))</f>
        <v/>
      </c>
      <c r="DP60" s="382" t="str">
        <f ca="1">+IF(OFFSET('Hygiene Data'!$D$12,0,10*ROW('Hygiene Data'!D54))="","",OFFSET('Hygiene Data'!$D$12,0,10*ROW('Hygiene Data'!D54)))</f>
        <v/>
      </c>
      <c r="DQ60" s="382" t="str">
        <f ca="1">+IF(OFFSET('Hygiene Data'!$D$13,0,10*ROW('Hygiene Data'!D54))="","",OFFSET('Hygiene Data'!$D$13,0,10*ROW('Hygiene Data'!D54)))</f>
        <v/>
      </c>
      <c r="DR60" s="382" t="str">
        <f ca="1">+IF(OFFSET('Hygiene Data'!$E$11,0,10*ROW('Hygiene Data'!E54))="","",OFFSET('Hygiene Data'!$E$11,0,10*ROW('Hygiene Data'!E54)))</f>
        <v/>
      </c>
      <c r="DS60" s="382" t="str">
        <f ca="1">+IF(OFFSET('Hygiene Data'!$E$12,0,10*ROW('Hygiene Data'!E54))="","",OFFSET('Hygiene Data'!$E$12,0,10*ROW('Hygiene Data'!E54)))</f>
        <v/>
      </c>
      <c r="DT60" s="382" t="str">
        <f ca="1">+IF(OFFSET('Hygiene Data'!$E$13,0,10*ROW('Hygiene Data'!E54))="","",OFFSET('Hygiene Data'!$E$13,0,10*ROW('Hygiene Data'!E54)))</f>
        <v/>
      </c>
      <c r="DU60" s="382" t="str">
        <f ca="1">+IF(OFFSET('Hygiene Data'!$F$11,0,10*ROW('Hygiene Data'!F54))="","",OFFSET('Hygiene Data'!$F$11,0,10*ROW('Hygiene Data'!F54)))</f>
        <v/>
      </c>
      <c r="DV60" s="382" t="str">
        <f ca="1">+IF(OFFSET('Hygiene Data'!$F$12,0,10*ROW('Hygiene Data'!F54))="","",OFFSET('Hygiene Data'!$F$12,0,10*ROW('Hygiene Data'!F54)))</f>
        <v/>
      </c>
      <c r="DW60" s="382" t="str">
        <f ca="1">+IF(OFFSET('Hygiene Data'!$F$13,0,10*ROW('Hygiene Data'!F54))="","",OFFSET('Hygiene Data'!$F$13,0,10*ROW('Hygiene Data'!F54)))</f>
        <v/>
      </c>
      <c r="DX60" s="382" t="str">
        <f ca="1">+IF(OFFSET('Hygiene Data'!$G$11,0,10*ROW('Hygiene Data'!G54))="","",OFFSET('Hygiene Data'!$G$11,0,10*ROW('Hygiene Data'!G54)))</f>
        <v/>
      </c>
      <c r="DY60" s="382" t="str">
        <f ca="1">+IF(OFFSET('Hygiene Data'!$G$12,0,10*ROW('Hygiene Data'!G54))="","",OFFSET('Hygiene Data'!$G$12,0,10*ROW('Hygiene Data'!G54)))</f>
        <v/>
      </c>
      <c r="DZ60" s="382" t="str">
        <f ca="1">+IF(OFFSET('Hygiene Data'!$G$13,0,10*ROW('Hygiene Data'!G54))="","",OFFSET('Hygiene Data'!$G$13,0,10*ROW('Hygiene Data'!G54)))</f>
        <v/>
      </c>
      <c r="EA60" s="382" t="str">
        <f ca="1">+IF(OFFSET('Hygiene Data'!$H$11,0,10*ROW('Hygiene Data'!H54))="","",OFFSET('Hygiene Data'!$H$11,0,10*ROW('Hygiene Data'!H54)))</f>
        <v/>
      </c>
      <c r="EB60" s="382" t="str">
        <f ca="1">+IF(OFFSET('Hygiene Data'!$H$12,0,10*ROW('Hygiene Data'!H54))="","",OFFSET('Hygiene Data'!$H$12,0,10*ROW('Hygiene Data'!H54)))</f>
        <v/>
      </c>
      <c r="EC60" s="382" t="str">
        <f ca="1">+IF(OFFSET('Hygiene Data'!$H$13,0,10*ROW('Hygiene Data'!H54))="","",OFFSET('Hygiene Data'!$H$13,0,10*ROW('Hygiene Data'!H54)))</f>
        <v/>
      </c>
      <c r="ED60" s="382" t="str">
        <f ca="1">+IF(OFFSET('Hygiene Data'!$I$11,0,10*ROW('Hygiene Data'!I54))="","",OFFSET('Hygiene Data'!$I$11,0,10*ROW('Hygiene Data'!I54)))</f>
        <v/>
      </c>
      <c r="EE60" s="382" t="str">
        <f ca="1">+IF(OFFSET('Hygiene Data'!$I$12,0,10*ROW('Hygiene Data'!I54))="","",OFFSET('Hygiene Data'!$I$12,0,10*ROW('Hygiene Data'!I54)))</f>
        <v/>
      </c>
      <c r="EF60" s="382" t="str">
        <f ca="1">+IF(OFFSET('Hygiene Data'!$I$13,0,10*ROW('Hygiene Data'!I54))="","",OFFSET('Hygiene Data'!$I$13,0,10*ROW('Hygiene Data'!I54)))</f>
        <v/>
      </c>
    </row>
    <row r="61" spans="1:136" x14ac:dyDescent="0.25">
      <c r="A61" s="491" t="str">
        <f ca="1">+IF(OFFSET('Water Data'!$B$2,0,10*ROW('Water Data'!E55))="","",OFFSET('Water Data'!$B$2,0,10*ROW('Water Data'!E55)))</f>
        <v/>
      </c>
      <c r="B61" s="491"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18" t="str">
        <f t="shared" ca="1" si="0"/>
        <v/>
      </c>
      <c r="D61" s="519"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19"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19"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19"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19"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19"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19"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19"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19"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19"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19"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19"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19"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19"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19"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19"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19"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19"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20"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20"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20"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20"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20"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20"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20"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20"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20"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20"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20"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20"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20"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20"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20"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20"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20"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20"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20"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20"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20"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20"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20"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20"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20"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20"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20"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20"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20"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20"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21"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97"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21"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21"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21"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21"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21"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21"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21"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21"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21"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21"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21"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21"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21"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21"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21"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21"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82" t="str">
        <f ca="1">+IF(OFFSET('Water Data'!$D$27,0,10*ROW('Water Data'!D55))="","",OFFSET('Water Data'!$D$27,0,10*ROW('Water Data'!D55)))</f>
        <v/>
      </c>
      <c r="BT61" s="382" t="str">
        <f ca="1">+IF(OFFSET('Water Data'!$D$28,0,10*ROW('Water Data'!D55))="","",OFFSET('Water Data'!$D$28,0,10*ROW('Water Data'!D55)))</f>
        <v/>
      </c>
      <c r="BU61" s="382" t="str">
        <f ca="1">+IF(OFFSET('Water Data'!$D$29,0,10*ROW('Water Data'!D55))="","",OFFSET('Water Data'!$D$29,0,10*ROW('Water Data'!D55)))</f>
        <v/>
      </c>
      <c r="BV61" s="382" t="str">
        <f ca="1">+IF(OFFSET('Water Data'!$E$27,0,10*ROW('Water Data'!E55))="","",OFFSET('Water Data'!$E$27,0,10*ROW('Water Data'!E55)))</f>
        <v/>
      </c>
      <c r="BW61" s="382" t="str">
        <f ca="1">+IF(OFFSET('Water Data'!$E$28,0,10*ROW('Water Data'!E55))="","",OFFSET('Water Data'!$E$28,0,10*ROW('Water Data'!E55)))</f>
        <v/>
      </c>
      <c r="BX61" s="382" t="str">
        <f ca="1">+IF(OFFSET('Water Data'!$E$29,0,10*ROW('Water Data'!E55))="","",OFFSET('Water Data'!$E$29,0,10*ROW('Water Data'!E55)))</f>
        <v/>
      </c>
      <c r="BY61" s="382" t="str">
        <f ca="1">+IF(OFFSET('Water Data'!$F$27,0,10*ROW('Water Data'!F55))="","",OFFSET('Water Data'!$F$27,0,10*ROW('Water Data'!F55)))</f>
        <v/>
      </c>
      <c r="BZ61" s="382" t="str">
        <f ca="1">+IF(OFFSET('Water Data'!$F$28,0,10*ROW('Water Data'!F55))="","",OFFSET('Water Data'!$F$28,0,10*ROW('Water Data'!F55)))</f>
        <v/>
      </c>
      <c r="CA61" s="382" t="str">
        <f ca="1">+IF(OFFSET('Water Data'!$F$29,0,10*ROW('Water Data'!F55))="","",OFFSET('Water Data'!$F$29,0,10*ROW('Water Data'!F55)))</f>
        <v/>
      </c>
      <c r="CB61" s="382" t="str">
        <f ca="1">+IF(OFFSET('Water Data'!$G$27,0,10*ROW('Water Data'!G55))="","",OFFSET('Water Data'!$G$27,0,10*ROW('Water Data'!G55)))</f>
        <v/>
      </c>
      <c r="CC61" s="382" t="str">
        <f ca="1">+IF(OFFSET('Water Data'!$G$28,0,10*ROW('Water Data'!G55))="","",OFFSET('Water Data'!$G$28,0,10*ROW('Water Data'!G55)))</f>
        <v/>
      </c>
      <c r="CD61" s="382" t="str">
        <f ca="1">+IF(OFFSET('Water Data'!$G$29,0,10*ROW('Water Data'!G55))="","",OFFSET('Water Data'!$G$29,0,10*ROW('Water Data'!G55)))</f>
        <v/>
      </c>
      <c r="CE61" s="382" t="str">
        <f ca="1">+IF(OFFSET('Water Data'!$H$27,0,10*ROW('Water Data'!H55))="","",OFFSET('Water Data'!$H$27,0,10*ROW('Water Data'!H55)))</f>
        <v/>
      </c>
      <c r="CF61" s="382" t="str">
        <f ca="1">+IF(OFFSET('Water Data'!$H$28,0,10*ROW('Water Data'!H55))="","",OFFSET('Water Data'!$H$28,0,10*ROW('Water Data'!H55)))</f>
        <v/>
      </c>
      <c r="CG61" s="382" t="str">
        <f ca="1">+IF(OFFSET('Water Data'!$H$29,0,10*ROW('Water Data'!H55))="","",OFFSET('Water Data'!$H$29,0,10*ROW('Water Data'!H55)))</f>
        <v/>
      </c>
      <c r="CH61" s="382" t="str">
        <f ca="1">+IF(OFFSET('Water Data'!$I$27,0,10*ROW('Water Data'!I55))="","",OFFSET('Water Data'!$I$27,0,10*ROW('Water Data'!I55)))</f>
        <v/>
      </c>
      <c r="CI61" s="382" t="str">
        <f ca="1">+IF(OFFSET('Water Data'!$I$28,0,10*ROW('Water Data'!I55))="","",OFFSET('Water Data'!$I$28,0,10*ROW('Water Data'!I55)))</f>
        <v/>
      </c>
      <c r="CJ61" s="382" t="str">
        <f ca="1">+IF(OFFSET('Water Data'!$I$29,0,10*ROW('Water Data'!I55))="","",OFFSET('Water Data'!$I$29,0,10*ROW('Water Data'!I55)))</f>
        <v/>
      </c>
      <c r="CK61" s="382" t="str">
        <f ca="1">+IF(OFFSET('Sanitation Data'!$D$28,0,10*ROW('Sanitation Data'!D55))="","",OFFSET('Sanitation Data'!$D$28,0,10*ROW('Sanitation Data'!D55)))</f>
        <v/>
      </c>
      <c r="CL61" s="382" t="str">
        <f ca="1">+IF(OFFSET('Sanitation Data'!$D$29,0,10*ROW('Sanitation Data'!D55))="","",OFFSET('Sanitation Data'!$D$29,0,10*ROW('Sanitation Data'!D55)))</f>
        <v/>
      </c>
      <c r="CM61" s="382" t="str">
        <f ca="1">+IF(OFFSET('Sanitation Data'!$D$30,0,10*ROW('Sanitation Data'!D55))="","",OFFSET('Sanitation Data'!$D$30,0,10*ROW('Sanitation Data'!D55)))</f>
        <v/>
      </c>
      <c r="CN61" s="382" t="str">
        <f ca="1">+IF(OFFSET('Sanitation Data'!$D$31,0,10*ROW('Sanitation Data'!D55))="","",OFFSET('Sanitation Data'!$D$31,0,10*ROW('Sanitation Data'!D55)))</f>
        <v/>
      </c>
      <c r="CO61" s="382" t="str">
        <f ca="1">+IF(OFFSET('Sanitation Data'!$D$32,0,10*ROW('Sanitation Data'!D55))="","",OFFSET('Sanitation Data'!$D$32,0,10*ROW('Sanitation Data'!D55)))</f>
        <v/>
      </c>
      <c r="CP61" s="382" t="str">
        <f ca="1">+IF(OFFSET('Sanitation Data'!$E$28,0,10*ROW('Sanitation Data'!E55))="","",OFFSET('Sanitation Data'!$E$28,0,10*ROW('Sanitation Data'!E55)))</f>
        <v/>
      </c>
      <c r="CQ61" s="382" t="str">
        <f ca="1">+IF(OFFSET('Sanitation Data'!$E$29,0,10*ROW('Sanitation Data'!E55))="","",OFFSET('Sanitation Data'!$E$29,0,10*ROW('Sanitation Data'!E55)))</f>
        <v/>
      </c>
      <c r="CR61" s="382" t="str">
        <f ca="1">+IF(OFFSET('Sanitation Data'!$E$30,0,10*ROW('Sanitation Data'!E55))="","",OFFSET('Sanitation Data'!$E$30,0,10*ROW('Sanitation Data'!E55)))</f>
        <v/>
      </c>
      <c r="CS61" s="382" t="str">
        <f ca="1">+IF(OFFSET('Sanitation Data'!$E$31,0,10*ROW('Sanitation Data'!E55))="","",OFFSET('Sanitation Data'!$E$31,0,10*ROW('Sanitation Data'!E55)))</f>
        <v/>
      </c>
      <c r="CT61" s="382" t="str">
        <f ca="1">+IF(OFFSET('Sanitation Data'!$E$32,0,10*ROW('Sanitation Data'!E55))="","",OFFSET('Sanitation Data'!$E$32,0,10*ROW('Sanitation Data'!E55)))</f>
        <v/>
      </c>
      <c r="CU61" s="382" t="str">
        <f ca="1">+IF(OFFSET('Sanitation Data'!$F$28,0,10*ROW('Sanitation Data'!F55))="","",OFFSET('Sanitation Data'!$F$28,0,10*ROW('Sanitation Data'!F55)))</f>
        <v/>
      </c>
      <c r="CV61" s="382" t="str">
        <f ca="1">+IF(OFFSET('Sanitation Data'!$F$29,0,10*ROW('Sanitation Data'!F55))="","",OFFSET('Sanitation Data'!$F$29,0,10*ROW('Sanitation Data'!F55)))</f>
        <v/>
      </c>
      <c r="CW61" s="382" t="str">
        <f ca="1">+IF(OFFSET('Sanitation Data'!$F$30,0,10*ROW('Sanitation Data'!F55))="","",OFFSET('Sanitation Data'!$F$30,0,10*ROW('Sanitation Data'!F55)))</f>
        <v/>
      </c>
      <c r="CX61" s="382" t="str">
        <f ca="1">+IF(OFFSET('Sanitation Data'!$F$31,0,10*ROW('Sanitation Data'!F55))="","",OFFSET('Sanitation Data'!$F$31,0,10*ROW('Sanitation Data'!F55)))</f>
        <v/>
      </c>
      <c r="CY61" s="382" t="str">
        <f ca="1">+IF(OFFSET('Sanitation Data'!$F$32,0,10*ROW('Sanitation Data'!F55))="","",OFFSET('Sanitation Data'!$F$32,0,10*ROW('Sanitation Data'!F55)))</f>
        <v/>
      </c>
      <c r="CZ61" s="382" t="str">
        <f ca="1">+IF(OFFSET('Sanitation Data'!$G$28,0,10*ROW('Sanitation Data'!G55))="","",OFFSET('Sanitation Data'!$G$28,0,10*ROW('Sanitation Data'!G55)))</f>
        <v/>
      </c>
      <c r="DA61" s="382" t="str">
        <f ca="1">+IF(OFFSET('Sanitation Data'!$G$29,0,10*ROW('Sanitation Data'!G55))="","",OFFSET('Sanitation Data'!$G$29,0,10*ROW('Sanitation Data'!G55)))</f>
        <v/>
      </c>
      <c r="DB61" s="382" t="str">
        <f ca="1">+IF(OFFSET('Sanitation Data'!$G$30,0,10*ROW('Sanitation Data'!G55))="","",OFFSET('Sanitation Data'!$G$30,0,10*ROW('Sanitation Data'!G55)))</f>
        <v/>
      </c>
      <c r="DC61" s="382" t="str">
        <f ca="1">+IF(OFFSET('Sanitation Data'!$G$31,0,10*ROW('Sanitation Data'!G55))="","",OFFSET('Sanitation Data'!$G$31,0,10*ROW('Sanitation Data'!G55)))</f>
        <v/>
      </c>
      <c r="DD61" s="382" t="str">
        <f ca="1">+IF(OFFSET('Sanitation Data'!$G$32,0,10*ROW('Sanitation Data'!G55))="","",OFFSET('Sanitation Data'!$G$32,0,10*ROW('Sanitation Data'!G55)))</f>
        <v/>
      </c>
      <c r="DE61" s="382" t="str">
        <f ca="1">+IF(OFFSET('Sanitation Data'!$H$28,0,10*ROW('Sanitation Data'!H55))="","",OFFSET('Sanitation Data'!$H$28,0,10*ROW('Sanitation Data'!H55)))</f>
        <v/>
      </c>
      <c r="DF61" s="382" t="str">
        <f ca="1">+IF(OFFSET('Sanitation Data'!$H$29,0,10*ROW('Sanitation Data'!H55))="","",OFFSET('Sanitation Data'!$H$29,0,10*ROW('Sanitation Data'!H55)))</f>
        <v/>
      </c>
      <c r="DG61" s="382" t="str">
        <f ca="1">+IF(OFFSET('Sanitation Data'!$H$30,0,10*ROW('Sanitation Data'!H55))="","",OFFSET('Sanitation Data'!$H$30,0,10*ROW('Sanitation Data'!H55)))</f>
        <v/>
      </c>
      <c r="DH61" s="382" t="str">
        <f ca="1">+IF(OFFSET('Sanitation Data'!$H$31,0,10*ROW('Sanitation Data'!H55))="","",OFFSET('Sanitation Data'!$H$31,0,10*ROW('Sanitation Data'!H55)))</f>
        <v/>
      </c>
      <c r="DI61" s="382" t="str">
        <f ca="1">+IF(OFFSET('Sanitation Data'!$H$32,0,10*ROW('Sanitation Data'!H55))="","",OFFSET('Sanitation Data'!$H$32,0,10*ROW('Sanitation Data'!H55)))</f>
        <v/>
      </c>
      <c r="DJ61" s="382" t="str">
        <f ca="1">+IF(OFFSET('Sanitation Data'!$I$28,0,10*ROW('Sanitation Data'!I55))="","",OFFSET('Sanitation Data'!$I$28,0,10*ROW('Sanitation Data'!I55)))</f>
        <v/>
      </c>
      <c r="DK61" s="382" t="str">
        <f ca="1">+IF(OFFSET('Sanitation Data'!$I$29,0,10*ROW('Sanitation Data'!I55))="","",OFFSET('Sanitation Data'!$I$29,0,10*ROW('Sanitation Data'!I55)))</f>
        <v/>
      </c>
      <c r="DL61" s="382" t="str">
        <f ca="1">+IF(OFFSET('Sanitation Data'!$I$30,0,10*ROW('Sanitation Data'!I55))="","",OFFSET('Sanitation Data'!$I$30,0,10*ROW('Sanitation Data'!I55)))</f>
        <v/>
      </c>
      <c r="DM61" s="382" t="str">
        <f ca="1">+IF(OFFSET('Sanitation Data'!$I$31,0,10*ROW('Sanitation Data'!I55))="","",OFFSET('Sanitation Data'!$I$31,0,10*ROW('Sanitation Data'!I55)))</f>
        <v/>
      </c>
      <c r="DN61" s="382" t="str">
        <f ca="1">+IF(OFFSET('Sanitation Data'!$I$32,0,10*ROW('Sanitation Data'!I55))="","",OFFSET('Sanitation Data'!$I$32,0,10*ROW('Sanitation Data'!I55)))</f>
        <v/>
      </c>
      <c r="DO61" s="382" t="str">
        <f ca="1">+IF(OFFSET('Hygiene Data'!$D$11,0,10*ROW('Hygiene Data'!D55))="","",OFFSET('Hygiene Data'!$D$11,0,10*ROW('Hygiene Data'!D55)))</f>
        <v/>
      </c>
      <c r="DP61" s="382" t="str">
        <f ca="1">+IF(OFFSET('Hygiene Data'!$D$12,0,10*ROW('Hygiene Data'!D55))="","",OFFSET('Hygiene Data'!$D$12,0,10*ROW('Hygiene Data'!D55)))</f>
        <v/>
      </c>
      <c r="DQ61" s="382" t="str">
        <f ca="1">+IF(OFFSET('Hygiene Data'!$D$13,0,10*ROW('Hygiene Data'!D55))="","",OFFSET('Hygiene Data'!$D$13,0,10*ROW('Hygiene Data'!D55)))</f>
        <v/>
      </c>
      <c r="DR61" s="382" t="str">
        <f ca="1">+IF(OFFSET('Hygiene Data'!$E$11,0,10*ROW('Hygiene Data'!E55))="","",OFFSET('Hygiene Data'!$E$11,0,10*ROW('Hygiene Data'!E55)))</f>
        <v/>
      </c>
      <c r="DS61" s="382" t="str">
        <f ca="1">+IF(OFFSET('Hygiene Data'!$E$12,0,10*ROW('Hygiene Data'!E55))="","",OFFSET('Hygiene Data'!$E$12,0,10*ROW('Hygiene Data'!E55)))</f>
        <v/>
      </c>
      <c r="DT61" s="382" t="str">
        <f ca="1">+IF(OFFSET('Hygiene Data'!$E$13,0,10*ROW('Hygiene Data'!E55))="","",OFFSET('Hygiene Data'!$E$13,0,10*ROW('Hygiene Data'!E55)))</f>
        <v/>
      </c>
      <c r="DU61" s="382" t="str">
        <f ca="1">+IF(OFFSET('Hygiene Data'!$F$11,0,10*ROW('Hygiene Data'!F55))="","",OFFSET('Hygiene Data'!$F$11,0,10*ROW('Hygiene Data'!F55)))</f>
        <v/>
      </c>
      <c r="DV61" s="382" t="str">
        <f ca="1">+IF(OFFSET('Hygiene Data'!$F$12,0,10*ROW('Hygiene Data'!F55))="","",OFFSET('Hygiene Data'!$F$12,0,10*ROW('Hygiene Data'!F55)))</f>
        <v/>
      </c>
      <c r="DW61" s="382" t="str">
        <f ca="1">+IF(OFFSET('Hygiene Data'!$F$13,0,10*ROW('Hygiene Data'!F55))="","",OFFSET('Hygiene Data'!$F$13,0,10*ROW('Hygiene Data'!F55)))</f>
        <v/>
      </c>
      <c r="DX61" s="382" t="str">
        <f ca="1">+IF(OFFSET('Hygiene Data'!$G$11,0,10*ROW('Hygiene Data'!G55))="","",OFFSET('Hygiene Data'!$G$11,0,10*ROW('Hygiene Data'!G55)))</f>
        <v/>
      </c>
      <c r="DY61" s="382" t="str">
        <f ca="1">+IF(OFFSET('Hygiene Data'!$G$12,0,10*ROW('Hygiene Data'!G55))="","",OFFSET('Hygiene Data'!$G$12,0,10*ROW('Hygiene Data'!G55)))</f>
        <v/>
      </c>
      <c r="DZ61" s="382" t="str">
        <f ca="1">+IF(OFFSET('Hygiene Data'!$G$13,0,10*ROW('Hygiene Data'!G55))="","",OFFSET('Hygiene Data'!$G$13,0,10*ROW('Hygiene Data'!G55)))</f>
        <v/>
      </c>
      <c r="EA61" s="382" t="str">
        <f ca="1">+IF(OFFSET('Hygiene Data'!$H$11,0,10*ROW('Hygiene Data'!H55))="","",OFFSET('Hygiene Data'!$H$11,0,10*ROW('Hygiene Data'!H55)))</f>
        <v/>
      </c>
      <c r="EB61" s="382" t="str">
        <f ca="1">+IF(OFFSET('Hygiene Data'!$H$12,0,10*ROW('Hygiene Data'!H55))="","",OFFSET('Hygiene Data'!$H$12,0,10*ROW('Hygiene Data'!H55)))</f>
        <v/>
      </c>
      <c r="EC61" s="382" t="str">
        <f ca="1">+IF(OFFSET('Hygiene Data'!$H$13,0,10*ROW('Hygiene Data'!H55))="","",OFFSET('Hygiene Data'!$H$13,0,10*ROW('Hygiene Data'!H55)))</f>
        <v/>
      </c>
      <c r="ED61" s="382" t="str">
        <f ca="1">+IF(OFFSET('Hygiene Data'!$I$11,0,10*ROW('Hygiene Data'!I55))="","",OFFSET('Hygiene Data'!$I$11,0,10*ROW('Hygiene Data'!I55)))</f>
        <v/>
      </c>
      <c r="EE61" s="382" t="str">
        <f ca="1">+IF(OFFSET('Hygiene Data'!$I$12,0,10*ROW('Hygiene Data'!I55))="","",OFFSET('Hygiene Data'!$I$12,0,10*ROW('Hygiene Data'!I55)))</f>
        <v/>
      </c>
      <c r="EF61" s="382" t="str">
        <f ca="1">+IF(OFFSET('Hygiene Data'!$I$13,0,10*ROW('Hygiene Data'!I55))="","",OFFSET('Hygiene Data'!$I$13,0,10*ROW('Hygiene Data'!I55)))</f>
        <v/>
      </c>
    </row>
    <row r="62" spans="1:136" x14ac:dyDescent="0.25">
      <c r="A62" s="491" t="str">
        <f ca="1">+IF(OFFSET('Water Data'!$B$2,0,10*ROW('Water Data'!E56))="","",OFFSET('Water Data'!$B$2,0,10*ROW('Water Data'!E56)))</f>
        <v/>
      </c>
      <c r="B62" s="491"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18" t="str">
        <f t="shared" ca="1" si="0"/>
        <v/>
      </c>
      <c r="D62" s="519"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19"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19"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19"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19"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19"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19"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19"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19"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19"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19"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19"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19"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19"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19"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19"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19"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19"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20"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20"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20"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20"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20"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20"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20"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20"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20"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20"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20"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20"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20"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20"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20"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20"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20"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20"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20"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20"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20"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20"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20"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20"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20"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20"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20"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20"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20"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20"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21"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97"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21"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21"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21"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21"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21"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21"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21"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21"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21"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21"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21"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21"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21"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21"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21"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21"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82" t="str">
        <f ca="1">+IF(OFFSET('Water Data'!$D$27,0,10*ROW('Water Data'!D56))="","",OFFSET('Water Data'!$D$27,0,10*ROW('Water Data'!D56)))</f>
        <v/>
      </c>
      <c r="BT62" s="382" t="str">
        <f ca="1">+IF(OFFSET('Water Data'!$D$28,0,10*ROW('Water Data'!D56))="","",OFFSET('Water Data'!$D$28,0,10*ROW('Water Data'!D56)))</f>
        <v/>
      </c>
      <c r="BU62" s="382" t="str">
        <f ca="1">+IF(OFFSET('Water Data'!$D$29,0,10*ROW('Water Data'!D56))="","",OFFSET('Water Data'!$D$29,0,10*ROW('Water Data'!D56)))</f>
        <v/>
      </c>
      <c r="BV62" s="382" t="str">
        <f ca="1">+IF(OFFSET('Water Data'!$E$27,0,10*ROW('Water Data'!E56))="","",OFFSET('Water Data'!$E$27,0,10*ROW('Water Data'!E56)))</f>
        <v/>
      </c>
      <c r="BW62" s="382" t="str">
        <f ca="1">+IF(OFFSET('Water Data'!$E$28,0,10*ROW('Water Data'!E56))="","",OFFSET('Water Data'!$E$28,0,10*ROW('Water Data'!E56)))</f>
        <v/>
      </c>
      <c r="BX62" s="382" t="str">
        <f ca="1">+IF(OFFSET('Water Data'!$E$29,0,10*ROW('Water Data'!E56))="","",OFFSET('Water Data'!$E$29,0,10*ROW('Water Data'!E56)))</f>
        <v/>
      </c>
      <c r="BY62" s="382" t="str">
        <f ca="1">+IF(OFFSET('Water Data'!$F$27,0,10*ROW('Water Data'!F56))="","",OFFSET('Water Data'!$F$27,0,10*ROW('Water Data'!F56)))</f>
        <v/>
      </c>
      <c r="BZ62" s="382" t="str">
        <f ca="1">+IF(OFFSET('Water Data'!$F$28,0,10*ROW('Water Data'!F56))="","",OFFSET('Water Data'!$F$28,0,10*ROW('Water Data'!F56)))</f>
        <v/>
      </c>
      <c r="CA62" s="382" t="str">
        <f ca="1">+IF(OFFSET('Water Data'!$F$29,0,10*ROW('Water Data'!F56))="","",OFFSET('Water Data'!$F$29,0,10*ROW('Water Data'!F56)))</f>
        <v/>
      </c>
      <c r="CB62" s="382" t="str">
        <f ca="1">+IF(OFFSET('Water Data'!$G$27,0,10*ROW('Water Data'!G56))="","",OFFSET('Water Data'!$G$27,0,10*ROW('Water Data'!G56)))</f>
        <v/>
      </c>
      <c r="CC62" s="382" t="str">
        <f ca="1">+IF(OFFSET('Water Data'!$G$28,0,10*ROW('Water Data'!G56))="","",OFFSET('Water Data'!$G$28,0,10*ROW('Water Data'!G56)))</f>
        <v/>
      </c>
      <c r="CD62" s="382" t="str">
        <f ca="1">+IF(OFFSET('Water Data'!$G$29,0,10*ROW('Water Data'!G56))="","",OFFSET('Water Data'!$G$29,0,10*ROW('Water Data'!G56)))</f>
        <v/>
      </c>
      <c r="CE62" s="382" t="str">
        <f ca="1">+IF(OFFSET('Water Data'!$H$27,0,10*ROW('Water Data'!H56))="","",OFFSET('Water Data'!$H$27,0,10*ROW('Water Data'!H56)))</f>
        <v/>
      </c>
      <c r="CF62" s="382" t="str">
        <f ca="1">+IF(OFFSET('Water Data'!$H$28,0,10*ROW('Water Data'!H56))="","",OFFSET('Water Data'!$H$28,0,10*ROW('Water Data'!H56)))</f>
        <v/>
      </c>
      <c r="CG62" s="382" t="str">
        <f ca="1">+IF(OFFSET('Water Data'!$H$29,0,10*ROW('Water Data'!H56))="","",OFFSET('Water Data'!$H$29,0,10*ROW('Water Data'!H56)))</f>
        <v/>
      </c>
      <c r="CH62" s="382" t="str">
        <f ca="1">+IF(OFFSET('Water Data'!$I$27,0,10*ROW('Water Data'!I56))="","",OFFSET('Water Data'!$I$27,0,10*ROW('Water Data'!I56)))</f>
        <v/>
      </c>
      <c r="CI62" s="382" t="str">
        <f ca="1">+IF(OFFSET('Water Data'!$I$28,0,10*ROW('Water Data'!I56))="","",OFFSET('Water Data'!$I$28,0,10*ROW('Water Data'!I56)))</f>
        <v/>
      </c>
      <c r="CJ62" s="382" t="str">
        <f ca="1">+IF(OFFSET('Water Data'!$I$29,0,10*ROW('Water Data'!I56))="","",OFFSET('Water Data'!$I$29,0,10*ROW('Water Data'!I56)))</f>
        <v/>
      </c>
      <c r="CK62" s="382" t="str">
        <f ca="1">+IF(OFFSET('Sanitation Data'!$D$28,0,10*ROW('Sanitation Data'!D56))="","",OFFSET('Sanitation Data'!$D$28,0,10*ROW('Sanitation Data'!D56)))</f>
        <v/>
      </c>
      <c r="CL62" s="382" t="str">
        <f ca="1">+IF(OFFSET('Sanitation Data'!$D$29,0,10*ROW('Sanitation Data'!D56))="","",OFFSET('Sanitation Data'!$D$29,0,10*ROW('Sanitation Data'!D56)))</f>
        <v/>
      </c>
      <c r="CM62" s="382" t="str">
        <f ca="1">+IF(OFFSET('Sanitation Data'!$D$30,0,10*ROW('Sanitation Data'!D56))="","",OFFSET('Sanitation Data'!$D$30,0,10*ROW('Sanitation Data'!D56)))</f>
        <v/>
      </c>
      <c r="CN62" s="382" t="str">
        <f ca="1">+IF(OFFSET('Sanitation Data'!$D$31,0,10*ROW('Sanitation Data'!D56))="","",OFFSET('Sanitation Data'!$D$31,0,10*ROW('Sanitation Data'!D56)))</f>
        <v/>
      </c>
      <c r="CO62" s="382" t="str">
        <f ca="1">+IF(OFFSET('Sanitation Data'!$D$32,0,10*ROW('Sanitation Data'!D56))="","",OFFSET('Sanitation Data'!$D$32,0,10*ROW('Sanitation Data'!D56)))</f>
        <v/>
      </c>
      <c r="CP62" s="382" t="str">
        <f ca="1">+IF(OFFSET('Sanitation Data'!$E$28,0,10*ROW('Sanitation Data'!E56))="","",OFFSET('Sanitation Data'!$E$28,0,10*ROW('Sanitation Data'!E56)))</f>
        <v/>
      </c>
      <c r="CQ62" s="382" t="str">
        <f ca="1">+IF(OFFSET('Sanitation Data'!$E$29,0,10*ROW('Sanitation Data'!E56))="","",OFFSET('Sanitation Data'!$E$29,0,10*ROW('Sanitation Data'!E56)))</f>
        <v/>
      </c>
      <c r="CR62" s="382" t="str">
        <f ca="1">+IF(OFFSET('Sanitation Data'!$E$30,0,10*ROW('Sanitation Data'!E56))="","",OFFSET('Sanitation Data'!$E$30,0,10*ROW('Sanitation Data'!E56)))</f>
        <v/>
      </c>
      <c r="CS62" s="382" t="str">
        <f ca="1">+IF(OFFSET('Sanitation Data'!$E$31,0,10*ROW('Sanitation Data'!E56))="","",OFFSET('Sanitation Data'!$E$31,0,10*ROW('Sanitation Data'!E56)))</f>
        <v/>
      </c>
      <c r="CT62" s="382" t="str">
        <f ca="1">+IF(OFFSET('Sanitation Data'!$E$32,0,10*ROW('Sanitation Data'!E56))="","",OFFSET('Sanitation Data'!$E$32,0,10*ROW('Sanitation Data'!E56)))</f>
        <v/>
      </c>
      <c r="CU62" s="382" t="str">
        <f ca="1">+IF(OFFSET('Sanitation Data'!$F$28,0,10*ROW('Sanitation Data'!F56))="","",OFFSET('Sanitation Data'!$F$28,0,10*ROW('Sanitation Data'!F56)))</f>
        <v/>
      </c>
      <c r="CV62" s="382" t="str">
        <f ca="1">+IF(OFFSET('Sanitation Data'!$F$29,0,10*ROW('Sanitation Data'!F56))="","",OFFSET('Sanitation Data'!$F$29,0,10*ROW('Sanitation Data'!F56)))</f>
        <v/>
      </c>
      <c r="CW62" s="382" t="str">
        <f ca="1">+IF(OFFSET('Sanitation Data'!$F$30,0,10*ROW('Sanitation Data'!F56))="","",OFFSET('Sanitation Data'!$F$30,0,10*ROW('Sanitation Data'!F56)))</f>
        <v/>
      </c>
      <c r="CX62" s="382" t="str">
        <f ca="1">+IF(OFFSET('Sanitation Data'!$F$31,0,10*ROW('Sanitation Data'!F56))="","",OFFSET('Sanitation Data'!$F$31,0,10*ROW('Sanitation Data'!F56)))</f>
        <v/>
      </c>
      <c r="CY62" s="382" t="str">
        <f ca="1">+IF(OFFSET('Sanitation Data'!$F$32,0,10*ROW('Sanitation Data'!F56))="","",OFFSET('Sanitation Data'!$F$32,0,10*ROW('Sanitation Data'!F56)))</f>
        <v/>
      </c>
      <c r="CZ62" s="382" t="str">
        <f ca="1">+IF(OFFSET('Sanitation Data'!$G$28,0,10*ROW('Sanitation Data'!G56))="","",OFFSET('Sanitation Data'!$G$28,0,10*ROW('Sanitation Data'!G56)))</f>
        <v/>
      </c>
      <c r="DA62" s="382" t="str">
        <f ca="1">+IF(OFFSET('Sanitation Data'!$G$29,0,10*ROW('Sanitation Data'!G56))="","",OFFSET('Sanitation Data'!$G$29,0,10*ROW('Sanitation Data'!G56)))</f>
        <v/>
      </c>
      <c r="DB62" s="382" t="str">
        <f ca="1">+IF(OFFSET('Sanitation Data'!$G$30,0,10*ROW('Sanitation Data'!G56))="","",OFFSET('Sanitation Data'!$G$30,0,10*ROW('Sanitation Data'!G56)))</f>
        <v/>
      </c>
      <c r="DC62" s="382" t="str">
        <f ca="1">+IF(OFFSET('Sanitation Data'!$G$31,0,10*ROW('Sanitation Data'!G56))="","",OFFSET('Sanitation Data'!$G$31,0,10*ROW('Sanitation Data'!G56)))</f>
        <v/>
      </c>
      <c r="DD62" s="382" t="str">
        <f ca="1">+IF(OFFSET('Sanitation Data'!$G$32,0,10*ROW('Sanitation Data'!G56))="","",OFFSET('Sanitation Data'!$G$32,0,10*ROW('Sanitation Data'!G56)))</f>
        <v/>
      </c>
      <c r="DE62" s="382" t="str">
        <f ca="1">+IF(OFFSET('Sanitation Data'!$H$28,0,10*ROW('Sanitation Data'!H56))="","",OFFSET('Sanitation Data'!$H$28,0,10*ROW('Sanitation Data'!H56)))</f>
        <v/>
      </c>
      <c r="DF62" s="382" t="str">
        <f ca="1">+IF(OFFSET('Sanitation Data'!$H$29,0,10*ROW('Sanitation Data'!H56))="","",OFFSET('Sanitation Data'!$H$29,0,10*ROW('Sanitation Data'!H56)))</f>
        <v/>
      </c>
      <c r="DG62" s="382" t="str">
        <f ca="1">+IF(OFFSET('Sanitation Data'!$H$30,0,10*ROW('Sanitation Data'!H56))="","",OFFSET('Sanitation Data'!$H$30,0,10*ROW('Sanitation Data'!H56)))</f>
        <v/>
      </c>
      <c r="DH62" s="382" t="str">
        <f ca="1">+IF(OFFSET('Sanitation Data'!$H$31,0,10*ROW('Sanitation Data'!H56))="","",OFFSET('Sanitation Data'!$H$31,0,10*ROW('Sanitation Data'!H56)))</f>
        <v/>
      </c>
      <c r="DI62" s="382" t="str">
        <f ca="1">+IF(OFFSET('Sanitation Data'!$H$32,0,10*ROW('Sanitation Data'!H56))="","",OFFSET('Sanitation Data'!$H$32,0,10*ROW('Sanitation Data'!H56)))</f>
        <v/>
      </c>
      <c r="DJ62" s="382" t="str">
        <f ca="1">+IF(OFFSET('Sanitation Data'!$I$28,0,10*ROW('Sanitation Data'!I56))="","",OFFSET('Sanitation Data'!$I$28,0,10*ROW('Sanitation Data'!I56)))</f>
        <v/>
      </c>
      <c r="DK62" s="382" t="str">
        <f ca="1">+IF(OFFSET('Sanitation Data'!$I$29,0,10*ROW('Sanitation Data'!I56))="","",OFFSET('Sanitation Data'!$I$29,0,10*ROW('Sanitation Data'!I56)))</f>
        <v/>
      </c>
      <c r="DL62" s="382" t="str">
        <f ca="1">+IF(OFFSET('Sanitation Data'!$I$30,0,10*ROW('Sanitation Data'!I56))="","",OFFSET('Sanitation Data'!$I$30,0,10*ROW('Sanitation Data'!I56)))</f>
        <v/>
      </c>
      <c r="DM62" s="382" t="str">
        <f ca="1">+IF(OFFSET('Sanitation Data'!$I$31,0,10*ROW('Sanitation Data'!I56))="","",OFFSET('Sanitation Data'!$I$31,0,10*ROW('Sanitation Data'!I56)))</f>
        <v/>
      </c>
      <c r="DN62" s="382" t="str">
        <f ca="1">+IF(OFFSET('Sanitation Data'!$I$32,0,10*ROW('Sanitation Data'!I56))="","",OFFSET('Sanitation Data'!$I$32,0,10*ROW('Sanitation Data'!I56)))</f>
        <v/>
      </c>
      <c r="DO62" s="382" t="str">
        <f ca="1">+IF(OFFSET('Hygiene Data'!$D$11,0,10*ROW('Hygiene Data'!D56))="","",OFFSET('Hygiene Data'!$D$11,0,10*ROW('Hygiene Data'!D56)))</f>
        <v/>
      </c>
      <c r="DP62" s="382" t="str">
        <f ca="1">+IF(OFFSET('Hygiene Data'!$D$12,0,10*ROW('Hygiene Data'!D56))="","",OFFSET('Hygiene Data'!$D$12,0,10*ROW('Hygiene Data'!D56)))</f>
        <v/>
      </c>
      <c r="DQ62" s="382" t="str">
        <f ca="1">+IF(OFFSET('Hygiene Data'!$D$13,0,10*ROW('Hygiene Data'!D56))="","",OFFSET('Hygiene Data'!$D$13,0,10*ROW('Hygiene Data'!D56)))</f>
        <v/>
      </c>
      <c r="DR62" s="382" t="str">
        <f ca="1">+IF(OFFSET('Hygiene Data'!$E$11,0,10*ROW('Hygiene Data'!E56))="","",OFFSET('Hygiene Data'!$E$11,0,10*ROW('Hygiene Data'!E56)))</f>
        <v/>
      </c>
      <c r="DS62" s="382" t="str">
        <f ca="1">+IF(OFFSET('Hygiene Data'!$E$12,0,10*ROW('Hygiene Data'!E56))="","",OFFSET('Hygiene Data'!$E$12,0,10*ROW('Hygiene Data'!E56)))</f>
        <v/>
      </c>
      <c r="DT62" s="382" t="str">
        <f ca="1">+IF(OFFSET('Hygiene Data'!$E$13,0,10*ROW('Hygiene Data'!E56))="","",OFFSET('Hygiene Data'!$E$13,0,10*ROW('Hygiene Data'!E56)))</f>
        <v/>
      </c>
      <c r="DU62" s="382" t="str">
        <f ca="1">+IF(OFFSET('Hygiene Data'!$F$11,0,10*ROW('Hygiene Data'!F56))="","",OFFSET('Hygiene Data'!$F$11,0,10*ROW('Hygiene Data'!F56)))</f>
        <v/>
      </c>
      <c r="DV62" s="382" t="str">
        <f ca="1">+IF(OFFSET('Hygiene Data'!$F$12,0,10*ROW('Hygiene Data'!F56))="","",OFFSET('Hygiene Data'!$F$12,0,10*ROW('Hygiene Data'!F56)))</f>
        <v/>
      </c>
      <c r="DW62" s="382" t="str">
        <f ca="1">+IF(OFFSET('Hygiene Data'!$F$13,0,10*ROW('Hygiene Data'!F56))="","",OFFSET('Hygiene Data'!$F$13,0,10*ROW('Hygiene Data'!F56)))</f>
        <v/>
      </c>
      <c r="DX62" s="382" t="str">
        <f ca="1">+IF(OFFSET('Hygiene Data'!$G$11,0,10*ROW('Hygiene Data'!G56))="","",OFFSET('Hygiene Data'!$G$11,0,10*ROW('Hygiene Data'!G56)))</f>
        <v/>
      </c>
      <c r="DY62" s="382" t="str">
        <f ca="1">+IF(OFFSET('Hygiene Data'!$G$12,0,10*ROW('Hygiene Data'!G56))="","",OFFSET('Hygiene Data'!$G$12,0,10*ROW('Hygiene Data'!G56)))</f>
        <v/>
      </c>
      <c r="DZ62" s="382" t="str">
        <f ca="1">+IF(OFFSET('Hygiene Data'!$G$13,0,10*ROW('Hygiene Data'!G56))="","",OFFSET('Hygiene Data'!$G$13,0,10*ROW('Hygiene Data'!G56)))</f>
        <v/>
      </c>
      <c r="EA62" s="382" t="str">
        <f ca="1">+IF(OFFSET('Hygiene Data'!$H$11,0,10*ROW('Hygiene Data'!H56))="","",OFFSET('Hygiene Data'!$H$11,0,10*ROW('Hygiene Data'!H56)))</f>
        <v/>
      </c>
      <c r="EB62" s="382" t="str">
        <f ca="1">+IF(OFFSET('Hygiene Data'!$H$12,0,10*ROW('Hygiene Data'!H56))="","",OFFSET('Hygiene Data'!$H$12,0,10*ROW('Hygiene Data'!H56)))</f>
        <v/>
      </c>
      <c r="EC62" s="382" t="str">
        <f ca="1">+IF(OFFSET('Hygiene Data'!$H$13,0,10*ROW('Hygiene Data'!H56))="","",OFFSET('Hygiene Data'!$H$13,0,10*ROW('Hygiene Data'!H56)))</f>
        <v/>
      </c>
      <c r="ED62" s="382" t="str">
        <f ca="1">+IF(OFFSET('Hygiene Data'!$I$11,0,10*ROW('Hygiene Data'!I56))="","",OFFSET('Hygiene Data'!$I$11,0,10*ROW('Hygiene Data'!I56)))</f>
        <v/>
      </c>
      <c r="EE62" s="382" t="str">
        <f ca="1">+IF(OFFSET('Hygiene Data'!$I$12,0,10*ROW('Hygiene Data'!I56))="","",OFFSET('Hygiene Data'!$I$12,0,10*ROW('Hygiene Data'!I56)))</f>
        <v/>
      </c>
      <c r="EF62" s="382" t="str">
        <f ca="1">+IF(OFFSET('Hygiene Data'!$I$13,0,10*ROW('Hygiene Data'!I56))="","",OFFSET('Hygiene Data'!$I$13,0,10*ROW('Hygiene Data'!I56)))</f>
        <v/>
      </c>
    </row>
    <row r="63" spans="1:136" x14ac:dyDescent="0.25">
      <c r="A63" s="491" t="str">
        <f ca="1">+IF(OFFSET('Water Data'!$B$2,0,10*ROW('Water Data'!E57))="","",OFFSET('Water Data'!$B$2,0,10*ROW('Water Data'!E57)))</f>
        <v/>
      </c>
      <c r="B63" s="491"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18" t="str">
        <f t="shared" ca="1" si="0"/>
        <v/>
      </c>
      <c r="D63" s="519"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19"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19"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19"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19"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19"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19"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19"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19"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19"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19"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19"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19"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19"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19"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19"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19"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19"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20"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20"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20"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20"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20"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20"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20"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20"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20"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20"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20"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20"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20"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20"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20"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20"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20"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20"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20"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20"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20"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20"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20"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20"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20"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20"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20"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20"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20"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20"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21"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97"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21"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21"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21"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21"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21"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21"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21"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21"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21"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21"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21"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21"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21"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21"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21"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21"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82" t="str">
        <f ca="1">+IF(OFFSET('Water Data'!$D$27,0,10*ROW('Water Data'!D57))="","",OFFSET('Water Data'!$D$27,0,10*ROW('Water Data'!D57)))</f>
        <v/>
      </c>
      <c r="BT63" s="382" t="str">
        <f ca="1">+IF(OFFSET('Water Data'!$D$28,0,10*ROW('Water Data'!D57))="","",OFFSET('Water Data'!$D$28,0,10*ROW('Water Data'!D57)))</f>
        <v/>
      </c>
      <c r="BU63" s="382" t="str">
        <f ca="1">+IF(OFFSET('Water Data'!$D$29,0,10*ROW('Water Data'!D57))="","",OFFSET('Water Data'!$D$29,0,10*ROW('Water Data'!D57)))</f>
        <v/>
      </c>
      <c r="BV63" s="382" t="str">
        <f ca="1">+IF(OFFSET('Water Data'!$E$27,0,10*ROW('Water Data'!E57))="","",OFFSET('Water Data'!$E$27,0,10*ROW('Water Data'!E57)))</f>
        <v/>
      </c>
      <c r="BW63" s="382" t="str">
        <f ca="1">+IF(OFFSET('Water Data'!$E$28,0,10*ROW('Water Data'!E57))="","",OFFSET('Water Data'!$E$28,0,10*ROW('Water Data'!E57)))</f>
        <v/>
      </c>
      <c r="BX63" s="382" t="str">
        <f ca="1">+IF(OFFSET('Water Data'!$E$29,0,10*ROW('Water Data'!E57))="","",OFFSET('Water Data'!$E$29,0,10*ROW('Water Data'!E57)))</f>
        <v/>
      </c>
      <c r="BY63" s="382" t="str">
        <f ca="1">+IF(OFFSET('Water Data'!$F$27,0,10*ROW('Water Data'!F57))="","",OFFSET('Water Data'!$F$27,0,10*ROW('Water Data'!F57)))</f>
        <v/>
      </c>
      <c r="BZ63" s="382" t="str">
        <f ca="1">+IF(OFFSET('Water Data'!$F$28,0,10*ROW('Water Data'!F57))="","",OFFSET('Water Data'!$F$28,0,10*ROW('Water Data'!F57)))</f>
        <v/>
      </c>
      <c r="CA63" s="382" t="str">
        <f ca="1">+IF(OFFSET('Water Data'!$F$29,0,10*ROW('Water Data'!F57))="","",OFFSET('Water Data'!$F$29,0,10*ROW('Water Data'!F57)))</f>
        <v/>
      </c>
      <c r="CB63" s="382" t="str">
        <f ca="1">+IF(OFFSET('Water Data'!$G$27,0,10*ROW('Water Data'!G57))="","",OFFSET('Water Data'!$G$27,0,10*ROW('Water Data'!G57)))</f>
        <v/>
      </c>
      <c r="CC63" s="382" t="str">
        <f ca="1">+IF(OFFSET('Water Data'!$G$28,0,10*ROW('Water Data'!G57))="","",OFFSET('Water Data'!$G$28,0,10*ROW('Water Data'!G57)))</f>
        <v/>
      </c>
      <c r="CD63" s="382" t="str">
        <f ca="1">+IF(OFFSET('Water Data'!$G$29,0,10*ROW('Water Data'!G57))="","",OFFSET('Water Data'!$G$29,0,10*ROW('Water Data'!G57)))</f>
        <v/>
      </c>
      <c r="CE63" s="382" t="str">
        <f ca="1">+IF(OFFSET('Water Data'!$H$27,0,10*ROW('Water Data'!H57))="","",OFFSET('Water Data'!$H$27,0,10*ROW('Water Data'!H57)))</f>
        <v/>
      </c>
      <c r="CF63" s="382" t="str">
        <f ca="1">+IF(OFFSET('Water Data'!$H$28,0,10*ROW('Water Data'!H57))="","",OFFSET('Water Data'!$H$28,0,10*ROW('Water Data'!H57)))</f>
        <v/>
      </c>
      <c r="CG63" s="382" t="str">
        <f ca="1">+IF(OFFSET('Water Data'!$H$29,0,10*ROW('Water Data'!H57))="","",OFFSET('Water Data'!$H$29,0,10*ROW('Water Data'!H57)))</f>
        <v/>
      </c>
      <c r="CH63" s="382" t="str">
        <f ca="1">+IF(OFFSET('Water Data'!$I$27,0,10*ROW('Water Data'!I57))="","",OFFSET('Water Data'!$I$27,0,10*ROW('Water Data'!I57)))</f>
        <v/>
      </c>
      <c r="CI63" s="382" t="str">
        <f ca="1">+IF(OFFSET('Water Data'!$I$28,0,10*ROW('Water Data'!I57))="","",OFFSET('Water Data'!$I$28,0,10*ROW('Water Data'!I57)))</f>
        <v/>
      </c>
      <c r="CJ63" s="382" t="str">
        <f ca="1">+IF(OFFSET('Water Data'!$I$29,0,10*ROW('Water Data'!I57))="","",OFFSET('Water Data'!$I$29,0,10*ROW('Water Data'!I57)))</f>
        <v/>
      </c>
      <c r="CK63" s="382" t="str">
        <f ca="1">+IF(OFFSET('Sanitation Data'!$D$28,0,10*ROW('Sanitation Data'!D57))="","",OFFSET('Sanitation Data'!$D$28,0,10*ROW('Sanitation Data'!D57)))</f>
        <v/>
      </c>
      <c r="CL63" s="382" t="str">
        <f ca="1">+IF(OFFSET('Sanitation Data'!$D$29,0,10*ROW('Sanitation Data'!D57))="","",OFFSET('Sanitation Data'!$D$29,0,10*ROW('Sanitation Data'!D57)))</f>
        <v/>
      </c>
      <c r="CM63" s="382" t="str">
        <f ca="1">+IF(OFFSET('Sanitation Data'!$D$30,0,10*ROW('Sanitation Data'!D57))="","",OFFSET('Sanitation Data'!$D$30,0,10*ROW('Sanitation Data'!D57)))</f>
        <v/>
      </c>
      <c r="CN63" s="382" t="str">
        <f ca="1">+IF(OFFSET('Sanitation Data'!$D$31,0,10*ROW('Sanitation Data'!D57))="","",OFFSET('Sanitation Data'!$D$31,0,10*ROW('Sanitation Data'!D57)))</f>
        <v/>
      </c>
      <c r="CO63" s="382" t="str">
        <f ca="1">+IF(OFFSET('Sanitation Data'!$D$32,0,10*ROW('Sanitation Data'!D57))="","",OFFSET('Sanitation Data'!$D$32,0,10*ROW('Sanitation Data'!D57)))</f>
        <v/>
      </c>
      <c r="CP63" s="382" t="str">
        <f ca="1">+IF(OFFSET('Sanitation Data'!$E$28,0,10*ROW('Sanitation Data'!E57))="","",OFFSET('Sanitation Data'!$E$28,0,10*ROW('Sanitation Data'!E57)))</f>
        <v/>
      </c>
      <c r="CQ63" s="382" t="str">
        <f ca="1">+IF(OFFSET('Sanitation Data'!$E$29,0,10*ROW('Sanitation Data'!E57))="","",OFFSET('Sanitation Data'!$E$29,0,10*ROW('Sanitation Data'!E57)))</f>
        <v/>
      </c>
      <c r="CR63" s="382" t="str">
        <f ca="1">+IF(OFFSET('Sanitation Data'!$E$30,0,10*ROW('Sanitation Data'!E57))="","",OFFSET('Sanitation Data'!$E$30,0,10*ROW('Sanitation Data'!E57)))</f>
        <v/>
      </c>
      <c r="CS63" s="382" t="str">
        <f ca="1">+IF(OFFSET('Sanitation Data'!$E$31,0,10*ROW('Sanitation Data'!E57))="","",OFFSET('Sanitation Data'!$E$31,0,10*ROW('Sanitation Data'!E57)))</f>
        <v/>
      </c>
      <c r="CT63" s="382" t="str">
        <f ca="1">+IF(OFFSET('Sanitation Data'!$E$32,0,10*ROW('Sanitation Data'!E57))="","",OFFSET('Sanitation Data'!$E$32,0,10*ROW('Sanitation Data'!E57)))</f>
        <v/>
      </c>
      <c r="CU63" s="382" t="str">
        <f ca="1">+IF(OFFSET('Sanitation Data'!$F$28,0,10*ROW('Sanitation Data'!F57))="","",OFFSET('Sanitation Data'!$F$28,0,10*ROW('Sanitation Data'!F57)))</f>
        <v/>
      </c>
      <c r="CV63" s="382" t="str">
        <f ca="1">+IF(OFFSET('Sanitation Data'!$F$29,0,10*ROW('Sanitation Data'!F57))="","",OFFSET('Sanitation Data'!$F$29,0,10*ROW('Sanitation Data'!F57)))</f>
        <v/>
      </c>
      <c r="CW63" s="382" t="str">
        <f ca="1">+IF(OFFSET('Sanitation Data'!$F$30,0,10*ROW('Sanitation Data'!F57))="","",OFFSET('Sanitation Data'!$F$30,0,10*ROW('Sanitation Data'!F57)))</f>
        <v/>
      </c>
      <c r="CX63" s="382" t="str">
        <f ca="1">+IF(OFFSET('Sanitation Data'!$F$31,0,10*ROW('Sanitation Data'!F57))="","",OFFSET('Sanitation Data'!$F$31,0,10*ROW('Sanitation Data'!F57)))</f>
        <v/>
      </c>
      <c r="CY63" s="382" t="str">
        <f ca="1">+IF(OFFSET('Sanitation Data'!$F$32,0,10*ROW('Sanitation Data'!F57))="","",OFFSET('Sanitation Data'!$F$32,0,10*ROW('Sanitation Data'!F57)))</f>
        <v/>
      </c>
      <c r="CZ63" s="382" t="str">
        <f ca="1">+IF(OFFSET('Sanitation Data'!$G$28,0,10*ROW('Sanitation Data'!G57))="","",OFFSET('Sanitation Data'!$G$28,0,10*ROW('Sanitation Data'!G57)))</f>
        <v/>
      </c>
      <c r="DA63" s="382" t="str">
        <f ca="1">+IF(OFFSET('Sanitation Data'!$G$29,0,10*ROW('Sanitation Data'!G57))="","",OFFSET('Sanitation Data'!$G$29,0,10*ROW('Sanitation Data'!G57)))</f>
        <v/>
      </c>
      <c r="DB63" s="382" t="str">
        <f ca="1">+IF(OFFSET('Sanitation Data'!$G$30,0,10*ROW('Sanitation Data'!G57))="","",OFFSET('Sanitation Data'!$G$30,0,10*ROW('Sanitation Data'!G57)))</f>
        <v/>
      </c>
      <c r="DC63" s="382" t="str">
        <f ca="1">+IF(OFFSET('Sanitation Data'!$G$31,0,10*ROW('Sanitation Data'!G57))="","",OFFSET('Sanitation Data'!$G$31,0,10*ROW('Sanitation Data'!G57)))</f>
        <v/>
      </c>
      <c r="DD63" s="382" t="str">
        <f ca="1">+IF(OFFSET('Sanitation Data'!$G$32,0,10*ROW('Sanitation Data'!G57))="","",OFFSET('Sanitation Data'!$G$32,0,10*ROW('Sanitation Data'!G57)))</f>
        <v/>
      </c>
      <c r="DE63" s="382" t="str">
        <f ca="1">+IF(OFFSET('Sanitation Data'!$H$28,0,10*ROW('Sanitation Data'!H57))="","",OFFSET('Sanitation Data'!$H$28,0,10*ROW('Sanitation Data'!H57)))</f>
        <v/>
      </c>
      <c r="DF63" s="382" t="str">
        <f ca="1">+IF(OFFSET('Sanitation Data'!$H$29,0,10*ROW('Sanitation Data'!H57))="","",OFFSET('Sanitation Data'!$H$29,0,10*ROW('Sanitation Data'!H57)))</f>
        <v/>
      </c>
      <c r="DG63" s="382" t="str">
        <f ca="1">+IF(OFFSET('Sanitation Data'!$H$30,0,10*ROW('Sanitation Data'!H57))="","",OFFSET('Sanitation Data'!$H$30,0,10*ROW('Sanitation Data'!H57)))</f>
        <v/>
      </c>
      <c r="DH63" s="382" t="str">
        <f ca="1">+IF(OFFSET('Sanitation Data'!$H$31,0,10*ROW('Sanitation Data'!H57))="","",OFFSET('Sanitation Data'!$H$31,0,10*ROW('Sanitation Data'!H57)))</f>
        <v/>
      </c>
      <c r="DI63" s="382" t="str">
        <f ca="1">+IF(OFFSET('Sanitation Data'!$H$32,0,10*ROW('Sanitation Data'!H57))="","",OFFSET('Sanitation Data'!$H$32,0,10*ROW('Sanitation Data'!H57)))</f>
        <v/>
      </c>
      <c r="DJ63" s="382" t="str">
        <f ca="1">+IF(OFFSET('Sanitation Data'!$I$28,0,10*ROW('Sanitation Data'!I57))="","",OFFSET('Sanitation Data'!$I$28,0,10*ROW('Sanitation Data'!I57)))</f>
        <v/>
      </c>
      <c r="DK63" s="382" t="str">
        <f ca="1">+IF(OFFSET('Sanitation Data'!$I$29,0,10*ROW('Sanitation Data'!I57))="","",OFFSET('Sanitation Data'!$I$29,0,10*ROW('Sanitation Data'!I57)))</f>
        <v/>
      </c>
      <c r="DL63" s="382" t="str">
        <f ca="1">+IF(OFFSET('Sanitation Data'!$I$30,0,10*ROW('Sanitation Data'!I57))="","",OFFSET('Sanitation Data'!$I$30,0,10*ROW('Sanitation Data'!I57)))</f>
        <v/>
      </c>
      <c r="DM63" s="382" t="str">
        <f ca="1">+IF(OFFSET('Sanitation Data'!$I$31,0,10*ROW('Sanitation Data'!I57))="","",OFFSET('Sanitation Data'!$I$31,0,10*ROW('Sanitation Data'!I57)))</f>
        <v/>
      </c>
      <c r="DN63" s="382" t="str">
        <f ca="1">+IF(OFFSET('Sanitation Data'!$I$32,0,10*ROW('Sanitation Data'!I57))="","",OFFSET('Sanitation Data'!$I$32,0,10*ROW('Sanitation Data'!I57)))</f>
        <v/>
      </c>
      <c r="DO63" s="382" t="str">
        <f ca="1">+IF(OFFSET('Hygiene Data'!$D$11,0,10*ROW('Hygiene Data'!D57))="","",OFFSET('Hygiene Data'!$D$11,0,10*ROW('Hygiene Data'!D57)))</f>
        <v/>
      </c>
      <c r="DP63" s="382" t="str">
        <f ca="1">+IF(OFFSET('Hygiene Data'!$D$12,0,10*ROW('Hygiene Data'!D57))="","",OFFSET('Hygiene Data'!$D$12,0,10*ROW('Hygiene Data'!D57)))</f>
        <v/>
      </c>
      <c r="DQ63" s="382" t="str">
        <f ca="1">+IF(OFFSET('Hygiene Data'!$D$13,0,10*ROW('Hygiene Data'!D57))="","",OFFSET('Hygiene Data'!$D$13,0,10*ROW('Hygiene Data'!D57)))</f>
        <v/>
      </c>
      <c r="DR63" s="382" t="str">
        <f ca="1">+IF(OFFSET('Hygiene Data'!$E$11,0,10*ROW('Hygiene Data'!E57))="","",OFFSET('Hygiene Data'!$E$11,0,10*ROW('Hygiene Data'!E57)))</f>
        <v/>
      </c>
      <c r="DS63" s="382" t="str">
        <f ca="1">+IF(OFFSET('Hygiene Data'!$E$12,0,10*ROW('Hygiene Data'!E57))="","",OFFSET('Hygiene Data'!$E$12,0,10*ROW('Hygiene Data'!E57)))</f>
        <v/>
      </c>
      <c r="DT63" s="382" t="str">
        <f ca="1">+IF(OFFSET('Hygiene Data'!$E$13,0,10*ROW('Hygiene Data'!E57))="","",OFFSET('Hygiene Data'!$E$13,0,10*ROW('Hygiene Data'!E57)))</f>
        <v/>
      </c>
      <c r="DU63" s="382" t="str">
        <f ca="1">+IF(OFFSET('Hygiene Data'!$F$11,0,10*ROW('Hygiene Data'!F57))="","",OFFSET('Hygiene Data'!$F$11,0,10*ROW('Hygiene Data'!F57)))</f>
        <v/>
      </c>
      <c r="DV63" s="382" t="str">
        <f ca="1">+IF(OFFSET('Hygiene Data'!$F$12,0,10*ROW('Hygiene Data'!F57))="","",OFFSET('Hygiene Data'!$F$12,0,10*ROW('Hygiene Data'!F57)))</f>
        <v/>
      </c>
      <c r="DW63" s="382" t="str">
        <f ca="1">+IF(OFFSET('Hygiene Data'!$F$13,0,10*ROW('Hygiene Data'!F57))="","",OFFSET('Hygiene Data'!$F$13,0,10*ROW('Hygiene Data'!F57)))</f>
        <v/>
      </c>
      <c r="DX63" s="382" t="str">
        <f ca="1">+IF(OFFSET('Hygiene Data'!$G$11,0,10*ROW('Hygiene Data'!G57))="","",OFFSET('Hygiene Data'!$G$11,0,10*ROW('Hygiene Data'!G57)))</f>
        <v/>
      </c>
      <c r="DY63" s="382" t="str">
        <f ca="1">+IF(OFFSET('Hygiene Data'!$G$12,0,10*ROW('Hygiene Data'!G57))="","",OFFSET('Hygiene Data'!$G$12,0,10*ROW('Hygiene Data'!G57)))</f>
        <v/>
      </c>
      <c r="DZ63" s="382" t="str">
        <f ca="1">+IF(OFFSET('Hygiene Data'!$G$13,0,10*ROW('Hygiene Data'!G57))="","",OFFSET('Hygiene Data'!$G$13,0,10*ROW('Hygiene Data'!G57)))</f>
        <v/>
      </c>
      <c r="EA63" s="382" t="str">
        <f ca="1">+IF(OFFSET('Hygiene Data'!$H$11,0,10*ROW('Hygiene Data'!H57))="","",OFFSET('Hygiene Data'!$H$11,0,10*ROW('Hygiene Data'!H57)))</f>
        <v/>
      </c>
      <c r="EB63" s="382" t="str">
        <f ca="1">+IF(OFFSET('Hygiene Data'!$H$12,0,10*ROW('Hygiene Data'!H57))="","",OFFSET('Hygiene Data'!$H$12,0,10*ROW('Hygiene Data'!H57)))</f>
        <v/>
      </c>
      <c r="EC63" s="382" t="str">
        <f ca="1">+IF(OFFSET('Hygiene Data'!$H$13,0,10*ROW('Hygiene Data'!H57))="","",OFFSET('Hygiene Data'!$H$13,0,10*ROW('Hygiene Data'!H57)))</f>
        <v/>
      </c>
      <c r="ED63" s="382" t="str">
        <f ca="1">+IF(OFFSET('Hygiene Data'!$I$11,0,10*ROW('Hygiene Data'!I57))="","",OFFSET('Hygiene Data'!$I$11,0,10*ROW('Hygiene Data'!I57)))</f>
        <v/>
      </c>
      <c r="EE63" s="382" t="str">
        <f ca="1">+IF(OFFSET('Hygiene Data'!$I$12,0,10*ROW('Hygiene Data'!I57))="","",OFFSET('Hygiene Data'!$I$12,0,10*ROW('Hygiene Data'!I57)))</f>
        <v/>
      </c>
      <c r="EF63" s="382" t="str">
        <f ca="1">+IF(OFFSET('Hygiene Data'!$I$13,0,10*ROW('Hygiene Data'!I57))="","",OFFSET('Hygiene Data'!$I$13,0,10*ROW('Hygiene Data'!I57)))</f>
        <v/>
      </c>
    </row>
    <row r="64" spans="1:136" x14ac:dyDescent="0.25">
      <c r="A64" s="491" t="str">
        <f ca="1">+IF(OFFSET('Water Data'!$B$2,0,10*ROW('Water Data'!E58))="","",OFFSET('Water Data'!$B$2,0,10*ROW('Water Data'!E58)))</f>
        <v/>
      </c>
      <c r="B64" s="491"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18" t="str">
        <f t="shared" ca="1" si="0"/>
        <v/>
      </c>
      <c r="D64" s="519"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19"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19"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19"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19"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19"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19"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19"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19"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19"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19"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19"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19"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19"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19"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19"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19"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19"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20"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20"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20"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20"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20"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20"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20"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20"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20"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20"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20"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20"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20"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20"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20"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20"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20"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20"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20"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20"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20"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20"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20"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20"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20"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20"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20"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20"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20"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20"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21"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97"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21"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21"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21"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21"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21"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21"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21"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21"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21"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21"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21"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21"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21"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21"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21"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21"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82" t="str">
        <f ca="1">+IF(OFFSET('Water Data'!$D$27,0,10*ROW('Water Data'!D58))="","",OFFSET('Water Data'!$D$27,0,10*ROW('Water Data'!D58)))</f>
        <v/>
      </c>
      <c r="BT64" s="382" t="str">
        <f ca="1">+IF(OFFSET('Water Data'!$D$28,0,10*ROW('Water Data'!D58))="","",OFFSET('Water Data'!$D$28,0,10*ROW('Water Data'!D58)))</f>
        <v/>
      </c>
      <c r="BU64" s="382" t="str">
        <f ca="1">+IF(OFFSET('Water Data'!$D$29,0,10*ROW('Water Data'!D58))="","",OFFSET('Water Data'!$D$29,0,10*ROW('Water Data'!D58)))</f>
        <v/>
      </c>
      <c r="BV64" s="382" t="str">
        <f ca="1">+IF(OFFSET('Water Data'!$E$27,0,10*ROW('Water Data'!E58))="","",OFFSET('Water Data'!$E$27,0,10*ROW('Water Data'!E58)))</f>
        <v/>
      </c>
      <c r="BW64" s="382" t="str">
        <f ca="1">+IF(OFFSET('Water Data'!$E$28,0,10*ROW('Water Data'!E58))="","",OFFSET('Water Data'!$E$28,0,10*ROW('Water Data'!E58)))</f>
        <v/>
      </c>
      <c r="BX64" s="382" t="str">
        <f ca="1">+IF(OFFSET('Water Data'!$E$29,0,10*ROW('Water Data'!E58))="","",OFFSET('Water Data'!$E$29,0,10*ROW('Water Data'!E58)))</f>
        <v/>
      </c>
      <c r="BY64" s="382" t="str">
        <f ca="1">+IF(OFFSET('Water Data'!$F$27,0,10*ROW('Water Data'!F58))="","",OFFSET('Water Data'!$F$27,0,10*ROW('Water Data'!F58)))</f>
        <v/>
      </c>
      <c r="BZ64" s="382" t="str">
        <f ca="1">+IF(OFFSET('Water Data'!$F$28,0,10*ROW('Water Data'!F58))="","",OFFSET('Water Data'!$F$28,0,10*ROW('Water Data'!F58)))</f>
        <v/>
      </c>
      <c r="CA64" s="382" t="str">
        <f ca="1">+IF(OFFSET('Water Data'!$F$29,0,10*ROW('Water Data'!F58))="","",OFFSET('Water Data'!$F$29,0,10*ROW('Water Data'!F58)))</f>
        <v/>
      </c>
      <c r="CB64" s="382" t="str">
        <f ca="1">+IF(OFFSET('Water Data'!$G$27,0,10*ROW('Water Data'!G58))="","",OFFSET('Water Data'!$G$27,0,10*ROW('Water Data'!G58)))</f>
        <v/>
      </c>
      <c r="CC64" s="382" t="str">
        <f ca="1">+IF(OFFSET('Water Data'!$G$28,0,10*ROW('Water Data'!G58))="","",OFFSET('Water Data'!$G$28,0,10*ROW('Water Data'!G58)))</f>
        <v/>
      </c>
      <c r="CD64" s="382" t="str">
        <f ca="1">+IF(OFFSET('Water Data'!$G$29,0,10*ROW('Water Data'!G58))="","",OFFSET('Water Data'!$G$29,0,10*ROW('Water Data'!G58)))</f>
        <v/>
      </c>
      <c r="CE64" s="382" t="str">
        <f ca="1">+IF(OFFSET('Water Data'!$H$27,0,10*ROW('Water Data'!H58))="","",OFFSET('Water Data'!$H$27,0,10*ROW('Water Data'!H58)))</f>
        <v/>
      </c>
      <c r="CF64" s="382" t="str">
        <f ca="1">+IF(OFFSET('Water Data'!$H$28,0,10*ROW('Water Data'!H58))="","",OFFSET('Water Data'!$H$28,0,10*ROW('Water Data'!H58)))</f>
        <v/>
      </c>
      <c r="CG64" s="382" t="str">
        <f ca="1">+IF(OFFSET('Water Data'!$H$29,0,10*ROW('Water Data'!H58))="","",OFFSET('Water Data'!$H$29,0,10*ROW('Water Data'!H58)))</f>
        <v/>
      </c>
      <c r="CH64" s="382" t="str">
        <f ca="1">+IF(OFFSET('Water Data'!$I$27,0,10*ROW('Water Data'!I58))="","",OFFSET('Water Data'!$I$27,0,10*ROW('Water Data'!I58)))</f>
        <v/>
      </c>
      <c r="CI64" s="382" t="str">
        <f ca="1">+IF(OFFSET('Water Data'!$I$28,0,10*ROW('Water Data'!I58))="","",OFFSET('Water Data'!$I$28,0,10*ROW('Water Data'!I58)))</f>
        <v/>
      </c>
      <c r="CJ64" s="382" t="str">
        <f ca="1">+IF(OFFSET('Water Data'!$I$29,0,10*ROW('Water Data'!I58))="","",OFFSET('Water Data'!$I$29,0,10*ROW('Water Data'!I58)))</f>
        <v/>
      </c>
      <c r="CK64" s="382" t="str">
        <f ca="1">+IF(OFFSET('Sanitation Data'!$D$28,0,10*ROW('Sanitation Data'!D58))="","",OFFSET('Sanitation Data'!$D$28,0,10*ROW('Sanitation Data'!D58)))</f>
        <v/>
      </c>
      <c r="CL64" s="382" t="str">
        <f ca="1">+IF(OFFSET('Sanitation Data'!$D$29,0,10*ROW('Sanitation Data'!D58))="","",OFFSET('Sanitation Data'!$D$29,0,10*ROW('Sanitation Data'!D58)))</f>
        <v/>
      </c>
      <c r="CM64" s="382" t="str">
        <f ca="1">+IF(OFFSET('Sanitation Data'!$D$30,0,10*ROW('Sanitation Data'!D58))="","",OFFSET('Sanitation Data'!$D$30,0,10*ROW('Sanitation Data'!D58)))</f>
        <v/>
      </c>
      <c r="CN64" s="382" t="str">
        <f ca="1">+IF(OFFSET('Sanitation Data'!$D$31,0,10*ROW('Sanitation Data'!D58))="","",OFFSET('Sanitation Data'!$D$31,0,10*ROW('Sanitation Data'!D58)))</f>
        <v/>
      </c>
      <c r="CO64" s="382" t="str">
        <f ca="1">+IF(OFFSET('Sanitation Data'!$D$32,0,10*ROW('Sanitation Data'!D58))="","",OFFSET('Sanitation Data'!$D$32,0,10*ROW('Sanitation Data'!D58)))</f>
        <v/>
      </c>
      <c r="CP64" s="382" t="str">
        <f ca="1">+IF(OFFSET('Sanitation Data'!$E$28,0,10*ROW('Sanitation Data'!E58))="","",OFFSET('Sanitation Data'!$E$28,0,10*ROW('Sanitation Data'!E58)))</f>
        <v/>
      </c>
      <c r="CQ64" s="382" t="str">
        <f ca="1">+IF(OFFSET('Sanitation Data'!$E$29,0,10*ROW('Sanitation Data'!E58))="","",OFFSET('Sanitation Data'!$E$29,0,10*ROW('Sanitation Data'!E58)))</f>
        <v/>
      </c>
      <c r="CR64" s="382" t="str">
        <f ca="1">+IF(OFFSET('Sanitation Data'!$E$30,0,10*ROW('Sanitation Data'!E58))="","",OFFSET('Sanitation Data'!$E$30,0,10*ROW('Sanitation Data'!E58)))</f>
        <v/>
      </c>
      <c r="CS64" s="382" t="str">
        <f ca="1">+IF(OFFSET('Sanitation Data'!$E$31,0,10*ROW('Sanitation Data'!E58))="","",OFFSET('Sanitation Data'!$E$31,0,10*ROW('Sanitation Data'!E58)))</f>
        <v/>
      </c>
      <c r="CT64" s="382" t="str">
        <f ca="1">+IF(OFFSET('Sanitation Data'!$E$32,0,10*ROW('Sanitation Data'!E58))="","",OFFSET('Sanitation Data'!$E$32,0,10*ROW('Sanitation Data'!E58)))</f>
        <v/>
      </c>
      <c r="CU64" s="382" t="str">
        <f ca="1">+IF(OFFSET('Sanitation Data'!$F$28,0,10*ROW('Sanitation Data'!F58))="","",OFFSET('Sanitation Data'!$F$28,0,10*ROW('Sanitation Data'!F58)))</f>
        <v/>
      </c>
      <c r="CV64" s="382" t="str">
        <f ca="1">+IF(OFFSET('Sanitation Data'!$F$29,0,10*ROW('Sanitation Data'!F58))="","",OFFSET('Sanitation Data'!$F$29,0,10*ROW('Sanitation Data'!F58)))</f>
        <v/>
      </c>
      <c r="CW64" s="382" t="str">
        <f ca="1">+IF(OFFSET('Sanitation Data'!$F$30,0,10*ROW('Sanitation Data'!F58))="","",OFFSET('Sanitation Data'!$F$30,0,10*ROW('Sanitation Data'!F58)))</f>
        <v/>
      </c>
      <c r="CX64" s="382" t="str">
        <f ca="1">+IF(OFFSET('Sanitation Data'!$F$31,0,10*ROW('Sanitation Data'!F58))="","",OFFSET('Sanitation Data'!$F$31,0,10*ROW('Sanitation Data'!F58)))</f>
        <v/>
      </c>
      <c r="CY64" s="382" t="str">
        <f ca="1">+IF(OFFSET('Sanitation Data'!$F$32,0,10*ROW('Sanitation Data'!F58))="","",OFFSET('Sanitation Data'!$F$32,0,10*ROW('Sanitation Data'!F58)))</f>
        <v/>
      </c>
      <c r="CZ64" s="382" t="str">
        <f ca="1">+IF(OFFSET('Sanitation Data'!$G$28,0,10*ROW('Sanitation Data'!G58))="","",OFFSET('Sanitation Data'!$G$28,0,10*ROW('Sanitation Data'!G58)))</f>
        <v/>
      </c>
      <c r="DA64" s="382" t="str">
        <f ca="1">+IF(OFFSET('Sanitation Data'!$G$29,0,10*ROW('Sanitation Data'!G58))="","",OFFSET('Sanitation Data'!$G$29,0,10*ROW('Sanitation Data'!G58)))</f>
        <v/>
      </c>
      <c r="DB64" s="382" t="str">
        <f ca="1">+IF(OFFSET('Sanitation Data'!$G$30,0,10*ROW('Sanitation Data'!G58))="","",OFFSET('Sanitation Data'!$G$30,0,10*ROW('Sanitation Data'!G58)))</f>
        <v/>
      </c>
      <c r="DC64" s="382" t="str">
        <f ca="1">+IF(OFFSET('Sanitation Data'!$G$31,0,10*ROW('Sanitation Data'!G58))="","",OFFSET('Sanitation Data'!$G$31,0,10*ROW('Sanitation Data'!G58)))</f>
        <v/>
      </c>
      <c r="DD64" s="382" t="str">
        <f ca="1">+IF(OFFSET('Sanitation Data'!$G$32,0,10*ROW('Sanitation Data'!G58))="","",OFFSET('Sanitation Data'!$G$32,0,10*ROW('Sanitation Data'!G58)))</f>
        <v/>
      </c>
      <c r="DE64" s="382" t="str">
        <f ca="1">+IF(OFFSET('Sanitation Data'!$H$28,0,10*ROW('Sanitation Data'!H58))="","",OFFSET('Sanitation Data'!$H$28,0,10*ROW('Sanitation Data'!H58)))</f>
        <v/>
      </c>
      <c r="DF64" s="382" t="str">
        <f ca="1">+IF(OFFSET('Sanitation Data'!$H$29,0,10*ROW('Sanitation Data'!H58))="","",OFFSET('Sanitation Data'!$H$29,0,10*ROW('Sanitation Data'!H58)))</f>
        <v/>
      </c>
      <c r="DG64" s="382" t="str">
        <f ca="1">+IF(OFFSET('Sanitation Data'!$H$30,0,10*ROW('Sanitation Data'!H58))="","",OFFSET('Sanitation Data'!$H$30,0,10*ROW('Sanitation Data'!H58)))</f>
        <v/>
      </c>
      <c r="DH64" s="382" t="str">
        <f ca="1">+IF(OFFSET('Sanitation Data'!$H$31,0,10*ROW('Sanitation Data'!H58))="","",OFFSET('Sanitation Data'!$H$31,0,10*ROW('Sanitation Data'!H58)))</f>
        <v/>
      </c>
      <c r="DI64" s="382" t="str">
        <f ca="1">+IF(OFFSET('Sanitation Data'!$H$32,0,10*ROW('Sanitation Data'!H58))="","",OFFSET('Sanitation Data'!$H$32,0,10*ROW('Sanitation Data'!H58)))</f>
        <v/>
      </c>
      <c r="DJ64" s="382" t="str">
        <f ca="1">+IF(OFFSET('Sanitation Data'!$I$28,0,10*ROW('Sanitation Data'!I58))="","",OFFSET('Sanitation Data'!$I$28,0,10*ROW('Sanitation Data'!I58)))</f>
        <v/>
      </c>
      <c r="DK64" s="382" t="str">
        <f ca="1">+IF(OFFSET('Sanitation Data'!$I$29,0,10*ROW('Sanitation Data'!I58))="","",OFFSET('Sanitation Data'!$I$29,0,10*ROW('Sanitation Data'!I58)))</f>
        <v/>
      </c>
      <c r="DL64" s="382" t="str">
        <f ca="1">+IF(OFFSET('Sanitation Data'!$I$30,0,10*ROW('Sanitation Data'!I58))="","",OFFSET('Sanitation Data'!$I$30,0,10*ROW('Sanitation Data'!I58)))</f>
        <v/>
      </c>
      <c r="DM64" s="382" t="str">
        <f ca="1">+IF(OFFSET('Sanitation Data'!$I$31,0,10*ROW('Sanitation Data'!I58))="","",OFFSET('Sanitation Data'!$I$31,0,10*ROW('Sanitation Data'!I58)))</f>
        <v/>
      </c>
      <c r="DN64" s="382" t="str">
        <f ca="1">+IF(OFFSET('Sanitation Data'!$I$32,0,10*ROW('Sanitation Data'!I58))="","",OFFSET('Sanitation Data'!$I$32,0,10*ROW('Sanitation Data'!I58)))</f>
        <v/>
      </c>
      <c r="DO64" s="382" t="str">
        <f ca="1">+IF(OFFSET('Hygiene Data'!$D$11,0,10*ROW('Hygiene Data'!D58))="","",OFFSET('Hygiene Data'!$D$11,0,10*ROW('Hygiene Data'!D58)))</f>
        <v/>
      </c>
      <c r="DP64" s="382" t="str">
        <f ca="1">+IF(OFFSET('Hygiene Data'!$D$12,0,10*ROW('Hygiene Data'!D58))="","",OFFSET('Hygiene Data'!$D$12,0,10*ROW('Hygiene Data'!D58)))</f>
        <v/>
      </c>
      <c r="DQ64" s="382" t="str">
        <f ca="1">+IF(OFFSET('Hygiene Data'!$D$13,0,10*ROW('Hygiene Data'!D58))="","",OFFSET('Hygiene Data'!$D$13,0,10*ROW('Hygiene Data'!D58)))</f>
        <v/>
      </c>
      <c r="DR64" s="382" t="str">
        <f ca="1">+IF(OFFSET('Hygiene Data'!$E$11,0,10*ROW('Hygiene Data'!E58))="","",OFFSET('Hygiene Data'!$E$11,0,10*ROW('Hygiene Data'!E58)))</f>
        <v/>
      </c>
      <c r="DS64" s="382" t="str">
        <f ca="1">+IF(OFFSET('Hygiene Data'!$E$12,0,10*ROW('Hygiene Data'!E58))="","",OFFSET('Hygiene Data'!$E$12,0,10*ROW('Hygiene Data'!E58)))</f>
        <v/>
      </c>
      <c r="DT64" s="382" t="str">
        <f ca="1">+IF(OFFSET('Hygiene Data'!$E$13,0,10*ROW('Hygiene Data'!E58))="","",OFFSET('Hygiene Data'!$E$13,0,10*ROW('Hygiene Data'!E58)))</f>
        <v/>
      </c>
      <c r="DU64" s="382" t="str">
        <f ca="1">+IF(OFFSET('Hygiene Data'!$F$11,0,10*ROW('Hygiene Data'!F58))="","",OFFSET('Hygiene Data'!$F$11,0,10*ROW('Hygiene Data'!F58)))</f>
        <v/>
      </c>
      <c r="DV64" s="382" t="str">
        <f ca="1">+IF(OFFSET('Hygiene Data'!$F$12,0,10*ROW('Hygiene Data'!F58))="","",OFFSET('Hygiene Data'!$F$12,0,10*ROW('Hygiene Data'!F58)))</f>
        <v/>
      </c>
      <c r="DW64" s="382" t="str">
        <f ca="1">+IF(OFFSET('Hygiene Data'!$F$13,0,10*ROW('Hygiene Data'!F58))="","",OFFSET('Hygiene Data'!$F$13,0,10*ROW('Hygiene Data'!F58)))</f>
        <v/>
      </c>
      <c r="DX64" s="382" t="str">
        <f ca="1">+IF(OFFSET('Hygiene Data'!$G$11,0,10*ROW('Hygiene Data'!G58))="","",OFFSET('Hygiene Data'!$G$11,0,10*ROW('Hygiene Data'!G58)))</f>
        <v/>
      </c>
      <c r="DY64" s="382" t="str">
        <f ca="1">+IF(OFFSET('Hygiene Data'!$G$12,0,10*ROW('Hygiene Data'!G58))="","",OFFSET('Hygiene Data'!$G$12,0,10*ROW('Hygiene Data'!G58)))</f>
        <v/>
      </c>
      <c r="DZ64" s="382" t="str">
        <f ca="1">+IF(OFFSET('Hygiene Data'!$G$13,0,10*ROW('Hygiene Data'!G58))="","",OFFSET('Hygiene Data'!$G$13,0,10*ROW('Hygiene Data'!G58)))</f>
        <v/>
      </c>
      <c r="EA64" s="382" t="str">
        <f ca="1">+IF(OFFSET('Hygiene Data'!$H$11,0,10*ROW('Hygiene Data'!H58))="","",OFFSET('Hygiene Data'!$H$11,0,10*ROW('Hygiene Data'!H58)))</f>
        <v/>
      </c>
      <c r="EB64" s="382" t="str">
        <f ca="1">+IF(OFFSET('Hygiene Data'!$H$12,0,10*ROW('Hygiene Data'!H58))="","",OFFSET('Hygiene Data'!$H$12,0,10*ROW('Hygiene Data'!H58)))</f>
        <v/>
      </c>
      <c r="EC64" s="382" t="str">
        <f ca="1">+IF(OFFSET('Hygiene Data'!$H$13,0,10*ROW('Hygiene Data'!H58))="","",OFFSET('Hygiene Data'!$H$13,0,10*ROW('Hygiene Data'!H58)))</f>
        <v/>
      </c>
      <c r="ED64" s="382" t="str">
        <f ca="1">+IF(OFFSET('Hygiene Data'!$I$11,0,10*ROW('Hygiene Data'!I58))="","",OFFSET('Hygiene Data'!$I$11,0,10*ROW('Hygiene Data'!I58)))</f>
        <v/>
      </c>
      <c r="EE64" s="382" t="str">
        <f ca="1">+IF(OFFSET('Hygiene Data'!$I$12,0,10*ROW('Hygiene Data'!I58))="","",OFFSET('Hygiene Data'!$I$12,0,10*ROW('Hygiene Data'!I58)))</f>
        <v/>
      </c>
      <c r="EF64" s="382" t="str">
        <f ca="1">+IF(OFFSET('Hygiene Data'!$I$13,0,10*ROW('Hygiene Data'!I58))="","",OFFSET('Hygiene Data'!$I$13,0,10*ROW('Hygiene Data'!I58)))</f>
        <v/>
      </c>
    </row>
    <row r="65" spans="1:136" x14ac:dyDescent="0.25">
      <c r="A65" s="491" t="str">
        <f ca="1">+IF(OFFSET('Water Data'!$B$2,0,10*ROW('Water Data'!E59))="","",OFFSET('Water Data'!$B$2,0,10*ROW('Water Data'!E59)))</f>
        <v/>
      </c>
      <c r="B65" s="491"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18" t="str">
        <f t="shared" ca="1" si="0"/>
        <v/>
      </c>
      <c r="D65" s="519"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19"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19"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19"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19"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19"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19"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19"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19"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19"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19"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19"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19"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19"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19"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19"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19"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19"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20"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20"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20"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20"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20"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20"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20"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20"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20"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20"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20"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20"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20"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20"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20"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20"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20"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20"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20"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20"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20"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20"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20"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20"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20"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20"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20"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20"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20"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20"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21"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97"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21"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21"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21"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21"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21"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21"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21"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21"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21"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21"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21"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21"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21"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21"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21"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21"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82" t="str">
        <f ca="1">+IF(OFFSET('Water Data'!$D$27,0,10*ROW('Water Data'!D59))="","",OFFSET('Water Data'!$D$27,0,10*ROW('Water Data'!D59)))</f>
        <v/>
      </c>
      <c r="BT65" s="382" t="str">
        <f ca="1">+IF(OFFSET('Water Data'!$D$28,0,10*ROW('Water Data'!D59))="","",OFFSET('Water Data'!$D$28,0,10*ROW('Water Data'!D59)))</f>
        <v/>
      </c>
      <c r="BU65" s="382" t="str">
        <f ca="1">+IF(OFFSET('Water Data'!$D$29,0,10*ROW('Water Data'!D59))="","",OFFSET('Water Data'!$D$29,0,10*ROW('Water Data'!D59)))</f>
        <v/>
      </c>
      <c r="BV65" s="382" t="str">
        <f ca="1">+IF(OFFSET('Water Data'!$E$27,0,10*ROW('Water Data'!E59))="","",OFFSET('Water Data'!$E$27,0,10*ROW('Water Data'!E59)))</f>
        <v/>
      </c>
      <c r="BW65" s="382" t="str">
        <f ca="1">+IF(OFFSET('Water Data'!$E$28,0,10*ROW('Water Data'!E59))="","",OFFSET('Water Data'!$E$28,0,10*ROW('Water Data'!E59)))</f>
        <v/>
      </c>
      <c r="BX65" s="382" t="str">
        <f ca="1">+IF(OFFSET('Water Data'!$E$29,0,10*ROW('Water Data'!E59))="","",OFFSET('Water Data'!$E$29,0,10*ROW('Water Data'!E59)))</f>
        <v/>
      </c>
      <c r="BY65" s="382" t="str">
        <f ca="1">+IF(OFFSET('Water Data'!$F$27,0,10*ROW('Water Data'!F59))="","",OFFSET('Water Data'!$F$27,0,10*ROW('Water Data'!F59)))</f>
        <v/>
      </c>
      <c r="BZ65" s="382" t="str">
        <f ca="1">+IF(OFFSET('Water Data'!$F$28,0,10*ROW('Water Data'!F59))="","",OFFSET('Water Data'!$F$28,0,10*ROW('Water Data'!F59)))</f>
        <v/>
      </c>
      <c r="CA65" s="382" t="str">
        <f ca="1">+IF(OFFSET('Water Data'!$F$29,0,10*ROW('Water Data'!F59))="","",OFFSET('Water Data'!$F$29,0,10*ROW('Water Data'!F59)))</f>
        <v/>
      </c>
      <c r="CB65" s="382" t="str">
        <f ca="1">+IF(OFFSET('Water Data'!$G$27,0,10*ROW('Water Data'!G59))="","",OFFSET('Water Data'!$G$27,0,10*ROW('Water Data'!G59)))</f>
        <v/>
      </c>
      <c r="CC65" s="382" t="str">
        <f ca="1">+IF(OFFSET('Water Data'!$G$28,0,10*ROW('Water Data'!G59))="","",OFFSET('Water Data'!$G$28,0,10*ROW('Water Data'!G59)))</f>
        <v/>
      </c>
      <c r="CD65" s="382" t="str">
        <f ca="1">+IF(OFFSET('Water Data'!$G$29,0,10*ROW('Water Data'!G59))="","",OFFSET('Water Data'!$G$29,0,10*ROW('Water Data'!G59)))</f>
        <v/>
      </c>
      <c r="CE65" s="382" t="str">
        <f ca="1">+IF(OFFSET('Water Data'!$H$27,0,10*ROW('Water Data'!H59))="","",OFFSET('Water Data'!$H$27,0,10*ROW('Water Data'!H59)))</f>
        <v/>
      </c>
      <c r="CF65" s="382" t="str">
        <f ca="1">+IF(OFFSET('Water Data'!$H$28,0,10*ROW('Water Data'!H59))="","",OFFSET('Water Data'!$H$28,0,10*ROW('Water Data'!H59)))</f>
        <v/>
      </c>
      <c r="CG65" s="382" t="str">
        <f ca="1">+IF(OFFSET('Water Data'!$H$29,0,10*ROW('Water Data'!H59))="","",OFFSET('Water Data'!$H$29,0,10*ROW('Water Data'!H59)))</f>
        <v/>
      </c>
      <c r="CH65" s="382" t="str">
        <f ca="1">+IF(OFFSET('Water Data'!$I$27,0,10*ROW('Water Data'!I59))="","",OFFSET('Water Data'!$I$27,0,10*ROW('Water Data'!I59)))</f>
        <v/>
      </c>
      <c r="CI65" s="382" t="str">
        <f ca="1">+IF(OFFSET('Water Data'!$I$28,0,10*ROW('Water Data'!I59))="","",OFFSET('Water Data'!$I$28,0,10*ROW('Water Data'!I59)))</f>
        <v/>
      </c>
      <c r="CJ65" s="382" t="str">
        <f ca="1">+IF(OFFSET('Water Data'!$I$29,0,10*ROW('Water Data'!I59))="","",OFFSET('Water Data'!$I$29,0,10*ROW('Water Data'!I59)))</f>
        <v/>
      </c>
      <c r="CK65" s="382" t="str">
        <f ca="1">+IF(OFFSET('Sanitation Data'!$D$28,0,10*ROW('Sanitation Data'!D59))="","",OFFSET('Sanitation Data'!$D$28,0,10*ROW('Sanitation Data'!D59)))</f>
        <v/>
      </c>
      <c r="CL65" s="382" t="str">
        <f ca="1">+IF(OFFSET('Sanitation Data'!$D$29,0,10*ROW('Sanitation Data'!D59))="","",OFFSET('Sanitation Data'!$D$29,0,10*ROW('Sanitation Data'!D59)))</f>
        <v/>
      </c>
      <c r="CM65" s="382" t="str">
        <f ca="1">+IF(OFFSET('Sanitation Data'!$D$30,0,10*ROW('Sanitation Data'!D59))="","",OFFSET('Sanitation Data'!$D$30,0,10*ROW('Sanitation Data'!D59)))</f>
        <v/>
      </c>
      <c r="CN65" s="382" t="str">
        <f ca="1">+IF(OFFSET('Sanitation Data'!$D$31,0,10*ROW('Sanitation Data'!D59))="","",OFFSET('Sanitation Data'!$D$31,0,10*ROW('Sanitation Data'!D59)))</f>
        <v/>
      </c>
      <c r="CO65" s="382" t="str">
        <f ca="1">+IF(OFFSET('Sanitation Data'!$D$32,0,10*ROW('Sanitation Data'!D59))="","",OFFSET('Sanitation Data'!$D$32,0,10*ROW('Sanitation Data'!D59)))</f>
        <v/>
      </c>
      <c r="CP65" s="382" t="str">
        <f ca="1">+IF(OFFSET('Sanitation Data'!$E$28,0,10*ROW('Sanitation Data'!E59))="","",OFFSET('Sanitation Data'!$E$28,0,10*ROW('Sanitation Data'!E59)))</f>
        <v/>
      </c>
      <c r="CQ65" s="382" t="str">
        <f ca="1">+IF(OFFSET('Sanitation Data'!$E$29,0,10*ROW('Sanitation Data'!E59))="","",OFFSET('Sanitation Data'!$E$29,0,10*ROW('Sanitation Data'!E59)))</f>
        <v/>
      </c>
      <c r="CR65" s="382" t="str">
        <f ca="1">+IF(OFFSET('Sanitation Data'!$E$30,0,10*ROW('Sanitation Data'!E59))="","",OFFSET('Sanitation Data'!$E$30,0,10*ROW('Sanitation Data'!E59)))</f>
        <v/>
      </c>
      <c r="CS65" s="382" t="str">
        <f ca="1">+IF(OFFSET('Sanitation Data'!$E$31,0,10*ROW('Sanitation Data'!E59))="","",OFFSET('Sanitation Data'!$E$31,0,10*ROW('Sanitation Data'!E59)))</f>
        <v/>
      </c>
      <c r="CT65" s="382" t="str">
        <f ca="1">+IF(OFFSET('Sanitation Data'!$E$32,0,10*ROW('Sanitation Data'!E59))="","",OFFSET('Sanitation Data'!$E$32,0,10*ROW('Sanitation Data'!E59)))</f>
        <v/>
      </c>
      <c r="CU65" s="382" t="str">
        <f ca="1">+IF(OFFSET('Sanitation Data'!$F$28,0,10*ROW('Sanitation Data'!F59))="","",OFFSET('Sanitation Data'!$F$28,0,10*ROW('Sanitation Data'!F59)))</f>
        <v/>
      </c>
      <c r="CV65" s="382" t="str">
        <f ca="1">+IF(OFFSET('Sanitation Data'!$F$29,0,10*ROW('Sanitation Data'!F59))="","",OFFSET('Sanitation Data'!$F$29,0,10*ROW('Sanitation Data'!F59)))</f>
        <v/>
      </c>
      <c r="CW65" s="382" t="str">
        <f ca="1">+IF(OFFSET('Sanitation Data'!$F$30,0,10*ROW('Sanitation Data'!F59))="","",OFFSET('Sanitation Data'!$F$30,0,10*ROW('Sanitation Data'!F59)))</f>
        <v/>
      </c>
      <c r="CX65" s="382" t="str">
        <f ca="1">+IF(OFFSET('Sanitation Data'!$F$31,0,10*ROW('Sanitation Data'!F59))="","",OFFSET('Sanitation Data'!$F$31,0,10*ROW('Sanitation Data'!F59)))</f>
        <v/>
      </c>
      <c r="CY65" s="382" t="str">
        <f ca="1">+IF(OFFSET('Sanitation Data'!$F$32,0,10*ROW('Sanitation Data'!F59))="","",OFFSET('Sanitation Data'!$F$32,0,10*ROW('Sanitation Data'!F59)))</f>
        <v/>
      </c>
      <c r="CZ65" s="382" t="str">
        <f ca="1">+IF(OFFSET('Sanitation Data'!$G$28,0,10*ROW('Sanitation Data'!G59))="","",OFFSET('Sanitation Data'!$G$28,0,10*ROW('Sanitation Data'!G59)))</f>
        <v/>
      </c>
      <c r="DA65" s="382" t="str">
        <f ca="1">+IF(OFFSET('Sanitation Data'!$G$29,0,10*ROW('Sanitation Data'!G59))="","",OFFSET('Sanitation Data'!$G$29,0,10*ROW('Sanitation Data'!G59)))</f>
        <v/>
      </c>
      <c r="DB65" s="382" t="str">
        <f ca="1">+IF(OFFSET('Sanitation Data'!$G$30,0,10*ROW('Sanitation Data'!G59))="","",OFFSET('Sanitation Data'!$G$30,0,10*ROW('Sanitation Data'!G59)))</f>
        <v/>
      </c>
      <c r="DC65" s="382" t="str">
        <f ca="1">+IF(OFFSET('Sanitation Data'!$G$31,0,10*ROW('Sanitation Data'!G59))="","",OFFSET('Sanitation Data'!$G$31,0,10*ROW('Sanitation Data'!G59)))</f>
        <v/>
      </c>
      <c r="DD65" s="382" t="str">
        <f ca="1">+IF(OFFSET('Sanitation Data'!$G$32,0,10*ROW('Sanitation Data'!G59))="","",OFFSET('Sanitation Data'!$G$32,0,10*ROW('Sanitation Data'!G59)))</f>
        <v/>
      </c>
      <c r="DE65" s="382" t="str">
        <f ca="1">+IF(OFFSET('Sanitation Data'!$H$28,0,10*ROW('Sanitation Data'!H59))="","",OFFSET('Sanitation Data'!$H$28,0,10*ROW('Sanitation Data'!H59)))</f>
        <v/>
      </c>
      <c r="DF65" s="382" t="str">
        <f ca="1">+IF(OFFSET('Sanitation Data'!$H$29,0,10*ROW('Sanitation Data'!H59))="","",OFFSET('Sanitation Data'!$H$29,0,10*ROW('Sanitation Data'!H59)))</f>
        <v/>
      </c>
      <c r="DG65" s="382" t="str">
        <f ca="1">+IF(OFFSET('Sanitation Data'!$H$30,0,10*ROW('Sanitation Data'!H59))="","",OFFSET('Sanitation Data'!$H$30,0,10*ROW('Sanitation Data'!H59)))</f>
        <v/>
      </c>
      <c r="DH65" s="382" t="str">
        <f ca="1">+IF(OFFSET('Sanitation Data'!$H$31,0,10*ROW('Sanitation Data'!H59))="","",OFFSET('Sanitation Data'!$H$31,0,10*ROW('Sanitation Data'!H59)))</f>
        <v/>
      </c>
      <c r="DI65" s="382" t="str">
        <f ca="1">+IF(OFFSET('Sanitation Data'!$H$32,0,10*ROW('Sanitation Data'!H59))="","",OFFSET('Sanitation Data'!$H$32,0,10*ROW('Sanitation Data'!H59)))</f>
        <v/>
      </c>
      <c r="DJ65" s="382" t="str">
        <f ca="1">+IF(OFFSET('Sanitation Data'!$I$28,0,10*ROW('Sanitation Data'!I59))="","",OFFSET('Sanitation Data'!$I$28,0,10*ROW('Sanitation Data'!I59)))</f>
        <v/>
      </c>
      <c r="DK65" s="382" t="str">
        <f ca="1">+IF(OFFSET('Sanitation Data'!$I$29,0,10*ROW('Sanitation Data'!I59))="","",OFFSET('Sanitation Data'!$I$29,0,10*ROW('Sanitation Data'!I59)))</f>
        <v/>
      </c>
      <c r="DL65" s="382" t="str">
        <f ca="1">+IF(OFFSET('Sanitation Data'!$I$30,0,10*ROW('Sanitation Data'!I59))="","",OFFSET('Sanitation Data'!$I$30,0,10*ROW('Sanitation Data'!I59)))</f>
        <v/>
      </c>
      <c r="DM65" s="382" t="str">
        <f ca="1">+IF(OFFSET('Sanitation Data'!$I$31,0,10*ROW('Sanitation Data'!I59))="","",OFFSET('Sanitation Data'!$I$31,0,10*ROW('Sanitation Data'!I59)))</f>
        <v/>
      </c>
      <c r="DN65" s="382" t="str">
        <f ca="1">+IF(OFFSET('Sanitation Data'!$I$32,0,10*ROW('Sanitation Data'!I59))="","",OFFSET('Sanitation Data'!$I$32,0,10*ROW('Sanitation Data'!I59)))</f>
        <v/>
      </c>
      <c r="DO65" s="382" t="str">
        <f ca="1">+IF(OFFSET('Hygiene Data'!$D$11,0,10*ROW('Hygiene Data'!D59))="","",OFFSET('Hygiene Data'!$D$11,0,10*ROW('Hygiene Data'!D59)))</f>
        <v/>
      </c>
      <c r="DP65" s="382" t="str">
        <f ca="1">+IF(OFFSET('Hygiene Data'!$D$12,0,10*ROW('Hygiene Data'!D59))="","",OFFSET('Hygiene Data'!$D$12,0,10*ROW('Hygiene Data'!D59)))</f>
        <v/>
      </c>
      <c r="DQ65" s="382" t="str">
        <f ca="1">+IF(OFFSET('Hygiene Data'!$D$13,0,10*ROW('Hygiene Data'!D59))="","",OFFSET('Hygiene Data'!$D$13,0,10*ROW('Hygiene Data'!D59)))</f>
        <v/>
      </c>
      <c r="DR65" s="382" t="str">
        <f ca="1">+IF(OFFSET('Hygiene Data'!$E$11,0,10*ROW('Hygiene Data'!E59))="","",OFFSET('Hygiene Data'!$E$11,0,10*ROW('Hygiene Data'!E59)))</f>
        <v/>
      </c>
      <c r="DS65" s="382" t="str">
        <f ca="1">+IF(OFFSET('Hygiene Data'!$E$12,0,10*ROW('Hygiene Data'!E59))="","",OFFSET('Hygiene Data'!$E$12,0,10*ROW('Hygiene Data'!E59)))</f>
        <v/>
      </c>
      <c r="DT65" s="382" t="str">
        <f ca="1">+IF(OFFSET('Hygiene Data'!$E$13,0,10*ROW('Hygiene Data'!E59))="","",OFFSET('Hygiene Data'!$E$13,0,10*ROW('Hygiene Data'!E59)))</f>
        <v/>
      </c>
      <c r="DU65" s="382" t="str">
        <f ca="1">+IF(OFFSET('Hygiene Data'!$F$11,0,10*ROW('Hygiene Data'!F59))="","",OFFSET('Hygiene Data'!$F$11,0,10*ROW('Hygiene Data'!F59)))</f>
        <v/>
      </c>
      <c r="DV65" s="382" t="str">
        <f ca="1">+IF(OFFSET('Hygiene Data'!$F$12,0,10*ROW('Hygiene Data'!F59))="","",OFFSET('Hygiene Data'!$F$12,0,10*ROW('Hygiene Data'!F59)))</f>
        <v/>
      </c>
      <c r="DW65" s="382" t="str">
        <f ca="1">+IF(OFFSET('Hygiene Data'!$F$13,0,10*ROW('Hygiene Data'!F59))="","",OFFSET('Hygiene Data'!$F$13,0,10*ROW('Hygiene Data'!F59)))</f>
        <v/>
      </c>
      <c r="DX65" s="382" t="str">
        <f ca="1">+IF(OFFSET('Hygiene Data'!$G$11,0,10*ROW('Hygiene Data'!G59))="","",OFFSET('Hygiene Data'!$G$11,0,10*ROW('Hygiene Data'!G59)))</f>
        <v/>
      </c>
      <c r="DY65" s="382" t="str">
        <f ca="1">+IF(OFFSET('Hygiene Data'!$G$12,0,10*ROW('Hygiene Data'!G59))="","",OFFSET('Hygiene Data'!$G$12,0,10*ROW('Hygiene Data'!G59)))</f>
        <v/>
      </c>
      <c r="DZ65" s="382" t="str">
        <f ca="1">+IF(OFFSET('Hygiene Data'!$G$13,0,10*ROW('Hygiene Data'!G59))="","",OFFSET('Hygiene Data'!$G$13,0,10*ROW('Hygiene Data'!G59)))</f>
        <v/>
      </c>
      <c r="EA65" s="382" t="str">
        <f ca="1">+IF(OFFSET('Hygiene Data'!$H$11,0,10*ROW('Hygiene Data'!H59))="","",OFFSET('Hygiene Data'!$H$11,0,10*ROW('Hygiene Data'!H59)))</f>
        <v/>
      </c>
      <c r="EB65" s="382" t="str">
        <f ca="1">+IF(OFFSET('Hygiene Data'!$H$12,0,10*ROW('Hygiene Data'!H59))="","",OFFSET('Hygiene Data'!$H$12,0,10*ROW('Hygiene Data'!H59)))</f>
        <v/>
      </c>
      <c r="EC65" s="382" t="str">
        <f ca="1">+IF(OFFSET('Hygiene Data'!$H$13,0,10*ROW('Hygiene Data'!H59))="","",OFFSET('Hygiene Data'!$H$13,0,10*ROW('Hygiene Data'!H59)))</f>
        <v/>
      </c>
      <c r="ED65" s="382" t="str">
        <f ca="1">+IF(OFFSET('Hygiene Data'!$I$11,0,10*ROW('Hygiene Data'!I59))="","",OFFSET('Hygiene Data'!$I$11,0,10*ROW('Hygiene Data'!I59)))</f>
        <v/>
      </c>
      <c r="EE65" s="382" t="str">
        <f ca="1">+IF(OFFSET('Hygiene Data'!$I$12,0,10*ROW('Hygiene Data'!I59))="","",OFFSET('Hygiene Data'!$I$12,0,10*ROW('Hygiene Data'!I59)))</f>
        <v/>
      </c>
      <c r="EF65" s="382" t="str">
        <f ca="1">+IF(OFFSET('Hygiene Data'!$I$13,0,10*ROW('Hygiene Data'!I59))="","",OFFSET('Hygiene Data'!$I$13,0,10*ROW('Hygiene Data'!I59)))</f>
        <v/>
      </c>
    </row>
    <row r="66" spans="1:136" x14ac:dyDescent="0.25">
      <c r="A66" s="491" t="str">
        <f ca="1">+IF(OFFSET('Water Data'!$B$2,0,10*ROW('Water Data'!E60))="","",OFFSET('Water Data'!$B$2,0,10*ROW('Water Data'!E60)))</f>
        <v/>
      </c>
      <c r="B66" s="491"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18" t="str">
        <f t="shared" ca="1" si="0"/>
        <v/>
      </c>
      <c r="D66" s="519"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19"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19"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19"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19"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19"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19"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19"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19"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19"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19"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19"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19"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19"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19"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19"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19"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19"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20"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20"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20"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20"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20"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20"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20"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20"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20"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20"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20"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20"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20"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20"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20"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20"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20"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20"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20"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20"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20"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20"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20"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20"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20"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20"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20"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20"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20"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20"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21"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97"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21"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21"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21"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21"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21"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21"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21"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21"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21"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21"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21"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21"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21"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21"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21"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21"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82" t="str">
        <f ca="1">+IF(OFFSET('Water Data'!$D$27,0,10*ROW('Water Data'!D60))="","",OFFSET('Water Data'!$D$27,0,10*ROW('Water Data'!D60)))</f>
        <v/>
      </c>
      <c r="BT66" s="382" t="str">
        <f ca="1">+IF(OFFSET('Water Data'!$D$28,0,10*ROW('Water Data'!D60))="","",OFFSET('Water Data'!$D$28,0,10*ROW('Water Data'!D60)))</f>
        <v/>
      </c>
      <c r="BU66" s="382" t="str">
        <f ca="1">+IF(OFFSET('Water Data'!$D$29,0,10*ROW('Water Data'!D60))="","",OFFSET('Water Data'!$D$29,0,10*ROW('Water Data'!D60)))</f>
        <v/>
      </c>
      <c r="BV66" s="382" t="str">
        <f ca="1">+IF(OFFSET('Water Data'!$E$27,0,10*ROW('Water Data'!E60))="","",OFFSET('Water Data'!$E$27,0,10*ROW('Water Data'!E60)))</f>
        <v/>
      </c>
      <c r="BW66" s="382" t="str">
        <f ca="1">+IF(OFFSET('Water Data'!$E$28,0,10*ROW('Water Data'!E60))="","",OFFSET('Water Data'!$E$28,0,10*ROW('Water Data'!E60)))</f>
        <v/>
      </c>
      <c r="BX66" s="382" t="str">
        <f ca="1">+IF(OFFSET('Water Data'!$E$29,0,10*ROW('Water Data'!E60))="","",OFFSET('Water Data'!$E$29,0,10*ROW('Water Data'!E60)))</f>
        <v/>
      </c>
      <c r="BY66" s="382" t="str">
        <f ca="1">+IF(OFFSET('Water Data'!$F$27,0,10*ROW('Water Data'!F60))="","",OFFSET('Water Data'!$F$27,0,10*ROW('Water Data'!F60)))</f>
        <v/>
      </c>
      <c r="BZ66" s="382" t="str">
        <f ca="1">+IF(OFFSET('Water Data'!$F$28,0,10*ROW('Water Data'!F60))="","",OFFSET('Water Data'!$F$28,0,10*ROW('Water Data'!F60)))</f>
        <v/>
      </c>
      <c r="CA66" s="382" t="str">
        <f ca="1">+IF(OFFSET('Water Data'!$F$29,0,10*ROW('Water Data'!F60))="","",OFFSET('Water Data'!$F$29,0,10*ROW('Water Data'!F60)))</f>
        <v/>
      </c>
      <c r="CB66" s="382" t="str">
        <f ca="1">+IF(OFFSET('Water Data'!$G$27,0,10*ROW('Water Data'!G60))="","",OFFSET('Water Data'!$G$27,0,10*ROW('Water Data'!G60)))</f>
        <v/>
      </c>
      <c r="CC66" s="382" t="str">
        <f ca="1">+IF(OFFSET('Water Data'!$G$28,0,10*ROW('Water Data'!G60))="","",OFFSET('Water Data'!$G$28,0,10*ROW('Water Data'!G60)))</f>
        <v/>
      </c>
      <c r="CD66" s="382" t="str">
        <f ca="1">+IF(OFFSET('Water Data'!$G$29,0,10*ROW('Water Data'!G60))="","",OFFSET('Water Data'!$G$29,0,10*ROW('Water Data'!G60)))</f>
        <v/>
      </c>
      <c r="CE66" s="382" t="str">
        <f ca="1">+IF(OFFSET('Water Data'!$H$27,0,10*ROW('Water Data'!H60))="","",OFFSET('Water Data'!$H$27,0,10*ROW('Water Data'!H60)))</f>
        <v/>
      </c>
      <c r="CF66" s="382" t="str">
        <f ca="1">+IF(OFFSET('Water Data'!$H$28,0,10*ROW('Water Data'!H60))="","",OFFSET('Water Data'!$H$28,0,10*ROW('Water Data'!H60)))</f>
        <v/>
      </c>
      <c r="CG66" s="382" t="str">
        <f ca="1">+IF(OFFSET('Water Data'!$H$29,0,10*ROW('Water Data'!H60))="","",OFFSET('Water Data'!$H$29,0,10*ROW('Water Data'!H60)))</f>
        <v/>
      </c>
      <c r="CH66" s="382" t="str">
        <f ca="1">+IF(OFFSET('Water Data'!$I$27,0,10*ROW('Water Data'!I60))="","",OFFSET('Water Data'!$I$27,0,10*ROW('Water Data'!I60)))</f>
        <v/>
      </c>
      <c r="CI66" s="382" t="str">
        <f ca="1">+IF(OFFSET('Water Data'!$I$28,0,10*ROW('Water Data'!I60))="","",OFFSET('Water Data'!$I$28,0,10*ROW('Water Data'!I60)))</f>
        <v/>
      </c>
      <c r="CJ66" s="382" t="str">
        <f ca="1">+IF(OFFSET('Water Data'!$I$29,0,10*ROW('Water Data'!I60))="","",OFFSET('Water Data'!$I$29,0,10*ROW('Water Data'!I60)))</f>
        <v/>
      </c>
      <c r="CK66" s="382" t="str">
        <f ca="1">+IF(OFFSET('Sanitation Data'!$D$28,0,10*ROW('Sanitation Data'!D60))="","",OFFSET('Sanitation Data'!$D$28,0,10*ROW('Sanitation Data'!D60)))</f>
        <v/>
      </c>
      <c r="CL66" s="382" t="str">
        <f ca="1">+IF(OFFSET('Sanitation Data'!$D$29,0,10*ROW('Sanitation Data'!D60))="","",OFFSET('Sanitation Data'!$D$29,0,10*ROW('Sanitation Data'!D60)))</f>
        <v/>
      </c>
      <c r="CM66" s="382" t="str">
        <f ca="1">+IF(OFFSET('Sanitation Data'!$D$30,0,10*ROW('Sanitation Data'!D60))="","",OFFSET('Sanitation Data'!$D$30,0,10*ROW('Sanitation Data'!D60)))</f>
        <v/>
      </c>
      <c r="CN66" s="382" t="str">
        <f ca="1">+IF(OFFSET('Sanitation Data'!$D$31,0,10*ROW('Sanitation Data'!D60))="","",OFFSET('Sanitation Data'!$D$31,0,10*ROW('Sanitation Data'!D60)))</f>
        <v/>
      </c>
      <c r="CO66" s="382" t="str">
        <f ca="1">+IF(OFFSET('Sanitation Data'!$D$32,0,10*ROW('Sanitation Data'!D60))="","",OFFSET('Sanitation Data'!$D$32,0,10*ROW('Sanitation Data'!D60)))</f>
        <v/>
      </c>
      <c r="CP66" s="382" t="str">
        <f ca="1">+IF(OFFSET('Sanitation Data'!$E$28,0,10*ROW('Sanitation Data'!E60))="","",OFFSET('Sanitation Data'!$E$28,0,10*ROW('Sanitation Data'!E60)))</f>
        <v/>
      </c>
      <c r="CQ66" s="382" t="str">
        <f ca="1">+IF(OFFSET('Sanitation Data'!$E$29,0,10*ROW('Sanitation Data'!E60))="","",OFFSET('Sanitation Data'!$E$29,0,10*ROW('Sanitation Data'!E60)))</f>
        <v/>
      </c>
      <c r="CR66" s="382" t="str">
        <f ca="1">+IF(OFFSET('Sanitation Data'!$E$30,0,10*ROW('Sanitation Data'!E60))="","",OFFSET('Sanitation Data'!$E$30,0,10*ROW('Sanitation Data'!E60)))</f>
        <v/>
      </c>
      <c r="CS66" s="382" t="str">
        <f ca="1">+IF(OFFSET('Sanitation Data'!$E$31,0,10*ROW('Sanitation Data'!E60))="","",OFFSET('Sanitation Data'!$E$31,0,10*ROW('Sanitation Data'!E60)))</f>
        <v/>
      </c>
      <c r="CT66" s="382" t="str">
        <f ca="1">+IF(OFFSET('Sanitation Data'!$E$32,0,10*ROW('Sanitation Data'!E60))="","",OFFSET('Sanitation Data'!$E$32,0,10*ROW('Sanitation Data'!E60)))</f>
        <v/>
      </c>
      <c r="CU66" s="382" t="str">
        <f ca="1">+IF(OFFSET('Sanitation Data'!$F$28,0,10*ROW('Sanitation Data'!F60))="","",OFFSET('Sanitation Data'!$F$28,0,10*ROW('Sanitation Data'!F60)))</f>
        <v/>
      </c>
      <c r="CV66" s="382" t="str">
        <f ca="1">+IF(OFFSET('Sanitation Data'!$F$29,0,10*ROW('Sanitation Data'!F60))="","",OFFSET('Sanitation Data'!$F$29,0,10*ROW('Sanitation Data'!F60)))</f>
        <v/>
      </c>
      <c r="CW66" s="382" t="str">
        <f ca="1">+IF(OFFSET('Sanitation Data'!$F$30,0,10*ROW('Sanitation Data'!F60))="","",OFFSET('Sanitation Data'!$F$30,0,10*ROW('Sanitation Data'!F60)))</f>
        <v/>
      </c>
      <c r="CX66" s="382" t="str">
        <f ca="1">+IF(OFFSET('Sanitation Data'!$F$31,0,10*ROW('Sanitation Data'!F60))="","",OFFSET('Sanitation Data'!$F$31,0,10*ROW('Sanitation Data'!F60)))</f>
        <v/>
      </c>
      <c r="CY66" s="382" t="str">
        <f ca="1">+IF(OFFSET('Sanitation Data'!$F$32,0,10*ROW('Sanitation Data'!F60))="","",OFFSET('Sanitation Data'!$F$32,0,10*ROW('Sanitation Data'!F60)))</f>
        <v/>
      </c>
      <c r="CZ66" s="382" t="str">
        <f ca="1">+IF(OFFSET('Sanitation Data'!$G$28,0,10*ROW('Sanitation Data'!G60))="","",OFFSET('Sanitation Data'!$G$28,0,10*ROW('Sanitation Data'!G60)))</f>
        <v/>
      </c>
      <c r="DA66" s="382" t="str">
        <f ca="1">+IF(OFFSET('Sanitation Data'!$G$29,0,10*ROW('Sanitation Data'!G60))="","",OFFSET('Sanitation Data'!$G$29,0,10*ROW('Sanitation Data'!G60)))</f>
        <v/>
      </c>
      <c r="DB66" s="382" t="str">
        <f ca="1">+IF(OFFSET('Sanitation Data'!$G$30,0,10*ROW('Sanitation Data'!G60))="","",OFFSET('Sanitation Data'!$G$30,0,10*ROW('Sanitation Data'!G60)))</f>
        <v/>
      </c>
      <c r="DC66" s="382" t="str">
        <f ca="1">+IF(OFFSET('Sanitation Data'!$G$31,0,10*ROW('Sanitation Data'!G60))="","",OFFSET('Sanitation Data'!$G$31,0,10*ROW('Sanitation Data'!G60)))</f>
        <v/>
      </c>
      <c r="DD66" s="382" t="str">
        <f ca="1">+IF(OFFSET('Sanitation Data'!$G$32,0,10*ROW('Sanitation Data'!G60))="","",OFFSET('Sanitation Data'!$G$32,0,10*ROW('Sanitation Data'!G60)))</f>
        <v/>
      </c>
      <c r="DE66" s="382" t="str">
        <f ca="1">+IF(OFFSET('Sanitation Data'!$H$28,0,10*ROW('Sanitation Data'!H60))="","",OFFSET('Sanitation Data'!$H$28,0,10*ROW('Sanitation Data'!H60)))</f>
        <v/>
      </c>
      <c r="DF66" s="382" t="str">
        <f ca="1">+IF(OFFSET('Sanitation Data'!$H$29,0,10*ROW('Sanitation Data'!H60))="","",OFFSET('Sanitation Data'!$H$29,0,10*ROW('Sanitation Data'!H60)))</f>
        <v/>
      </c>
      <c r="DG66" s="382" t="str">
        <f ca="1">+IF(OFFSET('Sanitation Data'!$H$30,0,10*ROW('Sanitation Data'!H60))="","",OFFSET('Sanitation Data'!$H$30,0,10*ROW('Sanitation Data'!H60)))</f>
        <v/>
      </c>
      <c r="DH66" s="382" t="str">
        <f ca="1">+IF(OFFSET('Sanitation Data'!$H$31,0,10*ROW('Sanitation Data'!H60))="","",OFFSET('Sanitation Data'!$H$31,0,10*ROW('Sanitation Data'!H60)))</f>
        <v/>
      </c>
      <c r="DI66" s="382" t="str">
        <f ca="1">+IF(OFFSET('Sanitation Data'!$H$32,0,10*ROW('Sanitation Data'!H60))="","",OFFSET('Sanitation Data'!$H$32,0,10*ROW('Sanitation Data'!H60)))</f>
        <v/>
      </c>
      <c r="DJ66" s="382" t="str">
        <f ca="1">+IF(OFFSET('Sanitation Data'!$I$28,0,10*ROW('Sanitation Data'!I60))="","",OFFSET('Sanitation Data'!$I$28,0,10*ROW('Sanitation Data'!I60)))</f>
        <v/>
      </c>
      <c r="DK66" s="382" t="str">
        <f ca="1">+IF(OFFSET('Sanitation Data'!$I$29,0,10*ROW('Sanitation Data'!I60))="","",OFFSET('Sanitation Data'!$I$29,0,10*ROW('Sanitation Data'!I60)))</f>
        <v/>
      </c>
      <c r="DL66" s="382" t="str">
        <f ca="1">+IF(OFFSET('Sanitation Data'!$I$30,0,10*ROW('Sanitation Data'!I60))="","",OFFSET('Sanitation Data'!$I$30,0,10*ROW('Sanitation Data'!I60)))</f>
        <v/>
      </c>
      <c r="DM66" s="382" t="str">
        <f ca="1">+IF(OFFSET('Sanitation Data'!$I$31,0,10*ROW('Sanitation Data'!I60))="","",OFFSET('Sanitation Data'!$I$31,0,10*ROW('Sanitation Data'!I60)))</f>
        <v/>
      </c>
      <c r="DN66" s="382" t="str">
        <f ca="1">+IF(OFFSET('Sanitation Data'!$I$32,0,10*ROW('Sanitation Data'!I60))="","",OFFSET('Sanitation Data'!$I$32,0,10*ROW('Sanitation Data'!I60)))</f>
        <v/>
      </c>
      <c r="DO66" s="382" t="str">
        <f ca="1">+IF(OFFSET('Hygiene Data'!$D$11,0,10*ROW('Hygiene Data'!D60))="","",OFFSET('Hygiene Data'!$D$11,0,10*ROW('Hygiene Data'!D60)))</f>
        <v/>
      </c>
      <c r="DP66" s="382" t="str">
        <f ca="1">+IF(OFFSET('Hygiene Data'!$D$12,0,10*ROW('Hygiene Data'!D60))="","",OFFSET('Hygiene Data'!$D$12,0,10*ROW('Hygiene Data'!D60)))</f>
        <v/>
      </c>
      <c r="DQ66" s="382" t="str">
        <f ca="1">+IF(OFFSET('Hygiene Data'!$D$13,0,10*ROW('Hygiene Data'!D60))="","",OFFSET('Hygiene Data'!$D$13,0,10*ROW('Hygiene Data'!D60)))</f>
        <v/>
      </c>
      <c r="DR66" s="382" t="str">
        <f ca="1">+IF(OFFSET('Hygiene Data'!$E$11,0,10*ROW('Hygiene Data'!E60))="","",OFFSET('Hygiene Data'!$E$11,0,10*ROW('Hygiene Data'!E60)))</f>
        <v/>
      </c>
      <c r="DS66" s="382" t="str">
        <f ca="1">+IF(OFFSET('Hygiene Data'!$E$12,0,10*ROW('Hygiene Data'!E60))="","",OFFSET('Hygiene Data'!$E$12,0,10*ROW('Hygiene Data'!E60)))</f>
        <v/>
      </c>
      <c r="DT66" s="382" t="str">
        <f ca="1">+IF(OFFSET('Hygiene Data'!$E$13,0,10*ROW('Hygiene Data'!E60))="","",OFFSET('Hygiene Data'!$E$13,0,10*ROW('Hygiene Data'!E60)))</f>
        <v/>
      </c>
      <c r="DU66" s="382" t="str">
        <f ca="1">+IF(OFFSET('Hygiene Data'!$F$11,0,10*ROW('Hygiene Data'!F60))="","",OFFSET('Hygiene Data'!$F$11,0,10*ROW('Hygiene Data'!F60)))</f>
        <v/>
      </c>
      <c r="DV66" s="382" t="str">
        <f ca="1">+IF(OFFSET('Hygiene Data'!$F$12,0,10*ROW('Hygiene Data'!F60))="","",OFFSET('Hygiene Data'!$F$12,0,10*ROW('Hygiene Data'!F60)))</f>
        <v/>
      </c>
      <c r="DW66" s="382" t="str">
        <f ca="1">+IF(OFFSET('Hygiene Data'!$F$13,0,10*ROW('Hygiene Data'!F60))="","",OFFSET('Hygiene Data'!$F$13,0,10*ROW('Hygiene Data'!F60)))</f>
        <v/>
      </c>
      <c r="DX66" s="382" t="str">
        <f ca="1">+IF(OFFSET('Hygiene Data'!$G$11,0,10*ROW('Hygiene Data'!G60))="","",OFFSET('Hygiene Data'!$G$11,0,10*ROW('Hygiene Data'!G60)))</f>
        <v/>
      </c>
      <c r="DY66" s="382" t="str">
        <f ca="1">+IF(OFFSET('Hygiene Data'!$G$12,0,10*ROW('Hygiene Data'!G60))="","",OFFSET('Hygiene Data'!$G$12,0,10*ROW('Hygiene Data'!G60)))</f>
        <v/>
      </c>
      <c r="DZ66" s="382" t="str">
        <f ca="1">+IF(OFFSET('Hygiene Data'!$G$13,0,10*ROW('Hygiene Data'!G60))="","",OFFSET('Hygiene Data'!$G$13,0,10*ROW('Hygiene Data'!G60)))</f>
        <v/>
      </c>
      <c r="EA66" s="382" t="str">
        <f ca="1">+IF(OFFSET('Hygiene Data'!$H$11,0,10*ROW('Hygiene Data'!H60))="","",OFFSET('Hygiene Data'!$H$11,0,10*ROW('Hygiene Data'!H60)))</f>
        <v/>
      </c>
      <c r="EB66" s="382" t="str">
        <f ca="1">+IF(OFFSET('Hygiene Data'!$H$12,0,10*ROW('Hygiene Data'!H60))="","",OFFSET('Hygiene Data'!$H$12,0,10*ROW('Hygiene Data'!H60)))</f>
        <v/>
      </c>
      <c r="EC66" s="382" t="str">
        <f ca="1">+IF(OFFSET('Hygiene Data'!$H$13,0,10*ROW('Hygiene Data'!H60))="","",OFFSET('Hygiene Data'!$H$13,0,10*ROW('Hygiene Data'!H60)))</f>
        <v/>
      </c>
      <c r="ED66" s="382" t="str">
        <f ca="1">+IF(OFFSET('Hygiene Data'!$I$11,0,10*ROW('Hygiene Data'!I60))="","",OFFSET('Hygiene Data'!$I$11,0,10*ROW('Hygiene Data'!I60)))</f>
        <v/>
      </c>
      <c r="EE66" s="382" t="str">
        <f ca="1">+IF(OFFSET('Hygiene Data'!$I$12,0,10*ROW('Hygiene Data'!I60))="","",OFFSET('Hygiene Data'!$I$12,0,10*ROW('Hygiene Data'!I60)))</f>
        <v/>
      </c>
      <c r="EF66" s="382" t="str">
        <f ca="1">+IF(OFFSET('Hygiene Data'!$I$13,0,10*ROW('Hygiene Data'!I60))="","",OFFSET('Hygiene Data'!$I$13,0,10*ROW('Hygiene Data'!I60)))</f>
        <v/>
      </c>
    </row>
    <row r="67" spans="1:136" x14ac:dyDescent="0.25">
      <c r="A67" s="491" t="str">
        <f ca="1">+IF(OFFSET('Water Data'!$B$2,0,10*ROW('Water Data'!E61))="","",OFFSET('Water Data'!$B$2,0,10*ROW('Water Data'!E61)))</f>
        <v/>
      </c>
      <c r="B67" s="491"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18" t="str">
        <f t="shared" ca="1" si="0"/>
        <v/>
      </c>
      <c r="D67" s="519"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19"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19"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19"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19"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19"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19"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19"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19"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19"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19"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19"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19"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19"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19"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19"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19"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19"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20"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20"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20"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20"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20"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20"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20"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20"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20"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20"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20"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20"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20"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20"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20"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20"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20"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20"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20"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20"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20"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20"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20"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20"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20"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20"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20"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20"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20"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20"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21"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97"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21"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21"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21"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21"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21"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21"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21"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21"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21"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21"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21"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21"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21"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21"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21"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21"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82" t="str">
        <f ca="1">+IF(OFFSET('Water Data'!$D$27,0,10*ROW('Water Data'!D61))="","",OFFSET('Water Data'!$D$27,0,10*ROW('Water Data'!D61)))</f>
        <v/>
      </c>
      <c r="BT67" s="382" t="str">
        <f ca="1">+IF(OFFSET('Water Data'!$D$28,0,10*ROW('Water Data'!D61))="","",OFFSET('Water Data'!$D$28,0,10*ROW('Water Data'!D61)))</f>
        <v/>
      </c>
      <c r="BU67" s="382" t="str">
        <f ca="1">+IF(OFFSET('Water Data'!$D$29,0,10*ROW('Water Data'!D61))="","",OFFSET('Water Data'!$D$29,0,10*ROW('Water Data'!D61)))</f>
        <v/>
      </c>
      <c r="BV67" s="382" t="str">
        <f ca="1">+IF(OFFSET('Water Data'!$E$27,0,10*ROW('Water Data'!E61))="","",OFFSET('Water Data'!$E$27,0,10*ROW('Water Data'!E61)))</f>
        <v/>
      </c>
      <c r="BW67" s="382" t="str">
        <f ca="1">+IF(OFFSET('Water Data'!$E$28,0,10*ROW('Water Data'!E61))="","",OFFSET('Water Data'!$E$28,0,10*ROW('Water Data'!E61)))</f>
        <v/>
      </c>
      <c r="BX67" s="382" t="str">
        <f ca="1">+IF(OFFSET('Water Data'!$E$29,0,10*ROW('Water Data'!E61))="","",OFFSET('Water Data'!$E$29,0,10*ROW('Water Data'!E61)))</f>
        <v/>
      </c>
      <c r="BY67" s="382" t="str">
        <f ca="1">+IF(OFFSET('Water Data'!$F$27,0,10*ROW('Water Data'!F61))="","",OFFSET('Water Data'!$F$27,0,10*ROW('Water Data'!F61)))</f>
        <v/>
      </c>
      <c r="BZ67" s="382" t="str">
        <f ca="1">+IF(OFFSET('Water Data'!$F$28,0,10*ROW('Water Data'!F61))="","",OFFSET('Water Data'!$F$28,0,10*ROW('Water Data'!F61)))</f>
        <v/>
      </c>
      <c r="CA67" s="382" t="str">
        <f ca="1">+IF(OFFSET('Water Data'!$F$29,0,10*ROW('Water Data'!F61))="","",OFFSET('Water Data'!$F$29,0,10*ROW('Water Data'!F61)))</f>
        <v/>
      </c>
      <c r="CB67" s="382" t="str">
        <f ca="1">+IF(OFFSET('Water Data'!$G$27,0,10*ROW('Water Data'!G61))="","",OFFSET('Water Data'!$G$27,0,10*ROW('Water Data'!G61)))</f>
        <v/>
      </c>
      <c r="CC67" s="382" t="str">
        <f ca="1">+IF(OFFSET('Water Data'!$G$28,0,10*ROW('Water Data'!G61))="","",OFFSET('Water Data'!$G$28,0,10*ROW('Water Data'!G61)))</f>
        <v/>
      </c>
      <c r="CD67" s="382" t="str">
        <f ca="1">+IF(OFFSET('Water Data'!$G$29,0,10*ROW('Water Data'!G61))="","",OFFSET('Water Data'!$G$29,0,10*ROW('Water Data'!G61)))</f>
        <v/>
      </c>
      <c r="CE67" s="382" t="str">
        <f ca="1">+IF(OFFSET('Water Data'!$H$27,0,10*ROW('Water Data'!H61))="","",OFFSET('Water Data'!$H$27,0,10*ROW('Water Data'!H61)))</f>
        <v/>
      </c>
      <c r="CF67" s="382" t="str">
        <f ca="1">+IF(OFFSET('Water Data'!$H$28,0,10*ROW('Water Data'!H61))="","",OFFSET('Water Data'!$H$28,0,10*ROW('Water Data'!H61)))</f>
        <v/>
      </c>
      <c r="CG67" s="382" t="str">
        <f ca="1">+IF(OFFSET('Water Data'!$H$29,0,10*ROW('Water Data'!H61))="","",OFFSET('Water Data'!$H$29,0,10*ROW('Water Data'!H61)))</f>
        <v/>
      </c>
      <c r="CH67" s="382" t="str">
        <f ca="1">+IF(OFFSET('Water Data'!$I$27,0,10*ROW('Water Data'!I61))="","",OFFSET('Water Data'!$I$27,0,10*ROW('Water Data'!I61)))</f>
        <v/>
      </c>
      <c r="CI67" s="382" t="str">
        <f ca="1">+IF(OFFSET('Water Data'!$I$28,0,10*ROW('Water Data'!I61))="","",OFFSET('Water Data'!$I$28,0,10*ROW('Water Data'!I61)))</f>
        <v/>
      </c>
      <c r="CJ67" s="382" t="str">
        <f ca="1">+IF(OFFSET('Water Data'!$I$29,0,10*ROW('Water Data'!I61))="","",OFFSET('Water Data'!$I$29,0,10*ROW('Water Data'!I61)))</f>
        <v/>
      </c>
      <c r="CK67" s="382" t="str">
        <f ca="1">+IF(OFFSET('Sanitation Data'!$D$28,0,10*ROW('Sanitation Data'!D61))="","",OFFSET('Sanitation Data'!$D$28,0,10*ROW('Sanitation Data'!D61)))</f>
        <v/>
      </c>
      <c r="CL67" s="382" t="str">
        <f ca="1">+IF(OFFSET('Sanitation Data'!$D$29,0,10*ROW('Sanitation Data'!D61))="","",OFFSET('Sanitation Data'!$D$29,0,10*ROW('Sanitation Data'!D61)))</f>
        <v/>
      </c>
      <c r="CM67" s="382" t="str">
        <f ca="1">+IF(OFFSET('Sanitation Data'!$D$30,0,10*ROW('Sanitation Data'!D61))="","",OFFSET('Sanitation Data'!$D$30,0,10*ROW('Sanitation Data'!D61)))</f>
        <v/>
      </c>
      <c r="CN67" s="382" t="str">
        <f ca="1">+IF(OFFSET('Sanitation Data'!$D$31,0,10*ROW('Sanitation Data'!D61))="","",OFFSET('Sanitation Data'!$D$31,0,10*ROW('Sanitation Data'!D61)))</f>
        <v/>
      </c>
      <c r="CO67" s="382" t="str">
        <f ca="1">+IF(OFFSET('Sanitation Data'!$D$32,0,10*ROW('Sanitation Data'!D61))="","",OFFSET('Sanitation Data'!$D$32,0,10*ROW('Sanitation Data'!D61)))</f>
        <v/>
      </c>
      <c r="CP67" s="382" t="str">
        <f ca="1">+IF(OFFSET('Sanitation Data'!$E$28,0,10*ROW('Sanitation Data'!E61))="","",OFFSET('Sanitation Data'!$E$28,0,10*ROW('Sanitation Data'!E61)))</f>
        <v/>
      </c>
      <c r="CQ67" s="382" t="str">
        <f ca="1">+IF(OFFSET('Sanitation Data'!$E$29,0,10*ROW('Sanitation Data'!E61))="","",OFFSET('Sanitation Data'!$E$29,0,10*ROW('Sanitation Data'!E61)))</f>
        <v/>
      </c>
      <c r="CR67" s="382" t="str">
        <f ca="1">+IF(OFFSET('Sanitation Data'!$E$30,0,10*ROW('Sanitation Data'!E61))="","",OFFSET('Sanitation Data'!$E$30,0,10*ROW('Sanitation Data'!E61)))</f>
        <v/>
      </c>
      <c r="CS67" s="382" t="str">
        <f ca="1">+IF(OFFSET('Sanitation Data'!$E$31,0,10*ROW('Sanitation Data'!E61))="","",OFFSET('Sanitation Data'!$E$31,0,10*ROW('Sanitation Data'!E61)))</f>
        <v/>
      </c>
      <c r="CT67" s="382" t="str">
        <f ca="1">+IF(OFFSET('Sanitation Data'!$E$32,0,10*ROW('Sanitation Data'!E61))="","",OFFSET('Sanitation Data'!$E$32,0,10*ROW('Sanitation Data'!E61)))</f>
        <v/>
      </c>
      <c r="CU67" s="382" t="str">
        <f ca="1">+IF(OFFSET('Sanitation Data'!$F$28,0,10*ROW('Sanitation Data'!F61))="","",OFFSET('Sanitation Data'!$F$28,0,10*ROW('Sanitation Data'!F61)))</f>
        <v/>
      </c>
      <c r="CV67" s="382" t="str">
        <f ca="1">+IF(OFFSET('Sanitation Data'!$F$29,0,10*ROW('Sanitation Data'!F61))="","",OFFSET('Sanitation Data'!$F$29,0,10*ROW('Sanitation Data'!F61)))</f>
        <v/>
      </c>
      <c r="CW67" s="382" t="str">
        <f ca="1">+IF(OFFSET('Sanitation Data'!$F$30,0,10*ROW('Sanitation Data'!F61))="","",OFFSET('Sanitation Data'!$F$30,0,10*ROW('Sanitation Data'!F61)))</f>
        <v/>
      </c>
      <c r="CX67" s="382" t="str">
        <f ca="1">+IF(OFFSET('Sanitation Data'!$F$31,0,10*ROW('Sanitation Data'!F61))="","",OFFSET('Sanitation Data'!$F$31,0,10*ROW('Sanitation Data'!F61)))</f>
        <v/>
      </c>
      <c r="CY67" s="382" t="str">
        <f ca="1">+IF(OFFSET('Sanitation Data'!$F$32,0,10*ROW('Sanitation Data'!F61))="","",OFFSET('Sanitation Data'!$F$32,0,10*ROW('Sanitation Data'!F61)))</f>
        <v/>
      </c>
      <c r="CZ67" s="382" t="str">
        <f ca="1">+IF(OFFSET('Sanitation Data'!$G$28,0,10*ROW('Sanitation Data'!G61))="","",OFFSET('Sanitation Data'!$G$28,0,10*ROW('Sanitation Data'!G61)))</f>
        <v/>
      </c>
      <c r="DA67" s="382" t="str">
        <f ca="1">+IF(OFFSET('Sanitation Data'!$G$29,0,10*ROW('Sanitation Data'!G61))="","",OFFSET('Sanitation Data'!$G$29,0,10*ROW('Sanitation Data'!G61)))</f>
        <v/>
      </c>
      <c r="DB67" s="382" t="str">
        <f ca="1">+IF(OFFSET('Sanitation Data'!$G$30,0,10*ROW('Sanitation Data'!G61))="","",OFFSET('Sanitation Data'!$G$30,0,10*ROW('Sanitation Data'!G61)))</f>
        <v/>
      </c>
      <c r="DC67" s="382" t="str">
        <f ca="1">+IF(OFFSET('Sanitation Data'!$G$31,0,10*ROW('Sanitation Data'!G61))="","",OFFSET('Sanitation Data'!$G$31,0,10*ROW('Sanitation Data'!G61)))</f>
        <v/>
      </c>
      <c r="DD67" s="382" t="str">
        <f ca="1">+IF(OFFSET('Sanitation Data'!$G$32,0,10*ROW('Sanitation Data'!G61))="","",OFFSET('Sanitation Data'!$G$32,0,10*ROW('Sanitation Data'!G61)))</f>
        <v/>
      </c>
      <c r="DE67" s="382" t="str">
        <f ca="1">+IF(OFFSET('Sanitation Data'!$H$28,0,10*ROW('Sanitation Data'!H61))="","",OFFSET('Sanitation Data'!$H$28,0,10*ROW('Sanitation Data'!H61)))</f>
        <v/>
      </c>
      <c r="DF67" s="382" t="str">
        <f ca="1">+IF(OFFSET('Sanitation Data'!$H$29,0,10*ROW('Sanitation Data'!H61))="","",OFFSET('Sanitation Data'!$H$29,0,10*ROW('Sanitation Data'!H61)))</f>
        <v/>
      </c>
      <c r="DG67" s="382" t="str">
        <f ca="1">+IF(OFFSET('Sanitation Data'!$H$30,0,10*ROW('Sanitation Data'!H61))="","",OFFSET('Sanitation Data'!$H$30,0,10*ROW('Sanitation Data'!H61)))</f>
        <v/>
      </c>
      <c r="DH67" s="382" t="str">
        <f ca="1">+IF(OFFSET('Sanitation Data'!$H$31,0,10*ROW('Sanitation Data'!H61))="","",OFFSET('Sanitation Data'!$H$31,0,10*ROW('Sanitation Data'!H61)))</f>
        <v/>
      </c>
      <c r="DI67" s="382" t="str">
        <f ca="1">+IF(OFFSET('Sanitation Data'!$H$32,0,10*ROW('Sanitation Data'!H61))="","",OFFSET('Sanitation Data'!$H$32,0,10*ROW('Sanitation Data'!H61)))</f>
        <v/>
      </c>
      <c r="DJ67" s="382" t="str">
        <f ca="1">+IF(OFFSET('Sanitation Data'!$I$28,0,10*ROW('Sanitation Data'!I61))="","",OFFSET('Sanitation Data'!$I$28,0,10*ROW('Sanitation Data'!I61)))</f>
        <v/>
      </c>
      <c r="DK67" s="382" t="str">
        <f ca="1">+IF(OFFSET('Sanitation Data'!$I$29,0,10*ROW('Sanitation Data'!I61))="","",OFFSET('Sanitation Data'!$I$29,0,10*ROW('Sanitation Data'!I61)))</f>
        <v/>
      </c>
      <c r="DL67" s="382" t="str">
        <f ca="1">+IF(OFFSET('Sanitation Data'!$I$30,0,10*ROW('Sanitation Data'!I61))="","",OFFSET('Sanitation Data'!$I$30,0,10*ROW('Sanitation Data'!I61)))</f>
        <v/>
      </c>
      <c r="DM67" s="382" t="str">
        <f ca="1">+IF(OFFSET('Sanitation Data'!$I$31,0,10*ROW('Sanitation Data'!I61))="","",OFFSET('Sanitation Data'!$I$31,0,10*ROW('Sanitation Data'!I61)))</f>
        <v/>
      </c>
      <c r="DN67" s="382" t="str">
        <f ca="1">+IF(OFFSET('Sanitation Data'!$I$32,0,10*ROW('Sanitation Data'!I61))="","",OFFSET('Sanitation Data'!$I$32,0,10*ROW('Sanitation Data'!I61)))</f>
        <v/>
      </c>
      <c r="DO67" s="382" t="str">
        <f ca="1">+IF(OFFSET('Hygiene Data'!$D$11,0,10*ROW('Hygiene Data'!D61))="","",OFFSET('Hygiene Data'!$D$11,0,10*ROW('Hygiene Data'!D61)))</f>
        <v/>
      </c>
      <c r="DP67" s="382" t="str">
        <f ca="1">+IF(OFFSET('Hygiene Data'!$D$12,0,10*ROW('Hygiene Data'!D61))="","",OFFSET('Hygiene Data'!$D$12,0,10*ROW('Hygiene Data'!D61)))</f>
        <v/>
      </c>
      <c r="DQ67" s="382" t="str">
        <f ca="1">+IF(OFFSET('Hygiene Data'!$D$13,0,10*ROW('Hygiene Data'!D61))="","",OFFSET('Hygiene Data'!$D$13,0,10*ROW('Hygiene Data'!D61)))</f>
        <v/>
      </c>
      <c r="DR67" s="382" t="str">
        <f ca="1">+IF(OFFSET('Hygiene Data'!$E$11,0,10*ROW('Hygiene Data'!E61))="","",OFFSET('Hygiene Data'!$E$11,0,10*ROW('Hygiene Data'!E61)))</f>
        <v/>
      </c>
      <c r="DS67" s="382" t="str">
        <f ca="1">+IF(OFFSET('Hygiene Data'!$E$12,0,10*ROW('Hygiene Data'!E61))="","",OFFSET('Hygiene Data'!$E$12,0,10*ROW('Hygiene Data'!E61)))</f>
        <v/>
      </c>
      <c r="DT67" s="382" t="str">
        <f ca="1">+IF(OFFSET('Hygiene Data'!$E$13,0,10*ROW('Hygiene Data'!E61))="","",OFFSET('Hygiene Data'!$E$13,0,10*ROW('Hygiene Data'!E61)))</f>
        <v/>
      </c>
      <c r="DU67" s="382" t="str">
        <f ca="1">+IF(OFFSET('Hygiene Data'!$F$11,0,10*ROW('Hygiene Data'!F61))="","",OFFSET('Hygiene Data'!$F$11,0,10*ROW('Hygiene Data'!F61)))</f>
        <v/>
      </c>
      <c r="DV67" s="382" t="str">
        <f ca="1">+IF(OFFSET('Hygiene Data'!$F$12,0,10*ROW('Hygiene Data'!F61))="","",OFFSET('Hygiene Data'!$F$12,0,10*ROW('Hygiene Data'!F61)))</f>
        <v/>
      </c>
      <c r="DW67" s="382" t="str">
        <f ca="1">+IF(OFFSET('Hygiene Data'!$F$13,0,10*ROW('Hygiene Data'!F61))="","",OFFSET('Hygiene Data'!$F$13,0,10*ROW('Hygiene Data'!F61)))</f>
        <v/>
      </c>
      <c r="DX67" s="382" t="str">
        <f ca="1">+IF(OFFSET('Hygiene Data'!$G$11,0,10*ROW('Hygiene Data'!G61))="","",OFFSET('Hygiene Data'!$G$11,0,10*ROW('Hygiene Data'!G61)))</f>
        <v/>
      </c>
      <c r="DY67" s="382" t="str">
        <f ca="1">+IF(OFFSET('Hygiene Data'!$G$12,0,10*ROW('Hygiene Data'!G61))="","",OFFSET('Hygiene Data'!$G$12,0,10*ROW('Hygiene Data'!G61)))</f>
        <v/>
      </c>
      <c r="DZ67" s="382" t="str">
        <f ca="1">+IF(OFFSET('Hygiene Data'!$G$13,0,10*ROW('Hygiene Data'!G61))="","",OFFSET('Hygiene Data'!$G$13,0,10*ROW('Hygiene Data'!G61)))</f>
        <v/>
      </c>
      <c r="EA67" s="382" t="str">
        <f ca="1">+IF(OFFSET('Hygiene Data'!$H$11,0,10*ROW('Hygiene Data'!H61))="","",OFFSET('Hygiene Data'!$H$11,0,10*ROW('Hygiene Data'!H61)))</f>
        <v/>
      </c>
      <c r="EB67" s="382" t="str">
        <f ca="1">+IF(OFFSET('Hygiene Data'!$H$12,0,10*ROW('Hygiene Data'!H61))="","",OFFSET('Hygiene Data'!$H$12,0,10*ROW('Hygiene Data'!H61)))</f>
        <v/>
      </c>
      <c r="EC67" s="382" t="str">
        <f ca="1">+IF(OFFSET('Hygiene Data'!$H$13,0,10*ROW('Hygiene Data'!H61))="","",OFFSET('Hygiene Data'!$H$13,0,10*ROW('Hygiene Data'!H61)))</f>
        <v/>
      </c>
      <c r="ED67" s="382" t="str">
        <f ca="1">+IF(OFFSET('Hygiene Data'!$I$11,0,10*ROW('Hygiene Data'!I61))="","",OFFSET('Hygiene Data'!$I$11,0,10*ROW('Hygiene Data'!I61)))</f>
        <v/>
      </c>
      <c r="EE67" s="382" t="str">
        <f ca="1">+IF(OFFSET('Hygiene Data'!$I$12,0,10*ROW('Hygiene Data'!I61))="","",OFFSET('Hygiene Data'!$I$12,0,10*ROW('Hygiene Data'!I61)))</f>
        <v/>
      </c>
      <c r="EF67" s="382" t="str">
        <f ca="1">+IF(OFFSET('Hygiene Data'!$I$13,0,10*ROW('Hygiene Data'!I61))="","",OFFSET('Hygiene Data'!$I$13,0,10*ROW('Hygiene Data'!I61)))</f>
        <v/>
      </c>
    </row>
    <row r="68" spans="1:136" x14ac:dyDescent="0.25">
      <c r="A68" s="491" t="str">
        <f ca="1">+IF(OFFSET('Water Data'!$B$2,0,10*ROW('Water Data'!E62))="","",OFFSET('Water Data'!$B$2,0,10*ROW('Water Data'!E62)))</f>
        <v/>
      </c>
      <c r="B68" s="491"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18" t="str">
        <f t="shared" ca="1" si="0"/>
        <v/>
      </c>
      <c r="D68" s="519"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19"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19"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19"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19"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19"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19"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19"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19"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19"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19"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19"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19"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19"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19"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19"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19"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19"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20"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20"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20"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20"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20"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20"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20"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20"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20"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20"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20"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20"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20"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20"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20"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20"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20"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20"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20"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20"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20"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20"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20"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20"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20"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20"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20"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20"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20"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20"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21"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97"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21"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21"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21"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21"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21"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21"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21"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21"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21"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21"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21"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21"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21"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21"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21"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21"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82" t="str">
        <f ca="1">+IF(OFFSET('Water Data'!$D$27,0,10*ROW('Water Data'!D62))="","",OFFSET('Water Data'!$D$27,0,10*ROW('Water Data'!D62)))</f>
        <v/>
      </c>
      <c r="BT68" s="382" t="str">
        <f ca="1">+IF(OFFSET('Water Data'!$D$28,0,10*ROW('Water Data'!D62))="","",OFFSET('Water Data'!$D$28,0,10*ROW('Water Data'!D62)))</f>
        <v/>
      </c>
      <c r="BU68" s="382" t="str">
        <f ca="1">+IF(OFFSET('Water Data'!$D$29,0,10*ROW('Water Data'!D62))="","",OFFSET('Water Data'!$D$29,0,10*ROW('Water Data'!D62)))</f>
        <v/>
      </c>
      <c r="BV68" s="382" t="str">
        <f ca="1">+IF(OFFSET('Water Data'!$E$27,0,10*ROW('Water Data'!E62))="","",OFFSET('Water Data'!$E$27,0,10*ROW('Water Data'!E62)))</f>
        <v/>
      </c>
      <c r="BW68" s="382" t="str">
        <f ca="1">+IF(OFFSET('Water Data'!$E$28,0,10*ROW('Water Data'!E62))="","",OFFSET('Water Data'!$E$28,0,10*ROW('Water Data'!E62)))</f>
        <v/>
      </c>
      <c r="BX68" s="382" t="str">
        <f ca="1">+IF(OFFSET('Water Data'!$E$29,0,10*ROW('Water Data'!E62))="","",OFFSET('Water Data'!$E$29,0,10*ROW('Water Data'!E62)))</f>
        <v/>
      </c>
      <c r="BY68" s="382" t="str">
        <f ca="1">+IF(OFFSET('Water Data'!$F$27,0,10*ROW('Water Data'!F62))="","",OFFSET('Water Data'!$F$27,0,10*ROW('Water Data'!F62)))</f>
        <v/>
      </c>
      <c r="BZ68" s="382" t="str">
        <f ca="1">+IF(OFFSET('Water Data'!$F$28,0,10*ROW('Water Data'!F62))="","",OFFSET('Water Data'!$F$28,0,10*ROW('Water Data'!F62)))</f>
        <v/>
      </c>
      <c r="CA68" s="382" t="str">
        <f ca="1">+IF(OFFSET('Water Data'!$F$29,0,10*ROW('Water Data'!F62))="","",OFFSET('Water Data'!$F$29,0,10*ROW('Water Data'!F62)))</f>
        <v/>
      </c>
      <c r="CB68" s="382" t="str">
        <f ca="1">+IF(OFFSET('Water Data'!$G$27,0,10*ROW('Water Data'!G62))="","",OFFSET('Water Data'!$G$27,0,10*ROW('Water Data'!G62)))</f>
        <v/>
      </c>
      <c r="CC68" s="382" t="str">
        <f ca="1">+IF(OFFSET('Water Data'!$G$28,0,10*ROW('Water Data'!G62))="","",OFFSET('Water Data'!$G$28,0,10*ROW('Water Data'!G62)))</f>
        <v/>
      </c>
      <c r="CD68" s="382" t="str">
        <f ca="1">+IF(OFFSET('Water Data'!$G$29,0,10*ROW('Water Data'!G62))="","",OFFSET('Water Data'!$G$29,0,10*ROW('Water Data'!G62)))</f>
        <v/>
      </c>
      <c r="CE68" s="382" t="str">
        <f ca="1">+IF(OFFSET('Water Data'!$H$27,0,10*ROW('Water Data'!H62))="","",OFFSET('Water Data'!$H$27,0,10*ROW('Water Data'!H62)))</f>
        <v/>
      </c>
      <c r="CF68" s="382" t="str">
        <f ca="1">+IF(OFFSET('Water Data'!$H$28,0,10*ROW('Water Data'!H62))="","",OFFSET('Water Data'!$H$28,0,10*ROW('Water Data'!H62)))</f>
        <v/>
      </c>
      <c r="CG68" s="382" t="str">
        <f ca="1">+IF(OFFSET('Water Data'!$H$29,0,10*ROW('Water Data'!H62))="","",OFFSET('Water Data'!$H$29,0,10*ROW('Water Data'!H62)))</f>
        <v/>
      </c>
      <c r="CH68" s="382" t="str">
        <f ca="1">+IF(OFFSET('Water Data'!$I$27,0,10*ROW('Water Data'!I62))="","",OFFSET('Water Data'!$I$27,0,10*ROW('Water Data'!I62)))</f>
        <v/>
      </c>
      <c r="CI68" s="382" t="str">
        <f ca="1">+IF(OFFSET('Water Data'!$I$28,0,10*ROW('Water Data'!I62))="","",OFFSET('Water Data'!$I$28,0,10*ROW('Water Data'!I62)))</f>
        <v/>
      </c>
      <c r="CJ68" s="382" t="str">
        <f ca="1">+IF(OFFSET('Water Data'!$I$29,0,10*ROW('Water Data'!I62))="","",OFFSET('Water Data'!$I$29,0,10*ROW('Water Data'!I62)))</f>
        <v/>
      </c>
      <c r="CK68" s="382" t="str">
        <f ca="1">+IF(OFFSET('Sanitation Data'!$D$28,0,10*ROW('Sanitation Data'!D62))="","",OFFSET('Sanitation Data'!$D$28,0,10*ROW('Sanitation Data'!D62)))</f>
        <v/>
      </c>
      <c r="CL68" s="382" t="str">
        <f ca="1">+IF(OFFSET('Sanitation Data'!$D$29,0,10*ROW('Sanitation Data'!D62))="","",OFFSET('Sanitation Data'!$D$29,0,10*ROW('Sanitation Data'!D62)))</f>
        <v/>
      </c>
      <c r="CM68" s="382" t="str">
        <f ca="1">+IF(OFFSET('Sanitation Data'!$D$30,0,10*ROW('Sanitation Data'!D62))="","",OFFSET('Sanitation Data'!$D$30,0,10*ROW('Sanitation Data'!D62)))</f>
        <v/>
      </c>
      <c r="CN68" s="382" t="str">
        <f ca="1">+IF(OFFSET('Sanitation Data'!$D$31,0,10*ROW('Sanitation Data'!D62))="","",OFFSET('Sanitation Data'!$D$31,0,10*ROW('Sanitation Data'!D62)))</f>
        <v/>
      </c>
      <c r="CO68" s="382" t="str">
        <f ca="1">+IF(OFFSET('Sanitation Data'!$D$32,0,10*ROW('Sanitation Data'!D62))="","",OFFSET('Sanitation Data'!$D$32,0,10*ROW('Sanitation Data'!D62)))</f>
        <v/>
      </c>
      <c r="CP68" s="382" t="str">
        <f ca="1">+IF(OFFSET('Sanitation Data'!$E$28,0,10*ROW('Sanitation Data'!E62))="","",OFFSET('Sanitation Data'!$E$28,0,10*ROW('Sanitation Data'!E62)))</f>
        <v/>
      </c>
      <c r="CQ68" s="382" t="str">
        <f ca="1">+IF(OFFSET('Sanitation Data'!$E$29,0,10*ROW('Sanitation Data'!E62))="","",OFFSET('Sanitation Data'!$E$29,0,10*ROW('Sanitation Data'!E62)))</f>
        <v/>
      </c>
      <c r="CR68" s="382" t="str">
        <f ca="1">+IF(OFFSET('Sanitation Data'!$E$30,0,10*ROW('Sanitation Data'!E62))="","",OFFSET('Sanitation Data'!$E$30,0,10*ROW('Sanitation Data'!E62)))</f>
        <v/>
      </c>
      <c r="CS68" s="382" t="str">
        <f ca="1">+IF(OFFSET('Sanitation Data'!$E$31,0,10*ROW('Sanitation Data'!E62))="","",OFFSET('Sanitation Data'!$E$31,0,10*ROW('Sanitation Data'!E62)))</f>
        <v/>
      </c>
      <c r="CT68" s="382" t="str">
        <f ca="1">+IF(OFFSET('Sanitation Data'!$E$32,0,10*ROW('Sanitation Data'!E62))="","",OFFSET('Sanitation Data'!$E$32,0,10*ROW('Sanitation Data'!E62)))</f>
        <v/>
      </c>
      <c r="CU68" s="382" t="str">
        <f ca="1">+IF(OFFSET('Sanitation Data'!$F$28,0,10*ROW('Sanitation Data'!F62))="","",OFFSET('Sanitation Data'!$F$28,0,10*ROW('Sanitation Data'!F62)))</f>
        <v/>
      </c>
      <c r="CV68" s="382" t="str">
        <f ca="1">+IF(OFFSET('Sanitation Data'!$F$29,0,10*ROW('Sanitation Data'!F62))="","",OFFSET('Sanitation Data'!$F$29,0,10*ROW('Sanitation Data'!F62)))</f>
        <v/>
      </c>
      <c r="CW68" s="382" t="str">
        <f ca="1">+IF(OFFSET('Sanitation Data'!$F$30,0,10*ROW('Sanitation Data'!F62))="","",OFFSET('Sanitation Data'!$F$30,0,10*ROW('Sanitation Data'!F62)))</f>
        <v/>
      </c>
      <c r="CX68" s="382" t="str">
        <f ca="1">+IF(OFFSET('Sanitation Data'!$F$31,0,10*ROW('Sanitation Data'!F62))="","",OFFSET('Sanitation Data'!$F$31,0,10*ROW('Sanitation Data'!F62)))</f>
        <v/>
      </c>
      <c r="CY68" s="382" t="str">
        <f ca="1">+IF(OFFSET('Sanitation Data'!$F$32,0,10*ROW('Sanitation Data'!F62))="","",OFFSET('Sanitation Data'!$F$32,0,10*ROW('Sanitation Data'!F62)))</f>
        <v/>
      </c>
      <c r="CZ68" s="382" t="str">
        <f ca="1">+IF(OFFSET('Sanitation Data'!$G$28,0,10*ROW('Sanitation Data'!G62))="","",OFFSET('Sanitation Data'!$G$28,0,10*ROW('Sanitation Data'!G62)))</f>
        <v/>
      </c>
      <c r="DA68" s="382" t="str">
        <f ca="1">+IF(OFFSET('Sanitation Data'!$G$29,0,10*ROW('Sanitation Data'!G62))="","",OFFSET('Sanitation Data'!$G$29,0,10*ROW('Sanitation Data'!G62)))</f>
        <v/>
      </c>
      <c r="DB68" s="382" t="str">
        <f ca="1">+IF(OFFSET('Sanitation Data'!$G$30,0,10*ROW('Sanitation Data'!G62))="","",OFFSET('Sanitation Data'!$G$30,0,10*ROW('Sanitation Data'!G62)))</f>
        <v/>
      </c>
      <c r="DC68" s="382" t="str">
        <f ca="1">+IF(OFFSET('Sanitation Data'!$G$31,0,10*ROW('Sanitation Data'!G62))="","",OFFSET('Sanitation Data'!$G$31,0,10*ROW('Sanitation Data'!G62)))</f>
        <v/>
      </c>
      <c r="DD68" s="382" t="str">
        <f ca="1">+IF(OFFSET('Sanitation Data'!$G$32,0,10*ROW('Sanitation Data'!G62))="","",OFFSET('Sanitation Data'!$G$32,0,10*ROW('Sanitation Data'!G62)))</f>
        <v/>
      </c>
      <c r="DE68" s="382" t="str">
        <f ca="1">+IF(OFFSET('Sanitation Data'!$H$28,0,10*ROW('Sanitation Data'!H62))="","",OFFSET('Sanitation Data'!$H$28,0,10*ROW('Sanitation Data'!H62)))</f>
        <v/>
      </c>
      <c r="DF68" s="382" t="str">
        <f ca="1">+IF(OFFSET('Sanitation Data'!$H$29,0,10*ROW('Sanitation Data'!H62))="","",OFFSET('Sanitation Data'!$H$29,0,10*ROW('Sanitation Data'!H62)))</f>
        <v/>
      </c>
      <c r="DG68" s="382" t="str">
        <f ca="1">+IF(OFFSET('Sanitation Data'!$H$30,0,10*ROW('Sanitation Data'!H62))="","",OFFSET('Sanitation Data'!$H$30,0,10*ROW('Sanitation Data'!H62)))</f>
        <v/>
      </c>
      <c r="DH68" s="382" t="str">
        <f ca="1">+IF(OFFSET('Sanitation Data'!$H$31,0,10*ROW('Sanitation Data'!H62))="","",OFFSET('Sanitation Data'!$H$31,0,10*ROW('Sanitation Data'!H62)))</f>
        <v/>
      </c>
      <c r="DI68" s="382" t="str">
        <f ca="1">+IF(OFFSET('Sanitation Data'!$H$32,0,10*ROW('Sanitation Data'!H62))="","",OFFSET('Sanitation Data'!$H$32,0,10*ROW('Sanitation Data'!H62)))</f>
        <v/>
      </c>
      <c r="DJ68" s="382" t="str">
        <f ca="1">+IF(OFFSET('Sanitation Data'!$I$28,0,10*ROW('Sanitation Data'!I62))="","",OFFSET('Sanitation Data'!$I$28,0,10*ROW('Sanitation Data'!I62)))</f>
        <v/>
      </c>
      <c r="DK68" s="382" t="str">
        <f ca="1">+IF(OFFSET('Sanitation Data'!$I$29,0,10*ROW('Sanitation Data'!I62))="","",OFFSET('Sanitation Data'!$I$29,0,10*ROW('Sanitation Data'!I62)))</f>
        <v/>
      </c>
      <c r="DL68" s="382" t="str">
        <f ca="1">+IF(OFFSET('Sanitation Data'!$I$30,0,10*ROW('Sanitation Data'!I62))="","",OFFSET('Sanitation Data'!$I$30,0,10*ROW('Sanitation Data'!I62)))</f>
        <v/>
      </c>
      <c r="DM68" s="382" t="str">
        <f ca="1">+IF(OFFSET('Sanitation Data'!$I$31,0,10*ROW('Sanitation Data'!I62))="","",OFFSET('Sanitation Data'!$I$31,0,10*ROW('Sanitation Data'!I62)))</f>
        <v/>
      </c>
      <c r="DN68" s="382" t="str">
        <f ca="1">+IF(OFFSET('Sanitation Data'!$I$32,0,10*ROW('Sanitation Data'!I62))="","",OFFSET('Sanitation Data'!$I$32,0,10*ROW('Sanitation Data'!I62)))</f>
        <v/>
      </c>
      <c r="DO68" s="382" t="str">
        <f ca="1">+IF(OFFSET('Hygiene Data'!$D$11,0,10*ROW('Hygiene Data'!D62))="","",OFFSET('Hygiene Data'!$D$11,0,10*ROW('Hygiene Data'!D62)))</f>
        <v/>
      </c>
      <c r="DP68" s="382" t="str">
        <f ca="1">+IF(OFFSET('Hygiene Data'!$D$12,0,10*ROW('Hygiene Data'!D62))="","",OFFSET('Hygiene Data'!$D$12,0,10*ROW('Hygiene Data'!D62)))</f>
        <v/>
      </c>
      <c r="DQ68" s="382" t="str">
        <f ca="1">+IF(OFFSET('Hygiene Data'!$D$13,0,10*ROW('Hygiene Data'!D62))="","",OFFSET('Hygiene Data'!$D$13,0,10*ROW('Hygiene Data'!D62)))</f>
        <v/>
      </c>
      <c r="DR68" s="382" t="str">
        <f ca="1">+IF(OFFSET('Hygiene Data'!$E$11,0,10*ROW('Hygiene Data'!E62))="","",OFFSET('Hygiene Data'!$E$11,0,10*ROW('Hygiene Data'!E62)))</f>
        <v/>
      </c>
      <c r="DS68" s="382" t="str">
        <f ca="1">+IF(OFFSET('Hygiene Data'!$E$12,0,10*ROW('Hygiene Data'!E62))="","",OFFSET('Hygiene Data'!$E$12,0,10*ROW('Hygiene Data'!E62)))</f>
        <v/>
      </c>
      <c r="DT68" s="382" t="str">
        <f ca="1">+IF(OFFSET('Hygiene Data'!$E$13,0,10*ROW('Hygiene Data'!E62))="","",OFFSET('Hygiene Data'!$E$13,0,10*ROW('Hygiene Data'!E62)))</f>
        <v/>
      </c>
      <c r="DU68" s="382" t="str">
        <f ca="1">+IF(OFFSET('Hygiene Data'!$F$11,0,10*ROW('Hygiene Data'!F62))="","",OFFSET('Hygiene Data'!$F$11,0,10*ROW('Hygiene Data'!F62)))</f>
        <v/>
      </c>
      <c r="DV68" s="382" t="str">
        <f ca="1">+IF(OFFSET('Hygiene Data'!$F$12,0,10*ROW('Hygiene Data'!F62))="","",OFFSET('Hygiene Data'!$F$12,0,10*ROW('Hygiene Data'!F62)))</f>
        <v/>
      </c>
      <c r="DW68" s="382" t="str">
        <f ca="1">+IF(OFFSET('Hygiene Data'!$F$13,0,10*ROW('Hygiene Data'!F62))="","",OFFSET('Hygiene Data'!$F$13,0,10*ROW('Hygiene Data'!F62)))</f>
        <v/>
      </c>
      <c r="DX68" s="382" t="str">
        <f ca="1">+IF(OFFSET('Hygiene Data'!$G$11,0,10*ROW('Hygiene Data'!G62))="","",OFFSET('Hygiene Data'!$G$11,0,10*ROW('Hygiene Data'!G62)))</f>
        <v/>
      </c>
      <c r="DY68" s="382" t="str">
        <f ca="1">+IF(OFFSET('Hygiene Data'!$G$12,0,10*ROW('Hygiene Data'!G62))="","",OFFSET('Hygiene Data'!$G$12,0,10*ROW('Hygiene Data'!G62)))</f>
        <v/>
      </c>
      <c r="DZ68" s="382" t="str">
        <f ca="1">+IF(OFFSET('Hygiene Data'!$G$13,0,10*ROW('Hygiene Data'!G62))="","",OFFSET('Hygiene Data'!$G$13,0,10*ROW('Hygiene Data'!G62)))</f>
        <v/>
      </c>
      <c r="EA68" s="382" t="str">
        <f ca="1">+IF(OFFSET('Hygiene Data'!$H$11,0,10*ROW('Hygiene Data'!H62))="","",OFFSET('Hygiene Data'!$H$11,0,10*ROW('Hygiene Data'!H62)))</f>
        <v/>
      </c>
      <c r="EB68" s="382" t="str">
        <f ca="1">+IF(OFFSET('Hygiene Data'!$H$12,0,10*ROW('Hygiene Data'!H62))="","",OFFSET('Hygiene Data'!$H$12,0,10*ROW('Hygiene Data'!H62)))</f>
        <v/>
      </c>
      <c r="EC68" s="382" t="str">
        <f ca="1">+IF(OFFSET('Hygiene Data'!$H$13,0,10*ROW('Hygiene Data'!H62))="","",OFFSET('Hygiene Data'!$H$13,0,10*ROW('Hygiene Data'!H62)))</f>
        <v/>
      </c>
      <c r="ED68" s="382" t="str">
        <f ca="1">+IF(OFFSET('Hygiene Data'!$I$11,0,10*ROW('Hygiene Data'!I62))="","",OFFSET('Hygiene Data'!$I$11,0,10*ROW('Hygiene Data'!I62)))</f>
        <v/>
      </c>
      <c r="EE68" s="382" t="str">
        <f ca="1">+IF(OFFSET('Hygiene Data'!$I$12,0,10*ROW('Hygiene Data'!I62))="","",OFFSET('Hygiene Data'!$I$12,0,10*ROW('Hygiene Data'!I62)))</f>
        <v/>
      </c>
      <c r="EF68" s="382" t="str">
        <f ca="1">+IF(OFFSET('Hygiene Data'!$I$13,0,10*ROW('Hygiene Data'!I62))="","",OFFSET('Hygiene Data'!$I$13,0,10*ROW('Hygiene Data'!I62)))</f>
        <v/>
      </c>
    </row>
    <row r="69" spans="1:136" x14ac:dyDescent="0.25">
      <c r="A69" s="491" t="str">
        <f ca="1">+IF(OFFSET('Water Data'!$B$2,0,10*ROW('Water Data'!E63))="","",OFFSET('Water Data'!$B$2,0,10*ROW('Water Data'!E63)))</f>
        <v/>
      </c>
      <c r="B69" s="491"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18" t="str">
        <f t="shared" ca="1" si="0"/>
        <v/>
      </c>
      <c r="D69" s="519"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19"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19"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19"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19"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19"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19"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19"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19"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19"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19"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19"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19"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19"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19"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19"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19"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19"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20"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20"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20"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20"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20"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20"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20"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20"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20"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20"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20"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20"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20"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20"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20"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20"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20"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20"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20"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20"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20"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20"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20"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20"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20"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20"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20"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20"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20"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20"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21"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97"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21"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21"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21"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21"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21"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21"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21"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21"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21"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21"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21"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21"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21"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21"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21"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21"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82" t="str">
        <f ca="1">+IF(OFFSET('Water Data'!$D$27,0,10*ROW('Water Data'!D63))="","",OFFSET('Water Data'!$D$27,0,10*ROW('Water Data'!D63)))</f>
        <v/>
      </c>
      <c r="BT69" s="382" t="str">
        <f ca="1">+IF(OFFSET('Water Data'!$D$28,0,10*ROW('Water Data'!D63))="","",OFFSET('Water Data'!$D$28,0,10*ROW('Water Data'!D63)))</f>
        <v/>
      </c>
      <c r="BU69" s="382" t="str">
        <f ca="1">+IF(OFFSET('Water Data'!$D$29,0,10*ROW('Water Data'!D63))="","",OFFSET('Water Data'!$D$29,0,10*ROW('Water Data'!D63)))</f>
        <v/>
      </c>
      <c r="BV69" s="382" t="str">
        <f ca="1">+IF(OFFSET('Water Data'!$E$27,0,10*ROW('Water Data'!E63))="","",OFFSET('Water Data'!$E$27,0,10*ROW('Water Data'!E63)))</f>
        <v/>
      </c>
      <c r="BW69" s="382" t="str">
        <f ca="1">+IF(OFFSET('Water Data'!$E$28,0,10*ROW('Water Data'!E63))="","",OFFSET('Water Data'!$E$28,0,10*ROW('Water Data'!E63)))</f>
        <v/>
      </c>
      <c r="BX69" s="382" t="str">
        <f ca="1">+IF(OFFSET('Water Data'!$E$29,0,10*ROW('Water Data'!E63))="","",OFFSET('Water Data'!$E$29,0,10*ROW('Water Data'!E63)))</f>
        <v/>
      </c>
      <c r="BY69" s="382" t="str">
        <f ca="1">+IF(OFFSET('Water Data'!$F$27,0,10*ROW('Water Data'!F63))="","",OFFSET('Water Data'!$F$27,0,10*ROW('Water Data'!F63)))</f>
        <v/>
      </c>
      <c r="BZ69" s="382" t="str">
        <f ca="1">+IF(OFFSET('Water Data'!$F$28,0,10*ROW('Water Data'!F63))="","",OFFSET('Water Data'!$F$28,0,10*ROW('Water Data'!F63)))</f>
        <v/>
      </c>
      <c r="CA69" s="382" t="str">
        <f ca="1">+IF(OFFSET('Water Data'!$F$29,0,10*ROW('Water Data'!F63))="","",OFFSET('Water Data'!$F$29,0,10*ROW('Water Data'!F63)))</f>
        <v/>
      </c>
      <c r="CB69" s="382" t="str">
        <f ca="1">+IF(OFFSET('Water Data'!$G$27,0,10*ROW('Water Data'!G63))="","",OFFSET('Water Data'!$G$27,0,10*ROW('Water Data'!G63)))</f>
        <v/>
      </c>
      <c r="CC69" s="382" t="str">
        <f ca="1">+IF(OFFSET('Water Data'!$G$28,0,10*ROW('Water Data'!G63))="","",OFFSET('Water Data'!$G$28,0,10*ROW('Water Data'!G63)))</f>
        <v/>
      </c>
      <c r="CD69" s="382" t="str">
        <f ca="1">+IF(OFFSET('Water Data'!$G$29,0,10*ROW('Water Data'!G63))="","",OFFSET('Water Data'!$G$29,0,10*ROW('Water Data'!G63)))</f>
        <v/>
      </c>
      <c r="CE69" s="382" t="str">
        <f ca="1">+IF(OFFSET('Water Data'!$H$27,0,10*ROW('Water Data'!H63))="","",OFFSET('Water Data'!$H$27,0,10*ROW('Water Data'!H63)))</f>
        <v/>
      </c>
      <c r="CF69" s="382" t="str">
        <f ca="1">+IF(OFFSET('Water Data'!$H$28,0,10*ROW('Water Data'!H63))="","",OFFSET('Water Data'!$H$28,0,10*ROW('Water Data'!H63)))</f>
        <v/>
      </c>
      <c r="CG69" s="382" t="str">
        <f ca="1">+IF(OFFSET('Water Data'!$H$29,0,10*ROW('Water Data'!H63))="","",OFFSET('Water Data'!$H$29,0,10*ROW('Water Data'!H63)))</f>
        <v/>
      </c>
      <c r="CH69" s="382" t="str">
        <f ca="1">+IF(OFFSET('Water Data'!$I$27,0,10*ROW('Water Data'!I63))="","",OFFSET('Water Data'!$I$27,0,10*ROW('Water Data'!I63)))</f>
        <v/>
      </c>
      <c r="CI69" s="382" t="str">
        <f ca="1">+IF(OFFSET('Water Data'!$I$28,0,10*ROW('Water Data'!I63))="","",OFFSET('Water Data'!$I$28,0,10*ROW('Water Data'!I63)))</f>
        <v/>
      </c>
      <c r="CJ69" s="382" t="str">
        <f ca="1">+IF(OFFSET('Water Data'!$I$29,0,10*ROW('Water Data'!I63))="","",OFFSET('Water Data'!$I$29,0,10*ROW('Water Data'!I63)))</f>
        <v/>
      </c>
      <c r="CK69" s="382" t="str">
        <f ca="1">+IF(OFFSET('Sanitation Data'!$D$28,0,10*ROW('Sanitation Data'!D63))="","",OFFSET('Sanitation Data'!$D$28,0,10*ROW('Sanitation Data'!D63)))</f>
        <v/>
      </c>
      <c r="CL69" s="382" t="str">
        <f ca="1">+IF(OFFSET('Sanitation Data'!$D$29,0,10*ROW('Sanitation Data'!D63))="","",OFFSET('Sanitation Data'!$D$29,0,10*ROW('Sanitation Data'!D63)))</f>
        <v/>
      </c>
      <c r="CM69" s="382" t="str">
        <f ca="1">+IF(OFFSET('Sanitation Data'!$D$30,0,10*ROW('Sanitation Data'!D63))="","",OFFSET('Sanitation Data'!$D$30,0,10*ROW('Sanitation Data'!D63)))</f>
        <v/>
      </c>
      <c r="CN69" s="382" t="str">
        <f ca="1">+IF(OFFSET('Sanitation Data'!$D$31,0,10*ROW('Sanitation Data'!D63))="","",OFFSET('Sanitation Data'!$D$31,0,10*ROW('Sanitation Data'!D63)))</f>
        <v/>
      </c>
      <c r="CO69" s="382" t="str">
        <f ca="1">+IF(OFFSET('Sanitation Data'!$D$32,0,10*ROW('Sanitation Data'!D63))="","",OFFSET('Sanitation Data'!$D$32,0,10*ROW('Sanitation Data'!D63)))</f>
        <v/>
      </c>
      <c r="CP69" s="382" t="str">
        <f ca="1">+IF(OFFSET('Sanitation Data'!$E$28,0,10*ROW('Sanitation Data'!E63))="","",OFFSET('Sanitation Data'!$E$28,0,10*ROW('Sanitation Data'!E63)))</f>
        <v/>
      </c>
      <c r="CQ69" s="382" t="str">
        <f ca="1">+IF(OFFSET('Sanitation Data'!$E$29,0,10*ROW('Sanitation Data'!E63))="","",OFFSET('Sanitation Data'!$E$29,0,10*ROW('Sanitation Data'!E63)))</f>
        <v/>
      </c>
      <c r="CR69" s="382" t="str">
        <f ca="1">+IF(OFFSET('Sanitation Data'!$E$30,0,10*ROW('Sanitation Data'!E63))="","",OFFSET('Sanitation Data'!$E$30,0,10*ROW('Sanitation Data'!E63)))</f>
        <v/>
      </c>
      <c r="CS69" s="382" t="str">
        <f ca="1">+IF(OFFSET('Sanitation Data'!$E$31,0,10*ROW('Sanitation Data'!E63))="","",OFFSET('Sanitation Data'!$E$31,0,10*ROW('Sanitation Data'!E63)))</f>
        <v/>
      </c>
      <c r="CT69" s="382" t="str">
        <f ca="1">+IF(OFFSET('Sanitation Data'!$E$32,0,10*ROW('Sanitation Data'!E63))="","",OFFSET('Sanitation Data'!$E$32,0,10*ROW('Sanitation Data'!E63)))</f>
        <v/>
      </c>
      <c r="CU69" s="382" t="str">
        <f ca="1">+IF(OFFSET('Sanitation Data'!$F$28,0,10*ROW('Sanitation Data'!F63))="","",OFFSET('Sanitation Data'!$F$28,0,10*ROW('Sanitation Data'!F63)))</f>
        <v/>
      </c>
      <c r="CV69" s="382" t="str">
        <f ca="1">+IF(OFFSET('Sanitation Data'!$F$29,0,10*ROW('Sanitation Data'!F63))="","",OFFSET('Sanitation Data'!$F$29,0,10*ROW('Sanitation Data'!F63)))</f>
        <v/>
      </c>
      <c r="CW69" s="382" t="str">
        <f ca="1">+IF(OFFSET('Sanitation Data'!$F$30,0,10*ROW('Sanitation Data'!F63))="","",OFFSET('Sanitation Data'!$F$30,0,10*ROW('Sanitation Data'!F63)))</f>
        <v/>
      </c>
      <c r="CX69" s="382" t="str">
        <f ca="1">+IF(OFFSET('Sanitation Data'!$F$31,0,10*ROW('Sanitation Data'!F63))="","",OFFSET('Sanitation Data'!$F$31,0,10*ROW('Sanitation Data'!F63)))</f>
        <v/>
      </c>
      <c r="CY69" s="382" t="str">
        <f ca="1">+IF(OFFSET('Sanitation Data'!$F$32,0,10*ROW('Sanitation Data'!F63))="","",OFFSET('Sanitation Data'!$F$32,0,10*ROW('Sanitation Data'!F63)))</f>
        <v/>
      </c>
      <c r="CZ69" s="382" t="str">
        <f ca="1">+IF(OFFSET('Sanitation Data'!$G$28,0,10*ROW('Sanitation Data'!G63))="","",OFFSET('Sanitation Data'!$G$28,0,10*ROW('Sanitation Data'!G63)))</f>
        <v/>
      </c>
      <c r="DA69" s="382" t="str">
        <f ca="1">+IF(OFFSET('Sanitation Data'!$G$29,0,10*ROW('Sanitation Data'!G63))="","",OFFSET('Sanitation Data'!$G$29,0,10*ROW('Sanitation Data'!G63)))</f>
        <v/>
      </c>
      <c r="DB69" s="382" t="str">
        <f ca="1">+IF(OFFSET('Sanitation Data'!$G$30,0,10*ROW('Sanitation Data'!G63))="","",OFFSET('Sanitation Data'!$G$30,0,10*ROW('Sanitation Data'!G63)))</f>
        <v/>
      </c>
      <c r="DC69" s="382" t="str">
        <f ca="1">+IF(OFFSET('Sanitation Data'!$G$31,0,10*ROW('Sanitation Data'!G63))="","",OFFSET('Sanitation Data'!$G$31,0,10*ROW('Sanitation Data'!G63)))</f>
        <v/>
      </c>
      <c r="DD69" s="382" t="str">
        <f ca="1">+IF(OFFSET('Sanitation Data'!$G$32,0,10*ROW('Sanitation Data'!G63))="","",OFFSET('Sanitation Data'!$G$32,0,10*ROW('Sanitation Data'!G63)))</f>
        <v/>
      </c>
      <c r="DE69" s="382" t="str">
        <f ca="1">+IF(OFFSET('Sanitation Data'!$H$28,0,10*ROW('Sanitation Data'!H63))="","",OFFSET('Sanitation Data'!$H$28,0,10*ROW('Sanitation Data'!H63)))</f>
        <v/>
      </c>
      <c r="DF69" s="382" t="str">
        <f ca="1">+IF(OFFSET('Sanitation Data'!$H$29,0,10*ROW('Sanitation Data'!H63))="","",OFFSET('Sanitation Data'!$H$29,0,10*ROW('Sanitation Data'!H63)))</f>
        <v/>
      </c>
      <c r="DG69" s="382" t="str">
        <f ca="1">+IF(OFFSET('Sanitation Data'!$H$30,0,10*ROW('Sanitation Data'!H63))="","",OFFSET('Sanitation Data'!$H$30,0,10*ROW('Sanitation Data'!H63)))</f>
        <v/>
      </c>
      <c r="DH69" s="382" t="str">
        <f ca="1">+IF(OFFSET('Sanitation Data'!$H$31,0,10*ROW('Sanitation Data'!H63))="","",OFFSET('Sanitation Data'!$H$31,0,10*ROW('Sanitation Data'!H63)))</f>
        <v/>
      </c>
      <c r="DI69" s="382" t="str">
        <f ca="1">+IF(OFFSET('Sanitation Data'!$H$32,0,10*ROW('Sanitation Data'!H63))="","",OFFSET('Sanitation Data'!$H$32,0,10*ROW('Sanitation Data'!H63)))</f>
        <v/>
      </c>
      <c r="DJ69" s="382" t="str">
        <f ca="1">+IF(OFFSET('Sanitation Data'!$I$28,0,10*ROW('Sanitation Data'!I63))="","",OFFSET('Sanitation Data'!$I$28,0,10*ROW('Sanitation Data'!I63)))</f>
        <v/>
      </c>
      <c r="DK69" s="382" t="str">
        <f ca="1">+IF(OFFSET('Sanitation Data'!$I$29,0,10*ROW('Sanitation Data'!I63))="","",OFFSET('Sanitation Data'!$I$29,0,10*ROW('Sanitation Data'!I63)))</f>
        <v/>
      </c>
      <c r="DL69" s="382" t="str">
        <f ca="1">+IF(OFFSET('Sanitation Data'!$I$30,0,10*ROW('Sanitation Data'!I63))="","",OFFSET('Sanitation Data'!$I$30,0,10*ROW('Sanitation Data'!I63)))</f>
        <v/>
      </c>
      <c r="DM69" s="382" t="str">
        <f ca="1">+IF(OFFSET('Sanitation Data'!$I$31,0,10*ROW('Sanitation Data'!I63))="","",OFFSET('Sanitation Data'!$I$31,0,10*ROW('Sanitation Data'!I63)))</f>
        <v/>
      </c>
      <c r="DN69" s="382" t="str">
        <f ca="1">+IF(OFFSET('Sanitation Data'!$I$32,0,10*ROW('Sanitation Data'!I63))="","",OFFSET('Sanitation Data'!$I$32,0,10*ROW('Sanitation Data'!I63)))</f>
        <v/>
      </c>
      <c r="DO69" s="382" t="str">
        <f ca="1">+IF(OFFSET('Hygiene Data'!$D$11,0,10*ROW('Hygiene Data'!D63))="","",OFFSET('Hygiene Data'!$D$11,0,10*ROW('Hygiene Data'!D63)))</f>
        <v/>
      </c>
      <c r="DP69" s="382" t="str">
        <f ca="1">+IF(OFFSET('Hygiene Data'!$D$12,0,10*ROW('Hygiene Data'!D63))="","",OFFSET('Hygiene Data'!$D$12,0,10*ROW('Hygiene Data'!D63)))</f>
        <v/>
      </c>
      <c r="DQ69" s="382" t="str">
        <f ca="1">+IF(OFFSET('Hygiene Data'!$D$13,0,10*ROW('Hygiene Data'!D63))="","",OFFSET('Hygiene Data'!$D$13,0,10*ROW('Hygiene Data'!D63)))</f>
        <v/>
      </c>
      <c r="DR69" s="382" t="str">
        <f ca="1">+IF(OFFSET('Hygiene Data'!$E$11,0,10*ROW('Hygiene Data'!E63))="","",OFFSET('Hygiene Data'!$E$11,0,10*ROW('Hygiene Data'!E63)))</f>
        <v/>
      </c>
      <c r="DS69" s="382" t="str">
        <f ca="1">+IF(OFFSET('Hygiene Data'!$E$12,0,10*ROW('Hygiene Data'!E63))="","",OFFSET('Hygiene Data'!$E$12,0,10*ROW('Hygiene Data'!E63)))</f>
        <v/>
      </c>
      <c r="DT69" s="382" t="str">
        <f ca="1">+IF(OFFSET('Hygiene Data'!$E$13,0,10*ROW('Hygiene Data'!E63))="","",OFFSET('Hygiene Data'!$E$13,0,10*ROW('Hygiene Data'!E63)))</f>
        <v/>
      </c>
      <c r="DU69" s="382" t="str">
        <f ca="1">+IF(OFFSET('Hygiene Data'!$F$11,0,10*ROW('Hygiene Data'!F63))="","",OFFSET('Hygiene Data'!$F$11,0,10*ROW('Hygiene Data'!F63)))</f>
        <v/>
      </c>
      <c r="DV69" s="382" t="str">
        <f ca="1">+IF(OFFSET('Hygiene Data'!$F$12,0,10*ROW('Hygiene Data'!F63))="","",OFFSET('Hygiene Data'!$F$12,0,10*ROW('Hygiene Data'!F63)))</f>
        <v/>
      </c>
      <c r="DW69" s="382" t="str">
        <f ca="1">+IF(OFFSET('Hygiene Data'!$F$13,0,10*ROW('Hygiene Data'!F63))="","",OFFSET('Hygiene Data'!$F$13,0,10*ROW('Hygiene Data'!F63)))</f>
        <v/>
      </c>
      <c r="DX69" s="382" t="str">
        <f ca="1">+IF(OFFSET('Hygiene Data'!$G$11,0,10*ROW('Hygiene Data'!G63))="","",OFFSET('Hygiene Data'!$G$11,0,10*ROW('Hygiene Data'!G63)))</f>
        <v/>
      </c>
      <c r="DY69" s="382" t="str">
        <f ca="1">+IF(OFFSET('Hygiene Data'!$G$12,0,10*ROW('Hygiene Data'!G63))="","",OFFSET('Hygiene Data'!$G$12,0,10*ROW('Hygiene Data'!G63)))</f>
        <v/>
      </c>
      <c r="DZ69" s="382" t="str">
        <f ca="1">+IF(OFFSET('Hygiene Data'!$G$13,0,10*ROW('Hygiene Data'!G63))="","",OFFSET('Hygiene Data'!$G$13,0,10*ROW('Hygiene Data'!G63)))</f>
        <v/>
      </c>
      <c r="EA69" s="382" t="str">
        <f ca="1">+IF(OFFSET('Hygiene Data'!$H$11,0,10*ROW('Hygiene Data'!H63))="","",OFFSET('Hygiene Data'!$H$11,0,10*ROW('Hygiene Data'!H63)))</f>
        <v/>
      </c>
      <c r="EB69" s="382" t="str">
        <f ca="1">+IF(OFFSET('Hygiene Data'!$H$12,0,10*ROW('Hygiene Data'!H63))="","",OFFSET('Hygiene Data'!$H$12,0,10*ROW('Hygiene Data'!H63)))</f>
        <v/>
      </c>
      <c r="EC69" s="382" t="str">
        <f ca="1">+IF(OFFSET('Hygiene Data'!$H$13,0,10*ROW('Hygiene Data'!H63))="","",OFFSET('Hygiene Data'!$H$13,0,10*ROW('Hygiene Data'!H63)))</f>
        <v/>
      </c>
      <c r="ED69" s="382" t="str">
        <f ca="1">+IF(OFFSET('Hygiene Data'!$I$11,0,10*ROW('Hygiene Data'!I63))="","",OFFSET('Hygiene Data'!$I$11,0,10*ROW('Hygiene Data'!I63)))</f>
        <v/>
      </c>
      <c r="EE69" s="382" t="str">
        <f ca="1">+IF(OFFSET('Hygiene Data'!$I$12,0,10*ROW('Hygiene Data'!I63))="","",OFFSET('Hygiene Data'!$I$12,0,10*ROW('Hygiene Data'!I63)))</f>
        <v/>
      </c>
      <c r="EF69" s="382" t="str">
        <f ca="1">+IF(OFFSET('Hygiene Data'!$I$13,0,10*ROW('Hygiene Data'!I63))="","",OFFSET('Hygiene Data'!$I$13,0,10*ROW('Hygiene Data'!I63)))</f>
        <v/>
      </c>
    </row>
    <row r="70" spans="1:136" x14ac:dyDescent="0.25">
      <c r="A70" s="491" t="str">
        <f ca="1">+IF(OFFSET('Water Data'!$B$2,0,10*ROW('Water Data'!E64))="","",OFFSET('Water Data'!$B$2,0,10*ROW('Water Data'!E64)))</f>
        <v/>
      </c>
      <c r="B70" s="491"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18" t="str">
        <f t="shared" ca="1" si="0"/>
        <v/>
      </c>
      <c r="D70" s="519"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19"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19"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19"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19"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19"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19"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19"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19"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19"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19"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19"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19"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19"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19"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19"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19"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19"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20"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20"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20"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20"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20"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20"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20"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20"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20"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20"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20"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20"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20"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20"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20"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20"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20"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20"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20"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20"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20"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20"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20"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20"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20"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20"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20"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20"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20"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20"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21"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97"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21"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21"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21"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21"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21"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21"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21"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21"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21"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21"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21"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21"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21"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21"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21"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21"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82" t="str">
        <f ca="1">+IF(OFFSET('Water Data'!$D$27,0,10*ROW('Water Data'!D64))="","",OFFSET('Water Data'!$D$27,0,10*ROW('Water Data'!D64)))</f>
        <v/>
      </c>
      <c r="BT70" s="382" t="str">
        <f ca="1">+IF(OFFSET('Water Data'!$D$28,0,10*ROW('Water Data'!D64))="","",OFFSET('Water Data'!$D$28,0,10*ROW('Water Data'!D64)))</f>
        <v/>
      </c>
      <c r="BU70" s="382" t="str">
        <f ca="1">+IF(OFFSET('Water Data'!$D$29,0,10*ROW('Water Data'!D64))="","",OFFSET('Water Data'!$D$29,0,10*ROW('Water Data'!D64)))</f>
        <v/>
      </c>
      <c r="BV70" s="382" t="str">
        <f ca="1">+IF(OFFSET('Water Data'!$E$27,0,10*ROW('Water Data'!E64))="","",OFFSET('Water Data'!$E$27,0,10*ROW('Water Data'!E64)))</f>
        <v/>
      </c>
      <c r="BW70" s="382" t="str">
        <f ca="1">+IF(OFFSET('Water Data'!$E$28,0,10*ROW('Water Data'!E64))="","",OFFSET('Water Data'!$E$28,0,10*ROW('Water Data'!E64)))</f>
        <v/>
      </c>
      <c r="BX70" s="382" t="str">
        <f ca="1">+IF(OFFSET('Water Data'!$E$29,0,10*ROW('Water Data'!E64))="","",OFFSET('Water Data'!$E$29,0,10*ROW('Water Data'!E64)))</f>
        <v/>
      </c>
      <c r="BY70" s="382" t="str">
        <f ca="1">+IF(OFFSET('Water Data'!$F$27,0,10*ROW('Water Data'!F64))="","",OFFSET('Water Data'!$F$27,0,10*ROW('Water Data'!F64)))</f>
        <v/>
      </c>
      <c r="BZ70" s="382" t="str">
        <f ca="1">+IF(OFFSET('Water Data'!$F$28,0,10*ROW('Water Data'!F64))="","",OFFSET('Water Data'!$F$28,0,10*ROW('Water Data'!F64)))</f>
        <v/>
      </c>
      <c r="CA70" s="382" t="str">
        <f ca="1">+IF(OFFSET('Water Data'!$F$29,0,10*ROW('Water Data'!F64))="","",OFFSET('Water Data'!$F$29,0,10*ROW('Water Data'!F64)))</f>
        <v/>
      </c>
      <c r="CB70" s="382" t="str">
        <f ca="1">+IF(OFFSET('Water Data'!$G$27,0,10*ROW('Water Data'!G64))="","",OFFSET('Water Data'!$G$27,0,10*ROW('Water Data'!G64)))</f>
        <v/>
      </c>
      <c r="CC70" s="382" t="str">
        <f ca="1">+IF(OFFSET('Water Data'!$G$28,0,10*ROW('Water Data'!G64))="","",OFFSET('Water Data'!$G$28,0,10*ROW('Water Data'!G64)))</f>
        <v/>
      </c>
      <c r="CD70" s="382" t="str">
        <f ca="1">+IF(OFFSET('Water Data'!$G$29,0,10*ROW('Water Data'!G64))="","",OFFSET('Water Data'!$G$29,0,10*ROW('Water Data'!G64)))</f>
        <v/>
      </c>
      <c r="CE70" s="382" t="str">
        <f ca="1">+IF(OFFSET('Water Data'!$H$27,0,10*ROW('Water Data'!H64))="","",OFFSET('Water Data'!$H$27,0,10*ROW('Water Data'!H64)))</f>
        <v/>
      </c>
      <c r="CF70" s="382" t="str">
        <f ca="1">+IF(OFFSET('Water Data'!$H$28,0,10*ROW('Water Data'!H64))="","",OFFSET('Water Data'!$H$28,0,10*ROW('Water Data'!H64)))</f>
        <v/>
      </c>
      <c r="CG70" s="382" t="str">
        <f ca="1">+IF(OFFSET('Water Data'!$H$29,0,10*ROW('Water Data'!H64))="","",OFFSET('Water Data'!$H$29,0,10*ROW('Water Data'!H64)))</f>
        <v/>
      </c>
      <c r="CH70" s="382" t="str">
        <f ca="1">+IF(OFFSET('Water Data'!$I$27,0,10*ROW('Water Data'!I64))="","",OFFSET('Water Data'!$I$27,0,10*ROW('Water Data'!I64)))</f>
        <v/>
      </c>
      <c r="CI70" s="382" t="str">
        <f ca="1">+IF(OFFSET('Water Data'!$I$28,0,10*ROW('Water Data'!I64))="","",OFFSET('Water Data'!$I$28,0,10*ROW('Water Data'!I64)))</f>
        <v/>
      </c>
      <c r="CJ70" s="382" t="str">
        <f ca="1">+IF(OFFSET('Water Data'!$I$29,0,10*ROW('Water Data'!I64))="","",OFFSET('Water Data'!$I$29,0,10*ROW('Water Data'!I64)))</f>
        <v/>
      </c>
      <c r="CK70" s="382" t="str">
        <f ca="1">+IF(OFFSET('Sanitation Data'!$D$28,0,10*ROW('Sanitation Data'!D64))="","",OFFSET('Sanitation Data'!$D$28,0,10*ROW('Sanitation Data'!D64)))</f>
        <v/>
      </c>
      <c r="CL70" s="382" t="str">
        <f ca="1">+IF(OFFSET('Sanitation Data'!$D$29,0,10*ROW('Sanitation Data'!D64))="","",OFFSET('Sanitation Data'!$D$29,0,10*ROW('Sanitation Data'!D64)))</f>
        <v/>
      </c>
      <c r="CM70" s="382" t="str">
        <f ca="1">+IF(OFFSET('Sanitation Data'!$D$30,0,10*ROW('Sanitation Data'!D64))="","",OFFSET('Sanitation Data'!$D$30,0,10*ROW('Sanitation Data'!D64)))</f>
        <v/>
      </c>
      <c r="CN70" s="382" t="str">
        <f ca="1">+IF(OFFSET('Sanitation Data'!$D$31,0,10*ROW('Sanitation Data'!D64))="","",OFFSET('Sanitation Data'!$D$31,0,10*ROW('Sanitation Data'!D64)))</f>
        <v/>
      </c>
      <c r="CO70" s="382" t="str">
        <f ca="1">+IF(OFFSET('Sanitation Data'!$D$32,0,10*ROW('Sanitation Data'!D64))="","",OFFSET('Sanitation Data'!$D$32,0,10*ROW('Sanitation Data'!D64)))</f>
        <v/>
      </c>
      <c r="CP70" s="382" t="str">
        <f ca="1">+IF(OFFSET('Sanitation Data'!$E$28,0,10*ROW('Sanitation Data'!E64))="","",OFFSET('Sanitation Data'!$E$28,0,10*ROW('Sanitation Data'!E64)))</f>
        <v/>
      </c>
      <c r="CQ70" s="382" t="str">
        <f ca="1">+IF(OFFSET('Sanitation Data'!$E$29,0,10*ROW('Sanitation Data'!E64))="","",OFFSET('Sanitation Data'!$E$29,0,10*ROW('Sanitation Data'!E64)))</f>
        <v/>
      </c>
      <c r="CR70" s="382" t="str">
        <f ca="1">+IF(OFFSET('Sanitation Data'!$E$30,0,10*ROW('Sanitation Data'!E64))="","",OFFSET('Sanitation Data'!$E$30,0,10*ROW('Sanitation Data'!E64)))</f>
        <v/>
      </c>
      <c r="CS70" s="382" t="str">
        <f ca="1">+IF(OFFSET('Sanitation Data'!$E$31,0,10*ROW('Sanitation Data'!E64))="","",OFFSET('Sanitation Data'!$E$31,0,10*ROW('Sanitation Data'!E64)))</f>
        <v/>
      </c>
      <c r="CT70" s="382" t="str">
        <f ca="1">+IF(OFFSET('Sanitation Data'!$E$32,0,10*ROW('Sanitation Data'!E64))="","",OFFSET('Sanitation Data'!$E$32,0,10*ROW('Sanitation Data'!E64)))</f>
        <v/>
      </c>
      <c r="CU70" s="382" t="str">
        <f ca="1">+IF(OFFSET('Sanitation Data'!$F$28,0,10*ROW('Sanitation Data'!F64))="","",OFFSET('Sanitation Data'!$F$28,0,10*ROW('Sanitation Data'!F64)))</f>
        <v/>
      </c>
      <c r="CV70" s="382" t="str">
        <f ca="1">+IF(OFFSET('Sanitation Data'!$F$29,0,10*ROW('Sanitation Data'!F64))="","",OFFSET('Sanitation Data'!$F$29,0,10*ROW('Sanitation Data'!F64)))</f>
        <v/>
      </c>
      <c r="CW70" s="382" t="str">
        <f ca="1">+IF(OFFSET('Sanitation Data'!$F$30,0,10*ROW('Sanitation Data'!F64))="","",OFFSET('Sanitation Data'!$F$30,0,10*ROW('Sanitation Data'!F64)))</f>
        <v/>
      </c>
      <c r="CX70" s="382" t="str">
        <f ca="1">+IF(OFFSET('Sanitation Data'!$F$31,0,10*ROW('Sanitation Data'!F64))="","",OFFSET('Sanitation Data'!$F$31,0,10*ROW('Sanitation Data'!F64)))</f>
        <v/>
      </c>
      <c r="CY70" s="382" t="str">
        <f ca="1">+IF(OFFSET('Sanitation Data'!$F$32,0,10*ROW('Sanitation Data'!F64))="","",OFFSET('Sanitation Data'!$F$32,0,10*ROW('Sanitation Data'!F64)))</f>
        <v/>
      </c>
      <c r="CZ70" s="382" t="str">
        <f ca="1">+IF(OFFSET('Sanitation Data'!$G$28,0,10*ROW('Sanitation Data'!G64))="","",OFFSET('Sanitation Data'!$G$28,0,10*ROW('Sanitation Data'!G64)))</f>
        <v/>
      </c>
      <c r="DA70" s="382" t="str">
        <f ca="1">+IF(OFFSET('Sanitation Data'!$G$29,0,10*ROW('Sanitation Data'!G64))="","",OFFSET('Sanitation Data'!$G$29,0,10*ROW('Sanitation Data'!G64)))</f>
        <v/>
      </c>
      <c r="DB70" s="382" t="str">
        <f ca="1">+IF(OFFSET('Sanitation Data'!$G$30,0,10*ROW('Sanitation Data'!G64))="","",OFFSET('Sanitation Data'!$G$30,0,10*ROW('Sanitation Data'!G64)))</f>
        <v/>
      </c>
      <c r="DC70" s="382" t="str">
        <f ca="1">+IF(OFFSET('Sanitation Data'!$G$31,0,10*ROW('Sanitation Data'!G64))="","",OFFSET('Sanitation Data'!$G$31,0,10*ROW('Sanitation Data'!G64)))</f>
        <v/>
      </c>
      <c r="DD70" s="382" t="str">
        <f ca="1">+IF(OFFSET('Sanitation Data'!$G$32,0,10*ROW('Sanitation Data'!G64))="","",OFFSET('Sanitation Data'!$G$32,0,10*ROW('Sanitation Data'!G64)))</f>
        <v/>
      </c>
      <c r="DE70" s="382" t="str">
        <f ca="1">+IF(OFFSET('Sanitation Data'!$H$28,0,10*ROW('Sanitation Data'!H64))="","",OFFSET('Sanitation Data'!$H$28,0,10*ROW('Sanitation Data'!H64)))</f>
        <v/>
      </c>
      <c r="DF70" s="382" t="str">
        <f ca="1">+IF(OFFSET('Sanitation Data'!$H$29,0,10*ROW('Sanitation Data'!H64))="","",OFFSET('Sanitation Data'!$H$29,0,10*ROW('Sanitation Data'!H64)))</f>
        <v/>
      </c>
      <c r="DG70" s="382" t="str">
        <f ca="1">+IF(OFFSET('Sanitation Data'!$H$30,0,10*ROW('Sanitation Data'!H64))="","",OFFSET('Sanitation Data'!$H$30,0,10*ROW('Sanitation Data'!H64)))</f>
        <v/>
      </c>
      <c r="DH70" s="382" t="str">
        <f ca="1">+IF(OFFSET('Sanitation Data'!$H$31,0,10*ROW('Sanitation Data'!H64))="","",OFFSET('Sanitation Data'!$H$31,0,10*ROW('Sanitation Data'!H64)))</f>
        <v/>
      </c>
      <c r="DI70" s="382" t="str">
        <f ca="1">+IF(OFFSET('Sanitation Data'!$H$32,0,10*ROW('Sanitation Data'!H64))="","",OFFSET('Sanitation Data'!$H$32,0,10*ROW('Sanitation Data'!H64)))</f>
        <v/>
      </c>
      <c r="DJ70" s="382" t="str">
        <f ca="1">+IF(OFFSET('Sanitation Data'!$I$28,0,10*ROW('Sanitation Data'!I64))="","",OFFSET('Sanitation Data'!$I$28,0,10*ROW('Sanitation Data'!I64)))</f>
        <v/>
      </c>
      <c r="DK70" s="382" t="str">
        <f ca="1">+IF(OFFSET('Sanitation Data'!$I$29,0,10*ROW('Sanitation Data'!I64))="","",OFFSET('Sanitation Data'!$I$29,0,10*ROW('Sanitation Data'!I64)))</f>
        <v/>
      </c>
      <c r="DL70" s="382" t="str">
        <f ca="1">+IF(OFFSET('Sanitation Data'!$I$30,0,10*ROW('Sanitation Data'!I64))="","",OFFSET('Sanitation Data'!$I$30,0,10*ROW('Sanitation Data'!I64)))</f>
        <v/>
      </c>
      <c r="DM70" s="382" t="str">
        <f ca="1">+IF(OFFSET('Sanitation Data'!$I$31,0,10*ROW('Sanitation Data'!I64))="","",OFFSET('Sanitation Data'!$I$31,0,10*ROW('Sanitation Data'!I64)))</f>
        <v/>
      </c>
      <c r="DN70" s="382" t="str">
        <f ca="1">+IF(OFFSET('Sanitation Data'!$I$32,0,10*ROW('Sanitation Data'!I64))="","",OFFSET('Sanitation Data'!$I$32,0,10*ROW('Sanitation Data'!I64)))</f>
        <v/>
      </c>
      <c r="DO70" s="382" t="str">
        <f ca="1">+IF(OFFSET('Hygiene Data'!$D$11,0,10*ROW('Hygiene Data'!D64))="","",OFFSET('Hygiene Data'!$D$11,0,10*ROW('Hygiene Data'!D64)))</f>
        <v/>
      </c>
      <c r="DP70" s="382" t="str">
        <f ca="1">+IF(OFFSET('Hygiene Data'!$D$12,0,10*ROW('Hygiene Data'!D64))="","",OFFSET('Hygiene Data'!$D$12,0,10*ROW('Hygiene Data'!D64)))</f>
        <v/>
      </c>
      <c r="DQ70" s="382" t="str">
        <f ca="1">+IF(OFFSET('Hygiene Data'!$D$13,0,10*ROW('Hygiene Data'!D64))="","",OFFSET('Hygiene Data'!$D$13,0,10*ROW('Hygiene Data'!D64)))</f>
        <v/>
      </c>
      <c r="DR70" s="382" t="str">
        <f ca="1">+IF(OFFSET('Hygiene Data'!$E$11,0,10*ROW('Hygiene Data'!E64))="","",OFFSET('Hygiene Data'!$E$11,0,10*ROW('Hygiene Data'!E64)))</f>
        <v/>
      </c>
      <c r="DS70" s="382" t="str">
        <f ca="1">+IF(OFFSET('Hygiene Data'!$E$12,0,10*ROW('Hygiene Data'!E64))="","",OFFSET('Hygiene Data'!$E$12,0,10*ROW('Hygiene Data'!E64)))</f>
        <v/>
      </c>
      <c r="DT70" s="382" t="str">
        <f ca="1">+IF(OFFSET('Hygiene Data'!$E$13,0,10*ROW('Hygiene Data'!E64))="","",OFFSET('Hygiene Data'!$E$13,0,10*ROW('Hygiene Data'!E64)))</f>
        <v/>
      </c>
      <c r="DU70" s="382" t="str">
        <f ca="1">+IF(OFFSET('Hygiene Data'!$F$11,0,10*ROW('Hygiene Data'!F64))="","",OFFSET('Hygiene Data'!$F$11,0,10*ROW('Hygiene Data'!F64)))</f>
        <v/>
      </c>
      <c r="DV70" s="382" t="str">
        <f ca="1">+IF(OFFSET('Hygiene Data'!$F$12,0,10*ROW('Hygiene Data'!F64))="","",OFFSET('Hygiene Data'!$F$12,0,10*ROW('Hygiene Data'!F64)))</f>
        <v/>
      </c>
      <c r="DW70" s="382" t="str">
        <f ca="1">+IF(OFFSET('Hygiene Data'!$F$13,0,10*ROW('Hygiene Data'!F64))="","",OFFSET('Hygiene Data'!$F$13,0,10*ROW('Hygiene Data'!F64)))</f>
        <v/>
      </c>
      <c r="DX70" s="382" t="str">
        <f ca="1">+IF(OFFSET('Hygiene Data'!$G$11,0,10*ROW('Hygiene Data'!G64))="","",OFFSET('Hygiene Data'!$G$11,0,10*ROW('Hygiene Data'!G64)))</f>
        <v/>
      </c>
      <c r="DY70" s="382" t="str">
        <f ca="1">+IF(OFFSET('Hygiene Data'!$G$12,0,10*ROW('Hygiene Data'!G64))="","",OFFSET('Hygiene Data'!$G$12,0,10*ROW('Hygiene Data'!G64)))</f>
        <v/>
      </c>
      <c r="DZ70" s="382" t="str">
        <f ca="1">+IF(OFFSET('Hygiene Data'!$G$13,0,10*ROW('Hygiene Data'!G64))="","",OFFSET('Hygiene Data'!$G$13,0,10*ROW('Hygiene Data'!G64)))</f>
        <v/>
      </c>
      <c r="EA70" s="382" t="str">
        <f ca="1">+IF(OFFSET('Hygiene Data'!$H$11,0,10*ROW('Hygiene Data'!H64))="","",OFFSET('Hygiene Data'!$H$11,0,10*ROW('Hygiene Data'!H64)))</f>
        <v/>
      </c>
      <c r="EB70" s="382" t="str">
        <f ca="1">+IF(OFFSET('Hygiene Data'!$H$12,0,10*ROW('Hygiene Data'!H64))="","",OFFSET('Hygiene Data'!$H$12,0,10*ROW('Hygiene Data'!H64)))</f>
        <v/>
      </c>
      <c r="EC70" s="382" t="str">
        <f ca="1">+IF(OFFSET('Hygiene Data'!$H$13,0,10*ROW('Hygiene Data'!H64))="","",OFFSET('Hygiene Data'!$H$13,0,10*ROW('Hygiene Data'!H64)))</f>
        <v/>
      </c>
      <c r="ED70" s="382" t="str">
        <f ca="1">+IF(OFFSET('Hygiene Data'!$I$11,0,10*ROW('Hygiene Data'!I64))="","",OFFSET('Hygiene Data'!$I$11,0,10*ROW('Hygiene Data'!I64)))</f>
        <v/>
      </c>
      <c r="EE70" s="382" t="str">
        <f ca="1">+IF(OFFSET('Hygiene Data'!$I$12,0,10*ROW('Hygiene Data'!I64))="","",OFFSET('Hygiene Data'!$I$12,0,10*ROW('Hygiene Data'!I64)))</f>
        <v/>
      </c>
      <c r="EF70" s="382" t="str">
        <f ca="1">+IF(OFFSET('Hygiene Data'!$I$13,0,10*ROW('Hygiene Data'!I64))="","",OFFSET('Hygiene Data'!$I$13,0,10*ROW('Hygiene Data'!I64)))</f>
        <v/>
      </c>
    </row>
    <row r="71" spans="1:136" x14ac:dyDescent="0.25">
      <c r="A71" s="491" t="str">
        <f ca="1">+IF(OFFSET('Water Data'!$B$2,0,10*ROW('Water Data'!E65))="","",OFFSET('Water Data'!$B$2,0,10*ROW('Water Data'!E65)))</f>
        <v/>
      </c>
      <c r="B71" s="491"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18" t="str">
        <f t="shared" ref="C71:C134" ca="1" si="1">+IF(ISNUMBER(VALUE(MID(A71,5,4))), VALUE(MID(A71, 5,4)),"")</f>
        <v/>
      </c>
      <c r="D71" s="519"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19"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19"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19"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19"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19"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19"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19"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19"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19"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19"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19"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19"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19"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19"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19"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19"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19"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20"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20"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20"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20"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20"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20"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20"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20"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20"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20"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20"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20"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20"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20"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20"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20"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20"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20"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20"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20"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20"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20"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20"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20"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20"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20"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20"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20"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20"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20"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21"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97"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21"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21"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21"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21"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21"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21"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21"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21"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21"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21"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21"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21"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21"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21"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21"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21"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82" t="str">
        <f ca="1">+IF(OFFSET('Water Data'!$D$27,0,10*ROW('Water Data'!D65))="","",OFFSET('Water Data'!$D$27,0,10*ROW('Water Data'!D65)))</f>
        <v/>
      </c>
      <c r="BT71" s="382" t="str">
        <f ca="1">+IF(OFFSET('Water Data'!$D$28,0,10*ROW('Water Data'!D65))="","",OFFSET('Water Data'!$D$28,0,10*ROW('Water Data'!D65)))</f>
        <v/>
      </c>
      <c r="BU71" s="382" t="str">
        <f ca="1">+IF(OFFSET('Water Data'!$D$29,0,10*ROW('Water Data'!D65))="","",OFFSET('Water Data'!$D$29,0,10*ROW('Water Data'!D65)))</f>
        <v/>
      </c>
      <c r="BV71" s="382" t="str">
        <f ca="1">+IF(OFFSET('Water Data'!$E$27,0,10*ROW('Water Data'!E65))="","",OFFSET('Water Data'!$E$27,0,10*ROW('Water Data'!E65)))</f>
        <v/>
      </c>
      <c r="BW71" s="382" t="str">
        <f ca="1">+IF(OFFSET('Water Data'!$E$28,0,10*ROW('Water Data'!E65))="","",OFFSET('Water Data'!$E$28,0,10*ROW('Water Data'!E65)))</f>
        <v/>
      </c>
      <c r="BX71" s="382" t="str">
        <f ca="1">+IF(OFFSET('Water Data'!$E$29,0,10*ROW('Water Data'!E65))="","",OFFSET('Water Data'!$E$29,0,10*ROW('Water Data'!E65)))</f>
        <v/>
      </c>
      <c r="BY71" s="382" t="str">
        <f ca="1">+IF(OFFSET('Water Data'!$F$27,0,10*ROW('Water Data'!F65))="","",OFFSET('Water Data'!$F$27,0,10*ROW('Water Data'!F65)))</f>
        <v/>
      </c>
      <c r="BZ71" s="382" t="str">
        <f ca="1">+IF(OFFSET('Water Data'!$F$28,0,10*ROW('Water Data'!F65))="","",OFFSET('Water Data'!$F$28,0,10*ROW('Water Data'!F65)))</f>
        <v/>
      </c>
      <c r="CA71" s="382" t="str">
        <f ca="1">+IF(OFFSET('Water Data'!$F$29,0,10*ROW('Water Data'!F65))="","",OFFSET('Water Data'!$F$29,0,10*ROW('Water Data'!F65)))</f>
        <v/>
      </c>
      <c r="CB71" s="382" t="str">
        <f ca="1">+IF(OFFSET('Water Data'!$G$27,0,10*ROW('Water Data'!G65))="","",OFFSET('Water Data'!$G$27,0,10*ROW('Water Data'!G65)))</f>
        <v/>
      </c>
      <c r="CC71" s="382" t="str">
        <f ca="1">+IF(OFFSET('Water Data'!$G$28,0,10*ROW('Water Data'!G65))="","",OFFSET('Water Data'!$G$28,0,10*ROW('Water Data'!G65)))</f>
        <v/>
      </c>
      <c r="CD71" s="382" t="str">
        <f ca="1">+IF(OFFSET('Water Data'!$G$29,0,10*ROW('Water Data'!G65))="","",OFFSET('Water Data'!$G$29,0,10*ROW('Water Data'!G65)))</f>
        <v/>
      </c>
      <c r="CE71" s="382" t="str">
        <f ca="1">+IF(OFFSET('Water Data'!$H$27,0,10*ROW('Water Data'!H65))="","",OFFSET('Water Data'!$H$27,0,10*ROW('Water Data'!H65)))</f>
        <v/>
      </c>
      <c r="CF71" s="382" t="str">
        <f ca="1">+IF(OFFSET('Water Data'!$H$28,0,10*ROW('Water Data'!H65))="","",OFFSET('Water Data'!$H$28,0,10*ROW('Water Data'!H65)))</f>
        <v/>
      </c>
      <c r="CG71" s="382" t="str">
        <f ca="1">+IF(OFFSET('Water Data'!$H$29,0,10*ROW('Water Data'!H65))="","",OFFSET('Water Data'!$H$29,0,10*ROW('Water Data'!H65)))</f>
        <v/>
      </c>
      <c r="CH71" s="382" t="str">
        <f ca="1">+IF(OFFSET('Water Data'!$I$27,0,10*ROW('Water Data'!I65))="","",OFFSET('Water Data'!$I$27,0,10*ROW('Water Data'!I65)))</f>
        <v/>
      </c>
      <c r="CI71" s="382" t="str">
        <f ca="1">+IF(OFFSET('Water Data'!$I$28,0,10*ROW('Water Data'!I65))="","",OFFSET('Water Data'!$I$28,0,10*ROW('Water Data'!I65)))</f>
        <v/>
      </c>
      <c r="CJ71" s="382" t="str">
        <f ca="1">+IF(OFFSET('Water Data'!$I$29,0,10*ROW('Water Data'!I65))="","",OFFSET('Water Data'!$I$29,0,10*ROW('Water Data'!I65)))</f>
        <v/>
      </c>
      <c r="CK71" s="382" t="str">
        <f ca="1">+IF(OFFSET('Sanitation Data'!$D$28,0,10*ROW('Sanitation Data'!D65))="","",OFFSET('Sanitation Data'!$D$28,0,10*ROW('Sanitation Data'!D65)))</f>
        <v/>
      </c>
      <c r="CL71" s="382" t="str">
        <f ca="1">+IF(OFFSET('Sanitation Data'!$D$29,0,10*ROW('Sanitation Data'!D65))="","",OFFSET('Sanitation Data'!$D$29,0,10*ROW('Sanitation Data'!D65)))</f>
        <v/>
      </c>
      <c r="CM71" s="382" t="str">
        <f ca="1">+IF(OFFSET('Sanitation Data'!$D$30,0,10*ROW('Sanitation Data'!D65))="","",OFFSET('Sanitation Data'!$D$30,0,10*ROW('Sanitation Data'!D65)))</f>
        <v/>
      </c>
      <c r="CN71" s="382" t="str">
        <f ca="1">+IF(OFFSET('Sanitation Data'!$D$31,0,10*ROW('Sanitation Data'!D65))="","",OFFSET('Sanitation Data'!$D$31,0,10*ROW('Sanitation Data'!D65)))</f>
        <v/>
      </c>
      <c r="CO71" s="382" t="str">
        <f ca="1">+IF(OFFSET('Sanitation Data'!$D$32,0,10*ROW('Sanitation Data'!D65))="","",OFFSET('Sanitation Data'!$D$32,0,10*ROW('Sanitation Data'!D65)))</f>
        <v/>
      </c>
      <c r="CP71" s="382" t="str">
        <f ca="1">+IF(OFFSET('Sanitation Data'!$E$28,0,10*ROW('Sanitation Data'!E65))="","",OFFSET('Sanitation Data'!$E$28,0,10*ROW('Sanitation Data'!E65)))</f>
        <v/>
      </c>
      <c r="CQ71" s="382" t="str">
        <f ca="1">+IF(OFFSET('Sanitation Data'!$E$29,0,10*ROW('Sanitation Data'!E65))="","",OFFSET('Sanitation Data'!$E$29,0,10*ROW('Sanitation Data'!E65)))</f>
        <v/>
      </c>
      <c r="CR71" s="382" t="str">
        <f ca="1">+IF(OFFSET('Sanitation Data'!$E$30,0,10*ROW('Sanitation Data'!E65))="","",OFFSET('Sanitation Data'!$E$30,0,10*ROW('Sanitation Data'!E65)))</f>
        <v/>
      </c>
      <c r="CS71" s="382" t="str">
        <f ca="1">+IF(OFFSET('Sanitation Data'!$E$31,0,10*ROW('Sanitation Data'!E65))="","",OFFSET('Sanitation Data'!$E$31,0,10*ROW('Sanitation Data'!E65)))</f>
        <v/>
      </c>
      <c r="CT71" s="382" t="str">
        <f ca="1">+IF(OFFSET('Sanitation Data'!$E$32,0,10*ROW('Sanitation Data'!E65))="","",OFFSET('Sanitation Data'!$E$32,0,10*ROW('Sanitation Data'!E65)))</f>
        <v/>
      </c>
      <c r="CU71" s="382" t="str">
        <f ca="1">+IF(OFFSET('Sanitation Data'!$F$28,0,10*ROW('Sanitation Data'!F65))="","",OFFSET('Sanitation Data'!$F$28,0,10*ROW('Sanitation Data'!F65)))</f>
        <v/>
      </c>
      <c r="CV71" s="382" t="str">
        <f ca="1">+IF(OFFSET('Sanitation Data'!$F$29,0,10*ROW('Sanitation Data'!F65))="","",OFFSET('Sanitation Data'!$F$29,0,10*ROW('Sanitation Data'!F65)))</f>
        <v/>
      </c>
      <c r="CW71" s="382" t="str">
        <f ca="1">+IF(OFFSET('Sanitation Data'!$F$30,0,10*ROW('Sanitation Data'!F65))="","",OFFSET('Sanitation Data'!$F$30,0,10*ROW('Sanitation Data'!F65)))</f>
        <v/>
      </c>
      <c r="CX71" s="382" t="str">
        <f ca="1">+IF(OFFSET('Sanitation Data'!$F$31,0,10*ROW('Sanitation Data'!F65))="","",OFFSET('Sanitation Data'!$F$31,0,10*ROW('Sanitation Data'!F65)))</f>
        <v/>
      </c>
      <c r="CY71" s="382" t="str">
        <f ca="1">+IF(OFFSET('Sanitation Data'!$F$32,0,10*ROW('Sanitation Data'!F65))="","",OFFSET('Sanitation Data'!$F$32,0,10*ROW('Sanitation Data'!F65)))</f>
        <v/>
      </c>
      <c r="CZ71" s="382" t="str">
        <f ca="1">+IF(OFFSET('Sanitation Data'!$G$28,0,10*ROW('Sanitation Data'!G65))="","",OFFSET('Sanitation Data'!$G$28,0,10*ROW('Sanitation Data'!G65)))</f>
        <v/>
      </c>
      <c r="DA71" s="382" t="str">
        <f ca="1">+IF(OFFSET('Sanitation Data'!$G$29,0,10*ROW('Sanitation Data'!G65))="","",OFFSET('Sanitation Data'!$G$29,0,10*ROW('Sanitation Data'!G65)))</f>
        <v/>
      </c>
      <c r="DB71" s="382" t="str">
        <f ca="1">+IF(OFFSET('Sanitation Data'!$G$30,0,10*ROW('Sanitation Data'!G65))="","",OFFSET('Sanitation Data'!$G$30,0,10*ROW('Sanitation Data'!G65)))</f>
        <v/>
      </c>
      <c r="DC71" s="382" t="str">
        <f ca="1">+IF(OFFSET('Sanitation Data'!$G$31,0,10*ROW('Sanitation Data'!G65))="","",OFFSET('Sanitation Data'!$G$31,0,10*ROW('Sanitation Data'!G65)))</f>
        <v/>
      </c>
      <c r="DD71" s="382" t="str">
        <f ca="1">+IF(OFFSET('Sanitation Data'!$G$32,0,10*ROW('Sanitation Data'!G65))="","",OFFSET('Sanitation Data'!$G$32,0,10*ROW('Sanitation Data'!G65)))</f>
        <v/>
      </c>
      <c r="DE71" s="382" t="str">
        <f ca="1">+IF(OFFSET('Sanitation Data'!$H$28,0,10*ROW('Sanitation Data'!H65))="","",OFFSET('Sanitation Data'!$H$28,0,10*ROW('Sanitation Data'!H65)))</f>
        <v/>
      </c>
      <c r="DF71" s="382" t="str">
        <f ca="1">+IF(OFFSET('Sanitation Data'!$H$29,0,10*ROW('Sanitation Data'!H65))="","",OFFSET('Sanitation Data'!$H$29,0,10*ROW('Sanitation Data'!H65)))</f>
        <v/>
      </c>
      <c r="DG71" s="382" t="str">
        <f ca="1">+IF(OFFSET('Sanitation Data'!$H$30,0,10*ROW('Sanitation Data'!H65))="","",OFFSET('Sanitation Data'!$H$30,0,10*ROW('Sanitation Data'!H65)))</f>
        <v/>
      </c>
      <c r="DH71" s="382" t="str">
        <f ca="1">+IF(OFFSET('Sanitation Data'!$H$31,0,10*ROW('Sanitation Data'!H65))="","",OFFSET('Sanitation Data'!$H$31,0,10*ROW('Sanitation Data'!H65)))</f>
        <v/>
      </c>
      <c r="DI71" s="382" t="str">
        <f ca="1">+IF(OFFSET('Sanitation Data'!$H$32,0,10*ROW('Sanitation Data'!H65))="","",OFFSET('Sanitation Data'!$H$32,0,10*ROW('Sanitation Data'!H65)))</f>
        <v/>
      </c>
      <c r="DJ71" s="382" t="str">
        <f ca="1">+IF(OFFSET('Sanitation Data'!$I$28,0,10*ROW('Sanitation Data'!I65))="","",OFFSET('Sanitation Data'!$I$28,0,10*ROW('Sanitation Data'!I65)))</f>
        <v/>
      </c>
      <c r="DK71" s="382" t="str">
        <f ca="1">+IF(OFFSET('Sanitation Data'!$I$29,0,10*ROW('Sanitation Data'!I65))="","",OFFSET('Sanitation Data'!$I$29,0,10*ROW('Sanitation Data'!I65)))</f>
        <v/>
      </c>
      <c r="DL71" s="382" t="str">
        <f ca="1">+IF(OFFSET('Sanitation Data'!$I$30,0,10*ROW('Sanitation Data'!I65))="","",OFFSET('Sanitation Data'!$I$30,0,10*ROW('Sanitation Data'!I65)))</f>
        <v/>
      </c>
      <c r="DM71" s="382" t="str">
        <f ca="1">+IF(OFFSET('Sanitation Data'!$I$31,0,10*ROW('Sanitation Data'!I65))="","",OFFSET('Sanitation Data'!$I$31,0,10*ROW('Sanitation Data'!I65)))</f>
        <v/>
      </c>
      <c r="DN71" s="382" t="str">
        <f ca="1">+IF(OFFSET('Sanitation Data'!$I$32,0,10*ROW('Sanitation Data'!I65))="","",OFFSET('Sanitation Data'!$I$32,0,10*ROW('Sanitation Data'!I65)))</f>
        <v/>
      </c>
      <c r="DO71" s="382" t="str">
        <f ca="1">+IF(OFFSET('Hygiene Data'!$D$11,0,10*ROW('Hygiene Data'!D65))="","",OFFSET('Hygiene Data'!$D$11,0,10*ROW('Hygiene Data'!D65)))</f>
        <v/>
      </c>
      <c r="DP71" s="382" t="str">
        <f ca="1">+IF(OFFSET('Hygiene Data'!$D$12,0,10*ROW('Hygiene Data'!D65))="","",OFFSET('Hygiene Data'!$D$12,0,10*ROW('Hygiene Data'!D65)))</f>
        <v/>
      </c>
      <c r="DQ71" s="382" t="str">
        <f ca="1">+IF(OFFSET('Hygiene Data'!$D$13,0,10*ROW('Hygiene Data'!D65))="","",OFFSET('Hygiene Data'!$D$13,0,10*ROW('Hygiene Data'!D65)))</f>
        <v/>
      </c>
      <c r="DR71" s="382" t="str">
        <f ca="1">+IF(OFFSET('Hygiene Data'!$E$11,0,10*ROW('Hygiene Data'!E65))="","",OFFSET('Hygiene Data'!$E$11,0,10*ROW('Hygiene Data'!E65)))</f>
        <v/>
      </c>
      <c r="DS71" s="382" t="str">
        <f ca="1">+IF(OFFSET('Hygiene Data'!$E$12,0,10*ROW('Hygiene Data'!E65))="","",OFFSET('Hygiene Data'!$E$12,0,10*ROW('Hygiene Data'!E65)))</f>
        <v/>
      </c>
      <c r="DT71" s="382" t="str">
        <f ca="1">+IF(OFFSET('Hygiene Data'!$E$13,0,10*ROW('Hygiene Data'!E65))="","",OFFSET('Hygiene Data'!$E$13,0,10*ROW('Hygiene Data'!E65)))</f>
        <v/>
      </c>
      <c r="DU71" s="382" t="str">
        <f ca="1">+IF(OFFSET('Hygiene Data'!$F$11,0,10*ROW('Hygiene Data'!F65))="","",OFFSET('Hygiene Data'!$F$11,0,10*ROW('Hygiene Data'!F65)))</f>
        <v/>
      </c>
      <c r="DV71" s="382" t="str">
        <f ca="1">+IF(OFFSET('Hygiene Data'!$F$12,0,10*ROW('Hygiene Data'!F65))="","",OFFSET('Hygiene Data'!$F$12,0,10*ROW('Hygiene Data'!F65)))</f>
        <v/>
      </c>
      <c r="DW71" s="382" t="str">
        <f ca="1">+IF(OFFSET('Hygiene Data'!$F$13,0,10*ROW('Hygiene Data'!F65))="","",OFFSET('Hygiene Data'!$F$13,0,10*ROW('Hygiene Data'!F65)))</f>
        <v/>
      </c>
      <c r="DX71" s="382" t="str">
        <f ca="1">+IF(OFFSET('Hygiene Data'!$G$11,0,10*ROW('Hygiene Data'!G65))="","",OFFSET('Hygiene Data'!$G$11,0,10*ROW('Hygiene Data'!G65)))</f>
        <v/>
      </c>
      <c r="DY71" s="382" t="str">
        <f ca="1">+IF(OFFSET('Hygiene Data'!$G$12,0,10*ROW('Hygiene Data'!G65))="","",OFFSET('Hygiene Data'!$G$12,0,10*ROW('Hygiene Data'!G65)))</f>
        <v/>
      </c>
      <c r="DZ71" s="382" t="str">
        <f ca="1">+IF(OFFSET('Hygiene Data'!$G$13,0,10*ROW('Hygiene Data'!G65))="","",OFFSET('Hygiene Data'!$G$13,0,10*ROW('Hygiene Data'!G65)))</f>
        <v/>
      </c>
      <c r="EA71" s="382" t="str">
        <f ca="1">+IF(OFFSET('Hygiene Data'!$H$11,0,10*ROW('Hygiene Data'!H65))="","",OFFSET('Hygiene Data'!$H$11,0,10*ROW('Hygiene Data'!H65)))</f>
        <v/>
      </c>
      <c r="EB71" s="382" t="str">
        <f ca="1">+IF(OFFSET('Hygiene Data'!$H$12,0,10*ROW('Hygiene Data'!H65))="","",OFFSET('Hygiene Data'!$H$12,0,10*ROW('Hygiene Data'!H65)))</f>
        <v/>
      </c>
      <c r="EC71" s="382" t="str">
        <f ca="1">+IF(OFFSET('Hygiene Data'!$H$13,0,10*ROW('Hygiene Data'!H65))="","",OFFSET('Hygiene Data'!$H$13,0,10*ROW('Hygiene Data'!H65)))</f>
        <v/>
      </c>
      <c r="ED71" s="382" t="str">
        <f ca="1">+IF(OFFSET('Hygiene Data'!$I$11,0,10*ROW('Hygiene Data'!I65))="","",OFFSET('Hygiene Data'!$I$11,0,10*ROW('Hygiene Data'!I65)))</f>
        <v/>
      </c>
      <c r="EE71" s="382" t="str">
        <f ca="1">+IF(OFFSET('Hygiene Data'!$I$12,0,10*ROW('Hygiene Data'!I65))="","",OFFSET('Hygiene Data'!$I$12,0,10*ROW('Hygiene Data'!I65)))</f>
        <v/>
      </c>
      <c r="EF71" s="382" t="str">
        <f ca="1">+IF(OFFSET('Hygiene Data'!$I$13,0,10*ROW('Hygiene Data'!I65))="","",OFFSET('Hygiene Data'!$I$13,0,10*ROW('Hygiene Data'!I65)))</f>
        <v/>
      </c>
    </row>
    <row r="72" spans="1:136" x14ac:dyDescent="0.25">
      <c r="A72" s="491" t="str">
        <f ca="1">+IF(OFFSET('Water Data'!$B$2,0,10*ROW('Water Data'!E66))="","",OFFSET('Water Data'!$B$2,0,10*ROW('Water Data'!E66)))</f>
        <v/>
      </c>
      <c r="B72" s="491"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18" t="str">
        <f t="shared" ca="1" si="1"/>
        <v/>
      </c>
      <c r="D72" s="519"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19"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19"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19"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19"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19"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19"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19"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19"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19"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19"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19"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19"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19"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19"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19"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19"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19"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20"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20"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20"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20"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20"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20"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20"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20"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20"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20"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20"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20"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20"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20"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20"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20"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20"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20"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20"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20"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20"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20"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20"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20"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20"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20"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20"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20"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20"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20"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21"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97"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21"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21"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21"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21"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21"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21"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21"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21"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21"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21"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21"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21"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21"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21"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21"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21"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82" t="str">
        <f ca="1">+IF(OFFSET('Water Data'!$D$27,0,10*ROW('Water Data'!D66))="","",OFFSET('Water Data'!$D$27,0,10*ROW('Water Data'!D66)))</f>
        <v/>
      </c>
      <c r="BT72" s="382" t="str">
        <f ca="1">+IF(OFFSET('Water Data'!$D$28,0,10*ROW('Water Data'!D66))="","",OFFSET('Water Data'!$D$28,0,10*ROW('Water Data'!D66)))</f>
        <v/>
      </c>
      <c r="BU72" s="382" t="str">
        <f ca="1">+IF(OFFSET('Water Data'!$D$29,0,10*ROW('Water Data'!D66))="","",OFFSET('Water Data'!$D$29,0,10*ROW('Water Data'!D66)))</f>
        <v/>
      </c>
      <c r="BV72" s="382" t="str">
        <f ca="1">+IF(OFFSET('Water Data'!$E$27,0,10*ROW('Water Data'!E66))="","",OFFSET('Water Data'!$E$27,0,10*ROW('Water Data'!E66)))</f>
        <v/>
      </c>
      <c r="BW72" s="382" t="str">
        <f ca="1">+IF(OFFSET('Water Data'!$E$28,0,10*ROW('Water Data'!E66))="","",OFFSET('Water Data'!$E$28,0,10*ROW('Water Data'!E66)))</f>
        <v/>
      </c>
      <c r="BX72" s="382" t="str">
        <f ca="1">+IF(OFFSET('Water Data'!$E$29,0,10*ROW('Water Data'!E66))="","",OFFSET('Water Data'!$E$29,0,10*ROW('Water Data'!E66)))</f>
        <v/>
      </c>
      <c r="BY72" s="382" t="str">
        <f ca="1">+IF(OFFSET('Water Data'!$F$27,0,10*ROW('Water Data'!F66))="","",OFFSET('Water Data'!$F$27,0,10*ROW('Water Data'!F66)))</f>
        <v/>
      </c>
      <c r="BZ72" s="382" t="str">
        <f ca="1">+IF(OFFSET('Water Data'!$F$28,0,10*ROW('Water Data'!F66))="","",OFFSET('Water Data'!$F$28,0,10*ROW('Water Data'!F66)))</f>
        <v/>
      </c>
      <c r="CA72" s="382" t="str">
        <f ca="1">+IF(OFFSET('Water Data'!$F$29,0,10*ROW('Water Data'!F66))="","",OFFSET('Water Data'!$F$29,0,10*ROW('Water Data'!F66)))</f>
        <v/>
      </c>
      <c r="CB72" s="382" t="str">
        <f ca="1">+IF(OFFSET('Water Data'!$G$27,0,10*ROW('Water Data'!G66))="","",OFFSET('Water Data'!$G$27,0,10*ROW('Water Data'!G66)))</f>
        <v/>
      </c>
      <c r="CC72" s="382" t="str">
        <f ca="1">+IF(OFFSET('Water Data'!$G$28,0,10*ROW('Water Data'!G66))="","",OFFSET('Water Data'!$G$28,0,10*ROW('Water Data'!G66)))</f>
        <v/>
      </c>
      <c r="CD72" s="382" t="str">
        <f ca="1">+IF(OFFSET('Water Data'!$G$29,0,10*ROW('Water Data'!G66))="","",OFFSET('Water Data'!$G$29,0,10*ROW('Water Data'!G66)))</f>
        <v/>
      </c>
      <c r="CE72" s="382" t="str">
        <f ca="1">+IF(OFFSET('Water Data'!$H$27,0,10*ROW('Water Data'!H66))="","",OFFSET('Water Data'!$H$27,0,10*ROW('Water Data'!H66)))</f>
        <v/>
      </c>
      <c r="CF72" s="382" t="str">
        <f ca="1">+IF(OFFSET('Water Data'!$H$28,0,10*ROW('Water Data'!H66))="","",OFFSET('Water Data'!$H$28,0,10*ROW('Water Data'!H66)))</f>
        <v/>
      </c>
      <c r="CG72" s="382" t="str">
        <f ca="1">+IF(OFFSET('Water Data'!$H$29,0,10*ROW('Water Data'!H66))="","",OFFSET('Water Data'!$H$29,0,10*ROW('Water Data'!H66)))</f>
        <v/>
      </c>
      <c r="CH72" s="382" t="str">
        <f ca="1">+IF(OFFSET('Water Data'!$I$27,0,10*ROW('Water Data'!I66))="","",OFFSET('Water Data'!$I$27,0,10*ROW('Water Data'!I66)))</f>
        <v/>
      </c>
      <c r="CI72" s="382" t="str">
        <f ca="1">+IF(OFFSET('Water Data'!$I$28,0,10*ROW('Water Data'!I66))="","",OFFSET('Water Data'!$I$28,0,10*ROW('Water Data'!I66)))</f>
        <v/>
      </c>
      <c r="CJ72" s="382" t="str">
        <f ca="1">+IF(OFFSET('Water Data'!$I$29,0,10*ROW('Water Data'!I66))="","",OFFSET('Water Data'!$I$29,0,10*ROW('Water Data'!I66)))</f>
        <v/>
      </c>
      <c r="CK72" s="382" t="str">
        <f ca="1">+IF(OFFSET('Sanitation Data'!$D$28,0,10*ROW('Sanitation Data'!D66))="","",OFFSET('Sanitation Data'!$D$28,0,10*ROW('Sanitation Data'!D66)))</f>
        <v/>
      </c>
      <c r="CL72" s="382" t="str">
        <f ca="1">+IF(OFFSET('Sanitation Data'!$D$29,0,10*ROW('Sanitation Data'!D66))="","",OFFSET('Sanitation Data'!$D$29,0,10*ROW('Sanitation Data'!D66)))</f>
        <v/>
      </c>
      <c r="CM72" s="382" t="str">
        <f ca="1">+IF(OFFSET('Sanitation Data'!$D$30,0,10*ROW('Sanitation Data'!D66))="","",OFFSET('Sanitation Data'!$D$30,0,10*ROW('Sanitation Data'!D66)))</f>
        <v/>
      </c>
      <c r="CN72" s="382" t="str">
        <f ca="1">+IF(OFFSET('Sanitation Data'!$D$31,0,10*ROW('Sanitation Data'!D66))="","",OFFSET('Sanitation Data'!$D$31,0,10*ROW('Sanitation Data'!D66)))</f>
        <v/>
      </c>
      <c r="CO72" s="382" t="str">
        <f ca="1">+IF(OFFSET('Sanitation Data'!$D$32,0,10*ROW('Sanitation Data'!D66))="","",OFFSET('Sanitation Data'!$D$32,0,10*ROW('Sanitation Data'!D66)))</f>
        <v/>
      </c>
      <c r="CP72" s="382" t="str">
        <f ca="1">+IF(OFFSET('Sanitation Data'!$E$28,0,10*ROW('Sanitation Data'!E66))="","",OFFSET('Sanitation Data'!$E$28,0,10*ROW('Sanitation Data'!E66)))</f>
        <v/>
      </c>
      <c r="CQ72" s="382" t="str">
        <f ca="1">+IF(OFFSET('Sanitation Data'!$E$29,0,10*ROW('Sanitation Data'!E66))="","",OFFSET('Sanitation Data'!$E$29,0,10*ROW('Sanitation Data'!E66)))</f>
        <v/>
      </c>
      <c r="CR72" s="382" t="str">
        <f ca="1">+IF(OFFSET('Sanitation Data'!$E$30,0,10*ROW('Sanitation Data'!E66))="","",OFFSET('Sanitation Data'!$E$30,0,10*ROW('Sanitation Data'!E66)))</f>
        <v/>
      </c>
      <c r="CS72" s="382" t="str">
        <f ca="1">+IF(OFFSET('Sanitation Data'!$E$31,0,10*ROW('Sanitation Data'!E66))="","",OFFSET('Sanitation Data'!$E$31,0,10*ROW('Sanitation Data'!E66)))</f>
        <v/>
      </c>
      <c r="CT72" s="382" t="str">
        <f ca="1">+IF(OFFSET('Sanitation Data'!$E$32,0,10*ROW('Sanitation Data'!E66))="","",OFFSET('Sanitation Data'!$E$32,0,10*ROW('Sanitation Data'!E66)))</f>
        <v/>
      </c>
      <c r="CU72" s="382" t="str">
        <f ca="1">+IF(OFFSET('Sanitation Data'!$F$28,0,10*ROW('Sanitation Data'!F66))="","",OFFSET('Sanitation Data'!$F$28,0,10*ROW('Sanitation Data'!F66)))</f>
        <v/>
      </c>
      <c r="CV72" s="382" t="str">
        <f ca="1">+IF(OFFSET('Sanitation Data'!$F$29,0,10*ROW('Sanitation Data'!F66))="","",OFFSET('Sanitation Data'!$F$29,0,10*ROW('Sanitation Data'!F66)))</f>
        <v/>
      </c>
      <c r="CW72" s="382" t="str">
        <f ca="1">+IF(OFFSET('Sanitation Data'!$F$30,0,10*ROW('Sanitation Data'!F66))="","",OFFSET('Sanitation Data'!$F$30,0,10*ROW('Sanitation Data'!F66)))</f>
        <v/>
      </c>
      <c r="CX72" s="382" t="str">
        <f ca="1">+IF(OFFSET('Sanitation Data'!$F$31,0,10*ROW('Sanitation Data'!F66))="","",OFFSET('Sanitation Data'!$F$31,0,10*ROW('Sanitation Data'!F66)))</f>
        <v/>
      </c>
      <c r="CY72" s="382" t="str">
        <f ca="1">+IF(OFFSET('Sanitation Data'!$F$32,0,10*ROW('Sanitation Data'!F66))="","",OFFSET('Sanitation Data'!$F$32,0,10*ROW('Sanitation Data'!F66)))</f>
        <v/>
      </c>
      <c r="CZ72" s="382" t="str">
        <f ca="1">+IF(OFFSET('Sanitation Data'!$G$28,0,10*ROW('Sanitation Data'!G66))="","",OFFSET('Sanitation Data'!$G$28,0,10*ROW('Sanitation Data'!G66)))</f>
        <v/>
      </c>
      <c r="DA72" s="382" t="str">
        <f ca="1">+IF(OFFSET('Sanitation Data'!$G$29,0,10*ROW('Sanitation Data'!G66))="","",OFFSET('Sanitation Data'!$G$29,0,10*ROW('Sanitation Data'!G66)))</f>
        <v/>
      </c>
      <c r="DB72" s="382" t="str">
        <f ca="1">+IF(OFFSET('Sanitation Data'!$G$30,0,10*ROW('Sanitation Data'!G66))="","",OFFSET('Sanitation Data'!$G$30,0,10*ROW('Sanitation Data'!G66)))</f>
        <v/>
      </c>
      <c r="DC72" s="382" t="str">
        <f ca="1">+IF(OFFSET('Sanitation Data'!$G$31,0,10*ROW('Sanitation Data'!G66))="","",OFFSET('Sanitation Data'!$G$31,0,10*ROW('Sanitation Data'!G66)))</f>
        <v/>
      </c>
      <c r="DD72" s="382" t="str">
        <f ca="1">+IF(OFFSET('Sanitation Data'!$G$32,0,10*ROW('Sanitation Data'!G66))="","",OFFSET('Sanitation Data'!$G$32,0,10*ROW('Sanitation Data'!G66)))</f>
        <v/>
      </c>
      <c r="DE72" s="382" t="str">
        <f ca="1">+IF(OFFSET('Sanitation Data'!$H$28,0,10*ROW('Sanitation Data'!H66))="","",OFFSET('Sanitation Data'!$H$28,0,10*ROW('Sanitation Data'!H66)))</f>
        <v/>
      </c>
      <c r="DF72" s="382" t="str">
        <f ca="1">+IF(OFFSET('Sanitation Data'!$H$29,0,10*ROW('Sanitation Data'!H66))="","",OFFSET('Sanitation Data'!$H$29,0,10*ROW('Sanitation Data'!H66)))</f>
        <v/>
      </c>
      <c r="DG72" s="382" t="str">
        <f ca="1">+IF(OFFSET('Sanitation Data'!$H$30,0,10*ROW('Sanitation Data'!H66))="","",OFFSET('Sanitation Data'!$H$30,0,10*ROW('Sanitation Data'!H66)))</f>
        <v/>
      </c>
      <c r="DH72" s="382" t="str">
        <f ca="1">+IF(OFFSET('Sanitation Data'!$H$31,0,10*ROW('Sanitation Data'!H66))="","",OFFSET('Sanitation Data'!$H$31,0,10*ROW('Sanitation Data'!H66)))</f>
        <v/>
      </c>
      <c r="DI72" s="382" t="str">
        <f ca="1">+IF(OFFSET('Sanitation Data'!$H$32,0,10*ROW('Sanitation Data'!H66))="","",OFFSET('Sanitation Data'!$H$32,0,10*ROW('Sanitation Data'!H66)))</f>
        <v/>
      </c>
      <c r="DJ72" s="382" t="str">
        <f ca="1">+IF(OFFSET('Sanitation Data'!$I$28,0,10*ROW('Sanitation Data'!I66))="","",OFFSET('Sanitation Data'!$I$28,0,10*ROW('Sanitation Data'!I66)))</f>
        <v/>
      </c>
      <c r="DK72" s="382" t="str">
        <f ca="1">+IF(OFFSET('Sanitation Data'!$I$29,0,10*ROW('Sanitation Data'!I66))="","",OFFSET('Sanitation Data'!$I$29,0,10*ROW('Sanitation Data'!I66)))</f>
        <v/>
      </c>
      <c r="DL72" s="382" t="str">
        <f ca="1">+IF(OFFSET('Sanitation Data'!$I$30,0,10*ROW('Sanitation Data'!I66))="","",OFFSET('Sanitation Data'!$I$30,0,10*ROW('Sanitation Data'!I66)))</f>
        <v/>
      </c>
      <c r="DM72" s="382" t="str">
        <f ca="1">+IF(OFFSET('Sanitation Data'!$I$31,0,10*ROW('Sanitation Data'!I66))="","",OFFSET('Sanitation Data'!$I$31,0,10*ROW('Sanitation Data'!I66)))</f>
        <v/>
      </c>
      <c r="DN72" s="382" t="str">
        <f ca="1">+IF(OFFSET('Sanitation Data'!$I$32,0,10*ROW('Sanitation Data'!I66))="","",OFFSET('Sanitation Data'!$I$32,0,10*ROW('Sanitation Data'!I66)))</f>
        <v/>
      </c>
      <c r="DO72" s="382" t="str">
        <f ca="1">+IF(OFFSET('Hygiene Data'!$D$11,0,10*ROW('Hygiene Data'!D66))="","",OFFSET('Hygiene Data'!$D$11,0,10*ROW('Hygiene Data'!D66)))</f>
        <v/>
      </c>
      <c r="DP72" s="382" t="str">
        <f ca="1">+IF(OFFSET('Hygiene Data'!$D$12,0,10*ROW('Hygiene Data'!D66))="","",OFFSET('Hygiene Data'!$D$12,0,10*ROW('Hygiene Data'!D66)))</f>
        <v/>
      </c>
      <c r="DQ72" s="382" t="str">
        <f ca="1">+IF(OFFSET('Hygiene Data'!$D$13,0,10*ROW('Hygiene Data'!D66))="","",OFFSET('Hygiene Data'!$D$13,0,10*ROW('Hygiene Data'!D66)))</f>
        <v/>
      </c>
      <c r="DR72" s="382" t="str">
        <f ca="1">+IF(OFFSET('Hygiene Data'!$E$11,0,10*ROW('Hygiene Data'!E66))="","",OFFSET('Hygiene Data'!$E$11,0,10*ROW('Hygiene Data'!E66)))</f>
        <v/>
      </c>
      <c r="DS72" s="382" t="str">
        <f ca="1">+IF(OFFSET('Hygiene Data'!$E$12,0,10*ROW('Hygiene Data'!E66))="","",OFFSET('Hygiene Data'!$E$12,0,10*ROW('Hygiene Data'!E66)))</f>
        <v/>
      </c>
      <c r="DT72" s="382" t="str">
        <f ca="1">+IF(OFFSET('Hygiene Data'!$E$13,0,10*ROW('Hygiene Data'!E66))="","",OFFSET('Hygiene Data'!$E$13,0,10*ROW('Hygiene Data'!E66)))</f>
        <v/>
      </c>
      <c r="DU72" s="382" t="str">
        <f ca="1">+IF(OFFSET('Hygiene Data'!$F$11,0,10*ROW('Hygiene Data'!F66))="","",OFFSET('Hygiene Data'!$F$11,0,10*ROW('Hygiene Data'!F66)))</f>
        <v/>
      </c>
      <c r="DV72" s="382" t="str">
        <f ca="1">+IF(OFFSET('Hygiene Data'!$F$12,0,10*ROW('Hygiene Data'!F66))="","",OFFSET('Hygiene Data'!$F$12,0,10*ROW('Hygiene Data'!F66)))</f>
        <v/>
      </c>
      <c r="DW72" s="382" t="str">
        <f ca="1">+IF(OFFSET('Hygiene Data'!$F$13,0,10*ROW('Hygiene Data'!F66))="","",OFFSET('Hygiene Data'!$F$13,0,10*ROW('Hygiene Data'!F66)))</f>
        <v/>
      </c>
      <c r="DX72" s="382" t="str">
        <f ca="1">+IF(OFFSET('Hygiene Data'!$G$11,0,10*ROW('Hygiene Data'!G66))="","",OFFSET('Hygiene Data'!$G$11,0,10*ROW('Hygiene Data'!G66)))</f>
        <v/>
      </c>
      <c r="DY72" s="382" t="str">
        <f ca="1">+IF(OFFSET('Hygiene Data'!$G$12,0,10*ROW('Hygiene Data'!G66))="","",OFFSET('Hygiene Data'!$G$12,0,10*ROW('Hygiene Data'!G66)))</f>
        <v/>
      </c>
      <c r="DZ72" s="382" t="str">
        <f ca="1">+IF(OFFSET('Hygiene Data'!$G$13,0,10*ROW('Hygiene Data'!G66))="","",OFFSET('Hygiene Data'!$G$13,0,10*ROW('Hygiene Data'!G66)))</f>
        <v/>
      </c>
      <c r="EA72" s="382" t="str">
        <f ca="1">+IF(OFFSET('Hygiene Data'!$H$11,0,10*ROW('Hygiene Data'!H66))="","",OFFSET('Hygiene Data'!$H$11,0,10*ROW('Hygiene Data'!H66)))</f>
        <v/>
      </c>
      <c r="EB72" s="382" t="str">
        <f ca="1">+IF(OFFSET('Hygiene Data'!$H$12,0,10*ROW('Hygiene Data'!H66))="","",OFFSET('Hygiene Data'!$H$12,0,10*ROW('Hygiene Data'!H66)))</f>
        <v/>
      </c>
      <c r="EC72" s="382" t="str">
        <f ca="1">+IF(OFFSET('Hygiene Data'!$H$13,0,10*ROW('Hygiene Data'!H66))="","",OFFSET('Hygiene Data'!$H$13,0,10*ROW('Hygiene Data'!H66)))</f>
        <v/>
      </c>
      <c r="ED72" s="382" t="str">
        <f ca="1">+IF(OFFSET('Hygiene Data'!$I$11,0,10*ROW('Hygiene Data'!I66))="","",OFFSET('Hygiene Data'!$I$11,0,10*ROW('Hygiene Data'!I66)))</f>
        <v/>
      </c>
      <c r="EE72" s="382" t="str">
        <f ca="1">+IF(OFFSET('Hygiene Data'!$I$12,0,10*ROW('Hygiene Data'!I66))="","",OFFSET('Hygiene Data'!$I$12,0,10*ROW('Hygiene Data'!I66)))</f>
        <v/>
      </c>
      <c r="EF72" s="382" t="str">
        <f ca="1">+IF(OFFSET('Hygiene Data'!$I$13,0,10*ROW('Hygiene Data'!I66))="","",OFFSET('Hygiene Data'!$I$13,0,10*ROW('Hygiene Data'!I66)))</f>
        <v/>
      </c>
    </row>
    <row r="73" spans="1:136" x14ac:dyDescent="0.25">
      <c r="A73" s="491" t="str">
        <f ca="1">+IF(OFFSET('Water Data'!$B$2,0,10*ROW('Water Data'!E67))="","",OFFSET('Water Data'!$B$2,0,10*ROW('Water Data'!E67)))</f>
        <v/>
      </c>
      <c r="B73" s="491"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18" t="str">
        <f t="shared" ca="1" si="1"/>
        <v/>
      </c>
      <c r="D73" s="519"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19"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19"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19"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19"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19"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19"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19"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19"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19"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19"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19"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19"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19"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19"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19"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19"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19"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20"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20"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20"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20"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20"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20"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20"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20"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20"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20"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20"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20"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20"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20"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20"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20"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20"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20"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20"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20"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20"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20"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20"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20"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20"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20"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20"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20"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20"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20"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21"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97"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21"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21"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21"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21"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21"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21"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21"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21"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21"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21"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21"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21"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21"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21"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21"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21"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82" t="str">
        <f ca="1">+IF(OFFSET('Water Data'!$D$27,0,10*ROW('Water Data'!D67))="","",OFFSET('Water Data'!$D$27,0,10*ROW('Water Data'!D67)))</f>
        <v/>
      </c>
      <c r="BT73" s="382" t="str">
        <f ca="1">+IF(OFFSET('Water Data'!$D$28,0,10*ROW('Water Data'!D67))="","",OFFSET('Water Data'!$D$28,0,10*ROW('Water Data'!D67)))</f>
        <v/>
      </c>
      <c r="BU73" s="382" t="str">
        <f ca="1">+IF(OFFSET('Water Data'!$D$29,0,10*ROW('Water Data'!D67))="","",OFFSET('Water Data'!$D$29,0,10*ROW('Water Data'!D67)))</f>
        <v/>
      </c>
      <c r="BV73" s="382" t="str">
        <f ca="1">+IF(OFFSET('Water Data'!$E$27,0,10*ROW('Water Data'!E67))="","",OFFSET('Water Data'!$E$27,0,10*ROW('Water Data'!E67)))</f>
        <v/>
      </c>
      <c r="BW73" s="382" t="str">
        <f ca="1">+IF(OFFSET('Water Data'!$E$28,0,10*ROW('Water Data'!E67))="","",OFFSET('Water Data'!$E$28,0,10*ROW('Water Data'!E67)))</f>
        <v/>
      </c>
      <c r="BX73" s="382" t="str">
        <f ca="1">+IF(OFFSET('Water Data'!$E$29,0,10*ROW('Water Data'!E67))="","",OFFSET('Water Data'!$E$29,0,10*ROW('Water Data'!E67)))</f>
        <v/>
      </c>
      <c r="BY73" s="382" t="str">
        <f ca="1">+IF(OFFSET('Water Data'!$F$27,0,10*ROW('Water Data'!F67))="","",OFFSET('Water Data'!$F$27,0,10*ROW('Water Data'!F67)))</f>
        <v/>
      </c>
      <c r="BZ73" s="382" t="str">
        <f ca="1">+IF(OFFSET('Water Data'!$F$28,0,10*ROW('Water Data'!F67))="","",OFFSET('Water Data'!$F$28,0,10*ROW('Water Data'!F67)))</f>
        <v/>
      </c>
      <c r="CA73" s="382" t="str">
        <f ca="1">+IF(OFFSET('Water Data'!$F$29,0,10*ROW('Water Data'!F67))="","",OFFSET('Water Data'!$F$29,0,10*ROW('Water Data'!F67)))</f>
        <v/>
      </c>
      <c r="CB73" s="382" t="str">
        <f ca="1">+IF(OFFSET('Water Data'!$G$27,0,10*ROW('Water Data'!G67))="","",OFFSET('Water Data'!$G$27,0,10*ROW('Water Data'!G67)))</f>
        <v/>
      </c>
      <c r="CC73" s="382" t="str">
        <f ca="1">+IF(OFFSET('Water Data'!$G$28,0,10*ROW('Water Data'!G67))="","",OFFSET('Water Data'!$G$28,0,10*ROW('Water Data'!G67)))</f>
        <v/>
      </c>
      <c r="CD73" s="382" t="str">
        <f ca="1">+IF(OFFSET('Water Data'!$G$29,0,10*ROW('Water Data'!G67))="","",OFFSET('Water Data'!$G$29,0,10*ROW('Water Data'!G67)))</f>
        <v/>
      </c>
      <c r="CE73" s="382" t="str">
        <f ca="1">+IF(OFFSET('Water Data'!$H$27,0,10*ROW('Water Data'!H67))="","",OFFSET('Water Data'!$H$27,0,10*ROW('Water Data'!H67)))</f>
        <v/>
      </c>
      <c r="CF73" s="382" t="str">
        <f ca="1">+IF(OFFSET('Water Data'!$H$28,0,10*ROW('Water Data'!H67))="","",OFFSET('Water Data'!$H$28,0,10*ROW('Water Data'!H67)))</f>
        <v/>
      </c>
      <c r="CG73" s="382" t="str">
        <f ca="1">+IF(OFFSET('Water Data'!$H$29,0,10*ROW('Water Data'!H67))="","",OFFSET('Water Data'!$H$29,0,10*ROW('Water Data'!H67)))</f>
        <v/>
      </c>
      <c r="CH73" s="382" t="str">
        <f ca="1">+IF(OFFSET('Water Data'!$I$27,0,10*ROW('Water Data'!I67))="","",OFFSET('Water Data'!$I$27,0,10*ROW('Water Data'!I67)))</f>
        <v/>
      </c>
      <c r="CI73" s="382" t="str">
        <f ca="1">+IF(OFFSET('Water Data'!$I$28,0,10*ROW('Water Data'!I67))="","",OFFSET('Water Data'!$I$28,0,10*ROW('Water Data'!I67)))</f>
        <v/>
      </c>
      <c r="CJ73" s="382" t="str">
        <f ca="1">+IF(OFFSET('Water Data'!$I$29,0,10*ROW('Water Data'!I67))="","",OFFSET('Water Data'!$I$29,0,10*ROW('Water Data'!I67)))</f>
        <v/>
      </c>
      <c r="CK73" s="382" t="str">
        <f ca="1">+IF(OFFSET('Sanitation Data'!$D$28,0,10*ROW('Sanitation Data'!D67))="","",OFFSET('Sanitation Data'!$D$28,0,10*ROW('Sanitation Data'!D67)))</f>
        <v/>
      </c>
      <c r="CL73" s="382" t="str">
        <f ca="1">+IF(OFFSET('Sanitation Data'!$D$29,0,10*ROW('Sanitation Data'!D67))="","",OFFSET('Sanitation Data'!$D$29,0,10*ROW('Sanitation Data'!D67)))</f>
        <v/>
      </c>
      <c r="CM73" s="382" t="str">
        <f ca="1">+IF(OFFSET('Sanitation Data'!$D$30,0,10*ROW('Sanitation Data'!D67))="","",OFFSET('Sanitation Data'!$D$30,0,10*ROW('Sanitation Data'!D67)))</f>
        <v/>
      </c>
      <c r="CN73" s="382" t="str">
        <f ca="1">+IF(OFFSET('Sanitation Data'!$D$31,0,10*ROW('Sanitation Data'!D67))="","",OFFSET('Sanitation Data'!$D$31,0,10*ROW('Sanitation Data'!D67)))</f>
        <v/>
      </c>
      <c r="CO73" s="382" t="str">
        <f ca="1">+IF(OFFSET('Sanitation Data'!$D$32,0,10*ROW('Sanitation Data'!D67))="","",OFFSET('Sanitation Data'!$D$32,0,10*ROW('Sanitation Data'!D67)))</f>
        <v/>
      </c>
      <c r="CP73" s="382" t="str">
        <f ca="1">+IF(OFFSET('Sanitation Data'!$E$28,0,10*ROW('Sanitation Data'!E67))="","",OFFSET('Sanitation Data'!$E$28,0,10*ROW('Sanitation Data'!E67)))</f>
        <v/>
      </c>
      <c r="CQ73" s="382" t="str">
        <f ca="1">+IF(OFFSET('Sanitation Data'!$E$29,0,10*ROW('Sanitation Data'!E67))="","",OFFSET('Sanitation Data'!$E$29,0,10*ROW('Sanitation Data'!E67)))</f>
        <v/>
      </c>
      <c r="CR73" s="382" t="str">
        <f ca="1">+IF(OFFSET('Sanitation Data'!$E$30,0,10*ROW('Sanitation Data'!E67))="","",OFFSET('Sanitation Data'!$E$30,0,10*ROW('Sanitation Data'!E67)))</f>
        <v/>
      </c>
      <c r="CS73" s="382" t="str">
        <f ca="1">+IF(OFFSET('Sanitation Data'!$E$31,0,10*ROW('Sanitation Data'!E67))="","",OFFSET('Sanitation Data'!$E$31,0,10*ROW('Sanitation Data'!E67)))</f>
        <v/>
      </c>
      <c r="CT73" s="382" t="str">
        <f ca="1">+IF(OFFSET('Sanitation Data'!$E$32,0,10*ROW('Sanitation Data'!E67))="","",OFFSET('Sanitation Data'!$E$32,0,10*ROW('Sanitation Data'!E67)))</f>
        <v/>
      </c>
      <c r="CU73" s="382" t="str">
        <f ca="1">+IF(OFFSET('Sanitation Data'!$F$28,0,10*ROW('Sanitation Data'!F67))="","",OFFSET('Sanitation Data'!$F$28,0,10*ROW('Sanitation Data'!F67)))</f>
        <v/>
      </c>
      <c r="CV73" s="382" t="str">
        <f ca="1">+IF(OFFSET('Sanitation Data'!$F$29,0,10*ROW('Sanitation Data'!F67))="","",OFFSET('Sanitation Data'!$F$29,0,10*ROW('Sanitation Data'!F67)))</f>
        <v/>
      </c>
      <c r="CW73" s="382" t="str">
        <f ca="1">+IF(OFFSET('Sanitation Data'!$F$30,0,10*ROW('Sanitation Data'!F67))="","",OFFSET('Sanitation Data'!$F$30,0,10*ROW('Sanitation Data'!F67)))</f>
        <v/>
      </c>
      <c r="CX73" s="382" t="str">
        <f ca="1">+IF(OFFSET('Sanitation Data'!$F$31,0,10*ROW('Sanitation Data'!F67))="","",OFFSET('Sanitation Data'!$F$31,0,10*ROW('Sanitation Data'!F67)))</f>
        <v/>
      </c>
      <c r="CY73" s="382" t="str">
        <f ca="1">+IF(OFFSET('Sanitation Data'!$F$32,0,10*ROW('Sanitation Data'!F67))="","",OFFSET('Sanitation Data'!$F$32,0,10*ROW('Sanitation Data'!F67)))</f>
        <v/>
      </c>
      <c r="CZ73" s="382" t="str">
        <f ca="1">+IF(OFFSET('Sanitation Data'!$G$28,0,10*ROW('Sanitation Data'!G67))="","",OFFSET('Sanitation Data'!$G$28,0,10*ROW('Sanitation Data'!G67)))</f>
        <v/>
      </c>
      <c r="DA73" s="382" t="str">
        <f ca="1">+IF(OFFSET('Sanitation Data'!$G$29,0,10*ROW('Sanitation Data'!G67))="","",OFFSET('Sanitation Data'!$G$29,0,10*ROW('Sanitation Data'!G67)))</f>
        <v/>
      </c>
      <c r="DB73" s="382" t="str">
        <f ca="1">+IF(OFFSET('Sanitation Data'!$G$30,0,10*ROW('Sanitation Data'!G67))="","",OFFSET('Sanitation Data'!$G$30,0,10*ROW('Sanitation Data'!G67)))</f>
        <v/>
      </c>
      <c r="DC73" s="382" t="str">
        <f ca="1">+IF(OFFSET('Sanitation Data'!$G$31,0,10*ROW('Sanitation Data'!G67))="","",OFFSET('Sanitation Data'!$G$31,0,10*ROW('Sanitation Data'!G67)))</f>
        <v/>
      </c>
      <c r="DD73" s="382" t="str">
        <f ca="1">+IF(OFFSET('Sanitation Data'!$G$32,0,10*ROW('Sanitation Data'!G67))="","",OFFSET('Sanitation Data'!$G$32,0,10*ROW('Sanitation Data'!G67)))</f>
        <v/>
      </c>
      <c r="DE73" s="382" t="str">
        <f ca="1">+IF(OFFSET('Sanitation Data'!$H$28,0,10*ROW('Sanitation Data'!H67))="","",OFFSET('Sanitation Data'!$H$28,0,10*ROW('Sanitation Data'!H67)))</f>
        <v/>
      </c>
      <c r="DF73" s="382" t="str">
        <f ca="1">+IF(OFFSET('Sanitation Data'!$H$29,0,10*ROW('Sanitation Data'!H67))="","",OFFSET('Sanitation Data'!$H$29,0,10*ROW('Sanitation Data'!H67)))</f>
        <v/>
      </c>
      <c r="DG73" s="382" t="str">
        <f ca="1">+IF(OFFSET('Sanitation Data'!$H$30,0,10*ROW('Sanitation Data'!H67))="","",OFFSET('Sanitation Data'!$H$30,0,10*ROW('Sanitation Data'!H67)))</f>
        <v/>
      </c>
      <c r="DH73" s="382" t="str">
        <f ca="1">+IF(OFFSET('Sanitation Data'!$H$31,0,10*ROW('Sanitation Data'!H67))="","",OFFSET('Sanitation Data'!$H$31,0,10*ROW('Sanitation Data'!H67)))</f>
        <v/>
      </c>
      <c r="DI73" s="382" t="str">
        <f ca="1">+IF(OFFSET('Sanitation Data'!$H$32,0,10*ROW('Sanitation Data'!H67))="","",OFFSET('Sanitation Data'!$H$32,0,10*ROW('Sanitation Data'!H67)))</f>
        <v/>
      </c>
      <c r="DJ73" s="382" t="str">
        <f ca="1">+IF(OFFSET('Sanitation Data'!$I$28,0,10*ROW('Sanitation Data'!I67))="","",OFFSET('Sanitation Data'!$I$28,0,10*ROW('Sanitation Data'!I67)))</f>
        <v/>
      </c>
      <c r="DK73" s="382" t="str">
        <f ca="1">+IF(OFFSET('Sanitation Data'!$I$29,0,10*ROW('Sanitation Data'!I67))="","",OFFSET('Sanitation Data'!$I$29,0,10*ROW('Sanitation Data'!I67)))</f>
        <v/>
      </c>
      <c r="DL73" s="382" t="str">
        <f ca="1">+IF(OFFSET('Sanitation Data'!$I$30,0,10*ROW('Sanitation Data'!I67))="","",OFFSET('Sanitation Data'!$I$30,0,10*ROW('Sanitation Data'!I67)))</f>
        <v/>
      </c>
      <c r="DM73" s="382" t="str">
        <f ca="1">+IF(OFFSET('Sanitation Data'!$I$31,0,10*ROW('Sanitation Data'!I67))="","",OFFSET('Sanitation Data'!$I$31,0,10*ROW('Sanitation Data'!I67)))</f>
        <v/>
      </c>
      <c r="DN73" s="382" t="str">
        <f ca="1">+IF(OFFSET('Sanitation Data'!$I$32,0,10*ROW('Sanitation Data'!I67))="","",OFFSET('Sanitation Data'!$I$32,0,10*ROW('Sanitation Data'!I67)))</f>
        <v/>
      </c>
      <c r="DO73" s="382" t="str">
        <f ca="1">+IF(OFFSET('Hygiene Data'!$D$11,0,10*ROW('Hygiene Data'!D67))="","",OFFSET('Hygiene Data'!$D$11,0,10*ROW('Hygiene Data'!D67)))</f>
        <v/>
      </c>
      <c r="DP73" s="382" t="str">
        <f ca="1">+IF(OFFSET('Hygiene Data'!$D$12,0,10*ROW('Hygiene Data'!D67))="","",OFFSET('Hygiene Data'!$D$12,0,10*ROW('Hygiene Data'!D67)))</f>
        <v/>
      </c>
      <c r="DQ73" s="382" t="str">
        <f ca="1">+IF(OFFSET('Hygiene Data'!$D$13,0,10*ROW('Hygiene Data'!D67))="","",OFFSET('Hygiene Data'!$D$13,0,10*ROW('Hygiene Data'!D67)))</f>
        <v/>
      </c>
      <c r="DR73" s="382" t="str">
        <f ca="1">+IF(OFFSET('Hygiene Data'!$E$11,0,10*ROW('Hygiene Data'!E67))="","",OFFSET('Hygiene Data'!$E$11,0,10*ROW('Hygiene Data'!E67)))</f>
        <v/>
      </c>
      <c r="DS73" s="382" t="str">
        <f ca="1">+IF(OFFSET('Hygiene Data'!$E$12,0,10*ROW('Hygiene Data'!E67))="","",OFFSET('Hygiene Data'!$E$12,0,10*ROW('Hygiene Data'!E67)))</f>
        <v/>
      </c>
      <c r="DT73" s="382" t="str">
        <f ca="1">+IF(OFFSET('Hygiene Data'!$E$13,0,10*ROW('Hygiene Data'!E67))="","",OFFSET('Hygiene Data'!$E$13,0,10*ROW('Hygiene Data'!E67)))</f>
        <v/>
      </c>
      <c r="DU73" s="382" t="str">
        <f ca="1">+IF(OFFSET('Hygiene Data'!$F$11,0,10*ROW('Hygiene Data'!F67))="","",OFFSET('Hygiene Data'!$F$11,0,10*ROW('Hygiene Data'!F67)))</f>
        <v/>
      </c>
      <c r="DV73" s="382" t="str">
        <f ca="1">+IF(OFFSET('Hygiene Data'!$F$12,0,10*ROW('Hygiene Data'!F67))="","",OFFSET('Hygiene Data'!$F$12,0,10*ROW('Hygiene Data'!F67)))</f>
        <v/>
      </c>
      <c r="DW73" s="382" t="str">
        <f ca="1">+IF(OFFSET('Hygiene Data'!$F$13,0,10*ROW('Hygiene Data'!F67))="","",OFFSET('Hygiene Data'!$F$13,0,10*ROW('Hygiene Data'!F67)))</f>
        <v/>
      </c>
      <c r="DX73" s="382" t="str">
        <f ca="1">+IF(OFFSET('Hygiene Data'!$G$11,0,10*ROW('Hygiene Data'!G67))="","",OFFSET('Hygiene Data'!$G$11,0,10*ROW('Hygiene Data'!G67)))</f>
        <v/>
      </c>
      <c r="DY73" s="382" t="str">
        <f ca="1">+IF(OFFSET('Hygiene Data'!$G$12,0,10*ROW('Hygiene Data'!G67))="","",OFFSET('Hygiene Data'!$G$12,0,10*ROW('Hygiene Data'!G67)))</f>
        <v/>
      </c>
      <c r="DZ73" s="382" t="str">
        <f ca="1">+IF(OFFSET('Hygiene Data'!$G$13,0,10*ROW('Hygiene Data'!G67))="","",OFFSET('Hygiene Data'!$G$13,0,10*ROW('Hygiene Data'!G67)))</f>
        <v/>
      </c>
      <c r="EA73" s="382" t="str">
        <f ca="1">+IF(OFFSET('Hygiene Data'!$H$11,0,10*ROW('Hygiene Data'!H67))="","",OFFSET('Hygiene Data'!$H$11,0,10*ROW('Hygiene Data'!H67)))</f>
        <v/>
      </c>
      <c r="EB73" s="382" t="str">
        <f ca="1">+IF(OFFSET('Hygiene Data'!$H$12,0,10*ROW('Hygiene Data'!H67))="","",OFFSET('Hygiene Data'!$H$12,0,10*ROW('Hygiene Data'!H67)))</f>
        <v/>
      </c>
      <c r="EC73" s="382" t="str">
        <f ca="1">+IF(OFFSET('Hygiene Data'!$H$13,0,10*ROW('Hygiene Data'!H67))="","",OFFSET('Hygiene Data'!$H$13,0,10*ROW('Hygiene Data'!H67)))</f>
        <v/>
      </c>
      <c r="ED73" s="382" t="str">
        <f ca="1">+IF(OFFSET('Hygiene Data'!$I$11,0,10*ROW('Hygiene Data'!I67))="","",OFFSET('Hygiene Data'!$I$11,0,10*ROW('Hygiene Data'!I67)))</f>
        <v/>
      </c>
      <c r="EE73" s="382" t="str">
        <f ca="1">+IF(OFFSET('Hygiene Data'!$I$12,0,10*ROW('Hygiene Data'!I67))="","",OFFSET('Hygiene Data'!$I$12,0,10*ROW('Hygiene Data'!I67)))</f>
        <v/>
      </c>
      <c r="EF73" s="382" t="str">
        <f ca="1">+IF(OFFSET('Hygiene Data'!$I$13,0,10*ROW('Hygiene Data'!I67))="","",OFFSET('Hygiene Data'!$I$13,0,10*ROW('Hygiene Data'!I67)))</f>
        <v/>
      </c>
    </row>
    <row r="74" spans="1:136" x14ac:dyDescent="0.25">
      <c r="A74" s="491" t="str">
        <f ca="1">+IF(OFFSET('Water Data'!$B$2,0,10*ROW('Water Data'!E68))="","",OFFSET('Water Data'!$B$2,0,10*ROW('Water Data'!E68)))</f>
        <v/>
      </c>
      <c r="B74" s="491"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18" t="str">
        <f t="shared" ca="1" si="1"/>
        <v/>
      </c>
      <c r="D74" s="519"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19"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19"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19"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19"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19"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19"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19"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19"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19"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19"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19"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19"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19"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19"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19"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19"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19"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20"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20"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20"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20"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20"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20"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20"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20"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20"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20"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20"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20"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20"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20"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20"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20"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20"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20"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20"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20"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20"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20"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20"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20"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20"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20"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20"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20"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20"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20"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21"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97"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21"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21"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21"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21"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21"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21"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21"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21"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21"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21"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21"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21"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21"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21"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21"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21"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82" t="str">
        <f ca="1">+IF(OFFSET('Water Data'!$D$27,0,10*ROW('Water Data'!D68))="","",OFFSET('Water Data'!$D$27,0,10*ROW('Water Data'!D68)))</f>
        <v/>
      </c>
      <c r="BT74" s="382" t="str">
        <f ca="1">+IF(OFFSET('Water Data'!$D$28,0,10*ROW('Water Data'!D68))="","",OFFSET('Water Data'!$D$28,0,10*ROW('Water Data'!D68)))</f>
        <v/>
      </c>
      <c r="BU74" s="382" t="str">
        <f ca="1">+IF(OFFSET('Water Data'!$D$29,0,10*ROW('Water Data'!D68))="","",OFFSET('Water Data'!$D$29,0,10*ROW('Water Data'!D68)))</f>
        <v/>
      </c>
      <c r="BV74" s="382" t="str">
        <f ca="1">+IF(OFFSET('Water Data'!$E$27,0,10*ROW('Water Data'!E68))="","",OFFSET('Water Data'!$E$27,0,10*ROW('Water Data'!E68)))</f>
        <v/>
      </c>
      <c r="BW74" s="382" t="str">
        <f ca="1">+IF(OFFSET('Water Data'!$E$28,0,10*ROW('Water Data'!E68))="","",OFFSET('Water Data'!$E$28,0,10*ROW('Water Data'!E68)))</f>
        <v/>
      </c>
      <c r="BX74" s="382" t="str">
        <f ca="1">+IF(OFFSET('Water Data'!$E$29,0,10*ROW('Water Data'!E68))="","",OFFSET('Water Data'!$E$29,0,10*ROW('Water Data'!E68)))</f>
        <v/>
      </c>
      <c r="BY74" s="382" t="str">
        <f ca="1">+IF(OFFSET('Water Data'!$F$27,0,10*ROW('Water Data'!F68))="","",OFFSET('Water Data'!$F$27,0,10*ROW('Water Data'!F68)))</f>
        <v/>
      </c>
      <c r="BZ74" s="382" t="str">
        <f ca="1">+IF(OFFSET('Water Data'!$F$28,0,10*ROW('Water Data'!F68))="","",OFFSET('Water Data'!$F$28,0,10*ROW('Water Data'!F68)))</f>
        <v/>
      </c>
      <c r="CA74" s="382" t="str">
        <f ca="1">+IF(OFFSET('Water Data'!$F$29,0,10*ROW('Water Data'!F68))="","",OFFSET('Water Data'!$F$29,0,10*ROW('Water Data'!F68)))</f>
        <v/>
      </c>
      <c r="CB74" s="382" t="str">
        <f ca="1">+IF(OFFSET('Water Data'!$G$27,0,10*ROW('Water Data'!G68))="","",OFFSET('Water Data'!$G$27,0,10*ROW('Water Data'!G68)))</f>
        <v/>
      </c>
      <c r="CC74" s="382" t="str">
        <f ca="1">+IF(OFFSET('Water Data'!$G$28,0,10*ROW('Water Data'!G68))="","",OFFSET('Water Data'!$G$28,0,10*ROW('Water Data'!G68)))</f>
        <v/>
      </c>
      <c r="CD74" s="382" t="str">
        <f ca="1">+IF(OFFSET('Water Data'!$G$29,0,10*ROW('Water Data'!G68))="","",OFFSET('Water Data'!$G$29,0,10*ROW('Water Data'!G68)))</f>
        <v/>
      </c>
      <c r="CE74" s="382" t="str">
        <f ca="1">+IF(OFFSET('Water Data'!$H$27,0,10*ROW('Water Data'!H68))="","",OFFSET('Water Data'!$H$27,0,10*ROW('Water Data'!H68)))</f>
        <v/>
      </c>
      <c r="CF74" s="382" t="str">
        <f ca="1">+IF(OFFSET('Water Data'!$H$28,0,10*ROW('Water Data'!H68))="","",OFFSET('Water Data'!$H$28,0,10*ROW('Water Data'!H68)))</f>
        <v/>
      </c>
      <c r="CG74" s="382" t="str">
        <f ca="1">+IF(OFFSET('Water Data'!$H$29,0,10*ROW('Water Data'!H68))="","",OFFSET('Water Data'!$H$29,0,10*ROW('Water Data'!H68)))</f>
        <v/>
      </c>
      <c r="CH74" s="382" t="str">
        <f ca="1">+IF(OFFSET('Water Data'!$I$27,0,10*ROW('Water Data'!I68))="","",OFFSET('Water Data'!$I$27,0,10*ROW('Water Data'!I68)))</f>
        <v/>
      </c>
      <c r="CI74" s="382" t="str">
        <f ca="1">+IF(OFFSET('Water Data'!$I$28,0,10*ROW('Water Data'!I68))="","",OFFSET('Water Data'!$I$28,0,10*ROW('Water Data'!I68)))</f>
        <v/>
      </c>
      <c r="CJ74" s="382" t="str">
        <f ca="1">+IF(OFFSET('Water Data'!$I$29,0,10*ROW('Water Data'!I68))="","",OFFSET('Water Data'!$I$29,0,10*ROW('Water Data'!I68)))</f>
        <v/>
      </c>
      <c r="CK74" s="382" t="str">
        <f ca="1">+IF(OFFSET('Sanitation Data'!$D$28,0,10*ROW('Sanitation Data'!D68))="","",OFFSET('Sanitation Data'!$D$28,0,10*ROW('Sanitation Data'!D68)))</f>
        <v/>
      </c>
      <c r="CL74" s="382" t="str">
        <f ca="1">+IF(OFFSET('Sanitation Data'!$D$29,0,10*ROW('Sanitation Data'!D68))="","",OFFSET('Sanitation Data'!$D$29,0,10*ROW('Sanitation Data'!D68)))</f>
        <v/>
      </c>
      <c r="CM74" s="382" t="str">
        <f ca="1">+IF(OFFSET('Sanitation Data'!$D$30,0,10*ROW('Sanitation Data'!D68))="","",OFFSET('Sanitation Data'!$D$30,0,10*ROW('Sanitation Data'!D68)))</f>
        <v/>
      </c>
      <c r="CN74" s="382" t="str">
        <f ca="1">+IF(OFFSET('Sanitation Data'!$D$31,0,10*ROW('Sanitation Data'!D68))="","",OFFSET('Sanitation Data'!$D$31,0,10*ROW('Sanitation Data'!D68)))</f>
        <v/>
      </c>
      <c r="CO74" s="382" t="str">
        <f ca="1">+IF(OFFSET('Sanitation Data'!$D$32,0,10*ROW('Sanitation Data'!D68))="","",OFFSET('Sanitation Data'!$D$32,0,10*ROW('Sanitation Data'!D68)))</f>
        <v/>
      </c>
      <c r="CP74" s="382" t="str">
        <f ca="1">+IF(OFFSET('Sanitation Data'!$E$28,0,10*ROW('Sanitation Data'!E68))="","",OFFSET('Sanitation Data'!$E$28,0,10*ROW('Sanitation Data'!E68)))</f>
        <v/>
      </c>
      <c r="CQ74" s="382" t="str">
        <f ca="1">+IF(OFFSET('Sanitation Data'!$E$29,0,10*ROW('Sanitation Data'!E68))="","",OFFSET('Sanitation Data'!$E$29,0,10*ROW('Sanitation Data'!E68)))</f>
        <v/>
      </c>
      <c r="CR74" s="382" t="str">
        <f ca="1">+IF(OFFSET('Sanitation Data'!$E$30,0,10*ROW('Sanitation Data'!E68))="","",OFFSET('Sanitation Data'!$E$30,0,10*ROW('Sanitation Data'!E68)))</f>
        <v/>
      </c>
      <c r="CS74" s="382" t="str">
        <f ca="1">+IF(OFFSET('Sanitation Data'!$E$31,0,10*ROW('Sanitation Data'!E68))="","",OFFSET('Sanitation Data'!$E$31,0,10*ROW('Sanitation Data'!E68)))</f>
        <v/>
      </c>
      <c r="CT74" s="382" t="str">
        <f ca="1">+IF(OFFSET('Sanitation Data'!$E$32,0,10*ROW('Sanitation Data'!E68))="","",OFFSET('Sanitation Data'!$E$32,0,10*ROW('Sanitation Data'!E68)))</f>
        <v/>
      </c>
      <c r="CU74" s="382" t="str">
        <f ca="1">+IF(OFFSET('Sanitation Data'!$F$28,0,10*ROW('Sanitation Data'!F68))="","",OFFSET('Sanitation Data'!$F$28,0,10*ROW('Sanitation Data'!F68)))</f>
        <v/>
      </c>
      <c r="CV74" s="382" t="str">
        <f ca="1">+IF(OFFSET('Sanitation Data'!$F$29,0,10*ROW('Sanitation Data'!F68))="","",OFFSET('Sanitation Data'!$F$29,0,10*ROW('Sanitation Data'!F68)))</f>
        <v/>
      </c>
      <c r="CW74" s="382" t="str">
        <f ca="1">+IF(OFFSET('Sanitation Data'!$F$30,0,10*ROW('Sanitation Data'!F68))="","",OFFSET('Sanitation Data'!$F$30,0,10*ROW('Sanitation Data'!F68)))</f>
        <v/>
      </c>
      <c r="CX74" s="382" t="str">
        <f ca="1">+IF(OFFSET('Sanitation Data'!$F$31,0,10*ROW('Sanitation Data'!F68))="","",OFFSET('Sanitation Data'!$F$31,0,10*ROW('Sanitation Data'!F68)))</f>
        <v/>
      </c>
      <c r="CY74" s="382" t="str">
        <f ca="1">+IF(OFFSET('Sanitation Data'!$F$32,0,10*ROW('Sanitation Data'!F68))="","",OFFSET('Sanitation Data'!$F$32,0,10*ROW('Sanitation Data'!F68)))</f>
        <v/>
      </c>
      <c r="CZ74" s="382" t="str">
        <f ca="1">+IF(OFFSET('Sanitation Data'!$G$28,0,10*ROW('Sanitation Data'!G68))="","",OFFSET('Sanitation Data'!$G$28,0,10*ROW('Sanitation Data'!G68)))</f>
        <v/>
      </c>
      <c r="DA74" s="382" t="str">
        <f ca="1">+IF(OFFSET('Sanitation Data'!$G$29,0,10*ROW('Sanitation Data'!G68))="","",OFFSET('Sanitation Data'!$G$29,0,10*ROW('Sanitation Data'!G68)))</f>
        <v/>
      </c>
      <c r="DB74" s="382" t="str">
        <f ca="1">+IF(OFFSET('Sanitation Data'!$G$30,0,10*ROW('Sanitation Data'!G68))="","",OFFSET('Sanitation Data'!$G$30,0,10*ROW('Sanitation Data'!G68)))</f>
        <v/>
      </c>
      <c r="DC74" s="382" t="str">
        <f ca="1">+IF(OFFSET('Sanitation Data'!$G$31,0,10*ROW('Sanitation Data'!G68))="","",OFFSET('Sanitation Data'!$G$31,0,10*ROW('Sanitation Data'!G68)))</f>
        <v/>
      </c>
      <c r="DD74" s="382" t="str">
        <f ca="1">+IF(OFFSET('Sanitation Data'!$G$32,0,10*ROW('Sanitation Data'!G68))="","",OFFSET('Sanitation Data'!$G$32,0,10*ROW('Sanitation Data'!G68)))</f>
        <v/>
      </c>
      <c r="DE74" s="382" t="str">
        <f ca="1">+IF(OFFSET('Sanitation Data'!$H$28,0,10*ROW('Sanitation Data'!H68))="","",OFFSET('Sanitation Data'!$H$28,0,10*ROW('Sanitation Data'!H68)))</f>
        <v/>
      </c>
      <c r="DF74" s="382" t="str">
        <f ca="1">+IF(OFFSET('Sanitation Data'!$H$29,0,10*ROW('Sanitation Data'!H68))="","",OFFSET('Sanitation Data'!$H$29,0,10*ROW('Sanitation Data'!H68)))</f>
        <v/>
      </c>
      <c r="DG74" s="382" t="str">
        <f ca="1">+IF(OFFSET('Sanitation Data'!$H$30,0,10*ROW('Sanitation Data'!H68))="","",OFFSET('Sanitation Data'!$H$30,0,10*ROW('Sanitation Data'!H68)))</f>
        <v/>
      </c>
      <c r="DH74" s="382" t="str">
        <f ca="1">+IF(OFFSET('Sanitation Data'!$H$31,0,10*ROW('Sanitation Data'!H68))="","",OFFSET('Sanitation Data'!$H$31,0,10*ROW('Sanitation Data'!H68)))</f>
        <v/>
      </c>
      <c r="DI74" s="382" t="str">
        <f ca="1">+IF(OFFSET('Sanitation Data'!$H$32,0,10*ROW('Sanitation Data'!H68))="","",OFFSET('Sanitation Data'!$H$32,0,10*ROW('Sanitation Data'!H68)))</f>
        <v/>
      </c>
      <c r="DJ74" s="382" t="str">
        <f ca="1">+IF(OFFSET('Sanitation Data'!$I$28,0,10*ROW('Sanitation Data'!I68))="","",OFFSET('Sanitation Data'!$I$28,0,10*ROW('Sanitation Data'!I68)))</f>
        <v/>
      </c>
      <c r="DK74" s="382" t="str">
        <f ca="1">+IF(OFFSET('Sanitation Data'!$I$29,0,10*ROW('Sanitation Data'!I68))="","",OFFSET('Sanitation Data'!$I$29,0,10*ROW('Sanitation Data'!I68)))</f>
        <v/>
      </c>
      <c r="DL74" s="382" t="str">
        <f ca="1">+IF(OFFSET('Sanitation Data'!$I$30,0,10*ROW('Sanitation Data'!I68))="","",OFFSET('Sanitation Data'!$I$30,0,10*ROW('Sanitation Data'!I68)))</f>
        <v/>
      </c>
      <c r="DM74" s="382" t="str">
        <f ca="1">+IF(OFFSET('Sanitation Data'!$I$31,0,10*ROW('Sanitation Data'!I68))="","",OFFSET('Sanitation Data'!$I$31,0,10*ROW('Sanitation Data'!I68)))</f>
        <v/>
      </c>
      <c r="DN74" s="382" t="str">
        <f ca="1">+IF(OFFSET('Sanitation Data'!$I$32,0,10*ROW('Sanitation Data'!I68))="","",OFFSET('Sanitation Data'!$I$32,0,10*ROW('Sanitation Data'!I68)))</f>
        <v/>
      </c>
      <c r="DO74" s="382" t="str">
        <f ca="1">+IF(OFFSET('Hygiene Data'!$D$11,0,10*ROW('Hygiene Data'!D68))="","",OFFSET('Hygiene Data'!$D$11,0,10*ROW('Hygiene Data'!D68)))</f>
        <v/>
      </c>
      <c r="DP74" s="382" t="str">
        <f ca="1">+IF(OFFSET('Hygiene Data'!$D$12,0,10*ROW('Hygiene Data'!D68))="","",OFFSET('Hygiene Data'!$D$12,0,10*ROW('Hygiene Data'!D68)))</f>
        <v/>
      </c>
      <c r="DQ74" s="382" t="str">
        <f ca="1">+IF(OFFSET('Hygiene Data'!$D$13,0,10*ROW('Hygiene Data'!D68))="","",OFFSET('Hygiene Data'!$D$13,0,10*ROW('Hygiene Data'!D68)))</f>
        <v/>
      </c>
      <c r="DR74" s="382" t="str">
        <f ca="1">+IF(OFFSET('Hygiene Data'!$E$11,0,10*ROW('Hygiene Data'!E68))="","",OFFSET('Hygiene Data'!$E$11,0,10*ROW('Hygiene Data'!E68)))</f>
        <v/>
      </c>
      <c r="DS74" s="382" t="str">
        <f ca="1">+IF(OFFSET('Hygiene Data'!$E$12,0,10*ROW('Hygiene Data'!E68))="","",OFFSET('Hygiene Data'!$E$12,0,10*ROW('Hygiene Data'!E68)))</f>
        <v/>
      </c>
      <c r="DT74" s="382" t="str">
        <f ca="1">+IF(OFFSET('Hygiene Data'!$E$13,0,10*ROW('Hygiene Data'!E68))="","",OFFSET('Hygiene Data'!$E$13,0,10*ROW('Hygiene Data'!E68)))</f>
        <v/>
      </c>
      <c r="DU74" s="382" t="str">
        <f ca="1">+IF(OFFSET('Hygiene Data'!$F$11,0,10*ROW('Hygiene Data'!F68))="","",OFFSET('Hygiene Data'!$F$11,0,10*ROW('Hygiene Data'!F68)))</f>
        <v/>
      </c>
      <c r="DV74" s="382" t="str">
        <f ca="1">+IF(OFFSET('Hygiene Data'!$F$12,0,10*ROW('Hygiene Data'!F68))="","",OFFSET('Hygiene Data'!$F$12,0,10*ROW('Hygiene Data'!F68)))</f>
        <v/>
      </c>
      <c r="DW74" s="382" t="str">
        <f ca="1">+IF(OFFSET('Hygiene Data'!$F$13,0,10*ROW('Hygiene Data'!F68))="","",OFFSET('Hygiene Data'!$F$13,0,10*ROW('Hygiene Data'!F68)))</f>
        <v/>
      </c>
      <c r="DX74" s="382" t="str">
        <f ca="1">+IF(OFFSET('Hygiene Data'!$G$11,0,10*ROW('Hygiene Data'!G68))="","",OFFSET('Hygiene Data'!$G$11,0,10*ROW('Hygiene Data'!G68)))</f>
        <v/>
      </c>
      <c r="DY74" s="382" t="str">
        <f ca="1">+IF(OFFSET('Hygiene Data'!$G$12,0,10*ROW('Hygiene Data'!G68))="","",OFFSET('Hygiene Data'!$G$12,0,10*ROW('Hygiene Data'!G68)))</f>
        <v/>
      </c>
      <c r="DZ74" s="382" t="str">
        <f ca="1">+IF(OFFSET('Hygiene Data'!$G$13,0,10*ROW('Hygiene Data'!G68))="","",OFFSET('Hygiene Data'!$G$13,0,10*ROW('Hygiene Data'!G68)))</f>
        <v/>
      </c>
      <c r="EA74" s="382" t="str">
        <f ca="1">+IF(OFFSET('Hygiene Data'!$H$11,0,10*ROW('Hygiene Data'!H68))="","",OFFSET('Hygiene Data'!$H$11,0,10*ROW('Hygiene Data'!H68)))</f>
        <v/>
      </c>
      <c r="EB74" s="382" t="str">
        <f ca="1">+IF(OFFSET('Hygiene Data'!$H$12,0,10*ROW('Hygiene Data'!H68))="","",OFFSET('Hygiene Data'!$H$12,0,10*ROW('Hygiene Data'!H68)))</f>
        <v/>
      </c>
      <c r="EC74" s="382" t="str">
        <f ca="1">+IF(OFFSET('Hygiene Data'!$H$13,0,10*ROW('Hygiene Data'!H68))="","",OFFSET('Hygiene Data'!$H$13,0,10*ROW('Hygiene Data'!H68)))</f>
        <v/>
      </c>
      <c r="ED74" s="382" t="str">
        <f ca="1">+IF(OFFSET('Hygiene Data'!$I$11,0,10*ROW('Hygiene Data'!I68))="","",OFFSET('Hygiene Data'!$I$11,0,10*ROW('Hygiene Data'!I68)))</f>
        <v/>
      </c>
      <c r="EE74" s="382" t="str">
        <f ca="1">+IF(OFFSET('Hygiene Data'!$I$12,0,10*ROW('Hygiene Data'!I68))="","",OFFSET('Hygiene Data'!$I$12,0,10*ROW('Hygiene Data'!I68)))</f>
        <v/>
      </c>
      <c r="EF74" s="382" t="str">
        <f ca="1">+IF(OFFSET('Hygiene Data'!$I$13,0,10*ROW('Hygiene Data'!I68))="","",OFFSET('Hygiene Data'!$I$13,0,10*ROW('Hygiene Data'!I68)))</f>
        <v/>
      </c>
    </row>
    <row r="75" spans="1:136" x14ac:dyDescent="0.25">
      <c r="A75" s="491" t="str">
        <f ca="1">+IF(OFFSET('Water Data'!$B$2,0,10*ROW('Water Data'!E69))="","",OFFSET('Water Data'!$B$2,0,10*ROW('Water Data'!E69)))</f>
        <v/>
      </c>
      <c r="B75" s="491"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18" t="str">
        <f t="shared" ca="1" si="1"/>
        <v/>
      </c>
      <c r="D75" s="519"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19"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19"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19"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19"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19"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19"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19"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19"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19"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19"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19"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19"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19"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19"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19"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19"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19"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20"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20"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20"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20"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20"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20"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20"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20"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20"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20"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20"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20"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20"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20"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20"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20"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20"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20"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20"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20"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20"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20"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20"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20"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20"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20"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20"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20"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20"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20"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21"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97"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21"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21"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21"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21"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21"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21"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21"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21"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21"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21"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21"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21"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21"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21"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21"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21"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82" t="str">
        <f ca="1">+IF(OFFSET('Water Data'!$D$27,0,10*ROW('Water Data'!D69))="","",OFFSET('Water Data'!$D$27,0,10*ROW('Water Data'!D69)))</f>
        <v/>
      </c>
      <c r="BT75" s="382" t="str">
        <f ca="1">+IF(OFFSET('Water Data'!$D$28,0,10*ROW('Water Data'!D69))="","",OFFSET('Water Data'!$D$28,0,10*ROW('Water Data'!D69)))</f>
        <v/>
      </c>
      <c r="BU75" s="382" t="str">
        <f ca="1">+IF(OFFSET('Water Data'!$D$29,0,10*ROW('Water Data'!D69))="","",OFFSET('Water Data'!$D$29,0,10*ROW('Water Data'!D69)))</f>
        <v/>
      </c>
      <c r="BV75" s="382" t="str">
        <f ca="1">+IF(OFFSET('Water Data'!$E$27,0,10*ROW('Water Data'!E69))="","",OFFSET('Water Data'!$E$27,0,10*ROW('Water Data'!E69)))</f>
        <v/>
      </c>
      <c r="BW75" s="382" t="str">
        <f ca="1">+IF(OFFSET('Water Data'!$E$28,0,10*ROW('Water Data'!E69))="","",OFFSET('Water Data'!$E$28,0,10*ROW('Water Data'!E69)))</f>
        <v/>
      </c>
      <c r="BX75" s="382" t="str">
        <f ca="1">+IF(OFFSET('Water Data'!$E$29,0,10*ROW('Water Data'!E69))="","",OFFSET('Water Data'!$E$29,0,10*ROW('Water Data'!E69)))</f>
        <v/>
      </c>
      <c r="BY75" s="382" t="str">
        <f ca="1">+IF(OFFSET('Water Data'!$F$27,0,10*ROW('Water Data'!F69))="","",OFFSET('Water Data'!$F$27,0,10*ROW('Water Data'!F69)))</f>
        <v/>
      </c>
      <c r="BZ75" s="382" t="str">
        <f ca="1">+IF(OFFSET('Water Data'!$F$28,0,10*ROW('Water Data'!F69))="","",OFFSET('Water Data'!$F$28,0,10*ROW('Water Data'!F69)))</f>
        <v/>
      </c>
      <c r="CA75" s="382" t="str">
        <f ca="1">+IF(OFFSET('Water Data'!$F$29,0,10*ROW('Water Data'!F69))="","",OFFSET('Water Data'!$F$29,0,10*ROW('Water Data'!F69)))</f>
        <v/>
      </c>
      <c r="CB75" s="382" t="str">
        <f ca="1">+IF(OFFSET('Water Data'!$G$27,0,10*ROW('Water Data'!G69))="","",OFFSET('Water Data'!$G$27,0,10*ROW('Water Data'!G69)))</f>
        <v/>
      </c>
      <c r="CC75" s="382" t="str">
        <f ca="1">+IF(OFFSET('Water Data'!$G$28,0,10*ROW('Water Data'!G69))="","",OFFSET('Water Data'!$G$28,0,10*ROW('Water Data'!G69)))</f>
        <v/>
      </c>
      <c r="CD75" s="382" t="str">
        <f ca="1">+IF(OFFSET('Water Data'!$G$29,0,10*ROW('Water Data'!G69))="","",OFFSET('Water Data'!$G$29,0,10*ROW('Water Data'!G69)))</f>
        <v/>
      </c>
      <c r="CE75" s="382" t="str">
        <f ca="1">+IF(OFFSET('Water Data'!$H$27,0,10*ROW('Water Data'!H69))="","",OFFSET('Water Data'!$H$27,0,10*ROW('Water Data'!H69)))</f>
        <v/>
      </c>
      <c r="CF75" s="382" t="str">
        <f ca="1">+IF(OFFSET('Water Data'!$H$28,0,10*ROW('Water Data'!H69))="","",OFFSET('Water Data'!$H$28,0,10*ROW('Water Data'!H69)))</f>
        <v/>
      </c>
      <c r="CG75" s="382" t="str">
        <f ca="1">+IF(OFFSET('Water Data'!$H$29,0,10*ROW('Water Data'!H69))="","",OFFSET('Water Data'!$H$29,0,10*ROW('Water Data'!H69)))</f>
        <v/>
      </c>
      <c r="CH75" s="382" t="str">
        <f ca="1">+IF(OFFSET('Water Data'!$I$27,0,10*ROW('Water Data'!I69))="","",OFFSET('Water Data'!$I$27,0,10*ROW('Water Data'!I69)))</f>
        <v/>
      </c>
      <c r="CI75" s="382" t="str">
        <f ca="1">+IF(OFFSET('Water Data'!$I$28,0,10*ROW('Water Data'!I69))="","",OFFSET('Water Data'!$I$28,0,10*ROW('Water Data'!I69)))</f>
        <v/>
      </c>
      <c r="CJ75" s="382" t="str">
        <f ca="1">+IF(OFFSET('Water Data'!$I$29,0,10*ROW('Water Data'!I69))="","",OFFSET('Water Data'!$I$29,0,10*ROW('Water Data'!I69)))</f>
        <v/>
      </c>
      <c r="CK75" s="382" t="str">
        <f ca="1">+IF(OFFSET('Sanitation Data'!$D$28,0,10*ROW('Sanitation Data'!D69))="","",OFFSET('Sanitation Data'!$D$28,0,10*ROW('Sanitation Data'!D69)))</f>
        <v/>
      </c>
      <c r="CL75" s="382" t="str">
        <f ca="1">+IF(OFFSET('Sanitation Data'!$D$29,0,10*ROW('Sanitation Data'!D69))="","",OFFSET('Sanitation Data'!$D$29,0,10*ROW('Sanitation Data'!D69)))</f>
        <v/>
      </c>
      <c r="CM75" s="382" t="str">
        <f ca="1">+IF(OFFSET('Sanitation Data'!$D$30,0,10*ROW('Sanitation Data'!D69))="","",OFFSET('Sanitation Data'!$D$30,0,10*ROW('Sanitation Data'!D69)))</f>
        <v/>
      </c>
      <c r="CN75" s="382" t="str">
        <f ca="1">+IF(OFFSET('Sanitation Data'!$D$31,0,10*ROW('Sanitation Data'!D69))="","",OFFSET('Sanitation Data'!$D$31,0,10*ROW('Sanitation Data'!D69)))</f>
        <v/>
      </c>
      <c r="CO75" s="382" t="str">
        <f ca="1">+IF(OFFSET('Sanitation Data'!$D$32,0,10*ROW('Sanitation Data'!D69))="","",OFFSET('Sanitation Data'!$D$32,0,10*ROW('Sanitation Data'!D69)))</f>
        <v/>
      </c>
      <c r="CP75" s="382" t="str">
        <f ca="1">+IF(OFFSET('Sanitation Data'!$E$28,0,10*ROW('Sanitation Data'!E69))="","",OFFSET('Sanitation Data'!$E$28,0,10*ROW('Sanitation Data'!E69)))</f>
        <v/>
      </c>
      <c r="CQ75" s="382" t="str">
        <f ca="1">+IF(OFFSET('Sanitation Data'!$E$29,0,10*ROW('Sanitation Data'!E69))="","",OFFSET('Sanitation Data'!$E$29,0,10*ROW('Sanitation Data'!E69)))</f>
        <v/>
      </c>
      <c r="CR75" s="382" t="str">
        <f ca="1">+IF(OFFSET('Sanitation Data'!$E$30,0,10*ROW('Sanitation Data'!E69))="","",OFFSET('Sanitation Data'!$E$30,0,10*ROW('Sanitation Data'!E69)))</f>
        <v/>
      </c>
      <c r="CS75" s="382" t="str">
        <f ca="1">+IF(OFFSET('Sanitation Data'!$E$31,0,10*ROW('Sanitation Data'!E69))="","",OFFSET('Sanitation Data'!$E$31,0,10*ROW('Sanitation Data'!E69)))</f>
        <v/>
      </c>
      <c r="CT75" s="382" t="str">
        <f ca="1">+IF(OFFSET('Sanitation Data'!$E$32,0,10*ROW('Sanitation Data'!E69))="","",OFFSET('Sanitation Data'!$E$32,0,10*ROW('Sanitation Data'!E69)))</f>
        <v/>
      </c>
      <c r="CU75" s="382" t="str">
        <f ca="1">+IF(OFFSET('Sanitation Data'!$F$28,0,10*ROW('Sanitation Data'!F69))="","",OFFSET('Sanitation Data'!$F$28,0,10*ROW('Sanitation Data'!F69)))</f>
        <v/>
      </c>
      <c r="CV75" s="382" t="str">
        <f ca="1">+IF(OFFSET('Sanitation Data'!$F$29,0,10*ROW('Sanitation Data'!F69))="","",OFFSET('Sanitation Data'!$F$29,0,10*ROW('Sanitation Data'!F69)))</f>
        <v/>
      </c>
      <c r="CW75" s="382" t="str">
        <f ca="1">+IF(OFFSET('Sanitation Data'!$F$30,0,10*ROW('Sanitation Data'!F69))="","",OFFSET('Sanitation Data'!$F$30,0,10*ROW('Sanitation Data'!F69)))</f>
        <v/>
      </c>
      <c r="CX75" s="382" t="str">
        <f ca="1">+IF(OFFSET('Sanitation Data'!$F$31,0,10*ROW('Sanitation Data'!F69))="","",OFFSET('Sanitation Data'!$F$31,0,10*ROW('Sanitation Data'!F69)))</f>
        <v/>
      </c>
      <c r="CY75" s="382" t="str">
        <f ca="1">+IF(OFFSET('Sanitation Data'!$F$32,0,10*ROW('Sanitation Data'!F69))="","",OFFSET('Sanitation Data'!$F$32,0,10*ROW('Sanitation Data'!F69)))</f>
        <v/>
      </c>
      <c r="CZ75" s="382" t="str">
        <f ca="1">+IF(OFFSET('Sanitation Data'!$G$28,0,10*ROW('Sanitation Data'!G69))="","",OFFSET('Sanitation Data'!$G$28,0,10*ROW('Sanitation Data'!G69)))</f>
        <v/>
      </c>
      <c r="DA75" s="382" t="str">
        <f ca="1">+IF(OFFSET('Sanitation Data'!$G$29,0,10*ROW('Sanitation Data'!G69))="","",OFFSET('Sanitation Data'!$G$29,0,10*ROW('Sanitation Data'!G69)))</f>
        <v/>
      </c>
      <c r="DB75" s="382" t="str">
        <f ca="1">+IF(OFFSET('Sanitation Data'!$G$30,0,10*ROW('Sanitation Data'!G69))="","",OFFSET('Sanitation Data'!$G$30,0,10*ROW('Sanitation Data'!G69)))</f>
        <v/>
      </c>
      <c r="DC75" s="382" t="str">
        <f ca="1">+IF(OFFSET('Sanitation Data'!$G$31,0,10*ROW('Sanitation Data'!G69))="","",OFFSET('Sanitation Data'!$G$31,0,10*ROW('Sanitation Data'!G69)))</f>
        <v/>
      </c>
      <c r="DD75" s="382" t="str">
        <f ca="1">+IF(OFFSET('Sanitation Data'!$G$32,0,10*ROW('Sanitation Data'!G69))="","",OFFSET('Sanitation Data'!$G$32,0,10*ROW('Sanitation Data'!G69)))</f>
        <v/>
      </c>
      <c r="DE75" s="382" t="str">
        <f ca="1">+IF(OFFSET('Sanitation Data'!$H$28,0,10*ROW('Sanitation Data'!H69))="","",OFFSET('Sanitation Data'!$H$28,0,10*ROW('Sanitation Data'!H69)))</f>
        <v/>
      </c>
      <c r="DF75" s="382" t="str">
        <f ca="1">+IF(OFFSET('Sanitation Data'!$H$29,0,10*ROW('Sanitation Data'!H69))="","",OFFSET('Sanitation Data'!$H$29,0,10*ROW('Sanitation Data'!H69)))</f>
        <v/>
      </c>
      <c r="DG75" s="382" t="str">
        <f ca="1">+IF(OFFSET('Sanitation Data'!$H$30,0,10*ROW('Sanitation Data'!H69))="","",OFFSET('Sanitation Data'!$H$30,0,10*ROW('Sanitation Data'!H69)))</f>
        <v/>
      </c>
      <c r="DH75" s="382" t="str">
        <f ca="1">+IF(OFFSET('Sanitation Data'!$H$31,0,10*ROW('Sanitation Data'!H69))="","",OFFSET('Sanitation Data'!$H$31,0,10*ROW('Sanitation Data'!H69)))</f>
        <v/>
      </c>
      <c r="DI75" s="382" t="str">
        <f ca="1">+IF(OFFSET('Sanitation Data'!$H$32,0,10*ROW('Sanitation Data'!H69))="","",OFFSET('Sanitation Data'!$H$32,0,10*ROW('Sanitation Data'!H69)))</f>
        <v/>
      </c>
      <c r="DJ75" s="382" t="str">
        <f ca="1">+IF(OFFSET('Sanitation Data'!$I$28,0,10*ROW('Sanitation Data'!I69))="","",OFFSET('Sanitation Data'!$I$28,0,10*ROW('Sanitation Data'!I69)))</f>
        <v/>
      </c>
      <c r="DK75" s="382" t="str">
        <f ca="1">+IF(OFFSET('Sanitation Data'!$I$29,0,10*ROW('Sanitation Data'!I69))="","",OFFSET('Sanitation Data'!$I$29,0,10*ROW('Sanitation Data'!I69)))</f>
        <v/>
      </c>
      <c r="DL75" s="382" t="str">
        <f ca="1">+IF(OFFSET('Sanitation Data'!$I$30,0,10*ROW('Sanitation Data'!I69))="","",OFFSET('Sanitation Data'!$I$30,0,10*ROW('Sanitation Data'!I69)))</f>
        <v/>
      </c>
      <c r="DM75" s="382" t="str">
        <f ca="1">+IF(OFFSET('Sanitation Data'!$I$31,0,10*ROW('Sanitation Data'!I69))="","",OFFSET('Sanitation Data'!$I$31,0,10*ROW('Sanitation Data'!I69)))</f>
        <v/>
      </c>
      <c r="DN75" s="382" t="str">
        <f ca="1">+IF(OFFSET('Sanitation Data'!$I$32,0,10*ROW('Sanitation Data'!I69))="","",OFFSET('Sanitation Data'!$I$32,0,10*ROW('Sanitation Data'!I69)))</f>
        <v/>
      </c>
      <c r="DO75" s="382" t="str">
        <f ca="1">+IF(OFFSET('Hygiene Data'!$D$11,0,10*ROW('Hygiene Data'!D69))="","",OFFSET('Hygiene Data'!$D$11,0,10*ROW('Hygiene Data'!D69)))</f>
        <v/>
      </c>
      <c r="DP75" s="382" t="str">
        <f ca="1">+IF(OFFSET('Hygiene Data'!$D$12,0,10*ROW('Hygiene Data'!D69))="","",OFFSET('Hygiene Data'!$D$12,0,10*ROW('Hygiene Data'!D69)))</f>
        <v/>
      </c>
      <c r="DQ75" s="382" t="str">
        <f ca="1">+IF(OFFSET('Hygiene Data'!$D$13,0,10*ROW('Hygiene Data'!D69))="","",OFFSET('Hygiene Data'!$D$13,0,10*ROW('Hygiene Data'!D69)))</f>
        <v/>
      </c>
      <c r="DR75" s="382" t="str">
        <f ca="1">+IF(OFFSET('Hygiene Data'!$E$11,0,10*ROW('Hygiene Data'!E69))="","",OFFSET('Hygiene Data'!$E$11,0,10*ROW('Hygiene Data'!E69)))</f>
        <v/>
      </c>
      <c r="DS75" s="382" t="str">
        <f ca="1">+IF(OFFSET('Hygiene Data'!$E$12,0,10*ROW('Hygiene Data'!E69))="","",OFFSET('Hygiene Data'!$E$12,0,10*ROW('Hygiene Data'!E69)))</f>
        <v/>
      </c>
      <c r="DT75" s="382" t="str">
        <f ca="1">+IF(OFFSET('Hygiene Data'!$E$13,0,10*ROW('Hygiene Data'!E69))="","",OFFSET('Hygiene Data'!$E$13,0,10*ROW('Hygiene Data'!E69)))</f>
        <v/>
      </c>
      <c r="DU75" s="382" t="str">
        <f ca="1">+IF(OFFSET('Hygiene Data'!$F$11,0,10*ROW('Hygiene Data'!F69))="","",OFFSET('Hygiene Data'!$F$11,0,10*ROW('Hygiene Data'!F69)))</f>
        <v/>
      </c>
      <c r="DV75" s="382" t="str">
        <f ca="1">+IF(OFFSET('Hygiene Data'!$F$12,0,10*ROW('Hygiene Data'!F69))="","",OFFSET('Hygiene Data'!$F$12,0,10*ROW('Hygiene Data'!F69)))</f>
        <v/>
      </c>
      <c r="DW75" s="382" t="str">
        <f ca="1">+IF(OFFSET('Hygiene Data'!$F$13,0,10*ROW('Hygiene Data'!F69))="","",OFFSET('Hygiene Data'!$F$13,0,10*ROW('Hygiene Data'!F69)))</f>
        <v/>
      </c>
      <c r="DX75" s="382" t="str">
        <f ca="1">+IF(OFFSET('Hygiene Data'!$G$11,0,10*ROW('Hygiene Data'!G69))="","",OFFSET('Hygiene Data'!$G$11,0,10*ROW('Hygiene Data'!G69)))</f>
        <v/>
      </c>
      <c r="DY75" s="382" t="str">
        <f ca="1">+IF(OFFSET('Hygiene Data'!$G$12,0,10*ROW('Hygiene Data'!G69))="","",OFFSET('Hygiene Data'!$G$12,0,10*ROW('Hygiene Data'!G69)))</f>
        <v/>
      </c>
      <c r="DZ75" s="382" t="str">
        <f ca="1">+IF(OFFSET('Hygiene Data'!$G$13,0,10*ROW('Hygiene Data'!G69))="","",OFFSET('Hygiene Data'!$G$13,0,10*ROW('Hygiene Data'!G69)))</f>
        <v/>
      </c>
      <c r="EA75" s="382" t="str">
        <f ca="1">+IF(OFFSET('Hygiene Data'!$H$11,0,10*ROW('Hygiene Data'!H69))="","",OFFSET('Hygiene Data'!$H$11,0,10*ROW('Hygiene Data'!H69)))</f>
        <v/>
      </c>
      <c r="EB75" s="382" t="str">
        <f ca="1">+IF(OFFSET('Hygiene Data'!$H$12,0,10*ROW('Hygiene Data'!H69))="","",OFFSET('Hygiene Data'!$H$12,0,10*ROW('Hygiene Data'!H69)))</f>
        <v/>
      </c>
      <c r="EC75" s="382" t="str">
        <f ca="1">+IF(OFFSET('Hygiene Data'!$H$13,0,10*ROW('Hygiene Data'!H69))="","",OFFSET('Hygiene Data'!$H$13,0,10*ROW('Hygiene Data'!H69)))</f>
        <v/>
      </c>
      <c r="ED75" s="382" t="str">
        <f ca="1">+IF(OFFSET('Hygiene Data'!$I$11,0,10*ROW('Hygiene Data'!I69))="","",OFFSET('Hygiene Data'!$I$11,0,10*ROW('Hygiene Data'!I69)))</f>
        <v/>
      </c>
      <c r="EE75" s="382" t="str">
        <f ca="1">+IF(OFFSET('Hygiene Data'!$I$12,0,10*ROW('Hygiene Data'!I69))="","",OFFSET('Hygiene Data'!$I$12,0,10*ROW('Hygiene Data'!I69)))</f>
        <v/>
      </c>
      <c r="EF75" s="382" t="str">
        <f ca="1">+IF(OFFSET('Hygiene Data'!$I$13,0,10*ROW('Hygiene Data'!I69))="","",OFFSET('Hygiene Data'!$I$13,0,10*ROW('Hygiene Data'!I69)))</f>
        <v/>
      </c>
    </row>
    <row r="76" spans="1:136" x14ac:dyDescent="0.25">
      <c r="A76" s="491" t="str">
        <f ca="1">+IF(OFFSET('Water Data'!$B$2,0,10*ROW('Water Data'!E70))="","",OFFSET('Water Data'!$B$2,0,10*ROW('Water Data'!E70)))</f>
        <v/>
      </c>
      <c r="B76" s="491"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18" t="str">
        <f t="shared" ca="1" si="1"/>
        <v/>
      </c>
      <c r="D76" s="519"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19"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19"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19"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19"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19"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19"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19"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19"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19"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19"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19"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19"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19"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19"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19"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19"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19"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20"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20"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20"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20"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20"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20"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20"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20"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20"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20"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20"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20"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20"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20"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20"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20"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20"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20"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20"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20"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20"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20"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20"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20"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20"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20"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20"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20"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20"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20"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21"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97"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21"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21"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21"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21"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21"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21"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21"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21"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21"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21"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21"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21"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21"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21"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21"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21"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82" t="str">
        <f ca="1">+IF(OFFSET('Water Data'!$D$27,0,10*ROW('Water Data'!D70))="","",OFFSET('Water Data'!$D$27,0,10*ROW('Water Data'!D70)))</f>
        <v/>
      </c>
      <c r="BT76" s="382" t="str">
        <f ca="1">+IF(OFFSET('Water Data'!$D$28,0,10*ROW('Water Data'!D70))="","",OFFSET('Water Data'!$D$28,0,10*ROW('Water Data'!D70)))</f>
        <v/>
      </c>
      <c r="BU76" s="382" t="str">
        <f ca="1">+IF(OFFSET('Water Data'!$D$29,0,10*ROW('Water Data'!D70))="","",OFFSET('Water Data'!$D$29,0,10*ROW('Water Data'!D70)))</f>
        <v/>
      </c>
      <c r="BV76" s="382" t="str">
        <f ca="1">+IF(OFFSET('Water Data'!$E$27,0,10*ROW('Water Data'!E70))="","",OFFSET('Water Data'!$E$27,0,10*ROW('Water Data'!E70)))</f>
        <v/>
      </c>
      <c r="BW76" s="382" t="str">
        <f ca="1">+IF(OFFSET('Water Data'!$E$28,0,10*ROW('Water Data'!E70))="","",OFFSET('Water Data'!$E$28,0,10*ROW('Water Data'!E70)))</f>
        <v/>
      </c>
      <c r="BX76" s="382" t="str">
        <f ca="1">+IF(OFFSET('Water Data'!$E$29,0,10*ROW('Water Data'!E70))="","",OFFSET('Water Data'!$E$29,0,10*ROW('Water Data'!E70)))</f>
        <v/>
      </c>
      <c r="BY76" s="382" t="str">
        <f ca="1">+IF(OFFSET('Water Data'!$F$27,0,10*ROW('Water Data'!F70))="","",OFFSET('Water Data'!$F$27,0,10*ROW('Water Data'!F70)))</f>
        <v/>
      </c>
      <c r="BZ76" s="382" t="str">
        <f ca="1">+IF(OFFSET('Water Data'!$F$28,0,10*ROW('Water Data'!F70))="","",OFFSET('Water Data'!$F$28,0,10*ROW('Water Data'!F70)))</f>
        <v/>
      </c>
      <c r="CA76" s="382" t="str">
        <f ca="1">+IF(OFFSET('Water Data'!$F$29,0,10*ROW('Water Data'!F70))="","",OFFSET('Water Data'!$F$29,0,10*ROW('Water Data'!F70)))</f>
        <v/>
      </c>
      <c r="CB76" s="382" t="str">
        <f ca="1">+IF(OFFSET('Water Data'!$G$27,0,10*ROW('Water Data'!G70))="","",OFFSET('Water Data'!$G$27,0,10*ROW('Water Data'!G70)))</f>
        <v/>
      </c>
      <c r="CC76" s="382" t="str">
        <f ca="1">+IF(OFFSET('Water Data'!$G$28,0,10*ROW('Water Data'!G70))="","",OFFSET('Water Data'!$G$28,0,10*ROW('Water Data'!G70)))</f>
        <v/>
      </c>
      <c r="CD76" s="382" t="str">
        <f ca="1">+IF(OFFSET('Water Data'!$G$29,0,10*ROW('Water Data'!G70))="","",OFFSET('Water Data'!$G$29,0,10*ROW('Water Data'!G70)))</f>
        <v/>
      </c>
      <c r="CE76" s="382" t="str">
        <f ca="1">+IF(OFFSET('Water Data'!$H$27,0,10*ROW('Water Data'!H70))="","",OFFSET('Water Data'!$H$27,0,10*ROW('Water Data'!H70)))</f>
        <v/>
      </c>
      <c r="CF76" s="382" t="str">
        <f ca="1">+IF(OFFSET('Water Data'!$H$28,0,10*ROW('Water Data'!H70))="","",OFFSET('Water Data'!$H$28,0,10*ROW('Water Data'!H70)))</f>
        <v/>
      </c>
      <c r="CG76" s="382" t="str">
        <f ca="1">+IF(OFFSET('Water Data'!$H$29,0,10*ROW('Water Data'!H70))="","",OFFSET('Water Data'!$H$29,0,10*ROW('Water Data'!H70)))</f>
        <v/>
      </c>
      <c r="CH76" s="382" t="str">
        <f ca="1">+IF(OFFSET('Water Data'!$I$27,0,10*ROW('Water Data'!I70))="","",OFFSET('Water Data'!$I$27,0,10*ROW('Water Data'!I70)))</f>
        <v/>
      </c>
      <c r="CI76" s="382" t="str">
        <f ca="1">+IF(OFFSET('Water Data'!$I$28,0,10*ROW('Water Data'!I70))="","",OFFSET('Water Data'!$I$28,0,10*ROW('Water Data'!I70)))</f>
        <v/>
      </c>
      <c r="CJ76" s="382" t="str">
        <f ca="1">+IF(OFFSET('Water Data'!$I$29,0,10*ROW('Water Data'!I70))="","",OFFSET('Water Data'!$I$29,0,10*ROW('Water Data'!I70)))</f>
        <v/>
      </c>
      <c r="CK76" s="382" t="str">
        <f ca="1">+IF(OFFSET('Sanitation Data'!$D$28,0,10*ROW('Sanitation Data'!D70))="","",OFFSET('Sanitation Data'!$D$28,0,10*ROW('Sanitation Data'!D70)))</f>
        <v/>
      </c>
      <c r="CL76" s="382" t="str">
        <f ca="1">+IF(OFFSET('Sanitation Data'!$D$29,0,10*ROW('Sanitation Data'!D70))="","",OFFSET('Sanitation Data'!$D$29,0,10*ROW('Sanitation Data'!D70)))</f>
        <v/>
      </c>
      <c r="CM76" s="382" t="str">
        <f ca="1">+IF(OFFSET('Sanitation Data'!$D$30,0,10*ROW('Sanitation Data'!D70))="","",OFFSET('Sanitation Data'!$D$30,0,10*ROW('Sanitation Data'!D70)))</f>
        <v/>
      </c>
      <c r="CN76" s="382" t="str">
        <f ca="1">+IF(OFFSET('Sanitation Data'!$D$31,0,10*ROW('Sanitation Data'!D70))="","",OFFSET('Sanitation Data'!$D$31,0,10*ROW('Sanitation Data'!D70)))</f>
        <v/>
      </c>
      <c r="CO76" s="382" t="str">
        <f ca="1">+IF(OFFSET('Sanitation Data'!$D$32,0,10*ROW('Sanitation Data'!D70))="","",OFFSET('Sanitation Data'!$D$32,0,10*ROW('Sanitation Data'!D70)))</f>
        <v/>
      </c>
      <c r="CP76" s="382" t="str">
        <f ca="1">+IF(OFFSET('Sanitation Data'!$E$28,0,10*ROW('Sanitation Data'!E70))="","",OFFSET('Sanitation Data'!$E$28,0,10*ROW('Sanitation Data'!E70)))</f>
        <v/>
      </c>
      <c r="CQ76" s="382" t="str">
        <f ca="1">+IF(OFFSET('Sanitation Data'!$E$29,0,10*ROW('Sanitation Data'!E70))="","",OFFSET('Sanitation Data'!$E$29,0,10*ROW('Sanitation Data'!E70)))</f>
        <v/>
      </c>
      <c r="CR76" s="382" t="str">
        <f ca="1">+IF(OFFSET('Sanitation Data'!$E$30,0,10*ROW('Sanitation Data'!E70))="","",OFFSET('Sanitation Data'!$E$30,0,10*ROW('Sanitation Data'!E70)))</f>
        <v/>
      </c>
      <c r="CS76" s="382" t="str">
        <f ca="1">+IF(OFFSET('Sanitation Data'!$E$31,0,10*ROW('Sanitation Data'!E70))="","",OFFSET('Sanitation Data'!$E$31,0,10*ROW('Sanitation Data'!E70)))</f>
        <v/>
      </c>
      <c r="CT76" s="382" t="str">
        <f ca="1">+IF(OFFSET('Sanitation Data'!$E$32,0,10*ROW('Sanitation Data'!E70))="","",OFFSET('Sanitation Data'!$E$32,0,10*ROW('Sanitation Data'!E70)))</f>
        <v/>
      </c>
      <c r="CU76" s="382" t="str">
        <f ca="1">+IF(OFFSET('Sanitation Data'!$F$28,0,10*ROW('Sanitation Data'!F70))="","",OFFSET('Sanitation Data'!$F$28,0,10*ROW('Sanitation Data'!F70)))</f>
        <v/>
      </c>
      <c r="CV76" s="382" t="str">
        <f ca="1">+IF(OFFSET('Sanitation Data'!$F$29,0,10*ROW('Sanitation Data'!F70))="","",OFFSET('Sanitation Data'!$F$29,0,10*ROW('Sanitation Data'!F70)))</f>
        <v/>
      </c>
      <c r="CW76" s="382" t="str">
        <f ca="1">+IF(OFFSET('Sanitation Data'!$F$30,0,10*ROW('Sanitation Data'!F70))="","",OFFSET('Sanitation Data'!$F$30,0,10*ROW('Sanitation Data'!F70)))</f>
        <v/>
      </c>
      <c r="CX76" s="382" t="str">
        <f ca="1">+IF(OFFSET('Sanitation Data'!$F$31,0,10*ROW('Sanitation Data'!F70))="","",OFFSET('Sanitation Data'!$F$31,0,10*ROW('Sanitation Data'!F70)))</f>
        <v/>
      </c>
      <c r="CY76" s="382" t="str">
        <f ca="1">+IF(OFFSET('Sanitation Data'!$F$32,0,10*ROW('Sanitation Data'!F70))="","",OFFSET('Sanitation Data'!$F$32,0,10*ROW('Sanitation Data'!F70)))</f>
        <v/>
      </c>
      <c r="CZ76" s="382" t="str">
        <f ca="1">+IF(OFFSET('Sanitation Data'!$G$28,0,10*ROW('Sanitation Data'!G70))="","",OFFSET('Sanitation Data'!$G$28,0,10*ROW('Sanitation Data'!G70)))</f>
        <v/>
      </c>
      <c r="DA76" s="382" t="str">
        <f ca="1">+IF(OFFSET('Sanitation Data'!$G$29,0,10*ROW('Sanitation Data'!G70))="","",OFFSET('Sanitation Data'!$G$29,0,10*ROW('Sanitation Data'!G70)))</f>
        <v/>
      </c>
      <c r="DB76" s="382" t="str">
        <f ca="1">+IF(OFFSET('Sanitation Data'!$G$30,0,10*ROW('Sanitation Data'!G70))="","",OFFSET('Sanitation Data'!$G$30,0,10*ROW('Sanitation Data'!G70)))</f>
        <v/>
      </c>
      <c r="DC76" s="382" t="str">
        <f ca="1">+IF(OFFSET('Sanitation Data'!$G$31,0,10*ROW('Sanitation Data'!G70))="","",OFFSET('Sanitation Data'!$G$31,0,10*ROW('Sanitation Data'!G70)))</f>
        <v/>
      </c>
      <c r="DD76" s="382" t="str">
        <f ca="1">+IF(OFFSET('Sanitation Data'!$G$32,0,10*ROW('Sanitation Data'!G70))="","",OFFSET('Sanitation Data'!$G$32,0,10*ROW('Sanitation Data'!G70)))</f>
        <v/>
      </c>
      <c r="DE76" s="382" t="str">
        <f ca="1">+IF(OFFSET('Sanitation Data'!$H$28,0,10*ROW('Sanitation Data'!H70))="","",OFFSET('Sanitation Data'!$H$28,0,10*ROW('Sanitation Data'!H70)))</f>
        <v/>
      </c>
      <c r="DF76" s="382" t="str">
        <f ca="1">+IF(OFFSET('Sanitation Data'!$H$29,0,10*ROW('Sanitation Data'!H70))="","",OFFSET('Sanitation Data'!$H$29,0,10*ROW('Sanitation Data'!H70)))</f>
        <v/>
      </c>
      <c r="DG76" s="382" t="str">
        <f ca="1">+IF(OFFSET('Sanitation Data'!$H$30,0,10*ROW('Sanitation Data'!H70))="","",OFFSET('Sanitation Data'!$H$30,0,10*ROW('Sanitation Data'!H70)))</f>
        <v/>
      </c>
      <c r="DH76" s="382" t="str">
        <f ca="1">+IF(OFFSET('Sanitation Data'!$H$31,0,10*ROW('Sanitation Data'!H70))="","",OFFSET('Sanitation Data'!$H$31,0,10*ROW('Sanitation Data'!H70)))</f>
        <v/>
      </c>
      <c r="DI76" s="382" t="str">
        <f ca="1">+IF(OFFSET('Sanitation Data'!$H$32,0,10*ROW('Sanitation Data'!H70))="","",OFFSET('Sanitation Data'!$H$32,0,10*ROW('Sanitation Data'!H70)))</f>
        <v/>
      </c>
      <c r="DJ76" s="382" t="str">
        <f ca="1">+IF(OFFSET('Sanitation Data'!$I$28,0,10*ROW('Sanitation Data'!I70))="","",OFFSET('Sanitation Data'!$I$28,0,10*ROW('Sanitation Data'!I70)))</f>
        <v/>
      </c>
      <c r="DK76" s="382" t="str">
        <f ca="1">+IF(OFFSET('Sanitation Data'!$I$29,0,10*ROW('Sanitation Data'!I70))="","",OFFSET('Sanitation Data'!$I$29,0,10*ROW('Sanitation Data'!I70)))</f>
        <v/>
      </c>
      <c r="DL76" s="382" t="str">
        <f ca="1">+IF(OFFSET('Sanitation Data'!$I$30,0,10*ROW('Sanitation Data'!I70))="","",OFFSET('Sanitation Data'!$I$30,0,10*ROW('Sanitation Data'!I70)))</f>
        <v/>
      </c>
      <c r="DM76" s="382" t="str">
        <f ca="1">+IF(OFFSET('Sanitation Data'!$I$31,0,10*ROW('Sanitation Data'!I70))="","",OFFSET('Sanitation Data'!$I$31,0,10*ROW('Sanitation Data'!I70)))</f>
        <v/>
      </c>
      <c r="DN76" s="382" t="str">
        <f ca="1">+IF(OFFSET('Sanitation Data'!$I$32,0,10*ROW('Sanitation Data'!I70))="","",OFFSET('Sanitation Data'!$I$32,0,10*ROW('Sanitation Data'!I70)))</f>
        <v/>
      </c>
      <c r="DO76" s="382" t="str">
        <f ca="1">+IF(OFFSET('Hygiene Data'!$D$11,0,10*ROW('Hygiene Data'!D70))="","",OFFSET('Hygiene Data'!$D$11,0,10*ROW('Hygiene Data'!D70)))</f>
        <v/>
      </c>
      <c r="DP76" s="382" t="str">
        <f ca="1">+IF(OFFSET('Hygiene Data'!$D$12,0,10*ROW('Hygiene Data'!D70))="","",OFFSET('Hygiene Data'!$D$12,0,10*ROW('Hygiene Data'!D70)))</f>
        <v/>
      </c>
      <c r="DQ76" s="382" t="str">
        <f ca="1">+IF(OFFSET('Hygiene Data'!$D$13,0,10*ROW('Hygiene Data'!D70))="","",OFFSET('Hygiene Data'!$D$13,0,10*ROW('Hygiene Data'!D70)))</f>
        <v/>
      </c>
      <c r="DR76" s="382" t="str">
        <f ca="1">+IF(OFFSET('Hygiene Data'!$E$11,0,10*ROW('Hygiene Data'!E70))="","",OFFSET('Hygiene Data'!$E$11,0,10*ROW('Hygiene Data'!E70)))</f>
        <v/>
      </c>
      <c r="DS76" s="382" t="str">
        <f ca="1">+IF(OFFSET('Hygiene Data'!$E$12,0,10*ROW('Hygiene Data'!E70))="","",OFFSET('Hygiene Data'!$E$12,0,10*ROW('Hygiene Data'!E70)))</f>
        <v/>
      </c>
      <c r="DT76" s="382" t="str">
        <f ca="1">+IF(OFFSET('Hygiene Data'!$E$13,0,10*ROW('Hygiene Data'!E70))="","",OFFSET('Hygiene Data'!$E$13,0,10*ROW('Hygiene Data'!E70)))</f>
        <v/>
      </c>
      <c r="DU76" s="382" t="str">
        <f ca="1">+IF(OFFSET('Hygiene Data'!$F$11,0,10*ROW('Hygiene Data'!F70))="","",OFFSET('Hygiene Data'!$F$11,0,10*ROW('Hygiene Data'!F70)))</f>
        <v/>
      </c>
      <c r="DV76" s="382" t="str">
        <f ca="1">+IF(OFFSET('Hygiene Data'!$F$12,0,10*ROW('Hygiene Data'!F70))="","",OFFSET('Hygiene Data'!$F$12,0,10*ROW('Hygiene Data'!F70)))</f>
        <v/>
      </c>
      <c r="DW76" s="382" t="str">
        <f ca="1">+IF(OFFSET('Hygiene Data'!$F$13,0,10*ROW('Hygiene Data'!F70))="","",OFFSET('Hygiene Data'!$F$13,0,10*ROW('Hygiene Data'!F70)))</f>
        <v/>
      </c>
      <c r="DX76" s="382" t="str">
        <f ca="1">+IF(OFFSET('Hygiene Data'!$G$11,0,10*ROW('Hygiene Data'!G70))="","",OFFSET('Hygiene Data'!$G$11,0,10*ROW('Hygiene Data'!G70)))</f>
        <v/>
      </c>
      <c r="DY76" s="382" t="str">
        <f ca="1">+IF(OFFSET('Hygiene Data'!$G$12,0,10*ROW('Hygiene Data'!G70))="","",OFFSET('Hygiene Data'!$G$12,0,10*ROW('Hygiene Data'!G70)))</f>
        <v/>
      </c>
      <c r="DZ76" s="382" t="str">
        <f ca="1">+IF(OFFSET('Hygiene Data'!$G$13,0,10*ROW('Hygiene Data'!G70))="","",OFFSET('Hygiene Data'!$G$13,0,10*ROW('Hygiene Data'!G70)))</f>
        <v/>
      </c>
      <c r="EA76" s="382" t="str">
        <f ca="1">+IF(OFFSET('Hygiene Data'!$H$11,0,10*ROW('Hygiene Data'!H70))="","",OFFSET('Hygiene Data'!$H$11,0,10*ROW('Hygiene Data'!H70)))</f>
        <v/>
      </c>
      <c r="EB76" s="382" t="str">
        <f ca="1">+IF(OFFSET('Hygiene Data'!$H$12,0,10*ROW('Hygiene Data'!H70))="","",OFFSET('Hygiene Data'!$H$12,0,10*ROW('Hygiene Data'!H70)))</f>
        <v/>
      </c>
      <c r="EC76" s="382" t="str">
        <f ca="1">+IF(OFFSET('Hygiene Data'!$H$13,0,10*ROW('Hygiene Data'!H70))="","",OFFSET('Hygiene Data'!$H$13,0,10*ROW('Hygiene Data'!H70)))</f>
        <v/>
      </c>
      <c r="ED76" s="382" t="str">
        <f ca="1">+IF(OFFSET('Hygiene Data'!$I$11,0,10*ROW('Hygiene Data'!I70))="","",OFFSET('Hygiene Data'!$I$11,0,10*ROW('Hygiene Data'!I70)))</f>
        <v/>
      </c>
      <c r="EE76" s="382" t="str">
        <f ca="1">+IF(OFFSET('Hygiene Data'!$I$12,0,10*ROW('Hygiene Data'!I70))="","",OFFSET('Hygiene Data'!$I$12,0,10*ROW('Hygiene Data'!I70)))</f>
        <v/>
      </c>
      <c r="EF76" s="382" t="str">
        <f ca="1">+IF(OFFSET('Hygiene Data'!$I$13,0,10*ROW('Hygiene Data'!I70))="","",OFFSET('Hygiene Data'!$I$13,0,10*ROW('Hygiene Data'!I70)))</f>
        <v/>
      </c>
    </row>
    <row r="77" spans="1:136" x14ac:dyDescent="0.25">
      <c r="A77" s="491" t="str">
        <f ca="1">+IF(OFFSET('Water Data'!$B$2,0,10*ROW('Water Data'!E71))="","",OFFSET('Water Data'!$B$2,0,10*ROW('Water Data'!E71)))</f>
        <v/>
      </c>
      <c r="B77" s="491"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18" t="str">
        <f t="shared" ca="1" si="1"/>
        <v/>
      </c>
      <c r="D77" s="519"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19"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19"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19"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19"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19"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19"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19"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19"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19"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19"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19"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19"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19"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19"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19"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19"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19"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20"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20"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20"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20"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20"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20"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20"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20"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20"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20"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20"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20"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20"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20"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20"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20"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20"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20"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20"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20"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20"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20"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20"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20"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20"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20"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20"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20"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20"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20"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21"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97"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21"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21"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21"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21"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21"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21"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21"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21"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21"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21"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21"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21"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21"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21"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21"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21"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82" t="str">
        <f ca="1">+IF(OFFSET('Water Data'!$D$27,0,10*ROW('Water Data'!D71))="","",OFFSET('Water Data'!$D$27,0,10*ROW('Water Data'!D71)))</f>
        <v/>
      </c>
      <c r="BT77" s="382" t="str">
        <f ca="1">+IF(OFFSET('Water Data'!$D$28,0,10*ROW('Water Data'!D71))="","",OFFSET('Water Data'!$D$28,0,10*ROW('Water Data'!D71)))</f>
        <v/>
      </c>
      <c r="BU77" s="382" t="str">
        <f ca="1">+IF(OFFSET('Water Data'!$D$29,0,10*ROW('Water Data'!D71))="","",OFFSET('Water Data'!$D$29,0,10*ROW('Water Data'!D71)))</f>
        <v/>
      </c>
      <c r="BV77" s="382" t="str">
        <f ca="1">+IF(OFFSET('Water Data'!$E$27,0,10*ROW('Water Data'!E71))="","",OFFSET('Water Data'!$E$27,0,10*ROW('Water Data'!E71)))</f>
        <v/>
      </c>
      <c r="BW77" s="382" t="str">
        <f ca="1">+IF(OFFSET('Water Data'!$E$28,0,10*ROW('Water Data'!E71))="","",OFFSET('Water Data'!$E$28,0,10*ROW('Water Data'!E71)))</f>
        <v/>
      </c>
      <c r="BX77" s="382" t="str">
        <f ca="1">+IF(OFFSET('Water Data'!$E$29,0,10*ROW('Water Data'!E71))="","",OFFSET('Water Data'!$E$29,0,10*ROW('Water Data'!E71)))</f>
        <v/>
      </c>
      <c r="BY77" s="382" t="str">
        <f ca="1">+IF(OFFSET('Water Data'!$F$27,0,10*ROW('Water Data'!F71))="","",OFFSET('Water Data'!$F$27,0,10*ROW('Water Data'!F71)))</f>
        <v/>
      </c>
      <c r="BZ77" s="382" t="str">
        <f ca="1">+IF(OFFSET('Water Data'!$F$28,0,10*ROW('Water Data'!F71))="","",OFFSET('Water Data'!$F$28,0,10*ROW('Water Data'!F71)))</f>
        <v/>
      </c>
      <c r="CA77" s="382" t="str">
        <f ca="1">+IF(OFFSET('Water Data'!$F$29,0,10*ROW('Water Data'!F71))="","",OFFSET('Water Data'!$F$29,0,10*ROW('Water Data'!F71)))</f>
        <v/>
      </c>
      <c r="CB77" s="382" t="str">
        <f ca="1">+IF(OFFSET('Water Data'!$G$27,0,10*ROW('Water Data'!G71))="","",OFFSET('Water Data'!$G$27,0,10*ROW('Water Data'!G71)))</f>
        <v/>
      </c>
      <c r="CC77" s="382" t="str">
        <f ca="1">+IF(OFFSET('Water Data'!$G$28,0,10*ROW('Water Data'!G71))="","",OFFSET('Water Data'!$G$28,0,10*ROW('Water Data'!G71)))</f>
        <v/>
      </c>
      <c r="CD77" s="382" t="str">
        <f ca="1">+IF(OFFSET('Water Data'!$G$29,0,10*ROW('Water Data'!G71))="","",OFFSET('Water Data'!$G$29,0,10*ROW('Water Data'!G71)))</f>
        <v/>
      </c>
      <c r="CE77" s="382" t="str">
        <f ca="1">+IF(OFFSET('Water Data'!$H$27,0,10*ROW('Water Data'!H71))="","",OFFSET('Water Data'!$H$27,0,10*ROW('Water Data'!H71)))</f>
        <v/>
      </c>
      <c r="CF77" s="382" t="str">
        <f ca="1">+IF(OFFSET('Water Data'!$H$28,0,10*ROW('Water Data'!H71))="","",OFFSET('Water Data'!$H$28,0,10*ROW('Water Data'!H71)))</f>
        <v/>
      </c>
      <c r="CG77" s="382" t="str">
        <f ca="1">+IF(OFFSET('Water Data'!$H$29,0,10*ROW('Water Data'!H71))="","",OFFSET('Water Data'!$H$29,0,10*ROW('Water Data'!H71)))</f>
        <v/>
      </c>
      <c r="CH77" s="382" t="str">
        <f ca="1">+IF(OFFSET('Water Data'!$I$27,0,10*ROW('Water Data'!I71))="","",OFFSET('Water Data'!$I$27,0,10*ROW('Water Data'!I71)))</f>
        <v/>
      </c>
      <c r="CI77" s="382" t="str">
        <f ca="1">+IF(OFFSET('Water Data'!$I$28,0,10*ROW('Water Data'!I71))="","",OFFSET('Water Data'!$I$28,0,10*ROW('Water Data'!I71)))</f>
        <v/>
      </c>
      <c r="CJ77" s="382" t="str">
        <f ca="1">+IF(OFFSET('Water Data'!$I$29,0,10*ROW('Water Data'!I71))="","",OFFSET('Water Data'!$I$29,0,10*ROW('Water Data'!I71)))</f>
        <v/>
      </c>
      <c r="CK77" s="382" t="str">
        <f ca="1">+IF(OFFSET('Sanitation Data'!$D$28,0,10*ROW('Sanitation Data'!D71))="","",OFFSET('Sanitation Data'!$D$28,0,10*ROW('Sanitation Data'!D71)))</f>
        <v/>
      </c>
      <c r="CL77" s="382" t="str">
        <f ca="1">+IF(OFFSET('Sanitation Data'!$D$29,0,10*ROW('Sanitation Data'!D71))="","",OFFSET('Sanitation Data'!$D$29,0,10*ROW('Sanitation Data'!D71)))</f>
        <v/>
      </c>
      <c r="CM77" s="382" t="str">
        <f ca="1">+IF(OFFSET('Sanitation Data'!$D$30,0,10*ROW('Sanitation Data'!D71))="","",OFFSET('Sanitation Data'!$D$30,0,10*ROW('Sanitation Data'!D71)))</f>
        <v/>
      </c>
      <c r="CN77" s="382" t="str">
        <f ca="1">+IF(OFFSET('Sanitation Data'!$D$31,0,10*ROW('Sanitation Data'!D71))="","",OFFSET('Sanitation Data'!$D$31,0,10*ROW('Sanitation Data'!D71)))</f>
        <v/>
      </c>
      <c r="CO77" s="382" t="str">
        <f ca="1">+IF(OFFSET('Sanitation Data'!$D$32,0,10*ROW('Sanitation Data'!D71))="","",OFFSET('Sanitation Data'!$D$32,0,10*ROW('Sanitation Data'!D71)))</f>
        <v/>
      </c>
      <c r="CP77" s="382" t="str">
        <f ca="1">+IF(OFFSET('Sanitation Data'!$E$28,0,10*ROW('Sanitation Data'!E71))="","",OFFSET('Sanitation Data'!$E$28,0,10*ROW('Sanitation Data'!E71)))</f>
        <v/>
      </c>
      <c r="CQ77" s="382" t="str">
        <f ca="1">+IF(OFFSET('Sanitation Data'!$E$29,0,10*ROW('Sanitation Data'!E71))="","",OFFSET('Sanitation Data'!$E$29,0,10*ROW('Sanitation Data'!E71)))</f>
        <v/>
      </c>
      <c r="CR77" s="382" t="str">
        <f ca="1">+IF(OFFSET('Sanitation Data'!$E$30,0,10*ROW('Sanitation Data'!E71))="","",OFFSET('Sanitation Data'!$E$30,0,10*ROW('Sanitation Data'!E71)))</f>
        <v/>
      </c>
      <c r="CS77" s="382" t="str">
        <f ca="1">+IF(OFFSET('Sanitation Data'!$E$31,0,10*ROW('Sanitation Data'!E71))="","",OFFSET('Sanitation Data'!$E$31,0,10*ROW('Sanitation Data'!E71)))</f>
        <v/>
      </c>
      <c r="CT77" s="382" t="str">
        <f ca="1">+IF(OFFSET('Sanitation Data'!$E$32,0,10*ROW('Sanitation Data'!E71))="","",OFFSET('Sanitation Data'!$E$32,0,10*ROW('Sanitation Data'!E71)))</f>
        <v/>
      </c>
      <c r="CU77" s="382" t="str">
        <f ca="1">+IF(OFFSET('Sanitation Data'!$F$28,0,10*ROW('Sanitation Data'!F71))="","",OFFSET('Sanitation Data'!$F$28,0,10*ROW('Sanitation Data'!F71)))</f>
        <v/>
      </c>
      <c r="CV77" s="382" t="str">
        <f ca="1">+IF(OFFSET('Sanitation Data'!$F$29,0,10*ROW('Sanitation Data'!F71))="","",OFFSET('Sanitation Data'!$F$29,0,10*ROW('Sanitation Data'!F71)))</f>
        <v/>
      </c>
      <c r="CW77" s="382" t="str">
        <f ca="1">+IF(OFFSET('Sanitation Data'!$F$30,0,10*ROW('Sanitation Data'!F71))="","",OFFSET('Sanitation Data'!$F$30,0,10*ROW('Sanitation Data'!F71)))</f>
        <v/>
      </c>
      <c r="CX77" s="382" t="str">
        <f ca="1">+IF(OFFSET('Sanitation Data'!$F$31,0,10*ROW('Sanitation Data'!F71))="","",OFFSET('Sanitation Data'!$F$31,0,10*ROW('Sanitation Data'!F71)))</f>
        <v/>
      </c>
      <c r="CY77" s="382" t="str">
        <f ca="1">+IF(OFFSET('Sanitation Data'!$F$32,0,10*ROW('Sanitation Data'!F71))="","",OFFSET('Sanitation Data'!$F$32,0,10*ROW('Sanitation Data'!F71)))</f>
        <v/>
      </c>
      <c r="CZ77" s="382" t="str">
        <f ca="1">+IF(OFFSET('Sanitation Data'!$G$28,0,10*ROW('Sanitation Data'!G71))="","",OFFSET('Sanitation Data'!$G$28,0,10*ROW('Sanitation Data'!G71)))</f>
        <v/>
      </c>
      <c r="DA77" s="382" t="str">
        <f ca="1">+IF(OFFSET('Sanitation Data'!$G$29,0,10*ROW('Sanitation Data'!G71))="","",OFFSET('Sanitation Data'!$G$29,0,10*ROW('Sanitation Data'!G71)))</f>
        <v/>
      </c>
      <c r="DB77" s="382" t="str">
        <f ca="1">+IF(OFFSET('Sanitation Data'!$G$30,0,10*ROW('Sanitation Data'!G71))="","",OFFSET('Sanitation Data'!$G$30,0,10*ROW('Sanitation Data'!G71)))</f>
        <v/>
      </c>
      <c r="DC77" s="382" t="str">
        <f ca="1">+IF(OFFSET('Sanitation Data'!$G$31,0,10*ROW('Sanitation Data'!G71))="","",OFFSET('Sanitation Data'!$G$31,0,10*ROW('Sanitation Data'!G71)))</f>
        <v/>
      </c>
      <c r="DD77" s="382" t="str">
        <f ca="1">+IF(OFFSET('Sanitation Data'!$G$32,0,10*ROW('Sanitation Data'!G71))="","",OFFSET('Sanitation Data'!$G$32,0,10*ROW('Sanitation Data'!G71)))</f>
        <v/>
      </c>
      <c r="DE77" s="382" t="str">
        <f ca="1">+IF(OFFSET('Sanitation Data'!$H$28,0,10*ROW('Sanitation Data'!H71))="","",OFFSET('Sanitation Data'!$H$28,0,10*ROW('Sanitation Data'!H71)))</f>
        <v/>
      </c>
      <c r="DF77" s="382" t="str">
        <f ca="1">+IF(OFFSET('Sanitation Data'!$H$29,0,10*ROW('Sanitation Data'!H71))="","",OFFSET('Sanitation Data'!$H$29,0,10*ROW('Sanitation Data'!H71)))</f>
        <v/>
      </c>
      <c r="DG77" s="382" t="str">
        <f ca="1">+IF(OFFSET('Sanitation Data'!$H$30,0,10*ROW('Sanitation Data'!H71))="","",OFFSET('Sanitation Data'!$H$30,0,10*ROW('Sanitation Data'!H71)))</f>
        <v/>
      </c>
      <c r="DH77" s="382" t="str">
        <f ca="1">+IF(OFFSET('Sanitation Data'!$H$31,0,10*ROW('Sanitation Data'!H71))="","",OFFSET('Sanitation Data'!$H$31,0,10*ROW('Sanitation Data'!H71)))</f>
        <v/>
      </c>
      <c r="DI77" s="382" t="str">
        <f ca="1">+IF(OFFSET('Sanitation Data'!$H$32,0,10*ROW('Sanitation Data'!H71))="","",OFFSET('Sanitation Data'!$H$32,0,10*ROW('Sanitation Data'!H71)))</f>
        <v/>
      </c>
      <c r="DJ77" s="382" t="str">
        <f ca="1">+IF(OFFSET('Sanitation Data'!$I$28,0,10*ROW('Sanitation Data'!I71))="","",OFFSET('Sanitation Data'!$I$28,0,10*ROW('Sanitation Data'!I71)))</f>
        <v/>
      </c>
      <c r="DK77" s="382" t="str">
        <f ca="1">+IF(OFFSET('Sanitation Data'!$I$29,0,10*ROW('Sanitation Data'!I71))="","",OFFSET('Sanitation Data'!$I$29,0,10*ROW('Sanitation Data'!I71)))</f>
        <v/>
      </c>
      <c r="DL77" s="382" t="str">
        <f ca="1">+IF(OFFSET('Sanitation Data'!$I$30,0,10*ROW('Sanitation Data'!I71))="","",OFFSET('Sanitation Data'!$I$30,0,10*ROW('Sanitation Data'!I71)))</f>
        <v/>
      </c>
      <c r="DM77" s="382" t="str">
        <f ca="1">+IF(OFFSET('Sanitation Data'!$I$31,0,10*ROW('Sanitation Data'!I71))="","",OFFSET('Sanitation Data'!$I$31,0,10*ROW('Sanitation Data'!I71)))</f>
        <v/>
      </c>
      <c r="DN77" s="382" t="str">
        <f ca="1">+IF(OFFSET('Sanitation Data'!$I$32,0,10*ROW('Sanitation Data'!I71))="","",OFFSET('Sanitation Data'!$I$32,0,10*ROW('Sanitation Data'!I71)))</f>
        <v/>
      </c>
      <c r="DO77" s="382" t="str">
        <f ca="1">+IF(OFFSET('Hygiene Data'!$D$11,0,10*ROW('Hygiene Data'!D71))="","",OFFSET('Hygiene Data'!$D$11,0,10*ROW('Hygiene Data'!D71)))</f>
        <v/>
      </c>
      <c r="DP77" s="382" t="str">
        <f ca="1">+IF(OFFSET('Hygiene Data'!$D$12,0,10*ROW('Hygiene Data'!D71))="","",OFFSET('Hygiene Data'!$D$12,0,10*ROW('Hygiene Data'!D71)))</f>
        <v/>
      </c>
      <c r="DQ77" s="382" t="str">
        <f ca="1">+IF(OFFSET('Hygiene Data'!$D$13,0,10*ROW('Hygiene Data'!D71))="","",OFFSET('Hygiene Data'!$D$13,0,10*ROW('Hygiene Data'!D71)))</f>
        <v/>
      </c>
      <c r="DR77" s="382" t="str">
        <f ca="1">+IF(OFFSET('Hygiene Data'!$E$11,0,10*ROW('Hygiene Data'!E71))="","",OFFSET('Hygiene Data'!$E$11,0,10*ROW('Hygiene Data'!E71)))</f>
        <v/>
      </c>
      <c r="DS77" s="382" t="str">
        <f ca="1">+IF(OFFSET('Hygiene Data'!$E$12,0,10*ROW('Hygiene Data'!E71))="","",OFFSET('Hygiene Data'!$E$12,0,10*ROW('Hygiene Data'!E71)))</f>
        <v/>
      </c>
      <c r="DT77" s="382" t="str">
        <f ca="1">+IF(OFFSET('Hygiene Data'!$E$13,0,10*ROW('Hygiene Data'!E71))="","",OFFSET('Hygiene Data'!$E$13,0,10*ROW('Hygiene Data'!E71)))</f>
        <v/>
      </c>
      <c r="DU77" s="382" t="str">
        <f ca="1">+IF(OFFSET('Hygiene Data'!$F$11,0,10*ROW('Hygiene Data'!F71))="","",OFFSET('Hygiene Data'!$F$11,0,10*ROW('Hygiene Data'!F71)))</f>
        <v/>
      </c>
      <c r="DV77" s="382" t="str">
        <f ca="1">+IF(OFFSET('Hygiene Data'!$F$12,0,10*ROW('Hygiene Data'!F71))="","",OFFSET('Hygiene Data'!$F$12,0,10*ROW('Hygiene Data'!F71)))</f>
        <v/>
      </c>
      <c r="DW77" s="382" t="str">
        <f ca="1">+IF(OFFSET('Hygiene Data'!$F$13,0,10*ROW('Hygiene Data'!F71))="","",OFFSET('Hygiene Data'!$F$13,0,10*ROW('Hygiene Data'!F71)))</f>
        <v/>
      </c>
      <c r="DX77" s="382" t="str">
        <f ca="1">+IF(OFFSET('Hygiene Data'!$G$11,0,10*ROW('Hygiene Data'!G71))="","",OFFSET('Hygiene Data'!$G$11,0,10*ROW('Hygiene Data'!G71)))</f>
        <v/>
      </c>
      <c r="DY77" s="382" t="str">
        <f ca="1">+IF(OFFSET('Hygiene Data'!$G$12,0,10*ROW('Hygiene Data'!G71))="","",OFFSET('Hygiene Data'!$G$12,0,10*ROW('Hygiene Data'!G71)))</f>
        <v/>
      </c>
      <c r="DZ77" s="382" t="str">
        <f ca="1">+IF(OFFSET('Hygiene Data'!$G$13,0,10*ROW('Hygiene Data'!G71))="","",OFFSET('Hygiene Data'!$G$13,0,10*ROW('Hygiene Data'!G71)))</f>
        <v/>
      </c>
      <c r="EA77" s="382" t="str">
        <f ca="1">+IF(OFFSET('Hygiene Data'!$H$11,0,10*ROW('Hygiene Data'!H71))="","",OFFSET('Hygiene Data'!$H$11,0,10*ROW('Hygiene Data'!H71)))</f>
        <v/>
      </c>
      <c r="EB77" s="382" t="str">
        <f ca="1">+IF(OFFSET('Hygiene Data'!$H$12,0,10*ROW('Hygiene Data'!H71))="","",OFFSET('Hygiene Data'!$H$12,0,10*ROW('Hygiene Data'!H71)))</f>
        <v/>
      </c>
      <c r="EC77" s="382" t="str">
        <f ca="1">+IF(OFFSET('Hygiene Data'!$H$13,0,10*ROW('Hygiene Data'!H71))="","",OFFSET('Hygiene Data'!$H$13,0,10*ROW('Hygiene Data'!H71)))</f>
        <v/>
      </c>
      <c r="ED77" s="382" t="str">
        <f ca="1">+IF(OFFSET('Hygiene Data'!$I$11,0,10*ROW('Hygiene Data'!I71))="","",OFFSET('Hygiene Data'!$I$11,0,10*ROW('Hygiene Data'!I71)))</f>
        <v/>
      </c>
      <c r="EE77" s="382" t="str">
        <f ca="1">+IF(OFFSET('Hygiene Data'!$I$12,0,10*ROW('Hygiene Data'!I71))="","",OFFSET('Hygiene Data'!$I$12,0,10*ROW('Hygiene Data'!I71)))</f>
        <v/>
      </c>
      <c r="EF77" s="382" t="str">
        <f ca="1">+IF(OFFSET('Hygiene Data'!$I$13,0,10*ROW('Hygiene Data'!I71))="","",OFFSET('Hygiene Data'!$I$13,0,10*ROW('Hygiene Data'!I71)))</f>
        <v/>
      </c>
    </row>
    <row r="78" spans="1:136" x14ac:dyDescent="0.25">
      <c r="A78" s="491" t="str">
        <f ca="1">+IF(OFFSET('Water Data'!$B$2,0,10*ROW('Water Data'!E72))="","",OFFSET('Water Data'!$B$2,0,10*ROW('Water Data'!E72)))</f>
        <v/>
      </c>
      <c r="B78" s="491"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18" t="str">
        <f t="shared" ca="1" si="1"/>
        <v/>
      </c>
      <c r="D78" s="519"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19"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19"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19"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19"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19"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19"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19"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19"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19"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19"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19"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19"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19"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19"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19"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19"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19"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20"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20"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20"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20"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20"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20"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20"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20"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20"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20"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20"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20"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20"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20"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20"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20"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20"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20"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20"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20"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20"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20"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20"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20"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20"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20"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20"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20"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20"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20"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21"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97"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21"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21"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21"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21"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21"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21"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21"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21"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21"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21"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21"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21"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21"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21"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21"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21"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82" t="str">
        <f ca="1">+IF(OFFSET('Water Data'!$D$27,0,10*ROW('Water Data'!D72))="","",OFFSET('Water Data'!$D$27,0,10*ROW('Water Data'!D72)))</f>
        <v/>
      </c>
      <c r="BT78" s="382" t="str">
        <f ca="1">+IF(OFFSET('Water Data'!$D$28,0,10*ROW('Water Data'!D72))="","",OFFSET('Water Data'!$D$28,0,10*ROW('Water Data'!D72)))</f>
        <v/>
      </c>
      <c r="BU78" s="382" t="str">
        <f ca="1">+IF(OFFSET('Water Data'!$D$29,0,10*ROW('Water Data'!D72))="","",OFFSET('Water Data'!$D$29,0,10*ROW('Water Data'!D72)))</f>
        <v/>
      </c>
      <c r="BV78" s="382" t="str">
        <f ca="1">+IF(OFFSET('Water Data'!$E$27,0,10*ROW('Water Data'!E72))="","",OFFSET('Water Data'!$E$27,0,10*ROW('Water Data'!E72)))</f>
        <v/>
      </c>
      <c r="BW78" s="382" t="str">
        <f ca="1">+IF(OFFSET('Water Data'!$E$28,0,10*ROW('Water Data'!E72))="","",OFFSET('Water Data'!$E$28,0,10*ROW('Water Data'!E72)))</f>
        <v/>
      </c>
      <c r="BX78" s="382" t="str">
        <f ca="1">+IF(OFFSET('Water Data'!$E$29,0,10*ROW('Water Data'!E72))="","",OFFSET('Water Data'!$E$29,0,10*ROW('Water Data'!E72)))</f>
        <v/>
      </c>
      <c r="BY78" s="382" t="str">
        <f ca="1">+IF(OFFSET('Water Data'!$F$27,0,10*ROW('Water Data'!F72))="","",OFFSET('Water Data'!$F$27,0,10*ROW('Water Data'!F72)))</f>
        <v/>
      </c>
      <c r="BZ78" s="382" t="str">
        <f ca="1">+IF(OFFSET('Water Data'!$F$28,0,10*ROW('Water Data'!F72))="","",OFFSET('Water Data'!$F$28,0,10*ROW('Water Data'!F72)))</f>
        <v/>
      </c>
      <c r="CA78" s="382" t="str">
        <f ca="1">+IF(OFFSET('Water Data'!$F$29,0,10*ROW('Water Data'!F72))="","",OFFSET('Water Data'!$F$29,0,10*ROW('Water Data'!F72)))</f>
        <v/>
      </c>
      <c r="CB78" s="382" t="str">
        <f ca="1">+IF(OFFSET('Water Data'!$G$27,0,10*ROW('Water Data'!G72))="","",OFFSET('Water Data'!$G$27,0,10*ROW('Water Data'!G72)))</f>
        <v/>
      </c>
      <c r="CC78" s="382" t="str">
        <f ca="1">+IF(OFFSET('Water Data'!$G$28,0,10*ROW('Water Data'!G72))="","",OFFSET('Water Data'!$G$28,0,10*ROW('Water Data'!G72)))</f>
        <v/>
      </c>
      <c r="CD78" s="382" t="str">
        <f ca="1">+IF(OFFSET('Water Data'!$G$29,0,10*ROW('Water Data'!G72))="","",OFFSET('Water Data'!$G$29,0,10*ROW('Water Data'!G72)))</f>
        <v/>
      </c>
      <c r="CE78" s="382" t="str">
        <f ca="1">+IF(OFFSET('Water Data'!$H$27,0,10*ROW('Water Data'!H72))="","",OFFSET('Water Data'!$H$27,0,10*ROW('Water Data'!H72)))</f>
        <v/>
      </c>
      <c r="CF78" s="382" t="str">
        <f ca="1">+IF(OFFSET('Water Data'!$H$28,0,10*ROW('Water Data'!H72))="","",OFFSET('Water Data'!$H$28,0,10*ROW('Water Data'!H72)))</f>
        <v/>
      </c>
      <c r="CG78" s="382" t="str">
        <f ca="1">+IF(OFFSET('Water Data'!$H$29,0,10*ROW('Water Data'!H72))="","",OFFSET('Water Data'!$H$29,0,10*ROW('Water Data'!H72)))</f>
        <v/>
      </c>
      <c r="CH78" s="382" t="str">
        <f ca="1">+IF(OFFSET('Water Data'!$I$27,0,10*ROW('Water Data'!I72))="","",OFFSET('Water Data'!$I$27,0,10*ROW('Water Data'!I72)))</f>
        <v/>
      </c>
      <c r="CI78" s="382" t="str">
        <f ca="1">+IF(OFFSET('Water Data'!$I$28,0,10*ROW('Water Data'!I72))="","",OFFSET('Water Data'!$I$28,0,10*ROW('Water Data'!I72)))</f>
        <v/>
      </c>
      <c r="CJ78" s="382" t="str">
        <f ca="1">+IF(OFFSET('Water Data'!$I$29,0,10*ROW('Water Data'!I72))="","",OFFSET('Water Data'!$I$29,0,10*ROW('Water Data'!I72)))</f>
        <v/>
      </c>
      <c r="CK78" s="382" t="str">
        <f ca="1">+IF(OFFSET('Sanitation Data'!$D$28,0,10*ROW('Sanitation Data'!D72))="","",OFFSET('Sanitation Data'!$D$28,0,10*ROW('Sanitation Data'!D72)))</f>
        <v/>
      </c>
      <c r="CL78" s="382" t="str">
        <f ca="1">+IF(OFFSET('Sanitation Data'!$D$29,0,10*ROW('Sanitation Data'!D72))="","",OFFSET('Sanitation Data'!$D$29,0,10*ROW('Sanitation Data'!D72)))</f>
        <v/>
      </c>
      <c r="CM78" s="382" t="str">
        <f ca="1">+IF(OFFSET('Sanitation Data'!$D$30,0,10*ROW('Sanitation Data'!D72))="","",OFFSET('Sanitation Data'!$D$30,0,10*ROW('Sanitation Data'!D72)))</f>
        <v/>
      </c>
      <c r="CN78" s="382" t="str">
        <f ca="1">+IF(OFFSET('Sanitation Data'!$D$31,0,10*ROW('Sanitation Data'!D72))="","",OFFSET('Sanitation Data'!$D$31,0,10*ROW('Sanitation Data'!D72)))</f>
        <v/>
      </c>
      <c r="CO78" s="382" t="str">
        <f ca="1">+IF(OFFSET('Sanitation Data'!$D$32,0,10*ROW('Sanitation Data'!D72))="","",OFFSET('Sanitation Data'!$D$32,0,10*ROW('Sanitation Data'!D72)))</f>
        <v/>
      </c>
      <c r="CP78" s="382" t="str">
        <f ca="1">+IF(OFFSET('Sanitation Data'!$E$28,0,10*ROW('Sanitation Data'!E72))="","",OFFSET('Sanitation Data'!$E$28,0,10*ROW('Sanitation Data'!E72)))</f>
        <v/>
      </c>
      <c r="CQ78" s="382" t="str">
        <f ca="1">+IF(OFFSET('Sanitation Data'!$E$29,0,10*ROW('Sanitation Data'!E72))="","",OFFSET('Sanitation Data'!$E$29,0,10*ROW('Sanitation Data'!E72)))</f>
        <v/>
      </c>
      <c r="CR78" s="382" t="str">
        <f ca="1">+IF(OFFSET('Sanitation Data'!$E$30,0,10*ROW('Sanitation Data'!E72))="","",OFFSET('Sanitation Data'!$E$30,0,10*ROW('Sanitation Data'!E72)))</f>
        <v/>
      </c>
      <c r="CS78" s="382" t="str">
        <f ca="1">+IF(OFFSET('Sanitation Data'!$E$31,0,10*ROW('Sanitation Data'!E72))="","",OFFSET('Sanitation Data'!$E$31,0,10*ROW('Sanitation Data'!E72)))</f>
        <v/>
      </c>
      <c r="CT78" s="382" t="str">
        <f ca="1">+IF(OFFSET('Sanitation Data'!$E$32,0,10*ROW('Sanitation Data'!E72))="","",OFFSET('Sanitation Data'!$E$32,0,10*ROW('Sanitation Data'!E72)))</f>
        <v/>
      </c>
      <c r="CU78" s="382" t="str">
        <f ca="1">+IF(OFFSET('Sanitation Data'!$F$28,0,10*ROW('Sanitation Data'!F72))="","",OFFSET('Sanitation Data'!$F$28,0,10*ROW('Sanitation Data'!F72)))</f>
        <v/>
      </c>
      <c r="CV78" s="382" t="str">
        <f ca="1">+IF(OFFSET('Sanitation Data'!$F$29,0,10*ROW('Sanitation Data'!F72))="","",OFFSET('Sanitation Data'!$F$29,0,10*ROW('Sanitation Data'!F72)))</f>
        <v/>
      </c>
      <c r="CW78" s="382" t="str">
        <f ca="1">+IF(OFFSET('Sanitation Data'!$F$30,0,10*ROW('Sanitation Data'!F72))="","",OFFSET('Sanitation Data'!$F$30,0,10*ROW('Sanitation Data'!F72)))</f>
        <v/>
      </c>
      <c r="CX78" s="382" t="str">
        <f ca="1">+IF(OFFSET('Sanitation Data'!$F$31,0,10*ROW('Sanitation Data'!F72))="","",OFFSET('Sanitation Data'!$F$31,0,10*ROW('Sanitation Data'!F72)))</f>
        <v/>
      </c>
      <c r="CY78" s="382" t="str">
        <f ca="1">+IF(OFFSET('Sanitation Data'!$F$32,0,10*ROW('Sanitation Data'!F72))="","",OFFSET('Sanitation Data'!$F$32,0,10*ROW('Sanitation Data'!F72)))</f>
        <v/>
      </c>
      <c r="CZ78" s="382" t="str">
        <f ca="1">+IF(OFFSET('Sanitation Data'!$G$28,0,10*ROW('Sanitation Data'!G72))="","",OFFSET('Sanitation Data'!$G$28,0,10*ROW('Sanitation Data'!G72)))</f>
        <v/>
      </c>
      <c r="DA78" s="382" t="str">
        <f ca="1">+IF(OFFSET('Sanitation Data'!$G$29,0,10*ROW('Sanitation Data'!G72))="","",OFFSET('Sanitation Data'!$G$29,0,10*ROW('Sanitation Data'!G72)))</f>
        <v/>
      </c>
      <c r="DB78" s="382" t="str">
        <f ca="1">+IF(OFFSET('Sanitation Data'!$G$30,0,10*ROW('Sanitation Data'!G72))="","",OFFSET('Sanitation Data'!$G$30,0,10*ROW('Sanitation Data'!G72)))</f>
        <v/>
      </c>
      <c r="DC78" s="382" t="str">
        <f ca="1">+IF(OFFSET('Sanitation Data'!$G$31,0,10*ROW('Sanitation Data'!G72))="","",OFFSET('Sanitation Data'!$G$31,0,10*ROW('Sanitation Data'!G72)))</f>
        <v/>
      </c>
      <c r="DD78" s="382" t="str">
        <f ca="1">+IF(OFFSET('Sanitation Data'!$G$32,0,10*ROW('Sanitation Data'!G72))="","",OFFSET('Sanitation Data'!$G$32,0,10*ROW('Sanitation Data'!G72)))</f>
        <v/>
      </c>
      <c r="DE78" s="382" t="str">
        <f ca="1">+IF(OFFSET('Sanitation Data'!$H$28,0,10*ROW('Sanitation Data'!H72))="","",OFFSET('Sanitation Data'!$H$28,0,10*ROW('Sanitation Data'!H72)))</f>
        <v/>
      </c>
      <c r="DF78" s="382" t="str">
        <f ca="1">+IF(OFFSET('Sanitation Data'!$H$29,0,10*ROW('Sanitation Data'!H72))="","",OFFSET('Sanitation Data'!$H$29,0,10*ROW('Sanitation Data'!H72)))</f>
        <v/>
      </c>
      <c r="DG78" s="382" t="str">
        <f ca="1">+IF(OFFSET('Sanitation Data'!$H$30,0,10*ROW('Sanitation Data'!H72))="","",OFFSET('Sanitation Data'!$H$30,0,10*ROW('Sanitation Data'!H72)))</f>
        <v/>
      </c>
      <c r="DH78" s="382" t="str">
        <f ca="1">+IF(OFFSET('Sanitation Data'!$H$31,0,10*ROW('Sanitation Data'!H72))="","",OFFSET('Sanitation Data'!$H$31,0,10*ROW('Sanitation Data'!H72)))</f>
        <v/>
      </c>
      <c r="DI78" s="382" t="str">
        <f ca="1">+IF(OFFSET('Sanitation Data'!$H$32,0,10*ROW('Sanitation Data'!H72))="","",OFFSET('Sanitation Data'!$H$32,0,10*ROW('Sanitation Data'!H72)))</f>
        <v/>
      </c>
      <c r="DJ78" s="382" t="str">
        <f ca="1">+IF(OFFSET('Sanitation Data'!$I$28,0,10*ROW('Sanitation Data'!I72))="","",OFFSET('Sanitation Data'!$I$28,0,10*ROW('Sanitation Data'!I72)))</f>
        <v/>
      </c>
      <c r="DK78" s="382" t="str">
        <f ca="1">+IF(OFFSET('Sanitation Data'!$I$29,0,10*ROW('Sanitation Data'!I72))="","",OFFSET('Sanitation Data'!$I$29,0,10*ROW('Sanitation Data'!I72)))</f>
        <v/>
      </c>
      <c r="DL78" s="382" t="str">
        <f ca="1">+IF(OFFSET('Sanitation Data'!$I$30,0,10*ROW('Sanitation Data'!I72))="","",OFFSET('Sanitation Data'!$I$30,0,10*ROW('Sanitation Data'!I72)))</f>
        <v/>
      </c>
      <c r="DM78" s="382" t="str">
        <f ca="1">+IF(OFFSET('Sanitation Data'!$I$31,0,10*ROW('Sanitation Data'!I72))="","",OFFSET('Sanitation Data'!$I$31,0,10*ROW('Sanitation Data'!I72)))</f>
        <v/>
      </c>
      <c r="DN78" s="382" t="str">
        <f ca="1">+IF(OFFSET('Sanitation Data'!$I$32,0,10*ROW('Sanitation Data'!I72))="","",OFFSET('Sanitation Data'!$I$32,0,10*ROW('Sanitation Data'!I72)))</f>
        <v/>
      </c>
      <c r="DO78" s="382" t="str">
        <f ca="1">+IF(OFFSET('Hygiene Data'!$D$11,0,10*ROW('Hygiene Data'!D72))="","",OFFSET('Hygiene Data'!$D$11,0,10*ROW('Hygiene Data'!D72)))</f>
        <v/>
      </c>
      <c r="DP78" s="382" t="str">
        <f ca="1">+IF(OFFSET('Hygiene Data'!$D$12,0,10*ROW('Hygiene Data'!D72))="","",OFFSET('Hygiene Data'!$D$12,0,10*ROW('Hygiene Data'!D72)))</f>
        <v/>
      </c>
      <c r="DQ78" s="382" t="str">
        <f ca="1">+IF(OFFSET('Hygiene Data'!$D$13,0,10*ROW('Hygiene Data'!D72))="","",OFFSET('Hygiene Data'!$D$13,0,10*ROW('Hygiene Data'!D72)))</f>
        <v/>
      </c>
      <c r="DR78" s="382" t="str">
        <f ca="1">+IF(OFFSET('Hygiene Data'!$E$11,0,10*ROW('Hygiene Data'!E72))="","",OFFSET('Hygiene Data'!$E$11,0,10*ROW('Hygiene Data'!E72)))</f>
        <v/>
      </c>
      <c r="DS78" s="382" t="str">
        <f ca="1">+IF(OFFSET('Hygiene Data'!$E$12,0,10*ROW('Hygiene Data'!E72))="","",OFFSET('Hygiene Data'!$E$12,0,10*ROW('Hygiene Data'!E72)))</f>
        <v/>
      </c>
      <c r="DT78" s="382" t="str">
        <f ca="1">+IF(OFFSET('Hygiene Data'!$E$13,0,10*ROW('Hygiene Data'!E72))="","",OFFSET('Hygiene Data'!$E$13,0,10*ROW('Hygiene Data'!E72)))</f>
        <v/>
      </c>
      <c r="DU78" s="382" t="str">
        <f ca="1">+IF(OFFSET('Hygiene Data'!$F$11,0,10*ROW('Hygiene Data'!F72))="","",OFFSET('Hygiene Data'!$F$11,0,10*ROW('Hygiene Data'!F72)))</f>
        <v/>
      </c>
      <c r="DV78" s="382" t="str">
        <f ca="1">+IF(OFFSET('Hygiene Data'!$F$12,0,10*ROW('Hygiene Data'!F72))="","",OFFSET('Hygiene Data'!$F$12,0,10*ROW('Hygiene Data'!F72)))</f>
        <v/>
      </c>
      <c r="DW78" s="382" t="str">
        <f ca="1">+IF(OFFSET('Hygiene Data'!$F$13,0,10*ROW('Hygiene Data'!F72))="","",OFFSET('Hygiene Data'!$F$13,0,10*ROW('Hygiene Data'!F72)))</f>
        <v/>
      </c>
      <c r="DX78" s="382" t="str">
        <f ca="1">+IF(OFFSET('Hygiene Data'!$G$11,0,10*ROW('Hygiene Data'!G72))="","",OFFSET('Hygiene Data'!$G$11,0,10*ROW('Hygiene Data'!G72)))</f>
        <v/>
      </c>
      <c r="DY78" s="382" t="str">
        <f ca="1">+IF(OFFSET('Hygiene Data'!$G$12,0,10*ROW('Hygiene Data'!G72))="","",OFFSET('Hygiene Data'!$G$12,0,10*ROW('Hygiene Data'!G72)))</f>
        <v/>
      </c>
      <c r="DZ78" s="382" t="str">
        <f ca="1">+IF(OFFSET('Hygiene Data'!$G$13,0,10*ROW('Hygiene Data'!G72))="","",OFFSET('Hygiene Data'!$G$13,0,10*ROW('Hygiene Data'!G72)))</f>
        <v/>
      </c>
      <c r="EA78" s="382" t="str">
        <f ca="1">+IF(OFFSET('Hygiene Data'!$H$11,0,10*ROW('Hygiene Data'!H72))="","",OFFSET('Hygiene Data'!$H$11,0,10*ROW('Hygiene Data'!H72)))</f>
        <v/>
      </c>
      <c r="EB78" s="382" t="str">
        <f ca="1">+IF(OFFSET('Hygiene Data'!$H$12,0,10*ROW('Hygiene Data'!H72))="","",OFFSET('Hygiene Data'!$H$12,0,10*ROW('Hygiene Data'!H72)))</f>
        <v/>
      </c>
      <c r="EC78" s="382" t="str">
        <f ca="1">+IF(OFFSET('Hygiene Data'!$H$13,0,10*ROW('Hygiene Data'!H72))="","",OFFSET('Hygiene Data'!$H$13,0,10*ROW('Hygiene Data'!H72)))</f>
        <v/>
      </c>
      <c r="ED78" s="382" t="str">
        <f ca="1">+IF(OFFSET('Hygiene Data'!$I$11,0,10*ROW('Hygiene Data'!I72))="","",OFFSET('Hygiene Data'!$I$11,0,10*ROW('Hygiene Data'!I72)))</f>
        <v/>
      </c>
      <c r="EE78" s="382" t="str">
        <f ca="1">+IF(OFFSET('Hygiene Data'!$I$12,0,10*ROW('Hygiene Data'!I72))="","",OFFSET('Hygiene Data'!$I$12,0,10*ROW('Hygiene Data'!I72)))</f>
        <v/>
      </c>
      <c r="EF78" s="382" t="str">
        <f ca="1">+IF(OFFSET('Hygiene Data'!$I$13,0,10*ROW('Hygiene Data'!I72))="","",OFFSET('Hygiene Data'!$I$13,0,10*ROW('Hygiene Data'!I72)))</f>
        <v/>
      </c>
    </row>
    <row r="79" spans="1:136" x14ac:dyDescent="0.25">
      <c r="A79" s="491" t="str">
        <f ca="1">+IF(OFFSET('Water Data'!$B$2,0,10*ROW('Water Data'!E73))="","",OFFSET('Water Data'!$B$2,0,10*ROW('Water Data'!E73)))</f>
        <v/>
      </c>
      <c r="B79" s="491"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18" t="str">
        <f t="shared" ca="1" si="1"/>
        <v/>
      </c>
      <c r="D79" s="519"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19"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19"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19"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19"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19"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19"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19"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19"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19"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19"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19"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19"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19"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19"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19"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19"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19"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20"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20"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20"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20"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20"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20"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20"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20"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20"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20"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20"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20"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20"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20"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20"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20"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20"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20"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20"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20"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20"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20"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20"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20"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20"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20"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20"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20"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20"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20"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21"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97"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21"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21"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21"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21"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21"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21"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21"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21"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21"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21"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21"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21"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21"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21"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21"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21"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82" t="str">
        <f ca="1">+IF(OFFSET('Water Data'!$D$27,0,10*ROW('Water Data'!D73))="","",OFFSET('Water Data'!$D$27,0,10*ROW('Water Data'!D73)))</f>
        <v/>
      </c>
      <c r="BT79" s="382" t="str">
        <f ca="1">+IF(OFFSET('Water Data'!$D$28,0,10*ROW('Water Data'!D73))="","",OFFSET('Water Data'!$D$28,0,10*ROW('Water Data'!D73)))</f>
        <v/>
      </c>
      <c r="BU79" s="382" t="str">
        <f ca="1">+IF(OFFSET('Water Data'!$D$29,0,10*ROW('Water Data'!D73))="","",OFFSET('Water Data'!$D$29,0,10*ROW('Water Data'!D73)))</f>
        <v/>
      </c>
      <c r="BV79" s="382" t="str">
        <f ca="1">+IF(OFFSET('Water Data'!$E$27,0,10*ROW('Water Data'!E73))="","",OFFSET('Water Data'!$E$27,0,10*ROW('Water Data'!E73)))</f>
        <v/>
      </c>
      <c r="BW79" s="382" t="str">
        <f ca="1">+IF(OFFSET('Water Data'!$E$28,0,10*ROW('Water Data'!E73))="","",OFFSET('Water Data'!$E$28,0,10*ROW('Water Data'!E73)))</f>
        <v/>
      </c>
      <c r="BX79" s="382" t="str">
        <f ca="1">+IF(OFFSET('Water Data'!$E$29,0,10*ROW('Water Data'!E73))="","",OFFSET('Water Data'!$E$29,0,10*ROW('Water Data'!E73)))</f>
        <v/>
      </c>
      <c r="BY79" s="382" t="str">
        <f ca="1">+IF(OFFSET('Water Data'!$F$27,0,10*ROW('Water Data'!F73))="","",OFFSET('Water Data'!$F$27,0,10*ROW('Water Data'!F73)))</f>
        <v/>
      </c>
      <c r="BZ79" s="382" t="str">
        <f ca="1">+IF(OFFSET('Water Data'!$F$28,0,10*ROW('Water Data'!F73))="","",OFFSET('Water Data'!$F$28,0,10*ROW('Water Data'!F73)))</f>
        <v/>
      </c>
      <c r="CA79" s="382" t="str">
        <f ca="1">+IF(OFFSET('Water Data'!$F$29,0,10*ROW('Water Data'!F73))="","",OFFSET('Water Data'!$F$29,0,10*ROW('Water Data'!F73)))</f>
        <v/>
      </c>
      <c r="CB79" s="382" t="str">
        <f ca="1">+IF(OFFSET('Water Data'!$G$27,0,10*ROW('Water Data'!G73))="","",OFFSET('Water Data'!$G$27,0,10*ROW('Water Data'!G73)))</f>
        <v/>
      </c>
      <c r="CC79" s="382" t="str">
        <f ca="1">+IF(OFFSET('Water Data'!$G$28,0,10*ROW('Water Data'!G73))="","",OFFSET('Water Data'!$G$28,0,10*ROW('Water Data'!G73)))</f>
        <v/>
      </c>
      <c r="CD79" s="382" t="str">
        <f ca="1">+IF(OFFSET('Water Data'!$G$29,0,10*ROW('Water Data'!G73))="","",OFFSET('Water Data'!$G$29,0,10*ROW('Water Data'!G73)))</f>
        <v/>
      </c>
      <c r="CE79" s="382" t="str">
        <f ca="1">+IF(OFFSET('Water Data'!$H$27,0,10*ROW('Water Data'!H73))="","",OFFSET('Water Data'!$H$27,0,10*ROW('Water Data'!H73)))</f>
        <v/>
      </c>
      <c r="CF79" s="382" t="str">
        <f ca="1">+IF(OFFSET('Water Data'!$H$28,0,10*ROW('Water Data'!H73))="","",OFFSET('Water Data'!$H$28,0,10*ROW('Water Data'!H73)))</f>
        <v/>
      </c>
      <c r="CG79" s="382" t="str">
        <f ca="1">+IF(OFFSET('Water Data'!$H$29,0,10*ROW('Water Data'!H73))="","",OFFSET('Water Data'!$H$29,0,10*ROW('Water Data'!H73)))</f>
        <v/>
      </c>
      <c r="CH79" s="382" t="str">
        <f ca="1">+IF(OFFSET('Water Data'!$I$27,0,10*ROW('Water Data'!I73))="","",OFFSET('Water Data'!$I$27,0,10*ROW('Water Data'!I73)))</f>
        <v/>
      </c>
      <c r="CI79" s="382" t="str">
        <f ca="1">+IF(OFFSET('Water Data'!$I$28,0,10*ROW('Water Data'!I73))="","",OFFSET('Water Data'!$I$28,0,10*ROW('Water Data'!I73)))</f>
        <v/>
      </c>
      <c r="CJ79" s="382" t="str">
        <f ca="1">+IF(OFFSET('Water Data'!$I$29,0,10*ROW('Water Data'!I73))="","",OFFSET('Water Data'!$I$29,0,10*ROW('Water Data'!I73)))</f>
        <v/>
      </c>
      <c r="CK79" s="382" t="str">
        <f ca="1">+IF(OFFSET('Sanitation Data'!$D$28,0,10*ROW('Sanitation Data'!D73))="","",OFFSET('Sanitation Data'!$D$28,0,10*ROW('Sanitation Data'!D73)))</f>
        <v/>
      </c>
      <c r="CL79" s="382" t="str">
        <f ca="1">+IF(OFFSET('Sanitation Data'!$D$29,0,10*ROW('Sanitation Data'!D73))="","",OFFSET('Sanitation Data'!$D$29,0,10*ROW('Sanitation Data'!D73)))</f>
        <v/>
      </c>
      <c r="CM79" s="382" t="str">
        <f ca="1">+IF(OFFSET('Sanitation Data'!$D$30,0,10*ROW('Sanitation Data'!D73))="","",OFFSET('Sanitation Data'!$D$30,0,10*ROW('Sanitation Data'!D73)))</f>
        <v/>
      </c>
      <c r="CN79" s="382" t="str">
        <f ca="1">+IF(OFFSET('Sanitation Data'!$D$31,0,10*ROW('Sanitation Data'!D73))="","",OFFSET('Sanitation Data'!$D$31,0,10*ROW('Sanitation Data'!D73)))</f>
        <v/>
      </c>
      <c r="CO79" s="382" t="str">
        <f ca="1">+IF(OFFSET('Sanitation Data'!$D$32,0,10*ROW('Sanitation Data'!D73))="","",OFFSET('Sanitation Data'!$D$32,0,10*ROW('Sanitation Data'!D73)))</f>
        <v/>
      </c>
      <c r="CP79" s="382" t="str">
        <f ca="1">+IF(OFFSET('Sanitation Data'!$E$28,0,10*ROW('Sanitation Data'!E73))="","",OFFSET('Sanitation Data'!$E$28,0,10*ROW('Sanitation Data'!E73)))</f>
        <v/>
      </c>
      <c r="CQ79" s="382" t="str">
        <f ca="1">+IF(OFFSET('Sanitation Data'!$E$29,0,10*ROW('Sanitation Data'!E73))="","",OFFSET('Sanitation Data'!$E$29,0,10*ROW('Sanitation Data'!E73)))</f>
        <v/>
      </c>
      <c r="CR79" s="382" t="str">
        <f ca="1">+IF(OFFSET('Sanitation Data'!$E$30,0,10*ROW('Sanitation Data'!E73))="","",OFFSET('Sanitation Data'!$E$30,0,10*ROW('Sanitation Data'!E73)))</f>
        <v/>
      </c>
      <c r="CS79" s="382" t="str">
        <f ca="1">+IF(OFFSET('Sanitation Data'!$E$31,0,10*ROW('Sanitation Data'!E73))="","",OFFSET('Sanitation Data'!$E$31,0,10*ROW('Sanitation Data'!E73)))</f>
        <v/>
      </c>
      <c r="CT79" s="382" t="str">
        <f ca="1">+IF(OFFSET('Sanitation Data'!$E$32,0,10*ROW('Sanitation Data'!E73))="","",OFFSET('Sanitation Data'!$E$32,0,10*ROW('Sanitation Data'!E73)))</f>
        <v/>
      </c>
      <c r="CU79" s="382" t="str">
        <f ca="1">+IF(OFFSET('Sanitation Data'!$F$28,0,10*ROW('Sanitation Data'!F73))="","",OFFSET('Sanitation Data'!$F$28,0,10*ROW('Sanitation Data'!F73)))</f>
        <v/>
      </c>
      <c r="CV79" s="382" t="str">
        <f ca="1">+IF(OFFSET('Sanitation Data'!$F$29,0,10*ROW('Sanitation Data'!F73))="","",OFFSET('Sanitation Data'!$F$29,0,10*ROW('Sanitation Data'!F73)))</f>
        <v/>
      </c>
      <c r="CW79" s="382" t="str">
        <f ca="1">+IF(OFFSET('Sanitation Data'!$F$30,0,10*ROW('Sanitation Data'!F73))="","",OFFSET('Sanitation Data'!$F$30,0,10*ROW('Sanitation Data'!F73)))</f>
        <v/>
      </c>
      <c r="CX79" s="382" t="str">
        <f ca="1">+IF(OFFSET('Sanitation Data'!$F$31,0,10*ROW('Sanitation Data'!F73))="","",OFFSET('Sanitation Data'!$F$31,0,10*ROW('Sanitation Data'!F73)))</f>
        <v/>
      </c>
      <c r="CY79" s="382" t="str">
        <f ca="1">+IF(OFFSET('Sanitation Data'!$F$32,0,10*ROW('Sanitation Data'!F73))="","",OFFSET('Sanitation Data'!$F$32,0,10*ROW('Sanitation Data'!F73)))</f>
        <v/>
      </c>
      <c r="CZ79" s="382" t="str">
        <f ca="1">+IF(OFFSET('Sanitation Data'!$G$28,0,10*ROW('Sanitation Data'!G73))="","",OFFSET('Sanitation Data'!$G$28,0,10*ROW('Sanitation Data'!G73)))</f>
        <v/>
      </c>
      <c r="DA79" s="382" t="str">
        <f ca="1">+IF(OFFSET('Sanitation Data'!$G$29,0,10*ROW('Sanitation Data'!G73))="","",OFFSET('Sanitation Data'!$G$29,0,10*ROW('Sanitation Data'!G73)))</f>
        <v/>
      </c>
      <c r="DB79" s="382" t="str">
        <f ca="1">+IF(OFFSET('Sanitation Data'!$G$30,0,10*ROW('Sanitation Data'!G73))="","",OFFSET('Sanitation Data'!$G$30,0,10*ROW('Sanitation Data'!G73)))</f>
        <v/>
      </c>
      <c r="DC79" s="382" t="str">
        <f ca="1">+IF(OFFSET('Sanitation Data'!$G$31,0,10*ROW('Sanitation Data'!G73))="","",OFFSET('Sanitation Data'!$G$31,0,10*ROW('Sanitation Data'!G73)))</f>
        <v/>
      </c>
      <c r="DD79" s="382" t="str">
        <f ca="1">+IF(OFFSET('Sanitation Data'!$G$32,0,10*ROW('Sanitation Data'!G73))="","",OFFSET('Sanitation Data'!$G$32,0,10*ROW('Sanitation Data'!G73)))</f>
        <v/>
      </c>
      <c r="DE79" s="382" t="str">
        <f ca="1">+IF(OFFSET('Sanitation Data'!$H$28,0,10*ROW('Sanitation Data'!H73))="","",OFFSET('Sanitation Data'!$H$28,0,10*ROW('Sanitation Data'!H73)))</f>
        <v/>
      </c>
      <c r="DF79" s="382" t="str">
        <f ca="1">+IF(OFFSET('Sanitation Data'!$H$29,0,10*ROW('Sanitation Data'!H73))="","",OFFSET('Sanitation Data'!$H$29,0,10*ROW('Sanitation Data'!H73)))</f>
        <v/>
      </c>
      <c r="DG79" s="382" t="str">
        <f ca="1">+IF(OFFSET('Sanitation Data'!$H$30,0,10*ROW('Sanitation Data'!H73))="","",OFFSET('Sanitation Data'!$H$30,0,10*ROW('Sanitation Data'!H73)))</f>
        <v/>
      </c>
      <c r="DH79" s="382" t="str">
        <f ca="1">+IF(OFFSET('Sanitation Data'!$H$31,0,10*ROW('Sanitation Data'!H73))="","",OFFSET('Sanitation Data'!$H$31,0,10*ROW('Sanitation Data'!H73)))</f>
        <v/>
      </c>
      <c r="DI79" s="382" t="str">
        <f ca="1">+IF(OFFSET('Sanitation Data'!$H$32,0,10*ROW('Sanitation Data'!H73))="","",OFFSET('Sanitation Data'!$H$32,0,10*ROW('Sanitation Data'!H73)))</f>
        <v/>
      </c>
      <c r="DJ79" s="382" t="str">
        <f ca="1">+IF(OFFSET('Sanitation Data'!$I$28,0,10*ROW('Sanitation Data'!I73))="","",OFFSET('Sanitation Data'!$I$28,0,10*ROW('Sanitation Data'!I73)))</f>
        <v/>
      </c>
      <c r="DK79" s="382" t="str">
        <f ca="1">+IF(OFFSET('Sanitation Data'!$I$29,0,10*ROW('Sanitation Data'!I73))="","",OFFSET('Sanitation Data'!$I$29,0,10*ROW('Sanitation Data'!I73)))</f>
        <v/>
      </c>
      <c r="DL79" s="382" t="str">
        <f ca="1">+IF(OFFSET('Sanitation Data'!$I$30,0,10*ROW('Sanitation Data'!I73))="","",OFFSET('Sanitation Data'!$I$30,0,10*ROW('Sanitation Data'!I73)))</f>
        <v/>
      </c>
      <c r="DM79" s="382" t="str">
        <f ca="1">+IF(OFFSET('Sanitation Data'!$I$31,0,10*ROW('Sanitation Data'!I73))="","",OFFSET('Sanitation Data'!$I$31,0,10*ROW('Sanitation Data'!I73)))</f>
        <v/>
      </c>
      <c r="DN79" s="382" t="str">
        <f ca="1">+IF(OFFSET('Sanitation Data'!$I$32,0,10*ROW('Sanitation Data'!I73))="","",OFFSET('Sanitation Data'!$I$32,0,10*ROW('Sanitation Data'!I73)))</f>
        <v/>
      </c>
      <c r="DO79" s="382" t="str">
        <f ca="1">+IF(OFFSET('Hygiene Data'!$D$11,0,10*ROW('Hygiene Data'!D73))="","",OFFSET('Hygiene Data'!$D$11,0,10*ROW('Hygiene Data'!D73)))</f>
        <v/>
      </c>
      <c r="DP79" s="382" t="str">
        <f ca="1">+IF(OFFSET('Hygiene Data'!$D$12,0,10*ROW('Hygiene Data'!D73))="","",OFFSET('Hygiene Data'!$D$12,0,10*ROW('Hygiene Data'!D73)))</f>
        <v/>
      </c>
      <c r="DQ79" s="382" t="str">
        <f ca="1">+IF(OFFSET('Hygiene Data'!$D$13,0,10*ROW('Hygiene Data'!D73))="","",OFFSET('Hygiene Data'!$D$13,0,10*ROW('Hygiene Data'!D73)))</f>
        <v/>
      </c>
      <c r="DR79" s="382" t="str">
        <f ca="1">+IF(OFFSET('Hygiene Data'!$E$11,0,10*ROW('Hygiene Data'!E73))="","",OFFSET('Hygiene Data'!$E$11,0,10*ROW('Hygiene Data'!E73)))</f>
        <v/>
      </c>
      <c r="DS79" s="382" t="str">
        <f ca="1">+IF(OFFSET('Hygiene Data'!$E$12,0,10*ROW('Hygiene Data'!E73))="","",OFFSET('Hygiene Data'!$E$12,0,10*ROW('Hygiene Data'!E73)))</f>
        <v/>
      </c>
      <c r="DT79" s="382" t="str">
        <f ca="1">+IF(OFFSET('Hygiene Data'!$E$13,0,10*ROW('Hygiene Data'!E73))="","",OFFSET('Hygiene Data'!$E$13,0,10*ROW('Hygiene Data'!E73)))</f>
        <v/>
      </c>
      <c r="DU79" s="382" t="str">
        <f ca="1">+IF(OFFSET('Hygiene Data'!$F$11,0,10*ROW('Hygiene Data'!F73))="","",OFFSET('Hygiene Data'!$F$11,0,10*ROW('Hygiene Data'!F73)))</f>
        <v/>
      </c>
      <c r="DV79" s="382" t="str">
        <f ca="1">+IF(OFFSET('Hygiene Data'!$F$12,0,10*ROW('Hygiene Data'!F73))="","",OFFSET('Hygiene Data'!$F$12,0,10*ROW('Hygiene Data'!F73)))</f>
        <v/>
      </c>
      <c r="DW79" s="382" t="str">
        <f ca="1">+IF(OFFSET('Hygiene Data'!$F$13,0,10*ROW('Hygiene Data'!F73))="","",OFFSET('Hygiene Data'!$F$13,0,10*ROW('Hygiene Data'!F73)))</f>
        <v/>
      </c>
      <c r="DX79" s="382" t="str">
        <f ca="1">+IF(OFFSET('Hygiene Data'!$G$11,0,10*ROW('Hygiene Data'!G73))="","",OFFSET('Hygiene Data'!$G$11,0,10*ROW('Hygiene Data'!G73)))</f>
        <v/>
      </c>
      <c r="DY79" s="382" t="str">
        <f ca="1">+IF(OFFSET('Hygiene Data'!$G$12,0,10*ROW('Hygiene Data'!G73))="","",OFFSET('Hygiene Data'!$G$12,0,10*ROW('Hygiene Data'!G73)))</f>
        <v/>
      </c>
      <c r="DZ79" s="382" t="str">
        <f ca="1">+IF(OFFSET('Hygiene Data'!$G$13,0,10*ROW('Hygiene Data'!G73))="","",OFFSET('Hygiene Data'!$G$13,0,10*ROW('Hygiene Data'!G73)))</f>
        <v/>
      </c>
      <c r="EA79" s="382" t="str">
        <f ca="1">+IF(OFFSET('Hygiene Data'!$H$11,0,10*ROW('Hygiene Data'!H73))="","",OFFSET('Hygiene Data'!$H$11,0,10*ROW('Hygiene Data'!H73)))</f>
        <v/>
      </c>
      <c r="EB79" s="382" t="str">
        <f ca="1">+IF(OFFSET('Hygiene Data'!$H$12,0,10*ROW('Hygiene Data'!H73))="","",OFFSET('Hygiene Data'!$H$12,0,10*ROW('Hygiene Data'!H73)))</f>
        <v/>
      </c>
      <c r="EC79" s="382" t="str">
        <f ca="1">+IF(OFFSET('Hygiene Data'!$H$13,0,10*ROW('Hygiene Data'!H73))="","",OFFSET('Hygiene Data'!$H$13,0,10*ROW('Hygiene Data'!H73)))</f>
        <v/>
      </c>
      <c r="ED79" s="382" t="str">
        <f ca="1">+IF(OFFSET('Hygiene Data'!$I$11,0,10*ROW('Hygiene Data'!I73))="","",OFFSET('Hygiene Data'!$I$11,0,10*ROW('Hygiene Data'!I73)))</f>
        <v/>
      </c>
      <c r="EE79" s="382" t="str">
        <f ca="1">+IF(OFFSET('Hygiene Data'!$I$12,0,10*ROW('Hygiene Data'!I73))="","",OFFSET('Hygiene Data'!$I$12,0,10*ROW('Hygiene Data'!I73)))</f>
        <v/>
      </c>
      <c r="EF79" s="382" t="str">
        <f ca="1">+IF(OFFSET('Hygiene Data'!$I$13,0,10*ROW('Hygiene Data'!I73))="","",OFFSET('Hygiene Data'!$I$13,0,10*ROW('Hygiene Data'!I73)))</f>
        <v/>
      </c>
    </row>
    <row r="80" spans="1:136" x14ac:dyDescent="0.25">
      <c r="A80" s="491" t="str">
        <f ca="1">+IF(OFFSET('Water Data'!$B$2,0,10*ROW('Water Data'!E74))="","",OFFSET('Water Data'!$B$2,0,10*ROW('Water Data'!E74)))</f>
        <v/>
      </c>
      <c r="B80" s="491"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18" t="str">
        <f t="shared" ca="1" si="1"/>
        <v/>
      </c>
      <c r="D80" s="519"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19"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19"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19"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19"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19"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19"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19"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19"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19"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19"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19"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19"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19"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19"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19"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19"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19"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20"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20"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20"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20"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20"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20"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20"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20"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20"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20"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20"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20"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20"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20"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20"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20"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20"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20"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20"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20"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20"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20"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20"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20"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20"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20"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20"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20"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20"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20"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21"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97"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21"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21"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21"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21"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21"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21"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21"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21"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21"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21"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21"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21"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21"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21"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21"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21"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82" t="str">
        <f ca="1">+IF(OFFSET('Water Data'!$D$27,0,10*ROW('Water Data'!D74))="","",OFFSET('Water Data'!$D$27,0,10*ROW('Water Data'!D74)))</f>
        <v/>
      </c>
      <c r="BT80" s="382" t="str">
        <f ca="1">+IF(OFFSET('Water Data'!$D$28,0,10*ROW('Water Data'!D74))="","",OFFSET('Water Data'!$D$28,0,10*ROW('Water Data'!D74)))</f>
        <v/>
      </c>
      <c r="BU80" s="382" t="str">
        <f ca="1">+IF(OFFSET('Water Data'!$D$29,0,10*ROW('Water Data'!D74))="","",OFFSET('Water Data'!$D$29,0,10*ROW('Water Data'!D74)))</f>
        <v/>
      </c>
      <c r="BV80" s="382" t="str">
        <f ca="1">+IF(OFFSET('Water Data'!$E$27,0,10*ROW('Water Data'!E74))="","",OFFSET('Water Data'!$E$27,0,10*ROW('Water Data'!E74)))</f>
        <v/>
      </c>
      <c r="BW80" s="382" t="str">
        <f ca="1">+IF(OFFSET('Water Data'!$E$28,0,10*ROW('Water Data'!E74))="","",OFFSET('Water Data'!$E$28,0,10*ROW('Water Data'!E74)))</f>
        <v/>
      </c>
      <c r="BX80" s="382" t="str">
        <f ca="1">+IF(OFFSET('Water Data'!$E$29,0,10*ROW('Water Data'!E74))="","",OFFSET('Water Data'!$E$29,0,10*ROW('Water Data'!E74)))</f>
        <v/>
      </c>
      <c r="BY80" s="382" t="str">
        <f ca="1">+IF(OFFSET('Water Data'!$F$27,0,10*ROW('Water Data'!F74))="","",OFFSET('Water Data'!$F$27,0,10*ROW('Water Data'!F74)))</f>
        <v/>
      </c>
      <c r="BZ80" s="382" t="str">
        <f ca="1">+IF(OFFSET('Water Data'!$F$28,0,10*ROW('Water Data'!F74))="","",OFFSET('Water Data'!$F$28,0,10*ROW('Water Data'!F74)))</f>
        <v/>
      </c>
      <c r="CA80" s="382" t="str">
        <f ca="1">+IF(OFFSET('Water Data'!$F$29,0,10*ROW('Water Data'!F74))="","",OFFSET('Water Data'!$F$29,0,10*ROW('Water Data'!F74)))</f>
        <v/>
      </c>
      <c r="CB80" s="382" t="str">
        <f ca="1">+IF(OFFSET('Water Data'!$G$27,0,10*ROW('Water Data'!G74))="","",OFFSET('Water Data'!$G$27,0,10*ROW('Water Data'!G74)))</f>
        <v/>
      </c>
      <c r="CC80" s="382" t="str">
        <f ca="1">+IF(OFFSET('Water Data'!$G$28,0,10*ROW('Water Data'!G74))="","",OFFSET('Water Data'!$G$28,0,10*ROW('Water Data'!G74)))</f>
        <v/>
      </c>
      <c r="CD80" s="382" t="str">
        <f ca="1">+IF(OFFSET('Water Data'!$G$29,0,10*ROW('Water Data'!G74))="","",OFFSET('Water Data'!$G$29,0,10*ROW('Water Data'!G74)))</f>
        <v/>
      </c>
      <c r="CE80" s="382" t="str">
        <f ca="1">+IF(OFFSET('Water Data'!$H$27,0,10*ROW('Water Data'!H74))="","",OFFSET('Water Data'!$H$27,0,10*ROW('Water Data'!H74)))</f>
        <v/>
      </c>
      <c r="CF80" s="382" t="str">
        <f ca="1">+IF(OFFSET('Water Data'!$H$28,0,10*ROW('Water Data'!H74))="","",OFFSET('Water Data'!$H$28,0,10*ROW('Water Data'!H74)))</f>
        <v/>
      </c>
      <c r="CG80" s="382" t="str">
        <f ca="1">+IF(OFFSET('Water Data'!$H$29,0,10*ROW('Water Data'!H74))="","",OFFSET('Water Data'!$H$29,0,10*ROW('Water Data'!H74)))</f>
        <v/>
      </c>
      <c r="CH80" s="382" t="str">
        <f ca="1">+IF(OFFSET('Water Data'!$I$27,0,10*ROW('Water Data'!I74))="","",OFFSET('Water Data'!$I$27,0,10*ROW('Water Data'!I74)))</f>
        <v/>
      </c>
      <c r="CI80" s="382" t="str">
        <f ca="1">+IF(OFFSET('Water Data'!$I$28,0,10*ROW('Water Data'!I74))="","",OFFSET('Water Data'!$I$28,0,10*ROW('Water Data'!I74)))</f>
        <v/>
      </c>
      <c r="CJ80" s="382" t="str">
        <f ca="1">+IF(OFFSET('Water Data'!$I$29,0,10*ROW('Water Data'!I74))="","",OFFSET('Water Data'!$I$29,0,10*ROW('Water Data'!I74)))</f>
        <v/>
      </c>
      <c r="CK80" s="382" t="str">
        <f ca="1">+IF(OFFSET('Sanitation Data'!$D$28,0,10*ROW('Sanitation Data'!D74))="","",OFFSET('Sanitation Data'!$D$28,0,10*ROW('Sanitation Data'!D74)))</f>
        <v/>
      </c>
      <c r="CL80" s="382" t="str">
        <f ca="1">+IF(OFFSET('Sanitation Data'!$D$29,0,10*ROW('Sanitation Data'!D74))="","",OFFSET('Sanitation Data'!$D$29,0,10*ROW('Sanitation Data'!D74)))</f>
        <v/>
      </c>
      <c r="CM80" s="382" t="str">
        <f ca="1">+IF(OFFSET('Sanitation Data'!$D$30,0,10*ROW('Sanitation Data'!D74))="","",OFFSET('Sanitation Data'!$D$30,0,10*ROW('Sanitation Data'!D74)))</f>
        <v/>
      </c>
      <c r="CN80" s="382" t="str">
        <f ca="1">+IF(OFFSET('Sanitation Data'!$D$31,0,10*ROW('Sanitation Data'!D74))="","",OFFSET('Sanitation Data'!$D$31,0,10*ROW('Sanitation Data'!D74)))</f>
        <v/>
      </c>
      <c r="CO80" s="382" t="str">
        <f ca="1">+IF(OFFSET('Sanitation Data'!$D$32,0,10*ROW('Sanitation Data'!D74))="","",OFFSET('Sanitation Data'!$D$32,0,10*ROW('Sanitation Data'!D74)))</f>
        <v/>
      </c>
      <c r="CP80" s="382" t="str">
        <f ca="1">+IF(OFFSET('Sanitation Data'!$E$28,0,10*ROW('Sanitation Data'!E74))="","",OFFSET('Sanitation Data'!$E$28,0,10*ROW('Sanitation Data'!E74)))</f>
        <v/>
      </c>
      <c r="CQ80" s="382" t="str">
        <f ca="1">+IF(OFFSET('Sanitation Data'!$E$29,0,10*ROW('Sanitation Data'!E74))="","",OFFSET('Sanitation Data'!$E$29,0,10*ROW('Sanitation Data'!E74)))</f>
        <v/>
      </c>
      <c r="CR80" s="382" t="str">
        <f ca="1">+IF(OFFSET('Sanitation Data'!$E$30,0,10*ROW('Sanitation Data'!E74))="","",OFFSET('Sanitation Data'!$E$30,0,10*ROW('Sanitation Data'!E74)))</f>
        <v/>
      </c>
      <c r="CS80" s="382" t="str">
        <f ca="1">+IF(OFFSET('Sanitation Data'!$E$31,0,10*ROW('Sanitation Data'!E74))="","",OFFSET('Sanitation Data'!$E$31,0,10*ROW('Sanitation Data'!E74)))</f>
        <v/>
      </c>
      <c r="CT80" s="382" t="str">
        <f ca="1">+IF(OFFSET('Sanitation Data'!$E$32,0,10*ROW('Sanitation Data'!E74))="","",OFFSET('Sanitation Data'!$E$32,0,10*ROW('Sanitation Data'!E74)))</f>
        <v/>
      </c>
      <c r="CU80" s="382" t="str">
        <f ca="1">+IF(OFFSET('Sanitation Data'!$F$28,0,10*ROW('Sanitation Data'!F74))="","",OFFSET('Sanitation Data'!$F$28,0,10*ROW('Sanitation Data'!F74)))</f>
        <v/>
      </c>
      <c r="CV80" s="382" t="str">
        <f ca="1">+IF(OFFSET('Sanitation Data'!$F$29,0,10*ROW('Sanitation Data'!F74))="","",OFFSET('Sanitation Data'!$F$29,0,10*ROW('Sanitation Data'!F74)))</f>
        <v/>
      </c>
      <c r="CW80" s="382" t="str">
        <f ca="1">+IF(OFFSET('Sanitation Data'!$F$30,0,10*ROW('Sanitation Data'!F74))="","",OFFSET('Sanitation Data'!$F$30,0,10*ROW('Sanitation Data'!F74)))</f>
        <v/>
      </c>
      <c r="CX80" s="382" t="str">
        <f ca="1">+IF(OFFSET('Sanitation Data'!$F$31,0,10*ROW('Sanitation Data'!F74))="","",OFFSET('Sanitation Data'!$F$31,0,10*ROW('Sanitation Data'!F74)))</f>
        <v/>
      </c>
      <c r="CY80" s="382" t="str">
        <f ca="1">+IF(OFFSET('Sanitation Data'!$F$32,0,10*ROW('Sanitation Data'!F74))="","",OFFSET('Sanitation Data'!$F$32,0,10*ROW('Sanitation Data'!F74)))</f>
        <v/>
      </c>
      <c r="CZ80" s="382" t="str">
        <f ca="1">+IF(OFFSET('Sanitation Data'!$G$28,0,10*ROW('Sanitation Data'!G74))="","",OFFSET('Sanitation Data'!$G$28,0,10*ROW('Sanitation Data'!G74)))</f>
        <v/>
      </c>
      <c r="DA80" s="382" t="str">
        <f ca="1">+IF(OFFSET('Sanitation Data'!$G$29,0,10*ROW('Sanitation Data'!G74))="","",OFFSET('Sanitation Data'!$G$29,0,10*ROW('Sanitation Data'!G74)))</f>
        <v/>
      </c>
      <c r="DB80" s="382" t="str">
        <f ca="1">+IF(OFFSET('Sanitation Data'!$G$30,0,10*ROW('Sanitation Data'!G74))="","",OFFSET('Sanitation Data'!$G$30,0,10*ROW('Sanitation Data'!G74)))</f>
        <v/>
      </c>
      <c r="DC80" s="382" t="str">
        <f ca="1">+IF(OFFSET('Sanitation Data'!$G$31,0,10*ROW('Sanitation Data'!G74))="","",OFFSET('Sanitation Data'!$G$31,0,10*ROW('Sanitation Data'!G74)))</f>
        <v/>
      </c>
      <c r="DD80" s="382" t="str">
        <f ca="1">+IF(OFFSET('Sanitation Data'!$G$32,0,10*ROW('Sanitation Data'!G74))="","",OFFSET('Sanitation Data'!$G$32,0,10*ROW('Sanitation Data'!G74)))</f>
        <v/>
      </c>
      <c r="DE80" s="382" t="str">
        <f ca="1">+IF(OFFSET('Sanitation Data'!$H$28,0,10*ROW('Sanitation Data'!H74))="","",OFFSET('Sanitation Data'!$H$28,0,10*ROW('Sanitation Data'!H74)))</f>
        <v/>
      </c>
      <c r="DF80" s="382" t="str">
        <f ca="1">+IF(OFFSET('Sanitation Data'!$H$29,0,10*ROW('Sanitation Data'!H74))="","",OFFSET('Sanitation Data'!$H$29,0,10*ROW('Sanitation Data'!H74)))</f>
        <v/>
      </c>
      <c r="DG80" s="382" t="str">
        <f ca="1">+IF(OFFSET('Sanitation Data'!$H$30,0,10*ROW('Sanitation Data'!H74))="","",OFFSET('Sanitation Data'!$H$30,0,10*ROW('Sanitation Data'!H74)))</f>
        <v/>
      </c>
      <c r="DH80" s="382" t="str">
        <f ca="1">+IF(OFFSET('Sanitation Data'!$H$31,0,10*ROW('Sanitation Data'!H74))="","",OFFSET('Sanitation Data'!$H$31,0,10*ROW('Sanitation Data'!H74)))</f>
        <v/>
      </c>
      <c r="DI80" s="382" t="str">
        <f ca="1">+IF(OFFSET('Sanitation Data'!$H$32,0,10*ROW('Sanitation Data'!H74))="","",OFFSET('Sanitation Data'!$H$32,0,10*ROW('Sanitation Data'!H74)))</f>
        <v/>
      </c>
      <c r="DJ80" s="382" t="str">
        <f ca="1">+IF(OFFSET('Sanitation Data'!$I$28,0,10*ROW('Sanitation Data'!I74))="","",OFFSET('Sanitation Data'!$I$28,0,10*ROW('Sanitation Data'!I74)))</f>
        <v/>
      </c>
      <c r="DK80" s="382" t="str">
        <f ca="1">+IF(OFFSET('Sanitation Data'!$I$29,0,10*ROW('Sanitation Data'!I74))="","",OFFSET('Sanitation Data'!$I$29,0,10*ROW('Sanitation Data'!I74)))</f>
        <v/>
      </c>
      <c r="DL80" s="382" t="str">
        <f ca="1">+IF(OFFSET('Sanitation Data'!$I$30,0,10*ROW('Sanitation Data'!I74))="","",OFFSET('Sanitation Data'!$I$30,0,10*ROW('Sanitation Data'!I74)))</f>
        <v/>
      </c>
      <c r="DM80" s="382" t="str">
        <f ca="1">+IF(OFFSET('Sanitation Data'!$I$31,0,10*ROW('Sanitation Data'!I74))="","",OFFSET('Sanitation Data'!$I$31,0,10*ROW('Sanitation Data'!I74)))</f>
        <v/>
      </c>
      <c r="DN80" s="382" t="str">
        <f ca="1">+IF(OFFSET('Sanitation Data'!$I$32,0,10*ROW('Sanitation Data'!I74))="","",OFFSET('Sanitation Data'!$I$32,0,10*ROW('Sanitation Data'!I74)))</f>
        <v/>
      </c>
      <c r="DO80" s="382" t="str">
        <f ca="1">+IF(OFFSET('Hygiene Data'!$D$11,0,10*ROW('Hygiene Data'!D74))="","",OFFSET('Hygiene Data'!$D$11,0,10*ROW('Hygiene Data'!D74)))</f>
        <v/>
      </c>
      <c r="DP80" s="382" t="str">
        <f ca="1">+IF(OFFSET('Hygiene Data'!$D$12,0,10*ROW('Hygiene Data'!D74))="","",OFFSET('Hygiene Data'!$D$12,0,10*ROW('Hygiene Data'!D74)))</f>
        <v/>
      </c>
      <c r="DQ80" s="382" t="str">
        <f ca="1">+IF(OFFSET('Hygiene Data'!$D$13,0,10*ROW('Hygiene Data'!D74))="","",OFFSET('Hygiene Data'!$D$13,0,10*ROW('Hygiene Data'!D74)))</f>
        <v/>
      </c>
      <c r="DR80" s="382" t="str">
        <f ca="1">+IF(OFFSET('Hygiene Data'!$E$11,0,10*ROW('Hygiene Data'!E74))="","",OFFSET('Hygiene Data'!$E$11,0,10*ROW('Hygiene Data'!E74)))</f>
        <v/>
      </c>
      <c r="DS80" s="382" t="str">
        <f ca="1">+IF(OFFSET('Hygiene Data'!$E$12,0,10*ROW('Hygiene Data'!E74))="","",OFFSET('Hygiene Data'!$E$12,0,10*ROW('Hygiene Data'!E74)))</f>
        <v/>
      </c>
      <c r="DT80" s="382" t="str">
        <f ca="1">+IF(OFFSET('Hygiene Data'!$E$13,0,10*ROW('Hygiene Data'!E74))="","",OFFSET('Hygiene Data'!$E$13,0,10*ROW('Hygiene Data'!E74)))</f>
        <v/>
      </c>
      <c r="DU80" s="382" t="str">
        <f ca="1">+IF(OFFSET('Hygiene Data'!$F$11,0,10*ROW('Hygiene Data'!F74))="","",OFFSET('Hygiene Data'!$F$11,0,10*ROW('Hygiene Data'!F74)))</f>
        <v/>
      </c>
      <c r="DV80" s="382" t="str">
        <f ca="1">+IF(OFFSET('Hygiene Data'!$F$12,0,10*ROW('Hygiene Data'!F74))="","",OFFSET('Hygiene Data'!$F$12,0,10*ROW('Hygiene Data'!F74)))</f>
        <v/>
      </c>
      <c r="DW80" s="382" t="str">
        <f ca="1">+IF(OFFSET('Hygiene Data'!$F$13,0,10*ROW('Hygiene Data'!F74))="","",OFFSET('Hygiene Data'!$F$13,0,10*ROW('Hygiene Data'!F74)))</f>
        <v/>
      </c>
      <c r="DX80" s="382" t="str">
        <f ca="1">+IF(OFFSET('Hygiene Data'!$G$11,0,10*ROW('Hygiene Data'!G74))="","",OFFSET('Hygiene Data'!$G$11,0,10*ROW('Hygiene Data'!G74)))</f>
        <v/>
      </c>
      <c r="DY80" s="382" t="str">
        <f ca="1">+IF(OFFSET('Hygiene Data'!$G$12,0,10*ROW('Hygiene Data'!G74))="","",OFFSET('Hygiene Data'!$G$12,0,10*ROW('Hygiene Data'!G74)))</f>
        <v/>
      </c>
      <c r="DZ80" s="382" t="str">
        <f ca="1">+IF(OFFSET('Hygiene Data'!$G$13,0,10*ROW('Hygiene Data'!G74))="","",OFFSET('Hygiene Data'!$G$13,0,10*ROW('Hygiene Data'!G74)))</f>
        <v/>
      </c>
      <c r="EA80" s="382" t="str">
        <f ca="1">+IF(OFFSET('Hygiene Data'!$H$11,0,10*ROW('Hygiene Data'!H74))="","",OFFSET('Hygiene Data'!$H$11,0,10*ROW('Hygiene Data'!H74)))</f>
        <v/>
      </c>
      <c r="EB80" s="382" t="str">
        <f ca="1">+IF(OFFSET('Hygiene Data'!$H$12,0,10*ROW('Hygiene Data'!H74))="","",OFFSET('Hygiene Data'!$H$12,0,10*ROW('Hygiene Data'!H74)))</f>
        <v/>
      </c>
      <c r="EC80" s="382" t="str">
        <f ca="1">+IF(OFFSET('Hygiene Data'!$H$13,0,10*ROW('Hygiene Data'!H74))="","",OFFSET('Hygiene Data'!$H$13,0,10*ROW('Hygiene Data'!H74)))</f>
        <v/>
      </c>
      <c r="ED80" s="382" t="str">
        <f ca="1">+IF(OFFSET('Hygiene Data'!$I$11,0,10*ROW('Hygiene Data'!I74))="","",OFFSET('Hygiene Data'!$I$11,0,10*ROW('Hygiene Data'!I74)))</f>
        <v/>
      </c>
      <c r="EE80" s="382" t="str">
        <f ca="1">+IF(OFFSET('Hygiene Data'!$I$12,0,10*ROW('Hygiene Data'!I74))="","",OFFSET('Hygiene Data'!$I$12,0,10*ROW('Hygiene Data'!I74)))</f>
        <v/>
      </c>
      <c r="EF80" s="382" t="str">
        <f ca="1">+IF(OFFSET('Hygiene Data'!$I$13,0,10*ROW('Hygiene Data'!I74))="","",OFFSET('Hygiene Data'!$I$13,0,10*ROW('Hygiene Data'!I74)))</f>
        <v/>
      </c>
    </row>
    <row r="81" spans="1:136" x14ac:dyDescent="0.25">
      <c r="A81" s="491" t="str">
        <f ca="1">+IF(OFFSET('Water Data'!$B$2,0,10*ROW('Water Data'!E75))="","",OFFSET('Water Data'!$B$2,0,10*ROW('Water Data'!E75)))</f>
        <v/>
      </c>
      <c r="B81" s="491"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18" t="str">
        <f t="shared" ca="1" si="1"/>
        <v/>
      </c>
      <c r="D81" s="519"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19"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19"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19"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19"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19"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19"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19"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19"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19"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19"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19"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19"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19"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19"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19"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19"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19"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20"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20"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20"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20"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20"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20"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20"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20"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20"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20"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20"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20"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20"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20"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20"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20"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20"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20"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20"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20"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20"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20"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20"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20"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20"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20"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20"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20"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20"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20"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21"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97"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21"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21"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21"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21"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21"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21"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21"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21"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21"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21"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21"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21"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21"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21"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21"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21"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82" t="str">
        <f ca="1">+IF(OFFSET('Water Data'!$D$27,0,10*ROW('Water Data'!D75))="","",OFFSET('Water Data'!$D$27,0,10*ROW('Water Data'!D75)))</f>
        <v/>
      </c>
      <c r="BT81" s="382" t="str">
        <f ca="1">+IF(OFFSET('Water Data'!$D$28,0,10*ROW('Water Data'!D75))="","",OFFSET('Water Data'!$D$28,0,10*ROW('Water Data'!D75)))</f>
        <v/>
      </c>
      <c r="BU81" s="382" t="str">
        <f ca="1">+IF(OFFSET('Water Data'!$D$29,0,10*ROW('Water Data'!D75))="","",OFFSET('Water Data'!$D$29,0,10*ROW('Water Data'!D75)))</f>
        <v/>
      </c>
      <c r="BV81" s="382" t="str">
        <f ca="1">+IF(OFFSET('Water Data'!$E$27,0,10*ROW('Water Data'!E75))="","",OFFSET('Water Data'!$E$27,0,10*ROW('Water Data'!E75)))</f>
        <v/>
      </c>
      <c r="BW81" s="382" t="str">
        <f ca="1">+IF(OFFSET('Water Data'!$E$28,0,10*ROW('Water Data'!E75))="","",OFFSET('Water Data'!$E$28,0,10*ROW('Water Data'!E75)))</f>
        <v/>
      </c>
      <c r="BX81" s="382" t="str">
        <f ca="1">+IF(OFFSET('Water Data'!$E$29,0,10*ROW('Water Data'!E75))="","",OFFSET('Water Data'!$E$29,0,10*ROW('Water Data'!E75)))</f>
        <v/>
      </c>
      <c r="BY81" s="382" t="str">
        <f ca="1">+IF(OFFSET('Water Data'!$F$27,0,10*ROW('Water Data'!F75))="","",OFFSET('Water Data'!$F$27,0,10*ROW('Water Data'!F75)))</f>
        <v/>
      </c>
      <c r="BZ81" s="382" t="str">
        <f ca="1">+IF(OFFSET('Water Data'!$F$28,0,10*ROW('Water Data'!F75))="","",OFFSET('Water Data'!$F$28,0,10*ROW('Water Data'!F75)))</f>
        <v/>
      </c>
      <c r="CA81" s="382" t="str">
        <f ca="1">+IF(OFFSET('Water Data'!$F$29,0,10*ROW('Water Data'!F75))="","",OFFSET('Water Data'!$F$29,0,10*ROW('Water Data'!F75)))</f>
        <v/>
      </c>
      <c r="CB81" s="382" t="str">
        <f ca="1">+IF(OFFSET('Water Data'!$G$27,0,10*ROW('Water Data'!G75))="","",OFFSET('Water Data'!$G$27,0,10*ROW('Water Data'!G75)))</f>
        <v/>
      </c>
      <c r="CC81" s="382" t="str">
        <f ca="1">+IF(OFFSET('Water Data'!$G$28,0,10*ROW('Water Data'!G75))="","",OFFSET('Water Data'!$G$28,0,10*ROW('Water Data'!G75)))</f>
        <v/>
      </c>
      <c r="CD81" s="382" t="str">
        <f ca="1">+IF(OFFSET('Water Data'!$G$29,0,10*ROW('Water Data'!G75))="","",OFFSET('Water Data'!$G$29,0,10*ROW('Water Data'!G75)))</f>
        <v/>
      </c>
      <c r="CE81" s="382" t="str">
        <f ca="1">+IF(OFFSET('Water Data'!$H$27,0,10*ROW('Water Data'!H75))="","",OFFSET('Water Data'!$H$27,0,10*ROW('Water Data'!H75)))</f>
        <v/>
      </c>
      <c r="CF81" s="382" t="str">
        <f ca="1">+IF(OFFSET('Water Data'!$H$28,0,10*ROW('Water Data'!H75))="","",OFFSET('Water Data'!$H$28,0,10*ROW('Water Data'!H75)))</f>
        <v/>
      </c>
      <c r="CG81" s="382" t="str">
        <f ca="1">+IF(OFFSET('Water Data'!$H$29,0,10*ROW('Water Data'!H75))="","",OFFSET('Water Data'!$H$29,0,10*ROW('Water Data'!H75)))</f>
        <v/>
      </c>
      <c r="CH81" s="382" t="str">
        <f ca="1">+IF(OFFSET('Water Data'!$I$27,0,10*ROW('Water Data'!I75))="","",OFFSET('Water Data'!$I$27,0,10*ROW('Water Data'!I75)))</f>
        <v/>
      </c>
      <c r="CI81" s="382" t="str">
        <f ca="1">+IF(OFFSET('Water Data'!$I$28,0,10*ROW('Water Data'!I75))="","",OFFSET('Water Data'!$I$28,0,10*ROW('Water Data'!I75)))</f>
        <v/>
      </c>
      <c r="CJ81" s="382" t="str">
        <f ca="1">+IF(OFFSET('Water Data'!$I$29,0,10*ROW('Water Data'!I75))="","",OFFSET('Water Data'!$I$29,0,10*ROW('Water Data'!I75)))</f>
        <v/>
      </c>
      <c r="CK81" s="382" t="str">
        <f ca="1">+IF(OFFSET('Sanitation Data'!$D$28,0,10*ROW('Sanitation Data'!D75))="","",OFFSET('Sanitation Data'!$D$28,0,10*ROW('Sanitation Data'!D75)))</f>
        <v/>
      </c>
      <c r="CL81" s="382" t="str">
        <f ca="1">+IF(OFFSET('Sanitation Data'!$D$29,0,10*ROW('Sanitation Data'!D75))="","",OFFSET('Sanitation Data'!$D$29,0,10*ROW('Sanitation Data'!D75)))</f>
        <v/>
      </c>
      <c r="CM81" s="382" t="str">
        <f ca="1">+IF(OFFSET('Sanitation Data'!$D$30,0,10*ROW('Sanitation Data'!D75))="","",OFFSET('Sanitation Data'!$D$30,0,10*ROW('Sanitation Data'!D75)))</f>
        <v/>
      </c>
      <c r="CN81" s="382" t="str">
        <f ca="1">+IF(OFFSET('Sanitation Data'!$D$31,0,10*ROW('Sanitation Data'!D75))="","",OFFSET('Sanitation Data'!$D$31,0,10*ROW('Sanitation Data'!D75)))</f>
        <v/>
      </c>
      <c r="CO81" s="382" t="str">
        <f ca="1">+IF(OFFSET('Sanitation Data'!$D$32,0,10*ROW('Sanitation Data'!D75))="","",OFFSET('Sanitation Data'!$D$32,0,10*ROW('Sanitation Data'!D75)))</f>
        <v/>
      </c>
      <c r="CP81" s="382" t="str">
        <f ca="1">+IF(OFFSET('Sanitation Data'!$E$28,0,10*ROW('Sanitation Data'!E75))="","",OFFSET('Sanitation Data'!$E$28,0,10*ROW('Sanitation Data'!E75)))</f>
        <v/>
      </c>
      <c r="CQ81" s="382" t="str">
        <f ca="1">+IF(OFFSET('Sanitation Data'!$E$29,0,10*ROW('Sanitation Data'!E75))="","",OFFSET('Sanitation Data'!$E$29,0,10*ROW('Sanitation Data'!E75)))</f>
        <v/>
      </c>
      <c r="CR81" s="382" t="str">
        <f ca="1">+IF(OFFSET('Sanitation Data'!$E$30,0,10*ROW('Sanitation Data'!E75))="","",OFFSET('Sanitation Data'!$E$30,0,10*ROW('Sanitation Data'!E75)))</f>
        <v/>
      </c>
      <c r="CS81" s="382" t="str">
        <f ca="1">+IF(OFFSET('Sanitation Data'!$E$31,0,10*ROW('Sanitation Data'!E75))="","",OFFSET('Sanitation Data'!$E$31,0,10*ROW('Sanitation Data'!E75)))</f>
        <v/>
      </c>
      <c r="CT81" s="382" t="str">
        <f ca="1">+IF(OFFSET('Sanitation Data'!$E$32,0,10*ROW('Sanitation Data'!E75))="","",OFFSET('Sanitation Data'!$E$32,0,10*ROW('Sanitation Data'!E75)))</f>
        <v/>
      </c>
      <c r="CU81" s="382" t="str">
        <f ca="1">+IF(OFFSET('Sanitation Data'!$F$28,0,10*ROW('Sanitation Data'!F75))="","",OFFSET('Sanitation Data'!$F$28,0,10*ROW('Sanitation Data'!F75)))</f>
        <v/>
      </c>
      <c r="CV81" s="382" t="str">
        <f ca="1">+IF(OFFSET('Sanitation Data'!$F$29,0,10*ROW('Sanitation Data'!F75))="","",OFFSET('Sanitation Data'!$F$29,0,10*ROW('Sanitation Data'!F75)))</f>
        <v/>
      </c>
      <c r="CW81" s="382" t="str">
        <f ca="1">+IF(OFFSET('Sanitation Data'!$F$30,0,10*ROW('Sanitation Data'!F75))="","",OFFSET('Sanitation Data'!$F$30,0,10*ROW('Sanitation Data'!F75)))</f>
        <v/>
      </c>
      <c r="CX81" s="382" t="str">
        <f ca="1">+IF(OFFSET('Sanitation Data'!$F$31,0,10*ROW('Sanitation Data'!F75))="","",OFFSET('Sanitation Data'!$F$31,0,10*ROW('Sanitation Data'!F75)))</f>
        <v/>
      </c>
      <c r="CY81" s="382" t="str">
        <f ca="1">+IF(OFFSET('Sanitation Data'!$F$32,0,10*ROW('Sanitation Data'!F75))="","",OFFSET('Sanitation Data'!$F$32,0,10*ROW('Sanitation Data'!F75)))</f>
        <v/>
      </c>
      <c r="CZ81" s="382" t="str">
        <f ca="1">+IF(OFFSET('Sanitation Data'!$G$28,0,10*ROW('Sanitation Data'!G75))="","",OFFSET('Sanitation Data'!$G$28,0,10*ROW('Sanitation Data'!G75)))</f>
        <v/>
      </c>
      <c r="DA81" s="382" t="str">
        <f ca="1">+IF(OFFSET('Sanitation Data'!$G$29,0,10*ROW('Sanitation Data'!G75))="","",OFFSET('Sanitation Data'!$G$29,0,10*ROW('Sanitation Data'!G75)))</f>
        <v/>
      </c>
      <c r="DB81" s="382" t="str">
        <f ca="1">+IF(OFFSET('Sanitation Data'!$G$30,0,10*ROW('Sanitation Data'!G75))="","",OFFSET('Sanitation Data'!$G$30,0,10*ROW('Sanitation Data'!G75)))</f>
        <v/>
      </c>
      <c r="DC81" s="382" t="str">
        <f ca="1">+IF(OFFSET('Sanitation Data'!$G$31,0,10*ROW('Sanitation Data'!G75))="","",OFFSET('Sanitation Data'!$G$31,0,10*ROW('Sanitation Data'!G75)))</f>
        <v/>
      </c>
      <c r="DD81" s="382" t="str">
        <f ca="1">+IF(OFFSET('Sanitation Data'!$G$32,0,10*ROW('Sanitation Data'!G75))="","",OFFSET('Sanitation Data'!$G$32,0,10*ROW('Sanitation Data'!G75)))</f>
        <v/>
      </c>
      <c r="DE81" s="382" t="str">
        <f ca="1">+IF(OFFSET('Sanitation Data'!$H$28,0,10*ROW('Sanitation Data'!H75))="","",OFFSET('Sanitation Data'!$H$28,0,10*ROW('Sanitation Data'!H75)))</f>
        <v/>
      </c>
      <c r="DF81" s="382" t="str">
        <f ca="1">+IF(OFFSET('Sanitation Data'!$H$29,0,10*ROW('Sanitation Data'!H75))="","",OFFSET('Sanitation Data'!$H$29,0,10*ROW('Sanitation Data'!H75)))</f>
        <v/>
      </c>
      <c r="DG81" s="382" t="str">
        <f ca="1">+IF(OFFSET('Sanitation Data'!$H$30,0,10*ROW('Sanitation Data'!H75))="","",OFFSET('Sanitation Data'!$H$30,0,10*ROW('Sanitation Data'!H75)))</f>
        <v/>
      </c>
      <c r="DH81" s="382" t="str">
        <f ca="1">+IF(OFFSET('Sanitation Data'!$H$31,0,10*ROW('Sanitation Data'!H75))="","",OFFSET('Sanitation Data'!$H$31,0,10*ROW('Sanitation Data'!H75)))</f>
        <v/>
      </c>
      <c r="DI81" s="382" t="str">
        <f ca="1">+IF(OFFSET('Sanitation Data'!$H$32,0,10*ROW('Sanitation Data'!H75))="","",OFFSET('Sanitation Data'!$H$32,0,10*ROW('Sanitation Data'!H75)))</f>
        <v/>
      </c>
      <c r="DJ81" s="382" t="str">
        <f ca="1">+IF(OFFSET('Sanitation Data'!$I$28,0,10*ROW('Sanitation Data'!I75))="","",OFFSET('Sanitation Data'!$I$28,0,10*ROW('Sanitation Data'!I75)))</f>
        <v/>
      </c>
      <c r="DK81" s="382" t="str">
        <f ca="1">+IF(OFFSET('Sanitation Data'!$I$29,0,10*ROW('Sanitation Data'!I75))="","",OFFSET('Sanitation Data'!$I$29,0,10*ROW('Sanitation Data'!I75)))</f>
        <v/>
      </c>
      <c r="DL81" s="382" t="str">
        <f ca="1">+IF(OFFSET('Sanitation Data'!$I$30,0,10*ROW('Sanitation Data'!I75))="","",OFFSET('Sanitation Data'!$I$30,0,10*ROW('Sanitation Data'!I75)))</f>
        <v/>
      </c>
      <c r="DM81" s="382" t="str">
        <f ca="1">+IF(OFFSET('Sanitation Data'!$I$31,0,10*ROW('Sanitation Data'!I75))="","",OFFSET('Sanitation Data'!$I$31,0,10*ROW('Sanitation Data'!I75)))</f>
        <v/>
      </c>
      <c r="DN81" s="382" t="str">
        <f ca="1">+IF(OFFSET('Sanitation Data'!$I$32,0,10*ROW('Sanitation Data'!I75))="","",OFFSET('Sanitation Data'!$I$32,0,10*ROW('Sanitation Data'!I75)))</f>
        <v/>
      </c>
      <c r="DO81" s="382" t="str">
        <f ca="1">+IF(OFFSET('Hygiene Data'!$D$11,0,10*ROW('Hygiene Data'!D75))="","",OFFSET('Hygiene Data'!$D$11,0,10*ROW('Hygiene Data'!D75)))</f>
        <v/>
      </c>
      <c r="DP81" s="382" t="str">
        <f ca="1">+IF(OFFSET('Hygiene Data'!$D$12,0,10*ROW('Hygiene Data'!D75))="","",OFFSET('Hygiene Data'!$D$12,0,10*ROW('Hygiene Data'!D75)))</f>
        <v/>
      </c>
      <c r="DQ81" s="382" t="str">
        <f ca="1">+IF(OFFSET('Hygiene Data'!$D$13,0,10*ROW('Hygiene Data'!D75))="","",OFFSET('Hygiene Data'!$D$13,0,10*ROW('Hygiene Data'!D75)))</f>
        <v/>
      </c>
      <c r="DR81" s="382" t="str">
        <f ca="1">+IF(OFFSET('Hygiene Data'!$E$11,0,10*ROW('Hygiene Data'!E75))="","",OFFSET('Hygiene Data'!$E$11,0,10*ROW('Hygiene Data'!E75)))</f>
        <v/>
      </c>
      <c r="DS81" s="382" t="str">
        <f ca="1">+IF(OFFSET('Hygiene Data'!$E$12,0,10*ROW('Hygiene Data'!E75))="","",OFFSET('Hygiene Data'!$E$12,0,10*ROW('Hygiene Data'!E75)))</f>
        <v/>
      </c>
      <c r="DT81" s="382" t="str">
        <f ca="1">+IF(OFFSET('Hygiene Data'!$E$13,0,10*ROW('Hygiene Data'!E75))="","",OFFSET('Hygiene Data'!$E$13,0,10*ROW('Hygiene Data'!E75)))</f>
        <v/>
      </c>
      <c r="DU81" s="382" t="str">
        <f ca="1">+IF(OFFSET('Hygiene Data'!$F$11,0,10*ROW('Hygiene Data'!F75))="","",OFFSET('Hygiene Data'!$F$11,0,10*ROW('Hygiene Data'!F75)))</f>
        <v/>
      </c>
      <c r="DV81" s="382" t="str">
        <f ca="1">+IF(OFFSET('Hygiene Data'!$F$12,0,10*ROW('Hygiene Data'!F75))="","",OFFSET('Hygiene Data'!$F$12,0,10*ROW('Hygiene Data'!F75)))</f>
        <v/>
      </c>
      <c r="DW81" s="382" t="str">
        <f ca="1">+IF(OFFSET('Hygiene Data'!$F$13,0,10*ROW('Hygiene Data'!F75))="","",OFFSET('Hygiene Data'!$F$13,0,10*ROW('Hygiene Data'!F75)))</f>
        <v/>
      </c>
      <c r="DX81" s="382" t="str">
        <f ca="1">+IF(OFFSET('Hygiene Data'!$G$11,0,10*ROW('Hygiene Data'!G75))="","",OFFSET('Hygiene Data'!$G$11,0,10*ROW('Hygiene Data'!G75)))</f>
        <v/>
      </c>
      <c r="DY81" s="382" t="str">
        <f ca="1">+IF(OFFSET('Hygiene Data'!$G$12,0,10*ROW('Hygiene Data'!G75))="","",OFFSET('Hygiene Data'!$G$12,0,10*ROW('Hygiene Data'!G75)))</f>
        <v/>
      </c>
      <c r="DZ81" s="382" t="str">
        <f ca="1">+IF(OFFSET('Hygiene Data'!$G$13,0,10*ROW('Hygiene Data'!G75))="","",OFFSET('Hygiene Data'!$G$13,0,10*ROW('Hygiene Data'!G75)))</f>
        <v/>
      </c>
      <c r="EA81" s="382" t="str">
        <f ca="1">+IF(OFFSET('Hygiene Data'!$H$11,0,10*ROW('Hygiene Data'!H75))="","",OFFSET('Hygiene Data'!$H$11,0,10*ROW('Hygiene Data'!H75)))</f>
        <v/>
      </c>
      <c r="EB81" s="382" t="str">
        <f ca="1">+IF(OFFSET('Hygiene Data'!$H$12,0,10*ROW('Hygiene Data'!H75))="","",OFFSET('Hygiene Data'!$H$12,0,10*ROW('Hygiene Data'!H75)))</f>
        <v/>
      </c>
      <c r="EC81" s="382" t="str">
        <f ca="1">+IF(OFFSET('Hygiene Data'!$H$13,0,10*ROW('Hygiene Data'!H75))="","",OFFSET('Hygiene Data'!$H$13,0,10*ROW('Hygiene Data'!H75)))</f>
        <v/>
      </c>
      <c r="ED81" s="382" t="str">
        <f ca="1">+IF(OFFSET('Hygiene Data'!$I$11,0,10*ROW('Hygiene Data'!I75))="","",OFFSET('Hygiene Data'!$I$11,0,10*ROW('Hygiene Data'!I75)))</f>
        <v/>
      </c>
      <c r="EE81" s="382" t="str">
        <f ca="1">+IF(OFFSET('Hygiene Data'!$I$12,0,10*ROW('Hygiene Data'!I75))="","",OFFSET('Hygiene Data'!$I$12,0,10*ROW('Hygiene Data'!I75)))</f>
        <v/>
      </c>
      <c r="EF81" s="382" t="str">
        <f ca="1">+IF(OFFSET('Hygiene Data'!$I$13,0,10*ROW('Hygiene Data'!I75))="","",OFFSET('Hygiene Data'!$I$13,0,10*ROW('Hygiene Data'!I75)))</f>
        <v/>
      </c>
    </row>
    <row r="82" spans="1:136" x14ac:dyDescent="0.25">
      <c r="A82" s="491" t="str">
        <f ca="1">+IF(OFFSET('Water Data'!$B$2,0,10*ROW('Water Data'!E76))="","",OFFSET('Water Data'!$B$2,0,10*ROW('Water Data'!E76)))</f>
        <v/>
      </c>
      <c r="B82" s="491"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18" t="str">
        <f t="shared" ca="1" si="1"/>
        <v/>
      </c>
      <c r="D82" s="519"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19"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19"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19"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19"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19"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19"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19"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19"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19"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19"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19"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19"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19"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19"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19"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19"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19"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20"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20"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20"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20"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20"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20"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20"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20"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20"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20"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20"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20"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20"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20"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20"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20"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20"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20"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20"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20"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20"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20"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20"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20"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20"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20"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20"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20"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20"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20"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21"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97"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21"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21"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21"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21"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21"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21"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21"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21"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21"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21"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21"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21"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21"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21"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21"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21"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82" t="str">
        <f ca="1">+IF(OFFSET('Water Data'!$D$27,0,10*ROW('Water Data'!D76))="","",OFFSET('Water Data'!$D$27,0,10*ROW('Water Data'!D76)))</f>
        <v/>
      </c>
      <c r="BT82" s="382" t="str">
        <f ca="1">+IF(OFFSET('Water Data'!$D$28,0,10*ROW('Water Data'!D76))="","",OFFSET('Water Data'!$D$28,0,10*ROW('Water Data'!D76)))</f>
        <v/>
      </c>
      <c r="BU82" s="382" t="str">
        <f ca="1">+IF(OFFSET('Water Data'!$D$29,0,10*ROW('Water Data'!D76))="","",OFFSET('Water Data'!$D$29,0,10*ROW('Water Data'!D76)))</f>
        <v/>
      </c>
      <c r="BV82" s="382" t="str">
        <f ca="1">+IF(OFFSET('Water Data'!$E$27,0,10*ROW('Water Data'!E76))="","",OFFSET('Water Data'!$E$27,0,10*ROW('Water Data'!E76)))</f>
        <v/>
      </c>
      <c r="BW82" s="382" t="str">
        <f ca="1">+IF(OFFSET('Water Data'!$E$28,0,10*ROW('Water Data'!E76))="","",OFFSET('Water Data'!$E$28,0,10*ROW('Water Data'!E76)))</f>
        <v/>
      </c>
      <c r="BX82" s="382" t="str">
        <f ca="1">+IF(OFFSET('Water Data'!$E$29,0,10*ROW('Water Data'!E76))="","",OFFSET('Water Data'!$E$29,0,10*ROW('Water Data'!E76)))</f>
        <v/>
      </c>
      <c r="BY82" s="382" t="str">
        <f ca="1">+IF(OFFSET('Water Data'!$F$27,0,10*ROW('Water Data'!F76))="","",OFFSET('Water Data'!$F$27,0,10*ROW('Water Data'!F76)))</f>
        <v/>
      </c>
      <c r="BZ82" s="382" t="str">
        <f ca="1">+IF(OFFSET('Water Data'!$F$28,0,10*ROW('Water Data'!F76))="","",OFFSET('Water Data'!$F$28,0,10*ROW('Water Data'!F76)))</f>
        <v/>
      </c>
      <c r="CA82" s="382" t="str">
        <f ca="1">+IF(OFFSET('Water Data'!$F$29,0,10*ROW('Water Data'!F76))="","",OFFSET('Water Data'!$F$29,0,10*ROW('Water Data'!F76)))</f>
        <v/>
      </c>
      <c r="CB82" s="382" t="str">
        <f ca="1">+IF(OFFSET('Water Data'!$G$27,0,10*ROW('Water Data'!G76))="","",OFFSET('Water Data'!$G$27,0,10*ROW('Water Data'!G76)))</f>
        <v/>
      </c>
      <c r="CC82" s="382" t="str">
        <f ca="1">+IF(OFFSET('Water Data'!$G$28,0,10*ROW('Water Data'!G76))="","",OFFSET('Water Data'!$G$28,0,10*ROW('Water Data'!G76)))</f>
        <v/>
      </c>
      <c r="CD82" s="382" t="str">
        <f ca="1">+IF(OFFSET('Water Data'!$G$29,0,10*ROW('Water Data'!G76))="","",OFFSET('Water Data'!$G$29,0,10*ROW('Water Data'!G76)))</f>
        <v/>
      </c>
      <c r="CE82" s="382" t="str">
        <f ca="1">+IF(OFFSET('Water Data'!$H$27,0,10*ROW('Water Data'!H76))="","",OFFSET('Water Data'!$H$27,0,10*ROW('Water Data'!H76)))</f>
        <v/>
      </c>
      <c r="CF82" s="382" t="str">
        <f ca="1">+IF(OFFSET('Water Data'!$H$28,0,10*ROW('Water Data'!H76))="","",OFFSET('Water Data'!$H$28,0,10*ROW('Water Data'!H76)))</f>
        <v/>
      </c>
      <c r="CG82" s="382" t="str">
        <f ca="1">+IF(OFFSET('Water Data'!$H$29,0,10*ROW('Water Data'!H76))="","",OFFSET('Water Data'!$H$29,0,10*ROW('Water Data'!H76)))</f>
        <v/>
      </c>
      <c r="CH82" s="382" t="str">
        <f ca="1">+IF(OFFSET('Water Data'!$I$27,0,10*ROW('Water Data'!I76))="","",OFFSET('Water Data'!$I$27,0,10*ROW('Water Data'!I76)))</f>
        <v/>
      </c>
      <c r="CI82" s="382" t="str">
        <f ca="1">+IF(OFFSET('Water Data'!$I$28,0,10*ROW('Water Data'!I76))="","",OFFSET('Water Data'!$I$28,0,10*ROW('Water Data'!I76)))</f>
        <v/>
      </c>
      <c r="CJ82" s="382" t="str">
        <f ca="1">+IF(OFFSET('Water Data'!$I$29,0,10*ROW('Water Data'!I76))="","",OFFSET('Water Data'!$I$29,0,10*ROW('Water Data'!I76)))</f>
        <v/>
      </c>
      <c r="CK82" s="382" t="str">
        <f ca="1">+IF(OFFSET('Sanitation Data'!$D$28,0,10*ROW('Sanitation Data'!D76))="","",OFFSET('Sanitation Data'!$D$28,0,10*ROW('Sanitation Data'!D76)))</f>
        <v/>
      </c>
      <c r="CL82" s="382" t="str">
        <f ca="1">+IF(OFFSET('Sanitation Data'!$D$29,0,10*ROW('Sanitation Data'!D76))="","",OFFSET('Sanitation Data'!$D$29,0,10*ROW('Sanitation Data'!D76)))</f>
        <v/>
      </c>
      <c r="CM82" s="382" t="str">
        <f ca="1">+IF(OFFSET('Sanitation Data'!$D$30,0,10*ROW('Sanitation Data'!D76))="","",OFFSET('Sanitation Data'!$D$30,0,10*ROW('Sanitation Data'!D76)))</f>
        <v/>
      </c>
      <c r="CN82" s="382" t="str">
        <f ca="1">+IF(OFFSET('Sanitation Data'!$D$31,0,10*ROW('Sanitation Data'!D76))="","",OFFSET('Sanitation Data'!$D$31,0,10*ROW('Sanitation Data'!D76)))</f>
        <v/>
      </c>
      <c r="CO82" s="382" t="str">
        <f ca="1">+IF(OFFSET('Sanitation Data'!$D$32,0,10*ROW('Sanitation Data'!D76))="","",OFFSET('Sanitation Data'!$D$32,0,10*ROW('Sanitation Data'!D76)))</f>
        <v/>
      </c>
      <c r="CP82" s="382" t="str">
        <f ca="1">+IF(OFFSET('Sanitation Data'!$E$28,0,10*ROW('Sanitation Data'!E76))="","",OFFSET('Sanitation Data'!$E$28,0,10*ROW('Sanitation Data'!E76)))</f>
        <v/>
      </c>
      <c r="CQ82" s="382" t="str">
        <f ca="1">+IF(OFFSET('Sanitation Data'!$E$29,0,10*ROW('Sanitation Data'!E76))="","",OFFSET('Sanitation Data'!$E$29,0,10*ROW('Sanitation Data'!E76)))</f>
        <v/>
      </c>
      <c r="CR82" s="382" t="str">
        <f ca="1">+IF(OFFSET('Sanitation Data'!$E$30,0,10*ROW('Sanitation Data'!E76))="","",OFFSET('Sanitation Data'!$E$30,0,10*ROW('Sanitation Data'!E76)))</f>
        <v/>
      </c>
      <c r="CS82" s="382" t="str">
        <f ca="1">+IF(OFFSET('Sanitation Data'!$E$31,0,10*ROW('Sanitation Data'!E76))="","",OFFSET('Sanitation Data'!$E$31,0,10*ROW('Sanitation Data'!E76)))</f>
        <v/>
      </c>
      <c r="CT82" s="382" t="str">
        <f ca="1">+IF(OFFSET('Sanitation Data'!$E$32,0,10*ROW('Sanitation Data'!E76))="","",OFFSET('Sanitation Data'!$E$32,0,10*ROW('Sanitation Data'!E76)))</f>
        <v/>
      </c>
      <c r="CU82" s="382" t="str">
        <f ca="1">+IF(OFFSET('Sanitation Data'!$F$28,0,10*ROW('Sanitation Data'!F76))="","",OFFSET('Sanitation Data'!$F$28,0,10*ROW('Sanitation Data'!F76)))</f>
        <v/>
      </c>
      <c r="CV82" s="382" t="str">
        <f ca="1">+IF(OFFSET('Sanitation Data'!$F$29,0,10*ROW('Sanitation Data'!F76))="","",OFFSET('Sanitation Data'!$F$29,0,10*ROW('Sanitation Data'!F76)))</f>
        <v/>
      </c>
      <c r="CW82" s="382" t="str">
        <f ca="1">+IF(OFFSET('Sanitation Data'!$F$30,0,10*ROW('Sanitation Data'!F76))="","",OFFSET('Sanitation Data'!$F$30,0,10*ROW('Sanitation Data'!F76)))</f>
        <v/>
      </c>
      <c r="CX82" s="382" t="str">
        <f ca="1">+IF(OFFSET('Sanitation Data'!$F$31,0,10*ROW('Sanitation Data'!F76))="","",OFFSET('Sanitation Data'!$F$31,0,10*ROW('Sanitation Data'!F76)))</f>
        <v/>
      </c>
      <c r="CY82" s="382" t="str">
        <f ca="1">+IF(OFFSET('Sanitation Data'!$F$32,0,10*ROW('Sanitation Data'!F76))="","",OFFSET('Sanitation Data'!$F$32,0,10*ROW('Sanitation Data'!F76)))</f>
        <v/>
      </c>
      <c r="CZ82" s="382" t="str">
        <f ca="1">+IF(OFFSET('Sanitation Data'!$G$28,0,10*ROW('Sanitation Data'!G76))="","",OFFSET('Sanitation Data'!$G$28,0,10*ROW('Sanitation Data'!G76)))</f>
        <v/>
      </c>
      <c r="DA82" s="382" t="str">
        <f ca="1">+IF(OFFSET('Sanitation Data'!$G$29,0,10*ROW('Sanitation Data'!G76))="","",OFFSET('Sanitation Data'!$G$29,0,10*ROW('Sanitation Data'!G76)))</f>
        <v/>
      </c>
      <c r="DB82" s="382" t="str">
        <f ca="1">+IF(OFFSET('Sanitation Data'!$G$30,0,10*ROW('Sanitation Data'!G76))="","",OFFSET('Sanitation Data'!$G$30,0,10*ROW('Sanitation Data'!G76)))</f>
        <v/>
      </c>
      <c r="DC82" s="382" t="str">
        <f ca="1">+IF(OFFSET('Sanitation Data'!$G$31,0,10*ROW('Sanitation Data'!G76))="","",OFFSET('Sanitation Data'!$G$31,0,10*ROW('Sanitation Data'!G76)))</f>
        <v/>
      </c>
      <c r="DD82" s="382" t="str">
        <f ca="1">+IF(OFFSET('Sanitation Data'!$G$32,0,10*ROW('Sanitation Data'!G76))="","",OFFSET('Sanitation Data'!$G$32,0,10*ROW('Sanitation Data'!G76)))</f>
        <v/>
      </c>
      <c r="DE82" s="382" t="str">
        <f ca="1">+IF(OFFSET('Sanitation Data'!$H$28,0,10*ROW('Sanitation Data'!H76))="","",OFFSET('Sanitation Data'!$H$28,0,10*ROW('Sanitation Data'!H76)))</f>
        <v/>
      </c>
      <c r="DF82" s="382" t="str">
        <f ca="1">+IF(OFFSET('Sanitation Data'!$H$29,0,10*ROW('Sanitation Data'!H76))="","",OFFSET('Sanitation Data'!$H$29,0,10*ROW('Sanitation Data'!H76)))</f>
        <v/>
      </c>
      <c r="DG82" s="382" t="str">
        <f ca="1">+IF(OFFSET('Sanitation Data'!$H$30,0,10*ROW('Sanitation Data'!H76))="","",OFFSET('Sanitation Data'!$H$30,0,10*ROW('Sanitation Data'!H76)))</f>
        <v/>
      </c>
      <c r="DH82" s="382" t="str">
        <f ca="1">+IF(OFFSET('Sanitation Data'!$H$31,0,10*ROW('Sanitation Data'!H76))="","",OFFSET('Sanitation Data'!$H$31,0,10*ROW('Sanitation Data'!H76)))</f>
        <v/>
      </c>
      <c r="DI82" s="382" t="str">
        <f ca="1">+IF(OFFSET('Sanitation Data'!$H$32,0,10*ROW('Sanitation Data'!H76))="","",OFFSET('Sanitation Data'!$H$32,0,10*ROW('Sanitation Data'!H76)))</f>
        <v/>
      </c>
      <c r="DJ82" s="382" t="str">
        <f ca="1">+IF(OFFSET('Sanitation Data'!$I$28,0,10*ROW('Sanitation Data'!I76))="","",OFFSET('Sanitation Data'!$I$28,0,10*ROW('Sanitation Data'!I76)))</f>
        <v/>
      </c>
      <c r="DK82" s="382" t="str">
        <f ca="1">+IF(OFFSET('Sanitation Data'!$I$29,0,10*ROW('Sanitation Data'!I76))="","",OFFSET('Sanitation Data'!$I$29,0,10*ROW('Sanitation Data'!I76)))</f>
        <v/>
      </c>
      <c r="DL82" s="382" t="str">
        <f ca="1">+IF(OFFSET('Sanitation Data'!$I$30,0,10*ROW('Sanitation Data'!I76))="","",OFFSET('Sanitation Data'!$I$30,0,10*ROW('Sanitation Data'!I76)))</f>
        <v/>
      </c>
      <c r="DM82" s="382" t="str">
        <f ca="1">+IF(OFFSET('Sanitation Data'!$I$31,0,10*ROW('Sanitation Data'!I76))="","",OFFSET('Sanitation Data'!$I$31,0,10*ROW('Sanitation Data'!I76)))</f>
        <v/>
      </c>
      <c r="DN82" s="382" t="str">
        <f ca="1">+IF(OFFSET('Sanitation Data'!$I$32,0,10*ROW('Sanitation Data'!I76))="","",OFFSET('Sanitation Data'!$I$32,0,10*ROW('Sanitation Data'!I76)))</f>
        <v/>
      </c>
      <c r="DO82" s="382" t="str">
        <f ca="1">+IF(OFFSET('Hygiene Data'!$D$11,0,10*ROW('Hygiene Data'!D76))="","",OFFSET('Hygiene Data'!$D$11,0,10*ROW('Hygiene Data'!D76)))</f>
        <v/>
      </c>
      <c r="DP82" s="382" t="str">
        <f ca="1">+IF(OFFSET('Hygiene Data'!$D$12,0,10*ROW('Hygiene Data'!D76))="","",OFFSET('Hygiene Data'!$D$12,0,10*ROW('Hygiene Data'!D76)))</f>
        <v/>
      </c>
      <c r="DQ82" s="382" t="str">
        <f ca="1">+IF(OFFSET('Hygiene Data'!$D$13,0,10*ROW('Hygiene Data'!D76))="","",OFFSET('Hygiene Data'!$D$13,0,10*ROW('Hygiene Data'!D76)))</f>
        <v/>
      </c>
      <c r="DR82" s="382" t="str">
        <f ca="1">+IF(OFFSET('Hygiene Data'!$E$11,0,10*ROW('Hygiene Data'!E76))="","",OFFSET('Hygiene Data'!$E$11,0,10*ROW('Hygiene Data'!E76)))</f>
        <v/>
      </c>
      <c r="DS82" s="382" t="str">
        <f ca="1">+IF(OFFSET('Hygiene Data'!$E$12,0,10*ROW('Hygiene Data'!E76))="","",OFFSET('Hygiene Data'!$E$12,0,10*ROW('Hygiene Data'!E76)))</f>
        <v/>
      </c>
      <c r="DT82" s="382" t="str">
        <f ca="1">+IF(OFFSET('Hygiene Data'!$E$13,0,10*ROW('Hygiene Data'!E76))="","",OFFSET('Hygiene Data'!$E$13,0,10*ROW('Hygiene Data'!E76)))</f>
        <v/>
      </c>
      <c r="DU82" s="382" t="str">
        <f ca="1">+IF(OFFSET('Hygiene Data'!$F$11,0,10*ROW('Hygiene Data'!F76))="","",OFFSET('Hygiene Data'!$F$11,0,10*ROW('Hygiene Data'!F76)))</f>
        <v/>
      </c>
      <c r="DV82" s="382" t="str">
        <f ca="1">+IF(OFFSET('Hygiene Data'!$F$12,0,10*ROW('Hygiene Data'!F76))="","",OFFSET('Hygiene Data'!$F$12,0,10*ROW('Hygiene Data'!F76)))</f>
        <v/>
      </c>
      <c r="DW82" s="382" t="str">
        <f ca="1">+IF(OFFSET('Hygiene Data'!$F$13,0,10*ROW('Hygiene Data'!F76))="","",OFFSET('Hygiene Data'!$F$13,0,10*ROW('Hygiene Data'!F76)))</f>
        <v/>
      </c>
      <c r="DX82" s="382" t="str">
        <f ca="1">+IF(OFFSET('Hygiene Data'!$G$11,0,10*ROW('Hygiene Data'!G76))="","",OFFSET('Hygiene Data'!$G$11,0,10*ROW('Hygiene Data'!G76)))</f>
        <v/>
      </c>
      <c r="DY82" s="382" t="str">
        <f ca="1">+IF(OFFSET('Hygiene Data'!$G$12,0,10*ROW('Hygiene Data'!G76))="","",OFFSET('Hygiene Data'!$G$12,0,10*ROW('Hygiene Data'!G76)))</f>
        <v/>
      </c>
      <c r="DZ82" s="382" t="str">
        <f ca="1">+IF(OFFSET('Hygiene Data'!$G$13,0,10*ROW('Hygiene Data'!G76))="","",OFFSET('Hygiene Data'!$G$13,0,10*ROW('Hygiene Data'!G76)))</f>
        <v/>
      </c>
      <c r="EA82" s="382" t="str">
        <f ca="1">+IF(OFFSET('Hygiene Data'!$H$11,0,10*ROW('Hygiene Data'!H76))="","",OFFSET('Hygiene Data'!$H$11,0,10*ROW('Hygiene Data'!H76)))</f>
        <v/>
      </c>
      <c r="EB82" s="382" t="str">
        <f ca="1">+IF(OFFSET('Hygiene Data'!$H$12,0,10*ROW('Hygiene Data'!H76))="","",OFFSET('Hygiene Data'!$H$12,0,10*ROW('Hygiene Data'!H76)))</f>
        <v/>
      </c>
      <c r="EC82" s="382" t="str">
        <f ca="1">+IF(OFFSET('Hygiene Data'!$H$13,0,10*ROW('Hygiene Data'!H76))="","",OFFSET('Hygiene Data'!$H$13,0,10*ROW('Hygiene Data'!H76)))</f>
        <v/>
      </c>
      <c r="ED82" s="382" t="str">
        <f ca="1">+IF(OFFSET('Hygiene Data'!$I$11,0,10*ROW('Hygiene Data'!I76))="","",OFFSET('Hygiene Data'!$I$11,0,10*ROW('Hygiene Data'!I76)))</f>
        <v/>
      </c>
      <c r="EE82" s="382" t="str">
        <f ca="1">+IF(OFFSET('Hygiene Data'!$I$12,0,10*ROW('Hygiene Data'!I76))="","",OFFSET('Hygiene Data'!$I$12,0,10*ROW('Hygiene Data'!I76)))</f>
        <v/>
      </c>
      <c r="EF82" s="382" t="str">
        <f ca="1">+IF(OFFSET('Hygiene Data'!$I$13,0,10*ROW('Hygiene Data'!I76))="","",OFFSET('Hygiene Data'!$I$13,0,10*ROW('Hygiene Data'!I76)))</f>
        <v/>
      </c>
    </row>
    <row r="83" spans="1:136" x14ac:dyDescent="0.25">
      <c r="A83" s="491" t="str">
        <f ca="1">+IF(OFFSET('Water Data'!$B$2,0,10*ROW('Water Data'!E77))="","",OFFSET('Water Data'!$B$2,0,10*ROW('Water Data'!E77)))</f>
        <v/>
      </c>
      <c r="B83" s="491"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18" t="str">
        <f t="shared" ca="1" si="1"/>
        <v/>
      </c>
      <c r="D83" s="519"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19"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19"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19"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19"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19"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19"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19"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19"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19"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19"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19"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19"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19"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19"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19"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19"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19"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20"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20"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20"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20"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20"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20"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20"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20"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20"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20"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20"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20"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20"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20"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20"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20"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20"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20"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20"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20"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20"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20"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20"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20"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20"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20"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20"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20"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20"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20"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21"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97"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21"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21"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21"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21"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21"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21"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21"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21"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21"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21"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21"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21"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21"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21"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21"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21"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82" t="str">
        <f ca="1">+IF(OFFSET('Water Data'!$D$27,0,10*ROW('Water Data'!D77))="","",OFFSET('Water Data'!$D$27,0,10*ROW('Water Data'!D77)))</f>
        <v/>
      </c>
      <c r="BT83" s="382" t="str">
        <f ca="1">+IF(OFFSET('Water Data'!$D$28,0,10*ROW('Water Data'!D77))="","",OFFSET('Water Data'!$D$28,0,10*ROW('Water Data'!D77)))</f>
        <v/>
      </c>
      <c r="BU83" s="382" t="str">
        <f ca="1">+IF(OFFSET('Water Data'!$D$29,0,10*ROW('Water Data'!D77))="","",OFFSET('Water Data'!$D$29,0,10*ROW('Water Data'!D77)))</f>
        <v/>
      </c>
      <c r="BV83" s="382" t="str">
        <f ca="1">+IF(OFFSET('Water Data'!$E$27,0,10*ROW('Water Data'!E77))="","",OFFSET('Water Data'!$E$27,0,10*ROW('Water Data'!E77)))</f>
        <v/>
      </c>
      <c r="BW83" s="382" t="str">
        <f ca="1">+IF(OFFSET('Water Data'!$E$28,0,10*ROW('Water Data'!E77))="","",OFFSET('Water Data'!$E$28,0,10*ROW('Water Data'!E77)))</f>
        <v/>
      </c>
      <c r="BX83" s="382" t="str">
        <f ca="1">+IF(OFFSET('Water Data'!$E$29,0,10*ROW('Water Data'!E77))="","",OFFSET('Water Data'!$E$29,0,10*ROW('Water Data'!E77)))</f>
        <v/>
      </c>
      <c r="BY83" s="382" t="str">
        <f ca="1">+IF(OFFSET('Water Data'!$F$27,0,10*ROW('Water Data'!F77))="","",OFFSET('Water Data'!$F$27,0,10*ROW('Water Data'!F77)))</f>
        <v/>
      </c>
      <c r="BZ83" s="382" t="str">
        <f ca="1">+IF(OFFSET('Water Data'!$F$28,0,10*ROW('Water Data'!F77))="","",OFFSET('Water Data'!$F$28,0,10*ROW('Water Data'!F77)))</f>
        <v/>
      </c>
      <c r="CA83" s="382" t="str">
        <f ca="1">+IF(OFFSET('Water Data'!$F$29,0,10*ROW('Water Data'!F77))="","",OFFSET('Water Data'!$F$29,0,10*ROW('Water Data'!F77)))</f>
        <v/>
      </c>
      <c r="CB83" s="382" t="str">
        <f ca="1">+IF(OFFSET('Water Data'!$G$27,0,10*ROW('Water Data'!G77))="","",OFFSET('Water Data'!$G$27,0,10*ROW('Water Data'!G77)))</f>
        <v/>
      </c>
      <c r="CC83" s="382" t="str">
        <f ca="1">+IF(OFFSET('Water Data'!$G$28,0,10*ROW('Water Data'!G77))="","",OFFSET('Water Data'!$G$28,0,10*ROW('Water Data'!G77)))</f>
        <v/>
      </c>
      <c r="CD83" s="382" t="str">
        <f ca="1">+IF(OFFSET('Water Data'!$G$29,0,10*ROW('Water Data'!G77))="","",OFFSET('Water Data'!$G$29,0,10*ROW('Water Data'!G77)))</f>
        <v/>
      </c>
      <c r="CE83" s="382" t="str">
        <f ca="1">+IF(OFFSET('Water Data'!$H$27,0,10*ROW('Water Data'!H77))="","",OFFSET('Water Data'!$H$27,0,10*ROW('Water Data'!H77)))</f>
        <v/>
      </c>
      <c r="CF83" s="382" t="str">
        <f ca="1">+IF(OFFSET('Water Data'!$H$28,0,10*ROW('Water Data'!H77))="","",OFFSET('Water Data'!$H$28,0,10*ROW('Water Data'!H77)))</f>
        <v/>
      </c>
      <c r="CG83" s="382" t="str">
        <f ca="1">+IF(OFFSET('Water Data'!$H$29,0,10*ROW('Water Data'!H77))="","",OFFSET('Water Data'!$H$29,0,10*ROW('Water Data'!H77)))</f>
        <v/>
      </c>
      <c r="CH83" s="382" t="str">
        <f ca="1">+IF(OFFSET('Water Data'!$I$27,0,10*ROW('Water Data'!I77))="","",OFFSET('Water Data'!$I$27,0,10*ROW('Water Data'!I77)))</f>
        <v/>
      </c>
      <c r="CI83" s="382" t="str">
        <f ca="1">+IF(OFFSET('Water Data'!$I$28,0,10*ROW('Water Data'!I77))="","",OFFSET('Water Data'!$I$28,0,10*ROW('Water Data'!I77)))</f>
        <v/>
      </c>
      <c r="CJ83" s="382" t="str">
        <f ca="1">+IF(OFFSET('Water Data'!$I$29,0,10*ROW('Water Data'!I77))="","",OFFSET('Water Data'!$I$29,0,10*ROW('Water Data'!I77)))</f>
        <v/>
      </c>
      <c r="CK83" s="382" t="str">
        <f ca="1">+IF(OFFSET('Sanitation Data'!$D$28,0,10*ROW('Sanitation Data'!D77))="","",OFFSET('Sanitation Data'!$D$28,0,10*ROW('Sanitation Data'!D77)))</f>
        <v/>
      </c>
      <c r="CL83" s="382" t="str">
        <f ca="1">+IF(OFFSET('Sanitation Data'!$D$29,0,10*ROW('Sanitation Data'!D77))="","",OFFSET('Sanitation Data'!$D$29,0,10*ROW('Sanitation Data'!D77)))</f>
        <v/>
      </c>
      <c r="CM83" s="382" t="str">
        <f ca="1">+IF(OFFSET('Sanitation Data'!$D$30,0,10*ROW('Sanitation Data'!D77))="","",OFFSET('Sanitation Data'!$D$30,0,10*ROW('Sanitation Data'!D77)))</f>
        <v/>
      </c>
      <c r="CN83" s="382" t="str">
        <f ca="1">+IF(OFFSET('Sanitation Data'!$D$31,0,10*ROW('Sanitation Data'!D77))="","",OFFSET('Sanitation Data'!$D$31,0,10*ROW('Sanitation Data'!D77)))</f>
        <v/>
      </c>
      <c r="CO83" s="382" t="str">
        <f ca="1">+IF(OFFSET('Sanitation Data'!$D$32,0,10*ROW('Sanitation Data'!D77))="","",OFFSET('Sanitation Data'!$D$32,0,10*ROW('Sanitation Data'!D77)))</f>
        <v/>
      </c>
      <c r="CP83" s="382" t="str">
        <f ca="1">+IF(OFFSET('Sanitation Data'!$E$28,0,10*ROW('Sanitation Data'!E77))="","",OFFSET('Sanitation Data'!$E$28,0,10*ROW('Sanitation Data'!E77)))</f>
        <v/>
      </c>
      <c r="CQ83" s="382" t="str">
        <f ca="1">+IF(OFFSET('Sanitation Data'!$E$29,0,10*ROW('Sanitation Data'!E77))="","",OFFSET('Sanitation Data'!$E$29,0,10*ROW('Sanitation Data'!E77)))</f>
        <v/>
      </c>
      <c r="CR83" s="382" t="str">
        <f ca="1">+IF(OFFSET('Sanitation Data'!$E$30,0,10*ROW('Sanitation Data'!E77))="","",OFFSET('Sanitation Data'!$E$30,0,10*ROW('Sanitation Data'!E77)))</f>
        <v/>
      </c>
      <c r="CS83" s="382" t="str">
        <f ca="1">+IF(OFFSET('Sanitation Data'!$E$31,0,10*ROW('Sanitation Data'!E77))="","",OFFSET('Sanitation Data'!$E$31,0,10*ROW('Sanitation Data'!E77)))</f>
        <v/>
      </c>
      <c r="CT83" s="382" t="str">
        <f ca="1">+IF(OFFSET('Sanitation Data'!$E$32,0,10*ROW('Sanitation Data'!E77))="","",OFFSET('Sanitation Data'!$E$32,0,10*ROW('Sanitation Data'!E77)))</f>
        <v/>
      </c>
      <c r="CU83" s="382" t="str">
        <f ca="1">+IF(OFFSET('Sanitation Data'!$F$28,0,10*ROW('Sanitation Data'!F77))="","",OFFSET('Sanitation Data'!$F$28,0,10*ROW('Sanitation Data'!F77)))</f>
        <v/>
      </c>
      <c r="CV83" s="382" t="str">
        <f ca="1">+IF(OFFSET('Sanitation Data'!$F$29,0,10*ROW('Sanitation Data'!F77))="","",OFFSET('Sanitation Data'!$F$29,0,10*ROW('Sanitation Data'!F77)))</f>
        <v/>
      </c>
      <c r="CW83" s="382" t="str">
        <f ca="1">+IF(OFFSET('Sanitation Data'!$F$30,0,10*ROW('Sanitation Data'!F77))="","",OFFSET('Sanitation Data'!$F$30,0,10*ROW('Sanitation Data'!F77)))</f>
        <v/>
      </c>
      <c r="CX83" s="382" t="str">
        <f ca="1">+IF(OFFSET('Sanitation Data'!$F$31,0,10*ROW('Sanitation Data'!F77))="","",OFFSET('Sanitation Data'!$F$31,0,10*ROW('Sanitation Data'!F77)))</f>
        <v/>
      </c>
      <c r="CY83" s="382" t="str">
        <f ca="1">+IF(OFFSET('Sanitation Data'!$F$32,0,10*ROW('Sanitation Data'!F77))="","",OFFSET('Sanitation Data'!$F$32,0,10*ROW('Sanitation Data'!F77)))</f>
        <v/>
      </c>
      <c r="CZ83" s="382" t="str">
        <f ca="1">+IF(OFFSET('Sanitation Data'!$G$28,0,10*ROW('Sanitation Data'!G77))="","",OFFSET('Sanitation Data'!$G$28,0,10*ROW('Sanitation Data'!G77)))</f>
        <v/>
      </c>
      <c r="DA83" s="382" t="str">
        <f ca="1">+IF(OFFSET('Sanitation Data'!$G$29,0,10*ROW('Sanitation Data'!G77))="","",OFFSET('Sanitation Data'!$G$29,0,10*ROW('Sanitation Data'!G77)))</f>
        <v/>
      </c>
      <c r="DB83" s="382" t="str">
        <f ca="1">+IF(OFFSET('Sanitation Data'!$G$30,0,10*ROW('Sanitation Data'!G77))="","",OFFSET('Sanitation Data'!$G$30,0,10*ROW('Sanitation Data'!G77)))</f>
        <v/>
      </c>
      <c r="DC83" s="382" t="str">
        <f ca="1">+IF(OFFSET('Sanitation Data'!$G$31,0,10*ROW('Sanitation Data'!G77))="","",OFFSET('Sanitation Data'!$G$31,0,10*ROW('Sanitation Data'!G77)))</f>
        <v/>
      </c>
      <c r="DD83" s="382" t="str">
        <f ca="1">+IF(OFFSET('Sanitation Data'!$G$32,0,10*ROW('Sanitation Data'!G77))="","",OFFSET('Sanitation Data'!$G$32,0,10*ROW('Sanitation Data'!G77)))</f>
        <v/>
      </c>
      <c r="DE83" s="382" t="str">
        <f ca="1">+IF(OFFSET('Sanitation Data'!$H$28,0,10*ROW('Sanitation Data'!H77))="","",OFFSET('Sanitation Data'!$H$28,0,10*ROW('Sanitation Data'!H77)))</f>
        <v/>
      </c>
      <c r="DF83" s="382" t="str">
        <f ca="1">+IF(OFFSET('Sanitation Data'!$H$29,0,10*ROW('Sanitation Data'!H77))="","",OFFSET('Sanitation Data'!$H$29,0,10*ROW('Sanitation Data'!H77)))</f>
        <v/>
      </c>
      <c r="DG83" s="382" t="str">
        <f ca="1">+IF(OFFSET('Sanitation Data'!$H$30,0,10*ROW('Sanitation Data'!H77))="","",OFFSET('Sanitation Data'!$H$30,0,10*ROW('Sanitation Data'!H77)))</f>
        <v/>
      </c>
      <c r="DH83" s="382" t="str">
        <f ca="1">+IF(OFFSET('Sanitation Data'!$H$31,0,10*ROW('Sanitation Data'!H77))="","",OFFSET('Sanitation Data'!$H$31,0,10*ROW('Sanitation Data'!H77)))</f>
        <v/>
      </c>
      <c r="DI83" s="382" t="str">
        <f ca="1">+IF(OFFSET('Sanitation Data'!$H$32,0,10*ROW('Sanitation Data'!H77))="","",OFFSET('Sanitation Data'!$H$32,0,10*ROW('Sanitation Data'!H77)))</f>
        <v/>
      </c>
      <c r="DJ83" s="382" t="str">
        <f ca="1">+IF(OFFSET('Sanitation Data'!$I$28,0,10*ROW('Sanitation Data'!I77))="","",OFFSET('Sanitation Data'!$I$28,0,10*ROW('Sanitation Data'!I77)))</f>
        <v/>
      </c>
      <c r="DK83" s="382" t="str">
        <f ca="1">+IF(OFFSET('Sanitation Data'!$I$29,0,10*ROW('Sanitation Data'!I77))="","",OFFSET('Sanitation Data'!$I$29,0,10*ROW('Sanitation Data'!I77)))</f>
        <v/>
      </c>
      <c r="DL83" s="382" t="str">
        <f ca="1">+IF(OFFSET('Sanitation Data'!$I$30,0,10*ROW('Sanitation Data'!I77))="","",OFFSET('Sanitation Data'!$I$30,0,10*ROW('Sanitation Data'!I77)))</f>
        <v/>
      </c>
      <c r="DM83" s="382" t="str">
        <f ca="1">+IF(OFFSET('Sanitation Data'!$I$31,0,10*ROW('Sanitation Data'!I77))="","",OFFSET('Sanitation Data'!$I$31,0,10*ROW('Sanitation Data'!I77)))</f>
        <v/>
      </c>
      <c r="DN83" s="382" t="str">
        <f ca="1">+IF(OFFSET('Sanitation Data'!$I$32,0,10*ROW('Sanitation Data'!I77))="","",OFFSET('Sanitation Data'!$I$32,0,10*ROW('Sanitation Data'!I77)))</f>
        <v/>
      </c>
      <c r="DO83" s="382" t="str">
        <f ca="1">+IF(OFFSET('Hygiene Data'!$D$11,0,10*ROW('Hygiene Data'!D77))="","",OFFSET('Hygiene Data'!$D$11,0,10*ROW('Hygiene Data'!D77)))</f>
        <v/>
      </c>
      <c r="DP83" s="382" t="str">
        <f ca="1">+IF(OFFSET('Hygiene Data'!$D$12,0,10*ROW('Hygiene Data'!D77))="","",OFFSET('Hygiene Data'!$D$12,0,10*ROW('Hygiene Data'!D77)))</f>
        <v/>
      </c>
      <c r="DQ83" s="382" t="str">
        <f ca="1">+IF(OFFSET('Hygiene Data'!$D$13,0,10*ROW('Hygiene Data'!D77))="","",OFFSET('Hygiene Data'!$D$13,0,10*ROW('Hygiene Data'!D77)))</f>
        <v/>
      </c>
      <c r="DR83" s="382" t="str">
        <f ca="1">+IF(OFFSET('Hygiene Data'!$E$11,0,10*ROW('Hygiene Data'!E77))="","",OFFSET('Hygiene Data'!$E$11,0,10*ROW('Hygiene Data'!E77)))</f>
        <v/>
      </c>
      <c r="DS83" s="382" t="str">
        <f ca="1">+IF(OFFSET('Hygiene Data'!$E$12,0,10*ROW('Hygiene Data'!E77))="","",OFFSET('Hygiene Data'!$E$12,0,10*ROW('Hygiene Data'!E77)))</f>
        <v/>
      </c>
      <c r="DT83" s="382" t="str">
        <f ca="1">+IF(OFFSET('Hygiene Data'!$E$13,0,10*ROW('Hygiene Data'!E77))="","",OFFSET('Hygiene Data'!$E$13,0,10*ROW('Hygiene Data'!E77)))</f>
        <v/>
      </c>
      <c r="DU83" s="382" t="str">
        <f ca="1">+IF(OFFSET('Hygiene Data'!$F$11,0,10*ROW('Hygiene Data'!F77))="","",OFFSET('Hygiene Data'!$F$11,0,10*ROW('Hygiene Data'!F77)))</f>
        <v/>
      </c>
      <c r="DV83" s="382" t="str">
        <f ca="1">+IF(OFFSET('Hygiene Data'!$F$12,0,10*ROW('Hygiene Data'!F77))="","",OFFSET('Hygiene Data'!$F$12,0,10*ROW('Hygiene Data'!F77)))</f>
        <v/>
      </c>
      <c r="DW83" s="382" t="str">
        <f ca="1">+IF(OFFSET('Hygiene Data'!$F$13,0,10*ROW('Hygiene Data'!F77))="","",OFFSET('Hygiene Data'!$F$13,0,10*ROW('Hygiene Data'!F77)))</f>
        <v/>
      </c>
      <c r="DX83" s="382" t="str">
        <f ca="1">+IF(OFFSET('Hygiene Data'!$G$11,0,10*ROW('Hygiene Data'!G77))="","",OFFSET('Hygiene Data'!$G$11,0,10*ROW('Hygiene Data'!G77)))</f>
        <v/>
      </c>
      <c r="DY83" s="382" t="str">
        <f ca="1">+IF(OFFSET('Hygiene Data'!$G$12,0,10*ROW('Hygiene Data'!G77))="","",OFFSET('Hygiene Data'!$G$12,0,10*ROW('Hygiene Data'!G77)))</f>
        <v/>
      </c>
      <c r="DZ83" s="382" t="str">
        <f ca="1">+IF(OFFSET('Hygiene Data'!$G$13,0,10*ROW('Hygiene Data'!G77))="","",OFFSET('Hygiene Data'!$G$13,0,10*ROW('Hygiene Data'!G77)))</f>
        <v/>
      </c>
      <c r="EA83" s="382" t="str">
        <f ca="1">+IF(OFFSET('Hygiene Data'!$H$11,0,10*ROW('Hygiene Data'!H77))="","",OFFSET('Hygiene Data'!$H$11,0,10*ROW('Hygiene Data'!H77)))</f>
        <v/>
      </c>
      <c r="EB83" s="382" t="str">
        <f ca="1">+IF(OFFSET('Hygiene Data'!$H$12,0,10*ROW('Hygiene Data'!H77))="","",OFFSET('Hygiene Data'!$H$12,0,10*ROW('Hygiene Data'!H77)))</f>
        <v/>
      </c>
      <c r="EC83" s="382" t="str">
        <f ca="1">+IF(OFFSET('Hygiene Data'!$H$13,0,10*ROW('Hygiene Data'!H77))="","",OFFSET('Hygiene Data'!$H$13,0,10*ROW('Hygiene Data'!H77)))</f>
        <v/>
      </c>
      <c r="ED83" s="382" t="str">
        <f ca="1">+IF(OFFSET('Hygiene Data'!$I$11,0,10*ROW('Hygiene Data'!I77))="","",OFFSET('Hygiene Data'!$I$11,0,10*ROW('Hygiene Data'!I77)))</f>
        <v/>
      </c>
      <c r="EE83" s="382" t="str">
        <f ca="1">+IF(OFFSET('Hygiene Data'!$I$12,0,10*ROW('Hygiene Data'!I77))="","",OFFSET('Hygiene Data'!$I$12,0,10*ROW('Hygiene Data'!I77)))</f>
        <v/>
      </c>
      <c r="EF83" s="382" t="str">
        <f ca="1">+IF(OFFSET('Hygiene Data'!$I$13,0,10*ROW('Hygiene Data'!I77))="","",OFFSET('Hygiene Data'!$I$13,0,10*ROW('Hygiene Data'!I77)))</f>
        <v/>
      </c>
    </row>
    <row r="84" spans="1:136" x14ac:dyDescent="0.25">
      <c r="A84" s="491" t="str">
        <f ca="1">+IF(OFFSET('Water Data'!$B$2,0,10*ROW('Water Data'!E78))="","",OFFSET('Water Data'!$B$2,0,10*ROW('Water Data'!E78)))</f>
        <v/>
      </c>
      <c r="B84" s="491"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18" t="str">
        <f t="shared" ca="1" si="1"/>
        <v/>
      </c>
      <c r="D84" s="519"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19"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19"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19"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19"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19"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19"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19"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19"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19"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19"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19"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19"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19"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19"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19"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19"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19"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20"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20"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20"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20"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20"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20"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20"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20"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20"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20"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20"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20"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20"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20"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20"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20"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20"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20"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20"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20"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20"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20"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20"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20"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20"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20"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20"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20"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20"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20"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21"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97"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21"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21"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21"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21"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21"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21"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21"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21"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21"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21"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21"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21"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21"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21"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21"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21"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82" t="str">
        <f ca="1">+IF(OFFSET('Water Data'!$D$27,0,10*ROW('Water Data'!D78))="","",OFFSET('Water Data'!$D$27,0,10*ROW('Water Data'!D78)))</f>
        <v/>
      </c>
      <c r="BT84" s="382" t="str">
        <f ca="1">+IF(OFFSET('Water Data'!$D$28,0,10*ROW('Water Data'!D78))="","",OFFSET('Water Data'!$D$28,0,10*ROW('Water Data'!D78)))</f>
        <v/>
      </c>
      <c r="BU84" s="382" t="str">
        <f ca="1">+IF(OFFSET('Water Data'!$D$29,0,10*ROW('Water Data'!D78))="","",OFFSET('Water Data'!$D$29,0,10*ROW('Water Data'!D78)))</f>
        <v/>
      </c>
      <c r="BV84" s="382" t="str">
        <f ca="1">+IF(OFFSET('Water Data'!$E$27,0,10*ROW('Water Data'!E78))="","",OFFSET('Water Data'!$E$27,0,10*ROW('Water Data'!E78)))</f>
        <v/>
      </c>
      <c r="BW84" s="382" t="str">
        <f ca="1">+IF(OFFSET('Water Data'!$E$28,0,10*ROW('Water Data'!E78))="","",OFFSET('Water Data'!$E$28,0,10*ROW('Water Data'!E78)))</f>
        <v/>
      </c>
      <c r="BX84" s="382" t="str">
        <f ca="1">+IF(OFFSET('Water Data'!$E$29,0,10*ROW('Water Data'!E78))="","",OFFSET('Water Data'!$E$29,0,10*ROW('Water Data'!E78)))</f>
        <v/>
      </c>
      <c r="BY84" s="382" t="str">
        <f ca="1">+IF(OFFSET('Water Data'!$F$27,0,10*ROW('Water Data'!F78))="","",OFFSET('Water Data'!$F$27,0,10*ROW('Water Data'!F78)))</f>
        <v/>
      </c>
      <c r="BZ84" s="382" t="str">
        <f ca="1">+IF(OFFSET('Water Data'!$F$28,0,10*ROW('Water Data'!F78))="","",OFFSET('Water Data'!$F$28,0,10*ROW('Water Data'!F78)))</f>
        <v/>
      </c>
      <c r="CA84" s="382" t="str">
        <f ca="1">+IF(OFFSET('Water Data'!$F$29,0,10*ROW('Water Data'!F78))="","",OFFSET('Water Data'!$F$29,0,10*ROW('Water Data'!F78)))</f>
        <v/>
      </c>
      <c r="CB84" s="382" t="str">
        <f ca="1">+IF(OFFSET('Water Data'!$G$27,0,10*ROW('Water Data'!G78))="","",OFFSET('Water Data'!$G$27,0,10*ROW('Water Data'!G78)))</f>
        <v/>
      </c>
      <c r="CC84" s="382" t="str">
        <f ca="1">+IF(OFFSET('Water Data'!$G$28,0,10*ROW('Water Data'!G78))="","",OFFSET('Water Data'!$G$28,0,10*ROW('Water Data'!G78)))</f>
        <v/>
      </c>
      <c r="CD84" s="382" t="str">
        <f ca="1">+IF(OFFSET('Water Data'!$G$29,0,10*ROW('Water Data'!G78))="","",OFFSET('Water Data'!$G$29,0,10*ROW('Water Data'!G78)))</f>
        <v/>
      </c>
      <c r="CE84" s="382" t="str">
        <f ca="1">+IF(OFFSET('Water Data'!$H$27,0,10*ROW('Water Data'!H78))="","",OFFSET('Water Data'!$H$27,0,10*ROW('Water Data'!H78)))</f>
        <v/>
      </c>
      <c r="CF84" s="382" t="str">
        <f ca="1">+IF(OFFSET('Water Data'!$H$28,0,10*ROW('Water Data'!H78))="","",OFFSET('Water Data'!$H$28,0,10*ROW('Water Data'!H78)))</f>
        <v/>
      </c>
      <c r="CG84" s="382" t="str">
        <f ca="1">+IF(OFFSET('Water Data'!$H$29,0,10*ROW('Water Data'!H78))="","",OFFSET('Water Data'!$H$29,0,10*ROW('Water Data'!H78)))</f>
        <v/>
      </c>
      <c r="CH84" s="382" t="str">
        <f ca="1">+IF(OFFSET('Water Data'!$I$27,0,10*ROW('Water Data'!I78))="","",OFFSET('Water Data'!$I$27,0,10*ROW('Water Data'!I78)))</f>
        <v/>
      </c>
      <c r="CI84" s="382" t="str">
        <f ca="1">+IF(OFFSET('Water Data'!$I$28,0,10*ROW('Water Data'!I78))="","",OFFSET('Water Data'!$I$28,0,10*ROW('Water Data'!I78)))</f>
        <v/>
      </c>
      <c r="CJ84" s="382" t="str">
        <f ca="1">+IF(OFFSET('Water Data'!$I$29,0,10*ROW('Water Data'!I78))="","",OFFSET('Water Data'!$I$29,0,10*ROW('Water Data'!I78)))</f>
        <v/>
      </c>
      <c r="CK84" s="382" t="str">
        <f ca="1">+IF(OFFSET('Sanitation Data'!$D$28,0,10*ROW('Sanitation Data'!D78))="","",OFFSET('Sanitation Data'!$D$28,0,10*ROW('Sanitation Data'!D78)))</f>
        <v/>
      </c>
      <c r="CL84" s="382" t="str">
        <f ca="1">+IF(OFFSET('Sanitation Data'!$D$29,0,10*ROW('Sanitation Data'!D78))="","",OFFSET('Sanitation Data'!$D$29,0,10*ROW('Sanitation Data'!D78)))</f>
        <v/>
      </c>
      <c r="CM84" s="382" t="str">
        <f ca="1">+IF(OFFSET('Sanitation Data'!$D$30,0,10*ROW('Sanitation Data'!D78))="","",OFFSET('Sanitation Data'!$D$30,0,10*ROW('Sanitation Data'!D78)))</f>
        <v/>
      </c>
      <c r="CN84" s="382" t="str">
        <f ca="1">+IF(OFFSET('Sanitation Data'!$D$31,0,10*ROW('Sanitation Data'!D78))="","",OFFSET('Sanitation Data'!$D$31,0,10*ROW('Sanitation Data'!D78)))</f>
        <v/>
      </c>
      <c r="CO84" s="382" t="str">
        <f ca="1">+IF(OFFSET('Sanitation Data'!$D$32,0,10*ROW('Sanitation Data'!D78))="","",OFFSET('Sanitation Data'!$D$32,0,10*ROW('Sanitation Data'!D78)))</f>
        <v/>
      </c>
      <c r="CP84" s="382" t="str">
        <f ca="1">+IF(OFFSET('Sanitation Data'!$E$28,0,10*ROW('Sanitation Data'!E78))="","",OFFSET('Sanitation Data'!$E$28,0,10*ROW('Sanitation Data'!E78)))</f>
        <v/>
      </c>
      <c r="CQ84" s="382" t="str">
        <f ca="1">+IF(OFFSET('Sanitation Data'!$E$29,0,10*ROW('Sanitation Data'!E78))="","",OFFSET('Sanitation Data'!$E$29,0,10*ROW('Sanitation Data'!E78)))</f>
        <v/>
      </c>
      <c r="CR84" s="382" t="str">
        <f ca="1">+IF(OFFSET('Sanitation Data'!$E$30,0,10*ROW('Sanitation Data'!E78))="","",OFFSET('Sanitation Data'!$E$30,0,10*ROW('Sanitation Data'!E78)))</f>
        <v/>
      </c>
      <c r="CS84" s="382" t="str">
        <f ca="1">+IF(OFFSET('Sanitation Data'!$E$31,0,10*ROW('Sanitation Data'!E78))="","",OFFSET('Sanitation Data'!$E$31,0,10*ROW('Sanitation Data'!E78)))</f>
        <v/>
      </c>
      <c r="CT84" s="382" t="str">
        <f ca="1">+IF(OFFSET('Sanitation Data'!$E$32,0,10*ROW('Sanitation Data'!E78))="","",OFFSET('Sanitation Data'!$E$32,0,10*ROW('Sanitation Data'!E78)))</f>
        <v/>
      </c>
      <c r="CU84" s="382" t="str">
        <f ca="1">+IF(OFFSET('Sanitation Data'!$F$28,0,10*ROW('Sanitation Data'!F78))="","",OFFSET('Sanitation Data'!$F$28,0,10*ROW('Sanitation Data'!F78)))</f>
        <v/>
      </c>
      <c r="CV84" s="382" t="str">
        <f ca="1">+IF(OFFSET('Sanitation Data'!$F$29,0,10*ROW('Sanitation Data'!F78))="","",OFFSET('Sanitation Data'!$F$29,0,10*ROW('Sanitation Data'!F78)))</f>
        <v/>
      </c>
      <c r="CW84" s="382" t="str">
        <f ca="1">+IF(OFFSET('Sanitation Data'!$F$30,0,10*ROW('Sanitation Data'!F78))="","",OFFSET('Sanitation Data'!$F$30,0,10*ROW('Sanitation Data'!F78)))</f>
        <v/>
      </c>
      <c r="CX84" s="382" t="str">
        <f ca="1">+IF(OFFSET('Sanitation Data'!$F$31,0,10*ROW('Sanitation Data'!F78))="","",OFFSET('Sanitation Data'!$F$31,0,10*ROW('Sanitation Data'!F78)))</f>
        <v/>
      </c>
      <c r="CY84" s="382" t="str">
        <f ca="1">+IF(OFFSET('Sanitation Data'!$F$32,0,10*ROW('Sanitation Data'!F78))="","",OFFSET('Sanitation Data'!$F$32,0,10*ROW('Sanitation Data'!F78)))</f>
        <v/>
      </c>
      <c r="CZ84" s="382" t="str">
        <f ca="1">+IF(OFFSET('Sanitation Data'!$G$28,0,10*ROW('Sanitation Data'!G78))="","",OFFSET('Sanitation Data'!$G$28,0,10*ROW('Sanitation Data'!G78)))</f>
        <v/>
      </c>
      <c r="DA84" s="382" t="str">
        <f ca="1">+IF(OFFSET('Sanitation Data'!$G$29,0,10*ROW('Sanitation Data'!G78))="","",OFFSET('Sanitation Data'!$G$29,0,10*ROW('Sanitation Data'!G78)))</f>
        <v/>
      </c>
      <c r="DB84" s="382" t="str">
        <f ca="1">+IF(OFFSET('Sanitation Data'!$G$30,0,10*ROW('Sanitation Data'!G78))="","",OFFSET('Sanitation Data'!$G$30,0,10*ROW('Sanitation Data'!G78)))</f>
        <v/>
      </c>
      <c r="DC84" s="382" t="str">
        <f ca="1">+IF(OFFSET('Sanitation Data'!$G$31,0,10*ROW('Sanitation Data'!G78))="","",OFFSET('Sanitation Data'!$G$31,0,10*ROW('Sanitation Data'!G78)))</f>
        <v/>
      </c>
      <c r="DD84" s="382" t="str">
        <f ca="1">+IF(OFFSET('Sanitation Data'!$G$32,0,10*ROW('Sanitation Data'!G78))="","",OFFSET('Sanitation Data'!$G$32,0,10*ROW('Sanitation Data'!G78)))</f>
        <v/>
      </c>
      <c r="DE84" s="382" t="str">
        <f ca="1">+IF(OFFSET('Sanitation Data'!$H$28,0,10*ROW('Sanitation Data'!H78))="","",OFFSET('Sanitation Data'!$H$28,0,10*ROW('Sanitation Data'!H78)))</f>
        <v/>
      </c>
      <c r="DF84" s="382" t="str">
        <f ca="1">+IF(OFFSET('Sanitation Data'!$H$29,0,10*ROW('Sanitation Data'!H78))="","",OFFSET('Sanitation Data'!$H$29,0,10*ROW('Sanitation Data'!H78)))</f>
        <v/>
      </c>
      <c r="DG84" s="382" t="str">
        <f ca="1">+IF(OFFSET('Sanitation Data'!$H$30,0,10*ROW('Sanitation Data'!H78))="","",OFFSET('Sanitation Data'!$H$30,0,10*ROW('Sanitation Data'!H78)))</f>
        <v/>
      </c>
      <c r="DH84" s="382" t="str">
        <f ca="1">+IF(OFFSET('Sanitation Data'!$H$31,0,10*ROW('Sanitation Data'!H78))="","",OFFSET('Sanitation Data'!$H$31,0,10*ROW('Sanitation Data'!H78)))</f>
        <v/>
      </c>
      <c r="DI84" s="382" t="str">
        <f ca="1">+IF(OFFSET('Sanitation Data'!$H$32,0,10*ROW('Sanitation Data'!H78))="","",OFFSET('Sanitation Data'!$H$32,0,10*ROW('Sanitation Data'!H78)))</f>
        <v/>
      </c>
      <c r="DJ84" s="382" t="str">
        <f ca="1">+IF(OFFSET('Sanitation Data'!$I$28,0,10*ROW('Sanitation Data'!I78))="","",OFFSET('Sanitation Data'!$I$28,0,10*ROW('Sanitation Data'!I78)))</f>
        <v/>
      </c>
      <c r="DK84" s="382" t="str">
        <f ca="1">+IF(OFFSET('Sanitation Data'!$I$29,0,10*ROW('Sanitation Data'!I78))="","",OFFSET('Sanitation Data'!$I$29,0,10*ROW('Sanitation Data'!I78)))</f>
        <v/>
      </c>
      <c r="DL84" s="382" t="str">
        <f ca="1">+IF(OFFSET('Sanitation Data'!$I$30,0,10*ROW('Sanitation Data'!I78))="","",OFFSET('Sanitation Data'!$I$30,0,10*ROW('Sanitation Data'!I78)))</f>
        <v/>
      </c>
      <c r="DM84" s="382" t="str">
        <f ca="1">+IF(OFFSET('Sanitation Data'!$I$31,0,10*ROW('Sanitation Data'!I78))="","",OFFSET('Sanitation Data'!$I$31,0,10*ROW('Sanitation Data'!I78)))</f>
        <v/>
      </c>
      <c r="DN84" s="382" t="str">
        <f ca="1">+IF(OFFSET('Sanitation Data'!$I$32,0,10*ROW('Sanitation Data'!I78))="","",OFFSET('Sanitation Data'!$I$32,0,10*ROW('Sanitation Data'!I78)))</f>
        <v/>
      </c>
      <c r="DO84" s="382" t="str">
        <f ca="1">+IF(OFFSET('Hygiene Data'!$D$11,0,10*ROW('Hygiene Data'!D78))="","",OFFSET('Hygiene Data'!$D$11,0,10*ROW('Hygiene Data'!D78)))</f>
        <v/>
      </c>
      <c r="DP84" s="382" t="str">
        <f ca="1">+IF(OFFSET('Hygiene Data'!$D$12,0,10*ROW('Hygiene Data'!D78))="","",OFFSET('Hygiene Data'!$D$12,0,10*ROW('Hygiene Data'!D78)))</f>
        <v/>
      </c>
      <c r="DQ84" s="382" t="str">
        <f ca="1">+IF(OFFSET('Hygiene Data'!$D$13,0,10*ROW('Hygiene Data'!D78))="","",OFFSET('Hygiene Data'!$D$13,0,10*ROW('Hygiene Data'!D78)))</f>
        <v/>
      </c>
      <c r="DR84" s="382" t="str">
        <f ca="1">+IF(OFFSET('Hygiene Data'!$E$11,0,10*ROW('Hygiene Data'!E78))="","",OFFSET('Hygiene Data'!$E$11,0,10*ROW('Hygiene Data'!E78)))</f>
        <v/>
      </c>
      <c r="DS84" s="382" t="str">
        <f ca="1">+IF(OFFSET('Hygiene Data'!$E$12,0,10*ROW('Hygiene Data'!E78))="","",OFFSET('Hygiene Data'!$E$12,0,10*ROW('Hygiene Data'!E78)))</f>
        <v/>
      </c>
      <c r="DT84" s="382" t="str">
        <f ca="1">+IF(OFFSET('Hygiene Data'!$E$13,0,10*ROW('Hygiene Data'!E78))="","",OFFSET('Hygiene Data'!$E$13,0,10*ROW('Hygiene Data'!E78)))</f>
        <v/>
      </c>
      <c r="DU84" s="382" t="str">
        <f ca="1">+IF(OFFSET('Hygiene Data'!$F$11,0,10*ROW('Hygiene Data'!F78))="","",OFFSET('Hygiene Data'!$F$11,0,10*ROW('Hygiene Data'!F78)))</f>
        <v/>
      </c>
      <c r="DV84" s="382" t="str">
        <f ca="1">+IF(OFFSET('Hygiene Data'!$F$12,0,10*ROW('Hygiene Data'!F78))="","",OFFSET('Hygiene Data'!$F$12,0,10*ROW('Hygiene Data'!F78)))</f>
        <v/>
      </c>
      <c r="DW84" s="382" t="str">
        <f ca="1">+IF(OFFSET('Hygiene Data'!$F$13,0,10*ROW('Hygiene Data'!F78))="","",OFFSET('Hygiene Data'!$F$13,0,10*ROW('Hygiene Data'!F78)))</f>
        <v/>
      </c>
      <c r="DX84" s="382" t="str">
        <f ca="1">+IF(OFFSET('Hygiene Data'!$G$11,0,10*ROW('Hygiene Data'!G78))="","",OFFSET('Hygiene Data'!$G$11,0,10*ROW('Hygiene Data'!G78)))</f>
        <v/>
      </c>
      <c r="DY84" s="382" t="str">
        <f ca="1">+IF(OFFSET('Hygiene Data'!$G$12,0,10*ROW('Hygiene Data'!G78))="","",OFFSET('Hygiene Data'!$G$12,0,10*ROW('Hygiene Data'!G78)))</f>
        <v/>
      </c>
      <c r="DZ84" s="382" t="str">
        <f ca="1">+IF(OFFSET('Hygiene Data'!$G$13,0,10*ROW('Hygiene Data'!G78))="","",OFFSET('Hygiene Data'!$G$13,0,10*ROW('Hygiene Data'!G78)))</f>
        <v/>
      </c>
      <c r="EA84" s="382" t="str">
        <f ca="1">+IF(OFFSET('Hygiene Data'!$H$11,0,10*ROW('Hygiene Data'!H78))="","",OFFSET('Hygiene Data'!$H$11,0,10*ROW('Hygiene Data'!H78)))</f>
        <v/>
      </c>
      <c r="EB84" s="382" t="str">
        <f ca="1">+IF(OFFSET('Hygiene Data'!$H$12,0,10*ROW('Hygiene Data'!H78))="","",OFFSET('Hygiene Data'!$H$12,0,10*ROW('Hygiene Data'!H78)))</f>
        <v/>
      </c>
      <c r="EC84" s="382" t="str">
        <f ca="1">+IF(OFFSET('Hygiene Data'!$H$13,0,10*ROW('Hygiene Data'!H78))="","",OFFSET('Hygiene Data'!$H$13,0,10*ROW('Hygiene Data'!H78)))</f>
        <v/>
      </c>
      <c r="ED84" s="382" t="str">
        <f ca="1">+IF(OFFSET('Hygiene Data'!$I$11,0,10*ROW('Hygiene Data'!I78))="","",OFFSET('Hygiene Data'!$I$11,0,10*ROW('Hygiene Data'!I78)))</f>
        <v/>
      </c>
      <c r="EE84" s="382" t="str">
        <f ca="1">+IF(OFFSET('Hygiene Data'!$I$12,0,10*ROW('Hygiene Data'!I78))="","",OFFSET('Hygiene Data'!$I$12,0,10*ROW('Hygiene Data'!I78)))</f>
        <v/>
      </c>
      <c r="EF84" s="382" t="str">
        <f ca="1">+IF(OFFSET('Hygiene Data'!$I$13,0,10*ROW('Hygiene Data'!I78))="","",OFFSET('Hygiene Data'!$I$13,0,10*ROW('Hygiene Data'!I78)))</f>
        <v/>
      </c>
    </row>
    <row r="85" spans="1:136" x14ac:dyDescent="0.25">
      <c r="A85" s="491" t="str">
        <f ca="1">+IF(OFFSET('Water Data'!$B$2,0,10*ROW('Water Data'!E79))="","",OFFSET('Water Data'!$B$2,0,10*ROW('Water Data'!E79)))</f>
        <v/>
      </c>
      <c r="B85" s="491"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18" t="str">
        <f t="shared" ca="1" si="1"/>
        <v/>
      </c>
      <c r="D85" s="519"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19"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19"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19"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19"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19"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19"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19"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19"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19"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19"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19"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19"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19"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19"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19"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19"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19"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20"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20"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20"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20"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20"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20"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20"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20"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20"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20"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20"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20"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20"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20"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20"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20"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20"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20"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20"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20"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20"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20"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20"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20"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20"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20"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20"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20"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20"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20"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21"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97"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21"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21"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21"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21"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21"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21"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21"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21"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21"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21"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21"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21"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21"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21"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21"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21"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82" t="str">
        <f ca="1">+IF(OFFSET('Water Data'!$D$27,0,10*ROW('Water Data'!D79))="","",OFFSET('Water Data'!$D$27,0,10*ROW('Water Data'!D79)))</f>
        <v/>
      </c>
      <c r="BT85" s="382" t="str">
        <f ca="1">+IF(OFFSET('Water Data'!$D$28,0,10*ROW('Water Data'!D79))="","",OFFSET('Water Data'!$D$28,0,10*ROW('Water Data'!D79)))</f>
        <v/>
      </c>
      <c r="BU85" s="382" t="str">
        <f ca="1">+IF(OFFSET('Water Data'!$D$29,0,10*ROW('Water Data'!D79))="","",OFFSET('Water Data'!$D$29,0,10*ROW('Water Data'!D79)))</f>
        <v/>
      </c>
      <c r="BV85" s="382" t="str">
        <f ca="1">+IF(OFFSET('Water Data'!$E$27,0,10*ROW('Water Data'!E79))="","",OFFSET('Water Data'!$E$27,0,10*ROW('Water Data'!E79)))</f>
        <v/>
      </c>
      <c r="BW85" s="382" t="str">
        <f ca="1">+IF(OFFSET('Water Data'!$E$28,0,10*ROW('Water Data'!E79))="","",OFFSET('Water Data'!$E$28,0,10*ROW('Water Data'!E79)))</f>
        <v/>
      </c>
      <c r="BX85" s="382" t="str">
        <f ca="1">+IF(OFFSET('Water Data'!$E$29,0,10*ROW('Water Data'!E79))="","",OFFSET('Water Data'!$E$29,0,10*ROW('Water Data'!E79)))</f>
        <v/>
      </c>
      <c r="BY85" s="382" t="str">
        <f ca="1">+IF(OFFSET('Water Data'!$F$27,0,10*ROW('Water Data'!F79))="","",OFFSET('Water Data'!$F$27,0,10*ROW('Water Data'!F79)))</f>
        <v/>
      </c>
      <c r="BZ85" s="382" t="str">
        <f ca="1">+IF(OFFSET('Water Data'!$F$28,0,10*ROW('Water Data'!F79))="","",OFFSET('Water Data'!$F$28,0,10*ROW('Water Data'!F79)))</f>
        <v/>
      </c>
      <c r="CA85" s="382" t="str">
        <f ca="1">+IF(OFFSET('Water Data'!$F$29,0,10*ROW('Water Data'!F79))="","",OFFSET('Water Data'!$F$29,0,10*ROW('Water Data'!F79)))</f>
        <v/>
      </c>
      <c r="CB85" s="382" t="str">
        <f ca="1">+IF(OFFSET('Water Data'!$G$27,0,10*ROW('Water Data'!G79))="","",OFFSET('Water Data'!$G$27,0,10*ROW('Water Data'!G79)))</f>
        <v/>
      </c>
      <c r="CC85" s="382" t="str">
        <f ca="1">+IF(OFFSET('Water Data'!$G$28,0,10*ROW('Water Data'!G79))="","",OFFSET('Water Data'!$G$28,0,10*ROW('Water Data'!G79)))</f>
        <v/>
      </c>
      <c r="CD85" s="382" t="str">
        <f ca="1">+IF(OFFSET('Water Data'!$G$29,0,10*ROW('Water Data'!G79))="","",OFFSET('Water Data'!$G$29,0,10*ROW('Water Data'!G79)))</f>
        <v/>
      </c>
      <c r="CE85" s="382" t="str">
        <f ca="1">+IF(OFFSET('Water Data'!$H$27,0,10*ROW('Water Data'!H79))="","",OFFSET('Water Data'!$H$27,0,10*ROW('Water Data'!H79)))</f>
        <v/>
      </c>
      <c r="CF85" s="382" t="str">
        <f ca="1">+IF(OFFSET('Water Data'!$H$28,0,10*ROW('Water Data'!H79))="","",OFFSET('Water Data'!$H$28,0,10*ROW('Water Data'!H79)))</f>
        <v/>
      </c>
      <c r="CG85" s="382" t="str">
        <f ca="1">+IF(OFFSET('Water Data'!$H$29,0,10*ROW('Water Data'!H79))="","",OFFSET('Water Data'!$H$29,0,10*ROW('Water Data'!H79)))</f>
        <v/>
      </c>
      <c r="CH85" s="382" t="str">
        <f ca="1">+IF(OFFSET('Water Data'!$I$27,0,10*ROW('Water Data'!I79))="","",OFFSET('Water Data'!$I$27,0,10*ROW('Water Data'!I79)))</f>
        <v/>
      </c>
      <c r="CI85" s="382" t="str">
        <f ca="1">+IF(OFFSET('Water Data'!$I$28,0,10*ROW('Water Data'!I79))="","",OFFSET('Water Data'!$I$28,0,10*ROW('Water Data'!I79)))</f>
        <v/>
      </c>
      <c r="CJ85" s="382" t="str">
        <f ca="1">+IF(OFFSET('Water Data'!$I$29,0,10*ROW('Water Data'!I79))="","",OFFSET('Water Data'!$I$29,0,10*ROW('Water Data'!I79)))</f>
        <v/>
      </c>
      <c r="CK85" s="382" t="str">
        <f ca="1">+IF(OFFSET('Sanitation Data'!$D$28,0,10*ROW('Sanitation Data'!D79))="","",OFFSET('Sanitation Data'!$D$28,0,10*ROW('Sanitation Data'!D79)))</f>
        <v/>
      </c>
      <c r="CL85" s="382" t="str">
        <f ca="1">+IF(OFFSET('Sanitation Data'!$D$29,0,10*ROW('Sanitation Data'!D79))="","",OFFSET('Sanitation Data'!$D$29,0,10*ROW('Sanitation Data'!D79)))</f>
        <v/>
      </c>
      <c r="CM85" s="382" t="str">
        <f ca="1">+IF(OFFSET('Sanitation Data'!$D$30,0,10*ROW('Sanitation Data'!D79))="","",OFFSET('Sanitation Data'!$D$30,0,10*ROW('Sanitation Data'!D79)))</f>
        <v/>
      </c>
      <c r="CN85" s="382" t="str">
        <f ca="1">+IF(OFFSET('Sanitation Data'!$D$31,0,10*ROW('Sanitation Data'!D79))="","",OFFSET('Sanitation Data'!$D$31,0,10*ROW('Sanitation Data'!D79)))</f>
        <v/>
      </c>
      <c r="CO85" s="382" t="str">
        <f ca="1">+IF(OFFSET('Sanitation Data'!$D$32,0,10*ROW('Sanitation Data'!D79))="","",OFFSET('Sanitation Data'!$D$32,0,10*ROW('Sanitation Data'!D79)))</f>
        <v/>
      </c>
      <c r="CP85" s="382" t="str">
        <f ca="1">+IF(OFFSET('Sanitation Data'!$E$28,0,10*ROW('Sanitation Data'!E79))="","",OFFSET('Sanitation Data'!$E$28,0,10*ROW('Sanitation Data'!E79)))</f>
        <v/>
      </c>
      <c r="CQ85" s="382" t="str">
        <f ca="1">+IF(OFFSET('Sanitation Data'!$E$29,0,10*ROW('Sanitation Data'!E79))="","",OFFSET('Sanitation Data'!$E$29,0,10*ROW('Sanitation Data'!E79)))</f>
        <v/>
      </c>
      <c r="CR85" s="382" t="str">
        <f ca="1">+IF(OFFSET('Sanitation Data'!$E$30,0,10*ROW('Sanitation Data'!E79))="","",OFFSET('Sanitation Data'!$E$30,0,10*ROW('Sanitation Data'!E79)))</f>
        <v/>
      </c>
      <c r="CS85" s="382" t="str">
        <f ca="1">+IF(OFFSET('Sanitation Data'!$E$31,0,10*ROW('Sanitation Data'!E79))="","",OFFSET('Sanitation Data'!$E$31,0,10*ROW('Sanitation Data'!E79)))</f>
        <v/>
      </c>
      <c r="CT85" s="382" t="str">
        <f ca="1">+IF(OFFSET('Sanitation Data'!$E$32,0,10*ROW('Sanitation Data'!E79))="","",OFFSET('Sanitation Data'!$E$32,0,10*ROW('Sanitation Data'!E79)))</f>
        <v/>
      </c>
      <c r="CU85" s="382" t="str">
        <f ca="1">+IF(OFFSET('Sanitation Data'!$F$28,0,10*ROW('Sanitation Data'!F79))="","",OFFSET('Sanitation Data'!$F$28,0,10*ROW('Sanitation Data'!F79)))</f>
        <v/>
      </c>
      <c r="CV85" s="382" t="str">
        <f ca="1">+IF(OFFSET('Sanitation Data'!$F$29,0,10*ROW('Sanitation Data'!F79))="","",OFFSET('Sanitation Data'!$F$29,0,10*ROW('Sanitation Data'!F79)))</f>
        <v/>
      </c>
      <c r="CW85" s="382" t="str">
        <f ca="1">+IF(OFFSET('Sanitation Data'!$F$30,0,10*ROW('Sanitation Data'!F79))="","",OFFSET('Sanitation Data'!$F$30,0,10*ROW('Sanitation Data'!F79)))</f>
        <v/>
      </c>
      <c r="CX85" s="382" t="str">
        <f ca="1">+IF(OFFSET('Sanitation Data'!$F$31,0,10*ROW('Sanitation Data'!F79))="","",OFFSET('Sanitation Data'!$F$31,0,10*ROW('Sanitation Data'!F79)))</f>
        <v/>
      </c>
      <c r="CY85" s="382" t="str">
        <f ca="1">+IF(OFFSET('Sanitation Data'!$F$32,0,10*ROW('Sanitation Data'!F79))="","",OFFSET('Sanitation Data'!$F$32,0,10*ROW('Sanitation Data'!F79)))</f>
        <v/>
      </c>
      <c r="CZ85" s="382" t="str">
        <f ca="1">+IF(OFFSET('Sanitation Data'!$G$28,0,10*ROW('Sanitation Data'!G79))="","",OFFSET('Sanitation Data'!$G$28,0,10*ROW('Sanitation Data'!G79)))</f>
        <v/>
      </c>
      <c r="DA85" s="382" t="str">
        <f ca="1">+IF(OFFSET('Sanitation Data'!$G$29,0,10*ROW('Sanitation Data'!G79))="","",OFFSET('Sanitation Data'!$G$29,0,10*ROW('Sanitation Data'!G79)))</f>
        <v/>
      </c>
      <c r="DB85" s="382" t="str">
        <f ca="1">+IF(OFFSET('Sanitation Data'!$G$30,0,10*ROW('Sanitation Data'!G79))="","",OFFSET('Sanitation Data'!$G$30,0,10*ROW('Sanitation Data'!G79)))</f>
        <v/>
      </c>
      <c r="DC85" s="382" t="str">
        <f ca="1">+IF(OFFSET('Sanitation Data'!$G$31,0,10*ROW('Sanitation Data'!G79))="","",OFFSET('Sanitation Data'!$G$31,0,10*ROW('Sanitation Data'!G79)))</f>
        <v/>
      </c>
      <c r="DD85" s="382" t="str">
        <f ca="1">+IF(OFFSET('Sanitation Data'!$G$32,0,10*ROW('Sanitation Data'!G79))="","",OFFSET('Sanitation Data'!$G$32,0,10*ROW('Sanitation Data'!G79)))</f>
        <v/>
      </c>
      <c r="DE85" s="382" t="str">
        <f ca="1">+IF(OFFSET('Sanitation Data'!$H$28,0,10*ROW('Sanitation Data'!H79))="","",OFFSET('Sanitation Data'!$H$28,0,10*ROW('Sanitation Data'!H79)))</f>
        <v/>
      </c>
      <c r="DF85" s="382" t="str">
        <f ca="1">+IF(OFFSET('Sanitation Data'!$H$29,0,10*ROW('Sanitation Data'!H79))="","",OFFSET('Sanitation Data'!$H$29,0,10*ROW('Sanitation Data'!H79)))</f>
        <v/>
      </c>
      <c r="DG85" s="382" t="str">
        <f ca="1">+IF(OFFSET('Sanitation Data'!$H$30,0,10*ROW('Sanitation Data'!H79))="","",OFFSET('Sanitation Data'!$H$30,0,10*ROW('Sanitation Data'!H79)))</f>
        <v/>
      </c>
      <c r="DH85" s="382" t="str">
        <f ca="1">+IF(OFFSET('Sanitation Data'!$H$31,0,10*ROW('Sanitation Data'!H79))="","",OFFSET('Sanitation Data'!$H$31,0,10*ROW('Sanitation Data'!H79)))</f>
        <v/>
      </c>
      <c r="DI85" s="382" t="str">
        <f ca="1">+IF(OFFSET('Sanitation Data'!$H$32,0,10*ROW('Sanitation Data'!H79))="","",OFFSET('Sanitation Data'!$H$32,0,10*ROW('Sanitation Data'!H79)))</f>
        <v/>
      </c>
      <c r="DJ85" s="382" t="str">
        <f ca="1">+IF(OFFSET('Sanitation Data'!$I$28,0,10*ROW('Sanitation Data'!I79))="","",OFFSET('Sanitation Data'!$I$28,0,10*ROW('Sanitation Data'!I79)))</f>
        <v/>
      </c>
      <c r="DK85" s="382" t="str">
        <f ca="1">+IF(OFFSET('Sanitation Data'!$I$29,0,10*ROW('Sanitation Data'!I79))="","",OFFSET('Sanitation Data'!$I$29,0,10*ROW('Sanitation Data'!I79)))</f>
        <v/>
      </c>
      <c r="DL85" s="382" t="str">
        <f ca="1">+IF(OFFSET('Sanitation Data'!$I$30,0,10*ROW('Sanitation Data'!I79))="","",OFFSET('Sanitation Data'!$I$30,0,10*ROW('Sanitation Data'!I79)))</f>
        <v/>
      </c>
      <c r="DM85" s="382" t="str">
        <f ca="1">+IF(OFFSET('Sanitation Data'!$I$31,0,10*ROW('Sanitation Data'!I79))="","",OFFSET('Sanitation Data'!$I$31,0,10*ROW('Sanitation Data'!I79)))</f>
        <v/>
      </c>
      <c r="DN85" s="382" t="str">
        <f ca="1">+IF(OFFSET('Sanitation Data'!$I$32,0,10*ROW('Sanitation Data'!I79))="","",OFFSET('Sanitation Data'!$I$32,0,10*ROW('Sanitation Data'!I79)))</f>
        <v/>
      </c>
      <c r="DO85" s="382" t="str">
        <f ca="1">+IF(OFFSET('Hygiene Data'!$D$11,0,10*ROW('Hygiene Data'!D79))="","",OFFSET('Hygiene Data'!$D$11,0,10*ROW('Hygiene Data'!D79)))</f>
        <v/>
      </c>
      <c r="DP85" s="382" t="str">
        <f ca="1">+IF(OFFSET('Hygiene Data'!$D$12,0,10*ROW('Hygiene Data'!D79))="","",OFFSET('Hygiene Data'!$D$12,0,10*ROW('Hygiene Data'!D79)))</f>
        <v/>
      </c>
      <c r="DQ85" s="382" t="str">
        <f ca="1">+IF(OFFSET('Hygiene Data'!$D$13,0,10*ROW('Hygiene Data'!D79))="","",OFFSET('Hygiene Data'!$D$13,0,10*ROW('Hygiene Data'!D79)))</f>
        <v/>
      </c>
      <c r="DR85" s="382" t="str">
        <f ca="1">+IF(OFFSET('Hygiene Data'!$E$11,0,10*ROW('Hygiene Data'!E79))="","",OFFSET('Hygiene Data'!$E$11,0,10*ROW('Hygiene Data'!E79)))</f>
        <v/>
      </c>
      <c r="DS85" s="382" t="str">
        <f ca="1">+IF(OFFSET('Hygiene Data'!$E$12,0,10*ROW('Hygiene Data'!E79))="","",OFFSET('Hygiene Data'!$E$12,0,10*ROW('Hygiene Data'!E79)))</f>
        <v/>
      </c>
      <c r="DT85" s="382" t="str">
        <f ca="1">+IF(OFFSET('Hygiene Data'!$E$13,0,10*ROW('Hygiene Data'!E79))="","",OFFSET('Hygiene Data'!$E$13,0,10*ROW('Hygiene Data'!E79)))</f>
        <v/>
      </c>
      <c r="DU85" s="382" t="str">
        <f ca="1">+IF(OFFSET('Hygiene Data'!$F$11,0,10*ROW('Hygiene Data'!F79))="","",OFFSET('Hygiene Data'!$F$11,0,10*ROW('Hygiene Data'!F79)))</f>
        <v/>
      </c>
      <c r="DV85" s="382" t="str">
        <f ca="1">+IF(OFFSET('Hygiene Data'!$F$12,0,10*ROW('Hygiene Data'!F79))="","",OFFSET('Hygiene Data'!$F$12,0,10*ROW('Hygiene Data'!F79)))</f>
        <v/>
      </c>
      <c r="DW85" s="382" t="str">
        <f ca="1">+IF(OFFSET('Hygiene Data'!$F$13,0,10*ROW('Hygiene Data'!F79))="","",OFFSET('Hygiene Data'!$F$13,0,10*ROW('Hygiene Data'!F79)))</f>
        <v/>
      </c>
      <c r="DX85" s="382" t="str">
        <f ca="1">+IF(OFFSET('Hygiene Data'!$G$11,0,10*ROW('Hygiene Data'!G79))="","",OFFSET('Hygiene Data'!$G$11,0,10*ROW('Hygiene Data'!G79)))</f>
        <v/>
      </c>
      <c r="DY85" s="382" t="str">
        <f ca="1">+IF(OFFSET('Hygiene Data'!$G$12,0,10*ROW('Hygiene Data'!G79))="","",OFFSET('Hygiene Data'!$G$12,0,10*ROW('Hygiene Data'!G79)))</f>
        <v/>
      </c>
      <c r="DZ85" s="382" t="str">
        <f ca="1">+IF(OFFSET('Hygiene Data'!$G$13,0,10*ROW('Hygiene Data'!G79))="","",OFFSET('Hygiene Data'!$G$13,0,10*ROW('Hygiene Data'!G79)))</f>
        <v/>
      </c>
      <c r="EA85" s="382" t="str">
        <f ca="1">+IF(OFFSET('Hygiene Data'!$H$11,0,10*ROW('Hygiene Data'!H79))="","",OFFSET('Hygiene Data'!$H$11,0,10*ROW('Hygiene Data'!H79)))</f>
        <v/>
      </c>
      <c r="EB85" s="382" t="str">
        <f ca="1">+IF(OFFSET('Hygiene Data'!$H$12,0,10*ROW('Hygiene Data'!H79))="","",OFFSET('Hygiene Data'!$H$12,0,10*ROW('Hygiene Data'!H79)))</f>
        <v/>
      </c>
      <c r="EC85" s="382" t="str">
        <f ca="1">+IF(OFFSET('Hygiene Data'!$H$13,0,10*ROW('Hygiene Data'!H79))="","",OFFSET('Hygiene Data'!$H$13,0,10*ROW('Hygiene Data'!H79)))</f>
        <v/>
      </c>
      <c r="ED85" s="382" t="str">
        <f ca="1">+IF(OFFSET('Hygiene Data'!$I$11,0,10*ROW('Hygiene Data'!I79))="","",OFFSET('Hygiene Data'!$I$11,0,10*ROW('Hygiene Data'!I79)))</f>
        <v/>
      </c>
      <c r="EE85" s="382" t="str">
        <f ca="1">+IF(OFFSET('Hygiene Data'!$I$12,0,10*ROW('Hygiene Data'!I79))="","",OFFSET('Hygiene Data'!$I$12,0,10*ROW('Hygiene Data'!I79)))</f>
        <v/>
      </c>
      <c r="EF85" s="382" t="str">
        <f ca="1">+IF(OFFSET('Hygiene Data'!$I$13,0,10*ROW('Hygiene Data'!I79))="","",OFFSET('Hygiene Data'!$I$13,0,10*ROW('Hygiene Data'!I79)))</f>
        <v/>
      </c>
    </row>
    <row r="86" spans="1:136" x14ac:dyDescent="0.25">
      <c r="A86" s="491" t="str">
        <f ca="1">+IF(OFFSET('Water Data'!$B$2,0,10*ROW('Water Data'!E80))="","",OFFSET('Water Data'!$B$2,0,10*ROW('Water Data'!E80)))</f>
        <v/>
      </c>
      <c r="B86" s="491"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18" t="str">
        <f t="shared" ca="1" si="1"/>
        <v/>
      </c>
      <c r="D86" s="519"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19"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19"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19"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19"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19"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19"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19"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19"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19"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19"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19"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19"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19"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19"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19"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19"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19"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20"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20"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20"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20"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20"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20"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20"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20"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20"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20"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20"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20"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20"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20"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20"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20"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20"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20"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20"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20"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20"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20"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20"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20"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20"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20"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20"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20"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20"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20"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21"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97"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21"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21"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21"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21"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21"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21"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21"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21"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21"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21"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21"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21"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21"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21"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21"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21"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82" t="str">
        <f ca="1">+IF(OFFSET('Water Data'!$D$27,0,10*ROW('Water Data'!D80))="","",OFFSET('Water Data'!$D$27,0,10*ROW('Water Data'!D80)))</f>
        <v/>
      </c>
      <c r="BT86" s="382" t="str">
        <f ca="1">+IF(OFFSET('Water Data'!$D$28,0,10*ROW('Water Data'!D80))="","",OFFSET('Water Data'!$D$28,0,10*ROW('Water Data'!D80)))</f>
        <v/>
      </c>
      <c r="BU86" s="382" t="str">
        <f ca="1">+IF(OFFSET('Water Data'!$D$29,0,10*ROW('Water Data'!D80))="","",OFFSET('Water Data'!$D$29,0,10*ROW('Water Data'!D80)))</f>
        <v/>
      </c>
      <c r="BV86" s="382" t="str">
        <f ca="1">+IF(OFFSET('Water Data'!$E$27,0,10*ROW('Water Data'!E80))="","",OFFSET('Water Data'!$E$27,0,10*ROW('Water Data'!E80)))</f>
        <v/>
      </c>
      <c r="BW86" s="382" t="str">
        <f ca="1">+IF(OFFSET('Water Data'!$E$28,0,10*ROW('Water Data'!E80))="","",OFFSET('Water Data'!$E$28,0,10*ROW('Water Data'!E80)))</f>
        <v/>
      </c>
      <c r="BX86" s="382" t="str">
        <f ca="1">+IF(OFFSET('Water Data'!$E$29,0,10*ROW('Water Data'!E80))="","",OFFSET('Water Data'!$E$29,0,10*ROW('Water Data'!E80)))</f>
        <v/>
      </c>
      <c r="BY86" s="382" t="str">
        <f ca="1">+IF(OFFSET('Water Data'!$F$27,0,10*ROW('Water Data'!F80))="","",OFFSET('Water Data'!$F$27,0,10*ROW('Water Data'!F80)))</f>
        <v/>
      </c>
      <c r="BZ86" s="382" t="str">
        <f ca="1">+IF(OFFSET('Water Data'!$F$28,0,10*ROW('Water Data'!F80))="","",OFFSET('Water Data'!$F$28,0,10*ROW('Water Data'!F80)))</f>
        <v/>
      </c>
      <c r="CA86" s="382" t="str">
        <f ca="1">+IF(OFFSET('Water Data'!$F$29,0,10*ROW('Water Data'!F80))="","",OFFSET('Water Data'!$F$29,0,10*ROW('Water Data'!F80)))</f>
        <v/>
      </c>
      <c r="CB86" s="382" t="str">
        <f ca="1">+IF(OFFSET('Water Data'!$G$27,0,10*ROW('Water Data'!G80))="","",OFFSET('Water Data'!$G$27,0,10*ROW('Water Data'!G80)))</f>
        <v/>
      </c>
      <c r="CC86" s="382" t="str">
        <f ca="1">+IF(OFFSET('Water Data'!$G$28,0,10*ROW('Water Data'!G80))="","",OFFSET('Water Data'!$G$28,0,10*ROW('Water Data'!G80)))</f>
        <v/>
      </c>
      <c r="CD86" s="382" t="str">
        <f ca="1">+IF(OFFSET('Water Data'!$G$29,0,10*ROW('Water Data'!G80))="","",OFFSET('Water Data'!$G$29,0,10*ROW('Water Data'!G80)))</f>
        <v/>
      </c>
      <c r="CE86" s="382" t="str">
        <f ca="1">+IF(OFFSET('Water Data'!$H$27,0,10*ROW('Water Data'!H80))="","",OFFSET('Water Data'!$H$27,0,10*ROW('Water Data'!H80)))</f>
        <v/>
      </c>
      <c r="CF86" s="382" t="str">
        <f ca="1">+IF(OFFSET('Water Data'!$H$28,0,10*ROW('Water Data'!H80))="","",OFFSET('Water Data'!$H$28,0,10*ROW('Water Data'!H80)))</f>
        <v/>
      </c>
      <c r="CG86" s="382" t="str">
        <f ca="1">+IF(OFFSET('Water Data'!$H$29,0,10*ROW('Water Data'!H80))="","",OFFSET('Water Data'!$H$29,0,10*ROW('Water Data'!H80)))</f>
        <v/>
      </c>
      <c r="CH86" s="382" t="str">
        <f ca="1">+IF(OFFSET('Water Data'!$I$27,0,10*ROW('Water Data'!I80))="","",OFFSET('Water Data'!$I$27,0,10*ROW('Water Data'!I80)))</f>
        <v/>
      </c>
      <c r="CI86" s="382" t="str">
        <f ca="1">+IF(OFFSET('Water Data'!$I$28,0,10*ROW('Water Data'!I80))="","",OFFSET('Water Data'!$I$28,0,10*ROW('Water Data'!I80)))</f>
        <v/>
      </c>
      <c r="CJ86" s="382" t="str">
        <f ca="1">+IF(OFFSET('Water Data'!$I$29,0,10*ROW('Water Data'!I80))="","",OFFSET('Water Data'!$I$29,0,10*ROW('Water Data'!I80)))</f>
        <v/>
      </c>
      <c r="CK86" s="382" t="str">
        <f ca="1">+IF(OFFSET('Sanitation Data'!$D$28,0,10*ROW('Sanitation Data'!D80))="","",OFFSET('Sanitation Data'!$D$28,0,10*ROW('Sanitation Data'!D80)))</f>
        <v/>
      </c>
      <c r="CL86" s="382" t="str">
        <f ca="1">+IF(OFFSET('Sanitation Data'!$D$29,0,10*ROW('Sanitation Data'!D80))="","",OFFSET('Sanitation Data'!$D$29,0,10*ROW('Sanitation Data'!D80)))</f>
        <v/>
      </c>
      <c r="CM86" s="382" t="str">
        <f ca="1">+IF(OFFSET('Sanitation Data'!$D$30,0,10*ROW('Sanitation Data'!D80))="","",OFFSET('Sanitation Data'!$D$30,0,10*ROW('Sanitation Data'!D80)))</f>
        <v/>
      </c>
      <c r="CN86" s="382" t="str">
        <f ca="1">+IF(OFFSET('Sanitation Data'!$D$31,0,10*ROW('Sanitation Data'!D80))="","",OFFSET('Sanitation Data'!$D$31,0,10*ROW('Sanitation Data'!D80)))</f>
        <v/>
      </c>
      <c r="CO86" s="382" t="str">
        <f ca="1">+IF(OFFSET('Sanitation Data'!$D$32,0,10*ROW('Sanitation Data'!D80))="","",OFFSET('Sanitation Data'!$D$32,0,10*ROW('Sanitation Data'!D80)))</f>
        <v/>
      </c>
      <c r="CP86" s="382" t="str">
        <f ca="1">+IF(OFFSET('Sanitation Data'!$E$28,0,10*ROW('Sanitation Data'!E80))="","",OFFSET('Sanitation Data'!$E$28,0,10*ROW('Sanitation Data'!E80)))</f>
        <v/>
      </c>
      <c r="CQ86" s="382" t="str">
        <f ca="1">+IF(OFFSET('Sanitation Data'!$E$29,0,10*ROW('Sanitation Data'!E80))="","",OFFSET('Sanitation Data'!$E$29,0,10*ROW('Sanitation Data'!E80)))</f>
        <v/>
      </c>
      <c r="CR86" s="382" t="str">
        <f ca="1">+IF(OFFSET('Sanitation Data'!$E$30,0,10*ROW('Sanitation Data'!E80))="","",OFFSET('Sanitation Data'!$E$30,0,10*ROW('Sanitation Data'!E80)))</f>
        <v/>
      </c>
      <c r="CS86" s="382" t="str">
        <f ca="1">+IF(OFFSET('Sanitation Data'!$E$31,0,10*ROW('Sanitation Data'!E80))="","",OFFSET('Sanitation Data'!$E$31,0,10*ROW('Sanitation Data'!E80)))</f>
        <v/>
      </c>
      <c r="CT86" s="382" t="str">
        <f ca="1">+IF(OFFSET('Sanitation Data'!$E$32,0,10*ROW('Sanitation Data'!E80))="","",OFFSET('Sanitation Data'!$E$32,0,10*ROW('Sanitation Data'!E80)))</f>
        <v/>
      </c>
      <c r="CU86" s="382" t="str">
        <f ca="1">+IF(OFFSET('Sanitation Data'!$F$28,0,10*ROW('Sanitation Data'!F80))="","",OFFSET('Sanitation Data'!$F$28,0,10*ROW('Sanitation Data'!F80)))</f>
        <v/>
      </c>
      <c r="CV86" s="382" t="str">
        <f ca="1">+IF(OFFSET('Sanitation Data'!$F$29,0,10*ROW('Sanitation Data'!F80))="","",OFFSET('Sanitation Data'!$F$29,0,10*ROW('Sanitation Data'!F80)))</f>
        <v/>
      </c>
      <c r="CW86" s="382" t="str">
        <f ca="1">+IF(OFFSET('Sanitation Data'!$F$30,0,10*ROW('Sanitation Data'!F80))="","",OFFSET('Sanitation Data'!$F$30,0,10*ROW('Sanitation Data'!F80)))</f>
        <v/>
      </c>
      <c r="CX86" s="382" t="str">
        <f ca="1">+IF(OFFSET('Sanitation Data'!$F$31,0,10*ROW('Sanitation Data'!F80))="","",OFFSET('Sanitation Data'!$F$31,0,10*ROW('Sanitation Data'!F80)))</f>
        <v/>
      </c>
      <c r="CY86" s="382" t="str">
        <f ca="1">+IF(OFFSET('Sanitation Data'!$F$32,0,10*ROW('Sanitation Data'!F80))="","",OFFSET('Sanitation Data'!$F$32,0,10*ROW('Sanitation Data'!F80)))</f>
        <v/>
      </c>
      <c r="CZ86" s="382" t="str">
        <f ca="1">+IF(OFFSET('Sanitation Data'!$G$28,0,10*ROW('Sanitation Data'!G80))="","",OFFSET('Sanitation Data'!$G$28,0,10*ROW('Sanitation Data'!G80)))</f>
        <v/>
      </c>
      <c r="DA86" s="382" t="str">
        <f ca="1">+IF(OFFSET('Sanitation Data'!$G$29,0,10*ROW('Sanitation Data'!G80))="","",OFFSET('Sanitation Data'!$G$29,0,10*ROW('Sanitation Data'!G80)))</f>
        <v/>
      </c>
      <c r="DB86" s="382" t="str">
        <f ca="1">+IF(OFFSET('Sanitation Data'!$G$30,0,10*ROW('Sanitation Data'!G80))="","",OFFSET('Sanitation Data'!$G$30,0,10*ROW('Sanitation Data'!G80)))</f>
        <v/>
      </c>
      <c r="DC86" s="382" t="str">
        <f ca="1">+IF(OFFSET('Sanitation Data'!$G$31,0,10*ROW('Sanitation Data'!G80))="","",OFFSET('Sanitation Data'!$G$31,0,10*ROW('Sanitation Data'!G80)))</f>
        <v/>
      </c>
      <c r="DD86" s="382" t="str">
        <f ca="1">+IF(OFFSET('Sanitation Data'!$G$32,0,10*ROW('Sanitation Data'!G80))="","",OFFSET('Sanitation Data'!$G$32,0,10*ROW('Sanitation Data'!G80)))</f>
        <v/>
      </c>
      <c r="DE86" s="382" t="str">
        <f ca="1">+IF(OFFSET('Sanitation Data'!$H$28,0,10*ROW('Sanitation Data'!H80))="","",OFFSET('Sanitation Data'!$H$28,0,10*ROW('Sanitation Data'!H80)))</f>
        <v/>
      </c>
      <c r="DF86" s="382" t="str">
        <f ca="1">+IF(OFFSET('Sanitation Data'!$H$29,0,10*ROW('Sanitation Data'!H80))="","",OFFSET('Sanitation Data'!$H$29,0,10*ROW('Sanitation Data'!H80)))</f>
        <v/>
      </c>
      <c r="DG86" s="382" t="str">
        <f ca="1">+IF(OFFSET('Sanitation Data'!$H$30,0,10*ROW('Sanitation Data'!H80))="","",OFFSET('Sanitation Data'!$H$30,0,10*ROW('Sanitation Data'!H80)))</f>
        <v/>
      </c>
      <c r="DH86" s="382" t="str">
        <f ca="1">+IF(OFFSET('Sanitation Data'!$H$31,0,10*ROW('Sanitation Data'!H80))="","",OFFSET('Sanitation Data'!$H$31,0,10*ROW('Sanitation Data'!H80)))</f>
        <v/>
      </c>
      <c r="DI86" s="382" t="str">
        <f ca="1">+IF(OFFSET('Sanitation Data'!$H$32,0,10*ROW('Sanitation Data'!H80))="","",OFFSET('Sanitation Data'!$H$32,0,10*ROW('Sanitation Data'!H80)))</f>
        <v/>
      </c>
      <c r="DJ86" s="382" t="str">
        <f ca="1">+IF(OFFSET('Sanitation Data'!$I$28,0,10*ROW('Sanitation Data'!I80))="","",OFFSET('Sanitation Data'!$I$28,0,10*ROW('Sanitation Data'!I80)))</f>
        <v/>
      </c>
      <c r="DK86" s="382" t="str">
        <f ca="1">+IF(OFFSET('Sanitation Data'!$I$29,0,10*ROW('Sanitation Data'!I80))="","",OFFSET('Sanitation Data'!$I$29,0,10*ROW('Sanitation Data'!I80)))</f>
        <v/>
      </c>
      <c r="DL86" s="382" t="str">
        <f ca="1">+IF(OFFSET('Sanitation Data'!$I$30,0,10*ROW('Sanitation Data'!I80))="","",OFFSET('Sanitation Data'!$I$30,0,10*ROW('Sanitation Data'!I80)))</f>
        <v/>
      </c>
      <c r="DM86" s="382" t="str">
        <f ca="1">+IF(OFFSET('Sanitation Data'!$I$31,0,10*ROW('Sanitation Data'!I80))="","",OFFSET('Sanitation Data'!$I$31,0,10*ROW('Sanitation Data'!I80)))</f>
        <v/>
      </c>
      <c r="DN86" s="382" t="str">
        <f ca="1">+IF(OFFSET('Sanitation Data'!$I$32,0,10*ROW('Sanitation Data'!I80))="","",OFFSET('Sanitation Data'!$I$32,0,10*ROW('Sanitation Data'!I80)))</f>
        <v/>
      </c>
      <c r="DO86" s="382" t="str">
        <f ca="1">+IF(OFFSET('Hygiene Data'!$D$11,0,10*ROW('Hygiene Data'!D80))="","",OFFSET('Hygiene Data'!$D$11,0,10*ROW('Hygiene Data'!D80)))</f>
        <v/>
      </c>
      <c r="DP86" s="382" t="str">
        <f ca="1">+IF(OFFSET('Hygiene Data'!$D$12,0,10*ROW('Hygiene Data'!D80))="","",OFFSET('Hygiene Data'!$D$12,0,10*ROW('Hygiene Data'!D80)))</f>
        <v/>
      </c>
      <c r="DQ86" s="382" t="str">
        <f ca="1">+IF(OFFSET('Hygiene Data'!$D$13,0,10*ROW('Hygiene Data'!D80))="","",OFFSET('Hygiene Data'!$D$13,0,10*ROW('Hygiene Data'!D80)))</f>
        <v/>
      </c>
      <c r="DR86" s="382" t="str">
        <f ca="1">+IF(OFFSET('Hygiene Data'!$E$11,0,10*ROW('Hygiene Data'!E80))="","",OFFSET('Hygiene Data'!$E$11,0,10*ROW('Hygiene Data'!E80)))</f>
        <v/>
      </c>
      <c r="DS86" s="382" t="str">
        <f ca="1">+IF(OFFSET('Hygiene Data'!$E$12,0,10*ROW('Hygiene Data'!E80))="","",OFFSET('Hygiene Data'!$E$12,0,10*ROW('Hygiene Data'!E80)))</f>
        <v/>
      </c>
      <c r="DT86" s="382" t="str">
        <f ca="1">+IF(OFFSET('Hygiene Data'!$E$13,0,10*ROW('Hygiene Data'!E80))="","",OFFSET('Hygiene Data'!$E$13,0,10*ROW('Hygiene Data'!E80)))</f>
        <v/>
      </c>
      <c r="DU86" s="382" t="str">
        <f ca="1">+IF(OFFSET('Hygiene Data'!$F$11,0,10*ROW('Hygiene Data'!F80))="","",OFFSET('Hygiene Data'!$F$11,0,10*ROW('Hygiene Data'!F80)))</f>
        <v/>
      </c>
      <c r="DV86" s="382" t="str">
        <f ca="1">+IF(OFFSET('Hygiene Data'!$F$12,0,10*ROW('Hygiene Data'!F80))="","",OFFSET('Hygiene Data'!$F$12,0,10*ROW('Hygiene Data'!F80)))</f>
        <v/>
      </c>
      <c r="DW86" s="382" t="str">
        <f ca="1">+IF(OFFSET('Hygiene Data'!$F$13,0,10*ROW('Hygiene Data'!F80))="","",OFFSET('Hygiene Data'!$F$13,0,10*ROW('Hygiene Data'!F80)))</f>
        <v/>
      </c>
      <c r="DX86" s="382" t="str">
        <f ca="1">+IF(OFFSET('Hygiene Data'!$G$11,0,10*ROW('Hygiene Data'!G80))="","",OFFSET('Hygiene Data'!$G$11,0,10*ROW('Hygiene Data'!G80)))</f>
        <v/>
      </c>
      <c r="DY86" s="382" t="str">
        <f ca="1">+IF(OFFSET('Hygiene Data'!$G$12,0,10*ROW('Hygiene Data'!G80))="","",OFFSET('Hygiene Data'!$G$12,0,10*ROW('Hygiene Data'!G80)))</f>
        <v/>
      </c>
      <c r="DZ86" s="382" t="str">
        <f ca="1">+IF(OFFSET('Hygiene Data'!$G$13,0,10*ROW('Hygiene Data'!G80))="","",OFFSET('Hygiene Data'!$G$13,0,10*ROW('Hygiene Data'!G80)))</f>
        <v/>
      </c>
      <c r="EA86" s="382" t="str">
        <f ca="1">+IF(OFFSET('Hygiene Data'!$H$11,0,10*ROW('Hygiene Data'!H80))="","",OFFSET('Hygiene Data'!$H$11,0,10*ROW('Hygiene Data'!H80)))</f>
        <v/>
      </c>
      <c r="EB86" s="382" t="str">
        <f ca="1">+IF(OFFSET('Hygiene Data'!$H$12,0,10*ROW('Hygiene Data'!H80))="","",OFFSET('Hygiene Data'!$H$12,0,10*ROW('Hygiene Data'!H80)))</f>
        <v/>
      </c>
      <c r="EC86" s="382" t="str">
        <f ca="1">+IF(OFFSET('Hygiene Data'!$H$13,0,10*ROW('Hygiene Data'!H80))="","",OFFSET('Hygiene Data'!$H$13,0,10*ROW('Hygiene Data'!H80)))</f>
        <v/>
      </c>
      <c r="ED86" s="382" t="str">
        <f ca="1">+IF(OFFSET('Hygiene Data'!$I$11,0,10*ROW('Hygiene Data'!I80))="","",OFFSET('Hygiene Data'!$I$11,0,10*ROW('Hygiene Data'!I80)))</f>
        <v/>
      </c>
      <c r="EE86" s="382" t="str">
        <f ca="1">+IF(OFFSET('Hygiene Data'!$I$12,0,10*ROW('Hygiene Data'!I80))="","",OFFSET('Hygiene Data'!$I$12,0,10*ROW('Hygiene Data'!I80)))</f>
        <v/>
      </c>
      <c r="EF86" s="382" t="str">
        <f ca="1">+IF(OFFSET('Hygiene Data'!$I$13,0,10*ROW('Hygiene Data'!I80))="","",OFFSET('Hygiene Data'!$I$13,0,10*ROW('Hygiene Data'!I80)))</f>
        <v/>
      </c>
    </row>
    <row r="87" spans="1:136" x14ac:dyDescent="0.25">
      <c r="A87" s="491" t="str">
        <f ca="1">+IF(OFFSET('Water Data'!$B$2,0,10*ROW('Water Data'!E81))="","",OFFSET('Water Data'!$B$2,0,10*ROW('Water Data'!E81)))</f>
        <v/>
      </c>
      <c r="B87" s="491"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18" t="str">
        <f t="shared" ca="1" si="1"/>
        <v/>
      </c>
      <c r="D87" s="519"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19"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19"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19"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19"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19"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19"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19"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19"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19"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19"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19"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19"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19"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19"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19"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19"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19"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20"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20"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20"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20"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20"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20"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20"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20"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20"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20"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20"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20"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20"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20"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20"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20"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20"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20"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20"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20"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20"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20"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20"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20"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20"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20"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20"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20"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20"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20"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21"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97"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21"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21"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21"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21"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21"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21"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21"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21"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21"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21"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21"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21"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21"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21"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21"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21"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82" t="str">
        <f ca="1">+IF(OFFSET('Water Data'!$D$27,0,10*ROW('Water Data'!D81))="","",OFFSET('Water Data'!$D$27,0,10*ROW('Water Data'!D81)))</f>
        <v/>
      </c>
      <c r="BT87" s="382" t="str">
        <f ca="1">+IF(OFFSET('Water Data'!$D$28,0,10*ROW('Water Data'!D81))="","",OFFSET('Water Data'!$D$28,0,10*ROW('Water Data'!D81)))</f>
        <v/>
      </c>
      <c r="BU87" s="382" t="str">
        <f ca="1">+IF(OFFSET('Water Data'!$D$29,0,10*ROW('Water Data'!D81))="","",OFFSET('Water Data'!$D$29,0,10*ROW('Water Data'!D81)))</f>
        <v/>
      </c>
      <c r="BV87" s="382" t="str">
        <f ca="1">+IF(OFFSET('Water Data'!$E$27,0,10*ROW('Water Data'!E81))="","",OFFSET('Water Data'!$E$27,0,10*ROW('Water Data'!E81)))</f>
        <v/>
      </c>
      <c r="BW87" s="382" t="str">
        <f ca="1">+IF(OFFSET('Water Data'!$E$28,0,10*ROW('Water Data'!E81))="","",OFFSET('Water Data'!$E$28,0,10*ROW('Water Data'!E81)))</f>
        <v/>
      </c>
      <c r="BX87" s="382" t="str">
        <f ca="1">+IF(OFFSET('Water Data'!$E$29,0,10*ROW('Water Data'!E81))="","",OFFSET('Water Data'!$E$29,0,10*ROW('Water Data'!E81)))</f>
        <v/>
      </c>
      <c r="BY87" s="382" t="str">
        <f ca="1">+IF(OFFSET('Water Data'!$F$27,0,10*ROW('Water Data'!F81))="","",OFFSET('Water Data'!$F$27,0,10*ROW('Water Data'!F81)))</f>
        <v/>
      </c>
      <c r="BZ87" s="382" t="str">
        <f ca="1">+IF(OFFSET('Water Data'!$F$28,0,10*ROW('Water Data'!F81))="","",OFFSET('Water Data'!$F$28,0,10*ROW('Water Data'!F81)))</f>
        <v/>
      </c>
      <c r="CA87" s="382" t="str">
        <f ca="1">+IF(OFFSET('Water Data'!$F$29,0,10*ROW('Water Data'!F81))="","",OFFSET('Water Data'!$F$29,0,10*ROW('Water Data'!F81)))</f>
        <v/>
      </c>
      <c r="CB87" s="382" t="str">
        <f ca="1">+IF(OFFSET('Water Data'!$G$27,0,10*ROW('Water Data'!G81))="","",OFFSET('Water Data'!$G$27,0,10*ROW('Water Data'!G81)))</f>
        <v/>
      </c>
      <c r="CC87" s="382" t="str">
        <f ca="1">+IF(OFFSET('Water Data'!$G$28,0,10*ROW('Water Data'!G81))="","",OFFSET('Water Data'!$G$28,0,10*ROW('Water Data'!G81)))</f>
        <v/>
      </c>
      <c r="CD87" s="382" t="str">
        <f ca="1">+IF(OFFSET('Water Data'!$G$29,0,10*ROW('Water Data'!G81))="","",OFFSET('Water Data'!$G$29,0,10*ROW('Water Data'!G81)))</f>
        <v/>
      </c>
      <c r="CE87" s="382" t="str">
        <f ca="1">+IF(OFFSET('Water Data'!$H$27,0,10*ROW('Water Data'!H81))="","",OFFSET('Water Data'!$H$27,0,10*ROW('Water Data'!H81)))</f>
        <v/>
      </c>
      <c r="CF87" s="382" t="str">
        <f ca="1">+IF(OFFSET('Water Data'!$H$28,0,10*ROW('Water Data'!H81))="","",OFFSET('Water Data'!$H$28,0,10*ROW('Water Data'!H81)))</f>
        <v/>
      </c>
      <c r="CG87" s="382" t="str">
        <f ca="1">+IF(OFFSET('Water Data'!$H$29,0,10*ROW('Water Data'!H81))="","",OFFSET('Water Data'!$H$29,0,10*ROW('Water Data'!H81)))</f>
        <v/>
      </c>
      <c r="CH87" s="382" t="str">
        <f ca="1">+IF(OFFSET('Water Data'!$I$27,0,10*ROW('Water Data'!I81))="","",OFFSET('Water Data'!$I$27,0,10*ROW('Water Data'!I81)))</f>
        <v/>
      </c>
      <c r="CI87" s="382" t="str">
        <f ca="1">+IF(OFFSET('Water Data'!$I$28,0,10*ROW('Water Data'!I81))="","",OFFSET('Water Data'!$I$28,0,10*ROW('Water Data'!I81)))</f>
        <v/>
      </c>
      <c r="CJ87" s="382" t="str">
        <f ca="1">+IF(OFFSET('Water Data'!$I$29,0,10*ROW('Water Data'!I81))="","",OFFSET('Water Data'!$I$29,0,10*ROW('Water Data'!I81)))</f>
        <v/>
      </c>
      <c r="CK87" s="382" t="str">
        <f ca="1">+IF(OFFSET('Sanitation Data'!$D$28,0,10*ROW('Sanitation Data'!D81))="","",OFFSET('Sanitation Data'!$D$28,0,10*ROW('Sanitation Data'!D81)))</f>
        <v/>
      </c>
      <c r="CL87" s="382" t="str">
        <f ca="1">+IF(OFFSET('Sanitation Data'!$D$29,0,10*ROW('Sanitation Data'!D81))="","",OFFSET('Sanitation Data'!$D$29,0,10*ROW('Sanitation Data'!D81)))</f>
        <v/>
      </c>
      <c r="CM87" s="382" t="str">
        <f ca="1">+IF(OFFSET('Sanitation Data'!$D$30,0,10*ROW('Sanitation Data'!D81))="","",OFFSET('Sanitation Data'!$D$30,0,10*ROW('Sanitation Data'!D81)))</f>
        <v/>
      </c>
      <c r="CN87" s="382" t="str">
        <f ca="1">+IF(OFFSET('Sanitation Data'!$D$31,0,10*ROW('Sanitation Data'!D81))="","",OFFSET('Sanitation Data'!$D$31,0,10*ROW('Sanitation Data'!D81)))</f>
        <v/>
      </c>
      <c r="CO87" s="382" t="str">
        <f ca="1">+IF(OFFSET('Sanitation Data'!$D$32,0,10*ROW('Sanitation Data'!D81))="","",OFFSET('Sanitation Data'!$D$32,0,10*ROW('Sanitation Data'!D81)))</f>
        <v/>
      </c>
      <c r="CP87" s="382" t="str">
        <f ca="1">+IF(OFFSET('Sanitation Data'!$E$28,0,10*ROW('Sanitation Data'!E81))="","",OFFSET('Sanitation Data'!$E$28,0,10*ROW('Sanitation Data'!E81)))</f>
        <v/>
      </c>
      <c r="CQ87" s="382" t="str">
        <f ca="1">+IF(OFFSET('Sanitation Data'!$E$29,0,10*ROW('Sanitation Data'!E81))="","",OFFSET('Sanitation Data'!$E$29,0,10*ROW('Sanitation Data'!E81)))</f>
        <v/>
      </c>
      <c r="CR87" s="382" t="str">
        <f ca="1">+IF(OFFSET('Sanitation Data'!$E$30,0,10*ROW('Sanitation Data'!E81))="","",OFFSET('Sanitation Data'!$E$30,0,10*ROW('Sanitation Data'!E81)))</f>
        <v/>
      </c>
      <c r="CS87" s="382" t="str">
        <f ca="1">+IF(OFFSET('Sanitation Data'!$E$31,0,10*ROW('Sanitation Data'!E81))="","",OFFSET('Sanitation Data'!$E$31,0,10*ROW('Sanitation Data'!E81)))</f>
        <v/>
      </c>
      <c r="CT87" s="382" t="str">
        <f ca="1">+IF(OFFSET('Sanitation Data'!$E$32,0,10*ROW('Sanitation Data'!E81))="","",OFFSET('Sanitation Data'!$E$32,0,10*ROW('Sanitation Data'!E81)))</f>
        <v/>
      </c>
      <c r="CU87" s="382" t="str">
        <f ca="1">+IF(OFFSET('Sanitation Data'!$F$28,0,10*ROW('Sanitation Data'!F81))="","",OFFSET('Sanitation Data'!$F$28,0,10*ROW('Sanitation Data'!F81)))</f>
        <v/>
      </c>
      <c r="CV87" s="382" t="str">
        <f ca="1">+IF(OFFSET('Sanitation Data'!$F$29,0,10*ROW('Sanitation Data'!F81))="","",OFFSET('Sanitation Data'!$F$29,0,10*ROW('Sanitation Data'!F81)))</f>
        <v/>
      </c>
      <c r="CW87" s="382" t="str">
        <f ca="1">+IF(OFFSET('Sanitation Data'!$F$30,0,10*ROW('Sanitation Data'!F81))="","",OFFSET('Sanitation Data'!$F$30,0,10*ROW('Sanitation Data'!F81)))</f>
        <v/>
      </c>
      <c r="CX87" s="382" t="str">
        <f ca="1">+IF(OFFSET('Sanitation Data'!$F$31,0,10*ROW('Sanitation Data'!F81))="","",OFFSET('Sanitation Data'!$F$31,0,10*ROW('Sanitation Data'!F81)))</f>
        <v/>
      </c>
      <c r="CY87" s="382" t="str">
        <f ca="1">+IF(OFFSET('Sanitation Data'!$F$32,0,10*ROW('Sanitation Data'!F81))="","",OFFSET('Sanitation Data'!$F$32,0,10*ROW('Sanitation Data'!F81)))</f>
        <v/>
      </c>
      <c r="CZ87" s="382" t="str">
        <f ca="1">+IF(OFFSET('Sanitation Data'!$G$28,0,10*ROW('Sanitation Data'!G81))="","",OFFSET('Sanitation Data'!$G$28,0,10*ROW('Sanitation Data'!G81)))</f>
        <v/>
      </c>
      <c r="DA87" s="382" t="str">
        <f ca="1">+IF(OFFSET('Sanitation Data'!$G$29,0,10*ROW('Sanitation Data'!G81))="","",OFFSET('Sanitation Data'!$G$29,0,10*ROW('Sanitation Data'!G81)))</f>
        <v/>
      </c>
      <c r="DB87" s="382" t="str">
        <f ca="1">+IF(OFFSET('Sanitation Data'!$G$30,0,10*ROW('Sanitation Data'!G81))="","",OFFSET('Sanitation Data'!$G$30,0,10*ROW('Sanitation Data'!G81)))</f>
        <v/>
      </c>
      <c r="DC87" s="382" t="str">
        <f ca="1">+IF(OFFSET('Sanitation Data'!$G$31,0,10*ROW('Sanitation Data'!G81))="","",OFFSET('Sanitation Data'!$G$31,0,10*ROW('Sanitation Data'!G81)))</f>
        <v/>
      </c>
      <c r="DD87" s="382" t="str">
        <f ca="1">+IF(OFFSET('Sanitation Data'!$G$32,0,10*ROW('Sanitation Data'!G81))="","",OFFSET('Sanitation Data'!$G$32,0,10*ROW('Sanitation Data'!G81)))</f>
        <v/>
      </c>
      <c r="DE87" s="382" t="str">
        <f ca="1">+IF(OFFSET('Sanitation Data'!$H$28,0,10*ROW('Sanitation Data'!H81))="","",OFFSET('Sanitation Data'!$H$28,0,10*ROW('Sanitation Data'!H81)))</f>
        <v/>
      </c>
      <c r="DF87" s="382" t="str">
        <f ca="1">+IF(OFFSET('Sanitation Data'!$H$29,0,10*ROW('Sanitation Data'!H81))="","",OFFSET('Sanitation Data'!$H$29,0,10*ROW('Sanitation Data'!H81)))</f>
        <v/>
      </c>
      <c r="DG87" s="382" t="str">
        <f ca="1">+IF(OFFSET('Sanitation Data'!$H$30,0,10*ROW('Sanitation Data'!H81))="","",OFFSET('Sanitation Data'!$H$30,0,10*ROW('Sanitation Data'!H81)))</f>
        <v/>
      </c>
      <c r="DH87" s="382" t="str">
        <f ca="1">+IF(OFFSET('Sanitation Data'!$H$31,0,10*ROW('Sanitation Data'!H81))="","",OFFSET('Sanitation Data'!$H$31,0,10*ROW('Sanitation Data'!H81)))</f>
        <v/>
      </c>
      <c r="DI87" s="382" t="str">
        <f ca="1">+IF(OFFSET('Sanitation Data'!$H$32,0,10*ROW('Sanitation Data'!H81))="","",OFFSET('Sanitation Data'!$H$32,0,10*ROW('Sanitation Data'!H81)))</f>
        <v/>
      </c>
      <c r="DJ87" s="382" t="str">
        <f ca="1">+IF(OFFSET('Sanitation Data'!$I$28,0,10*ROW('Sanitation Data'!I81))="","",OFFSET('Sanitation Data'!$I$28,0,10*ROW('Sanitation Data'!I81)))</f>
        <v/>
      </c>
      <c r="DK87" s="382" t="str">
        <f ca="1">+IF(OFFSET('Sanitation Data'!$I$29,0,10*ROW('Sanitation Data'!I81))="","",OFFSET('Sanitation Data'!$I$29,0,10*ROW('Sanitation Data'!I81)))</f>
        <v/>
      </c>
      <c r="DL87" s="382" t="str">
        <f ca="1">+IF(OFFSET('Sanitation Data'!$I$30,0,10*ROW('Sanitation Data'!I81))="","",OFFSET('Sanitation Data'!$I$30,0,10*ROW('Sanitation Data'!I81)))</f>
        <v/>
      </c>
      <c r="DM87" s="382" t="str">
        <f ca="1">+IF(OFFSET('Sanitation Data'!$I$31,0,10*ROW('Sanitation Data'!I81))="","",OFFSET('Sanitation Data'!$I$31,0,10*ROW('Sanitation Data'!I81)))</f>
        <v/>
      </c>
      <c r="DN87" s="382" t="str">
        <f ca="1">+IF(OFFSET('Sanitation Data'!$I$32,0,10*ROW('Sanitation Data'!I81))="","",OFFSET('Sanitation Data'!$I$32,0,10*ROW('Sanitation Data'!I81)))</f>
        <v/>
      </c>
      <c r="DO87" s="382" t="str">
        <f ca="1">+IF(OFFSET('Hygiene Data'!$D$11,0,10*ROW('Hygiene Data'!D81))="","",OFFSET('Hygiene Data'!$D$11,0,10*ROW('Hygiene Data'!D81)))</f>
        <v/>
      </c>
      <c r="DP87" s="382" t="str">
        <f ca="1">+IF(OFFSET('Hygiene Data'!$D$12,0,10*ROW('Hygiene Data'!D81))="","",OFFSET('Hygiene Data'!$D$12,0,10*ROW('Hygiene Data'!D81)))</f>
        <v/>
      </c>
      <c r="DQ87" s="382" t="str">
        <f ca="1">+IF(OFFSET('Hygiene Data'!$D$13,0,10*ROW('Hygiene Data'!D81))="","",OFFSET('Hygiene Data'!$D$13,0,10*ROW('Hygiene Data'!D81)))</f>
        <v/>
      </c>
      <c r="DR87" s="382" t="str">
        <f ca="1">+IF(OFFSET('Hygiene Data'!$E$11,0,10*ROW('Hygiene Data'!E81))="","",OFFSET('Hygiene Data'!$E$11,0,10*ROW('Hygiene Data'!E81)))</f>
        <v/>
      </c>
      <c r="DS87" s="382" t="str">
        <f ca="1">+IF(OFFSET('Hygiene Data'!$E$12,0,10*ROW('Hygiene Data'!E81))="","",OFFSET('Hygiene Data'!$E$12,0,10*ROW('Hygiene Data'!E81)))</f>
        <v/>
      </c>
      <c r="DT87" s="382" t="str">
        <f ca="1">+IF(OFFSET('Hygiene Data'!$E$13,0,10*ROW('Hygiene Data'!E81))="","",OFFSET('Hygiene Data'!$E$13,0,10*ROW('Hygiene Data'!E81)))</f>
        <v/>
      </c>
      <c r="DU87" s="382" t="str">
        <f ca="1">+IF(OFFSET('Hygiene Data'!$F$11,0,10*ROW('Hygiene Data'!F81))="","",OFFSET('Hygiene Data'!$F$11,0,10*ROW('Hygiene Data'!F81)))</f>
        <v/>
      </c>
      <c r="DV87" s="382" t="str">
        <f ca="1">+IF(OFFSET('Hygiene Data'!$F$12,0,10*ROW('Hygiene Data'!F81))="","",OFFSET('Hygiene Data'!$F$12,0,10*ROW('Hygiene Data'!F81)))</f>
        <v/>
      </c>
      <c r="DW87" s="382" t="str">
        <f ca="1">+IF(OFFSET('Hygiene Data'!$F$13,0,10*ROW('Hygiene Data'!F81))="","",OFFSET('Hygiene Data'!$F$13,0,10*ROW('Hygiene Data'!F81)))</f>
        <v/>
      </c>
      <c r="DX87" s="382" t="str">
        <f ca="1">+IF(OFFSET('Hygiene Data'!$G$11,0,10*ROW('Hygiene Data'!G81))="","",OFFSET('Hygiene Data'!$G$11,0,10*ROW('Hygiene Data'!G81)))</f>
        <v/>
      </c>
      <c r="DY87" s="382" t="str">
        <f ca="1">+IF(OFFSET('Hygiene Data'!$G$12,0,10*ROW('Hygiene Data'!G81))="","",OFFSET('Hygiene Data'!$G$12,0,10*ROW('Hygiene Data'!G81)))</f>
        <v/>
      </c>
      <c r="DZ87" s="382" t="str">
        <f ca="1">+IF(OFFSET('Hygiene Data'!$G$13,0,10*ROW('Hygiene Data'!G81))="","",OFFSET('Hygiene Data'!$G$13,0,10*ROW('Hygiene Data'!G81)))</f>
        <v/>
      </c>
      <c r="EA87" s="382" t="str">
        <f ca="1">+IF(OFFSET('Hygiene Data'!$H$11,0,10*ROW('Hygiene Data'!H81))="","",OFFSET('Hygiene Data'!$H$11,0,10*ROW('Hygiene Data'!H81)))</f>
        <v/>
      </c>
      <c r="EB87" s="382" t="str">
        <f ca="1">+IF(OFFSET('Hygiene Data'!$H$12,0,10*ROW('Hygiene Data'!H81))="","",OFFSET('Hygiene Data'!$H$12,0,10*ROW('Hygiene Data'!H81)))</f>
        <v/>
      </c>
      <c r="EC87" s="382" t="str">
        <f ca="1">+IF(OFFSET('Hygiene Data'!$H$13,0,10*ROW('Hygiene Data'!H81))="","",OFFSET('Hygiene Data'!$H$13,0,10*ROW('Hygiene Data'!H81)))</f>
        <v/>
      </c>
      <c r="ED87" s="382" t="str">
        <f ca="1">+IF(OFFSET('Hygiene Data'!$I$11,0,10*ROW('Hygiene Data'!I81))="","",OFFSET('Hygiene Data'!$I$11,0,10*ROW('Hygiene Data'!I81)))</f>
        <v/>
      </c>
      <c r="EE87" s="382" t="str">
        <f ca="1">+IF(OFFSET('Hygiene Data'!$I$12,0,10*ROW('Hygiene Data'!I81))="","",OFFSET('Hygiene Data'!$I$12,0,10*ROW('Hygiene Data'!I81)))</f>
        <v/>
      </c>
      <c r="EF87" s="382" t="str">
        <f ca="1">+IF(OFFSET('Hygiene Data'!$I$13,0,10*ROW('Hygiene Data'!I81))="","",OFFSET('Hygiene Data'!$I$13,0,10*ROW('Hygiene Data'!I81)))</f>
        <v/>
      </c>
    </row>
    <row r="88" spans="1:136" x14ac:dyDescent="0.25">
      <c r="A88" s="491" t="str">
        <f ca="1">+IF(OFFSET('Water Data'!$B$2,0,10*ROW('Water Data'!E82))="","",OFFSET('Water Data'!$B$2,0,10*ROW('Water Data'!E82)))</f>
        <v/>
      </c>
      <c r="B88" s="491"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18" t="str">
        <f t="shared" ca="1" si="1"/>
        <v/>
      </c>
      <c r="D88" s="519"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19"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19"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19"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19"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19"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19"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19"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19"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19"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19"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19"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19"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19"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19"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19"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19"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19"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20"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20"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20"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20"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20"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20"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20"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20"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20"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20"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20"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20"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20"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20"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20"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20"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20"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20"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20"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20"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20"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20"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20"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20"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20"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20"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20"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20"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20"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20"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21"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97"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21"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21"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21"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21"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21"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21"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21"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21"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21"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21"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21"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21"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21"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21"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21"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21"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82" t="str">
        <f ca="1">+IF(OFFSET('Water Data'!$D$27,0,10*ROW('Water Data'!D82))="","",OFFSET('Water Data'!$D$27,0,10*ROW('Water Data'!D82)))</f>
        <v/>
      </c>
      <c r="BT88" s="382" t="str">
        <f ca="1">+IF(OFFSET('Water Data'!$D$28,0,10*ROW('Water Data'!D82))="","",OFFSET('Water Data'!$D$28,0,10*ROW('Water Data'!D82)))</f>
        <v/>
      </c>
      <c r="BU88" s="382" t="str">
        <f ca="1">+IF(OFFSET('Water Data'!$D$29,0,10*ROW('Water Data'!D82))="","",OFFSET('Water Data'!$D$29,0,10*ROW('Water Data'!D82)))</f>
        <v/>
      </c>
      <c r="BV88" s="382" t="str">
        <f ca="1">+IF(OFFSET('Water Data'!$E$27,0,10*ROW('Water Data'!E82))="","",OFFSET('Water Data'!$E$27,0,10*ROW('Water Data'!E82)))</f>
        <v/>
      </c>
      <c r="BW88" s="382" t="str">
        <f ca="1">+IF(OFFSET('Water Data'!$E$28,0,10*ROW('Water Data'!E82))="","",OFFSET('Water Data'!$E$28,0,10*ROW('Water Data'!E82)))</f>
        <v/>
      </c>
      <c r="BX88" s="382" t="str">
        <f ca="1">+IF(OFFSET('Water Data'!$E$29,0,10*ROW('Water Data'!E82))="","",OFFSET('Water Data'!$E$29,0,10*ROW('Water Data'!E82)))</f>
        <v/>
      </c>
      <c r="BY88" s="382" t="str">
        <f ca="1">+IF(OFFSET('Water Data'!$F$27,0,10*ROW('Water Data'!F82))="","",OFFSET('Water Data'!$F$27,0,10*ROW('Water Data'!F82)))</f>
        <v/>
      </c>
      <c r="BZ88" s="382" t="str">
        <f ca="1">+IF(OFFSET('Water Data'!$F$28,0,10*ROW('Water Data'!F82))="","",OFFSET('Water Data'!$F$28,0,10*ROW('Water Data'!F82)))</f>
        <v/>
      </c>
      <c r="CA88" s="382" t="str">
        <f ca="1">+IF(OFFSET('Water Data'!$F$29,0,10*ROW('Water Data'!F82))="","",OFFSET('Water Data'!$F$29,0,10*ROW('Water Data'!F82)))</f>
        <v/>
      </c>
      <c r="CB88" s="382" t="str">
        <f ca="1">+IF(OFFSET('Water Data'!$G$27,0,10*ROW('Water Data'!G82))="","",OFFSET('Water Data'!$G$27,0,10*ROW('Water Data'!G82)))</f>
        <v/>
      </c>
      <c r="CC88" s="382" t="str">
        <f ca="1">+IF(OFFSET('Water Data'!$G$28,0,10*ROW('Water Data'!G82))="","",OFFSET('Water Data'!$G$28,0,10*ROW('Water Data'!G82)))</f>
        <v/>
      </c>
      <c r="CD88" s="382" t="str">
        <f ca="1">+IF(OFFSET('Water Data'!$G$29,0,10*ROW('Water Data'!G82))="","",OFFSET('Water Data'!$G$29,0,10*ROW('Water Data'!G82)))</f>
        <v/>
      </c>
      <c r="CE88" s="382" t="str">
        <f ca="1">+IF(OFFSET('Water Data'!$H$27,0,10*ROW('Water Data'!H82))="","",OFFSET('Water Data'!$H$27,0,10*ROW('Water Data'!H82)))</f>
        <v/>
      </c>
      <c r="CF88" s="382" t="str">
        <f ca="1">+IF(OFFSET('Water Data'!$H$28,0,10*ROW('Water Data'!H82))="","",OFFSET('Water Data'!$H$28,0,10*ROW('Water Data'!H82)))</f>
        <v/>
      </c>
      <c r="CG88" s="382" t="str">
        <f ca="1">+IF(OFFSET('Water Data'!$H$29,0,10*ROW('Water Data'!H82))="","",OFFSET('Water Data'!$H$29,0,10*ROW('Water Data'!H82)))</f>
        <v/>
      </c>
      <c r="CH88" s="382" t="str">
        <f ca="1">+IF(OFFSET('Water Data'!$I$27,0,10*ROW('Water Data'!I82))="","",OFFSET('Water Data'!$I$27,0,10*ROW('Water Data'!I82)))</f>
        <v/>
      </c>
      <c r="CI88" s="382" t="str">
        <f ca="1">+IF(OFFSET('Water Data'!$I$28,0,10*ROW('Water Data'!I82))="","",OFFSET('Water Data'!$I$28,0,10*ROW('Water Data'!I82)))</f>
        <v/>
      </c>
      <c r="CJ88" s="382" t="str">
        <f ca="1">+IF(OFFSET('Water Data'!$I$29,0,10*ROW('Water Data'!I82))="","",OFFSET('Water Data'!$I$29,0,10*ROW('Water Data'!I82)))</f>
        <v/>
      </c>
      <c r="CK88" s="382" t="str">
        <f ca="1">+IF(OFFSET('Sanitation Data'!$D$28,0,10*ROW('Sanitation Data'!D82))="","",OFFSET('Sanitation Data'!$D$28,0,10*ROW('Sanitation Data'!D82)))</f>
        <v/>
      </c>
      <c r="CL88" s="382" t="str">
        <f ca="1">+IF(OFFSET('Sanitation Data'!$D$29,0,10*ROW('Sanitation Data'!D82))="","",OFFSET('Sanitation Data'!$D$29,0,10*ROW('Sanitation Data'!D82)))</f>
        <v/>
      </c>
      <c r="CM88" s="382" t="str">
        <f ca="1">+IF(OFFSET('Sanitation Data'!$D$30,0,10*ROW('Sanitation Data'!D82))="","",OFFSET('Sanitation Data'!$D$30,0,10*ROW('Sanitation Data'!D82)))</f>
        <v/>
      </c>
      <c r="CN88" s="382" t="str">
        <f ca="1">+IF(OFFSET('Sanitation Data'!$D$31,0,10*ROW('Sanitation Data'!D82))="","",OFFSET('Sanitation Data'!$D$31,0,10*ROW('Sanitation Data'!D82)))</f>
        <v/>
      </c>
      <c r="CO88" s="382" t="str">
        <f ca="1">+IF(OFFSET('Sanitation Data'!$D$32,0,10*ROW('Sanitation Data'!D82))="","",OFFSET('Sanitation Data'!$D$32,0,10*ROW('Sanitation Data'!D82)))</f>
        <v/>
      </c>
      <c r="CP88" s="382" t="str">
        <f ca="1">+IF(OFFSET('Sanitation Data'!$E$28,0,10*ROW('Sanitation Data'!E82))="","",OFFSET('Sanitation Data'!$E$28,0,10*ROW('Sanitation Data'!E82)))</f>
        <v/>
      </c>
      <c r="CQ88" s="382" t="str">
        <f ca="1">+IF(OFFSET('Sanitation Data'!$E$29,0,10*ROW('Sanitation Data'!E82))="","",OFFSET('Sanitation Data'!$E$29,0,10*ROW('Sanitation Data'!E82)))</f>
        <v/>
      </c>
      <c r="CR88" s="382" t="str">
        <f ca="1">+IF(OFFSET('Sanitation Data'!$E$30,0,10*ROW('Sanitation Data'!E82))="","",OFFSET('Sanitation Data'!$E$30,0,10*ROW('Sanitation Data'!E82)))</f>
        <v/>
      </c>
      <c r="CS88" s="382" t="str">
        <f ca="1">+IF(OFFSET('Sanitation Data'!$E$31,0,10*ROW('Sanitation Data'!E82))="","",OFFSET('Sanitation Data'!$E$31,0,10*ROW('Sanitation Data'!E82)))</f>
        <v/>
      </c>
      <c r="CT88" s="382" t="str">
        <f ca="1">+IF(OFFSET('Sanitation Data'!$E$32,0,10*ROW('Sanitation Data'!E82))="","",OFFSET('Sanitation Data'!$E$32,0,10*ROW('Sanitation Data'!E82)))</f>
        <v/>
      </c>
      <c r="CU88" s="382" t="str">
        <f ca="1">+IF(OFFSET('Sanitation Data'!$F$28,0,10*ROW('Sanitation Data'!F82))="","",OFFSET('Sanitation Data'!$F$28,0,10*ROW('Sanitation Data'!F82)))</f>
        <v/>
      </c>
      <c r="CV88" s="382" t="str">
        <f ca="1">+IF(OFFSET('Sanitation Data'!$F$29,0,10*ROW('Sanitation Data'!F82))="","",OFFSET('Sanitation Data'!$F$29,0,10*ROW('Sanitation Data'!F82)))</f>
        <v/>
      </c>
      <c r="CW88" s="382" t="str">
        <f ca="1">+IF(OFFSET('Sanitation Data'!$F$30,0,10*ROW('Sanitation Data'!F82))="","",OFFSET('Sanitation Data'!$F$30,0,10*ROW('Sanitation Data'!F82)))</f>
        <v/>
      </c>
      <c r="CX88" s="382" t="str">
        <f ca="1">+IF(OFFSET('Sanitation Data'!$F$31,0,10*ROW('Sanitation Data'!F82))="","",OFFSET('Sanitation Data'!$F$31,0,10*ROW('Sanitation Data'!F82)))</f>
        <v/>
      </c>
      <c r="CY88" s="382" t="str">
        <f ca="1">+IF(OFFSET('Sanitation Data'!$F$32,0,10*ROW('Sanitation Data'!F82))="","",OFFSET('Sanitation Data'!$F$32,0,10*ROW('Sanitation Data'!F82)))</f>
        <v/>
      </c>
      <c r="CZ88" s="382" t="str">
        <f ca="1">+IF(OFFSET('Sanitation Data'!$G$28,0,10*ROW('Sanitation Data'!G82))="","",OFFSET('Sanitation Data'!$G$28,0,10*ROW('Sanitation Data'!G82)))</f>
        <v/>
      </c>
      <c r="DA88" s="382" t="str">
        <f ca="1">+IF(OFFSET('Sanitation Data'!$G$29,0,10*ROW('Sanitation Data'!G82))="","",OFFSET('Sanitation Data'!$G$29,0,10*ROW('Sanitation Data'!G82)))</f>
        <v/>
      </c>
      <c r="DB88" s="382" t="str">
        <f ca="1">+IF(OFFSET('Sanitation Data'!$G$30,0,10*ROW('Sanitation Data'!G82))="","",OFFSET('Sanitation Data'!$G$30,0,10*ROW('Sanitation Data'!G82)))</f>
        <v/>
      </c>
      <c r="DC88" s="382" t="str">
        <f ca="1">+IF(OFFSET('Sanitation Data'!$G$31,0,10*ROW('Sanitation Data'!G82))="","",OFFSET('Sanitation Data'!$G$31,0,10*ROW('Sanitation Data'!G82)))</f>
        <v/>
      </c>
      <c r="DD88" s="382" t="str">
        <f ca="1">+IF(OFFSET('Sanitation Data'!$G$32,0,10*ROW('Sanitation Data'!G82))="","",OFFSET('Sanitation Data'!$G$32,0,10*ROW('Sanitation Data'!G82)))</f>
        <v/>
      </c>
      <c r="DE88" s="382" t="str">
        <f ca="1">+IF(OFFSET('Sanitation Data'!$H$28,0,10*ROW('Sanitation Data'!H82))="","",OFFSET('Sanitation Data'!$H$28,0,10*ROW('Sanitation Data'!H82)))</f>
        <v/>
      </c>
      <c r="DF88" s="382" t="str">
        <f ca="1">+IF(OFFSET('Sanitation Data'!$H$29,0,10*ROW('Sanitation Data'!H82))="","",OFFSET('Sanitation Data'!$H$29,0,10*ROW('Sanitation Data'!H82)))</f>
        <v/>
      </c>
      <c r="DG88" s="382" t="str">
        <f ca="1">+IF(OFFSET('Sanitation Data'!$H$30,0,10*ROW('Sanitation Data'!H82))="","",OFFSET('Sanitation Data'!$H$30,0,10*ROW('Sanitation Data'!H82)))</f>
        <v/>
      </c>
      <c r="DH88" s="382" t="str">
        <f ca="1">+IF(OFFSET('Sanitation Data'!$H$31,0,10*ROW('Sanitation Data'!H82))="","",OFFSET('Sanitation Data'!$H$31,0,10*ROW('Sanitation Data'!H82)))</f>
        <v/>
      </c>
      <c r="DI88" s="382" t="str">
        <f ca="1">+IF(OFFSET('Sanitation Data'!$H$32,0,10*ROW('Sanitation Data'!H82))="","",OFFSET('Sanitation Data'!$H$32,0,10*ROW('Sanitation Data'!H82)))</f>
        <v/>
      </c>
      <c r="DJ88" s="382" t="str">
        <f ca="1">+IF(OFFSET('Sanitation Data'!$I$28,0,10*ROW('Sanitation Data'!I82))="","",OFFSET('Sanitation Data'!$I$28,0,10*ROW('Sanitation Data'!I82)))</f>
        <v/>
      </c>
      <c r="DK88" s="382" t="str">
        <f ca="1">+IF(OFFSET('Sanitation Data'!$I$29,0,10*ROW('Sanitation Data'!I82))="","",OFFSET('Sanitation Data'!$I$29,0,10*ROW('Sanitation Data'!I82)))</f>
        <v/>
      </c>
      <c r="DL88" s="382" t="str">
        <f ca="1">+IF(OFFSET('Sanitation Data'!$I$30,0,10*ROW('Sanitation Data'!I82))="","",OFFSET('Sanitation Data'!$I$30,0,10*ROW('Sanitation Data'!I82)))</f>
        <v/>
      </c>
      <c r="DM88" s="382" t="str">
        <f ca="1">+IF(OFFSET('Sanitation Data'!$I$31,0,10*ROW('Sanitation Data'!I82))="","",OFFSET('Sanitation Data'!$I$31,0,10*ROW('Sanitation Data'!I82)))</f>
        <v/>
      </c>
      <c r="DN88" s="382" t="str">
        <f ca="1">+IF(OFFSET('Sanitation Data'!$I$32,0,10*ROW('Sanitation Data'!I82))="","",OFFSET('Sanitation Data'!$I$32,0,10*ROW('Sanitation Data'!I82)))</f>
        <v/>
      </c>
      <c r="DO88" s="382" t="str">
        <f ca="1">+IF(OFFSET('Hygiene Data'!$D$11,0,10*ROW('Hygiene Data'!D82))="","",OFFSET('Hygiene Data'!$D$11,0,10*ROW('Hygiene Data'!D82)))</f>
        <v/>
      </c>
      <c r="DP88" s="382" t="str">
        <f ca="1">+IF(OFFSET('Hygiene Data'!$D$12,0,10*ROW('Hygiene Data'!D82))="","",OFFSET('Hygiene Data'!$D$12,0,10*ROW('Hygiene Data'!D82)))</f>
        <v/>
      </c>
      <c r="DQ88" s="382" t="str">
        <f ca="1">+IF(OFFSET('Hygiene Data'!$D$13,0,10*ROW('Hygiene Data'!D82))="","",OFFSET('Hygiene Data'!$D$13,0,10*ROW('Hygiene Data'!D82)))</f>
        <v/>
      </c>
      <c r="DR88" s="382" t="str">
        <f ca="1">+IF(OFFSET('Hygiene Data'!$E$11,0,10*ROW('Hygiene Data'!E82))="","",OFFSET('Hygiene Data'!$E$11,0,10*ROW('Hygiene Data'!E82)))</f>
        <v/>
      </c>
      <c r="DS88" s="382" t="str">
        <f ca="1">+IF(OFFSET('Hygiene Data'!$E$12,0,10*ROW('Hygiene Data'!E82))="","",OFFSET('Hygiene Data'!$E$12,0,10*ROW('Hygiene Data'!E82)))</f>
        <v/>
      </c>
      <c r="DT88" s="382" t="str">
        <f ca="1">+IF(OFFSET('Hygiene Data'!$E$13,0,10*ROW('Hygiene Data'!E82))="","",OFFSET('Hygiene Data'!$E$13,0,10*ROW('Hygiene Data'!E82)))</f>
        <v/>
      </c>
      <c r="DU88" s="382" t="str">
        <f ca="1">+IF(OFFSET('Hygiene Data'!$F$11,0,10*ROW('Hygiene Data'!F82))="","",OFFSET('Hygiene Data'!$F$11,0,10*ROW('Hygiene Data'!F82)))</f>
        <v/>
      </c>
      <c r="DV88" s="382" t="str">
        <f ca="1">+IF(OFFSET('Hygiene Data'!$F$12,0,10*ROW('Hygiene Data'!F82))="","",OFFSET('Hygiene Data'!$F$12,0,10*ROW('Hygiene Data'!F82)))</f>
        <v/>
      </c>
      <c r="DW88" s="382" t="str">
        <f ca="1">+IF(OFFSET('Hygiene Data'!$F$13,0,10*ROW('Hygiene Data'!F82))="","",OFFSET('Hygiene Data'!$F$13,0,10*ROW('Hygiene Data'!F82)))</f>
        <v/>
      </c>
      <c r="DX88" s="382" t="str">
        <f ca="1">+IF(OFFSET('Hygiene Data'!$G$11,0,10*ROW('Hygiene Data'!G82))="","",OFFSET('Hygiene Data'!$G$11,0,10*ROW('Hygiene Data'!G82)))</f>
        <v/>
      </c>
      <c r="DY88" s="382" t="str">
        <f ca="1">+IF(OFFSET('Hygiene Data'!$G$12,0,10*ROW('Hygiene Data'!G82))="","",OFFSET('Hygiene Data'!$G$12,0,10*ROW('Hygiene Data'!G82)))</f>
        <v/>
      </c>
      <c r="DZ88" s="382" t="str">
        <f ca="1">+IF(OFFSET('Hygiene Data'!$G$13,0,10*ROW('Hygiene Data'!G82))="","",OFFSET('Hygiene Data'!$G$13,0,10*ROW('Hygiene Data'!G82)))</f>
        <v/>
      </c>
      <c r="EA88" s="382" t="str">
        <f ca="1">+IF(OFFSET('Hygiene Data'!$H$11,0,10*ROW('Hygiene Data'!H82))="","",OFFSET('Hygiene Data'!$H$11,0,10*ROW('Hygiene Data'!H82)))</f>
        <v/>
      </c>
      <c r="EB88" s="382" t="str">
        <f ca="1">+IF(OFFSET('Hygiene Data'!$H$12,0,10*ROW('Hygiene Data'!H82))="","",OFFSET('Hygiene Data'!$H$12,0,10*ROW('Hygiene Data'!H82)))</f>
        <v/>
      </c>
      <c r="EC88" s="382" t="str">
        <f ca="1">+IF(OFFSET('Hygiene Data'!$H$13,0,10*ROW('Hygiene Data'!H82))="","",OFFSET('Hygiene Data'!$H$13,0,10*ROW('Hygiene Data'!H82)))</f>
        <v/>
      </c>
      <c r="ED88" s="382" t="str">
        <f ca="1">+IF(OFFSET('Hygiene Data'!$I$11,0,10*ROW('Hygiene Data'!I82))="","",OFFSET('Hygiene Data'!$I$11,0,10*ROW('Hygiene Data'!I82)))</f>
        <v/>
      </c>
      <c r="EE88" s="382" t="str">
        <f ca="1">+IF(OFFSET('Hygiene Data'!$I$12,0,10*ROW('Hygiene Data'!I82))="","",OFFSET('Hygiene Data'!$I$12,0,10*ROW('Hygiene Data'!I82)))</f>
        <v/>
      </c>
      <c r="EF88" s="382" t="str">
        <f ca="1">+IF(OFFSET('Hygiene Data'!$I$13,0,10*ROW('Hygiene Data'!I82))="","",OFFSET('Hygiene Data'!$I$13,0,10*ROW('Hygiene Data'!I82)))</f>
        <v/>
      </c>
    </row>
    <row r="89" spans="1:136" x14ac:dyDescent="0.25">
      <c r="A89" s="491" t="str">
        <f ca="1">+IF(OFFSET('Water Data'!$B$2,0,10*ROW('Water Data'!E83))="","",OFFSET('Water Data'!$B$2,0,10*ROW('Water Data'!E83)))</f>
        <v/>
      </c>
      <c r="B89" s="491"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18" t="str">
        <f t="shared" ca="1" si="1"/>
        <v/>
      </c>
      <c r="D89" s="519"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19"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19"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19"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19"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19"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19"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19"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19"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19"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19"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19"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19"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19"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19"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19"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19"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19"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20"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20"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20"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20"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20"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20"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20"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20"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20"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20"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20"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20"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20"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20"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20"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20"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20"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20"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20"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20"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20"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20"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20"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20"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20"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20"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20"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20"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20"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20"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21"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97"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21"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21"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21"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21"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21"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21"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21"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21"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21"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21"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21"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21"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21"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21"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21"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21"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82" t="str">
        <f ca="1">+IF(OFFSET('Water Data'!$D$27,0,10*ROW('Water Data'!D83))="","",OFFSET('Water Data'!$D$27,0,10*ROW('Water Data'!D83)))</f>
        <v/>
      </c>
      <c r="BT89" s="382" t="str">
        <f ca="1">+IF(OFFSET('Water Data'!$D$28,0,10*ROW('Water Data'!D83))="","",OFFSET('Water Data'!$D$28,0,10*ROW('Water Data'!D83)))</f>
        <v/>
      </c>
      <c r="BU89" s="382" t="str">
        <f ca="1">+IF(OFFSET('Water Data'!$D$29,0,10*ROW('Water Data'!D83))="","",OFFSET('Water Data'!$D$29,0,10*ROW('Water Data'!D83)))</f>
        <v/>
      </c>
      <c r="BV89" s="382" t="str">
        <f ca="1">+IF(OFFSET('Water Data'!$E$27,0,10*ROW('Water Data'!E83))="","",OFFSET('Water Data'!$E$27,0,10*ROW('Water Data'!E83)))</f>
        <v/>
      </c>
      <c r="BW89" s="382" t="str">
        <f ca="1">+IF(OFFSET('Water Data'!$E$28,0,10*ROW('Water Data'!E83))="","",OFFSET('Water Data'!$E$28,0,10*ROW('Water Data'!E83)))</f>
        <v/>
      </c>
      <c r="BX89" s="382" t="str">
        <f ca="1">+IF(OFFSET('Water Data'!$E$29,0,10*ROW('Water Data'!E83))="","",OFFSET('Water Data'!$E$29,0,10*ROW('Water Data'!E83)))</f>
        <v/>
      </c>
      <c r="BY89" s="382" t="str">
        <f ca="1">+IF(OFFSET('Water Data'!$F$27,0,10*ROW('Water Data'!F83))="","",OFFSET('Water Data'!$F$27,0,10*ROW('Water Data'!F83)))</f>
        <v/>
      </c>
      <c r="BZ89" s="382" t="str">
        <f ca="1">+IF(OFFSET('Water Data'!$F$28,0,10*ROW('Water Data'!F83))="","",OFFSET('Water Data'!$F$28,0,10*ROW('Water Data'!F83)))</f>
        <v/>
      </c>
      <c r="CA89" s="382" t="str">
        <f ca="1">+IF(OFFSET('Water Data'!$F$29,0,10*ROW('Water Data'!F83))="","",OFFSET('Water Data'!$F$29,0,10*ROW('Water Data'!F83)))</f>
        <v/>
      </c>
      <c r="CB89" s="382" t="str">
        <f ca="1">+IF(OFFSET('Water Data'!$G$27,0,10*ROW('Water Data'!G83))="","",OFFSET('Water Data'!$G$27,0,10*ROW('Water Data'!G83)))</f>
        <v/>
      </c>
      <c r="CC89" s="382" t="str">
        <f ca="1">+IF(OFFSET('Water Data'!$G$28,0,10*ROW('Water Data'!G83))="","",OFFSET('Water Data'!$G$28,0,10*ROW('Water Data'!G83)))</f>
        <v/>
      </c>
      <c r="CD89" s="382" t="str">
        <f ca="1">+IF(OFFSET('Water Data'!$G$29,0,10*ROW('Water Data'!G83))="","",OFFSET('Water Data'!$G$29,0,10*ROW('Water Data'!G83)))</f>
        <v/>
      </c>
      <c r="CE89" s="382" t="str">
        <f ca="1">+IF(OFFSET('Water Data'!$H$27,0,10*ROW('Water Data'!H83))="","",OFFSET('Water Data'!$H$27,0,10*ROW('Water Data'!H83)))</f>
        <v/>
      </c>
      <c r="CF89" s="382" t="str">
        <f ca="1">+IF(OFFSET('Water Data'!$H$28,0,10*ROW('Water Data'!H83))="","",OFFSET('Water Data'!$H$28,0,10*ROW('Water Data'!H83)))</f>
        <v/>
      </c>
      <c r="CG89" s="382" t="str">
        <f ca="1">+IF(OFFSET('Water Data'!$H$29,0,10*ROW('Water Data'!H83))="","",OFFSET('Water Data'!$H$29,0,10*ROW('Water Data'!H83)))</f>
        <v/>
      </c>
      <c r="CH89" s="382" t="str">
        <f ca="1">+IF(OFFSET('Water Data'!$I$27,0,10*ROW('Water Data'!I83))="","",OFFSET('Water Data'!$I$27,0,10*ROW('Water Data'!I83)))</f>
        <v/>
      </c>
      <c r="CI89" s="382" t="str">
        <f ca="1">+IF(OFFSET('Water Data'!$I$28,0,10*ROW('Water Data'!I83))="","",OFFSET('Water Data'!$I$28,0,10*ROW('Water Data'!I83)))</f>
        <v/>
      </c>
      <c r="CJ89" s="382" t="str">
        <f ca="1">+IF(OFFSET('Water Data'!$I$29,0,10*ROW('Water Data'!I83))="","",OFFSET('Water Data'!$I$29,0,10*ROW('Water Data'!I83)))</f>
        <v/>
      </c>
      <c r="CK89" s="382" t="str">
        <f ca="1">+IF(OFFSET('Sanitation Data'!$D$28,0,10*ROW('Sanitation Data'!D83))="","",OFFSET('Sanitation Data'!$D$28,0,10*ROW('Sanitation Data'!D83)))</f>
        <v/>
      </c>
      <c r="CL89" s="382" t="str">
        <f ca="1">+IF(OFFSET('Sanitation Data'!$D$29,0,10*ROW('Sanitation Data'!D83))="","",OFFSET('Sanitation Data'!$D$29,0,10*ROW('Sanitation Data'!D83)))</f>
        <v/>
      </c>
      <c r="CM89" s="382" t="str">
        <f ca="1">+IF(OFFSET('Sanitation Data'!$D$30,0,10*ROW('Sanitation Data'!D83))="","",OFFSET('Sanitation Data'!$D$30,0,10*ROW('Sanitation Data'!D83)))</f>
        <v/>
      </c>
      <c r="CN89" s="382" t="str">
        <f ca="1">+IF(OFFSET('Sanitation Data'!$D$31,0,10*ROW('Sanitation Data'!D83))="","",OFFSET('Sanitation Data'!$D$31,0,10*ROW('Sanitation Data'!D83)))</f>
        <v/>
      </c>
      <c r="CO89" s="382" t="str">
        <f ca="1">+IF(OFFSET('Sanitation Data'!$D$32,0,10*ROW('Sanitation Data'!D83))="","",OFFSET('Sanitation Data'!$D$32,0,10*ROW('Sanitation Data'!D83)))</f>
        <v/>
      </c>
      <c r="CP89" s="382" t="str">
        <f ca="1">+IF(OFFSET('Sanitation Data'!$E$28,0,10*ROW('Sanitation Data'!E83))="","",OFFSET('Sanitation Data'!$E$28,0,10*ROW('Sanitation Data'!E83)))</f>
        <v/>
      </c>
      <c r="CQ89" s="382" t="str">
        <f ca="1">+IF(OFFSET('Sanitation Data'!$E$29,0,10*ROW('Sanitation Data'!E83))="","",OFFSET('Sanitation Data'!$E$29,0,10*ROW('Sanitation Data'!E83)))</f>
        <v/>
      </c>
      <c r="CR89" s="382" t="str">
        <f ca="1">+IF(OFFSET('Sanitation Data'!$E$30,0,10*ROW('Sanitation Data'!E83))="","",OFFSET('Sanitation Data'!$E$30,0,10*ROW('Sanitation Data'!E83)))</f>
        <v/>
      </c>
      <c r="CS89" s="382" t="str">
        <f ca="1">+IF(OFFSET('Sanitation Data'!$E$31,0,10*ROW('Sanitation Data'!E83))="","",OFFSET('Sanitation Data'!$E$31,0,10*ROW('Sanitation Data'!E83)))</f>
        <v/>
      </c>
      <c r="CT89" s="382" t="str">
        <f ca="1">+IF(OFFSET('Sanitation Data'!$E$32,0,10*ROW('Sanitation Data'!E83))="","",OFFSET('Sanitation Data'!$E$32,0,10*ROW('Sanitation Data'!E83)))</f>
        <v/>
      </c>
      <c r="CU89" s="382" t="str">
        <f ca="1">+IF(OFFSET('Sanitation Data'!$F$28,0,10*ROW('Sanitation Data'!F83))="","",OFFSET('Sanitation Data'!$F$28,0,10*ROW('Sanitation Data'!F83)))</f>
        <v/>
      </c>
      <c r="CV89" s="382" t="str">
        <f ca="1">+IF(OFFSET('Sanitation Data'!$F$29,0,10*ROW('Sanitation Data'!F83))="","",OFFSET('Sanitation Data'!$F$29,0,10*ROW('Sanitation Data'!F83)))</f>
        <v/>
      </c>
      <c r="CW89" s="382" t="str">
        <f ca="1">+IF(OFFSET('Sanitation Data'!$F$30,0,10*ROW('Sanitation Data'!F83))="","",OFFSET('Sanitation Data'!$F$30,0,10*ROW('Sanitation Data'!F83)))</f>
        <v/>
      </c>
      <c r="CX89" s="382" t="str">
        <f ca="1">+IF(OFFSET('Sanitation Data'!$F$31,0,10*ROW('Sanitation Data'!F83))="","",OFFSET('Sanitation Data'!$F$31,0,10*ROW('Sanitation Data'!F83)))</f>
        <v/>
      </c>
      <c r="CY89" s="382" t="str">
        <f ca="1">+IF(OFFSET('Sanitation Data'!$F$32,0,10*ROW('Sanitation Data'!F83))="","",OFFSET('Sanitation Data'!$F$32,0,10*ROW('Sanitation Data'!F83)))</f>
        <v/>
      </c>
      <c r="CZ89" s="382" t="str">
        <f ca="1">+IF(OFFSET('Sanitation Data'!$G$28,0,10*ROW('Sanitation Data'!G83))="","",OFFSET('Sanitation Data'!$G$28,0,10*ROW('Sanitation Data'!G83)))</f>
        <v/>
      </c>
      <c r="DA89" s="382" t="str">
        <f ca="1">+IF(OFFSET('Sanitation Data'!$G$29,0,10*ROW('Sanitation Data'!G83))="","",OFFSET('Sanitation Data'!$G$29,0,10*ROW('Sanitation Data'!G83)))</f>
        <v/>
      </c>
      <c r="DB89" s="382" t="str">
        <f ca="1">+IF(OFFSET('Sanitation Data'!$G$30,0,10*ROW('Sanitation Data'!G83))="","",OFFSET('Sanitation Data'!$G$30,0,10*ROW('Sanitation Data'!G83)))</f>
        <v/>
      </c>
      <c r="DC89" s="382" t="str">
        <f ca="1">+IF(OFFSET('Sanitation Data'!$G$31,0,10*ROW('Sanitation Data'!G83))="","",OFFSET('Sanitation Data'!$G$31,0,10*ROW('Sanitation Data'!G83)))</f>
        <v/>
      </c>
      <c r="DD89" s="382" t="str">
        <f ca="1">+IF(OFFSET('Sanitation Data'!$G$32,0,10*ROW('Sanitation Data'!G83))="","",OFFSET('Sanitation Data'!$G$32,0,10*ROW('Sanitation Data'!G83)))</f>
        <v/>
      </c>
      <c r="DE89" s="382" t="str">
        <f ca="1">+IF(OFFSET('Sanitation Data'!$H$28,0,10*ROW('Sanitation Data'!H83))="","",OFFSET('Sanitation Data'!$H$28,0,10*ROW('Sanitation Data'!H83)))</f>
        <v/>
      </c>
      <c r="DF89" s="382" t="str">
        <f ca="1">+IF(OFFSET('Sanitation Data'!$H$29,0,10*ROW('Sanitation Data'!H83))="","",OFFSET('Sanitation Data'!$H$29,0,10*ROW('Sanitation Data'!H83)))</f>
        <v/>
      </c>
      <c r="DG89" s="382" t="str">
        <f ca="1">+IF(OFFSET('Sanitation Data'!$H$30,0,10*ROW('Sanitation Data'!H83))="","",OFFSET('Sanitation Data'!$H$30,0,10*ROW('Sanitation Data'!H83)))</f>
        <v/>
      </c>
      <c r="DH89" s="382" t="str">
        <f ca="1">+IF(OFFSET('Sanitation Data'!$H$31,0,10*ROW('Sanitation Data'!H83))="","",OFFSET('Sanitation Data'!$H$31,0,10*ROW('Sanitation Data'!H83)))</f>
        <v/>
      </c>
      <c r="DI89" s="382" t="str">
        <f ca="1">+IF(OFFSET('Sanitation Data'!$H$32,0,10*ROW('Sanitation Data'!H83))="","",OFFSET('Sanitation Data'!$H$32,0,10*ROW('Sanitation Data'!H83)))</f>
        <v/>
      </c>
      <c r="DJ89" s="382" t="str">
        <f ca="1">+IF(OFFSET('Sanitation Data'!$I$28,0,10*ROW('Sanitation Data'!I83))="","",OFFSET('Sanitation Data'!$I$28,0,10*ROW('Sanitation Data'!I83)))</f>
        <v/>
      </c>
      <c r="DK89" s="382" t="str">
        <f ca="1">+IF(OFFSET('Sanitation Data'!$I$29,0,10*ROW('Sanitation Data'!I83))="","",OFFSET('Sanitation Data'!$I$29,0,10*ROW('Sanitation Data'!I83)))</f>
        <v/>
      </c>
      <c r="DL89" s="382" t="str">
        <f ca="1">+IF(OFFSET('Sanitation Data'!$I$30,0,10*ROW('Sanitation Data'!I83))="","",OFFSET('Sanitation Data'!$I$30,0,10*ROW('Sanitation Data'!I83)))</f>
        <v/>
      </c>
      <c r="DM89" s="382" t="str">
        <f ca="1">+IF(OFFSET('Sanitation Data'!$I$31,0,10*ROW('Sanitation Data'!I83))="","",OFFSET('Sanitation Data'!$I$31,0,10*ROW('Sanitation Data'!I83)))</f>
        <v/>
      </c>
      <c r="DN89" s="382" t="str">
        <f ca="1">+IF(OFFSET('Sanitation Data'!$I$32,0,10*ROW('Sanitation Data'!I83))="","",OFFSET('Sanitation Data'!$I$32,0,10*ROW('Sanitation Data'!I83)))</f>
        <v/>
      </c>
      <c r="DO89" s="382" t="str">
        <f ca="1">+IF(OFFSET('Hygiene Data'!$D$11,0,10*ROW('Hygiene Data'!D83))="","",OFFSET('Hygiene Data'!$D$11,0,10*ROW('Hygiene Data'!D83)))</f>
        <v/>
      </c>
      <c r="DP89" s="382" t="str">
        <f ca="1">+IF(OFFSET('Hygiene Data'!$D$12,0,10*ROW('Hygiene Data'!D83))="","",OFFSET('Hygiene Data'!$D$12,0,10*ROW('Hygiene Data'!D83)))</f>
        <v/>
      </c>
      <c r="DQ89" s="382" t="str">
        <f ca="1">+IF(OFFSET('Hygiene Data'!$D$13,0,10*ROW('Hygiene Data'!D83))="","",OFFSET('Hygiene Data'!$D$13,0,10*ROW('Hygiene Data'!D83)))</f>
        <v/>
      </c>
      <c r="DR89" s="382" t="str">
        <f ca="1">+IF(OFFSET('Hygiene Data'!$E$11,0,10*ROW('Hygiene Data'!E83))="","",OFFSET('Hygiene Data'!$E$11,0,10*ROW('Hygiene Data'!E83)))</f>
        <v/>
      </c>
      <c r="DS89" s="382" t="str">
        <f ca="1">+IF(OFFSET('Hygiene Data'!$E$12,0,10*ROW('Hygiene Data'!E83))="","",OFFSET('Hygiene Data'!$E$12,0,10*ROW('Hygiene Data'!E83)))</f>
        <v/>
      </c>
      <c r="DT89" s="382" t="str">
        <f ca="1">+IF(OFFSET('Hygiene Data'!$E$13,0,10*ROW('Hygiene Data'!E83))="","",OFFSET('Hygiene Data'!$E$13,0,10*ROW('Hygiene Data'!E83)))</f>
        <v/>
      </c>
      <c r="DU89" s="382" t="str">
        <f ca="1">+IF(OFFSET('Hygiene Data'!$F$11,0,10*ROW('Hygiene Data'!F83))="","",OFFSET('Hygiene Data'!$F$11,0,10*ROW('Hygiene Data'!F83)))</f>
        <v/>
      </c>
      <c r="DV89" s="382" t="str">
        <f ca="1">+IF(OFFSET('Hygiene Data'!$F$12,0,10*ROW('Hygiene Data'!F83))="","",OFFSET('Hygiene Data'!$F$12,0,10*ROW('Hygiene Data'!F83)))</f>
        <v/>
      </c>
      <c r="DW89" s="382" t="str">
        <f ca="1">+IF(OFFSET('Hygiene Data'!$F$13,0,10*ROW('Hygiene Data'!F83))="","",OFFSET('Hygiene Data'!$F$13,0,10*ROW('Hygiene Data'!F83)))</f>
        <v/>
      </c>
      <c r="DX89" s="382" t="str">
        <f ca="1">+IF(OFFSET('Hygiene Data'!$G$11,0,10*ROW('Hygiene Data'!G83))="","",OFFSET('Hygiene Data'!$G$11,0,10*ROW('Hygiene Data'!G83)))</f>
        <v/>
      </c>
      <c r="DY89" s="382" t="str">
        <f ca="1">+IF(OFFSET('Hygiene Data'!$G$12,0,10*ROW('Hygiene Data'!G83))="","",OFFSET('Hygiene Data'!$G$12,0,10*ROW('Hygiene Data'!G83)))</f>
        <v/>
      </c>
      <c r="DZ89" s="382" t="str">
        <f ca="1">+IF(OFFSET('Hygiene Data'!$G$13,0,10*ROW('Hygiene Data'!G83))="","",OFFSET('Hygiene Data'!$G$13,0,10*ROW('Hygiene Data'!G83)))</f>
        <v/>
      </c>
      <c r="EA89" s="382" t="str">
        <f ca="1">+IF(OFFSET('Hygiene Data'!$H$11,0,10*ROW('Hygiene Data'!H83))="","",OFFSET('Hygiene Data'!$H$11,0,10*ROW('Hygiene Data'!H83)))</f>
        <v/>
      </c>
      <c r="EB89" s="382" t="str">
        <f ca="1">+IF(OFFSET('Hygiene Data'!$H$12,0,10*ROW('Hygiene Data'!H83))="","",OFFSET('Hygiene Data'!$H$12,0,10*ROW('Hygiene Data'!H83)))</f>
        <v/>
      </c>
      <c r="EC89" s="382" t="str">
        <f ca="1">+IF(OFFSET('Hygiene Data'!$H$13,0,10*ROW('Hygiene Data'!H83))="","",OFFSET('Hygiene Data'!$H$13,0,10*ROW('Hygiene Data'!H83)))</f>
        <v/>
      </c>
      <c r="ED89" s="382" t="str">
        <f ca="1">+IF(OFFSET('Hygiene Data'!$I$11,0,10*ROW('Hygiene Data'!I83))="","",OFFSET('Hygiene Data'!$I$11,0,10*ROW('Hygiene Data'!I83)))</f>
        <v/>
      </c>
      <c r="EE89" s="382" t="str">
        <f ca="1">+IF(OFFSET('Hygiene Data'!$I$12,0,10*ROW('Hygiene Data'!I83))="","",OFFSET('Hygiene Data'!$I$12,0,10*ROW('Hygiene Data'!I83)))</f>
        <v/>
      </c>
      <c r="EF89" s="382" t="str">
        <f ca="1">+IF(OFFSET('Hygiene Data'!$I$13,0,10*ROW('Hygiene Data'!I83))="","",OFFSET('Hygiene Data'!$I$13,0,10*ROW('Hygiene Data'!I83)))</f>
        <v/>
      </c>
    </row>
    <row r="90" spans="1:136" x14ac:dyDescent="0.25">
      <c r="A90" s="491" t="str">
        <f ca="1">+IF(OFFSET('Water Data'!$B$2,0,10*ROW('Water Data'!E84))="","",OFFSET('Water Data'!$B$2,0,10*ROW('Water Data'!E84)))</f>
        <v/>
      </c>
      <c r="B90" s="491"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18" t="str">
        <f t="shared" ca="1" si="1"/>
        <v/>
      </c>
      <c r="D90" s="519"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19"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19"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19"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19"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19"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19"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19"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19"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19"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19"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19"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19"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19"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19"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19"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19"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19"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20"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20"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20"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20"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20"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20"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20"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20"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20"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20"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20"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20"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20"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20"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20"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20"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20"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20"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20"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20"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20"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20"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20"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20"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20"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20"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20"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20"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20"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20"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21"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97"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21"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21"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21"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21"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21"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21"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21"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21"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21"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21"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21"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21"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21"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21"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21"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21"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82" t="str">
        <f ca="1">+IF(OFFSET('Water Data'!$D$27,0,10*ROW('Water Data'!D84))="","",OFFSET('Water Data'!$D$27,0,10*ROW('Water Data'!D84)))</f>
        <v/>
      </c>
      <c r="BT90" s="382" t="str">
        <f ca="1">+IF(OFFSET('Water Data'!$D$28,0,10*ROW('Water Data'!D84))="","",OFFSET('Water Data'!$D$28,0,10*ROW('Water Data'!D84)))</f>
        <v/>
      </c>
      <c r="BU90" s="382" t="str">
        <f ca="1">+IF(OFFSET('Water Data'!$D$29,0,10*ROW('Water Data'!D84))="","",OFFSET('Water Data'!$D$29,0,10*ROW('Water Data'!D84)))</f>
        <v/>
      </c>
      <c r="BV90" s="382" t="str">
        <f ca="1">+IF(OFFSET('Water Data'!$E$27,0,10*ROW('Water Data'!E84))="","",OFFSET('Water Data'!$E$27,0,10*ROW('Water Data'!E84)))</f>
        <v/>
      </c>
      <c r="BW90" s="382" t="str">
        <f ca="1">+IF(OFFSET('Water Data'!$E$28,0,10*ROW('Water Data'!E84))="","",OFFSET('Water Data'!$E$28,0,10*ROW('Water Data'!E84)))</f>
        <v/>
      </c>
      <c r="BX90" s="382" t="str">
        <f ca="1">+IF(OFFSET('Water Data'!$E$29,0,10*ROW('Water Data'!E84))="","",OFFSET('Water Data'!$E$29,0,10*ROW('Water Data'!E84)))</f>
        <v/>
      </c>
      <c r="BY90" s="382" t="str">
        <f ca="1">+IF(OFFSET('Water Data'!$F$27,0,10*ROW('Water Data'!F84))="","",OFFSET('Water Data'!$F$27,0,10*ROW('Water Data'!F84)))</f>
        <v/>
      </c>
      <c r="BZ90" s="382" t="str">
        <f ca="1">+IF(OFFSET('Water Data'!$F$28,0,10*ROW('Water Data'!F84))="","",OFFSET('Water Data'!$F$28,0,10*ROW('Water Data'!F84)))</f>
        <v/>
      </c>
      <c r="CA90" s="382" t="str">
        <f ca="1">+IF(OFFSET('Water Data'!$F$29,0,10*ROW('Water Data'!F84))="","",OFFSET('Water Data'!$F$29,0,10*ROW('Water Data'!F84)))</f>
        <v/>
      </c>
      <c r="CB90" s="382" t="str">
        <f ca="1">+IF(OFFSET('Water Data'!$G$27,0,10*ROW('Water Data'!G84))="","",OFFSET('Water Data'!$G$27,0,10*ROW('Water Data'!G84)))</f>
        <v/>
      </c>
      <c r="CC90" s="382" t="str">
        <f ca="1">+IF(OFFSET('Water Data'!$G$28,0,10*ROW('Water Data'!G84))="","",OFFSET('Water Data'!$G$28,0,10*ROW('Water Data'!G84)))</f>
        <v/>
      </c>
      <c r="CD90" s="382" t="str">
        <f ca="1">+IF(OFFSET('Water Data'!$G$29,0,10*ROW('Water Data'!G84))="","",OFFSET('Water Data'!$G$29,0,10*ROW('Water Data'!G84)))</f>
        <v/>
      </c>
      <c r="CE90" s="382" t="str">
        <f ca="1">+IF(OFFSET('Water Data'!$H$27,0,10*ROW('Water Data'!H84))="","",OFFSET('Water Data'!$H$27,0,10*ROW('Water Data'!H84)))</f>
        <v/>
      </c>
      <c r="CF90" s="382" t="str">
        <f ca="1">+IF(OFFSET('Water Data'!$H$28,0,10*ROW('Water Data'!H84))="","",OFFSET('Water Data'!$H$28,0,10*ROW('Water Data'!H84)))</f>
        <v/>
      </c>
      <c r="CG90" s="382" t="str">
        <f ca="1">+IF(OFFSET('Water Data'!$H$29,0,10*ROW('Water Data'!H84))="","",OFFSET('Water Data'!$H$29,0,10*ROW('Water Data'!H84)))</f>
        <v/>
      </c>
      <c r="CH90" s="382" t="str">
        <f ca="1">+IF(OFFSET('Water Data'!$I$27,0,10*ROW('Water Data'!I84))="","",OFFSET('Water Data'!$I$27,0,10*ROW('Water Data'!I84)))</f>
        <v/>
      </c>
      <c r="CI90" s="382" t="str">
        <f ca="1">+IF(OFFSET('Water Data'!$I$28,0,10*ROW('Water Data'!I84))="","",OFFSET('Water Data'!$I$28,0,10*ROW('Water Data'!I84)))</f>
        <v/>
      </c>
      <c r="CJ90" s="382" t="str">
        <f ca="1">+IF(OFFSET('Water Data'!$I$29,0,10*ROW('Water Data'!I84))="","",OFFSET('Water Data'!$I$29,0,10*ROW('Water Data'!I84)))</f>
        <v/>
      </c>
      <c r="CK90" s="382" t="str">
        <f ca="1">+IF(OFFSET('Sanitation Data'!$D$28,0,10*ROW('Sanitation Data'!D84))="","",OFFSET('Sanitation Data'!$D$28,0,10*ROW('Sanitation Data'!D84)))</f>
        <v/>
      </c>
      <c r="CL90" s="382" t="str">
        <f ca="1">+IF(OFFSET('Sanitation Data'!$D$29,0,10*ROW('Sanitation Data'!D84))="","",OFFSET('Sanitation Data'!$D$29,0,10*ROW('Sanitation Data'!D84)))</f>
        <v/>
      </c>
      <c r="CM90" s="382" t="str">
        <f ca="1">+IF(OFFSET('Sanitation Data'!$D$30,0,10*ROW('Sanitation Data'!D84))="","",OFFSET('Sanitation Data'!$D$30,0,10*ROW('Sanitation Data'!D84)))</f>
        <v/>
      </c>
      <c r="CN90" s="382" t="str">
        <f ca="1">+IF(OFFSET('Sanitation Data'!$D$31,0,10*ROW('Sanitation Data'!D84))="","",OFFSET('Sanitation Data'!$D$31,0,10*ROW('Sanitation Data'!D84)))</f>
        <v/>
      </c>
      <c r="CO90" s="382" t="str">
        <f ca="1">+IF(OFFSET('Sanitation Data'!$D$32,0,10*ROW('Sanitation Data'!D84))="","",OFFSET('Sanitation Data'!$D$32,0,10*ROW('Sanitation Data'!D84)))</f>
        <v/>
      </c>
      <c r="CP90" s="382" t="str">
        <f ca="1">+IF(OFFSET('Sanitation Data'!$E$28,0,10*ROW('Sanitation Data'!E84))="","",OFFSET('Sanitation Data'!$E$28,0,10*ROW('Sanitation Data'!E84)))</f>
        <v/>
      </c>
      <c r="CQ90" s="382" t="str">
        <f ca="1">+IF(OFFSET('Sanitation Data'!$E$29,0,10*ROW('Sanitation Data'!E84))="","",OFFSET('Sanitation Data'!$E$29,0,10*ROW('Sanitation Data'!E84)))</f>
        <v/>
      </c>
      <c r="CR90" s="382" t="str">
        <f ca="1">+IF(OFFSET('Sanitation Data'!$E$30,0,10*ROW('Sanitation Data'!E84))="","",OFFSET('Sanitation Data'!$E$30,0,10*ROW('Sanitation Data'!E84)))</f>
        <v/>
      </c>
      <c r="CS90" s="382" t="str">
        <f ca="1">+IF(OFFSET('Sanitation Data'!$E$31,0,10*ROW('Sanitation Data'!E84))="","",OFFSET('Sanitation Data'!$E$31,0,10*ROW('Sanitation Data'!E84)))</f>
        <v/>
      </c>
      <c r="CT90" s="382" t="str">
        <f ca="1">+IF(OFFSET('Sanitation Data'!$E$32,0,10*ROW('Sanitation Data'!E84))="","",OFFSET('Sanitation Data'!$E$32,0,10*ROW('Sanitation Data'!E84)))</f>
        <v/>
      </c>
      <c r="CU90" s="382" t="str">
        <f ca="1">+IF(OFFSET('Sanitation Data'!$F$28,0,10*ROW('Sanitation Data'!F84))="","",OFFSET('Sanitation Data'!$F$28,0,10*ROW('Sanitation Data'!F84)))</f>
        <v/>
      </c>
      <c r="CV90" s="382" t="str">
        <f ca="1">+IF(OFFSET('Sanitation Data'!$F$29,0,10*ROW('Sanitation Data'!F84))="","",OFFSET('Sanitation Data'!$F$29,0,10*ROW('Sanitation Data'!F84)))</f>
        <v/>
      </c>
      <c r="CW90" s="382" t="str">
        <f ca="1">+IF(OFFSET('Sanitation Data'!$F$30,0,10*ROW('Sanitation Data'!F84))="","",OFFSET('Sanitation Data'!$F$30,0,10*ROW('Sanitation Data'!F84)))</f>
        <v/>
      </c>
      <c r="CX90" s="382" t="str">
        <f ca="1">+IF(OFFSET('Sanitation Data'!$F$31,0,10*ROW('Sanitation Data'!F84))="","",OFFSET('Sanitation Data'!$F$31,0,10*ROW('Sanitation Data'!F84)))</f>
        <v/>
      </c>
      <c r="CY90" s="382" t="str">
        <f ca="1">+IF(OFFSET('Sanitation Data'!$F$32,0,10*ROW('Sanitation Data'!F84))="","",OFFSET('Sanitation Data'!$F$32,0,10*ROW('Sanitation Data'!F84)))</f>
        <v/>
      </c>
      <c r="CZ90" s="382" t="str">
        <f ca="1">+IF(OFFSET('Sanitation Data'!$G$28,0,10*ROW('Sanitation Data'!G84))="","",OFFSET('Sanitation Data'!$G$28,0,10*ROW('Sanitation Data'!G84)))</f>
        <v/>
      </c>
      <c r="DA90" s="382" t="str">
        <f ca="1">+IF(OFFSET('Sanitation Data'!$G$29,0,10*ROW('Sanitation Data'!G84))="","",OFFSET('Sanitation Data'!$G$29,0,10*ROW('Sanitation Data'!G84)))</f>
        <v/>
      </c>
      <c r="DB90" s="382" t="str">
        <f ca="1">+IF(OFFSET('Sanitation Data'!$G$30,0,10*ROW('Sanitation Data'!G84))="","",OFFSET('Sanitation Data'!$G$30,0,10*ROW('Sanitation Data'!G84)))</f>
        <v/>
      </c>
      <c r="DC90" s="382" t="str">
        <f ca="1">+IF(OFFSET('Sanitation Data'!$G$31,0,10*ROW('Sanitation Data'!G84))="","",OFFSET('Sanitation Data'!$G$31,0,10*ROW('Sanitation Data'!G84)))</f>
        <v/>
      </c>
      <c r="DD90" s="382" t="str">
        <f ca="1">+IF(OFFSET('Sanitation Data'!$G$32,0,10*ROW('Sanitation Data'!G84))="","",OFFSET('Sanitation Data'!$G$32,0,10*ROW('Sanitation Data'!G84)))</f>
        <v/>
      </c>
      <c r="DE90" s="382" t="str">
        <f ca="1">+IF(OFFSET('Sanitation Data'!$H$28,0,10*ROW('Sanitation Data'!H84))="","",OFFSET('Sanitation Data'!$H$28,0,10*ROW('Sanitation Data'!H84)))</f>
        <v/>
      </c>
      <c r="DF90" s="382" t="str">
        <f ca="1">+IF(OFFSET('Sanitation Data'!$H$29,0,10*ROW('Sanitation Data'!H84))="","",OFFSET('Sanitation Data'!$H$29,0,10*ROW('Sanitation Data'!H84)))</f>
        <v/>
      </c>
      <c r="DG90" s="382" t="str">
        <f ca="1">+IF(OFFSET('Sanitation Data'!$H$30,0,10*ROW('Sanitation Data'!H84))="","",OFFSET('Sanitation Data'!$H$30,0,10*ROW('Sanitation Data'!H84)))</f>
        <v/>
      </c>
      <c r="DH90" s="382" t="str">
        <f ca="1">+IF(OFFSET('Sanitation Data'!$H$31,0,10*ROW('Sanitation Data'!H84))="","",OFFSET('Sanitation Data'!$H$31,0,10*ROW('Sanitation Data'!H84)))</f>
        <v/>
      </c>
      <c r="DI90" s="382" t="str">
        <f ca="1">+IF(OFFSET('Sanitation Data'!$H$32,0,10*ROW('Sanitation Data'!H84))="","",OFFSET('Sanitation Data'!$H$32,0,10*ROW('Sanitation Data'!H84)))</f>
        <v/>
      </c>
      <c r="DJ90" s="382" t="str">
        <f ca="1">+IF(OFFSET('Sanitation Data'!$I$28,0,10*ROW('Sanitation Data'!I84))="","",OFFSET('Sanitation Data'!$I$28,0,10*ROW('Sanitation Data'!I84)))</f>
        <v/>
      </c>
      <c r="DK90" s="382" t="str">
        <f ca="1">+IF(OFFSET('Sanitation Data'!$I$29,0,10*ROW('Sanitation Data'!I84))="","",OFFSET('Sanitation Data'!$I$29,0,10*ROW('Sanitation Data'!I84)))</f>
        <v/>
      </c>
      <c r="DL90" s="382" t="str">
        <f ca="1">+IF(OFFSET('Sanitation Data'!$I$30,0,10*ROW('Sanitation Data'!I84))="","",OFFSET('Sanitation Data'!$I$30,0,10*ROW('Sanitation Data'!I84)))</f>
        <v/>
      </c>
      <c r="DM90" s="382" t="str">
        <f ca="1">+IF(OFFSET('Sanitation Data'!$I$31,0,10*ROW('Sanitation Data'!I84))="","",OFFSET('Sanitation Data'!$I$31,0,10*ROW('Sanitation Data'!I84)))</f>
        <v/>
      </c>
      <c r="DN90" s="382" t="str">
        <f ca="1">+IF(OFFSET('Sanitation Data'!$I$32,0,10*ROW('Sanitation Data'!I84))="","",OFFSET('Sanitation Data'!$I$32,0,10*ROW('Sanitation Data'!I84)))</f>
        <v/>
      </c>
      <c r="DO90" s="382" t="str">
        <f ca="1">+IF(OFFSET('Hygiene Data'!$D$11,0,10*ROW('Hygiene Data'!D84))="","",OFFSET('Hygiene Data'!$D$11,0,10*ROW('Hygiene Data'!D84)))</f>
        <v/>
      </c>
      <c r="DP90" s="382" t="str">
        <f ca="1">+IF(OFFSET('Hygiene Data'!$D$12,0,10*ROW('Hygiene Data'!D84))="","",OFFSET('Hygiene Data'!$D$12,0,10*ROW('Hygiene Data'!D84)))</f>
        <v/>
      </c>
      <c r="DQ90" s="382" t="str">
        <f ca="1">+IF(OFFSET('Hygiene Data'!$D$13,0,10*ROW('Hygiene Data'!D84))="","",OFFSET('Hygiene Data'!$D$13,0,10*ROW('Hygiene Data'!D84)))</f>
        <v/>
      </c>
      <c r="DR90" s="382" t="str">
        <f ca="1">+IF(OFFSET('Hygiene Data'!$E$11,0,10*ROW('Hygiene Data'!E84))="","",OFFSET('Hygiene Data'!$E$11,0,10*ROW('Hygiene Data'!E84)))</f>
        <v/>
      </c>
      <c r="DS90" s="382" t="str">
        <f ca="1">+IF(OFFSET('Hygiene Data'!$E$12,0,10*ROW('Hygiene Data'!E84))="","",OFFSET('Hygiene Data'!$E$12,0,10*ROW('Hygiene Data'!E84)))</f>
        <v/>
      </c>
      <c r="DT90" s="382" t="str">
        <f ca="1">+IF(OFFSET('Hygiene Data'!$E$13,0,10*ROW('Hygiene Data'!E84))="","",OFFSET('Hygiene Data'!$E$13,0,10*ROW('Hygiene Data'!E84)))</f>
        <v/>
      </c>
      <c r="DU90" s="382" t="str">
        <f ca="1">+IF(OFFSET('Hygiene Data'!$F$11,0,10*ROW('Hygiene Data'!F84))="","",OFFSET('Hygiene Data'!$F$11,0,10*ROW('Hygiene Data'!F84)))</f>
        <v/>
      </c>
      <c r="DV90" s="382" t="str">
        <f ca="1">+IF(OFFSET('Hygiene Data'!$F$12,0,10*ROW('Hygiene Data'!F84))="","",OFFSET('Hygiene Data'!$F$12,0,10*ROW('Hygiene Data'!F84)))</f>
        <v/>
      </c>
      <c r="DW90" s="382" t="str">
        <f ca="1">+IF(OFFSET('Hygiene Data'!$F$13,0,10*ROW('Hygiene Data'!F84))="","",OFFSET('Hygiene Data'!$F$13,0,10*ROW('Hygiene Data'!F84)))</f>
        <v/>
      </c>
      <c r="DX90" s="382" t="str">
        <f ca="1">+IF(OFFSET('Hygiene Data'!$G$11,0,10*ROW('Hygiene Data'!G84))="","",OFFSET('Hygiene Data'!$G$11,0,10*ROW('Hygiene Data'!G84)))</f>
        <v/>
      </c>
      <c r="DY90" s="382" t="str">
        <f ca="1">+IF(OFFSET('Hygiene Data'!$G$12,0,10*ROW('Hygiene Data'!G84))="","",OFFSET('Hygiene Data'!$G$12,0,10*ROW('Hygiene Data'!G84)))</f>
        <v/>
      </c>
      <c r="DZ90" s="382" t="str">
        <f ca="1">+IF(OFFSET('Hygiene Data'!$G$13,0,10*ROW('Hygiene Data'!G84))="","",OFFSET('Hygiene Data'!$G$13,0,10*ROW('Hygiene Data'!G84)))</f>
        <v/>
      </c>
      <c r="EA90" s="382" t="str">
        <f ca="1">+IF(OFFSET('Hygiene Data'!$H$11,0,10*ROW('Hygiene Data'!H84))="","",OFFSET('Hygiene Data'!$H$11,0,10*ROW('Hygiene Data'!H84)))</f>
        <v/>
      </c>
      <c r="EB90" s="382" t="str">
        <f ca="1">+IF(OFFSET('Hygiene Data'!$H$12,0,10*ROW('Hygiene Data'!H84))="","",OFFSET('Hygiene Data'!$H$12,0,10*ROW('Hygiene Data'!H84)))</f>
        <v/>
      </c>
      <c r="EC90" s="382" t="str">
        <f ca="1">+IF(OFFSET('Hygiene Data'!$H$13,0,10*ROW('Hygiene Data'!H84))="","",OFFSET('Hygiene Data'!$H$13,0,10*ROW('Hygiene Data'!H84)))</f>
        <v/>
      </c>
      <c r="ED90" s="382" t="str">
        <f ca="1">+IF(OFFSET('Hygiene Data'!$I$11,0,10*ROW('Hygiene Data'!I84))="","",OFFSET('Hygiene Data'!$I$11,0,10*ROW('Hygiene Data'!I84)))</f>
        <v/>
      </c>
      <c r="EE90" s="382" t="str">
        <f ca="1">+IF(OFFSET('Hygiene Data'!$I$12,0,10*ROW('Hygiene Data'!I84))="","",OFFSET('Hygiene Data'!$I$12,0,10*ROW('Hygiene Data'!I84)))</f>
        <v/>
      </c>
      <c r="EF90" s="382" t="str">
        <f ca="1">+IF(OFFSET('Hygiene Data'!$I$13,0,10*ROW('Hygiene Data'!I84))="","",OFFSET('Hygiene Data'!$I$13,0,10*ROW('Hygiene Data'!I84)))</f>
        <v/>
      </c>
    </row>
    <row r="91" spans="1:136" x14ac:dyDescent="0.25">
      <c r="A91" s="491" t="str">
        <f ca="1">+IF(OFFSET('Water Data'!$B$2,0,10*ROW('Water Data'!E85))="","",OFFSET('Water Data'!$B$2,0,10*ROW('Water Data'!E85)))</f>
        <v/>
      </c>
      <c r="B91" s="491"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18" t="str">
        <f t="shared" ca="1" si="1"/>
        <v/>
      </c>
      <c r="D91" s="519"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19"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19"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19"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19"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19"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19"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19"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19"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19"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19"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19"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19"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19"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19"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19"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19"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19"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20"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20"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20"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20"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20"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20"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20"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20"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20"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20"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20"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20"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20"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20"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20"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20"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20"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20"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20"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20"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20"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20"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20"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20"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20"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20"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20"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20"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20"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20"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21"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97"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21"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21"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21"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21"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21"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21"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21"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21"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21"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21"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21"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21"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21"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21"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21"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21"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82" t="str">
        <f ca="1">+IF(OFFSET('Water Data'!$D$27,0,10*ROW('Water Data'!D85))="","",OFFSET('Water Data'!$D$27,0,10*ROW('Water Data'!D85)))</f>
        <v/>
      </c>
      <c r="BT91" s="382" t="str">
        <f ca="1">+IF(OFFSET('Water Data'!$D$28,0,10*ROW('Water Data'!D85))="","",OFFSET('Water Data'!$D$28,0,10*ROW('Water Data'!D85)))</f>
        <v/>
      </c>
      <c r="BU91" s="382" t="str">
        <f ca="1">+IF(OFFSET('Water Data'!$D$29,0,10*ROW('Water Data'!D85))="","",OFFSET('Water Data'!$D$29,0,10*ROW('Water Data'!D85)))</f>
        <v/>
      </c>
      <c r="BV91" s="382" t="str">
        <f ca="1">+IF(OFFSET('Water Data'!$E$27,0,10*ROW('Water Data'!E85))="","",OFFSET('Water Data'!$E$27,0,10*ROW('Water Data'!E85)))</f>
        <v/>
      </c>
      <c r="BW91" s="382" t="str">
        <f ca="1">+IF(OFFSET('Water Data'!$E$28,0,10*ROW('Water Data'!E85))="","",OFFSET('Water Data'!$E$28,0,10*ROW('Water Data'!E85)))</f>
        <v/>
      </c>
      <c r="BX91" s="382" t="str">
        <f ca="1">+IF(OFFSET('Water Data'!$E$29,0,10*ROW('Water Data'!E85))="","",OFFSET('Water Data'!$E$29,0,10*ROW('Water Data'!E85)))</f>
        <v/>
      </c>
      <c r="BY91" s="382" t="str">
        <f ca="1">+IF(OFFSET('Water Data'!$F$27,0,10*ROW('Water Data'!F85))="","",OFFSET('Water Data'!$F$27,0,10*ROW('Water Data'!F85)))</f>
        <v/>
      </c>
      <c r="BZ91" s="382" t="str">
        <f ca="1">+IF(OFFSET('Water Data'!$F$28,0,10*ROW('Water Data'!F85))="","",OFFSET('Water Data'!$F$28,0,10*ROW('Water Data'!F85)))</f>
        <v/>
      </c>
      <c r="CA91" s="382" t="str">
        <f ca="1">+IF(OFFSET('Water Data'!$F$29,0,10*ROW('Water Data'!F85))="","",OFFSET('Water Data'!$F$29,0,10*ROW('Water Data'!F85)))</f>
        <v/>
      </c>
      <c r="CB91" s="382" t="str">
        <f ca="1">+IF(OFFSET('Water Data'!$G$27,0,10*ROW('Water Data'!G85))="","",OFFSET('Water Data'!$G$27,0,10*ROW('Water Data'!G85)))</f>
        <v/>
      </c>
      <c r="CC91" s="382" t="str">
        <f ca="1">+IF(OFFSET('Water Data'!$G$28,0,10*ROW('Water Data'!G85))="","",OFFSET('Water Data'!$G$28,0,10*ROW('Water Data'!G85)))</f>
        <v/>
      </c>
      <c r="CD91" s="382" t="str">
        <f ca="1">+IF(OFFSET('Water Data'!$G$29,0,10*ROW('Water Data'!G85))="","",OFFSET('Water Data'!$G$29,0,10*ROW('Water Data'!G85)))</f>
        <v/>
      </c>
      <c r="CE91" s="382" t="str">
        <f ca="1">+IF(OFFSET('Water Data'!$H$27,0,10*ROW('Water Data'!H85))="","",OFFSET('Water Data'!$H$27,0,10*ROW('Water Data'!H85)))</f>
        <v/>
      </c>
      <c r="CF91" s="382" t="str">
        <f ca="1">+IF(OFFSET('Water Data'!$H$28,0,10*ROW('Water Data'!H85))="","",OFFSET('Water Data'!$H$28,0,10*ROW('Water Data'!H85)))</f>
        <v/>
      </c>
      <c r="CG91" s="382" t="str">
        <f ca="1">+IF(OFFSET('Water Data'!$H$29,0,10*ROW('Water Data'!H85))="","",OFFSET('Water Data'!$H$29,0,10*ROW('Water Data'!H85)))</f>
        <v/>
      </c>
      <c r="CH91" s="382" t="str">
        <f ca="1">+IF(OFFSET('Water Data'!$I$27,0,10*ROW('Water Data'!I85))="","",OFFSET('Water Data'!$I$27,0,10*ROW('Water Data'!I85)))</f>
        <v/>
      </c>
      <c r="CI91" s="382" t="str">
        <f ca="1">+IF(OFFSET('Water Data'!$I$28,0,10*ROW('Water Data'!I85))="","",OFFSET('Water Data'!$I$28,0,10*ROW('Water Data'!I85)))</f>
        <v/>
      </c>
      <c r="CJ91" s="382" t="str">
        <f ca="1">+IF(OFFSET('Water Data'!$I$29,0,10*ROW('Water Data'!I85))="","",OFFSET('Water Data'!$I$29,0,10*ROW('Water Data'!I85)))</f>
        <v/>
      </c>
      <c r="CK91" s="382" t="str">
        <f ca="1">+IF(OFFSET('Sanitation Data'!$D$28,0,10*ROW('Sanitation Data'!D85))="","",OFFSET('Sanitation Data'!$D$28,0,10*ROW('Sanitation Data'!D85)))</f>
        <v/>
      </c>
      <c r="CL91" s="382" t="str">
        <f ca="1">+IF(OFFSET('Sanitation Data'!$D$29,0,10*ROW('Sanitation Data'!D85))="","",OFFSET('Sanitation Data'!$D$29,0,10*ROW('Sanitation Data'!D85)))</f>
        <v/>
      </c>
      <c r="CM91" s="382" t="str">
        <f ca="1">+IF(OFFSET('Sanitation Data'!$D$30,0,10*ROW('Sanitation Data'!D85))="","",OFFSET('Sanitation Data'!$D$30,0,10*ROW('Sanitation Data'!D85)))</f>
        <v/>
      </c>
      <c r="CN91" s="382" t="str">
        <f ca="1">+IF(OFFSET('Sanitation Data'!$D$31,0,10*ROW('Sanitation Data'!D85))="","",OFFSET('Sanitation Data'!$D$31,0,10*ROW('Sanitation Data'!D85)))</f>
        <v/>
      </c>
      <c r="CO91" s="382" t="str">
        <f ca="1">+IF(OFFSET('Sanitation Data'!$D$32,0,10*ROW('Sanitation Data'!D85))="","",OFFSET('Sanitation Data'!$D$32,0,10*ROW('Sanitation Data'!D85)))</f>
        <v/>
      </c>
      <c r="CP91" s="382" t="str">
        <f ca="1">+IF(OFFSET('Sanitation Data'!$E$28,0,10*ROW('Sanitation Data'!E85))="","",OFFSET('Sanitation Data'!$E$28,0,10*ROW('Sanitation Data'!E85)))</f>
        <v/>
      </c>
      <c r="CQ91" s="382" t="str">
        <f ca="1">+IF(OFFSET('Sanitation Data'!$E$29,0,10*ROW('Sanitation Data'!E85))="","",OFFSET('Sanitation Data'!$E$29,0,10*ROW('Sanitation Data'!E85)))</f>
        <v/>
      </c>
      <c r="CR91" s="382" t="str">
        <f ca="1">+IF(OFFSET('Sanitation Data'!$E$30,0,10*ROW('Sanitation Data'!E85))="","",OFFSET('Sanitation Data'!$E$30,0,10*ROW('Sanitation Data'!E85)))</f>
        <v/>
      </c>
      <c r="CS91" s="382" t="str">
        <f ca="1">+IF(OFFSET('Sanitation Data'!$E$31,0,10*ROW('Sanitation Data'!E85))="","",OFFSET('Sanitation Data'!$E$31,0,10*ROW('Sanitation Data'!E85)))</f>
        <v/>
      </c>
      <c r="CT91" s="382" t="str">
        <f ca="1">+IF(OFFSET('Sanitation Data'!$E$32,0,10*ROW('Sanitation Data'!E85))="","",OFFSET('Sanitation Data'!$E$32,0,10*ROW('Sanitation Data'!E85)))</f>
        <v/>
      </c>
      <c r="CU91" s="382" t="str">
        <f ca="1">+IF(OFFSET('Sanitation Data'!$F$28,0,10*ROW('Sanitation Data'!F85))="","",OFFSET('Sanitation Data'!$F$28,0,10*ROW('Sanitation Data'!F85)))</f>
        <v/>
      </c>
      <c r="CV91" s="382" t="str">
        <f ca="1">+IF(OFFSET('Sanitation Data'!$F$29,0,10*ROW('Sanitation Data'!F85))="","",OFFSET('Sanitation Data'!$F$29,0,10*ROW('Sanitation Data'!F85)))</f>
        <v/>
      </c>
      <c r="CW91" s="382" t="str">
        <f ca="1">+IF(OFFSET('Sanitation Data'!$F$30,0,10*ROW('Sanitation Data'!F85))="","",OFFSET('Sanitation Data'!$F$30,0,10*ROW('Sanitation Data'!F85)))</f>
        <v/>
      </c>
      <c r="CX91" s="382" t="str">
        <f ca="1">+IF(OFFSET('Sanitation Data'!$F$31,0,10*ROW('Sanitation Data'!F85))="","",OFFSET('Sanitation Data'!$F$31,0,10*ROW('Sanitation Data'!F85)))</f>
        <v/>
      </c>
      <c r="CY91" s="382" t="str">
        <f ca="1">+IF(OFFSET('Sanitation Data'!$F$32,0,10*ROW('Sanitation Data'!F85))="","",OFFSET('Sanitation Data'!$F$32,0,10*ROW('Sanitation Data'!F85)))</f>
        <v/>
      </c>
      <c r="CZ91" s="382" t="str">
        <f ca="1">+IF(OFFSET('Sanitation Data'!$G$28,0,10*ROW('Sanitation Data'!G85))="","",OFFSET('Sanitation Data'!$G$28,0,10*ROW('Sanitation Data'!G85)))</f>
        <v/>
      </c>
      <c r="DA91" s="382" t="str">
        <f ca="1">+IF(OFFSET('Sanitation Data'!$G$29,0,10*ROW('Sanitation Data'!G85))="","",OFFSET('Sanitation Data'!$G$29,0,10*ROW('Sanitation Data'!G85)))</f>
        <v/>
      </c>
      <c r="DB91" s="382" t="str">
        <f ca="1">+IF(OFFSET('Sanitation Data'!$G$30,0,10*ROW('Sanitation Data'!G85))="","",OFFSET('Sanitation Data'!$G$30,0,10*ROW('Sanitation Data'!G85)))</f>
        <v/>
      </c>
      <c r="DC91" s="382" t="str">
        <f ca="1">+IF(OFFSET('Sanitation Data'!$G$31,0,10*ROW('Sanitation Data'!G85))="","",OFFSET('Sanitation Data'!$G$31,0,10*ROW('Sanitation Data'!G85)))</f>
        <v/>
      </c>
      <c r="DD91" s="382" t="str">
        <f ca="1">+IF(OFFSET('Sanitation Data'!$G$32,0,10*ROW('Sanitation Data'!G85))="","",OFFSET('Sanitation Data'!$G$32,0,10*ROW('Sanitation Data'!G85)))</f>
        <v/>
      </c>
      <c r="DE91" s="382" t="str">
        <f ca="1">+IF(OFFSET('Sanitation Data'!$H$28,0,10*ROW('Sanitation Data'!H85))="","",OFFSET('Sanitation Data'!$H$28,0,10*ROW('Sanitation Data'!H85)))</f>
        <v/>
      </c>
      <c r="DF91" s="382" t="str">
        <f ca="1">+IF(OFFSET('Sanitation Data'!$H$29,0,10*ROW('Sanitation Data'!H85))="","",OFFSET('Sanitation Data'!$H$29,0,10*ROW('Sanitation Data'!H85)))</f>
        <v/>
      </c>
      <c r="DG91" s="382" t="str">
        <f ca="1">+IF(OFFSET('Sanitation Data'!$H$30,0,10*ROW('Sanitation Data'!H85))="","",OFFSET('Sanitation Data'!$H$30,0,10*ROW('Sanitation Data'!H85)))</f>
        <v/>
      </c>
      <c r="DH91" s="382" t="str">
        <f ca="1">+IF(OFFSET('Sanitation Data'!$H$31,0,10*ROW('Sanitation Data'!H85))="","",OFFSET('Sanitation Data'!$H$31,0,10*ROW('Sanitation Data'!H85)))</f>
        <v/>
      </c>
      <c r="DI91" s="382" t="str">
        <f ca="1">+IF(OFFSET('Sanitation Data'!$H$32,0,10*ROW('Sanitation Data'!H85))="","",OFFSET('Sanitation Data'!$H$32,0,10*ROW('Sanitation Data'!H85)))</f>
        <v/>
      </c>
      <c r="DJ91" s="382" t="str">
        <f ca="1">+IF(OFFSET('Sanitation Data'!$I$28,0,10*ROW('Sanitation Data'!I85))="","",OFFSET('Sanitation Data'!$I$28,0,10*ROW('Sanitation Data'!I85)))</f>
        <v/>
      </c>
      <c r="DK91" s="382" t="str">
        <f ca="1">+IF(OFFSET('Sanitation Data'!$I$29,0,10*ROW('Sanitation Data'!I85))="","",OFFSET('Sanitation Data'!$I$29,0,10*ROW('Sanitation Data'!I85)))</f>
        <v/>
      </c>
      <c r="DL91" s="382" t="str">
        <f ca="1">+IF(OFFSET('Sanitation Data'!$I$30,0,10*ROW('Sanitation Data'!I85))="","",OFFSET('Sanitation Data'!$I$30,0,10*ROW('Sanitation Data'!I85)))</f>
        <v/>
      </c>
      <c r="DM91" s="382" t="str">
        <f ca="1">+IF(OFFSET('Sanitation Data'!$I$31,0,10*ROW('Sanitation Data'!I85))="","",OFFSET('Sanitation Data'!$I$31,0,10*ROW('Sanitation Data'!I85)))</f>
        <v/>
      </c>
      <c r="DN91" s="382" t="str">
        <f ca="1">+IF(OFFSET('Sanitation Data'!$I$32,0,10*ROW('Sanitation Data'!I85))="","",OFFSET('Sanitation Data'!$I$32,0,10*ROW('Sanitation Data'!I85)))</f>
        <v/>
      </c>
      <c r="DO91" s="382" t="str">
        <f ca="1">+IF(OFFSET('Hygiene Data'!$D$11,0,10*ROW('Hygiene Data'!D85))="","",OFFSET('Hygiene Data'!$D$11,0,10*ROW('Hygiene Data'!D85)))</f>
        <v/>
      </c>
      <c r="DP91" s="382" t="str">
        <f ca="1">+IF(OFFSET('Hygiene Data'!$D$12,0,10*ROW('Hygiene Data'!D85))="","",OFFSET('Hygiene Data'!$D$12,0,10*ROW('Hygiene Data'!D85)))</f>
        <v/>
      </c>
      <c r="DQ91" s="382" t="str">
        <f ca="1">+IF(OFFSET('Hygiene Data'!$D$13,0,10*ROW('Hygiene Data'!D85))="","",OFFSET('Hygiene Data'!$D$13,0,10*ROW('Hygiene Data'!D85)))</f>
        <v/>
      </c>
      <c r="DR91" s="382" t="str">
        <f ca="1">+IF(OFFSET('Hygiene Data'!$E$11,0,10*ROW('Hygiene Data'!E85))="","",OFFSET('Hygiene Data'!$E$11,0,10*ROW('Hygiene Data'!E85)))</f>
        <v/>
      </c>
      <c r="DS91" s="382" t="str">
        <f ca="1">+IF(OFFSET('Hygiene Data'!$E$12,0,10*ROW('Hygiene Data'!E85))="","",OFFSET('Hygiene Data'!$E$12,0,10*ROW('Hygiene Data'!E85)))</f>
        <v/>
      </c>
      <c r="DT91" s="382" t="str">
        <f ca="1">+IF(OFFSET('Hygiene Data'!$E$13,0,10*ROW('Hygiene Data'!E85))="","",OFFSET('Hygiene Data'!$E$13,0,10*ROW('Hygiene Data'!E85)))</f>
        <v/>
      </c>
      <c r="DU91" s="382" t="str">
        <f ca="1">+IF(OFFSET('Hygiene Data'!$F$11,0,10*ROW('Hygiene Data'!F85))="","",OFFSET('Hygiene Data'!$F$11,0,10*ROW('Hygiene Data'!F85)))</f>
        <v/>
      </c>
      <c r="DV91" s="382" t="str">
        <f ca="1">+IF(OFFSET('Hygiene Data'!$F$12,0,10*ROW('Hygiene Data'!F85))="","",OFFSET('Hygiene Data'!$F$12,0,10*ROW('Hygiene Data'!F85)))</f>
        <v/>
      </c>
      <c r="DW91" s="382" t="str">
        <f ca="1">+IF(OFFSET('Hygiene Data'!$F$13,0,10*ROW('Hygiene Data'!F85))="","",OFFSET('Hygiene Data'!$F$13,0,10*ROW('Hygiene Data'!F85)))</f>
        <v/>
      </c>
      <c r="DX91" s="382" t="str">
        <f ca="1">+IF(OFFSET('Hygiene Data'!$G$11,0,10*ROW('Hygiene Data'!G85))="","",OFFSET('Hygiene Data'!$G$11,0,10*ROW('Hygiene Data'!G85)))</f>
        <v/>
      </c>
      <c r="DY91" s="382" t="str">
        <f ca="1">+IF(OFFSET('Hygiene Data'!$G$12,0,10*ROW('Hygiene Data'!G85))="","",OFFSET('Hygiene Data'!$G$12,0,10*ROW('Hygiene Data'!G85)))</f>
        <v/>
      </c>
      <c r="DZ91" s="382" t="str">
        <f ca="1">+IF(OFFSET('Hygiene Data'!$G$13,0,10*ROW('Hygiene Data'!G85))="","",OFFSET('Hygiene Data'!$G$13,0,10*ROW('Hygiene Data'!G85)))</f>
        <v/>
      </c>
      <c r="EA91" s="382" t="str">
        <f ca="1">+IF(OFFSET('Hygiene Data'!$H$11,0,10*ROW('Hygiene Data'!H85))="","",OFFSET('Hygiene Data'!$H$11,0,10*ROW('Hygiene Data'!H85)))</f>
        <v/>
      </c>
      <c r="EB91" s="382" t="str">
        <f ca="1">+IF(OFFSET('Hygiene Data'!$H$12,0,10*ROW('Hygiene Data'!H85))="","",OFFSET('Hygiene Data'!$H$12,0,10*ROW('Hygiene Data'!H85)))</f>
        <v/>
      </c>
      <c r="EC91" s="382" t="str">
        <f ca="1">+IF(OFFSET('Hygiene Data'!$H$13,0,10*ROW('Hygiene Data'!H85))="","",OFFSET('Hygiene Data'!$H$13,0,10*ROW('Hygiene Data'!H85)))</f>
        <v/>
      </c>
      <c r="ED91" s="382" t="str">
        <f ca="1">+IF(OFFSET('Hygiene Data'!$I$11,0,10*ROW('Hygiene Data'!I85))="","",OFFSET('Hygiene Data'!$I$11,0,10*ROW('Hygiene Data'!I85)))</f>
        <v/>
      </c>
      <c r="EE91" s="382" t="str">
        <f ca="1">+IF(OFFSET('Hygiene Data'!$I$12,0,10*ROW('Hygiene Data'!I85))="","",OFFSET('Hygiene Data'!$I$12,0,10*ROW('Hygiene Data'!I85)))</f>
        <v/>
      </c>
      <c r="EF91" s="382" t="str">
        <f ca="1">+IF(OFFSET('Hygiene Data'!$I$13,0,10*ROW('Hygiene Data'!I85))="","",OFFSET('Hygiene Data'!$I$13,0,10*ROW('Hygiene Data'!I85)))</f>
        <v/>
      </c>
    </row>
    <row r="92" spans="1:136" x14ac:dyDescent="0.25">
      <c r="A92" s="491" t="str">
        <f ca="1">+IF(OFFSET('Water Data'!$B$2,0,10*ROW('Water Data'!E86))="","",OFFSET('Water Data'!$B$2,0,10*ROW('Water Data'!E86)))</f>
        <v/>
      </c>
      <c r="B92" s="491"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18" t="str">
        <f t="shared" ca="1" si="1"/>
        <v/>
      </c>
      <c r="D92" s="519"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19"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19"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19"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19"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19"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19"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19"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19"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19"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19"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19"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19"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19"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19"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19"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19"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19"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20"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20"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20"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20"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20"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20"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20"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20"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20"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20"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20"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20"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20"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20"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20"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20"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20"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20"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20"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20"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20"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20"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20"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20"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20"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20"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20"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20"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20"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20"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21"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97"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21"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21"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21"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21"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21"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21"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21"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21"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21"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21"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21"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21"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21"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21"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21"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21"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82" t="str">
        <f ca="1">+IF(OFFSET('Water Data'!$D$27,0,10*ROW('Water Data'!D86))="","",OFFSET('Water Data'!$D$27,0,10*ROW('Water Data'!D86)))</f>
        <v/>
      </c>
      <c r="BT92" s="382" t="str">
        <f ca="1">+IF(OFFSET('Water Data'!$D$28,0,10*ROW('Water Data'!D86))="","",OFFSET('Water Data'!$D$28,0,10*ROW('Water Data'!D86)))</f>
        <v/>
      </c>
      <c r="BU92" s="382" t="str">
        <f ca="1">+IF(OFFSET('Water Data'!$D$29,0,10*ROW('Water Data'!D86))="","",OFFSET('Water Data'!$D$29,0,10*ROW('Water Data'!D86)))</f>
        <v/>
      </c>
      <c r="BV92" s="382" t="str">
        <f ca="1">+IF(OFFSET('Water Data'!$E$27,0,10*ROW('Water Data'!E86))="","",OFFSET('Water Data'!$E$27,0,10*ROW('Water Data'!E86)))</f>
        <v/>
      </c>
      <c r="BW92" s="382" t="str">
        <f ca="1">+IF(OFFSET('Water Data'!$E$28,0,10*ROW('Water Data'!E86))="","",OFFSET('Water Data'!$E$28,0,10*ROW('Water Data'!E86)))</f>
        <v/>
      </c>
      <c r="BX92" s="382" t="str">
        <f ca="1">+IF(OFFSET('Water Data'!$E$29,0,10*ROW('Water Data'!E86))="","",OFFSET('Water Data'!$E$29,0,10*ROW('Water Data'!E86)))</f>
        <v/>
      </c>
      <c r="BY92" s="382" t="str">
        <f ca="1">+IF(OFFSET('Water Data'!$F$27,0,10*ROW('Water Data'!F86))="","",OFFSET('Water Data'!$F$27,0,10*ROW('Water Data'!F86)))</f>
        <v/>
      </c>
      <c r="BZ92" s="382" t="str">
        <f ca="1">+IF(OFFSET('Water Data'!$F$28,0,10*ROW('Water Data'!F86))="","",OFFSET('Water Data'!$F$28,0,10*ROW('Water Data'!F86)))</f>
        <v/>
      </c>
      <c r="CA92" s="382" t="str">
        <f ca="1">+IF(OFFSET('Water Data'!$F$29,0,10*ROW('Water Data'!F86))="","",OFFSET('Water Data'!$F$29,0,10*ROW('Water Data'!F86)))</f>
        <v/>
      </c>
      <c r="CB92" s="382" t="str">
        <f ca="1">+IF(OFFSET('Water Data'!$G$27,0,10*ROW('Water Data'!G86))="","",OFFSET('Water Data'!$G$27,0,10*ROW('Water Data'!G86)))</f>
        <v/>
      </c>
      <c r="CC92" s="382" t="str">
        <f ca="1">+IF(OFFSET('Water Data'!$G$28,0,10*ROW('Water Data'!G86))="","",OFFSET('Water Data'!$G$28,0,10*ROW('Water Data'!G86)))</f>
        <v/>
      </c>
      <c r="CD92" s="382" t="str">
        <f ca="1">+IF(OFFSET('Water Data'!$G$29,0,10*ROW('Water Data'!G86))="","",OFFSET('Water Data'!$G$29,0,10*ROW('Water Data'!G86)))</f>
        <v/>
      </c>
      <c r="CE92" s="382" t="str">
        <f ca="1">+IF(OFFSET('Water Data'!$H$27,0,10*ROW('Water Data'!H86))="","",OFFSET('Water Data'!$H$27,0,10*ROW('Water Data'!H86)))</f>
        <v/>
      </c>
      <c r="CF92" s="382" t="str">
        <f ca="1">+IF(OFFSET('Water Data'!$H$28,0,10*ROW('Water Data'!H86))="","",OFFSET('Water Data'!$H$28,0,10*ROW('Water Data'!H86)))</f>
        <v/>
      </c>
      <c r="CG92" s="382" t="str">
        <f ca="1">+IF(OFFSET('Water Data'!$H$29,0,10*ROW('Water Data'!H86))="","",OFFSET('Water Data'!$H$29,0,10*ROW('Water Data'!H86)))</f>
        <v/>
      </c>
      <c r="CH92" s="382" t="str">
        <f ca="1">+IF(OFFSET('Water Data'!$I$27,0,10*ROW('Water Data'!I86))="","",OFFSET('Water Data'!$I$27,0,10*ROW('Water Data'!I86)))</f>
        <v/>
      </c>
      <c r="CI92" s="382" t="str">
        <f ca="1">+IF(OFFSET('Water Data'!$I$28,0,10*ROW('Water Data'!I86))="","",OFFSET('Water Data'!$I$28,0,10*ROW('Water Data'!I86)))</f>
        <v/>
      </c>
      <c r="CJ92" s="382" t="str">
        <f ca="1">+IF(OFFSET('Water Data'!$I$29,0,10*ROW('Water Data'!I86))="","",OFFSET('Water Data'!$I$29,0,10*ROW('Water Data'!I86)))</f>
        <v/>
      </c>
      <c r="CK92" s="382" t="str">
        <f ca="1">+IF(OFFSET('Sanitation Data'!$D$28,0,10*ROW('Sanitation Data'!D86))="","",OFFSET('Sanitation Data'!$D$28,0,10*ROW('Sanitation Data'!D86)))</f>
        <v/>
      </c>
      <c r="CL92" s="382" t="str">
        <f ca="1">+IF(OFFSET('Sanitation Data'!$D$29,0,10*ROW('Sanitation Data'!D86))="","",OFFSET('Sanitation Data'!$D$29,0,10*ROW('Sanitation Data'!D86)))</f>
        <v/>
      </c>
      <c r="CM92" s="382" t="str">
        <f ca="1">+IF(OFFSET('Sanitation Data'!$D$30,0,10*ROW('Sanitation Data'!D86))="","",OFFSET('Sanitation Data'!$D$30,0,10*ROW('Sanitation Data'!D86)))</f>
        <v/>
      </c>
      <c r="CN92" s="382" t="str">
        <f ca="1">+IF(OFFSET('Sanitation Data'!$D$31,0,10*ROW('Sanitation Data'!D86))="","",OFFSET('Sanitation Data'!$D$31,0,10*ROW('Sanitation Data'!D86)))</f>
        <v/>
      </c>
      <c r="CO92" s="382" t="str">
        <f ca="1">+IF(OFFSET('Sanitation Data'!$D$32,0,10*ROW('Sanitation Data'!D86))="","",OFFSET('Sanitation Data'!$D$32,0,10*ROW('Sanitation Data'!D86)))</f>
        <v/>
      </c>
      <c r="CP92" s="382" t="str">
        <f ca="1">+IF(OFFSET('Sanitation Data'!$E$28,0,10*ROW('Sanitation Data'!E86))="","",OFFSET('Sanitation Data'!$E$28,0,10*ROW('Sanitation Data'!E86)))</f>
        <v/>
      </c>
      <c r="CQ92" s="382" t="str">
        <f ca="1">+IF(OFFSET('Sanitation Data'!$E$29,0,10*ROW('Sanitation Data'!E86))="","",OFFSET('Sanitation Data'!$E$29,0,10*ROW('Sanitation Data'!E86)))</f>
        <v/>
      </c>
      <c r="CR92" s="382" t="str">
        <f ca="1">+IF(OFFSET('Sanitation Data'!$E$30,0,10*ROW('Sanitation Data'!E86))="","",OFFSET('Sanitation Data'!$E$30,0,10*ROW('Sanitation Data'!E86)))</f>
        <v/>
      </c>
      <c r="CS92" s="382" t="str">
        <f ca="1">+IF(OFFSET('Sanitation Data'!$E$31,0,10*ROW('Sanitation Data'!E86))="","",OFFSET('Sanitation Data'!$E$31,0,10*ROW('Sanitation Data'!E86)))</f>
        <v/>
      </c>
      <c r="CT92" s="382" t="str">
        <f ca="1">+IF(OFFSET('Sanitation Data'!$E$32,0,10*ROW('Sanitation Data'!E86))="","",OFFSET('Sanitation Data'!$E$32,0,10*ROW('Sanitation Data'!E86)))</f>
        <v/>
      </c>
      <c r="CU92" s="382" t="str">
        <f ca="1">+IF(OFFSET('Sanitation Data'!$F$28,0,10*ROW('Sanitation Data'!F86))="","",OFFSET('Sanitation Data'!$F$28,0,10*ROW('Sanitation Data'!F86)))</f>
        <v/>
      </c>
      <c r="CV92" s="382" t="str">
        <f ca="1">+IF(OFFSET('Sanitation Data'!$F$29,0,10*ROW('Sanitation Data'!F86))="","",OFFSET('Sanitation Data'!$F$29,0,10*ROW('Sanitation Data'!F86)))</f>
        <v/>
      </c>
      <c r="CW92" s="382" t="str">
        <f ca="1">+IF(OFFSET('Sanitation Data'!$F$30,0,10*ROW('Sanitation Data'!F86))="","",OFFSET('Sanitation Data'!$F$30,0,10*ROW('Sanitation Data'!F86)))</f>
        <v/>
      </c>
      <c r="CX92" s="382" t="str">
        <f ca="1">+IF(OFFSET('Sanitation Data'!$F$31,0,10*ROW('Sanitation Data'!F86))="","",OFFSET('Sanitation Data'!$F$31,0,10*ROW('Sanitation Data'!F86)))</f>
        <v/>
      </c>
      <c r="CY92" s="382" t="str">
        <f ca="1">+IF(OFFSET('Sanitation Data'!$F$32,0,10*ROW('Sanitation Data'!F86))="","",OFFSET('Sanitation Data'!$F$32,0,10*ROW('Sanitation Data'!F86)))</f>
        <v/>
      </c>
      <c r="CZ92" s="382" t="str">
        <f ca="1">+IF(OFFSET('Sanitation Data'!$G$28,0,10*ROW('Sanitation Data'!G86))="","",OFFSET('Sanitation Data'!$G$28,0,10*ROW('Sanitation Data'!G86)))</f>
        <v/>
      </c>
      <c r="DA92" s="382" t="str">
        <f ca="1">+IF(OFFSET('Sanitation Data'!$G$29,0,10*ROW('Sanitation Data'!G86))="","",OFFSET('Sanitation Data'!$G$29,0,10*ROW('Sanitation Data'!G86)))</f>
        <v/>
      </c>
      <c r="DB92" s="382" t="str">
        <f ca="1">+IF(OFFSET('Sanitation Data'!$G$30,0,10*ROW('Sanitation Data'!G86))="","",OFFSET('Sanitation Data'!$G$30,0,10*ROW('Sanitation Data'!G86)))</f>
        <v/>
      </c>
      <c r="DC92" s="382" t="str">
        <f ca="1">+IF(OFFSET('Sanitation Data'!$G$31,0,10*ROW('Sanitation Data'!G86))="","",OFFSET('Sanitation Data'!$G$31,0,10*ROW('Sanitation Data'!G86)))</f>
        <v/>
      </c>
      <c r="DD92" s="382" t="str">
        <f ca="1">+IF(OFFSET('Sanitation Data'!$G$32,0,10*ROW('Sanitation Data'!G86))="","",OFFSET('Sanitation Data'!$G$32,0,10*ROW('Sanitation Data'!G86)))</f>
        <v/>
      </c>
      <c r="DE92" s="382" t="str">
        <f ca="1">+IF(OFFSET('Sanitation Data'!$H$28,0,10*ROW('Sanitation Data'!H86))="","",OFFSET('Sanitation Data'!$H$28,0,10*ROW('Sanitation Data'!H86)))</f>
        <v/>
      </c>
      <c r="DF92" s="382" t="str">
        <f ca="1">+IF(OFFSET('Sanitation Data'!$H$29,0,10*ROW('Sanitation Data'!H86))="","",OFFSET('Sanitation Data'!$H$29,0,10*ROW('Sanitation Data'!H86)))</f>
        <v/>
      </c>
      <c r="DG92" s="382" t="str">
        <f ca="1">+IF(OFFSET('Sanitation Data'!$H$30,0,10*ROW('Sanitation Data'!H86))="","",OFFSET('Sanitation Data'!$H$30,0,10*ROW('Sanitation Data'!H86)))</f>
        <v/>
      </c>
      <c r="DH92" s="382" t="str">
        <f ca="1">+IF(OFFSET('Sanitation Data'!$H$31,0,10*ROW('Sanitation Data'!H86))="","",OFFSET('Sanitation Data'!$H$31,0,10*ROW('Sanitation Data'!H86)))</f>
        <v/>
      </c>
      <c r="DI92" s="382" t="str">
        <f ca="1">+IF(OFFSET('Sanitation Data'!$H$32,0,10*ROW('Sanitation Data'!H86))="","",OFFSET('Sanitation Data'!$H$32,0,10*ROW('Sanitation Data'!H86)))</f>
        <v/>
      </c>
      <c r="DJ92" s="382" t="str">
        <f ca="1">+IF(OFFSET('Sanitation Data'!$I$28,0,10*ROW('Sanitation Data'!I86))="","",OFFSET('Sanitation Data'!$I$28,0,10*ROW('Sanitation Data'!I86)))</f>
        <v/>
      </c>
      <c r="DK92" s="382" t="str">
        <f ca="1">+IF(OFFSET('Sanitation Data'!$I$29,0,10*ROW('Sanitation Data'!I86))="","",OFFSET('Sanitation Data'!$I$29,0,10*ROW('Sanitation Data'!I86)))</f>
        <v/>
      </c>
      <c r="DL92" s="382" t="str">
        <f ca="1">+IF(OFFSET('Sanitation Data'!$I$30,0,10*ROW('Sanitation Data'!I86))="","",OFFSET('Sanitation Data'!$I$30,0,10*ROW('Sanitation Data'!I86)))</f>
        <v/>
      </c>
      <c r="DM92" s="382" t="str">
        <f ca="1">+IF(OFFSET('Sanitation Data'!$I$31,0,10*ROW('Sanitation Data'!I86))="","",OFFSET('Sanitation Data'!$I$31,0,10*ROW('Sanitation Data'!I86)))</f>
        <v/>
      </c>
      <c r="DN92" s="382" t="str">
        <f ca="1">+IF(OFFSET('Sanitation Data'!$I$32,0,10*ROW('Sanitation Data'!I86))="","",OFFSET('Sanitation Data'!$I$32,0,10*ROW('Sanitation Data'!I86)))</f>
        <v/>
      </c>
      <c r="DO92" s="382" t="str">
        <f ca="1">+IF(OFFSET('Hygiene Data'!$D$11,0,10*ROW('Hygiene Data'!D86))="","",OFFSET('Hygiene Data'!$D$11,0,10*ROW('Hygiene Data'!D86)))</f>
        <v/>
      </c>
      <c r="DP92" s="382" t="str">
        <f ca="1">+IF(OFFSET('Hygiene Data'!$D$12,0,10*ROW('Hygiene Data'!D86))="","",OFFSET('Hygiene Data'!$D$12,0,10*ROW('Hygiene Data'!D86)))</f>
        <v/>
      </c>
      <c r="DQ92" s="382" t="str">
        <f ca="1">+IF(OFFSET('Hygiene Data'!$D$13,0,10*ROW('Hygiene Data'!D86))="","",OFFSET('Hygiene Data'!$D$13,0,10*ROW('Hygiene Data'!D86)))</f>
        <v/>
      </c>
      <c r="DR92" s="382" t="str">
        <f ca="1">+IF(OFFSET('Hygiene Data'!$E$11,0,10*ROW('Hygiene Data'!E86))="","",OFFSET('Hygiene Data'!$E$11,0,10*ROW('Hygiene Data'!E86)))</f>
        <v/>
      </c>
      <c r="DS92" s="382" t="str">
        <f ca="1">+IF(OFFSET('Hygiene Data'!$E$12,0,10*ROW('Hygiene Data'!E86))="","",OFFSET('Hygiene Data'!$E$12,0,10*ROW('Hygiene Data'!E86)))</f>
        <v/>
      </c>
      <c r="DT92" s="382" t="str">
        <f ca="1">+IF(OFFSET('Hygiene Data'!$E$13,0,10*ROW('Hygiene Data'!E86))="","",OFFSET('Hygiene Data'!$E$13,0,10*ROW('Hygiene Data'!E86)))</f>
        <v/>
      </c>
      <c r="DU92" s="382" t="str">
        <f ca="1">+IF(OFFSET('Hygiene Data'!$F$11,0,10*ROW('Hygiene Data'!F86))="","",OFFSET('Hygiene Data'!$F$11,0,10*ROW('Hygiene Data'!F86)))</f>
        <v/>
      </c>
      <c r="DV92" s="382" t="str">
        <f ca="1">+IF(OFFSET('Hygiene Data'!$F$12,0,10*ROW('Hygiene Data'!F86))="","",OFFSET('Hygiene Data'!$F$12,0,10*ROW('Hygiene Data'!F86)))</f>
        <v/>
      </c>
      <c r="DW92" s="382" t="str">
        <f ca="1">+IF(OFFSET('Hygiene Data'!$F$13,0,10*ROW('Hygiene Data'!F86))="","",OFFSET('Hygiene Data'!$F$13,0,10*ROW('Hygiene Data'!F86)))</f>
        <v/>
      </c>
      <c r="DX92" s="382" t="str">
        <f ca="1">+IF(OFFSET('Hygiene Data'!$G$11,0,10*ROW('Hygiene Data'!G86))="","",OFFSET('Hygiene Data'!$G$11,0,10*ROW('Hygiene Data'!G86)))</f>
        <v/>
      </c>
      <c r="DY92" s="382" t="str">
        <f ca="1">+IF(OFFSET('Hygiene Data'!$G$12,0,10*ROW('Hygiene Data'!G86))="","",OFFSET('Hygiene Data'!$G$12,0,10*ROW('Hygiene Data'!G86)))</f>
        <v/>
      </c>
      <c r="DZ92" s="382" t="str">
        <f ca="1">+IF(OFFSET('Hygiene Data'!$G$13,0,10*ROW('Hygiene Data'!G86))="","",OFFSET('Hygiene Data'!$G$13,0,10*ROW('Hygiene Data'!G86)))</f>
        <v/>
      </c>
      <c r="EA92" s="382" t="str">
        <f ca="1">+IF(OFFSET('Hygiene Data'!$H$11,0,10*ROW('Hygiene Data'!H86))="","",OFFSET('Hygiene Data'!$H$11,0,10*ROW('Hygiene Data'!H86)))</f>
        <v/>
      </c>
      <c r="EB92" s="382" t="str">
        <f ca="1">+IF(OFFSET('Hygiene Data'!$H$12,0,10*ROW('Hygiene Data'!H86))="","",OFFSET('Hygiene Data'!$H$12,0,10*ROW('Hygiene Data'!H86)))</f>
        <v/>
      </c>
      <c r="EC92" s="382" t="str">
        <f ca="1">+IF(OFFSET('Hygiene Data'!$H$13,0,10*ROW('Hygiene Data'!H86))="","",OFFSET('Hygiene Data'!$H$13,0,10*ROW('Hygiene Data'!H86)))</f>
        <v/>
      </c>
      <c r="ED92" s="382" t="str">
        <f ca="1">+IF(OFFSET('Hygiene Data'!$I$11,0,10*ROW('Hygiene Data'!I86))="","",OFFSET('Hygiene Data'!$I$11,0,10*ROW('Hygiene Data'!I86)))</f>
        <v/>
      </c>
      <c r="EE92" s="382" t="str">
        <f ca="1">+IF(OFFSET('Hygiene Data'!$I$12,0,10*ROW('Hygiene Data'!I86))="","",OFFSET('Hygiene Data'!$I$12,0,10*ROW('Hygiene Data'!I86)))</f>
        <v/>
      </c>
      <c r="EF92" s="382" t="str">
        <f ca="1">+IF(OFFSET('Hygiene Data'!$I$13,0,10*ROW('Hygiene Data'!I86))="","",OFFSET('Hygiene Data'!$I$13,0,10*ROW('Hygiene Data'!I86)))</f>
        <v/>
      </c>
    </row>
    <row r="93" spans="1:136" x14ac:dyDescent="0.25">
      <c r="A93" s="491" t="str">
        <f ca="1">+IF(OFFSET('Water Data'!$B$2,0,10*ROW('Water Data'!E87))="","",OFFSET('Water Data'!$B$2,0,10*ROW('Water Data'!E87)))</f>
        <v/>
      </c>
      <c r="B93" s="491"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18" t="str">
        <f t="shared" ca="1" si="1"/>
        <v/>
      </c>
      <c r="D93" s="519"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19"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19"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19"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19"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19"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19"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19"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19"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19"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19"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19"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19"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19"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19"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19"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19"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19"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20"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20"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20"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20"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20"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20"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20"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20"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20"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20"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20"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20"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20"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20"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20"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20"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20"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20"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20"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20"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20"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20"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20"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20"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20"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20"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20"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20"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20"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20"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21"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97"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21"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21"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21"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21"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21"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21"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21"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21"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21"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21"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21"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21"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21"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21"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21"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21"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82" t="str">
        <f ca="1">+IF(OFFSET('Water Data'!$D$27,0,10*ROW('Water Data'!D87))="","",OFFSET('Water Data'!$D$27,0,10*ROW('Water Data'!D87)))</f>
        <v/>
      </c>
      <c r="BT93" s="382" t="str">
        <f ca="1">+IF(OFFSET('Water Data'!$D$28,0,10*ROW('Water Data'!D87))="","",OFFSET('Water Data'!$D$28,0,10*ROW('Water Data'!D87)))</f>
        <v/>
      </c>
      <c r="BU93" s="382" t="str">
        <f ca="1">+IF(OFFSET('Water Data'!$D$29,0,10*ROW('Water Data'!D87))="","",OFFSET('Water Data'!$D$29,0,10*ROW('Water Data'!D87)))</f>
        <v/>
      </c>
      <c r="BV93" s="382" t="str">
        <f ca="1">+IF(OFFSET('Water Data'!$E$27,0,10*ROW('Water Data'!E87))="","",OFFSET('Water Data'!$E$27,0,10*ROW('Water Data'!E87)))</f>
        <v/>
      </c>
      <c r="BW93" s="382" t="str">
        <f ca="1">+IF(OFFSET('Water Data'!$E$28,0,10*ROW('Water Data'!E87))="","",OFFSET('Water Data'!$E$28,0,10*ROW('Water Data'!E87)))</f>
        <v/>
      </c>
      <c r="BX93" s="382" t="str">
        <f ca="1">+IF(OFFSET('Water Data'!$E$29,0,10*ROW('Water Data'!E87))="","",OFFSET('Water Data'!$E$29,0,10*ROW('Water Data'!E87)))</f>
        <v/>
      </c>
      <c r="BY93" s="382" t="str">
        <f ca="1">+IF(OFFSET('Water Data'!$F$27,0,10*ROW('Water Data'!F87))="","",OFFSET('Water Data'!$F$27,0,10*ROW('Water Data'!F87)))</f>
        <v/>
      </c>
      <c r="BZ93" s="382" t="str">
        <f ca="1">+IF(OFFSET('Water Data'!$F$28,0,10*ROW('Water Data'!F87))="","",OFFSET('Water Data'!$F$28,0,10*ROW('Water Data'!F87)))</f>
        <v/>
      </c>
      <c r="CA93" s="382" t="str">
        <f ca="1">+IF(OFFSET('Water Data'!$F$29,0,10*ROW('Water Data'!F87))="","",OFFSET('Water Data'!$F$29,0,10*ROW('Water Data'!F87)))</f>
        <v/>
      </c>
      <c r="CB93" s="382" t="str">
        <f ca="1">+IF(OFFSET('Water Data'!$G$27,0,10*ROW('Water Data'!G87))="","",OFFSET('Water Data'!$G$27,0,10*ROW('Water Data'!G87)))</f>
        <v/>
      </c>
      <c r="CC93" s="382" t="str">
        <f ca="1">+IF(OFFSET('Water Data'!$G$28,0,10*ROW('Water Data'!G87))="","",OFFSET('Water Data'!$G$28,0,10*ROW('Water Data'!G87)))</f>
        <v/>
      </c>
      <c r="CD93" s="382" t="str">
        <f ca="1">+IF(OFFSET('Water Data'!$G$29,0,10*ROW('Water Data'!G87))="","",OFFSET('Water Data'!$G$29,0,10*ROW('Water Data'!G87)))</f>
        <v/>
      </c>
      <c r="CE93" s="382" t="str">
        <f ca="1">+IF(OFFSET('Water Data'!$H$27,0,10*ROW('Water Data'!H87))="","",OFFSET('Water Data'!$H$27,0,10*ROW('Water Data'!H87)))</f>
        <v/>
      </c>
      <c r="CF93" s="382" t="str">
        <f ca="1">+IF(OFFSET('Water Data'!$H$28,0,10*ROW('Water Data'!H87))="","",OFFSET('Water Data'!$H$28,0,10*ROW('Water Data'!H87)))</f>
        <v/>
      </c>
      <c r="CG93" s="382" t="str">
        <f ca="1">+IF(OFFSET('Water Data'!$H$29,0,10*ROW('Water Data'!H87))="","",OFFSET('Water Data'!$H$29,0,10*ROW('Water Data'!H87)))</f>
        <v/>
      </c>
      <c r="CH93" s="382" t="str">
        <f ca="1">+IF(OFFSET('Water Data'!$I$27,0,10*ROW('Water Data'!I87))="","",OFFSET('Water Data'!$I$27,0,10*ROW('Water Data'!I87)))</f>
        <v/>
      </c>
      <c r="CI93" s="382" t="str">
        <f ca="1">+IF(OFFSET('Water Data'!$I$28,0,10*ROW('Water Data'!I87))="","",OFFSET('Water Data'!$I$28,0,10*ROW('Water Data'!I87)))</f>
        <v/>
      </c>
      <c r="CJ93" s="382" t="str">
        <f ca="1">+IF(OFFSET('Water Data'!$I$29,0,10*ROW('Water Data'!I87))="","",OFFSET('Water Data'!$I$29,0,10*ROW('Water Data'!I87)))</f>
        <v/>
      </c>
      <c r="CK93" s="382" t="str">
        <f ca="1">+IF(OFFSET('Sanitation Data'!$D$28,0,10*ROW('Sanitation Data'!D87))="","",OFFSET('Sanitation Data'!$D$28,0,10*ROW('Sanitation Data'!D87)))</f>
        <v/>
      </c>
      <c r="CL93" s="382" t="str">
        <f ca="1">+IF(OFFSET('Sanitation Data'!$D$29,0,10*ROW('Sanitation Data'!D87))="","",OFFSET('Sanitation Data'!$D$29,0,10*ROW('Sanitation Data'!D87)))</f>
        <v/>
      </c>
      <c r="CM93" s="382" t="str">
        <f ca="1">+IF(OFFSET('Sanitation Data'!$D$30,0,10*ROW('Sanitation Data'!D87))="","",OFFSET('Sanitation Data'!$D$30,0,10*ROW('Sanitation Data'!D87)))</f>
        <v/>
      </c>
      <c r="CN93" s="382" t="str">
        <f ca="1">+IF(OFFSET('Sanitation Data'!$D$31,0,10*ROW('Sanitation Data'!D87))="","",OFFSET('Sanitation Data'!$D$31,0,10*ROW('Sanitation Data'!D87)))</f>
        <v/>
      </c>
      <c r="CO93" s="382" t="str">
        <f ca="1">+IF(OFFSET('Sanitation Data'!$D$32,0,10*ROW('Sanitation Data'!D87))="","",OFFSET('Sanitation Data'!$D$32,0,10*ROW('Sanitation Data'!D87)))</f>
        <v/>
      </c>
      <c r="CP93" s="382" t="str">
        <f ca="1">+IF(OFFSET('Sanitation Data'!$E$28,0,10*ROW('Sanitation Data'!E87))="","",OFFSET('Sanitation Data'!$E$28,0,10*ROW('Sanitation Data'!E87)))</f>
        <v/>
      </c>
      <c r="CQ93" s="382" t="str">
        <f ca="1">+IF(OFFSET('Sanitation Data'!$E$29,0,10*ROW('Sanitation Data'!E87))="","",OFFSET('Sanitation Data'!$E$29,0,10*ROW('Sanitation Data'!E87)))</f>
        <v/>
      </c>
      <c r="CR93" s="382" t="str">
        <f ca="1">+IF(OFFSET('Sanitation Data'!$E$30,0,10*ROW('Sanitation Data'!E87))="","",OFFSET('Sanitation Data'!$E$30,0,10*ROW('Sanitation Data'!E87)))</f>
        <v/>
      </c>
      <c r="CS93" s="382" t="str">
        <f ca="1">+IF(OFFSET('Sanitation Data'!$E$31,0,10*ROW('Sanitation Data'!E87))="","",OFFSET('Sanitation Data'!$E$31,0,10*ROW('Sanitation Data'!E87)))</f>
        <v/>
      </c>
      <c r="CT93" s="382" t="str">
        <f ca="1">+IF(OFFSET('Sanitation Data'!$E$32,0,10*ROW('Sanitation Data'!E87))="","",OFFSET('Sanitation Data'!$E$32,0,10*ROW('Sanitation Data'!E87)))</f>
        <v/>
      </c>
      <c r="CU93" s="382" t="str">
        <f ca="1">+IF(OFFSET('Sanitation Data'!$F$28,0,10*ROW('Sanitation Data'!F87))="","",OFFSET('Sanitation Data'!$F$28,0,10*ROW('Sanitation Data'!F87)))</f>
        <v/>
      </c>
      <c r="CV93" s="382" t="str">
        <f ca="1">+IF(OFFSET('Sanitation Data'!$F$29,0,10*ROW('Sanitation Data'!F87))="","",OFFSET('Sanitation Data'!$F$29,0,10*ROW('Sanitation Data'!F87)))</f>
        <v/>
      </c>
      <c r="CW93" s="382" t="str">
        <f ca="1">+IF(OFFSET('Sanitation Data'!$F$30,0,10*ROW('Sanitation Data'!F87))="","",OFFSET('Sanitation Data'!$F$30,0,10*ROW('Sanitation Data'!F87)))</f>
        <v/>
      </c>
      <c r="CX93" s="382" t="str">
        <f ca="1">+IF(OFFSET('Sanitation Data'!$F$31,0,10*ROW('Sanitation Data'!F87))="","",OFFSET('Sanitation Data'!$F$31,0,10*ROW('Sanitation Data'!F87)))</f>
        <v/>
      </c>
      <c r="CY93" s="382" t="str">
        <f ca="1">+IF(OFFSET('Sanitation Data'!$F$32,0,10*ROW('Sanitation Data'!F87))="","",OFFSET('Sanitation Data'!$F$32,0,10*ROW('Sanitation Data'!F87)))</f>
        <v/>
      </c>
      <c r="CZ93" s="382" t="str">
        <f ca="1">+IF(OFFSET('Sanitation Data'!$G$28,0,10*ROW('Sanitation Data'!G87))="","",OFFSET('Sanitation Data'!$G$28,0,10*ROW('Sanitation Data'!G87)))</f>
        <v/>
      </c>
      <c r="DA93" s="382" t="str">
        <f ca="1">+IF(OFFSET('Sanitation Data'!$G$29,0,10*ROW('Sanitation Data'!G87))="","",OFFSET('Sanitation Data'!$G$29,0,10*ROW('Sanitation Data'!G87)))</f>
        <v/>
      </c>
      <c r="DB93" s="382" t="str">
        <f ca="1">+IF(OFFSET('Sanitation Data'!$G$30,0,10*ROW('Sanitation Data'!G87))="","",OFFSET('Sanitation Data'!$G$30,0,10*ROW('Sanitation Data'!G87)))</f>
        <v/>
      </c>
      <c r="DC93" s="382" t="str">
        <f ca="1">+IF(OFFSET('Sanitation Data'!$G$31,0,10*ROW('Sanitation Data'!G87))="","",OFFSET('Sanitation Data'!$G$31,0,10*ROW('Sanitation Data'!G87)))</f>
        <v/>
      </c>
      <c r="DD93" s="382" t="str">
        <f ca="1">+IF(OFFSET('Sanitation Data'!$G$32,0,10*ROW('Sanitation Data'!G87))="","",OFFSET('Sanitation Data'!$G$32,0,10*ROW('Sanitation Data'!G87)))</f>
        <v/>
      </c>
      <c r="DE93" s="382" t="str">
        <f ca="1">+IF(OFFSET('Sanitation Data'!$H$28,0,10*ROW('Sanitation Data'!H87))="","",OFFSET('Sanitation Data'!$H$28,0,10*ROW('Sanitation Data'!H87)))</f>
        <v/>
      </c>
      <c r="DF93" s="382" t="str">
        <f ca="1">+IF(OFFSET('Sanitation Data'!$H$29,0,10*ROW('Sanitation Data'!H87))="","",OFFSET('Sanitation Data'!$H$29,0,10*ROW('Sanitation Data'!H87)))</f>
        <v/>
      </c>
      <c r="DG93" s="382" t="str">
        <f ca="1">+IF(OFFSET('Sanitation Data'!$H$30,0,10*ROW('Sanitation Data'!H87))="","",OFFSET('Sanitation Data'!$H$30,0,10*ROW('Sanitation Data'!H87)))</f>
        <v/>
      </c>
      <c r="DH93" s="382" t="str">
        <f ca="1">+IF(OFFSET('Sanitation Data'!$H$31,0,10*ROW('Sanitation Data'!H87))="","",OFFSET('Sanitation Data'!$H$31,0,10*ROW('Sanitation Data'!H87)))</f>
        <v/>
      </c>
      <c r="DI93" s="382" t="str">
        <f ca="1">+IF(OFFSET('Sanitation Data'!$H$32,0,10*ROW('Sanitation Data'!H87))="","",OFFSET('Sanitation Data'!$H$32,0,10*ROW('Sanitation Data'!H87)))</f>
        <v/>
      </c>
      <c r="DJ93" s="382" t="str">
        <f ca="1">+IF(OFFSET('Sanitation Data'!$I$28,0,10*ROW('Sanitation Data'!I87))="","",OFFSET('Sanitation Data'!$I$28,0,10*ROW('Sanitation Data'!I87)))</f>
        <v/>
      </c>
      <c r="DK93" s="382" t="str">
        <f ca="1">+IF(OFFSET('Sanitation Data'!$I$29,0,10*ROW('Sanitation Data'!I87))="","",OFFSET('Sanitation Data'!$I$29,0,10*ROW('Sanitation Data'!I87)))</f>
        <v/>
      </c>
      <c r="DL93" s="382" t="str">
        <f ca="1">+IF(OFFSET('Sanitation Data'!$I$30,0,10*ROW('Sanitation Data'!I87))="","",OFFSET('Sanitation Data'!$I$30,0,10*ROW('Sanitation Data'!I87)))</f>
        <v/>
      </c>
      <c r="DM93" s="382" t="str">
        <f ca="1">+IF(OFFSET('Sanitation Data'!$I$31,0,10*ROW('Sanitation Data'!I87))="","",OFFSET('Sanitation Data'!$I$31,0,10*ROW('Sanitation Data'!I87)))</f>
        <v/>
      </c>
      <c r="DN93" s="382" t="str">
        <f ca="1">+IF(OFFSET('Sanitation Data'!$I$32,0,10*ROW('Sanitation Data'!I87))="","",OFFSET('Sanitation Data'!$I$32,0,10*ROW('Sanitation Data'!I87)))</f>
        <v/>
      </c>
      <c r="DO93" s="382" t="str">
        <f ca="1">+IF(OFFSET('Hygiene Data'!$D$11,0,10*ROW('Hygiene Data'!D87))="","",OFFSET('Hygiene Data'!$D$11,0,10*ROW('Hygiene Data'!D87)))</f>
        <v/>
      </c>
      <c r="DP93" s="382" t="str">
        <f ca="1">+IF(OFFSET('Hygiene Data'!$D$12,0,10*ROW('Hygiene Data'!D87))="","",OFFSET('Hygiene Data'!$D$12,0,10*ROW('Hygiene Data'!D87)))</f>
        <v/>
      </c>
      <c r="DQ93" s="382" t="str">
        <f ca="1">+IF(OFFSET('Hygiene Data'!$D$13,0,10*ROW('Hygiene Data'!D87))="","",OFFSET('Hygiene Data'!$D$13,0,10*ROW('Hygiene Data'!D87)))</f>
        <v/>
      </c>
      <c r="DR93" s="382" t="str">
        <f ca="1">+IF(OFFSET('Hygiene Data'!$E$11,0,10*ROW('Hygiene Data'!E87))="","",OFFSET('Hygiene Data'!$E$11,0,10*ROW('Hygiene Data'!E87)))</f>
        <v/>
      </c>
      <c r="DS93" s="382" t="str">
        <f ca="1">+IF(OFFSET('Hygiene Data'!$E$12,0,10*ROW('Hygiene Data'!E87))="","",OFFSET('Hygiene Data'!$E$12,0,10*ROW('Hygiene Data'!E87)))</f>
        <v/>
      </c>
      <c r="DT93" s="382" t="str">
        <f ca="1">+IF(OFFSET('Hygiene Data'!$E$13,0,10*ROW('Hygiene Data'!E87))="","",OFFSET('Hygiene Data'!$E$13,0,10*ROW('Hygiene Data'!E87)))</f>
        <v/>
      </c>
      <c r="DU93" s="382" t="str">
        <f ca="1">+IF(OFFSET('Hygiene Data'!$F$11,0,10*ROW('Hygiene Data'!F87))="","",OFFSET('Hygiene Data'!$F$11,0,10*ROW('Hygiene Data'!F87)))</f>
        <v/>
      </c>
      <c r="DV93" s="382" t="str">
        <f ca="1">+IF(OFFSET('Hygiene Data'!$F$12,0,10*ROW('Hygiene Data'!F87))="","",OFFSET('Hygiene Data'!$F$12,0,10*ROW('Hygiene Data'!F87)))</f>
        <v/>
      </c>
      <c r="DW93" s="382" t="str">
        <f ca="1">+IF(OFFSET('Hygiene Data'!$F$13,0,10*ROW('Hygiene Data'!F87))="","",OFFSET('Hygiene Data'!$F$13,0,10*ROW('Hygiene Data'!F87)))</f>
        <v/>
      </c>
      <c r="DX93" s="382" t="str">
        <f ca="1">+IF(OFFSET('Hygiene Data'!$G$11,0,10*ROW('Hygiene Data'!G87))="","",OFFSET('Hygiene Data'!$G$11,0,10*ROW('Hygiene Data'!G87)))</f>
        <v/>
      </c>
      <c r="DY93" s="382" t="str">
        <f ca="1">+IF(OFFSET('Hygiene Data'!$G$12,0,10*ROW('Hygiene Data'!G87))="","",OFFSET('Hygiene Data'!$G$12,0,10*ROW('Hygiene Data'!G87)))</f>
        <v/>
      </c>
      <c r="DZ93" s="382" t="str">
        <f ca="1">+IF(OFFSET('Hygiene Data'!$G$13,0,10*ROW('Hygiene Data'!G87))="","",OFFSET('Hygiene Data'!$G$13,0,10*ROW('Hygiene Data'!G87)))</f>
        <v/>
      </c>
      <c r="EA93" s="382" t="str">
        <f ca="1">+IF(OFFSET('Hygiene Data'!$H$11,0,10*ROW('Hygiene Data'!H87))="","",OFFSET('Hygiene Data'!$H$11,0,10*ROW('Hygiene Data'!H87)))</f>
        <v/>
      </c>
      <c r="EB93" s="382" t="str">
        <f ca="1">+IF(OFFSET('Hygiene Data'!$H$12,0,10*ROW('Hygiene Data'!H87))="","",OFFSET('Hygiene Data'!$H$12,0,10*ROW('Hygiene Data'!H87)))</f>
        <v/>
      </c>
      <c r="EC93" s="382" t="str">
        <f ca="1">+IF(OFFSET('Hygiene Data'!$H$13,0,10*ROW('Hygiene Data'!H87))="","",OFFSET('Hygiene Data'!$H$13,0,10*ROW('Hygiene Data'!H87)))</f>
        <v/>
      </c>
      <c r="ED93" s="382" t="str">
        <f ca="1">+IF(OFFSET('Hygiene Data'!$I$11,0,10*ROW('Hygiene Data'!I87))="","",OFFSET('Hygiene Data'!$I$11,0,10*ROW('Hygiene Data'!I87)))</f>
        <v/>
      </c>
      <c r="EE93" s="382" t="str">
        <f ca="1">+IF(OFFSET('Hygiene Data'!$I$12,0,10*ROW('Hygiene Data'!I87))="","",OFFSET('Hygiene Data'!$I$12,0,10*ROW('Hygiene Data'!I87)))</f>
        <v/>
      </c>
      <c r="EF93" s="382" t="str">
        <f ca="1">+IF(OFFSET('Hygiene Data'!$I$13,0,10*ROW('Hygiene Data'!I87))="","",OFFSET('Hygiene Data'!$I$13,0,10*ROW('Hygiene Data'!I87)))</f>
        <v/>
      </c>
    </row>
    <row r="94" spans="1:136" x14ac:dyDescent="0.25">
      <c r="A94" s="491" t="str">
        <f ca="1">+IF(OFFSET('Water Data'!$B$2,0,10*ROW('Water Data'!E88))="","",OFFSET('Water Data'!$B$2,0,10*ROW('Water Data'!E88)))</f>
        <v/>
      </c>
      <c r="B94" s="491"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18" t="str">
        <f t="shared" ca="1" si="1"/>
        <v/>
      </c>
      <c r="D94" s="519"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19"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19"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19"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19"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19"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19"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19"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19"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19"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19"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19"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19"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19"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19"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19"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19"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19"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20"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20"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20"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20"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20"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20"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20"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20"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20"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20"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20"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20"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20"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20"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20"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20"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20"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20"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20"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20"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20"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20"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20"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20"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20"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20"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20"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20"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20"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20"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21"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97"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21"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21"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21"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21"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21"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21"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21"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21"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21"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21"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21"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21"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21"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21"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21"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21"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82" t="str">
        <f ca="1">+IF(OFFSET('Water Data'!$D$27,0,10*ROW('Water Data'!D88))="","",OFFSET('Water Data'!$D$27,0,10*ROW('Water Data'!D88)))</f>
        <v/>
      </c>
      <c r="BT94" s="382" t="str">
        <f ca="1">+IF(OFFSET('Water Data'!$D$28,0,10*ROW('Water Data'!D88))="","",OFFSET('Water Data'!$D$28,0,10*ROW('Water Data'!D88)))</f>
        <v/>
      </c>
      <c r="BU94" s="382" t="str">
        <f ca="1">+IF(OFFSET('Water Data'!$D$29,0,10*ROW('Water Data'!D88))="","",OFFSET('Water Data'!$D$29,0,10*ROW('Water Data'!D88)))</f>
        <v/>
      </c>
      <c r="BV94" s="382" t="str">
        <f ca="1">+IF(OFFSET('Water Data'!$E$27,0,10*ROW('Water Data'!E88))="","",OFFSET('Water Data'!$E$27,0,10*ROW('Water Data'!E88)))</f>
        <v/>
      </c>
      <c r="BW94" s="382" t="str">
        <f ca="1">+IF(OFFSET('Water Data'!$E$28,0,10*ROW('Water Data'!E88))="","",OFFSET('Water Data'!$E$28,0,10*ROW('Water Data'!E88)))</f>
        <v/>
      </c>
      <c r="BX94" s="382" t="str">
        <f ca="1">+IF(OFFSET('Water Data'!$E$29,0,10*ROW('Water Data'!E88))="","",OFFSET('Water Data'!$E$29,0,10*ROW('Water Data'!E88)))</f>
        <v/>
      </c>
      <c r="BY94" s="382" t="str">
        <f ca="1">+IF(OFFSET('Water Data'!$F$27,0,10*ROW('Water Data'!F88))="","",OFFSET('Water Data'!$F$27,0,10*ROW('Water Data'!F88)))</f>
        <v/>
      </c>
      <c r="BZ94" s="382" t="str">
        <f ca="1">+IF(OFFSET('Water Data'!$F$28,0,10*ROW('Water Data'!F88))="","",OFFSET('Water Data'!$F$28,0,10*ROW('Water Data'!F88)))</f>
        <v/>
      </c>
      <c r="CA94" s="382" t="str">
        <f ca="1">+IF(OFFSET('Water Data'!$F$29,0,10*ROW('Water Data'!F88))="","",OFFSET('Water Data'!$F$29,0,10*ROW('Water Data'!F88)))</f>
        <v/>
      </c>
      <c r="CB94" s="382" t="str">
        <f ca="1">+IF(OFFSET('Water Data'!$G$27,0,10*ROW('Water Data'!G88))="","",OFFSET('Water Data'!$G$27,0,10*ROW('Water Data'!G88)))</f>
        <v/>
      </c>
      <c r="CC94" s="382" t="str">
        <f ca="1">+IF(OFFSET('Water Data'!$G$28,0,10*ROW('Water Data'!G88))="","",OFFSET('Water Data'!$G$28,0,10*ROW('Water Data'!G88)))</f>
        <v/>
      </c>
      <c r="CD94" s="382" t="str">
        <f ca="1">+IF(OFFSET('Water Data'!$G$29,0,10*ROW('Water Data'!G88))="","",OFFSET('Water Data'!$G$29,0,10*ROW('Water Data'!G88)))</f>
        <v/>
      </c>
      <c r="CE94" s="382" t="str">
        <f ca="1">+IF(OFFSET('Water Data'!$H$27,0,10*ROW('Water Data'!H88))="","",OFFSET('Water Data'!$H$27,0,10*ROW('Water Data'!H88)))</f>
        <v/>
      </c>
      <c r="CF94" s="382" t="str">
        <f ca="1">+IF(OFFSET('Water Data'!$H$28,0,10*ROW('Water Data'!H88))="","",OFFSET('Water Data'!$H$28,0,10*ROW('Water Data'!H88)))</f>
        <v/>
      </c>
      <c r="CG94" s="382" t="str">
        <f ca="1">+IF(OFFSET('Water Data'!$H$29,0,10*ROW('Water Data'!H88))="","",OFFSET('Water Data'!$H$29,0,10*ROW('Water Data'!H88)))</f>
        <v/>
      </c>
      <c r="CH94" s="382" t="str">
        <f ca="1">+IF(OFFSET('Water Data'!$I$27,0,10*ROW('Water Data'!I88))="","",OFFSET('Water Data'!$I$27,0,10*ROW('Water Data'!I88)))</f>
        <v/>
      </c>
      <c r="CI94" s="382" t="str">
        <f ca="1">+IF(OFFSET('Water Data'!$I$28,0,10*ROW('Water Data'!I88))="","",OFFSET('Water Data'!$I$28,0,10*ROW('Water Data'!I88)))</f>
        <v/>
      </c>
      <c r="CJ94" s="382" t="str">
        <f ca="1">+IF(OFFSET('Water Data'!$I$29,0,10*ROW('Water Data'!I88))="","",OFFSET('Water Data'!$I$29,0,10*ROW('Water Data'!I88)))</f>
        <v/>
      </c>
      <c r="CK94" s="382" t="str">
        <f ca="1">+IF(OFFSET('Sanitation Data'!$D$28,0,10*ROW('Sanitation Data'!D88))="","",OFFSET('Sanitation Data'!$D$28,0,10*ROW('Sanitation Data'!D88)))</f>
        <v/>
      </c>
      <c r="CL94" s="382" t="str">
        <f ca="1">+IF(OFFSET('Sanitation Data'!$D$29,0,10*ROW('Sanitation Data'!D88))="","",OFFSET('Sanitation Data'!$D$29,0,10*ROW('Sanitation Data'!D88)))</f>
        <v/>
      </c>
      <c r="CM94" s="382" t="str">
        <f ca="1">+IF(OFFSET('Sanitation Data'!$D$30,0,10*ROW('Sanitation Data'!D88))="","",OFFSET('Sanitation Data'!$D$30,0,10*ROW('Sanitation Data'!D88)))</f>
        <v/>
      </c>
      <c r="CN94" s="382" t="str">
        <f ca="1">+IF(OFFSET('Sanitation Data'!$D$31,0,10*ROW('Sanitation Data'!D88))="","",OFFSET('Sanitation Data'!$D$31,0,10*ROW('Sanitation Data'!D88)))</f>
        <v/>
      </c>
      <c r="CO94" s="382" t="str">
        <f ca="1">+IF(OFFSET('Sanitation Data'!$D$32,0,10*ROW('Sanitation Data'!D88))="","",OFFSET('Sanitation Data'!$D$32,0,10*ROW('Sanitation Data'!D88)))</f>
        <v/>
      </c>
      <c r="CP94" s="382" t="str">
        <f ca="1">+IF(OFFSET('Sanitation Data'!$E$28,0,10*ROW('Sanitation Data'!E88))="","",OFFSET('Sanitation Data'!$E$28,0,10*ROW('Sanitation Data'!E88)))</f>
        <v/>
      </c>
      <c r="CQ94" s="382" t="str">
        <f ca="1">+IF(OFFSET('Sanitation Data'!$E$29,0,10*ROW('Sanitation Data'!E88))="","",OFFSET('Sanitation Data'!$E$29,0,10*ROW('Sanitation Data'!E88)))</f>
        <v/>
      </c>
      <c r="CR94" s="382" t="str">
        <f ca="1">+IF(OFFSET('Sanitation Data'!$E$30,0,10*ROW('Sanitation Data'!E88))="","",OFFSET('Sanitation Data'!$E$30,0,10*ROW('Sanitation Data'!E88)))</f>
        <v/>
      </c>
      <c r="CS94" s="382" t="str">
        <f ca="1">+IF(OFFSET('Sanitation Data'!$E$31,0,10*ROW('Sanitation Data'!E88))="","",OFFSET('Sanitation Data'!$E$31,0,10*ROW('Sanitation Data'!E88)))</f>
        <v/>
      </c>
      <c r="CT94" s="382" t="str">
        <f ca="1">+IF(OFFSET('Sanitation Data'!$E$32,0,10*ROW('Sanitation Data'!E88))="","",OFFSET('Sanitation Data'!$E$32,0,10*ROW('Sanitation Data'!E88)))</f>
        <v/>
      </c>
      <c r="CU94" s="382" t="str">
        <f ca="1">+IF(OFFSET('Sanitation Data'!$F$28,0,10*ROW('Sanitation Data'!F88))="","",OFFSET('Sanitation Data'!$F$28,0,10*ROW('Sanitation Data'!F88)))</f>
        <v/>
      </c>
      <c r="CV94" s="382" t="str">
        <f ca="1">+IF(OFFSET('Sanitation Data'!$F$29,0,10*ROW('Sanitation Data'!F88))="","",OFFSET('Sanitation Data'!$F$29,0,10*ROW('Sanitation Data'!F88)))</f>
        <v/>
      </c>
      <c r="CW94" s="382" t="str">
        <f ca="1">+IF(OFFSET('Sanitation Data'!$F$30,0,10*ROW('Sanitation Data'!F88))="","",OFFSET('Sanitation Data'!$F$30,0,10*ROW('Sanitation Data'!F88)))</f>
        <v/>
      </c>
      <c r="CX94" s="382" t="str">
        <f ca="1">+IF(OFFSET('Sanitation Data'!$F$31,0,10*ROW('Sanitation Data'!F88))="","",OFFSET('Sanitation Data'!$F$31,0,10*ROW('Sanitation Data'!F88)))</f>
        <v/>
      </c>
      <c r="CY94" s="382" t="str">
        <f ca="1">+IF(OFFSET('Sanitation Data'!$F$32,0,10*ROW('Sanitation Data'!F88))="","",OFFSET('Sanitation Data'!$F$32,0,10*ROW('Sanitation Data'!F88)))</f>
        <v/>
      </c>
      <c r="CZ94" s="382" t="str">
        <f ca="1">+IF(OFFSET('Sanitation Data'!$G$28,0,10*ROW('Sanitation Data'!G88))="","",OFFSET('Sanitation Data'!$G$28,0,10*ROW('Sanitation Data'!G88)))</f>
        <v/>
      </c>
      <c r="DA94" s="382" t="str">
        <f ca="1">+IF(OFFSET('Sanitation Data'!$G$29,0,10*ROW('Sanitation Data'!G88))="","",OFFSET('Sanitation Data'!$G$29,0,10*ROW('Sanitation Data'!G88)))</f>
        <v/>
      </c>
      <c r="DB94" s="382" t="str">
        <f ca="1">+IF(OFFSET('Sanitation Data'!$G$30,0,10*ROW('Sanitation Data'!G88))="","",OFFSET('Sanitation Data'!$G$30,0,10*ROW('Sanitation Data'!G88)))</f>
        <v/>
      </c>
      <c r="DC94" s="382" t="str">
        <f ca="1">+IF(OFFSET('Sanitation Data'!$G$31,0,10*ROW('Sanitation Data'!G88))="","",OFFSET('Sanitation Data'!$G$31,0,10*ROW('Sanitation Data'!G88)))</f>
        <v/>
      </c>
      <c r="DD94" s="382" t="str">
        <f ca="1">+IF(OFFSET('Sanitation Data'!$G$32,0,10*ROW('Sanitation Data'!G88))="","",OFFSET('Sanitation Data'!$G$32,0,10*ROW('Sanitation Data'!G88)))</f>
        <v/>
      </c>
      <c r="DE94" s="382" t="str">
        <f ca="1">+IF(OFFSET('Sanitation Data'!$H$28,0,10*ROW('Sanitation Data'!H88))="","",OFFSET('Sanitation Data'!$H$28,0,10*ROW('Sanitation Data'!H88)))</f>
        <v/>
      </c>
      <c r="DF94" s="382" t="str">
        <f ca="1">+IF(OFFSET('Sanitation Data'!$H$29,0,10*ROW('Sanitation Data'!H88))="","",OFFSET('Sanitation Data'!$H$29,0,10*ROW('Sanitation Data'!H88)))</f>
        <v/>
      </c>
      <c r="DG94" s="382" t="str">
        <f ca="1">+IF(OFFSET('Sanitation Data'!$H$30,0,10*ROW('Sanitation Data'!H88))="","",OFFSET('Sanitation Data'!$H$30,0,10*ROW('Sanitation Data'!H88)))</f>
        <v/>
      </c>
      <c r="DH94" s="382" t="str">
        <f ca="1">+IF(OFFSET('Sanitation Data'!$H$31,0,10*ROW('Sanitation Data'!H88))="","",OFFSET('Sanitation Data'!$H$31,0,10*ROW('Sanitation Data'!H88)))</f>
        <v/>
      </c>
      <c r="DI94" s="382" t="str">
        <f ca="1">+IF(OFFSET('Sanitation Data'!$H$32,0,10*ROW('Sanitation Data'!H88))="","",OFFSET('Sanitation Data'!$H$32,0,10*ROW('Sanitation Data'!H88)))</f>
        <v/>
      </c>
      <c r="DJ94" s="382" t="str">
        <f ca="1">+IF(OFFSET('Sanitation Data'!$I$28,0,10*ROW('Sanitation Data'!I88))="","",OFFSET('Sanitation Data'!$I$28,0,10*ROW('Sanitation Data'!I88)))</f>
        <v/>
      </c>
      <c r="DK94" s="382" t="str">
        <f ca="1">+IF(OFFSET('Sanitation Data'!$I$29,0,10*ROW('Sanitation Data'!I88))="","",OFFSET('Sanitation Data'!$I$29,0,10*ROW('Sanitation Data'!I88)))</f>
        <v/>
      </c>
      <c r="DL94" s="382" t="str">
        <f ca="1">+IF(OFFSET('Sanitation Data'!$I$30,0,10*ROW('Sanitation Data'!I88))="","",OFFSET('Sanitation Data'!$I$30,0,10*ROW('Sanitation Data'!I88)))</f>
        <v/>
      </c>
      <c r="DM94" s="382" t="str">
        <f ca="1">+IF(OFFSET('Sanitation Data'!$I$31,0,10*ROW('Sanitation Data'!I88))="","",OFFSET('Sanitation Data'!$I$31,0,10*ROW('Sanitation Data'!I88)))</f>
        <v/>
      </c>
      <c r="DN94" s="382" t="str">
        <f ca="1">+IF(OFFSET('Sanitation Data'!$I$32,0,10*ROW('Sanitation Data'!I88))="","",OFFSET('Sanitation Data'!$I$32,0,10*ROW('Sanitation Data'!I88)))</f>
        <v/>
      </c>
      <c r="DO94" s="382" t="str">
        <f ca="1">+IF(OFFSET('Hygiene Data'!$D$11,0,10*ROW('Hygiene Data'!D88))="","",OFFSET('Hygiene Data'!$D$11,0,10*ROW('Hygiene Data'!D88)))</f>
        <v/>
      </c>
      <c r="DP94" s="382" t="str">
        <f ca="1">+IF(OFFSET('Hygiene Data'!$D$12,0,10*ROW('Hygiene Data'!D88))="","",OFFSET('Hygiene Data'!$D$12,0,10*ROW('Hygiene Data'!D88)))</f>
        <v/>
      </c>
      <c r="DQ94" s="382" t="str">
        <f ca="1">+IF(OFFSET('Hygiene Data'!$D$13,0,10*ROW('Hygiene Data'!D88))="","",OFFSET('Hygiene Data'!$D$13,0,10*ROW('Hygiene Data'!D88)))</f>
        <v/>
      </c>
      <c r="DR94" s="382" t="str">
        <f ca="1">+IF(OFFSET('Hygiene Data'!$E$11,0,10*ROW('Hygiene Data'!E88))="","",OFFSET('Hygiene Data'!$E$11,0,10*ROW('Hygiene Data'!E88)))</f>
        <v/>
      </c>
      <c r="DS94" s="382" t="str">
        <f ca="1">+IF(OFFSET('Hygiene Data'!$E$12,0,10*ROW('Hygiene Data'!E88))="","",OFFSET('Hygiene Data'!$E$12,0,10*ROW('Hygiene Data'!E88)))</f>
        <v/>
      </c>
      <c r="DT94" s="382" t="str">
        <f ca="1">+IF(OFFSET('Hygiene Data'!$E$13,0,10*ROW('Hygiene Data'!E88))="","",OFFSET('Hygiene Data'!$E$13,0,10*ROW('Hygiene Data'!E88)))</f>
        <v/>
      </c>
      <c r="DU94" s="382" t="str">
        <f ca="1">+IF(OFFSET('Hygiene Data'!$F$11,0,10*ROW('Hygiene Data'!F88))="","",OFFSET('Hygiene Data'!$F$11,0,10*ROW('Hygiene Data'!F88)))</f>
        <v/>
      </c>
      <c r="DV94" s="382" t="str">
        <f ca="1">+IF(OFFSET('Hygiene Data'!$F$12,0,10*ROW('Hygiene Data'!F88))="","",OFFSET('Hygiene Data'!$F$12,0,10*ROW('Hygiene Data'!F88)))</f>
        <v/>
      </c>
      <c r="DW94" s="382" t="str">
        <f ca="1">+IF(OFFSET('Hygiene Data'!$F$13,0,10*ROW('Hygiene Data'!F88))="","",OFFSET('Hygiene Data'!$F$13,0,10*ROW('Hygiene Data'!F88)))</f>
        <v/>
      </c>
      <c r="DX94" s="382" t="str">
        <f ca="1">+IF(OFFSET('Hygiene Data'!$G$11,0,10*ROW('Hygiene Data'!G88))="","",OFFSET('Hygiene Data'!$G$11,0,10*ROW('Hygiene Data'!G88)))</f>
        <v/>
      </c>
      <c r="DY94" s="382" t="str">
        <f ca="1">+IF(OFFSET('Hygiene Data'!$G$12,0,10*ROW('Hygiene Data'!G88))="","",OFFSET('Hygiene Data'!$G$12,0,10*ROW('Hygiene Data'!G88)))</f>
        <v/>
      </c>
      <c r="DZ94" s="382" t="str">
        <f ca="1">+IF(OFFSET('Hygiene Data'!$G$13,0,10*ROW('Hygiene Data'!G88))="","",OFFSET('Hygiene Data'!$G$13,0,10*ROW('Hygiene Data'!G88)))</f>
        <v/>
      </c>
      <c r="EA94" s="382" t="str">
        <f ca="1">+IF(OFFSET('Hygiene Data'!$H$11,0,10*ROW('Hygiene Data'!H88))="","",OFFSET('Hygiene Data'!$H$11,0,10*ROW('Hygiene Data'!H88)))</f>
        <v/>
      </c>
      <c r="EB94" s="382" t="str">
        <f ca="1">+IF(OFFSET('Hygiene Data'!$H$12,0,10*ROW('Hygiene Data'!H88))="","",OFFSET('Hygiene Data'!$H$12,0,10*ROW('Hygiene Data'!H88)))</f>
        <v/>
      </c>
      <c r="EC94" s="382" t="str">
        <f ca="1">+IF(OFFSET('Hygiene Data'!$H$13,0,10*ROW('Hygiene Data'!H88))="","",OFFSET('Hygiene Data'!$H$13,0,10*ROW('Hygiene Data'!H88)))</f>
        <v/>
      </c>
      <c r="ED94" s="382" t="str">
        <f ca="1">+IF(OFFSET('Hygiene Data'!$I$11,0,10*ROW('Hygiene Data'!I88))="","",OFFSET('Hygiene Data'!$I$11,0,10*ROW('Hygiene Data'!I88)))</f>
        <v/>
      </c>
      <c r="EE94" s="382" t="str">
        <f ca="1">+IF(OFFSET('Hygiene Data'!$I$12,0,10*ROW('Hygiene Data'!I88))="","",OFFSET('Hygiene Data'!$I$12,0,10*ROW('Hygiene Data'!I88)))</f>
        <v/>
      </c>
      <c r="EF94" s="382" t="str">
        <f ca="1">+IF(OFFSET('Hygiene Data'!$I$13,0,10*ROW('Hygiene Data'!I88))="","",OFFSET('Hygiene Data'!$I$13,0,10*ROW('Hygiene Data'!I88)))</f>
        <v/>
      </c>
    </row>
    <row r="95" spans="1:136" x14ac:dyDescent="0.25">
      <c r="A95" s="491" t="str">
        <f ca="1">+IF(OFFSET('Water Data'!$B$2,0,10*ROW('Water Data'!E89))="","",OFFSET('Water Data'!$B$2,0,10*ROW('Water Data'!E89)))</f>
        <v/>
      </c>
      <c r="B95" s="491"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18" t="str">
        <f t="shared" ca="1" si="1"/>
        <v/>
      </c>
      <c r="D95" s="519"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19"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19"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19"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19"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19"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19"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19"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19"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19"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19"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19"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19"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19"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19"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19"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19"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19"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20"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20"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20"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20"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20"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20"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20"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20"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20"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20"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20"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20"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20"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20"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20"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20"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20"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20"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20"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20"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20"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20"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20"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20"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20"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20"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20"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20"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20"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20"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21"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97"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21"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21"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21"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21"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21"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21"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21"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21"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21"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21"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21"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21"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21"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21"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21"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21"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82" t="str">
        <f ca="1">+IF(OFFSET('Water Data'!$D$27,0,10*ROW('Water Data'!D89))="","",OFFSET('Water Data'!$D$27,0,10*ROW('Water Data'!D89)))</f>
        <v/>
      </c>
      <c r="BT95" s="382" t="str">
        <f ca="1">+IF(OFFSET('Water Data'!$D$28,0,10*ROW('Water Data'!D89))="","",OFFSET('Water Data'!$D$28,0,10*ROW('Water Data'!D89)))</f>
        <v/>
      </c>
      <c r="BU95" s="382" t="str">
        <f ca="1">+IF(OFFSET('Water Data'!$D$29,0,10*ROW('Water Data'!D89))="","",OFFSET('Water Data'!$D$29,0,10*ROW('Water Data'!D89)))</f>
        <v/>
      </c>
      <c r="BV95" s="382" t="str">
        <f ca="1">+IF(OFFSET('Water Data'!$E$27,0,10*ROW('Water Data'!E89))="","",OFFSET('Water Data'!$E$27,0,10*ROW('Water Data'!E89)))</f>
        <v/>
      </c>
      <c r="BW95" s="382" t="str">
        <f ca="1">+IF(OFFSET('Water Data'!$E$28,0,10*ROW('Water Data'!E89))="","",OFFSET('Water Data'!$E$28,0,10*ROW('Water Data'!E89)))</f>
        <v/>
      </c>
      <c r="BX95" s="382" t="str">
        <f ca="1">+IF(OFFSET('Water Data'!$E$29,0,10*ROW('Water Data'!E89))="","",OFFSET('Water Data'!$E$29,0,10*ROW('Water Data'!E89)))</f>
        <v/>
      </c>
      <c r="BY95" s="382" t="str">
        <f ca="1">+IF(OFFSET('Water Data'!$F$27,0,10*ROW('Water Data'!F89))="","",OFFSET('Water Data'!$F$27,0,10*ROW('Water Data'!F89)))</f>
        <v/>
      </c>
      <c r="BZ95" s="382" t="str">
        <f ca="1">+IF(OFFSET('Water Data'!$F$28,0,10*ROW('Water Data'!F89))="","",OFFSET('Water Data'!$F$28,0,10*ROW('Water Data'!F89)))</f>
        <v/>
      </c>
      <c r="CA95" s="382" t="str">
        <f ca="1">+IF(OFFSET('Water Data'!$F$29,0,10*ROW('Water Data'!F89))="","",OFFSET('Water Data'!$F$29,0,10*ROW('Water Data'!F89)))</f>
        <v/>
      </c>
      <c r="CB95" s="382" t="str">
        <f ca="1">+IF(OFFSET('Water Data'!$G$27,0,10*ROW('Water Data'!G89))="","",OFFSET('Water Data'!$G$27,0,10*ROW('Water Data'!G89)))</f>
        <v/>
      </c>
      <c r="CC95" s="382" t="str">
        <f ca="1">+IF(OFFSET('Water Data'!$G$28,0,10*ROW('Water Data'!G89))="","",OFFSET('Water Data'!$G$28,0,10*ROW('Water Data'!G89)))</f>
        <v/>
      </c>
      <c r="CD95" s="382" t="str">
        <f ca="1">+IF(OFFSET('Water Data'!$G$29,0,10*ROW('Water Data'!G89))="","",OFFSET('Water Data'!$G$29,0,10*ROW('Water Data'!G89)))</f>
        <v/>
      </c>
      <c r="CE95" s="382" t="str">
        <f ca="1">+IF(OFFSET('Water Data'!$H$27,0,10*ROW('Water Data'!H89))="","",OFFSET('Water Data'!$H$27,0,10*ROW('Water Data'!H89)))</f>
        <v/>
      </c>
      <c r="CF95" s="382" t="str">
        <f ca="1">+IF(OFFSET('Water Data'!$H$28,0,10*ROW('Water Data'!H89))="","",OFFSET('Water Data'!$H$28,0,10*ROW('Water Data'!H89)))</f>
        <v/>
      </c>
      <c r="CG95" s="382" t="str">
        <f ca="1">+IF(OFFSET('Water Data'!$H$29,0,10*ROW('Water Data'!H89))="","",OFFSET('Water Data'!$H$29,0,10*ROW('Water Data'!H89)))</f>
        <v/>
      </c>
      <c r="CH95" s="382" t="str">
        <f ca="1">+IF(OFFSET('Water Data'!$I$27,0,10*ROW('Water Data'!I89))="","",OFFSET('Water Data'!$I$27,0,10*ROW('Water Data'!I89)))</f>
        <v/>
      </c>
      <c r="CI95" s="382" t="str">
        <f ca="1">+IF(OFFSET('Water Data'!$I$28,0,10*ROW('Water Data'!I89))="","",OFFSET('Water Data'!$I$28,0,10*ROW('Water Data'!I89)))</f>
        <v/>
      </c>
      <c r="CJ95" s="382" t="str">
        <f ca="1">+IF(OFFSET('Water Data'!$I$29,0,10*ROW('Water Data'!I89))="","",OFFSET('Water Data'!$I$29,0,10*ROW('Water Data'!I89)))</f>
        <v/>
      </c>
      <c r="CK95" s="382" t="str">
        <f ca="1">+IF(OFFSET('Sanitation Data'!$D$28,0,10*ROW('Sanitation Data'!D89))="","",OFFSET('Sanitation Data'!$D$28,0,10*ROW('Sanitation Data'!D89)))</f>
        <v/>
      </c>
      <c r="CL95" s="382" t="str">
        <f ca="1">+IF(OFFSET('Sanitation Data'!$D$29,0,10*ROW('Sanitation Data'!D89))="","",OFFSET('Sanitation Data'!$D$29,0,10*ROW('Sanitation Data'!D89)))</f>
        <v/>
      </c>
      <c r="CM95" s="382" t="str">
        <f ca="1">+IF(OFFSET('Sanitation Data'!$D$30,0,10*ROW('Sanitation Data'!D89))="","",OFFSET('Sanitation Data'!$D$30,0,10*ROW('Sanitation Data'!D89)))</f>
        <v/>
      </c>
      <c r="CN95" s="382" t="str">
        <f ca="1">+IF(OFFSET('Sanitation Data'!$D$31,0,10*ROW('Sanitation Data'!D89))="","",OFFSET('Sanitation Data'!$D$31,0,10*ROW('Sanitation Data'!D89)))</f>
        <v/>
      </c>
      <c r="CO95" s="382" t="str">
        <f ca="1">+IF(OFFSET('Sanitation Data'!$D$32,0,10*ROW('Sanitation Data'!D89))="","",OFFSET('Sanitation Data'!$D$32,0,10*ROW('Sanitation Data'!D89)))</f>
        <v/>
      </c>
      <c r="CP95" s="382" t="str">
        <f ca="1">+IF(OFFSET('Sanitation Data'!$E$28,0,10*ROW('Sanitation Data'!E89))="","",OFFSET('Sanitation Data'!$E$28,0,10*ROW('Sanitation Data'!E89)))</f>
        <v/>
      </c>
      <c r="CQ95" s="382" t="str">
        <f ca="1">+IF(OFFSET('Sanitation Data'!$E$29,0,10*ROW('Sanitation Data'!E89))="","",OFFSET('Sanitation Data'!$E$29,0,10*ROW('Sanitation Data'!E89)))</f>
        <v/>
      </c>
      <c r="CR95" s="382" t="str">
        <f ca="1">+IF(OFFSET('Sanitation Data'!$E$30,0,10*ROW('Sanitation Data'!E89))="","",OFFSET('Sanitation Data'!$E$30,0,10*ROW('Sanitation Data'!E89)))</f>
        <v/>
      </c>
      <c r="CS95" s="382" t="str">
        <f ca="1">+IF(OFFSET('Sanitation Data'!$E$31,0,10*ROW('Sanitation Data'!E89))="","",OFFSET('Sanitation Data'!$E$31,0,10*ROW('Sanitation Data'!E89)))</f>
        <v/>
      </c>
      <c r="CT95" s="382" t="str">
        <f ca="1">+IF(OFFSET('Sanitation Data'!$E$32,0,10*ROW('Sanitation Data'!E89))="","",OFFSET('Sanitation Data'!$E$32,0,10*ROW('Sanitation Data'!E89)))</f>
        <v/>
      </c>
      <c r="CU95" s="382" t="str">
        <f ca="1">+IF(OFFSET('Sanitation Data'!$F$28,0,10*ROW('Sanitation Data'!F89))="","",OFFSET('Sanitation Data'!$F$28,0,10*ROW('Sanitation Data'!F89)))</f>
        <v/>
      </c>
      <c r="CV95" s="382" t="str">
        <f ca="1">+IF(OFFSET('Sanitation Data'!$F$29,0,10*ROW('Sanitation Data'!F89))="","",OFFSET('Sanitation Data'!$F$29,0,10*ROW('Sanitation Data'!F89)))</f>
        <v/>
      </c>
      <c r="CW95" s="382" t="str">
        <f ca="1">+IF(OFFSET('Sanitation Data'!$F$30,0,10*ROW('Sanitation Data'!F89))="","",OFFSET('Sanitation Data'!$F$30,0,10*ROW('Sanitation Data'!F89)))</f>
        <v/>
      </c>
      <c r="CX95" s="382" t="str">
        <f ca="1">+IF(OFFSET('Sanitation Data'!$F$31,0,10*ROW('Sanitation Data'!F89))="","",OFFSET('Sanitation Data'!$F$31,0,10*ROW('Sanitation Data'!F89)))</f>
        <v/>
      </c>
      <c r="CY95" s="382" t="str">
        <f ca="1">+IF(OFFSET('Sanitation Data'!$F$32,0,10*ROW('Sanitation Data'!F89))="","",OFFSET('Sanitation Data'!$F$32,0,10*ROW('Sanitation Data'!F89)))</f>
        <v/>
      </c>
      <c r="CZ95" s="382" t="str">
        <f ca="1">+IF(OFFSET('Sanitation Data'!$G$28,0,10*ROW('Sanitation Data'!G89))="","",OFFSET('Sanitation Data'!$G$28,0,10*ROW('Sanitation Data'!G89)))</f>
        <v/>
      </c>
      <c r="DA95" s="382" t="str">
        <f ca="1">+IF(OFFSET('Sanitation Data'!$G$29,0,10*ROW('Sanitation Data'!G89))="","",OFFSET('Sanitation Data'!$G$29,0,10*ROW('Sanitation Data'!G89)))</f>
        <v/>
      </c>
      <c r="DB95" s="382" t="str">
        <f ca="1">+IF(OFFSET('Sanitation Data'!$G$30,0,10*ROW('Sanitation Data'!G89))="","",OFFSET('Sanitation Data'!$G$30,0,10*ROW('Sanitation Data'!G89)))</f>
        <v/>
      </c>
      <c r="DC95" s="382" t="str">
        <f ca="1">+IF(OFFSET('Sanitation Data'!$G$31,0,10*ROW('Sanitation Data'!G89))="","",OFFSET('Sanitation Data'!$G$31,0,10*ROW('Sanitation Data'!G89)))</f>
        <v/>
      </c>
      <c r="DD95" s="382" t="str">
        <f ca="1">+IF(OFFSET('Sanitation Data'!$G$32,0,10*ROW('Sanitation Data'!G89))="","",OFFSET('Sanitation Data'!$G$32,0,10*ROW('Sanitation Data'!G89)))</f>
        <v/>
      </c>
      <c r="DE95" s="382" t="str">
        <f ca="1">+IF(OFFSET('Sanitation Data'!$H$28,0,10*ROW('Sanitation Data'!H89))="","",OFFSET('Sanitation Data'!$H$28,0,10*ROW('Sanitation Data'!H89)))</f>
        <v/>
      </c>
      <c r="DF95" s="382" t="str">
        <f ca="1">+IF(OFFSET('Sanitation Data'!$H$29,0,10*ROW('Sanitation Data'!H89))="","",OFFSET('Sanitation Data'!$H$29,0,10*ROW('Sanitation Data'!H89)))</f>
        <v/>
      </c>
      <c r="DG95" s="382" t="str">
        <f ca="1">+IF(OFFSET('Sanitation Data'!$H$30,0,10*ROW('Sanitation Data'!H89))="","",OFFSET('Sanitation Data'!$H$30,0,10*ROW('Sanitation Data'!H89)))</f>
        <v/>
      </c>
      <c r="DH95" s="382" t="str">
        <f ca="1">+IF(OFFSET('Sanitation Data'!$H$31,0,10*ROW('Sanitation Data'!H89))="","",OFFSET('Sanitation Data'!$H$31,0,10*ROW('Sanitation Data'!H89)))</f>
        <v/>
      </c>
      <c r="DI95" s="382" t="str">
        <f ca="1">+IF(OFFSET('Sanitation Data'!$H$32,0,10*ROW('Sanitation Data'!H89))="","",OFFSET('Sanitation Data'!$H$32,0,10*ROW('Sanitation Data'!H89)))</f>
        <v/>
      </c>
      <c r="DJ95" s="382" t="str">
        <f ca="1">+IF(OFFSET('Sanitation Data'!$I$28,0,10*ROW('Sanitation Data'!I89))="","",OFFSET('Sanitation Data'!$I$28,0,10*ROW('Sanitation Data'!I89)))</f>
        <v/>
      </c>
      <c r="DK95" s="382" t="str">
        <f ca="1">+IF(OFFSET('Sanitation Data'!$I$29,0,10*ROW('Sanitation Data'!I89))="","",OFFSET('Sanitation Data'!$I$29,0,10*ROW('Sanitation Data'!I89)))</f>
        <v/>
      </c>
      <c r="DL95" s="382" t="str">
        <f ca="1">+IF(OFFSET('Sanitation Data'!$I$30,0,10*ROW('Sanitation Data'!I89))="","",OFFSET('Sanitation Data'!$I$30,0,10*ROW('Sanitation Data'!I89)))</f>
        <v/>
      </c>
      <c r="DM95" s="382" t="str">
        <f ca="1">+IF(OFFSET('Sanitation Data'!$I$31,0,10*ROW('Sanitation Data'!I89))="","",OFFSET('Sanitation Data'!$I$31,0,10*ROW('Sanitation Data'!I89)))</f>
        <v/>
      </c>
      <c r="DN95" s="382" t="str">
        <f ca="1">+IF(OFFSET('Sanitation Data'!$I$32,0,10*ROW('Sanitation Data'!I89))="","",OFFSET('Sanitation Data'!$I$32,0,10*ROW('Sanitation Data'!I89)))</f>
        <v/>
      </c>
      <c r="DO95" s="382" t="str">
        <f ca="1">+IF(OFFSET('Hygiene Data'!$D$11,0,10*ROW('Hygiene Data'!D89))="","",OFFSET('Hygiene Data'!$D$11,0,10*ROW('Hygiene Data'!D89)))</f>
        <v/>
      </c>
      <c r="DP95" s="382" t="str">
        <f ca="1">+IF(OFFSET('Hygiene Data'!$D$12,0,10*ROW('Hygiene Data'!D89))="","",OFFSET('Hygiene Data'!$D$12,0,10*ROW('Hygiene Data'!D89)))</f>
        <v/>
      </c>
      <c r="DQ95" s="382" t="str">
        <f ca="1">+IF(OFFSET('Hygiene Data'!$D$13,0,10*ROW('Hygiene Data'!D89))="","",OFFSET('Hygiene Data'!$D$13,0,10*ROW('Hygiene Data'!D89)))</f>
        <v/>
      </c>
      <c r="DR95" s="382" t="str">
        <f ca="1">+IF(OFFSET('Hygiene Data'!$E$11,0,10*ROW('Hygiene Data'!E89))="","",OFFSET('Hygiene Data'!$E$11,0,10*ROW('Hygiene Data'!E89)))</f>
        <v/>
      </c>
      <c r="DS95" s="382" t="str">
        <f ca="1">+IF(OFFSET('Hygiene Data'!$E$12,0,10*ROW('Hygiene Data'!E89))="","",OFFSET('Hygiene Data'!$E$12,0,10*ROW('Hygiene Data'!E89)))</f>
        <v/>
      </c>
      <c r="DT95" s="382" t="str">
        <f ca="1">+IF(OFFSET('Hygiene Data'!$E$13,0,10*ROW('Hygiene Data'!E89))="","",OFFSET('Hygiene Data'!$E$13,0,10*ROW('Hygiene Data'!E89)))</f>
        <v/>
      </c>
      <c r="DU95" s="382" t="str">
        <f ca="1">+IF(OFFSET('Hygiene Data'!$F$11,0,10*ROW('Hygiene Data'!F89))="","",OFFSET('Hygiene Data'!$F$11,0,10*ROW('Hygiene Data'!F89)))</f>
        <v/>
      </c>
      <c r="DV95" s="382" t="str">
        <f ca="1">+IF(OFFSET('Hygiene Data'!$F$12,0,10*ROW('Hygiene Data'!F89))="","",OFFSET('Hygiene Data'!$F$12,0,10*ROW('Hygiene Data'!F89)))</f>
        <v/>
      </c>
      <c r="DW95" s="382" t="str">
        <f ca="1">+IF(OFFSET('Hygiene Data'!$F$13,0,10*ROW('Hygiene Data'!F89))="","",OFFSET('Hygiene Data'!$F$13,0,10*ROW('Hygiene Data'!F89)))</f>
        <v/>
      </c>
      <c r="DX95" s="382" t="str">
        <f ca="1">+IF(OFFSET('Hygiene Data'!$G$11,0,10*ROW('Hygiene Data'!G89))="","",OFFSET('Hygiene Data'!$G$11,0,10*ROW('Hygiene Data'!G89)))</f>
        <v/>
      </c>
      <c r="DY95" s="382" t="str">
        <f ca="1">+IF(OFFSET('Hygiene Data'!$G$12,0,10*ROW('Hygiene Data'!G89))="","",OFFSET('Hygiene Data'!$G$12,0,10*ROW('Hygiene Data'!G89)))</f>
        <v/>
      </c>
      <c r="DZ95" s="382" t="str">
        <f ca="1">+IF(OFFSET('Hygiene Data'!$G$13,0,10*ROW('Hygiene Data'!G89))="","",OFFSET('Hygiene Data'!$G$13,0,10*ROW('Hygiene Data'!G89)))</f>
        <v/>
      </c>
      <c r="EA95" s="382" t="str">
        <f ca="1">+IF(OFFSET('Hygiene Data'!$H$11,0,10*ROW('Hygiene Data'!H89))="","",OFFSET('Hygiene Data'!$H$11,0,10*ROW('Hygiene Data'!H89)))</f>
        <v/>
      </c>
      <c r="EB95" s="382" t="str">
        <f ca="1">+IF(OFFSET('Hygiene Data'!$H$12,0,10*ROW('Hygiene Data'!H89))="","",OFFSET('Hygiene Data'!$H$12,0,10*ROW('Hygiene Data'!H89)))</f>
        <v/>
      </c>
      <c r="EC95" s="382" t="str">
        <f ca="1">+IF(OFFSET('Hygiene Data'!$H$13,0,10*ROW('Hygiene Data'!H89))="","",OFFSET('Hygiene Data'!$H$13,0,10*ROW('Hygiene Data'!H89)))</f>
        <v/>
      </c>
      <c r="ED95" s="382" t="str">
        <f ca="1">+IF(OFFSET('Hygiene Data'!$I$11,0,10*ROW('Hygiene Data'!I89))="","",OFFSET('Hygiene Data'!$I$11,0,10*ROW('Hygiene Data'!I89)))</f>
        <v/>
      </c>
      <c r="EE95" s="382" t="str">
        <f ca="1">+IF(OFFSET('Hygiene Data'!$I$12,0,10*ROW('Hygiene Data'!I89))="","",OFFSET('Hygiene Data'!$I$12,0,10*ROW('Hygiene Data'!I89)))</f>
        <v/>
      </c>
      <c r="EF95" s="382" t="str">
        <f ca="1">+IF(OFFSET('Hygiene Data'!$I$13,0,10*ROW('Hygiene Data'!I89))="","",OFFSET('Hygiene Data'!$I$13,0,10*ROW('Hygiene Data'!I89)))</f>
        <v/>
      </c>
    </row>
    <row r="96" spans="1:136" x14ac:dyDescent="0.25">
      <c r="A96" s="491" t="str">
        <f ca="1">+IF(OFFSET('Water Data'!$B$2,0,10*ROW('Water Data'!E90))="","",OFFSET('Water Data'!$B$2,0,10*ROW('Water Data'!E90)))</f>
        <v/>
      </c>
      <c r="B96" s="491"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18" t="str">
        <f t="shared" ca="1" si="1"/>
        <v/>
      </c>
      <c r="D96" s="519"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19"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19"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19"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19"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19"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19"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19"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19"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19"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19"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19"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19"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19"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19"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19"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19"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19"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20"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20"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20"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20"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20"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20"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20"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20"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20"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20"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20"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20"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20"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20"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20"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20"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20"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20"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20"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20"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20"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20"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20"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20"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20"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20"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20"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20"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20"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20"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21"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97"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21"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21"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21"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21"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21"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21"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21"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21"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21"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21"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21"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21"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21"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21"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21"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21"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82" t="str">
        <f ca="1">+IF(OFFSET('Water Data'!$D$27,0,10*ROW('Water Data'!D90))="","",OFFSET('Water Data'!$D$27,0,10*ROW('Water Data'!D90)))</f>
        <v/>
      </c>
      <c r="BT96" s="382" t="str">
        <f ca="1">+IF(OFFSET('Water Data'!$D$28,0,10*ROW('Water Data'!D90))="","",OFFSET('Water Data'!$D$28,0,10*ROW('Water Data'!D90)))</f>
        <v/>
      </c>
      <c r="BU96" s="382" t="str">
        <f ca="1">+IF(OFFSET('Water Data'!$D$29,0,10*ROW('Water Data'!D90))="","",OFFSET('Water Data'!$D$29,0,10*ROW('Water Data'!D90)))</f>
        <v/>
      </c>
      <c r="BV96" s="382" t="str">
        <f ca="1">+IF(OFFSET('Water Data'!$E$27,0,10*ROW('Water Data'!E90))="","",OFFSET('Water Data'!$E$27,0,10*ROW('Water Data'!E90)))</f>
        <v/>
      </c>
      <c r="BW96" s="382" t="str">
        <f ca="1">+IF(OFFSET('Water Data'!$E$28,0,10*ROW('Water Data'!E90))="","",OFFSET('Water Data'!$E$28,0,10*ROW('Water Data'!E90)))</f>
        <v/>
      </c>
      <c r="BX96" s="382" t="str">
        <f ca="1">+IF(OFFSET('Water Data'!$E$29,0,10*ROW('Water Data'!E90))="","",OFFSET('Water Data'!$E$29,0,10*ROW('Water Data'!E90)))</f>
        <v/>
      </c>
      <c r="BY96" s="382" t="str">
        <f ca="1">+IF(OFFSET('Water Data'!$F$27,0,10*ROW('Water Data'!F90))="","",OFFSET('Water Data'!$F$27,0,10*ROW('Water Data'!F90)))</f>
        <v/>
      </c>
      <c r="BZ96" s="382" t="str">
        <f ca="1">+IF(OFFSET('Water Data'!$F$28,0,10*ROW('Water Data'!F90))="","",OFFSET('Water Data'!$F$28,0,10*ROW('Water Data'!F90)))</f>
        <v/>
      </c>
      <c r="CA96" s="382" t="str">
        <f ca="1">+IF(OFFSET('Water Data'!$F$29,0,10*ROW('Water Data'!F90))="","",OFFSET('Water Data'!$F$29,0,10*ROW('Water Data'!F90)))</f>
        <v/>
      </c>
      <c r="CB96" s="382" t="str">
        <f ca="1">+IF(OFFSET('Water Data'!$G$27,0,10*ROW('Water Data'!G90))="","",OFFSET('Water Data'!$G$27,0,10*ROW('Water Data'!G90)))</f>
        <v/>
      </c>
      <c r="CC96" s="382" t="str">
        <f ca="1">+IF(OFFSET('Water Data'!$G$28,0,10*ROW('Water Data'!G90))="","",OFFSET('Water Data'!$G$28,0,10*ROW('Water Data'!G90)))</f>
        <v/>
      </c>
      <c r="CD96" s="382" t="str">
        <f ca="1">+IF(OFFSET('Water Data'!$G$29,0,10*ROW('Water Data'!G90))="","",OFFSET('Water Data'!$G$29,0,10*ROW('Water Data'!G90)))</f>
        <v/>
      </c>
      <c r="CE96" s="382" t="str">
        <f ca="1">+IF(OFFSET('Water Data'!$H$27,0,10*ROW('Water Data'!H90))="","",OFFSET('Water Data'!$H$27,0,10*ROW('Water Data'!H90)))</f>
        <v/>
      </c>
      <c r="CF96" s="382" t="str">
        <f ca="1">+IF(OFFSET('Water Data'!$H$28,0,10*ROW('Water Data'!H90))="","",OFFSET('Water Data'!$H$28,0,10*ROW('Water Data'!H90)))</f>
        <v/>
      </c>
      <c r="CG96" s="382" t="str">
        <f ca="1">+IF(OFFSET('Water Data'!$H$29,0,10*ROW('Water Data'!H90))="","",OFFSET('Water Data'!$H$29,0,10*ROW('Water Data'!H90)))</f>
        <v/>
      </c>
      <c r="CH96" s="382" t="str">
        <f ca="1">+IF(OFFSET('Water Data'!$I$27,0,10*ROW('Water Data'!I90))="","",OFFSET('Water Data'!$I$27,0,10*ROW('Water Data'!I90)))</f>
        <v/>
      </c>
      <c r="CI96" s="382" t="str">
        <f ca="1">+IF(OFFSET('Water Data'!$I$28,0,10*ROW('Water Data'!I90))="","",OFFSET('Water Data'!$I$28,0,10*ROW('Water Data'!I90)))</f>
        <v/>
      </c>
      <c r="CJ96" s="382" t="str">
        <f ca="1">+IF(OFFSET('Water Data'!$I$29,0,10*ROW('Water Data'!I90))="","",OFFSET('Water Data'!$I$29,0,10*ROW('Water Data'!I90)))</f>
        <v/>
      </c>
      <c r="CK96" s="382" t="str">
        <f ca="1">+IF(OFFSET('Sanitation Data'!$D$28,0,10*ROW('Sanitation Data'!D90))="","",OFFSET('Sanitation Data'!$D$28,0,10*ROW('Sanitation Data'!D90)))</f>
        <v/>
      </c>
      <c r="CL96" s="382" t="str">
        <f ca="1">+IF(OFFSET('Sanitation Data'!$D$29,0,10*ROW('Sanitation Data'!D90))="","",OFFSET('Sanitation Data'!$D$29,0,10*ROW('Sanitation Data'!D90)))</f>
        <v/>
      </c>
      <c r="CM96" s="382" t="str">
        <f ca="1">+IF(OFFSET('Sanitation Data'!$D$30,0,10*ROW('Sanitation Data'!D90))="","",OFFSET('Sanitation Data'!$D$30,0,10*ROW('Sanitation Data'!D90)))</f>
        <v/>
      </c>
      <c r="CN96" s="382" t="str">
        <f ca="1">+IF(OFFSET('Sanitation Data'!$D$31,0,10*ROW('Sanitation Data'!D90))="","",OFFSET('Sanitation Data'!$D$31,0,10*ROW('Sanitation Data'!D90)))</f>
        <v/>
      </c>
      <c r="CO96" s="382" t="str">
        <f ca="1">+IF(OFFSET('Sanitation Data'!$D$32,0,10*ROW('Sanitation Data'!D90))="","",OFFSET('Sanitation Data'!$D$32,0,10*ROW('Sanitation Data'!D90)))</f>
        <v/>
      </c>
      <c r="CP96" s="382" t="str">
        <f ca="1">+IF(OFFSET('Sanitation Data'!$E$28,0,10*ROW('Sanitation Data'!E90))="","",OFFSET('Sanitation Data'!$E$28,0,10*ROW('Sanitation Data'!E90)))</f>
        <v/>
      </c>
      <c r="CQ96" s="382" t="str">
        <f ca="1">+IF(OFFSET('Sanitation Data'!$E$29,0,10*ROW('Sanitation Data'!E90))="","",OFFSET('Sanitation Data'!$E$29,0,10*ROW('Sanitation Data'!E90)))</f>
        <v/>
      </c>
      <c r="CR96" s="382" t="str">
        <f ca="1">+IF(OFFSET('Sanitation Data'!$E$30,0,10*ROW('Sanitation Data'!E90))="","",OFFSET('Sanitation Data'!$E$30,0,10*ROW('Sanitation Data'!E90)))</f>
        <v/>
      </c>
      <c r="CS96" s="382" t="str">
        <f ca="1">+IF(OFFSET('Sanitation Data'!$E$31,0,10*ROW('Sanitation Data'!E90))="","",OFFSET('Sanitation Data'!$E$31,0,10*ROW('Sanitation Data'!E90)))</f>
        <v/>
      </c>
      <c r="CT96" s="382" t="str">
        <f ca="1">+IF(OFFSET('Sanitation Data'!$E$32,0,10*ROW('Sanitation Data'!E90))="","",OFFSET('Sanitation Data'!$E$32,0,10*ROW('Sanitation Data'!E90)))</f>
        <v/>
      </c>
      <c r="CU96" s="382" t="str">
        <f ca="1">+IF(OFFSET('Sanitation Data'!$F$28,0,10*ROW('Sanitation Data'!F90))="","",OFFSET('Sanitation Data'!$F$28,0,10*ROW('Sanitation Data'!F90)))</f>
        <v/>
      </c>
      <c r="CV96" s="382" t="str">
        <f ca="1">+IF(OFFSET('Sanitation Data'!$F$29,0,10*ROW('Sanitation Data'!F90))="","",OFFSET('Sanitation Data'!$F$29,0,10*ROW('Sanitation Data'!F90)))</f>
        <v/>
      </c>
      <c r="CW96" s="382" t="str">
        <f ca="1">+IF(OFFSET('Sanitation Data'!$F$30,0,10*ROW('Sanitation Data'!F90))="","",OFFSET('Sanitation Data'!$F$30,0,10*ROW('Sanitation Data'!F90)))</f>
        <v/>
      </c>
      <c r="CX96" s="382" t="str">
        <f ca="1">+IF(OFFSET('Sanitation Data'!$F$31,0,10*ROW('Sanitation Data'!F90))="","",OFFSET('Sanitation Data'!$F$31,0,10*ROW('Sanitation Data'!F90)))</f>
        <v/>
      </c>
      <c r="CY96" s="382" t="str">
        <f ca="1">+IF(OFFSET('Sanitation Data'!$F$32,0,10*ROW('Sanitation Data'!F90))="","",OFFSET('Sanitation Data'!$F$32,0,10*ROW('Sanitation Data'!F90)))</f>
        <v/>
      </c>
      <c r="CZ96" s="382" t="str">
        <f ca="1">+IF(OFFSET('Sanitation Data'!$G$28,0,10*ROW('Sanitation Data'!G90))="","",OFFSET('Sanitation Data'!$G$28,0,10*ROW('Sanitation Data'!G90)))</f>
        <v/>
      </c>
      <c r="DA96" s="382" t="str">
        <f ca="1">+IF(OFFSET('Sanitation Data'!$G$29,0,10*ROW('Sanitation Data'!G90))="","",OFFSET('Sanitation Data'!$G$29,0,10*ROW('Sanitation Data'!G90)))</f>
        <v/>
      </c>
      <c r="DB96" s="382" t="str">
        <f ca="1">+IF(OFFSET('Sanitation Data'!$G$30,0,10*ROW('Sanitation Data'!G90))="","",OFFSET('Sanitation Data'!$G$30,0,10*ROW('Sanitation Data'!G90)))</f>
        <v/>
      </c>
      <c r="DC96" s="382" t="str">
        <f ca="1">+IF(OFFSET('Sanitation Data'!$G$31,0,10*ROW('Sanitation Data'!G90))="","",OFFSET('Sanitation Data'!$G$31,0,10*ROW('Sanitation Data'!G90)))</f>
        <v/>
      </c>
      <c r="DD96" s="382" t="str">
        <f ca="1">+IF(OFFSET('Sanitation Data'!$G$32,0,10*ROW('Sanitation Data'!G90))="","",OFFSET('Sanitation Data'!$G$32,0,10*ROW('Sanitation Data'!G90)))</f>
        <v/>
      </c>
      <c r="DE96" s="382" t="str">
        <f ca="1">+IF(OFFSET('Sanitation Data'!$H$28,0,10*ROW('Sanitation Data'!H90))="","",OFFSET('Sanitation Data'!$H$28,0,10*ROW('Sanitation Data'!H90)))</f>
        <v/>
      </c>
      <c r="DF96" s="382" t="str">
        <f ca="1">+IF(OFFSET('Sanitation Data'!$H$29,0,10*ROW('Sanitation Data'!H90))="","",OFFSET('Sanitation Data'!$H$29,0,10*ROW('Sanitation Data'!H90)))</f>
        <v/>
      </c>
      <c r="DG96" s="382" t="str">
        <f ca="1">+IF(OFFSET('Sanitation Data'!$H$30,0,10*ROW('Sanitation Data'!H90))="","",OFFSET('Sanitation Data'!$H$30,0,10*ROW('Sanitation Data'!H90)))</f>
        <v/>
      </c>
      <c r="DH96" s="382" t="str">
        <f ca="1">+IF(OFFSET('Sanitation Data'!$H$31,0,10*ROW('Sanitation Data'!H90))="","",OFFSET('Sanitation Data'!$H$31,0,10*ROW('Sanitation Data'!H90)))</f>
        <v/>
      </c>
      <c r="DI96" s="382" t="str">
        <f ca="1">+IF(OFFSET('Sanitation Data'!$H$32,0,10*ROW('Sanitation Data'!H90))="","",OFFSET('Sanitation Data'!$H$32,0,10*ROW('Sanitation Data'!H90)))</f>
        <v/>
      </c>
      <c r="DJ96" s="382" t="str">
        <f ca="1">+IF(OFFSET('Sanitation Data'!$I$28,0,10*ROW('Sanitation Data'!I90))="","",OFFSET('Sanitation Data'!$I$28,0,10*ROW('Sanitation Data'!I90)))</f>
        <v/>
      </c>
      <c r="DK96" s="382" t="str">
        <f ca="1">+IF(OFFSET('Sanitation Data'!$I$29,0,10*ROW('Sanitation Data'!I90))="","",OFFSET('Sanitation Data'!$I$29,0,10*ROW('Sanitation Data'!I90)))</f>
        <v/>
      </c>
      <c r="DL96" s="382" t="str">
        <f ca="1">+IF(OFFSET('Sanitation Data'!$I$30,0,10*ROW('Sanitation Data'!I90))="","",OFFSET('Sanitation Data'!$I$30,0,10*ROW('Sanitation Data'!I90)))</f>
        <v/>
      </c>
      <c r="DM96" s="382" t="str">
        <f ca="1">+IF(OFFSET('Sanitation Data'!$I$31,0,10*ROW('Sanitation Data'!I90))="","",OFFSET('Sanitation Data'!$I$31,0,10*ROW('Sanitation Data'!I90)))</f>
        <v/>
      </c>
      <c r="DN96" s="382" t="str">
        <f ca="1">+IF(OFFSET('Sanitation Data'!$I$32,0,10*ROW('Sanitation Data'!I90))="","",OFFSET('Sanitation Data'!$I$32,0,10*ROW('Sanitation Data'!I90)))</f>
        <v/>
      </c>
      <c r="DO96" s="382" t="str">
        <f ca="1">+IF(OFFSET('Hygiene Data'!$D$11,0,10*ROW('Hygiene Data'!D90))="","",OFFSET('Hygiene Data'!$D$11,0,10*ROW('Hygiene Data'!D90)))</f>
        <v/>
      </c>
      <c r="DP96" s="382" t="str">
        <f ca="1">+IF(OFFSET('Hygiene Data'!$D$12,0,10*ROW('Hygiene Data'!D90))="","",OFFSET('Hygiene Data'!$D$12,0,10*ROW('Hygiene Data'!D90)))</f>
        <v/>
      </c>
      <c r="DQ96" s="382" t="str">
        <f ca="1">+IF(OFFSET('Hygiene Data'!$D$13,0,10*ROW('Hygiene Data'!D90))="","",OFFSET('Hygiene Data'!$D$13,0,10*ROW('Hygiene Data'!D90)))</f>
        <v/>
      </c>
      <c r="DR96" s="382" t="str">
        <f ca="1">+IF(OFFSET('Hygiene Data'!$E$11,0,10*ROW('Hygiene Data'!E90))="","",OFFSET('Hygiene Data'!$E$11,0,10*ROW('Hygiene Data'!E90)))</f>
        <v/>
      </c>
      <c r="DS96" s="382" t="str">
        <f ca="1">+IF(OFFSET('Hygiene Data'!$E$12,0,10*ROW('Hygiene Data'!E90))="","",OFFSET('Hygiene Data'!$E$12,0,10*ROW('Hygiene Data'!E90)))</f>
        <v/>
      </c>
      <c r="DT96" s="382" t="str">
        <f ca="1">+IF(OFFSET('Hygiene Data'!$E$13,0,10*ROW('Hygiene Data'!E90))="","",OFFSET('Hygiene Data'!$E$13,0,10*ROW('Hygiene Data'!E90)))</f>
        <v/>
      </c>
      <c r="DU96" s="382" t="str">
        <f ca="1">+IF(OFFSET('Hygiene Data'!$F$11,0,10*ROW('Hygiene Data'!F90))="","",OFFSET('Hygiene Data'!$F$11,0,10*ROW('Hygiene Data'!F90)))</f>
        <v/>
      </c>
      <c r="DV96" s="382" t="str">
        <f ca="1">+IF(OFFSET('Hygiene Data'!$F$12,0,10*ROW('Hygiene Data'!F90))="","",OFFSET('Hygiene Data'!$F$12,0,10*ROW('Hygiene Data'!F90)))</f>
        <v/>
      </c>
      <c r="DW96" s="382" t="str">
        <f ca="1">+IF(OFFSET('Hygiene Data'!$F$13,0,10*ROW('Hygiene Data'!F90))="","",OFFSET('Hygiene Data'!$F$13,0,10*ROW('Hygiene Data'!F90)))</f>
        <v/>
      </c>
      <c r="DX96" s="382" t="str">
        <f ca="1">+IF(OFFSET('Hygiene Data'!$G$11,0,10*ROW('Hygiene Data'!G90))="","",OFFSET('Hygiene Data'!$G$11,0,10*ROW('Hygiene Data'!G90)))</f>
        <v/>
      </c>
      <c r="DY96" s="382" t="str">
        <f ca="1">+IF(OFFSET('Hygiene Data'!$G$12,0,10*ROW('Hygiene Data'!G90))="","",OFFSET('Hygiene Data'!$G$12,0,10*ROW('Hygiene Data'!G90)))</f>
        <v/>
      </c>
      <c r="DZ96" s="382" t="str">
        <f ca="1">+IF(OFFSET('Hygiene Data'!$G$13,0,10*ROW('Hygiene Data'!G90))="","",OFFSET('Hygiene Data'!$G$13,0,10*ROW('Hygiene Data'!G90)))</f>
        <v/>
      </c>
      <c r="EA96" s="382" t="str">
        <f ca="1">+IF(OFFSET('Hygiene Data'!$H$11,0,10*ROW('Hygiene Data'!H90))="","",OFFSET('Hygiene Data'!$H$11,0,10*ROW('Hygiene Data'!H90)))</f>
        <v/>
      </c>
      <c r="EB96" s="382" t="str">
        <f ca="1">+IF(OFFSET('Hygiene Data'!$H$12,0,10*ROW('Hygiene Data'!H90))="","",OFFSET('Hygiene Data'!$H$12,0,10*ROW('Hygiene Data'!H90)))</f>
        <v/>
      </c>
      <c r="EC96" s="382" t="str">
        <f ca="1">+IF(OFFSET('Hygiene Data'!$H$13,0,10*ROW('Hygiene Data'!H90))="","",OFFSET('Hygiene Data'!$H$13,0,10*ROW('Hygiene Data'!H90)))</f>
        <v/>
      </c>
      <c r="ED96" s="382" t="str">
        <f ca="1">+IF(OFFSET('Hygiene Data'!$I$11,0,10*ROW('Hygiene Data'!I90))="","",OFFSET('Hygiene Data'!$I$11,0,10*ROW('Hygiene Data'!I90)))</f>
        <v/>
      </c>
      <c r="EE96" s="382" t="str">
        <f ca="1">+IF(OFFSET('Hygiene Data'!$I$12,0,10*ROW('Hygiene Data'!I90))="","",OFFSET('Hygiene Data'!$I$12,0,10*ROW('Hygiene Data'!I90)))</f>
        <v/>
      </c>
      <c r="EF96" s="382" t="str">
        <f ca="1">+IF(OFFSET('Hygiene Data'!$I$13,0,10*ROW('Hygiene Data'!I90))="","",OFFSET('Hygiene Data'!$I$13,0,10*ROW('Hygiene Data'!I90)))</f>
        <v/>
      </c>
    </row>
    <row r="97" spans="1:136" x14ac:dyDescent="0.25">
      <c r="A97" s="491" t="str">
        <f ca="1">+IF(OFFSET('Water Data'!$B$2,0,10*ROW('Water Data'!E91))="","",OFFSET('Water Data'!$B$2,0,10*ROW('Water Data'!E91)))</f>
        <v/>
      </c>
      <c r="B97" s="491"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18" t="str">
        <f t="shared" ca="1" si="1"/>
        <v/>
      </c>
      <c r="D97" s="519"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19"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19"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19"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19"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19"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19"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19"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19"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19"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19"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19"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19"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19"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19"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19"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19"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19"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20"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20"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20"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20"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20"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20"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20"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20"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20"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20"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20"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20"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20"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20"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20"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20"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20"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20"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20"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20"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20"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20"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20"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20"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20"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20"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20"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20"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20"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20"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21"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97"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21"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21"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21"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21"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21"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21"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21"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21"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21"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21"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21"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21"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21"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21"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21"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21"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82" t="str">
        <f ca="1">+IF(OFFSET('Water Data'!$D$27,0,10*ROW('Water Data'!D91))="","",OFFSET('Water Data'!$D$27,0,10*ROW('Water Data'!D91)))</f>
        <v/>
      </c>
      <c r="BT97" s="382" t="str">
        <f ca="1">+IF(OFFSET('Water Data'!$D$28,0,10*ROW('Water Data'!D91))="","",OFFSET('Water Data'!$D$28,0,10*ROW('Water Data'!D91)))</f>
        <v/>
      </c>
      <c r="BU97" s="382" t="str">
        <f ca="1">+IF(OFFSET('Water Data'!$D$29,0,10*ROW('Water Data'!D91))="","",OFFSET('Water Data'!$D$29,0,10*ROW('Water Data'!D91)))</f>
        <v/>
      </c>
      <c r="BV97" s="382" t="str">
        <f ca="1">+IF(OFFSET('Water Data'!$E$27,0,10*ROW('Water Data'!E91))="","",OFFSET('Water Data'!$E$27,0,10*ROW('Water Data'!E91)))</f>
        <v/>
      </c>
      <c r="BW97" s="382" t="str">
        <f ca="1">+IF(OFFSET('Water Data'!$E$28,0,10*ROW('Water Data'!E91))="","",OFFSET('Water Data'!$E$28,0,10*ROW('Water Data'!E91)))</f>
        <v/>
      </c>
      <c r="BX97" s="382" t="str">
        <f ca="1">+IF(OFFSET('Water Data'!$E$29,0,10*ROW('Water Data'!E91))="","",OFFSET('Water Data'!$E$29,0,10*ROW('Water Data'!E91)))</f>
        <v/>
      </c>
      <c r="BY97" s="382" t="str">
        <f ca="1">+IF(OFFSET('Water Data'!$F$27,0,10*ROW('Water Data'!F91))="","",OFFSET('Water Data'!$F$27,0,10*ROW('Water Data'!F91)))</f>
        <v/>
      </c>
      <c r="BZ97" s="382" t="str">
        <f ca="1">+IF(OFFSET('Water Data'!$F$28,0,10*ROW('Water Data'!F91))="","",OFFSET('Water Data'!$F$28,0,10*ROW('Water Data'!F91)))</f>
        <v/>
      </c>
      <c r="CA97" s="382" t="str">
        <f ca="1">+IF(OFFSET('Water Data'!$F$29,0,10*ROW('Water Data'!F91))="","",OFFSET('Water Data'!$F$29,0,10*ROW('Water Data'!F91)))</f>
        <v/>
      </c>
      <c r="CB97" s="382" t="str">
        <f ca="1">+IF(OFFSET('Water Data'!$G$27,0,10*ROW('Water Data'!G91))="","",OFFSET('Water Data'!$G$27,0,10*ROW('Water Data'!G91)))</f>
        <v/>
      </c>
      <c r="CC97" s="382" t="str">
        <f ca="1">+IF(OFFSET('Water Data'!$G$28,0,10*ROW('Water Data'!G91))="","",OFFSET('Water Data'!$G$28,0,10*ROW('Water Data'!G91)))</f>
        <v/>
      </c>
      <c r="CD97" s="382" t="str">
        <f ca="1">+IF(OFFSET('Water Data'!$G$29,0,10*ROW('Water Data'!G91))="","",OFFSET('Water Data'!$G$29,0,10*ROW('Water Data'!G91)))</f>
        <v/>
      </c>
      <c r="CE97" s="382" t="str">
        <f ca="1">+IF(OFFSET('Water Data'!$H$27,0,10*ROW('Water Data'!H91))="","",OFFSET('Water Data'!$H$27,0,10*ROW('Water Data'!H91)))</f>
        <v/>
      </c>
      <c r="CF97" s="382" t="str">
        <f ca="1">+IF(OFFSET('Water Data'!$H$28,0,10*ROW('Water Data'!H91))="","",OFFSET('Water Data'!$H$28,0,10*ROW('Water Data'!H91)))</f>
        <v/>
      </c>
      <c r="CG97" s="382" t="str">
        <f ca="1">+IF(OFFSET('Water Data'!$H$29,0,10*ROW('Water Data'!H91))="","",OFFSET('Water Data'!$H$29,0,10*ROW('Water Data'!H91)))</f>
        <v/>
      </c>
      <c r="CH97" s="382" t="str">
        <f ca="1">+IF(OFFSET('Water Data'!$I$27,0,10*ROW('Water Data'!I91))="","",OFFSET('Water Data'!$I$27,0,10*ROW('Water Data'!I91)))</f>
        <v/>
      </c>
      <c r="CI97" s="382" t="str">
        <f ca="1">+IF(OFFSET('Water Data'!$I$28,0,10*ROW('Water Data'!I91))="","",OFFSET('Water Data'!$I$28,0,10*ROW('Water Data'!I91)))</f>
        <v/>
      </c>
      <c r="CJ97" s="382" t="str">
        <f ca="1">+IF(OFFSET('Water Data'!$I$29,0,10*ROW('Water Data'!I91))="","",OFFSET('Water Data'!$I$29,0,10*ROW('Water Data'!I91)))</f>
        <v/>
      </c>
      <c r="CK97" s="382" t="str">
        <f ca="1">+IF(OFFSET('Sanitation Data'!$D$28,0,10*ROW('Sanitation Data'!D91))="","",OFFSET('Sanitation Data'!$D$28,0,10*ROW('Sanitation Data'!D91)))</f>
        <v/>
      </c>
      <c r="CL97" s="382" t="str">
        <f ca="1">+IF(OFFSET('Sanitation Data'!$D$29,0,10*ROW('Sanitation Data'!D91))="","",OFFSET('Sanitation Data'!$D$29,0,10*ROW('Sanitation Data'!D91)))</f>
        <v/>
      </c>
      <c r="CM97" s="382" t="str">
        <f ca="1">+IF(OFFSET('Sanitation Data'!$D$30,0,10*ROW('Sanitation Data'!D91))="","",OFFSET('Sanitation Data'!$D$30,0,10*ROW('Sanitation Data'!D91)))</f>
        <v/>
      </c>
      <c r="CN97" s="382" t="str">
        <f ca="1">+IF(OFFSET('Sanitation Data'!$D$31,0,10*ROW('Sanitation Data'!D91))="","",OFFSET('Sanitation Data'!$D$31,0,10*ROW('Sanitation Data'!D91)))</f>
        <v/>
      </c>
      <c r="CO97" s="382" t="str">
        <f ca="1">+IF(OFFSET('Sanitation Data'!$D$32,0,10*ROW('Sanitation Data'!D91))="","",OFFSET('Sanitation Data'!$D$32,0,10*ROW('Sanitation Data'!D91)))</f>
        <v/>
      </c>
      <c r="CP97" s="382" t="str">
        <f ca="1">+IF(OFFSET('Sanitation Data'!$E$28,0,10*ROW('Sanitation Data'!E91))="","",OFFSET('Sanitation Data'!$E$28,0,10*ROW('Sanitation Data'!E91)))</f>
        <v/>
      </c>
      <c r="CQ97" s="382" t="str">
        <f ca="1">+IF(OFFSET('Sanitation Data'!$E$29,0,10*ROW('Sanitation Data'!E91))="","",OFFSET('Sanitation Data'!$E$29,0,10*ROW('Sanitation Data'!E91)))</f>
        <v/>
      </c>
      <c r="CR97" s="382" t="str">
        <f ca="1">+IF(OFFSET('Sanitation Data'!$E$30,0,10*ROW('Sanitation Data'!E91))="","",OFFSET('Sanitation Data'!$E$30,0,10*ROW('Sanitation Data'!E91)))</f>
        <v/>
      </c>
      <c r="CS97" s="382" t="str">
        <f ca="1">+IF(OFFSET('Sanitation Data'!$E$31,0,10*ROW('Sanitation Data'!E91))="","",OFFSET('Sanitation Data'!$E$31,0,10*ROW('Sanitation Data'!E91)))</f>
        <v/>
      </c>
      <c r="CT97" s="382" t="str">
        <f ca="1">+IF(OFFSET('Sanitation Data'!$E$32,0,10*ROW('Sanitation Data'!E91))="","",OFFSET('Sanitation Data'!$E$32,0,10*ROW('Sanitation Data'!E91)))</f>
        <v/>
      </c>
      <c r="CU97" s="382" t="str">
        <f ca="1">+IF(OFFSET('Sanitation Data'!$F$28,0,10*ROW('Sanitation Data'!F91))="","",OFFSET('Sanitation Data'!$F$28,0,10*ROW('Sanitation Data'!F91)))</f>
        <v/>
      </c>
      <c r="CV97" s="382" t="str">
        <f ca="1">+IF(OFFSET('Sanitation Data'!$F$29,0,10*ROW('Sanitation Data'!F91))="","",OFFSET('Sanitation Data'!$F$29,0,10*ROW('Sanitation Data'!F91)))</f>
        <v/>
      </c>
      <c r="CW97" s="382" t="str">
        <f ca="1">+IF(OFFSET('Sanitation Data'!$F$30,0,10*ROW('Sanitation Data'!F91))="","",OFFSET('Sanitation Data'!$F$30,0,10*ROW('Sanitation Data'!F91)))</f>
        <v/>
      </c>
      <c r="CX97" s="382" t="str">
        <f ca="1">+IF(OFFSET('Sanitation Data'!$F$31,0,10*ROW('Sanitation Data'!F91))="","",OFFSET('Sanitation Data'!$F$31,0,10*ROW('Sanitation Data'!F91)))</f>
        <v/>
      </c>
      <c r="CY97" s="382" t="str">
        <f ca="1">+IF(OFFSET('Sanitation Data'!$F$32,0,10*ROW('Sanitation Data'!F91))="","",OFFSET('Sanitation Data'!$F$32,0,10*ROW('Sanitation Data'!F91)))</f>
        <v/>
      </c>
      <c r="CZ97" s="382" t="str">
        <f ca="1">+IF(OFFSET('Sanitation Data'!$G$28,0,10*ROW('Sanitation Data'!G91))="","",OFFSET('Sanitation Data'!$G$28,0,10*ROW('Sanitation Data'!G91)))</f>
        <v/>
      </c>
      <c r="DA97" s="382" t="str">
        <f ca="1">+IF(OFFSET('Sanitation Data'!$G$29,0,10*ROW('Sanitation Data'!G91))="","",OFFSET('Sanitation Data'!$G$29,0,10*ROW('Sanitation Data'!G91)))</f>
        <v/>
      </c>
      <c r="DB97" s="382" t="str">
        <f ca="1">+IF(OFFSET('Sanitation Data'!$G$30,0,10*ROW('Sanitation Data'!G91))="","",OFFSET('Sanitation Data'!$G$30,0,10*ROW('Sanitation Data'!G91)))</f>
        <v/>
      </c>
      <c r="DC97" s="382" t="str">
        <f ca="1">+IF(OFFSET('Sanitation Data'!$G$31,0,10*ROW('Sanitation Data'!G91))="","",OFFSET('Sanitation Data'!$G$31,0,10*ROW('Sanitation Data'!G91)))</f>
        <v/>
      </c>
      <c r="DD97" s="382" t="str">
        <f ca="1">+IF(OFFSET('Sanitation Data'!$G$32,0,10*ROW('Sanitation Data'!G91))="","",OFFSET('Sanitation Data'!$G$32,0,10*ROW('Sanitation Data'!G91)))</f>
        <v/>
      </c>
      <c r="DE97" s="382" t="str">
        <f ca="1">+IF(OFFSET('Sanitation Data'!$H$28,0,10*ROW('Sanitation Data'!H91))="","",OFFSET('Sanitation Data'!$H$28,0,10*ROW('Sanitation Data'!H91)))</f>
        <v/>
      </c>
      <c r="DF97" s="382" t="str">
        <f ca="1">+IF(OFFSET('Sanitation Data'!$H$29,0,10*ROW('Sanitation Data'!H91))="","",OFFSET('Sanitation Data'!$H$29,0,10*ROW('Sanitation Data'!H91)))</f>
        <v/>
      </c>
      <c r="DG97" s="382" t="str">
        <f ca="1">+IF(OFFSET('Sanitation Data'!$H$30,0,10*ROW('Sanitation Data'!H91))="","",OFFSET('Sanitation Data'!$H$30,0,10*ROW('Sanitation Data'!H91)))</f>
        <v/>
      </c>
      <c r="DH97" s="382" t="str">
        <f ca="1">+IF(OFFSET('Sanitation Data'!$H$31,0,10*ROW('Sanitation Data'!H91))="","",OFFSET('Sanitation Data'!$H$31,0,10*ROW('Sanitation Data'!H91)))</f>
        <v/>
      </c>
      <c r="DI97" s="382" t="str">
        <f ca="1">+IF(OFFSET('Sanitation Data'!$H$32,0,10*ROW('Sanitation Data'!H91))="","",OFFSET('Sanitation Data'!$H$32,0,10*ROW('Sanitation Data'!H91)))</f>
        <v/>
      </c>
      <c r="DJ97" s="382" t="str">
        <f ca="1">+IF(OFFSET('Sanitation Data'!$I$28,0,10*ROW('Sanitation Data'!I91))="","",OFFSET('Sanitation Data'!$I$28,0,10*ROW('Sanitation Data'!I91)))</f>
        <v/>
      </c>
      <c r="DK97" s="382" t="str">
        <f ca="1">+IF(OFFSET('Sanitation Data'!$I$29,0,10*ROW('Sanitation Data'!I91))="","",OFFSET('Sanitation Data'!$I$29,0,10*ROW('Sanitation Data'!I91)))</f>
        <v/>
      </c>
      <c r="DL97" s="382" t="str">
        <f ca="1">+IF(OFFSET('Sanitation Data'!$I$30,0,10*ROW('Sanitation Data'!I91))="","",OFFSET('Sanitation Data'!$I$30,0,10*ROW('Sanitation Data'!I91)))</f>
        <v/>
      </c>
      <c r="DM97" s="382" t="str">
        <f ca="1">+IF(OFFSET('Sanitation Data'!$I$31,0,10*ROW('Sanitation Data'!I91))="","",OFFSET('Sanitation Data'!$I$31,0,10*ROW('Sanitation Data'!I91)))</f>
        <v/>
      </c>
      <c r="DN97" s="382" t="str">
        <f ca="1">+IF(OFFSET('Sanitation Data'!$I$32,0,10*ROW('Sanitation Data'!I91))="","",OFFSET('Sanitation Data'!$I$32,0,10*ROW('Sanitation Data'!I91)))</f>
        <v/>
      </c>
      <c r="DO97" s="382" t="str">
        <f ca="1">+IF(OFFSET('Hygiene Data'!$D$11,0,10*ROW('Hygiene Data'!D91))="","",OFFSET('Hygiene Data'!$D$11,0,10*ROW('Hygiene Data'!D91)))</f>
        <v/>
      </c>
      <c r="DP97" s="382" t="str">
        <f ca="1">+IF(OFFSET('Hygiene Data'!$D$12,0,10*ROW('Hygiene Data'!D91))="","",OFFSET('Hygiene Data'!$D$12,0,10*ROW('Hygiene Data'!D91)))</f>
        <v/>
      </c>
      <c r="DQ97" s="382" t="str">
        <f ca="1">+IF(OFFSET('Hygiene Data'!$D$13,0,10*ROW('Hygiene Data'!D91))="","",OFFSET('Hygiene Data'!$D$13,0,10*ROW('Hygiene Data'!D91)))</f>
        <v/>
      </c>
      <c r="DR97" s="382" t="str">
        <f ca="1">+IF(OFFSET('Hygiene Data'!$E$11,0,10*ROW('Hygiene Data'!E91))="","",OFFSET('Hygiene Data'!$E$11,0,10*ROW('Hygiene Data'!E91)))</f>
        <v/>
      </c>
      <c r="DS97" s="382" t="str">
        <f ca="1">+IF(OFFSET('Hygiene Data'!$E$12,0,10*ROW('Hygiene Data'!E91))="","",OFFSET('Hygiene Data'!$E$12,0,10*ROW('Hygiene Data'!E91)))</f>
        <v/>
      </c>
      <c r="DT97" s="382" t="str">
        <f ca="1">+IF(OFFSET('Hygiene Data'!$E$13,0,10*ROW('Hygiene Data'!E91))="","",OFFSET('Hygiene Data'!$E$13,0,10*ROW('Hygiene Data'!E91)))</f>
        <v/>
      </c>
      <c r="DU97" s="382" t="str">
        <f ca="1">+IF(OFFSET('Hygiene Data'!$F$11,0,10*ROW('Hygiene Data'!F91))="","",OFFSET('Hygiene Data'!$F$11,0,10*ROW('Hygiene Data'!F91)))</f>
        <v/>
      </c>
      <c r="DV97" s="382" t="str">
        <f ca="1">+IF(OFFSET('Hygiene Data'!$F$12,0,10*ROW('Hygiene Data'!F91))="","",OFFSET('Hygiene Data'!$F$12,0,10*ROW('Hygiene Data'!F91)))</f>
        <v/>
      </c>
      <c r="DW97" s="382" t="str">
        <f ca="1">+IF(OFFSET('Hygiene Data'!$F$13,0,10*ROW('Hygiene Data'!F91))="","",OFFSET('Hygiene Data'!$F$13,0,10*ROW('Hygiene Data'!F91)))</f>
        <v/>
      </c>
      <c r="DX97" s="382" t="str">
        <f ca="1">+IF(OFFSET('Hygiene Data'!$G$11,0,10*ROW('Hygiene Data'!G91))="","",OFFSET('Hygiene Data'!$G$11,0,10*ROW('Hygiene Data'!G91)))</f>
        <v/>
      </c>
      <c r="DY97" s="382" t="str">
        <f ca="1">+IF(OFFSET('Hygiene Data'!$G$12,0,10*ROW('Hygiene Data'!G91))="","",OFFSET('Hygiene Data'!$G$12,0,10*ROW('Hygiene Data'!G91)))</f>
        <v/>
      </c>
      <c r="DZ97" s="382" t="str">
        <f ca="1">+IF(OFFSET('Hygiene Data'!$G$13,0,10*ROW('Hygiene Data'!G91))="","",OFFSET('Hygiene Data'!$G$13,0,10*ROW('Hygiene Data'!G91)))</f>
        <v/>
      </c>
      <c r="EA97" s="382" t="str">
        <f ca="1">+IF(OFFSET('Hygiene Data'!$H$11,0,10*ROW('Hygiene Data'!H91))="","",OFFSET('Hygiene Data'!$H$11,0,10*ROW('Hygiene Data'!H91)))</f>
        <v/>
      </c>
      <c r="EB97" s="382" t="str">
        <f ca="1">+IF(OFFSET('Hygiene Data'!$H$12,0,10*ROW('Hygiene Data'!H91))="","",OFFSET('Hygiene Data'!$H$12,0,10*ROW('Hygiene Data'!H91)))</f>
        <v/>
      </c>
      <c r="EC97" s="382" t="str">
        <f ca="1">+IF(OFFSET('Hygiene Data'!$H$13,0,10*ROW('Hygiene Data'!H91))="","",OFFSET('Hygiene Data'!$H$13,0,10*ROW('Hygiene Data'!H91)))</f>
        <v/>
      </c>
      <c r="ED97" s="382" t="str">
        <f ca="1">+IF(OFFSET('Hygiene Data'!$I$11,0,10*ROW('Hygiene Data'!I91))="","",OFFSET('Hygiene Data'!$I$11,0,10*ROW('Hygiene Data'!I91)))</f>
        <v/>
      </c>
      <c r="EE97" s="382" t="str">
        <f ca="1">+IF(OFFSET('Hygiene Data'!$I$12,0,10*ROW('Hygiene Data'!I91))="","",OFFSET('Hygiene Data'!$I$12,0,10*ROW('Hygiene Data'!I91)))</f>
        <v/>
      </c>
      <c r="EF97" s="382" t="str">
        <f ca="1">+IF(OFFSET('Hygiene Data'!$I$13,0,10*ROW('Hygiene Data'!I91))="","",OFFSET('Hygiene Data'!$I$13,0,10*ROW('Hygiene Data'!I91)))</f>
        <v/>
      </c>
    </row>
    <row r="98" spans="1:136" x14ac:dyDescent="0.25">
      <c r="A98" s="491" t="str">
        <f ca="1">+IF(OFFSET('Water Data'!$B$2,0,10*ROW('Water Data'!E92))="","",OFFSET('Water Data'!$B$2,0,10*ROW('Water Data'!E92)))</f>
        <v/>
      </c>
      <c r="B98" s="491"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18" t="str">
        <f t="shared" ca="1" si="1"/>
        <v/>
      </c>
      <c r="D98" s="519"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19"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19"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19"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19"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19"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19"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19"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19"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19"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19"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19"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19"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19"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19"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19"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19"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19"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20"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20"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20"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20"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20"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20"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20"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20"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20"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20"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20"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20"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20"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20"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20"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20"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20"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20"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20"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20"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20"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20"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20"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20"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20"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20"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20"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20"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20"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20"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21"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97"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21"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21"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21"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21"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21"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21"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21"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21"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21"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21"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21"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21"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21"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21"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21"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21"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82" t="str">
        <f ca="1">+IF(OFFSET('Water Data'!$D$27,0,10*ROW('Water Data'!D92))="","",OFFSET('Water Data'!$D$27,0,10*ROW('Water Data'!D92)))</f>
        <v/>
      </c>
      <c r="BT98" s="382" t="str">
        <f ca="1">+IF(OFFSET('Water Data'!$D$28,0,10*ROW('Water Data'!D92))="","",OFFSET('Water Data'!$D$28,0,10*ROW('Water Data'!D92)))</f>
        <v/>
      </c>
      <c r="BU98" s="382" t="str">
        <f ca="1">+IF(OFFSET('Water Data'!$D$29,0,10*ROW('Water Data'!D92))="","",OFFSET('Water Data'!$D$29,0,10*ROW('Water Data'!D92)))</f>
        <v/>
      </c>
      <c r="BV98" s="382" t="str">
        <f ca="1">+IF(OFFSET('Water Data'!$E$27,0,10*ROW('Water Data'!E92))="","",OFFSET('Water Data'!$E$27,0,10*ROW('Water Data'!E92)))</f>
        <v/>
      </c>
      <c r="BW98" s="382" t="str">
        <f ca="1">+IF(OFFSET('Water Data'!$E$28,0,10*ROW('Water Data'!E92))="","",OFFSET('Water Data'!$E$28,0,10*ROW('Water Data'!E92)))</f>
        <v/>
      </c>
      <c r="BX98" s="382" t="str">
        <f ca="1">+IF(OFFSET('Water Data'!$E$29,0,10*ROW('Water Data'!E92))="","",OFFSET('Water Data'!$E$29,0,10*ROW('Water Data'!E92)))</f>
        <v/>
      </c>
      <c r="BY98" s="382" t="str">
        <f ca="1">+IF(OFFSET('Water Data'!$F$27,0,10*ROW('Water Data'!F92))="","",OFFSET('Water Data'!$F$27,0,10*ROW('Water Data'!F92)))</f>
        <v/>
      </c>
      <c r="BZ98" s="382" t="str">
        <f ca="1">+IF(OFFSET('Water Data'!$F$28,0,10*ROW('Water Data'!F92))="","",OFFSET('Water Data'!$F$28,0,10*ROW('Water Data'!F92)))</f>
        <v/>
      </c>
      <c r="CA98" s="382" t="str">
        <f ca="1">+IF(OFFSET('Water Data'!$F$29,0,10*ROW('Water Data'!F92))="","",OFFSET('Water Data'!$F$29,0,10*ROW('Water Data'!F92)))</f>
        <v/>
      </c>
      <c r="CB98" s="382" t="str">
        <f ca="1">+IF(OFFSET('Water Data'!$G$27,0,10*ROW('Water Data'!G92))="","",OFFSET('Water Data'!$G$27,0,10*ROW('Water Data'!G92)))</f>
        <v/>
      </c>
      <c r="CC98" s="382" t="str">
        <f ca="1">+IF(OFFSET('Water Data'!$G$28,0,10*ROW('Water Data'!G92))="","",OFFSET('Water Data'!$G$28,0,10*ROW('Water Data'!G92)))</f>
        <v/>
      </c>
      <c r="CD98" s="382" t="str">
        <f ca="1">+IF(OFFSET('Water Data'!$G$29,0,10*ROW('Water Data'!G92))="","",OFFSET('Water Data'!$G$29,0,10*ROW('Water Data'!G92)))</f>
        <v/>
      </c>
      <c r="CE98" s="382" t="str">
        <f ca="1">+IF(OFFSET('Water Data'!$H$27,0,10*ROW('Water Data'!H92))="","",OFFSET('Water Data'!$H$27,0,10*ROW('Water Data'!H92)))</f>
        <v/>
      </c>
      <c r="CF98" s="382" t="str">
        <f ca="1">+IF(OFFSET('Water Data'!$H$28,0,10*ROW('Water Data'!H92))="","",OFFSET('Water Data'!$H$28,0,10*ROW('Water Data'!H92)))</f>
        <v/>
      </c>
      <c r="CG98" s="382" t="str">
        <f ca="1">+IF(OFFSET('Water Data'!$H$29,0,10*ROW('Water Data'!H92))="","",OFFSET('Water Data'!$H$29,0,10*ROW('Water Data'!H92)))</f>
        <v/>
      </c>
      <c r="CH98" s="382" t="str">
        <f ca="1">+IF(OFFSET('Water Data'!$I$27,0,10*ROW('Water Data'!I92))="","",OFFSET('Water Data'!$I$27,0,10*ROW('Water Data'!I92)))</f>
        <v/>
      </c>
      <c r="CI98" s="382" t="str">
        <f ca="1">+IF(OFFSET('Water Data'!$I$28,0,10*ROW('Water Data'!I92))="","",OFFSET('Water Data'!$I$28,0,10*ROW('Water Data'!I92)))</f>
        <v/>
      </c>
      <c r="CJ98" s="382" t="str">
        <f ca="1">+IF(OFFSET('Water Data'!$I$29,0,10*ROW('Water Data'!I92))="","",OFFSET('Water Data'!$I$29,0,10*ROW('Water Data'!I92)))</f>
        <v/>
      </c>
      <c r="CK98" s="382" t="str">
        <f ca="1">+IF(OFFSET('Sanitation Data'!$D$28,0,10*ROW('Sanitation Data'!D92))="","",OFFSET('Sanitation Data'!$D$28,0,10*ROW('Sanitation Data'!D92)))</f>
        <v/>
      </c>
      <c r="CL98" s="382" t="str">
        <f ca="1">+IF(OFFSET('Sanitation Data'!$D$29,0,10*ROW('Sanitation Data'!D92))="","",OFFSET('Sanitation Data'!$D$29,0,10*ROW('Sanitation Data'!D92)))</f>
        <v/>
      </c>
      <c r="CM98" s="382" t="str">
        <f ca="1">+IF(OFFSET('Sanitation Data'!$D$30,0,10*ROW('Sanitation Data'!D92))="","",OFFSET('Sanitation Data'!$D$30,0,10*ROW('Sanitation Data'!D92)))</f>
        <v/>
      </c>
      <c r="CN98" s="382" t="str">
        <f ca="1">+IF(OFFSET('Sanitation Data'!$D$31,0,10*ROW('Sanitation Data'!D92))="","",OFFSET('Sanitation Data'!$D$31,0,10*ROW('Sanitation Data'!D92)))</f>
        <v/>
      </c>
      <c r="CO98" s="382" t="str">
        <f ca="1">+IF(OFFSET('Sanitation Data'!$D$32,0,10*ROW('Sanitation Data'!D92))="","",OFFSET('Sanitation Data'!$D$32,0,10*ROW('Sanitation Data'!D92)))</f>
        <v/>
      </c>
      <c r="CP98" s="382" t="str">
        <f ca="1">+IF(OFFSET('Sanitation Data'!$E$28,0,10*ROW('Sanitation Data'!E92))="","",OFFSET('Sanitation Data'!$E$28,0,10*ROW('Sanitation Data'!E92)))</f>
        <v/>
      </c>
      <c r="CQ98" s="382" t="str">
        <f ca="1">+IF(OFFSET('Sanitation Data'!$E$29,0,10*ROW('Sanitation Data'!E92))="","",OFFSET('Sanitation Data'!$E$29,0,10*ROW('Sanitation Data'!E92)))</f>
        <v/>
      </c>
      <c r="CR98" s="382" t="str">
        <f ca="1">+IF(OFFSET('Sanitation Data'!$E$30,0,10*ROW('Sanitation Data'!E92))="","",OFFSET('Sanitation Data'!$E$30,0,10*ROW('Sanitation Data'!E92)))</f>
        <v/>
      </c>
      <c r="CS98" s="382" t="str">
        <f ca="1">+IF(OFFSET('Sanitation Data'!$E$31,0,10*ROW('Sanitation Data'!E92))="","",OFFSET('Sanitation Data'!$E$31,0,10*ROW('Sanitation Data'!E92)))</f>
        <v/>
      </c>
      <c r="CT98" s="382" t="str">
        <f ca="1">+IF(OFFSET('Sanitation Data'!$E$32,0,10*ROW('Sanitation Data'!E92))="","",OFFSET('Sanitation Data'!$E$32,0,10*ROW('Sanitation Data'!E92)))</f>
        <v/>
      </c>
      <c r="CU98" s="382" t="str">
        <f ca="1">+IF(OFFSET('Sanitation Data'!$F$28,0,10*ROW('Sanitation Data'!F92))="","",OFFSET('Sanitation Data'!$F$28,0,10*ROW('Sanitation Data'!F92)))</f>
        <v/>
      </c>
      <c r="CV98" s="382" t="str">
        <f ca="1">+IF(OFFSET('Sanitation Data'!$F$29,0,10*ROW('Sanitation Data'!F92))="","",OFFSET('Sanitation Data'!$F$29,0,10*ROW('Sanitation Data'!F92)))</f>
        <v/>
      </c>
      <c r="CW98" s="382" t="str">
        <f ca="1">+IF(OFFSET('Sanitation Data'!$F$30,0,10*ROW('Sanitation Data'!F92))="","",OFFSET('Sanitation Data'!$F$30,0,10*ROW('Sanitation Data'!F92)))</f>
        <v/>
      </c>
      <c r="CX98" s="382" t="str">
        <f ca="1">+IF(OFFSET('Sanitation Data'!$F$31,0,10*ROW('Sanitation Data'!F92))="","",OFFSET('Sanitation Data'!$F$31,0,10*ROW('Sanitation Data'!F92)))</f>
        <v/>
      </c>
      <c r="CY98" s="382" t="str">
        <f ca="1">+IF(OFFSET('Sanitation Data'!$F$32,0,10*ROW('Sanitation Data'!F92))="","",OFFSET('Sanitation Data'!$F$32,0,10*ROW('Sanitation Data'!F92)))</f>
        <v/>
      </c>
      <c r="CZ98" s="382" t="str">
        <f ca="1">+IF(OFFSET('Sanitation Data'!$G$28,0,10*ROW('Sanitation Data'!G92))="","",OFFSET('Sanitation Data'!$G$28,0,10*ROW('Sanitation Data'!G92)))</f>
        <v/>
      </c>
      <c r="DA98" s="382" t="str">
        <f ca="1">+IF(OFFSET('Sanitation Data'!$G$29,0,10*ROW('Sanitation Data'!G92))="","",OFFSET('Sanitation Data'!$G$29,0,10*ROW('Sanitation Data'!G92)))</f>
        <v/>
      </c>
      <c r="DB98" s="382" t="str">
        <f ca="1">+IF(OFFSET('Sanitation Data'!$G$30,0,10*ROW('Sanitation Data'!G92))="","",OFFSET('Sanitation Data'!$G$30,0,10*ROW('Sanitation Data'!G92)))</f>
        <v/>
      </c>
      <c r="DC98" s="382" t="str">
        <f ca="1">+IF(OFFSET('Sanitation Data'!$G$31,0,10*ROW('Sanitation Data'!G92))="","",OFFSET('Sanitation Data'!$G$31,0,10*ROW('Sanitation Data'!G92)))</f>
        <v/>
      </c>
      <c r="DD98" s="382" t="str">
        <f ca="1">+IF(OFFSET('Sanitation Data'!$G$32,0,10*ROW('Sanitation Data'!G92))="","",OFFSET('Sanitation Data'!$G$32,0,10*ROW('Sanitation Data'!G92)))</f>
        <v/>
      </c>
      <c r="DE98" s="382" t="str">
        <f ca="1">+IF(OFFSET('Sanitation Data'!$H$28,0,10*ROW('Sanitation Data'!H92))="","",OFFSET('Sanitation Data'!$H$28,0,10*ROW('Sanitation Data'!H92)))</f>
        <v/>
      </c>
      <c r="DF98" s="382" t="str">
        <f ca="1">+IF(OFFSET('Sanitation Data'!$H$29,0,10*ROW('Sanitation Data'!H92))="","",OFFSET('Sanitation Data'!$H$29,0,10*ROW('Sanitation Data'!H92)))</f>
        <v/>
      </c>
      <c r="DG98" s="382" t="str">
        <f ca="1">+IF(OFFSET('Sanitation Data'!$H$30,0,10*ROW('Sanitation Data'!H92))="","",OFFSET('Sanitation Data'!$H$30,0,10*ROW('Sanitation Data'!H92)))</f>
        <v/>
      </c>
      <c r="DH98" s="382" t="str">
        <f ca="1">+IF(OFFSET('Sanitation Data'!$H$31,0,10*ROW('Sanitation Data'!H92))="","",OFFSET('Sanitation Data'!$H$31,0,10*ROW('Sanitation Data'!H92)))</f>
        <v/>
      </c>
      <c r="DI98" s="382" t="str">
        <f ca="1">+IF(OFFSET('Sanitation Data'!$H$32,0,10*ROW('Sanitation Data'!H92))="","",OFFSET('Sanitation Data'!$H$32,0,10*ROW('Sanitation Data'!H92)))</f>
        <v/>
      </c>
      <c r="DJ98" s="382" t="str">
        <f ca="1">+IF(OFFSET('Sanitation Data'!$I$28,0,10*ROW('Sanitation Data'!I92))="","",OFFSET('Sanitation Data'!$I$28,0,10*ROW('Sanitation Data'!I92)))</f>
        <v/>
      </c>
      <c r="DK98" s="382" t="str">
        <f ca="1">+IF(OFFSET('Sanitation Data'!$I$29,0,10*ROW('Sanitation Data'!I92))="","",OFFSET('Sanitation Data'!$I$29,0,10*ROW('Sanitation Data'!I92)))</f>
        <v/>
      </c>
      <c r="DL98" s="382" t="str">
        <f ca="1">+IF(OFFSET('Sanitation Data'!$I$30,0,10*ROW('Sanitation Data'!I92))="","",OFFSET('Sanitation Data'!$I$30,0,10*ROW('Sanitation Data'!I92)))</f>
        <v/>
      </c>
      <c r="DM98" s="382" t="str">
        <f ca="1">+IF(OFFSET('Sanitation Data'!$I$31,0,10*ROW('Sanitation Data'!I92))="","",OFFSET('Sanitation Data'!$I$31,0,10*ROW('Sanitation Data'!I92)))</f>
        <v/>
      </c>
      <c r="DN98" s="382" t="str">
        <f ca="1">+IF(OFFSET('Sanitation Data'!$I$32,0,10*ROW('Sanitation Data'!I92))="","",OFFSET('Sanitation Data'!$I$32,0,10*ROW('Sanitation Data'!I92)))</f>
        <v/>
      </c>
      <c r="DO98" s="382" t="str">
        <f ca="1">+IF(OFFSET('Hygiene Data'!$D$11,0,10*ROW('Hygiene Data'!D92))="","",OFFSET('Hygiene Data'!$D$11,0,10*ROW('Hygiene Data'!D92)))</f>
        <v/>
      </c>
      <c r="DP98" s="382" t="str">
        <f ca="1">+IF(OFFSET('Hygiene Data'!$D$12,0,10*ROW('Hygiene Data'!D92))="","",OFFSET('Hygiene Data'!$D$12,0,10*ROW('Hygiene Data'!D92)))</f>
        <v/>
      </c>
      <c r="DQ98" s="382" t="str">
        <f ca="1">+IF(OFFSET('Hygiene Data'!$D$13,0,10*ROW('Hygiene Data'!D92))="","",OFFSET('Hygiene Data'!$D$13,0,10*ROW('Hygiene Data'!D92)))</f>
        <v/>
      </c>
      <c r="DR98" s="382" t="str">
        <f ca="1">+IF(OFFSET('Hygiene Data'!$E$11,0,10*ROW('Hygiene Data'!E92))="","",OFFSET('Hygiene Data'!$E$11,0,10*ROW('Hygiene Data'!E92)))</f>
        <v/>
      </c>
      <c r="DS98" s="382" t="str">
        <f ca="1">+IF(OFFSET('Hygiene Data'!$E$12,0,10*ROW('Hygiene Data'!E92))="","",OFFSET('Hygiene Data'!$E$12,0,10*ROW('Hygiene Data'!E92)))</f>
        <v/>
      </c>
      <c r="DT98" s="382" t="str">
        <f ca="1">+IF(OFFSET('Hygiene Data'!$E$13,0,10*ROW('Hygiene Data'!E92))="","",OFFSET('Hygiene Data'!$E$13,0,10*ROW('Hygiene Data'!E92)))</f>
        <v/>
      </c>
      <c r="DU98" s="382" t="str">
        <f ca="1">+IF(OFFSET('Hygiene Data'!$F$11,0,10*ROW('Hygiene Data'!F92))="","",OFFSET('Hygiene Data'!$F$11,0,10*ROW('Hygiene Data'!F92)))</f>
        <v/>
      </c>
      <c r="DV98" s="382" t="str">
        <f ca="1">+IF(OFFSET('Hygiene Data'!$F$12,0,10*ROW('Hygiene Data'!F92))="","",OFFSET('Hygiene Data'!$F$12,0,10*ROW('Hygiene Data'!F92)))</f>
        <v/>
      </c>
      <c r="DW98" s="382" t="str">
        <f ca="1">+IF(OFFSET('Hygiene Data'!$F$13,0,10*ROW('Hygiene Data'!F92))="","",OFFSET('Hygiene Data'!$F$13,0,10*ROW('Hygiene Data'!F92)))</f>
        <v/>
      </c>
      <c r="DX98" s="382" t="str">
        <f ca="1">+IF(OFFSET('Hygiene Data'!$G$11,0,10*ROW('Hygiene Data'!G92))="","",OFFSET('Hygiene Data'!$G$11,0,10*ROW('Hygiene Data'!G92)))</f>
        <v/>
      </c>
      <c r="DY98" s="382" t="str">
        <f ca="1">+IF(OFFSET('Hygiene Data'!$G$12,0,10*ROW('Hygiene Data'!G92))="","",OFFSET('Hygiene Data'!$G$12,0,10*ROW('Hygiene Data'!G92)))</f>
        <v/>
      </c>
      <c r="DZ98" s="382" t="str">
        <f ca="1">+IF(OFFSET('Hygiene Data'!$G$13,0,10*ROW('Hygiene Data'!G92))="","",OFFSET('Hygiene Data'!$G$13,0,10*ROW('Hygiene Data'!G92)))</f>
        <v/>
      </c>
      <c r="EA98" s="382" t="str">
        <f ca="1">+IF(OFFSET('Hygiene Data'!$H$11,0,10*ROW('Hygiene Data'!H92))="","",OFFSET('Hygiene Data'!$H$11,0,10*ROW('Hygiene Data'!H92)))</f>
        <v/>
      </c>
      <c r="EB98" s="382" t="str">
        <f ca="1">+IF(OFFSET('Hygiene Data'!$H$12,0,10*ROW('Hygiene Data'!H92))="","",OFFSET('Hygiene Data'!$H$12,0,10*ROW('Hygiene Data'!H92)))</f>
        <v/>
      </c>
      <c r="EC98" s="382" t="str">
        <f ca="1">+IF(OFFSET('Hygiene Data'!$H$13,0,10*ROW('Hygiene Data'!H92))="","",OFFSET('Hygiene Data'!$H$13,0,10*ROW('Hygiene Data'!H92)))</f>
        <v/>
      </c>
      <c r="ED98" s="382" t="str">
        <f ca="1">+IF(OFFSET('Hygiene Data'!$I$11,0,10*ROW('Hygiene Data'!I92))="","",OFFSET('Hygiene Data'!$I$11,0,10*ROW('Hygiene Data'!I92)))</f>
        <v/>
      </c>
      <c r="EE98" s="382" t="str">
        <f ca="1">+IF(OFFSET('Hygiene Data'!$I$12,0,10*ROW('Hygiene Data'!I92))="","",OFFSET('Hygiene Data'!$I$12,0,10*ROW('Hygiene Data'!I92)))</f>
        <v/>
      </c>
      <c r="EF98" s="382" t="str">
        <f ca="1">+IF(OFFSET('Hygiene Data'!$I$13,0,10*ROW('Hygiene Data'!I92))="","",OFFSET('Hygiene Data'!$I$13,0,10*ROW('Hygiene Data'!I92)))</f>
        <v/>
      </c>
    </row>
    <row r="99" spans="1:136" x14ac:dyDescent="0.25">
      <c r="A99" s="491" t="str">
        <f ca="1">+IF(OFFSET('Water Data'!$B$2,0,10*ROW('Water Data'!E93))="","",OFFSET('Water Data'!$B$2,0,10*ROW('Water Data'!E93)))</f>
        <v/>
      </c>
      <c r="B99" s="491"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18" t="str">
        <f t="shared" ca="1" si="1"/>
        <v/>
      </c>
      <c r="D99" s="519"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19"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19"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19"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19"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19"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19"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19"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19"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19"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19"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19"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19"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19"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19"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19"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19"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19"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20"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20"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20"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20"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20"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20"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20"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20"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20"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20"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20"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20"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20"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20"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20"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20"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20"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20"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20"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20"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20"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20"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20"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20"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20"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20"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20"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20"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20"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20"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21"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97"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21"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21"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21"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21"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21"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21"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21"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21"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21"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21"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21"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21"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21"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21"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21"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21"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82" t="str">
        <f ca="1">+IF(OFFSET('Water Data'!$D$27,0,10*ROW('Water Data'!D93))="","",OFFSET('Water Data'!$D$27,0,10*ROW('Water Data'!D93)))</f>
        <v/>
      </c>
      <c r="BT99" s="382" t="str">
        <f ca="1">+IF(OFFSET('Water Data'!$D$28,0,10*ROW('Water Data'!D93))="","",OFFSET('Water Data'!$D$28,0,10*ROW('Water Data'!D93)))</f>
        <v/>
      </c>
      <c r="BU99" s="382" t="str">
        <f ca="1">+IF(OFFSET('Water Data'!$D$29,0,10*ROW('Water Data'!D93))="","",OFFSET('Water Data'!$D$29,0,10*ROW('Water Data'!D93)))</f>
        <v/>
      </c>
      <c r="BV99" s="382" t="str">
        <f ca="1">+IF(OFFSET('Water Data'!$E$27,0,10*ROW('Water Data'!E93))="","",OFFSET('Water Data'!$E$27,0,10*ROW('Water Data'!E93)))</f>
        <v/>
      </c>
      <c r="BW99" s="382" t="str">
        <f ca="1">+IF(OFFSET('Water Data'!$E$28,0,10*ROW('Water Data'!E93))="","",OFFSET('Water Data'!$E$28,0,10*ROW('Water Data'!E93)))</f>
        <v/>
      </c>
      <c r="BX99" s="382" t="str">
        <f ca="1">+IF(OFFSET('Water Data'!$E$29,0,10*ROW('Water Data'!E93))="","",OFFSET('Water Data'!$E$29,0,10*ROW('Water Data'!E93)))</f>
        <v/>
      </c>
      <c r="BY99" s="382" t="str">
        <f ca="1">+IF(OFFSET('Water Data'!$F$27,0,10*ROW('Water Data'!F93))="","",OFFSET('Water Data'!$F$27,0,10*ROW('Water Data'!F93)))</f>
        <v/>
      </c>
      <c r="BZ99" s="382" t="str">
        <f ca="1">+IF(OFFSET('Water Data'!$F$28,0,10*ROW('Water Data'!F93))="","",OFFSET('Water Data'!$F$28,0,10*ROW('Water Data'!F93)))</f>
        <v/>
      </c>
      <c r="CA99" s="382" t="str">
        <f ca="1">+IF(OFFSET('Water Data'!$F$29,0,10*ROW('Water Data'!F93))="","",OFFSET('Water Data'!$F$29,0,10*ROW('Water Data'!F93)))</f>
        <v/>
      </c>
      <c r="CB99" s="382" t="str">
        <f ca="1">+IF(OFFSET('Water Data'!$G$27,0,10*ROW('Water Data'!G93))="","",OFFSET('Water Data'!$G$27,0,10*ROW('Water Data'!G93)))</f>
        <v/>
      </c>
      <c r="CC99" s="382" t="str">
        <f ca="1">+IF(OFFSET('Water Data'!$G$28,0,10*ROW('Water Data'!G93))="","",OFFSET('Water Data'!$G$28,0,10*ROW('Water Data'!G93)))</f>
        <v/>
      </c>
      <c r="CD99" s="382" t="str">
        <f ca="1">+IF(OFFSET('Water Data'!$G$29,0,10*ROW('Water Data'!G93))="","",OFFSET('Water Data'!$G$29,0,10*ROW('Water Data'!G93)))</f>
        <v/>
      </c>
      <c r="CE99" s="382" t="str">
        <f ca="1">+IF(OFFSET('Water Data'!$H$27,0,10*ROW('Water Data'!H93))="","",OFFSET('Water Data'!$H$27,0,10*ROW('Water Data'!H93)))</f>
        <v/>
      </c>
      <c r="CF99" s="382" t="str">
        <f ca="1">+IF(OFFSET('Water Data'!$H$28,0,10*ROW('Water Data'!H93))="","",OFFSET('Water Data'!$H$28,0,10*ROW('Water Data'!H93)))</f>
        <v/>
      </c>
      <c r="CG99" s="382" t="str">
        <f ca="1">+IF(OFFSET('Water Data'!$H$29,0,10*ROW('Water Data'!H93))="","",OFFSET('Water Data'!$H$29,0,10*ROW('Water Data'!H93)))</f>
        <v/>
      </c>
      <c r="CH99" s="382" t="str">
        <f ca="1">+IF(OFFSET('Water Data'!$I$27,0,10*ROW('Water Data'!I93))="","",OFFSET('Water Data'!$I$27,0,10*ROW('Water Data'!I93)))</f>
        <v/>
      </c>
      <c r="CI99" s="382" t="str">
        <f ca="1">+IF(OFFSET('Water Data'!$I$28,0,10*ROW('Water Data'!I93))="","",OFFSET('Water Data'!$I$28,0,10*ROW('Water Data'!I93)))</f>
        <v/>
      </c>
      <c r="CJ99" s="382" t="str">
        <f ca="1">+IF(OFFSET('Water Data'!$I$29,0,10*ROW('Water Data'!I93))="","",OFFSET('Water Data'!$I$29,0,10*ROW('Water Data'!I93)))</f>
        <v/>
      </c>
      <c r="CK99" s="382" t="str">
        <f ca="1">+IF(OFFSET('Sanitation Data'!$D$28,0,10*ROW('Sanitation Data'!D93))="","",OFFSET('Sanitation Data'!$D$28,0,10*ROW('Sanitation Data'!D93)))</f>
        <v/>
      </c>
      <c r="CL99" s="382" t="str">
        <f ca="1">+IF(OFFSET('Sanitation Data'!$D$29,0,10*ROW('Sanitation Data'!D93))="","",OFFSET('Sanitation Data'!$D$29,0,10*ROW('Sanitation Data'!D93)))</f>
        <v/>
      </c>
      <c r="CM99" s="382" t="str">
        <f ca="1">+IF(OFFSET('Sanitation Data'!$D$30,0,10*ROW('Sanitation Data'!D93))="","",OFFSET('Sanitation Data'!$D$30,0,10*ROW('Sanitation Data'!D93)))</f>
        <v/>
      </c>
      <c r="CN99" s="382" t="str">
        <f ca="1">+IF(OFFSET('Sanitation Data'!$D$31,0,10*ROW('Sanitation Data'!D93))="","",OFFSET('Sanitation Data'!$D$31,0,10*ROW('Sanitation Data'!D93)))</f>
        <v/>
      </c>
      <c r="CO99" s="382" t="str">
        <f ca="1">+IF(OFFSET('Sanitation Data'!$D$32,0,10*ROW('Sanitation Data'!D93))="","",OFFSET('Sanitation Data'!$D$32,0,10*ROW('Sanitation Data'!D93)))</f>
        <v/>
      </c>
      <c r="CP99" s="382" t="str">
        <f ca="1">+IF(OFFSET('Sanitation Data'!$E$28,0,10*ROW('Sanitation Data'!E93))="","",OFFSET('Sanitation Data'!$E$28,0,10*ROW('Sanitation Data'!E93)))</f>
        <v/>
      </c>
      <c r="CQ99" s="382" t="str">
        <f ca="1">+IF(OFFSET('Sanitation Data'!$E$29,0,10*ROW('Sanitation Data'!E93))="","",OFFSET('Sanitation Data'!$E$29,0,10*ROW('Sanitation Data'!E93)))</f>
        <v/>
      </c>
      <c r="CR99" s="382" t="str">
        <f ca="1">+IF(OFFSET('Sanitation Data'!$E$30,0,10*ROW('Sanitation Data'!E93))="","",OFFSET('Sanitation Data'!$E$30,0,10*ROW('Sanitation Data'!E93)))</f>
        <v/>
      </c>
      <c r="CS99" s="382" t="str">
        <f ca="1">+IF(OFFSET('Sanitation Data'!$E$31,0,10*ROW('Sanitation Data'!E93))="","",OFFSET('Sanitation Data'!$E$31,0,10*ROW('Sanitation Data'!E93)))</f>
        <v/>
      </c>
      <c r="CT99" s="382" t="str">
        <f ca="1">+IF(OFFSET('Sanitation Data'!$E$32,0,10*ROW('Sanitation Data'!E93))="","",OFFSET('Sanitation Data'!$E$32,0,10*ROW('Sanitation Data'!E93)))</f>
        <v/>
      </c>
      <c r="CU99" s="382" t="str">
        <f ca="1">+IF(OFFSET('Sanitation Data'!$F$28,0,10*ROW('Sanitation Data'!F93))="","",OFFSET('Sanitation Data'!$F$28,0,10*ROW('Sanitation Data'!F93)))</f>
        <v/>
      </c>
      <c r="CV99" s="382" t="str">
        <f ca="1">+IF(OFFSET('Sanitation Data'!$F$29,0,10*ROW('Sanitation Data'!F93))="","",OFFSET('Sanitation Data'!$F$29,0,10*ROW('Sanitation Data'!F93)))</f>
        <v/>
      </c>
      <c r="CW99" s="382" t="str">
        <f ca="1">+IF(OFFSET('Sanitation Data'!$F$30,0,10*ROW('Sanitation Data'!F93))="","",OFFSET('Sanitation Data'!$F$30,0,10*ROW('Sanitation Data'!F93)))</f>
        <v/>
      </c>
      <c r="CX99" s="382" t="str">
        <f ca="1">+IF(OFFSET('Sanitation Data'!$F$31,0,10*ROW('Sanitation Data'!F93))="","",OFFSET('Sanitation Data'!$F$31,0,10*ROW('Sanitation Data'!F93)))</f>
        <v/>
      </c>
      <c r="CY99" s="382" t="str">
        <f ca="1">+IF(OFFSET('Sanitation Data'!$F$32,0,10*ROW('Sanitation Data'!F93))="","",OFFSET('Sanitation Data'!$F$32,0,10*ROW('Sanitation Data'!F93)))</f>
        <v/>
      </c>
      <c r="CZ99" s="382" t="str">
        <f ca="1">+IF(OFFSET('Sanitation Data'!$G$28,0,10*ROW('Sanitation Data'!G93))="","",OFFSET('Sanitation Data'!$G$28,0,10*ROW('Sanitation Data'!G93)))</f>
        <v/>
      </c>
      <c r="DA99" s="382" t="str">
        <f ca="1">+IF(OFFSET('Sanitation Data'!$G$29,0,10*ROW('Sanitation Data'!G93))="","",OFFSET('Sanitation Data'!$G$29,0,10*ROW('Sanitation Data'!G93)))</f>
        <v/>
      </c>
      <c r="DB99" s="382" t="str">
        <f ca="1">+IF(OFFSET('Sanitation Data'!$G$30,0,10*ROW('Sanitation Data'!G93))="","",OFFSET('Sanitation Data'!$G$30,0,10*ROW('Sanitation Data'!G93)))</f>
        <v/>
      </c>
      <c r="DC99" s="382" t="str">
        <f ca="1">+IF(OFFSET('Sanitation Data'!$G$31,0,10*ROW('Sanitation Data'!G93))="","",OFFSET('Sanitation Data'!$G$31,0,10*ROW('Sanitation Data'!G93)))</f>
        <v/>
      </c>
      <c r="DD99" s="382" t="str">
        <f ca="1">+IF(OFFSET('Sanitation Data'!$G$32,0,10*ROW('Sanitation Data'!G93))="","",OFFSET('Sanitation Data'!$G$32,0,10*ROW('Sanitation Data'!G93)))</f>
        <v/>
      </c>
      <c r="DE99" s="382" t="str">
        <f ca="1">+IF(OFFSET('Sanitation Data'!$H$28,0,10*ROW('Sanitation Data'!H93))="","",OFFSET('Sanitation Data'!$H$28,0,10*ROW('Sanitation Data'!H93)))</f>
        <v/>
      </c>
      <c r="DF99" s="382" t="str">
        <f ca="1">+IF(OFFSET('Sanitation Data'!$H$29,0,10*ROW('Sanitation Data'!H93))="","",OFFSET('Sanitation Data'!$H$29,0,10*ROW('Sanitation Data'!H93)))</f>
        <v/>
      </c>
      <c r="DG99" s="382" t="str">
        <f ca="1">+IF(OFFSET('Sanitation Data'!$H$30,0,10*ROW('Sanitation Data'!H93))="","",OFFSET('Sanitation Data'!$H$30,0,10*ROW('Sanitation Data'!H93)))</f>
        <v/>
      </c>
      <c r="DH99" s="382" t="str">
        <f ca="1">+IF(OFFSET('Sanitation Data'!$H$31,0,10*ROW('Sanitation Data'!H93))="","",OFFSET('Sanitation Data'!$H$31,0,10*ROW('Sanitation Data'!H93)))</f>
        <v/>
      </c>
      <c r="DI99" s="382" t="str">
        <f ca="1">+IF(OFFSET('Sanitation Data'!$H$32,0,10*ROW('Sanitation Data'!H93))="","",OFFSET('Sanitation Data'!$H$32,0,10*ROW('Sanitation Data'!H93)))</f>
        <v/>
      </c>
      <c r="DJ99" s="382" t="str">
        <f ca="1">+IF(OFFSET('Sanitation Data'!$I$28,0,10*ROW('Sanitation Data'!I93))="","",OFFSET('Sanitation Data'!$I$28,0,10*ROW('Sanitation Data'!I93)))</f>
        <v/>
      </c>
      <c r="DK99" s="382" t="str">
        <f ca="1">+IF(OFFSET('Sanitation Data'!$I$29,0,10*ROW('Sanitation Data'!I93))="","",OFFSET('Sanitation Data'!$I$29,0,10*ROW('Sanitation Data'!I93)))</f>
        <v/>
      </c>
      <c r="DL99" s="382" t="str">
        <f ca="1">+IF(OFFSET('Sanitation Data'!$I$30,0,10*ROW('Sanitation Data'!I93))="","",OFFSET('Sanitation Data'!$I$30,0,10*ROW('Sanitation Data'!I93)))</f>
        <v/>
      </c>
      <c r="DM99" s="382" t="str">
        <f ca="1">+IF(OFFSET('Sanitation Data'!$I$31,0,10*ROW('Sanitation Data'!I93))="","",OFFSET('Sanitation Data'!$I$31,0,10*ROW('Sanitation Data'!I93)))</f>
        <v/>
      </c>
      <c r="DN99" s="382" t="str">
        <f ca="1">+IF(OFFSET('Sanitation Data'!$I$32,0,10*ROW('Sanitation Data'!I93))="","",OFFSET('Sanitation Data'!$I$32,0,10*ROW('Sanitation Data'!I93)))</f>
        <v/>
      </c>
      <c r="DO99" s="382" t="str">
        <f ca="1">+IF(OFFSET('Hygiene Data'!$D$11,0,10*ROW('Hygiene Data'!D93))="","",OFFSET('Hygiene Data'!$D$11,0,10*ROW('Hygiene Data'!D93)))</f>
        <v/>
      </c>
      <c r="DP99" s="382" t="str">
        <f ca="1">+IF(OFFSET('Hygiene Data'!$D$12,0,10*ROW('Hygiene Data'!D93))="","",OFFSET('Hygiene Data'!$D$12,0,10*ROW('Hygiene Data'!D93)))</f>
        <v/>
      </c>
      <c r="DQ99" s="382" t="str">
        <f ca="1">+IF(OFFSET('Hygiene Data'!$D$13,0,10*ROW('Hygiene Data'!D93))="","",OFFSET('Hygiene Data'!$D$13,0,10*ROW('Hygiene Data'!D93)))</f>
        <v/>
      </c>
      <c r="DR99" s="382" t="str">
        <f ca="1">+IF(OFFSET('Hygiene Data'!$E$11,0,10*ROW('Hygiene Data'!E93))="","",OFFSET('Hygiene Data'!$E$11,0,10*ROW('Hygiene Data'!E93)))</f>
        <v/>
      </c>
      <c r="DS99" s="382" t="str">
        <f ca="1">+IF(OFFSET('Hygiene Data'!$E$12,0,10*ROW('Hygiene Data'!E93))="","",OFFSET('Hygiene Data'!$E$12,0,10*ROW('Hygiene Data'!E93)))</f>
        <v/>
      </c>
      <c r="DT99" s="382" t="str">
        <f ca="1">+IF(OFFSET('Hygiene Data'!$E$13,0,10*ROW('Hygiene Data'!E93))="","",OFFSET('Hygiene Data'!$E$13,0,10*ROW('Hygiene Data'!E93)))</f>
        <v/>
      </c>
      <c r="DU99" s="382" t="str">
        <f ca="1">+IF(OFFSET('Hygiene Data'!$F$11,0,10*ROW('Hygiene Data'!F93))="","",OFFSET('Hygiene Data'!$F$11,0,10*ROW('Hygiene Data'!F93)))</f>
        <v/>
      </c>
      <c r="DV99" s="382" t="str">
        <f ca="1">+IF(OFFSET('Hygiene Data'!$F$12,0,10*ROW('Hygiene Data'!F93))="","",OFFSET('Hygiene Data'!$F$12,0,10*ROW('Hygiene Data'!F93)))</f>
        <v/>
      </c>
      <c r="DW99" s="382" t="str">
        <f ca="1">+IF(OFFSET('Hygiene Data'!$F$13,0,10*ROW('Hygiene Data'!F93))="","",OFFSET('Hygiene Data'!$F$13,0,10*ROW('Hygiene Data'!F93)))</f>
        <v/>
      </c>
      <c r="DX99" s="382" t="str">
        <f ca="1">+IF(OFFSET('Hygiene Data'!$G$11,0,10*ROW('Hygiene Data'!G93))="","",OFFSET('Hygiene Data'!$G$11,0,10*ROW('Hygiene Data'!G93)))</f>
        <v/>
      </c>
      <c r="DY99" s="382" t="str">
        <f ca="1">+IF(OFFSET('Hygiene Data'!$G$12,0,10*ROW('Hygiene Data'!G93))="","",OFFSET('Hygiene Data'!$G$12,0,10*ROW('Hygiene Data'!G93)))</f>
        <v/>
      </c>
      <c r="DZ99" s="382" t="str">
        <f ca="1">+IF(OFFSET('Hygiene Data'!$G$13,0,10*ROW('Hygiene Data'!G93))="","",OFFSET('Hygiene Data'!$G$13,0,10*ROW('Hygiene Data'!G93)))</f>
        <v/>
      </c>
      <c r="EA99" s="382" t="str">
        <f ca="1">+IF(OFFSET('Hygiene Data'!$H$11,0,10*ROW('Hygiene Data'!H93))="","",OFFSET('Hygiene Data'!$H$11,0,10*ROW('Hygiene Data'!H93)))</f>
        <v/>
      </c>
      <c r="EB99" s="382" t="str">
        <f ca="1">+IF(OFFSET('Hygiene Data'!$H$12,0,10*ROW('Hygiene Data'!H93))="","",OFFSET('Hygiene Data'!$H$12,0,10*ROW('Hygiene Data'!H93)))</f>
        <v/>
      </c>
      <c r="EC99" s="382" t="str">
        <f ca="1">+IF(OFFSET('Hygiene Data'!$H$13,0,10*ROW('Hygiene Data'!H93))="","",OFFSET('Hygiene Data'!$H$13,0,10*ROW('Hygiene Data'!H93)))</f>
        <v/>
      </c>
      <c r="ED99" s="382" t="str">
        <f ca="1">+IF(OFFSET('Hygiene Data'!$I$11,0,10*ROW('Hygiene Data'!I93))="","",OFFSET('Hygiene Data'!$I$11,0,10*ROW('Hygiene Data'!I93)))</f>
        <v/>
      </c>
      <c r="EE99" s="382" t="str">
        <f ca="1">+IF(OFFSET('Hygiene Data'!$I$12,0,10*ROW('Hygiene Data'!I93))="","",OFFSET('Hygiene Data'!$I$12,0,10*ROW('Hygiene Data'!I93)))</f>
        <v/>
      </c>
      <c r="EF99" s="382" t="str">
        <f ca="1">+IF(OFFSET('Hygiene Data'!$I$13,0,10*ROW('Hygiene Data'!I93))="","",OFFSET('Hygiene Data'!$I$13,0,10*ROW('Hygiene Data'!I93)))</f>
        <v/>
      </c>
    </row>
    <row r="100" spans="1:136" x14ac:dyDescent="0.25">
      <c r="A100" s="491" t="str">
        <f ca="1">+IF(OFFSET('Water Data'!$B$2,0,10*ROW('Water Data'!E94))="","",OFFSET('Water Data'!$B$2,0,10*ROW('Water Data'!E94)))</f>
        <v/>
      </c>
      <c r="B100" s="491"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18" t="str">
        <f t="shared" ca="1" si="1"/>
        <v/>
      </c>
      <c r="D100" s="519"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19"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19"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19"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19"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19"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19"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19"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19"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19"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19"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19"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19"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19"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19"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19"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19"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19"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20"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20"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20"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20"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20"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20"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20"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20"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20"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20"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20"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20"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20"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20"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20"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20"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20"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20"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20"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20"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20"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20"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20"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20"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20"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20"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20"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20"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20"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20"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21"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97"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21"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21"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21"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21"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21"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21"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21"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21"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21"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21"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21"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21"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21"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21"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21"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21"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82" t="str">
        <f ca="1">+IF(OFFSET('Water Data'!$D$27,0,10*ROW('Water Data'!D94))="","",OFFSET('Water Data'!$D$27,0,10*ROW('Water Data'!D94)))</f>
        <v/>
      </c>
      <c r="BT100" s="382" t="str">
        <f ca="1">+IF(OFFSET('Water Data'!$D$28,0,10*ROW('Water Data'!D94))="","",OFFSET('Water Data'!$D$28,0,10*ROW('Water Data'!D94)))</f>
        <v/>
      </c>
      <c r="BU100" s="382" t="str">
        <f ca="1">+IF(OFFSET('Water Data'!$D$29,0,10*ROW('Water Data'!D94))="","",OFFSET('Water Data'!$D$29,0,10*ROW('Water Data'!D94)))</f>
        <v/>
      </c>
      <c r="BV100" s="382" t="str">
        <f ca="1">+IF(OFFSET('Water Data'!$E$27,0,10*ROW('Water Data'!E94))="","",OFFSET('Water Data'!$E$27,0,10*ROW('Water Data'!E94)))</f>
        <v/>
      </c>
      <c r="BW100" s="382" t="str">
        <f ca="1">+IF(OFFSET('Water Data'!$E$28,0,10*ROW('Water Data'!E94))="","",OFFSET('Water Data'!$E$28,0,10*ROW('Water Data'!E94)))</f>
        <v/>
      </c>
      <c r="BX100" s="382" t="str">
        <f ca="1">+IF(OFFSET('Water Data'!$E$29,0,10*ROW('Water Data'!E94))="","",OFFSET('Water Data'!$E$29,0,10*ROW('Water Data'!E94)))</f>
        <v/>
      </c>
      <c r="BY100" s="382" t="str">
        <f ca="1">+IF(OFFSET('Water Data'!$F$27,0,10*ROW('Water Data'!F94))="","",OFFSET('Water Data'!$F$27,0,10*ROW('Water Data'!F94)))</f>
        <v/>
      </c>
      <c r="BZ100" s="382" t="str">
        <f ca="1">+IF(OFFSET('Water Data'!$F$28,0,10*ROW('Water Data'!F94))="","",OFFSET('Water Data'!$F$28,0,10*ROW('Water Data'!F94)))</f>
        <v/>
      </c>
      <c r="CA100" s="382" t="str">
        <f ca="1">+IF(OFFSET('Water Data'!$F$29,0,10*ROW('Water Data'!F94))="","",OFFSET('Water Data'!$F$29,0,10*ROW('Water Data'!F94)))</f>
        <v/>
      </c>
      <c r="CB100" s="382" t="str">
        <f ca="1">+IF(OFFSET('Water Data'!$G$27,0,10*ROW('Water Data'!G94))="","",OFFSET('Water Data'!$G$27,0,10*ROW('Water Data'!G94)))</f>
        <v/>
      </c>
      <c r="CC100" s="382" t="str">
        <f ca="1">+IF(OFFSET('Water Data'!$G$28,0,10*ROW('Water Data'!G94))="","",OFFSET('Water Data'!$G$28,0,10*ROW('Water Data'!G94)))</f>
        <v/>
      </c>
      <c r="CD100" s="382" t="str">
        <f ca="1">+IF(OFFSET('Water Data'!$G$29,0,10*ROW('Water Data'!G94))="","",OFFSET('Water Data'!$G$29,0,10*ROW('Water Data'!G94)))</f>
        <v/>
      </c>
      <c r="CE100" s="382" t="str">
        <f ca="1">+IF(OFFSET('Water Data'!$H$27,0,10*ROW('Water Data'!H94))="","",OFFSET('Water Data'!$H$27,0,10*ROW('Water Data'!H94)))</f>
        <v/>
      </c>
      <c r="CF100" s="382" t="str">
        <f ca="1">+IF(OFFSET('Water Data'!$H$28,0,10*ROW('Water Data'!H94))="","",OFFSET('Water Data'!$H$28,0,10*ROW('Water Data'!H94)))</f>
        <v/>
      </c>
      <c r="CG100" s="382" t="str">
        <f ca="1">+IF(OFFSET('Water Data'!$H$29,0,10*ROW('Water Data'!H94))="","",OFFSET('Water Data'!$H$29,0,10*ROW('Water Data'!H94)))</f>
        <v/>
      </c>
      <c r="CH100" s="382" t="str">
        <f ca="1">+IF(OFFSET('Water Data'!$I$27,0,10*ROW('Water Data'!I94))="","",OFFSET('Water Data'!$I$27,0,10*ROW('Water Data'!I94)))</f>
        <v/>
      </c>
      <c r="CI100" s="382" t="str">
        <f ca="1">+IF(OFFSET('Water Data'!$I$28,0,10*ROW('Water Data'!I94))="","",OFFSET('Water Data'!$I$28,0,10*ROW('Water Data'!I94)))</f>
        <v/>
      </c>
      <c r="CJ100" s="382" t="str">
        <f ca="1">+IF(OFFSET('Water Data'!$I$29,0,10*ROW('Water Data'!I94))="","",OFFSET('Water Data'!$I$29,0,10*ROW('Water Data'!I94)))</f>
        <v/>
      </c>
      <c r="CK100" s="382" t="str">
        <f ca="1">+IF(OFFSET('Sanitation Data'!$D$28,0,10*ROW('Sanitation Data'!D94))="","",OFFSET('Sanitation Data'!$D$28,0,10*ROW('Sanitation Data'!D94)))</f>
        <v/>
      </c>
      <c r="CL100" s="382" t="str">
        <f ca="1">+IF(OFFSET('Sanitation Data'!$D$29,0,10*ROW('Sanitation Data'!D94))="","",OFFSET('Sanitation Data'!$D$29,0,10*ROW('Sanitation Data'!D94)))</f>
        <v/>
      </c>
      <c r="CM100" s="382" t="str">
        <f ca="1">+IF(OFFSET('Sanitation Data'!$D$30,0,10*ROW('Sanitation Data'!D94))="","",OFFSET('Sanitation Data'!$D$30,0,10*ROW('Sanitation Data'!D94)))</f>
        <v/>
      </c>
      <c r="CN100" s="382" t="str">
        <f ca="1">+IF(OFFSET('Sanitation Data'!$D$31,0,10*ROW('Sanitation Data'!D94))="","",OFFSET('Sanitation Data'!$D$31,0,10*ROW('Sanitation Data'!D94)))</f>
        <v/>
      </c>
      <c r="CO100" s="382" t="str">
        <f ca="1">+IF(OFFSET('Sanitation Data'!$D$32,0,10*ROW('Sanitation Data'!D94))="","",OFFSET('Sanitation Data'!$D$32,0,10*ROW('Sanitation Data'!D94)))</f>
        <v/>
      </c>
      <c r="CP100" s="382" t="str">
        <f ca="1">+IF(OFFSET('Sanitation Data'!$E$28,0,10*ROW('Sanitation Data'!E94))="","",OFFSET('Sanitation Data'!$E$28,0,10*ROW('Sanitation Data'!E94)))</f>
        <v/>
      </c>
      <c r="CQ100" s="382" t="str">
        <f ca="1">+IF(OFFSET('Sanitation Data'!$E$29,0,10*ROW('Sanitation Data'!E94))="","",OFFSET('Sanitation Data'!$E$29,0,10*ROW('Sanitation Data'!E94)))</f>
        <v/>
      </c>
      <c r="CR100" s="382" t="str">
        <f ca="1">+IF(OFFSET('Sanitation Data'!$E$30,0,10*ROW('Sanitation Data'!E94))="","",OFFSET('Sanitation Data'!$E$30,0,10*ROW('Sanitation Data'!E94)))</f>
        <v/>
      </c>
      <c r="CS100" s="382" t="str">
        <f ca="1">+IF(OFFSET('Sanitation Data'!$E$31,0,10*ROW('Sanitation Data'!E94))="","",OFFSET('Sanitation Data'!$E$31,0,10*ROW('Sanitation Data'!E94)))</f>
        <v/>
      </c>
      <c r="CT100" s="382" t="str">
        <f ca="1">+IF(OFFSET('Sanitation Data'!$E$32,0,10*ROW('Sanitation Data'!E94))="","",OFFSET('Sanitation Data'!$E$32,0,10*ROW('Sanitation Data'!E94)))</f>
        <v/>
      </c>
      <c r="CU100" s="382" t="str">
        <f ca="1">+IF(OFFSET('Sanitation Data'!$F$28,0,10*ROW('Sanitation Data'!F94))="","",OFFSET('Sanitation Data'!$F$28,0,10*ROW('Sanitation Data'!F94)))</f>
        <v/>
      </c>
      <c r="CV100" s="382" t="str">
        <f ca="1">+IF(OFFSET('Sanitation Data'!$F$29,0,10*ROW('Sanitation Data'!F94))="","",OFFSET('Sanitation Data'!$F$29,0,10*ROW('Sanitation Data'!F94)))</f>
        <v/>
      </c>
      <c r="CW100" s="382" t="str">
        <f ca="1">+IF(OFFSET('Sanitation Data'!$F$30,0,10*ROW('Sanitation Data'!F94))="","",OFFSET('Sanitation Data'!$F$30,0,10*ROW('Sanitation Data'!F94)))</f>
        <v/>
      </c>
      <c r="CX100" s="382" t="str">
        <f ca="1">+IF(OFFSET('Sanitation Data'!$F$31,0,10*ROW('Sanitation Data'!F94))="","",OFFSET('Sanitation Data'!$F$31,0,10*ROW('Sanitation Data'!F94)))</f>
        <v/>
      </c>
      <c r="CY100" s="382" t="str">
        <f ca="1">+IF(OFFSET('Sanitation Data'!$F$32,0,10*ROW('Sanitation Data'!F94))="","",OFFSET('Sanitation Data'!$F$32,0,10*ROW('Sanitation Data'!F94)))</f>
        <v/>
      </c>
      <c r="CZ100" s="382" t="str">
        <f ca="1">+IF(OFFSET('Sanitation Data'!$G$28,0,10*ROW('Sanitation Data'!G94))="","",OFFSET('Sanitation Data'!$G$28,0,10*ROW('Sanitation Data'!G94)))</f>
        <v/>
      </c>
      <c r="DA100" s="382" t="str">
        <f ca="1">+IF(OFFSET('Sanitation Data'!$G$29,0,10*ROW('Sanitation Data'!G94))="","",OFFSET('Sanitation Data'!$G$29,0,10*ROW('Sanitation Data'!G94)))</f>
        <v/>
      </c>
      <c r="DB100" s="382" t="str">
        <f ca="1">+IF(OFFSET('Sanitation Data'!$G$30,0,10*ROW('Sanitation Data'!G94))="","",OFFSET('Sanitation Data'!$G$30,0,10*ROW('Sanitation Data'!G94)))</f>
        <v/>
      </c>
      <c r="DC100" s="382" t="str">
        <f ca="1">+IF(OFFSET('Sanitation Data'!$G$31,0,10*ROW('Sanitation Data'!G94))="","",OFFSET('Sanitation Data'!$G$31,0,10*ROW('Sanitation Data'!G94)))</f>
        <v/>
      </c>
      <c r="DD100" s="382" t="str">
        <f ca="1">+IF(OFFSET('Sanitation Data'!$G$32,0,10*ROW('Sanitation Data'!G94))="","",OFFSET('Sanitation Data'!$G$32,0,10*ROW('Sanitation Data'!G94)))</f>
        <v/>
      </c>
      <c r="DE100" s="382" t="str">
        <f ca="1">+IF(OFFSET('Sanitation Data'!$H$28,0,10*ROW('Sanitation Data'!H94))="","",OFFSET('Sanitation Data'!$H$28,0,10*ROW('Sanitation Data'!H94)))</f>
        <v/>
      </c>
      <c r="DF100" s="382" t="str">
        <f ca="1">+IF(OFFSET('Sanitation Data'!$H$29,0,10*ROW('Sanitation Data'!H94))="","",OFFSET('Sanitation Data'!$H$29,0,10*ROW('Sanitation Data'!H94)))</f>
        <v/>
      </c>
      <c r="DG100" s="382" t="str">
        <f ca="1">+IF(OFFSET('Sanitation Data'!$H$30,0,10*ROW('Sanitation Data'!H94))="","",OFFSET('Sanitation Data'!$H$30,0,10*ROW('Sanitation Data'!H94)))</f>
        <v/>
      </c>
      <c r="DH100" s="382" t="str">
        <f ca="1">+IF(OFFSET('Sanitation Data'!$H$31,0,10*ROW('Sanitation Data'!H94))="","",OFFSET('Sanitation Data'!$H$31,0,10*ROW('Sanitation Data'!H94)))</f>
        <v/>
      </c>
      <c r="DI100" s="382" t="str">
        <f ca="1">+IF(OFFSET('Sanitation Data'!$H$32,0,10*ROW('Sanitation Data'!H94))="","",OFFSET('Sanitation Data'!$H$32,0,10*ROW('Sanitation Data'!H94)))</f>
        <v/>
      </c>
      <c r="DJ100" s="382" t="str">
        <f ca="1">+IF(OFFSET('Sanitation Data'!$I$28,0,10*ROW('Sanitation Data'!I94))="","",OFFSET('Sanitation Data'!$I$28,0,10*ROW('Sanitation Data'!I94)))</f>
        <v/>
      </c>
      <c r="DK100" s="382" t="str">
        <f ca="1">+IF(OFFSET('Sanitation Data'!$I$29,0,10*ROW('Sanitation Data'!I94))="","",OFFSET('Sanitation Data'!$I$29,0,10*ROW('Sanitation Data'!I94)))</f>
        <v/>
      </c>
      <c r="DL100" s="382" t="str">
        <f ca="1">+IF(OFFSET('Sanitation Data'!$I$30,0,10*ROW('Sanitation Data'!I94))="","",OFFSET('Sanitation Data'!$I$30,0,10*ROW('Sanitation Data'!I94)))</f>
        <v/>
      </c>
      <c r="DM100" s="382" t="str">
        <f ca="1">+IF(OFFSET('Sanitation Data'!$I$31,0,10*ROW('Sanitation Data'!I94))="","",OFFSET('Sanitation Data'!$I$31,0,10*ROW('Sanitation Data'!I94)))</f>
        <v/>
      </c>
      <c r="DN100" s="382" t="str">
        <f ca="1">+IF(OFFSET('Sanitation Data'!$I$32,0,10*ROW('Sanitation Data'!I94))="","",OFFSET('Sanitation Data'!$I$32,0,10*ROW('Sanitation Data'!I94)))</f>
        <v/>
      </c>
      <c r="DO100" s="382" t="str">
        <f ca="1">+IF(OFFSET('Hygiene Data'!$D$11,0,10*ROW('Hygiene Data'!D94))="","",OFFSET('Hygiene Data'!$D$11,0,10*ROW('Hygiene Data'!D94)))</f>
        <v/>
      </c>
      <c r="DP100" s="382" t="str">
        <f ca="1">+IF(OFFSET('Hygiene Data'!$D$12,0,10*ROW('Hygiene Data'!D94))="","",OFFSET('Hygiene Data'!$D$12,0,10*ROW('Hygiene Data'!D94)))</f>
        <v/>
      </c>
      <c r="DQ100" s="382" t="str">
        <f ca="1">+IF(OFFSET('Hygiene Data'!$D$13,0,10*ROW('Hygiene Data'!D94))="","",OFFSET('Hygiene Data'!$D$13,0,10*ROW('Hygiene Data'!D94)))</f>
        <v/>
      </c>
      <c r="DR100" s="382" t="str">
        <f ca="1">+IF(OFFSET('Hygiene Data'!$E$11,0,10*ROW('Hygiene Data'!E94))="","",OFFSET('Hygiene Data'!$E$11,0,10*ROW('Hygiene Data'!E94)))</f>
        <v/>
      </c>
      <c r="DS100" s="382" t="str">
        <f ca="1">+IF(OFFSET('Hygiene Data'!$E$12,0,10*ROW('Hygiene Data'!E94))="","",OFFSET('Hygiene Data'!$E$12,0,10*ROW('Hygiene Data'!E94)))</f>
        <v/>
      </c>
      <c r="DT100" s="382" t="str">
        <f ca="1">+IF(OFFSET('Hygiene Data'!$E$13,0,10*ROW('Hygiene Data'!E94))="","",OFFSET('Hygiene Data'!$E$13,0,10*ROW('Hygiene Data'!E94)))</f>
        <v/>
      </c>
      <c r="DU100" s="382" t="str">
        <f ca="1">+IF(OFFSET('Hygiene Data'!$F$11,0,10*ROW('Hygiene Data'!F94))="","",OFFSET('Hygiene Data'!$F$11,0,10*ROW('Hygiene Data'!F94)))</f>
        <v/>
      </c>
      <c r="DV100" s="382" t="str">
        <f ca="1">+IF(OFFSET('Hygiene Data'!$F$12,0,10*ROW('Hygiene Data'!F94))="","",OFFSET('Hygiene Data'!$F$12,0,10*ROW('Hygiene Data'!F94)))</f>
        <v/>
      </c>
      <c r="DW100" s="382" t="str">
        <f ca="1">+IF(OFFSET('Hygiene Data'!$F$13,0,10*ROW('Hygiene Data'!F94))="","",OFFSET('Hygiene Data'!$F$13,0,10*ROW('Hygiene Data'!F94)))</f>
        <v/>
      </c>
      <c r="DX100" s="382" t="str">
        <f ca="1">+IF(OFFSET('Hygiene Data'!$G$11,0,10*ROW('Hygiene Data'!G94))="","",OFFSET('Hygiene Data'!$G$11,0,10*ROW('Hygiene Data'!G94)))</f>
        <v/>
      </c>
      <c r="DY100" s="382" t="str">
        <f ca="1">+IF(OFFSET('Hygiene Data'!$G$12,0,10*ROW('Hygiene Data'!G94))="","",OFFSET('Hygiene Data'!$G$12,0,10*ROW('Hygiene Data'!G94)))</f>
        <v/>
      </c>
      <c r="DZ100" s="382" t="str">
        <f ca="1">+IF(OFFSET('Hygiene Data'!$G$13,0,10*ROW('Hygiene Data'!G94))="","",OFFSET('Hygiene Data'!$G$13,0,10*ROW('Hygiene Data'!G94)))</f>
        <v/>
      </c>
      <c r="EA100" s="382" t="str">
        <f ca="1">+IF(OFFSET('Hygiene Data'!$H$11,0,10*ROW('Hygiene Data'!H94))="","",OFFSET('Hygiene Data'!$H$11,0,10*ROW('Hygiene Data'!H94)))</f>
        <v/>
      </c>
      <c r="EB100" s="382" t="str">
        <f ca="1">+IF(OFFSET('Hygiene Data'!$H$12,0,10*ROW('Hygiene Data'!H94))="","",OFFSET('Hygiene Data'!$H$12,0,10*ROW('Hygiene Data'!H94)))</f>
        <v/>
      </c>
      <c r="EC100" s="382" t="str">
        <f ca="1">+IF(OFFSET('Hygiene Data'!$H$13,0,10*ROW('Hygiene Data'!H94))="","",OFFSET('Hygiene Data'!$H$13,0,10*ROW('Hygiene Data'!H94)))</f>
        <v/>
      </c>
      <c r="ED100" s="382" t="str">
        <f ca="1">+IF(OFFSET('Hygiene Data'!$I$11,0,10*ROW('Hygiene Data'!I94))="","",OFFSET('Hygiene Data'!$I$11,0,10*ROW('Hygiene Data'!I94)))</f>
        <v/>
      </c>
      <c r="EE100" s="382" t="str">
        <f ca="1">+IF(OFFSET('Hygiene Data'!$I$12,0,10*ROW('Hygiene Data'!I94))="","",OFFSET('Hygiene Data'!$I$12,0,10*ROW('Hygiene Data'!I94)))</f>
        <v/>
      </c>
      <c r="EF100" s="382" t="str">
        <f ca="1">+IF(OFFSET('Hygiene Data'!$I$13,0,10*ROW('Hygiene Data'!I94))="","",OFFSET('Hygiene Data'!$I$13,0,10*ROW('Hygiene Data'!I94)))</f>
        <v/>
      </c>
    </row>
    <row r="101" spans="1:136" x14ac:dyDescent="0.25">
      <c r="A101" s="491" t="str">
        <f ca="1">+IF(OFFSET('Water Data'!$B$2,0,10*ROW('Water Data'!E95))="","",OFFSET('Water Data'!$B$2,0,10*ROW('Water Data'!E95)))</f>
        <v/>
      </c>
      <c r="B101" s="491"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18" t="str">
        <f t="shared" ca="1" si="1"/>
        <v/>
      </c>
      <c r="D101" s="519"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19"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19"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19"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19"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19"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19"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19"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19"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19"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19"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19"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19"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19"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19"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19"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19"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19"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20"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20"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20"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20"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20"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20"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20"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20"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20"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20"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20"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20"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20"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20"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20"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20"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20"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20"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20"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20"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20"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20"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20"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20"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20"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20"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20"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20"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20"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20"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21"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97"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21"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21"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21"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21"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21"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21"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21"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21"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21"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21"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21"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21"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21"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21"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21"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21"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82" t="str">
        <f ca="1">+IF(OFFSET('Water Data'!$D$27,0,10*ROW('Water Data'!D95))="","",OFFSET('Water Data'!$D$27,0,10*ROW('Water Data'!D95)))</f>
        <v/>
      </c>
      <c r="BT101" s="382" t="str">
        <f ca="1">+IF(OFFSET('Water Data'!$D$28,0,10*ROW('Water Data'!D95))="","",OFFSET('Water Data'!$D$28,0,10*ROW('Water Data'!D95)))</f>
        <v/>
      </c>
      <c r="BU101" s="382" t="str">
        <f ca="1">+IF(OFFSET('Water Data'!$D$29,0,10*ROW('Water Data'!D95))="","",OFFSET('Water Data'!$D$29,0,10*ROW('Water Data'!D95)))</f>
        <v/>
      </c>
      <c r="BV101" s="382" t="str">
        <f ca="1">+IF(OFFSET('Water Data'!$E$27,0,10*ROW('Water Data'!E95))="","",OFFSET('Water Data'!$E$27,0,10*ROW('Water Data'!E95)))</f>
        <v/>
      </c>
      <c r="BW101" s="382" t="str">
        <f ca="1">+IF(OFFSET('Water Data'!$E$28,0,10*ROW('Water Data'!E95))="","",OFFSET('Water Data'!$E$28,0,10*ROW('Water Data'!E95)))</f>
        <v/>
      </c>
      <c r="BX101" s="382" t="str">
        <f ca="1">+IF(OFFSET('Water Data'!$E$29,0,10*ROW('Water Data'!E95))="","",OFFSET('Water Data'!$E$29,0,10*ROW('Water Data'!E95)))</f>
        <v/>
      </c>
      <c r="BY101" s="382" t="str">
        <f ca="1">+IF(OFFSET('Water Data'!$F$27,0,10*ROW('Water Data'!F95))="","",OFFSET('Water Data'!$F$27,0,10*ROW('Water Data'!F95)))</f>
        <v/>
      </c>
      <c r="BZ101" s="382" t="str">
        <f ca="1">+IF(OFFSET('Water Data'!$F$28,0,10*ROW('Water Data'!F95))="","",OFFSET('Water Data'!$F$28,0,10*ROW('Water Data'!F95)))</f>
        <v/>
      </c>
      <c r="CA101" s="382" t="str">
        <f ca="1">+IF(OFFSET('Water Data'!$F$29,0,10*ROW('Water Data'!F95))="","",OFFSET('Water Data'!$F$29,0,10*ROW('Water Data'!F95)))</f>
        <v/>
      </c>
      <c r="CB101" s="382" t="str">
        <f ca="1">+IF(OFFSET('Water Data'!$G$27,0,10*ROW('Water Data'!G95))="","",OFFSET('Water Data'!$G$27,0,10*ROW('Water Data'!G95)))</f>
        <v/>
      </c>
      <c r="CC101" s="382" t="str">
        <f ca="1">+IF(OFFSET('Water Data'!$G$28,0,10*ROW('Water Data'!G95))="","",OFFSET('Water Data'!$G$28,0,10*ROW('Water Data'!G95)))</f>
        <v/>
      </c>
      <c r="CD101" s="382" t="str">
        <f ca="1">+IF(OFFSET('Water Data'!$G$29,0,10*ROW('Water Data'!G95))="","",OFFSET('Water Data'!$G$29,0,10*ROW('Water Data'!G95)))</f>
        <v/>
      </c>
      <c r="CE101" s="382" t="str">
        <f ca="1">+IF(OFFSET('Water Data'!$H$27,0,10*ROW('Water Data'!H95))="","",OFFSET('Water Data'!$H$27,0,10*ROW('Water Data'!H95)))</f>
        <v/>
      </c>
      <c r="CF101" s="382" t="str">
        <f ca="1">+IF(OFFSET('Water Data'!$H$28,0,10*ROW('Water Data'!H95))="","",OFFSET('Water Data'!$H$28,0,10*ROW('Water Data'!H95)))</f>
        <v/>
      </c>
      <c r="CG101" s="382" t="str">
        <f ca="1">+IF(OFFSET('Water Data'!$H$29,0,10*ROW('Water Data'!H95))="","",OFFSET('Water Data'!$H$29,0,10*ROW('Water Data'!H95)))</f>
        <v/>
      </c>
      <c r="CH101" s="382" t="str">
        <f ca="1">+IF(OFFSET('Water Data'!$I$27,0,10*ROW('Water Data'!I95))="","",OFFSET('Water Data'!$I$27,0,10*ROW('Water Data'!I95)))</f>
        <v/>
      </c>
      <c r="CI101" s="382" t="str">
        <f ca="1">+IF(OFFSET('Water Data'!$I$28,0,10*ROW('Water Data'!I95))="","",OFFSET('Water Data'!$I$28,0,10*ROW('Water Data'!I95)))</f>
        <v/>
      </c>
      <c r="CJ101" s="382" t="str">
        <f ca="1">+IF(OFFSET('Water Data'!$I$29,0,10*ROW('Water Data'!I95))="","",OFFSET('Water Data'!$I$29,0,10*ROW('Water Data'!I95)))</f>
        <v/>
      </c>
      <c r="CK101" s="382" t="str">
        <f ca="1">+IF(OFFSET('Sanitation Data'!$D$28,0,10*ROW('Sanitation Data'!D95))="","",OFFSET('Sanitation Data'!$D$28,0,10*ROW('Sanitation Data'!D95)))</f>
        <v/>
      </c>
      <c r="CL101" s="382" t="str">
        <f ca="1">+IF(OFFSET('Sanitation Data'!$D$29,0,10*ROW('Sanitation Data'!D95))="","",OFFSET('Sanitation Data'!$D$29,0,10*ROW('Sanitation Data'!D95)))</f>
        <v/>
      </c>
      <c r="CM101" s="382" t="str">
        <f ca="1">+IF(OFFSET('Sanitation Data'!$D$30,0,10*ROW('Sanitation Data'!D95))="","",OFFSET('Sanitation Data'!$D$30,0,10*ROW('Sanitation Data'!D95)))</f>
        <v/>
      </c>
      <c r="CN101" s="382" t="str">
        <f ca="1">+IF(OFFSET('Sanitation Data'!$D$31,0,10*ROW('Sanitation Data'!D95))="","",OFFSET('Sanitation Data'!$D$31,0,10*ROW('Sanitation Data'!D95)))</f>
        <v/>
      </c>
      <c r="CO101" s="382" t="str">
        <f ca="1">+IF(OFFSET('Sanitation Data'!$D$32,0,10*ROW('Sanitation Data'!D95))="","",OFFSET('Sanitation Data'!$D$32,0,10*ROW('Sanitation Data'!D95)))</f>
        <v/>
      </c>
      <c r="CP101" s="382" t="str">
        <f ca="1">+IF(OFFSET('Sanitation Data'!$E$28,0,10*ROW('Sanitation Data'!E95))="","",OFFSET('Sanitation Data'!$E$28,0,10*ROW('Sanitation Data'!E95)))</f>
        <v/>
      </c>
      <c r="CQ101" s="382" t="str">
        <f ca="1">+IF(OFFSET('Sanitation Data'!$E$29,0,10*ROW('Sanitation Data'!E95))="","",OFFSET('Sanitation Data'!$E$29,0,10*ROW('Sanitation Data'!E95)))</f>
        <v/>
      </c>
      <c r="CR101" s="382" t="str">
        <f ca="1">+IF(OFFSET('Sanitation Data'!$E$30,0,10*ROW('Sanitation Data'!E95))="","",OFFSET('Sanitation Data'!$E$30,0,10*ROW('Sanitation Data'!E95)))</f>
        <v/>
      </c>
      <c r="CS101" s="382" t="str">
        <f ca="1">+IF(OFFSET('Sanitation Data'!$E$31,0,10*ROW('Sanitation Data'!E95))="","",OFFSET('Sanitation Data'!$E$31,0,10*ROW('Sanitation Data'!E95)))</f>
        <v/>
      </c>
      <c r="CT101" s="382" t="str">
        <f ca="1">+IF(OFFSET('Sanitation Data'!$E$32,0,10*ROW('Sanitation Data'!E95))="","",OFFSET('Sanitation Data'!$E$32,0,10*ROW('Sanitation Data'!E95)))</f>
        <v/>
      </c>
      <c r="CU101" s="382" t="str">
        <f ca="1">+IF(OFFSET('Sanitation Data'!$F$28,0,10*ROW('Sanitation Data'!F95))="","",OFFSET('Sanitation Data'!$F$28,0,10*ROW('Sanitation Data'!F95)))</f>
        <v/>
      </c>
      <c r="CV101" s="382" t="str">
        <f ca="1">+IF(OFFSET('Sanitation Data'!$F$29,0,10*ROW('Sanitation Data'!F95))="","",OFFSET('Sanitation Data'!$F$29,0,10*ROW('Sanitation Data'!F95)))</f>
        <v/>
      </c>
      <c r="CW101" s="382" t="str">
        <f ca="1">+IF(OFFSET('Sanitation Data'!$F$30,0,10*ROW('Sanitation Data'!F95))="","",OFFSET('Sanitation Data'!$F$30,0,10*ROW('Sanitation Data'!F95)))</f>
        <v/>
      </c>
      <c r="CX101" s="382" t="str">
        <f ca="1">+IF(OFFSET('Sanitation Data'!$F$31,0,10*ROW('Sanitation Data'!F95))="","",OFFSET('Sanitation Data'!$F$31,0,10*ROW('Sanitation Data'!F95)))</f>
        <v/>
      </c>
      <c r="CY101" s="382" t="str">
        <f ca="1">+IF(OFFSET('Sanitation Data'!$F$32,0,10*ROW('Sanitation Data'!F95))="","",OFFSET('Sanitation Data'!$F$32,0,10*ROW('Sanitation Data'!F95)))</f>
        <v/>
      </c>
      <c r="CZ101" s="382" t="str">
        <f ca="1">+IF(OFFSET('Sanitation Data'!$G$28,0,10*ROW('Sanitation Data'!G95))="","",OFFSET('Sanitation Data'!$G$28,0,10*ROW('Sanitation Data'!G95)))</f>
        <v/>
      </c>
      <c r="DA101" s="382" t="str">
        <f ca="1">+IF(OFFSET('Sanitation Data'!$G$29,0,10*ROW('Sanitation Data'!G95))="","",OFFSET('Sanitation Data'!$G$29,0,10*ROW('Sanitation Data'!G95)))</f>
        <v/>
      </c>
      <c r="DB101" s="382" t="str">
        <f ca="1">+IF(OFFSET('Sanitation Data'!$G$30,0,10*ROW('Sanitation Data'!G95))="","",OFFSET('Sanitation Data'!$G$30,0,10*ROW('Sanitation Data'!G95)))</f>
        <v/>
      </c>
      <c r="DC101" s="382" t="str">
        <f ca="1">+IF(OFFSET('Sanitation Data'!$G$31,0,10*ROW('Sanitation Data'!G95))="","",OFFSET('Sanitation Data'!$G$31,0,10*ROW('Sanitation Data'!G95)))</f>
        <v/>
      </c>
      <c r="DD101" s="382" t="str">
        <f ca="1">+IF(OFFSET('Sanitation Data'!$G$32,0,10*ROW('Sanitation Data'!G95))="","",OFFSET('Sanitation Data'!$G$32,0,10*ROW('Sanitation Data'!G95)))</f>
        <v/>
      </c>
      <c r="DE101" s="382" t="str">
        <f ca="1">+IF(OFFSET('Sanitation Data'!$H$28,0,10*ROW('Sanitation Data'!H95))="","",OFFSET('Sanitation Data'!$H$28,0,10*ROW('Sanitation Data'!H95)))</f>
        <v/>
      </c>
      <c r="DF101" s="382" t="str">
        <f ca="1">+IF(OFFSET('Sanitation Data'!$H$29,0,10*ROW('Sanitation Data'!H95))="","",OFFSET('Sanitation Data'!$H$29,0,10*ROW('Sanitation Data'!H95)))</f>
        <v/>
      </c>
      <c r="DG101" s="382" t="str">
        <f ca="1">+IF(OFFSET('Sanitation Data'!$H$30,0,10*ROW('Sanitation Data'!H95))="","",OFFSET('Sanitation Data'!$H$30,0,10*ROW('Sanitation Data'!H95)))</f>
        <v/>
      </c>
      <c r="DH101" s="382" t="str">
        <f ca="1">+IF(OFFSET('Sanitation Data'!$H$31,0,10*ROW('Sanitation Data'!H95))="","",OFFSET('Sanitation Data'!$H$31,0,10*ROW('Sanitation Data'!H95)))</f>
        <v/>
      </c>
      <c r="DI101" s="382" t="str">
        <f ca="1">+IF(OFFSET('Sanitation Data'!$H$32,0,10*ROW('Sanitation Data'!H95))="","",OFFSET('Sanitation Data'!$H$32,0,10*ROW('Sanitation Data'!H95)))</f>
        <v/>
      </c>
      <c r="DJ101" s="382" t="str">
        <f ca="1">+IF(OFFSET('Sanitation Data'!$I$28,0,10*ROW('Sanitation Data'!I95))="","",OFFSET('Sanitation Data'!$I$28,0,10*ROW('Sanitation Data'!I95)))</f>
        <v/>
      </c>
      <c r="DK101" s="382" t="str">
        <f ca="1">+IF(OFFSET('Sanitation Data'!$I$29,0,10*ROW('Sanitation Data'!I95))="","",OFFSET('Sanitation Data'!$I$29,0,10*ROW('Sanitation Data'!I95)))</f>
        <v/>
      </c>
      <c r="DL101" s="382" t="str">
        <f ca="1">+IF(OFFSET('Sanitation Data'!$I$30,0,10*ROW('Sanitation Data'!I95))="","",OFFSET('Sanitation Data'!$I$30,0,10*ROW('Sanitation Data'!I95)))</f>
        <v/>
      </c>
      <c r="DM101" s="382" t="str">
        <f ca="1">+IF(OFFSET('Sanitation Data'!$I$31,0,10*ROW('Sanitation Data'!I95))="","",OFFSET('Sanitation Data'!$I$31,0,10*ROW('Sanitation Data'!I95)))</f>
        <v/>
      </c>
      <c r="DN101" s="382" t="str">
        <f ca="1">+IF(OFFSET('Sanitation Data'!$I$32,0,10*ROW('Sanitation Data'!I95))="","",OFFSET('Sanitation Data'!$I$32,0,10*ROW('Sanitation Data'!I95)))</f>
        <v/>
      </c>
      <c r="DO101" s="382" t="str">
        <f ca="1">+IF(OFFSET('Hygiene Data'!$D$11,0,10*ROW('Hygiene Data'!D95))="","",OFFSET('Hygiene Data'!$D$11,0,10*ROW('Hygiene Data'!D95)))</f>
        <v/>
      </c>
      <c r="DP101" s="382" t="str">
        <f ca="1">+IF(OFFSET('Hygiene Data'!$D$12,0,10*ROW('Hygiene Data'!D95))="","",OFFSET('Hygiene Data'!$D$12,0,10*ROW('Hygiene Data'!D95)))</f>
        <v/>
      </c>
      <c r="DQ101" s="382" t="str">
        <f ca="1">+IF(OFFSET('Hygiene Data'!$D$13,0,10*ROW('Hygiene Data'!D95))="","",OFFSET('Hygiene Data'!$D$13,0,10*ROW('Hygiene Data'!D95)))</f>
        <v/>
      </c>
      <c r="DR101" s="382" t="str">
        <f ca="1">+IF(OFFSET('Hygiene Data'!$E$11,0,10*ROW('Hygiene Data'!E95))="","",OFFSET('Hygiene Data'!$E$11,0,10*ROW('Hygiene Data'!E95)))</f>
        <v/>
      </c>
      <c r="DS101" s="382" t="str">
        <f ca="1">+IF(OFFSET('Hygiene Data'!$E$12,0,10*ROW('Hygiene Data'!E95))="","",OFFSET('Hygiene Data'!$E$12,0,10*ROW('Hygiene Data'!E95)))</f>
        <v/>
      </c>
      <c r="DT101" s="382" t="str">
        <f ca="1">+IF(OFFSET('Hygiene Data'!$E$13,0,10*ROW('Hygiene Data'!E95))="","",OFFSET('Hygiene Data'!$E$13,0,10*ROW('Hygiene Data'!E95)))</f>
        <v/>
      </c>
      <c r="DU101" s="382" t="str">
        <f ca="1">+IF(OFFSET('Hygiene Data'!$F$11,0,10*ROW('Hygiene Data'!F95))="","",OFFSET('Hygiene Data'!$F$11,0,10*ROW('Hygiene Data'!F95)))</f>
        <v/>
      </c>
      <c r="DV101" s="382" t="str">
        <f ca="1">+IF(OFFSET('Hygiene Data'!$F$12,0,10*ROW('Hygiene Data'!F95))="","",OFFSET('Hygiene Data'!$F$12,0,10*ROW('Hygiene Data'!F95)))</f>
        <v/>
      </c>
      <c r="DW101" s="382" t="str">
        <f ca="1">+IF(OFFSET('Hygiene Data'!$F$13,0,10*ROW('Hygiene Data'!F95))="","",OFFSET('Hygiene Data'!$F$13,0,10*ROW('Hygiene Data'!F95)))</f>
        <v/>
      </c>
      <c r="DX101" s="382" t="str">
        <f ca="1">+IF(OFFSET('Hygiene Data'!$G$11,0,10*ROW('Hygiene Data'!G95))="","",OFFSET('Hygiene Data'!$G$11,0,10*ROW('Hygiene Data'!G95)))</f>
        <v/>
      </c>
      <c r="DY101" s="382" t="str">
        <f ca="1">+IF(OFFSET('Hygiene Data'!$G$12,0,10*ROW('Hygiene Data'!G95))="","",OFFSET('Hygiene Data'!$G$12,0,10*ROW('Hygiene Data'!G95)))</f>
        <v/>
      </c>
      <c r="DZ101" s="382" t="str">
        <f ca="1">+IF(OFFSET('Hygiene Data'!$G$13,0,10*ROW('Hygiene Data'!G95))="","",OFFSET('Hygiene Data'!$G$13,0,10*ROW('Hygiene Data'!G95)))</f>
        <v/>
      </c>
      <c r="EA101" s="382" t="str">
        <f ca="1">+IF(OFFSET('Hygiene Data'!$H$11,0,10*ROW('Hygiene Data'!H95))="","",OFFSET('Hygiene Data'!$H$11,0,10*ROW('Hygiene Data'!H95)))</f>
        <v/>
      </c>
      <c r="EB101" s="382" t="str">
        <f ca="1">+IF(OFFSET('Hygiene Data'!$H$12,0,10*ROW('Hygiene Data'!H95))="","",OFFSET('Hygiene Data'!$H$12,0,10*ROW('Hygiene Data'!H95)))</f>
        <v/>
      </c>
      <c r="EC101" s="382" t="str">
        <f ca="1">+IF(OFFSET('Hygiene Data'!$H$13,0,10*ROW('Hygiene Data'!H95))="","",OFFSET('Hygiene Data'!$H$13,0,10*ROW('Hygiene Data'!H95)))</f>
        <v/>
      </c>
      <c r="ED101" s="382" t="str">
        <f ca="1">+IF(OFFSET('Hygiene Data'!$I$11,0,10*ROW('Hygiene Data'!I95))="","",OFFSET('Hygiene Data'!$I$11,0,10*ROW('Hygiene Data'!I95)))</f>
        <v/>
      </c>
      <c r="EE101" s="382" t="str">
        <f ca="1">+IF(OFFSET('Hygiene Data'!$I$12,0,10*ROW('Hygiene Data'!I95))="","",OFFSET('Hygiene Data'!$I$12,0,10*ROW('Hygiene Data'!I95)))</f>
        <v/>
      </c>
      <c r="EF101" s="382" t="str">
        <f ca="1">+IF(OFFSET('Hygiene Data'!$I$13,0,10*ROW('Hygiene Data'!I95))="","",OFFSET('Hygiene Data'!$I$13,0,10*ROW('Hygiene Data'!I95)))</f>
        <v/>
      </c>
    </row>
    <row r="102" spans="1:136" x14ac:dyDescent="0.25">
      <c r="A102" s="491" t="str">
        <f ca="1">+IF(OFFSET('Water Data'!$B$2,0,10*ROW('Water Data'!E96))="","",OFFSET('Water Data'!$B$2,0,10*ROW('Water Data'!E96)))</f>
        <v/>
      </c>
      <c r="B102" s="491"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18" t="str">
        <f t="shared" ca="1" si="1"/>
        <v/>
      </c>
      <c r="D102" s="519"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19"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19"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19"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19"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19"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19"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19"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19"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19"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19"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19"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19"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19"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19"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19"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19"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19"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20"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20"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20"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20"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20"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20"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20"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20"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20"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20"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20"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20"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20"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20"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20"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20"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20"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20"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20"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20"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20"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20"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20"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20"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20"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20"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20"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20"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20"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20"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21"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97"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21"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21"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21"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21"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21"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21"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21"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21"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21"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21"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21"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21"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21"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21"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21"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21"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82" t="str">
        <f ca="1">+IF(OFFSET('Water Data'!$D$27,0,10*ROW('Water Data'!D96))="","",OFFSET('Water Data'!$D$27,0,10*ROW('Water Data'!D96)))</f>
        <v/>
      </c>
      <c r="BT102" s="382" t="str">
        <f ca="1">+IF(OFFSET('Water Data'!$D$28,0,10*ROW('Water Data'!D96))="","",OFFSET('Water Data'!$D$28,0,10*ROW('Water Data'!D96)))</f>
        <v/>
      </c>
      <c r="BU102" s="382" t="str">
        <f ca="1">+IF(OFFSET('Water Data'!$D$29,0,10*ROW('Water Data'!D96))="","",OFFSET('Water Data'!$D$29,0,10*ROW('Water Data'!D96)))</f>
        <v/>
      </c>
      <c r="BV102" s="382" t="str">
        <f ca="1">+IF(OFFSET('Water Data'!$E$27,0,10*ROW('Water Data'!E96))="","",OFFSET('Water Data'!$E$27,0,10*ROW('Water Data'!E96)))</f>
        <v/>
      </c>
      <c r="BW102" s="382" t="str">
        <f ca="1">+IF(OFFSET('Water Data'!$E$28,0,10*ROW('Water Data'!E96))="","",OFFSET('Water Data'!$E$28,0,10*ROW('Water Data'!E96)))</f>
        <v/>
      </c>
      <c r="BX102" s="382" t="str">
        <f ca="1">+IF(OFFSET('Water Data'!$E$29,0,10*ROW('Water Data'!E96))="","",OFFSET('Water Data'!$E$29,0,10*ROW('Water Data'!E96)))</f>
        <v/>
      </c>
      <c r="BY102" s="382" t="str">
        <f ca="1">+IF(OFFSET('Water Data'!$F$27,0,10*ROW('Water Data'!F96))="","",OFFSET('Water Data'!$F$27,0,10*ROW('Water Data'!F96)))</f>
        <v/>
      </c>
      <c r="BZ102" s="382" t="str">
        <f ca="1">+IF(OFFSET('Water Data'!$F$28,0,10*ROW('Water Data'!F96))="","",OFFSET('Water Data'!$F$28,0,10*ROW('Water Data'!F96)))</f>
        <v/>
      </c>
      <c r="CA102" s="382" t="str">
        <f ca="1">+IF(OFFSET('Water Data'!$F$29,0,10*ROW('Water Data'!F96))="","",OFFSET('Water Data'!$F$29,0,10*ROW('Water Data'!F96)))</f>
        <v/>
      </c>
      <c r="CB102" s="382" t="str">
        <f ca="1">+IF(OFFSET('Water Data'!$G$27,0,10*ROW('Water Data'!G96))="","",OFFSET('Water Data'!$G$27,0,10*ROW('Water Data'!G96)))</f>
        <v/>
      </c>
      <c r="CC102" s="382" t="str">
        <f ca="1">+IF(OFFSET('Water Data'!$G$28,0,10*ROW('Water Data'!G96))="","",OFFSET('Water Data'!$G$28,0,10*ROW('Water Data'!G96)))</f>
        <v/>
      </c>
      <c r="CD102" s="382" t="str">
        <f ca="1">+IF(OFFSET('Water Data'!$G$29,0,10*ROW('Water Data'!G96))="","",OFFSET('Water Data'!$G$29,0,10*ROW('Water Data'!G96)))</f>
        <v/>
      </c>
      <c r="CE102" s="382" t="str">
        <f ca="1">+IF(OFFSET('Water Data'!$H$27,0,10*ROW('Water Data'!H96))="","",OFFSET('Water Data'!$H$27,0,10*ROW('Water Data'!H96)))</f>
        <v/>
      </c>
      <c r="CF102" s="382" t="str">
        <f ca="1">+IF(OFFSET('Water Data'!$H$28,0,10*ROW('Water Data'!H96))="","",OFFSET('Water Data'!$H$28,0,10*ROW('Water Data'!H96)))</f>
        <v/>
      </c>
      <c r="CG102" s="382" t="str">
        <f ca="1">+IF(OFFSET('Water Data'!$H$29,0,10*ROW('Water Data'!H96))="","",OFFSET('Water Data'!$H$29,0,10*ROW('Water Data'!H96)))</f>
        <v/>
      </c>
      <c r="CH102" s="382" t="str">
        <f ca="1">+IF(OFFSET('Water Data'!$I$27,0,10*ROW('Water Data'!I96))="","",OFFSET('Water Data'!$I$27,0,10*ROW('Water Data'!I96)))</f>
        <v/>
      </c>
      <c r="CI102" s="382" t="str">
        <f ca="1">+IF(OFFSET('Water Data'!$I$28,0,10*ROW('Water Data'!I96))="","",OFFSET('Water Data'!$I$28,0,10*ROW('Water Data'!I96)))</f>
        <v/>
      </c>
      <c r="CJ102" s="382" t="str">
        <f ca="1">+IF(OFFSET('Water Data'!$I$29,0,10*ROW('Water Data'!I96))="","",OFFSET('Water Data'!$I$29,0,10*ROW('Water Data'!I96)))</f>
        <v/>
      </c>
      <c r="CK102" s="382" t="str">
        <f ca="1">+IF(OFFSET('Sanitation Data'!$D$28,0,10*ROW('Sanitation Data'!D96))="","",OFFSET('Sanitation Data'!$D$28,0,10*ROW('Sanitation Data'!D96)))</f>
        <v/>
      </c>
      <c r="CL102" s="382" t="str">
        <f ca="1">+IF(OFFSET('Sanitation Data'!$D$29,0,10*ROW('Sanitation Data'!D96))="","",OFFSET('Sanitation Data'!$D$29,0,10*ROW('Sanitation Data'!D96)))</f>
        <v/>
      </c>
      <c r="CM102" s="382" t="str">
        <f ca="1">+IF(OFFSET('Sanitation Data'!$D$30,0,10*ROW('Sanitation Data'!D96))="","",OFFSET('Sanitation Data'!$D$30,0,10*ROW('Sanitation Data'!D96)))</f>
        <v/>
      </c>
      <c r="CN102" s="382" t="str">
        <f ca="1">+IF(OFFSET('Sanitation Data'!$D$31,0,10*ROW('Sanitation Data'!D96))="","",OFFSET('Sanitation Data'!$D$31,0,10*ROW('Sanitation Data'!D96)))</f>
        <v/>
      </c>
      <c r="CO102" s="382" t="str">
        <f ca="1">+IF(OFFSET('Sanitation Data'!$D$32,0,10*ROW('Sanitation Data'!D96))="","",OFFSET('Sanitation Data'!$D$32,0,10*ROW('Sanitation Data'!D96)))</f>
        <v/>
      </c>
      <c r="CP102" s="382" t="str">
        <f ca="1">+IF(OFFSET('Sanitation Data'!$E$28,0,10*ROW('Sanitation Data'!E96))="","",OFFSET('Sanitation Data'!$E$28,0,10*ROW('Sanitation Data'!E96)))</f>
        <v/>
      </c>
      <c r="CQ102" s="382" t="str">
        <f ca="1">+IF(OFFSET('Sanitation Data'!$E$29,0,10*ROW('Sanitation Data'!E96))="","",OFFSET('Sanitation Data'!$E$29,0,10*ROW('Sanitation Data'!E96)))</f>
        <v/>
      </c>
      <c r="CR102" s="382" t="str">
        <f ca="1">+IF(OFFSET('Sanitation Data'!$E$30,0,10*ROW('Sanitation Data'!E96))="","",OFFSET('Sanitation Data'!$E$30,0,10*ROW('Sanitation Data'!E96)))</f>
        <v/>
      </c>
      <c r="CS102" s="382" t="str">
        <f ca="1">+IF(OFFSET('Sanitation Data'!$E$31,0,10*ROW('Sanitation Data'!E96))="","",OFFSET('Sanitation Data'!$E$31,0,10*ROW('Sanitation Data'!E96)))</f>
        <v/>
      </c>
      <c r="CT102" s="382" t="str">
        <f ca="1">+IF(OFFSET('Sanitation Data'!$E$32,0,10*ROW('Sanitation Data'!E96))="","",OFFSET('Sanitation Data'!$E$32,0,10*ROW('Sanitation Data'!E96)))</f>
        <v/>
      </c>
      <c r="CU102" s="382" t="str">
        <f ca="1">+IF(OFFSET('Sanitation Data'!$F$28,0,10*ROW('Sanitation Data'!F96))="","",OFFSET('Sanitation Data'!$F$28,0,10*ROW('Sanitation Data'!F96)))</f>
        <v/>
      </c>
      <c r="CV102" s="382" t="str">
        <f ca="1">+IF(OFFSET('Sanitation Data'!$F$29,0,10*ROW('Sanitation Data'!F96))="","",OFFSET('Sanitation Data'!$F$29,0,10*ROW('Sanitation Data'!F96)))</f>
        <v/>
      </c>
      <c r="CW102" s="382" t="str">
        <f ca="1">+IF(OFFSET('Sanitation Data'!$F$30,0,10*ROW('Sanitation Data'!F96))="","",OFFSET('Sanitation Data'!$F$30,0,10*ROW('Sanitation Data'!F96)))</f>
        <v/>
      </c>
      <c r="CX102" s="382" t="str">
        <f ca="1">+IF(OFFSET('Sanitation Data'!$F$31,0,10*ROW('Sanitation Data'!F96))="","",OFFSET('Sanitation Data'!$F$31,0,10*ROW('Sanitation Data'!F96)))</f>
        <v/>
      </c>
      <c r="CY102" s="382" t="str">
        <f ca="1">+IF(OFFSET('Sanitation Data'!$F$32,0,10*ROW('Sanitation Data'!F96))="","",OFFSET('Sanitation Data'!$F$32,0,10*ROW('Sanitation Data'!F96)))</f>
        <v/>
      </c>
      <c r="CZ102" s="382" t="str">
        <f ca="1">+IF(OFFSET('Sanitation Data'!$G$28,0,10*ROW('Sanitation Data'!G96))="","",OFFSET('Sanitation Data'!$G$28,0,10*ROW('Sanitation Data'!G96)))</f>
        <v/>
      </c>
      <c r="DA102" s="382" t="str">
        <f ca="1">+IF(OFFSET('Sanitation Data'!$G$29,0,10*ROW('Sanitation Data'!G96))="","",OFFSET('Sanitation Data'!$G$29,0,10*ROW('Sanitation Data'!G96)))</f>
        <v/>
      </c>
      <c r="DB102" s="382" t="str">
        <f ca="1">+IF(OFFSET('Sanitation Data'!$G$30,0,10*ROW('Sanitation Data'!G96))="","",OFFSET('Sanitation Data'!$G$30,0,10*ROW('Sanitation Data'!G96)))</f>
        <v/>
      </c>
      <c r="DC102" s="382" t="str">
        <f ca="1">+IF(OFFSET('Sanitation Data'!$G$31,0,10*ROW('Sanitation Data'!G96))="","",OFFSET('Sanitation Data'!$G$31,0,10*ROW('Sanitation Data'!G96)))</f>
        <v/>
      </c>
      <c r="DD102" s="382" t="str">
        <f ca="1">+IF(OFFSET('Sanitation Data'!$G$32,0,10*ROW('Sanitation Data'!G96))="","",OFFSET('Sanitation Data'!$G$32,0,10*ROW('Sanitation Data'!G96)))</f>
        <v/>
      </c>
      <c r="DE102" s="382" t="str">
        <f ca="1">+IF(OFFSET('Sanitation Data'!$H$28,0,10*ROW('Sanitation Data'!H96))="","",OFFSET('Sanitation Data'!$H$28,0,10*ROW('Sanitation Data'!H96)))</f>
        <v/>
      </c>
      <c r="DF102" s="382" t="str">
        <f ca="1">+IF(OFFSET('Sanitation Data'!$H$29,0,10*ROW('Sanitation Data'!H96))="","",OFFSET('Sanitation Data'!$H$29,0,10*ROW('Sanitation Data'!H96)))</f>
        <v/>
      </c>
      <c r="DG102" s="382" t="str">
        <f ca="1">+IF(OFFSET('Sanitation Data'!$H$30,0,10*ROW('Sanitation Data'!H96))="","",OFFSET('Sanitation Data'!$H$30,0,10*ROW('Sanitation Data'!H96)))</f>
        <v/>
      </c>
      <c r="DH102" s="382" t="str">
        <f ca="1">+IF(OFFSET('Sanitation Data'!$H$31,0,10*ROW('Sanitation Data'!H96))="","",OFFSET('Sanitation Data'!$H$31,0,10*ROW('Sanitation Data'!H96)))</f>
        <v/>
      </c>
      <c r="DI102" s="382" t="str">
        <f ca="1">+IF(OFFSET('Sanitation Data'!$H$32,0,10*ROW('Sanitation Data'!H96))="","",OFFSET('Sanitation Data'!$H$32,0,10*ROW('Sanitation Data'!H96)))</f>
        <v/>
      </c>
      <c r="DJ102" s="382" t="str">
        <f ca="1">+IF(OFFSET('Sanitation Data'!$I$28,0,10*ROW('Sanitation Data'!I96))="","",OFFSET('Sanitation Data'!$I$28,0,10*ROW('Sanitation Data'!I96)))</f>
        <v/>
      </c>
      <c r="DK102" s="382" t="str">
        <f ca="1">+IF(OFFSET('Sanitation Data'!$I$29,0,10*ROW('Sanitation Data'!I96))="","",OFFSET('Sanitation Data'!$I$29,0,10*ROW('Sanitation Data'!I96)))</f>
        <v/>
      </c>
      <c r="DL102" s="382" t="str">
        <f ca="1">+IF(OFFSET('Sanitation Data'!$I$30,0,10*ROW('Sanitation Data'!I96))="","",OFFSET('Sanitation Data'!$I$30,0,10*ROW('Sanitation Data'!I96)))</f>
        <v/>
      </c>
      <c r="DM102" s="382" t="str">
        <f ca="1">+IF(OFFSET('Sanitation Data'!$I$31,0,10*ROW('Sanitation Data'!I96))="","",OFFSET('Sanitation Data'!$I$31,0,10*ROW('Sanitation Data'!I96)))</f>
        <v/>
      </c>
      <c r="DN102" s="382" t="str">
        <f ca="1">+IF(OFFSET('Sanitation Data'!$I$32,0,10*ROW('Sanitation Data'!I96))="","",OFFSET('Sanitation Data'!$I$32,0,10*ROW('Sanitation Data'!I96)))</f>
        <v/>
      </c>
      <c r="DO102" s="382" t="str">
        <f ca="1">+IF(OFFSET('Hygiene Data'!$D$11,0,10*ROW('Hygiene Data'!D96))="","",OFFSET('Hygiene Data'!$D$11,0,10*ROW('Hygiene Data'!D96)))</f>
        <v/>
      </c>
      <c r="DP102" s="382" t="str">
        <f ca="1">+IF(OFFSET('Hygiene Data'!$D$12,0,10*ROW('Hygiene Data'!D96))="","",OFFSET('Hygiene Data'!$D$12,0,10*ROW('Hygiene Data'!D96)))</f>
        <v/>
      </c>
      <c r="DQ102" s="382" t="str">
        <f ca="1">+IF(OFFSET('Hygiene Data'!$D$13,0,10*ROW('Hygiene Data'!D96))="","",OFFSET('Hygiene Data'!$D$13,0,10*ROW('Hygiene Data'!D96)))</f>
        <v/>
      </c>
      <c r="DR102" s="382" t="str">
        <f ca="1">+IF(OFFSET('Hygiene Data'!$E$11,0,10*ROW('Hygiene Data'!E96))="","",OFFSET('Hygiene Data'!$E$11,0,10*ROW('Hygiene Data'!E96)))</f>
        <v/>
      </c>
      <c r="DS102" s="382" t="str">
        <f ca="1">+IF(OFFSET('Hygiene Data'!$E$12,0,10*ROW('Hygiene Data'!E96))="","",OFFSET('Hygiene Data'!$E$12,0,10*ROW('Hygiene Data'!E96)))</f>
        <v/>
      </c>
      <c r="DT102" s="382" t="str">
        <f ca="1">+IF(OFFSET('Hygiene Data'!$E$13,0,10*ROW('Hygiene Data'!E96))="","",OFFSET('Hygiene Data'!$E$13,0,10*ROW('Hygiene Data'!E96)))</f>
        <v/>
      </c>
      <c r="DU102" s="382" t="str">
        <f ca="1">+IF(OFFSET('Hygiene Data'!$F$11,0,10*ROW('Hygiene Data'!F96))="","",OFFSET('Hygiene Data'!$F$11,0,10*ROW('Hygiene Data'!F96)))</f>
        <v/>
      </c>
      <c r="DV102" s="382" t="str">
        <f ca="1">+IF(OFFSET('Hygiene Data'!$F$12,0,10*ROW('Hygiene Data'!F96))="","",OFFSET('Hygiene Data'!$F$12,0,10*ROW('Hygiene Data'!F96)))</f>
        <v/>
      </c>
      <c r="DW102" s="382" t="str">
        <f ca="1">+IF(OFFSET('Hygiene Data'!$F$13,0,10*ROW('Hygiene Data'!F96))="","",OFFSET('Hygiene Data'!$F$13,0,10*ROW('Hygiene Data'!F96)))</f>
        <v/>
      </c>
      <c r="DX102" s="382" t="str">
        <f ca="1">+IF(OFFSET('Hygiene Data'!$G$11,0,10*ROW('Hygiene Data'!G96))="","",OFFSET('Hygiene Data'!$G$11,0,10*ROW('Hygiene Data'!G96)))</f>
        <v/>
      </c>
      <c r="DY102" s="382" t="str">
        <f ca="1">+IF(OFFSET('Hygiene Data'!$G$12,0,10*ROW('Hygiene Data'!G96))="","",OFFSET('Hygiene Data'!$G$12,0,10*ROW('Hygiene Data'!G96)))</f>
        <v/>
      </c>
      <c r="DZ102" s="382" t="str">
        <f ca="1">+IF(OFFSET('Hygiene Data'!$G$13,0,10*ROW('Hygiene Data'!G96))="","",OFFSET('Hygiene Data'!$G$13,0,10*ROW('Hygiene Data'!G96)))</f>
        <v/>
      </c>
      <c r="EA102" s="382" t="str">
        <f ca="1">+IF(OFFSET('Hygiene Data'!$H$11,0,10*ROW('Hygiene Data'!H96))="","",OFFSET('Hygiene Data'!$H$11,0,10*ROW('Hygiene Data'!H96)))</f>
        <v/>
      </c>
      <c r="EB102" s="382" t="str">
        <f ca="1">+IF(OFFSET('Hygiene Data'!$H$12,0,10*ROW('Hygiene Data'!H96))="","",OFFSET('Hygiene Data'!$H$12,0,10*ROW('Hygiene Data'!H96)))</f>
        <v/>
      </c>
      <c r="EC102" s="382" t="str">
        <f ca="1">+IF(OFFSET('Hygiene Data'!$H$13,0,10*ROW('Hygiene Data'!H96))="","",OFFSET('Hygiene Data'!$H$13,0,10*ROW('Hygiene Data'!H96)))</f>
        <v/>
      </c>
      <c r="ED102" s="382" t="str">
        <f ca="1">+IF(OFFSET('Hygiene Data'!$I$11,0,10*ROW('Hygiene Data'!I96))="","",OFFSET('Hygiene Data'!$I$11,0,10*ROW('Hygiene Data'!I96)))</f>
        <v/>
      </c>
      <c r="EE102" s="382" t="str">
        <f ca="1">+IF(OFFSET('Hygiene Data'!$I$12,0,10*ROW('Hygiene Data'!I96))="","",OFFSET('Hygiene Data'!$I$12,0,10*ROW('Hygiene Data'!I96)))</f>
        <v/>
      </c>
      <c r="EF102" s="382" t="str">
        <f ca="1">+IF(OFFSET('Hygiene Data'!$I$13,0,10*ROW('Hygiene Data'!I96))="","",OFFSET('Hygiene Data'!$I$13,0,10*ROW('Hygiene Data'!I96)))</f>
        <v/>
      </c>
    </row>
    <row r="103" spans="1:136" x14ac:dyDescent="0.25">
      <c r="A103" s="491" t="str">
        <f ca="1">+IF(OFFSET('Water Data'!$B$2,0,10*ROW('Water Data'!E97))="","",OFFSET('Water Data'!$B$2,0,10*ROW('Water Data'!E97)))</f>
        <v/>
      </c>
      <c r="B103" s="491"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18" t="str">
        <f t="shared" ca="1" si="1"/>
        <v/>
      </c>
      <c r="D103" s="519"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19"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19"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19"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19"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19"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19"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19"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19"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19"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19"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19"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19"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19"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19"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19"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19"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19"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20"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20"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20"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20"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20"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20"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20"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20"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20"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20"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20"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20"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20"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20"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20"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20"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20"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20"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20"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20"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20"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20"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20"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20"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20"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20"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20"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20"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20"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20"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21"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97"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21"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21"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21"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21"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21"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21"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21"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21"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21"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21"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21"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21"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21"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21"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21"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21"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82" t="str">
        <f ca="1">+IF(OFFSET('Water Data'!$D$27,0,10*ROW('Water Data'!D97))="","",OFFSET('Water Data'!$D$27,0,10*ROW('Water Data'!D97)))</f>
        <v/>
      </c>
      <c r="BT103" s="382" t="str">
        <f ca="1">+IF(OFFSET('Water Data'!$D$28,0,10*ROW('Water Data'!D97))="","",OFFSET('Water Data'!$D$28,0,10*ROW('Water Data'!D97)))</f>
        <v/>
      </c>
      <c r="BU103" s="382" t="str">
        <f ca="1">+IF(OFFSET('Water Data'!$D$29,0,10*ROW('Water Data'!D97))="","",OFFSET('Water Data'!$D$29,0,10*ROW('Water Data'!D97)))</f>
        <v/>
      </c>
      <c r="BV103" s="382" t="str">
        <f ca="1">+IF(OFFSET('Water Data'!$E$27,0,10*ROW('Water Data'!E97))="","",OFFSET('Water Data'!$E$27,0,10*ROW('Water Data'!E97)))</f>
        <v/>
      </c>
      <c r="BW103" s="382" t="str">
        <f ca="1">+IF(OFFSET('Water Data'!$E$28,0,10*ROW('Water Data'!E97))="","",OFFSET('Water Data'!$E$28,0,10*ROW('Water Data'!E97)))</f>
        <v/>
      </c>
      <c r="BX103" s="382" t="str">
        <f ca="1">+IF(OFFSET('Water Data'!$E$29,0,10*ROW('Water Data'!E97))="","",OFFSET('Water Data'!$E$29,0,10*ROW('Water Data'!E97)))</f>
        <v/>
      </c>
      <c r="BY103" s="382" t="str">
        <f ca="1">+IF(OFFSET('Water Data'!$F$27,0,10*ROW('Water Data'!F97))="","",OFFSET('Water Data'!$F$27,0,10*ROW('Water Data'!F97)))</f>
        <v/>
      </c>
      <c r="BZ103" s="382" t="str">
        <f ca="1">+IF(OFFSET('Water Data'!$F$28,0,10*ROW('Water Data'!F97))="","",OFFSET('Water Data'!$F$28,0,10*ROW('Water Data'!F97)))</f>
        <v/>
      </c>
      <c r="CA103" s="382" t="str">
        <f ca="1">+IF(OFFSET('Water Data'!$F$29,0,10*ROW('Water Data'!F97))="","",OFFSET('Water Data'!$F$29,0,10*ROW('Water Data'!F97)))</f>
        <v/>
      </c>
      <c r="CB103" s="382" t="str">
        <f ca="1">+IF(OFFSET('Water Data'!$G$27,0,10*ROW('Water Data'!G97))="","",OFFSET('Water Data'!$G$27,0,10*ROW('Water Data'!G97)))</f>
        <v/>
      </c>
      <c r="CC103" s="382" t="str">
        <f ca="1">+IF(OFFSET('Water Data'!$G$28,0,10*ROW('Water Data'!G97))="","",OFFSET('Water Data'!$G$28,0,10*ROW('Water Data'!G97)))</f>
        <v/>
      </c>
      <c r="CD103" s="382" t="str">
        <f ca="1">+IF(OFFSET('Water Data'!$G$29,0,10*ROW('Water Data'!G97))="","",OFFSET('Water Data'!$G$29,0,10*ROW('Water Data'!G97)))</f>
        <v/>
      </c>
      <c r="CE103" s="382" t="str">
        <f ca="1">+IF(OFFSET('Water Data'!$H$27,0,10*ROW('Water Data'!H97))="","",OFFSET('Water Data'!$H$27,0,10*ROW('Water Data'!H97)))</f>
        <v/>
      </c>
      <c r="CF103" s="382" t="str">
        <f ca="1">+IF(OFFSET('Water Data'!$H$28,0,10*ROW('Water Data'!H97))="","",OFFSET('Water Data'!$H$28,0,10*ROW('Water Data'!H97)))</f>
        <v/>
      </c>
      <c r="CG103" s="382" t="str">
        <f ca="1">+IF(OFFSET('Water Data'!$H$29,0,10*ROW('Water Data'!H97))="","",OFFSET('Water Data'!$H$29,0,10*ROW('Water Data'!H97)))</f>
        <v/>
      </c>
      <c r="CH103" s="382" t="str">
        <f ca="1">+IF(OFFSET('Water Data'!$I$27,0,10*ROW('Water Data'!I97))="","",OFFSET('Water Data'!$I$27,0,10*ROW('Water Data'!I97)))</f>
        <v/>
      </c>
      <c r="CI103" s="382" t="str">
        <f ca="1">+IF(OFFSET('Water Data'!$I$28,0,10*ROW('Water Data'!I97))="","",OFFSET('Water Data'!$I$28,0,10*ROW('Water Data'!I97)))</f>
        <v/>
      </c>
      <c r="CJ103" s="382" t="str">
        <f ca="1">+IF(OFFSET('Water Data'!$I$29,0,10*ROW('Water Data'!I97))="","",OFFSET('Water Data'!$I$29,0,10*ROW('Water Data'!I97)))</f>
        <v/>
      </c>
      <c r="CK103" s="382" t="str">
        <f ca="1">+IF(OFFSET('Sanitation Data'!$D$28,0,10*ROW('Sanitation Data'!D97))="","",OFFSET('Sanitation Data'!$D$28,0,10*ROW('Sanitation Data'!D97)))</f>
        <v/>
      </c>
      <c r="CL103" s="382" t="str">
        <f ca="1">+IF(OFFSET('Sanitation Data'!$D$29,0,10*ROW('Sanitation Data'!D97))="","",OFFSET('Sanitation Data'!$D$29,0,10*ROW('Sanitation Data'!D97)))</f>
        <v/>
      </c>
      <c r="CM103" s="382" t="str">
        <f ca="1">+IF(OFFSET('Sanitation Data'!$D$30,0,10*ROW('Sanitation Data'!D97))="","",OFFSET('Sanitation Data'!$D$30,0,10*ROW('Sanitation Data'!D97)))</f>
        <v/>
      </c>
      <c r="CN103" s="382" t="str">
        <f ca="1">+IF(OFFSET('Sanitation Data'!$D$31,0,10*ROW('Sanitation Data'!D97))="","",OFFSET('Sanitation Data'!$D$31,0,10*ROW('Sanitation Data'!D97)))</f>
        <v/>
      </c>
      <c r="CO103" s="382" t="str">
        <f ca="1">+IF(OFFSET('Sanitation Data'!$D$32,0,10*ROW('Sanitation Data'!D97))="","",OFFSET('Sanitation Data'!$D$32,0,10*ROW('Sanitation Data'!D97)))</f>
        <v/>
      </c>
      <c r="CP103" s="382" t="str">
        <f ca="1">+IF(OFFSET('Sanitation Data'!$E$28,0,10*ROW('Sanitation Data'!E97))="","",OFFSET('Sanitation Data'!$E$28,0,10*ROW('Sanitation Data'!E97)))</f>
        <v/>
      </c>
      <c r="CQ103" s="382" t="str">
        <f ca="1">+IF(OFFSET('Sanitation Data'!$E$29,0,10*ROW('Sanitation Data'!E97))="","",OFFSET('Sanitation Data'!$E$29,0,10*ROW('Sanitation Data'!E97)))</f>
        <v/>
      </c>
      <c r="CR103" s="382" t="str">
        <f ca="1">+IF(OFFSET('Sanitation Data'!$E$30,0,10*ROW('Sanitation Data'!E97))="","",OFFSET('Sanitation Data'!$E$30,0,10*ROW('Sanitation Data'!E97)))</f>
        <v/>
      </c>
      <c r="CS103" s="382" t="str">
        <f ca="1">+IF(OFFSET('Sanitation Data'!$E$31,0,10*ROW('Sanitation Data'!E97))="","",OFFSET('Sanitation Data'!$E$31,0,10*ROW('Sanitation Data'!E97)))</f>
        <v/>
      </c>
      <c r="CT103" s="382" t="str">
        <f ca="1">+IF(OFFSET('Sanitation Data'!$E$32,0,10*ROW('Sanitation Data'!E97))="","",OFFSET('Sanitation Data'!$E$32,0,10*ROW('Sanitation Data'!E97)))</f>
        <v/>
      </c>
      <c r="CU103" s="382" t="str">
        <f ca="1">+IF(OFFSET('Sanitation Data'!$F$28,0,10*ROW('Sanitation Data'!F97))="","",OFFSET('Sanitation Data'!$F$28,0,10*ROW('Sanitation Data'!F97)))</f>
        <v/>
      </c>
      <c r="CV103" s="382" t="str">
        <f ca="1">+IF(OFFSET('Sanitation Data'!$F$29,0,10*ROW('Sanitation Data'!F97))="","",OFFSET('Sanitation Data'!$F$29,0,10*ROW('Sanitation Data'!F97)))</f>
        <v/>
      </c>
      <c r="CW103" s="382" t="str">
        <f ca="1">+IF(OFFSET('Sanitation Data'!$F$30,0,10*ROW('Sanitation Data'!F97))="","",OFFSET('Sanitation Data'!$F$30,0,10*ROW('Sanitation Data'!F97)))</f>
        <v/>
      </c>
      <c r="CX103" s="382" t="str">
        <f ca="1">+IF(OFFSET('Sanitation Data'!$F$31,0,10*ROW('Sanitation Data'!F97))="","",OFFSET('Sanitation Data'!$F$31,0,10*ROW('Sanitation Data'!F97)))</f>
        <v/>
      </c>
      <c r="CY103" s="382" t="str">
        <f ca="1">+IF(OFFSET('Sanitation Data'!$F$32,0,10*ROW('Sanitation Data'!F97))="","",OFFSET('Sanitation Data'!$F$32,0,10*ROW('Sanitation Data'!F97)))</f>
        <v/>
      </c>
      <c r="CZ103" s="382" t="str">
        <f ca="1">+IF(OFFSET('Sanitation Data'!$G$28,0,10*ROW('Sanitation Data'!G97))="","",OFFSET('Sanitation Data'!$G$28,0,10*ROW('Sanitation Data'!G97)))</f>
        <v/>
      </c>
      <c r="DA103" s="382" t="str">
        <f ca="1">+IF(OFFSET('Sanitation Data'!$G$29,0,10*ROW('Sanitation Data'!G97))="","",OFFSET('Sanitation Data'!$G$29,0,10*ROW('Sanitation Data'!G97)))</f>
        <v/>
      </c>
      <c r="DB103" s="382" t="str">
        <f ca="1">+IF(OFFSET('Sanitation Data'!$G$30,0,10*ROW('Sanitation Data'!G97))="","",OFFSET('Sanitation Data'!$G$30,0,10*ROW('Sanitation Data'!G97)))</f>
        <v/>
      </c>
      <c r="DC103" s="382" t="str">
        <f ca="1">+IF(OFFSET('Sanitation Data'!$G$31,0,10*ROW('Sanitation Data'!G97))="","",OFFSET('Sanitation Data'!$G$31,0,10*ROW('Sanitation Data'!G97)))</f>
        <v/>
      </c>
      <c r="DD103" s="382" t="str">
        <f ca="1">+IF(OFFSET('Sanitation Data'!$G$32,0,10*ROW('Sanitation Data'!G97))="","",OFFSET('Sanitation Data'!$G$32,0,10*ROW('Sanitation Data'!G97)))</f>
        <v/>
      </c>
      <c r="DE103" s="382" t="str">
        <f ca="1">+IF(OFFSET('Sanitation Data'!$H$28,0,10*ROW('Sanitation Data'!H97))="","",OFFSET('Sanitation Data'!$H$28,0,10*ROW('Sanitation Data'!H97)))</f>
        <v/>
      </c>
      <c r="DF103" s="382" t="str">
        <f ca="1">+IF(OFFSET('Sanitation Data'!$H$29,0,10*ROW('Sanitation Data'!H97))="","",OFFSET('Sanitation Data'!$H$29,0,10*ROW('Sanitation Data'!H97)))</f>
        <v/>
      </c>
      <c r="DG103" s="382" t="str">
        <f ca="1">+IF(OFFSET('Sanitation Data'!$H$30,0,10*ROW('Sanitation Data'!H97))="","",OFFSET('Sanitation Data'!$H$30,0,10*ROW('Sanitation Data'!H97)))</f>
        <v/>
      </c>
      <c r="DH103" s="382" t="str">
        <f ca="1">+IF(OFFSET('Sanitation Data'!$H$31,0,10*ROW('Sanitation Data'!H97))="","",OFFSET('Sanitation Data'!$H$31,0,10*ROW('Sanitation Data'!H97)))</f>
        <v/>
      </c>
      <c r="DI103" s="382" t="str">
        <f ca="1">+IF(OFFSET('Sanitation Data'!$H$32,0,10*ROW('Sanitation Data'!H97))="","",OFFSET('Sanitation Data'!$H$32,0,10*ROW('Sanitation Data'!H97)))</f>
        <v/>
      </c>
      <c r="DJ103" s="382" t="str">
        <f ca="1">+IF(OFFSET('Sanitation Data'!$I$28,0,10*ROW('Sanitation Data'!I97))="","",OFFSET('Sanitation Data'!$I$28,0,10*ROW('Sanitation Data'!I97)))</f>
        <v/>
      </c>
      <c r="DK103" s="382" t="str">
        <f ca="1">+IF(OFFSET('Sanitation Data'!$I$29,0,10*ROW('Sanitation Data'!I97))="","",OFFSET('Sanitation Data'!$I$29,0,10*ROW('Sanitation Data'!I97)))</f>
        <v/>
      </c>
      <c r="DL103" s="382" t="str">
        <f ca="1">+IF(OFFSET('Sanitation Data'!$I$30,0,10*ROW('Sanitation Data'!I97))="","",OFFSET('Sanitation Data'!$I$30,0,10*ROW('Sanitation Data'!I97)))</f>
        <v/>
      </c>
      <c r="DM103" s="382" t="str">
        <f ca="1">+IF(OFFSET('Sanitation Data'!$I$31,0,10*ROW('Sanitation Data'!I97))="","",OFFSET('Sanitation Data'!$I$31,0,10*ROW('Sanitation Data'!I97)))</f>
        <v/>
      </c>
      <c r="DN103" s="382" t="str">
        <f ca="1">+IF(OFFSET('Sanitation Data'!$I$32,0,10*ROW('Sanitation Data'!I97))="","",OFFSET('Sanitation Data'!$I$32,0,10*ROW('Sanitation Data'!I97)))</f>
        <v/>
      </c>
      <c r="DO103" s="382" t="str">
        <f ca="1">+IF(OFFSET('Hygiene Data'!$D$11,0,10*ROW('Hygiene Data'!D97))="","",OFFSET('Hygiene Data'!$D$11,0,10*ROW('Hygiene Data'!D97)))</f>
        <v/>
      </c>
      <c r="DP103" s="382" t="str">
        <f ca="1">+IF(OFFSET('Hygiene Data'!$D$12,0,10*ROW('Hygiene Data'!D97))="","",OFFSET('Hygiene Data'!$D$12,0,10*ROW('Hygiene Data'!D97)))</f>
        <v/>
      </c>
      <c r="DQ103" s="382" t="str">
        <f ca="1">+IF(OFFSET('Hygiene Data'!$D$13,0,10*ROW('Hygiene Data'!D97))="","",OFFSET('Hygiene Data'!$D$13,0,10*ROW('Hygiene Data'!D97)))</f>
        <v/>
      </c>
      <c r="DR103" s="382" t="str">
        <f ca="1">+IF(OFFSET('Hygiene Data'!$E$11,0,10*ROW('Hygiene Data'!E97))="","",OFFSET('Hygiene Data'!$E$11,0,10*ROW('Hygiene Data'!E97)))</f>
        <v/>
      </c>
      <c r="DS103" s="382" t="str">
        <f ca="1">+IF(OFFSET('Hygiene Data'!$E$12,0,10*ROW('Hygiene Data'!E97))="","",OFFSET('Hygiene Data'!$E$12,0,10*ROW('Hygiene Data'!E97)))</f>
        <v/>
      </c>
      <c r="DT103" s="382" t="str">
        <f ca="1">+IF(OFFSET('Hygiene Data'!$E$13,0,10*ROW('Hygiene Data'!E97))="","",OFFSET('Hygiene Data'!$E$13,0,10*ROW('Hygiene Data'!E97)))</f>
        <v/>
      </c>
      <c r="DU103" s="382" t="str">
        <f ca="1">+IF(OFFSET('Hygiene Data'!$F$11,0,10*ROW('Hygiene Data'!F97))="","",OFFSET('Hygiene Data'!$F$11,0,10*ROW('Hygiene Data'!F97)))</f>
        <v/>
      </c>
      <c r="DV103" s="382" t="str">
        <f ca="1">+IF(OFFSET('Hygiene Data'!$F$12,0,10*ROW('Hygiene Data'!F97))="","",OFFSET('Hygiene Data'!$F$12,0,10*ROW('Hygiene Data'!F97)))</f>
        <v/>
      </c>
      <c r="DW103" s="382" t="str">
        <f ca="1">+IF(OFFSET('Hygiene Data'!$F$13,0,10*ROW('Hygiene Data'!F97))="","",OFFSET('Hygiene Data'!$F$13,0,10*ROW('Hygiene Data'!F97)))</f>
        <v/>
      </c>
      <c r="DX103" s="382" t="str">
        <f ca="1">+IF(OFFSET('Hygiene Data'!$G$11,0,10*ROW('Hygiene Data'!G97))="","",OFFSET('Hygiene Data'!$G$11,0,10*ROW('Hygiene Data'!G97)))</f>
        <v/>
      </c>
      <c r="DY103" s="382" t="str">
        <f ca="1">+IF(OFFSET('Hygiene Data'!$G$12,0,10*ROW('Hygiene Data'!G97))="","",OFFSET('Hygiene Data'!$G$12,0,10*ROW('Hygiene Data'!G97)))</f>
        <v/>
      </c>
      <c r="DZ103" s="382" t="str">
        <f ca="1">+IF(OFFSET('Hygiene Data'!$G$13,0,10*ROW('Hygiene Data'!G97))="","",OFFSET('Hygiene Data'!$G$13,0,10*ROW('Hygiene Data'!G97)))</f>
        <v/>
      </c>
      <c r="EA103" s="382" t="str">
        <f ca="1">+IF(OFFSET('Hygiene Data'!$H$11,0,10*ROW('Hygiene Data'!H97))="","",OFFSET('Hygiene Data'!$H$11,0,10*ROW('Hygiene Data'!H97)))</f>
        <v/>
      </c>
      <c r="EB103" s="382" t="str">
        <f ca="1">+IF(OFFSET('Hygiene Data'!$H$12,0,10*ROW('Hygiene Data'!H97))="","",OFFSET('Hygiene Data'!$H$12,0,10*ROW('Hygiene Data'!H97)))</f>
        <v/>
      </c>
      <c r="EC103" s="382" t="str">
        <f ca="1">+IF(OFFSET('Hygiene Data'!$H$13,0,10*ROW('Hygiene Data'!H97))="","",OFFSET('Hygiene Data'!$H$13,0,10*ROW('Hygiene Data'!H97)))</f>
        <v/>
      </c>
      <c r="ED103" s="382" t="str">
        <f ca="1">+IF(OFFSET('Hygiene Data'!$I$11,0,10*ROW('Hygiene Data'!I97))="","",OFFSET('Hygiene Data'!$I$11,0,10*ROW('Hygiene Data'!I97)))</f>
        <v/>
      </c>
      <c r="EE103" s="382" t="str">
        <f ca="1">+IF(OFFSET('Hygiene Data'!$I$12,0,10*ROW('Hygiene Data'!I97))="","",OFFSET('Hygiene Data'!$I$12,0,10*ROW('Hygiene Data'!I97)))</f>
        <v/>
      </c>
      <c r="EF103" s="382" t="str">
        <f ca="1">+IF(OFFSET('Hygiene Data'!$I$13,0,10*ROW('Hygiene Data'!I97))="","",OFFSET('Hygiene Data'!$I$13,0,10*ROW('Hygiene Data'!I97)))</f>
        <v/>
      </c>
    </row>
    <row r="104" spans="1:136" x14ac:dyDescent="0.25">
      <c r="A104" s="491" t="str">
        <f ca="1">+IF(OFFSET('Water Data'!$B$2,0,10*ROW('Water Data'!E98))="","",OFFSET('Water Data'!$B$2,0,10*ROW('Water Data'!E98)))</f>
        <v/>
      </c>
      <c r="B104" s="491"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18" t="str">
        <f t="shared" ca="1" si="1"/>
        <v/>
      </c>
      <c r="D104" s="519"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19"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19"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19"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19"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19"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19"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19"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19"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19"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19"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19"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19"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19"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19"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19"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19"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19"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20"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20"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20"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20"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20"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20"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20"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20"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20"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20"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20"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20"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20"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20"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20"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20"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20"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20"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20"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20"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20"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20"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20"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20"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20"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20"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20"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20"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20"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20"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21"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97"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21"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21"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21"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21"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21"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21"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21"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21"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21"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21"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21"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21"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21"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21"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21"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21"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82" t="str">
        <f ca="1">+IF(OFFSET('Water Data'!$D$27,0,10*ROW('Water Data'!D98))="","",OFFSET('Water Data'!$D$27,0,10*ROW('Water Data'!D98)))</f>
        <v/>
      </c>
      <c r="BT104" s="382" t="str">
        <f ca="1">+IF(OFFSET('Water Data'!$D$28,0,10*ROW('Water Data'!D98))="","",OFFSET('Water Data'!$D$28,0,10*ROW('Water Data'!D98)))</f>
        <v/>
      </c>
      <c r="BU104" s="382" t="str">
        <f ca="1">+IF(OFFSET('Water Data'!$D$29,0,10*ROW('Water Data'!D98))="","",OFFSET('Water Data'!$D$29,0,10*ROW('Water Data'!D98)))</f>
        <v/>
      </c>
      <c r="BV104" s="382" t="str">
        <f ca="1">+IF(OFFSET('Water Data'!$E$27,0,10*ROW('Water Data'!E98))="","",OFFSET('Water Data'!$E$27,0,10*ROW('Water Data'!E98)))</f>
        <v/>
      </c>
      <c r="BW104" s="382" t="str">
        <f ca="1">+IF(OFFSET('Water Data'!$E$28,0,10*ROW('Water Data'!E98))="","",OFFSET('Water Data'!$E$28,0,10*ROW('Water Data'!E98)))</f>
        <v/>
      </c>
      <c r="BX104" s="382" t="str">
        <f ca="1">+IF(OFFSET('Water Data'!$E$29,0,10*ROW('Water Data'!E98))="","",OFFSET('Water Data'!$E$29,0,10*ROW('Water Data'!E98)))</f>
        <v/>
      </c>
      <c r="BY104" s="382" t="str">
        <f ca="1">+IF(OFFSET('Water Data'!$F$27,0,10*ROW('Water Data'!F98))="","",OFFSET('Water Data'!$F$27,0,10*ROW('Water Data'!F98)))</f>
        <v/>
      </c>
      <c r="BZ104" s="382" t="str">
        <f ca="1">+IF(OFFSET('Water Data'!$F$28,0,10*ROW('Water Data'!F98))="","",OFFSET('Water Data'!$F$28,0,10*ROW('Water Data'!F98)))</f>
        <v/>
      </c>
      <c r="CA104" s="382" t="str">
        <f ca="1">+IF(OFFSET('Water Data'!$F$29,0,10*ROW('Water Data'!F98))="","",OFFSET('Water Data'!$F$29,0,10*ROW('Water Data'!F98)))</f>
        <v/>
      </c>
      <c r="CB104" s="382" t="str">
        <f ca="1">+IF(OFFSET('Water Data'!$G$27,0,10*ROW('Water Data'!G98))="","",OFFSET('Water Data'!$G$27,0,10*ROW('Water Data'!G98)))</f>
        <v/>
      </c>
      <c r="CC104" s="382" t="str">
        <f ca="1">+IF(OFFSET('Water Data'!$G$28,0,10*ROW('Water Data'!G98))="","",OFFSET('Water Data'!$G$28,0,10*ROW('Water Data'!G98)))</f>
        <v/>
      </c>
      <c r="CD104" s="382" t="str">
        <f ca="1">+IF(OFFSET('Water Data'!$G$29,0,10*ROW('Water Data'!G98))="","",OFFSET('Water Data'!$G$29,0,10*ROW('Water Data'!G98)))</f>
        <v/>
      </c>
      <c r="CE104" s="382" t="str">
        <f ca="1">+IF(OFFSET('Water Data'!$H$27,0,10*ROW('Water Data'!H98))="","",OFFSET('Water Data'!$H$27,0,10*ROW('Water Data'!H98)))</f>
        <v/>
      </c>
      <c r="CF104" s="382" t="str">
        <f ca="1">+IF(OFFSET('Water Data'!$H$28,0,10*ROW('Water Data'!H98))="","",OFFSET('Water Data'!$H$28,0,10*ROW('Water Data'!H98)))</f>
        <v/>
      </c>
      <c r="CG104" s="382" t="str">
        <f ca="1">+IF(OFFSET('Water Data'!$H$29,0,10*ROW('Water Data'!H98))="","",OFFSET('Water Data'!$H$29,0,10*ROW('Water Data'!H98)))</f>
        <v/>
      </c>
      <c r="CH104" s="382" t="str">
        <f ca="1">+IF(OFFSET('Water Data'!$I$27,0,10*ROW('Water Data'!I98))="","",OFFSET('Water Data'!$I$27,0,10*ROW('Water Data'!I98)))</f>
        <v/>
      </c>
      <c r="CI104" s="382" t="str">
        <f ca="1">+IF(OFFSET('Water Data'!$I$28,0,10*ROW('Water Data'!I98))="","",OFFSET('Water Data'!$I$28,0,10*ROW('Water Data'!I98)))</f>
        <v/>
      </c>
      <c r="CJ104" s="382" t="str">
        <f ca="1">+IF(OFFSET('Water Data'!$I$29,0,10*ROW('Water Data'!I98))="","",OFFSET('Water Data'!$I$29,0,10*ROW('Water Data'!I98)))</f>
        <v/>
      </c>
      <c r="CK104" s="382" t="str">
        <f ca="1">+IF(OFFSET('Sanitation Data'!$D$28,0,10*ROW('Sanitation Data'!D98))="","",OFFSET('Sanitation Data'!$D$28,0,10*ROW('Sanitation Data'!D98)))</f>
        <v/>
      </c>
      <c r="CL104" s="382" t="str">
        <f ca="1">+IF(OFFSET('Sanitation Data'!$D$29,0,10*ROW('Sanitation Data'!D98))="","",OFFSET('Sanitation Data'!$D$29,0,10*ROW('Sanitation Data'!D98)))</f>
        <v/>
      </c>
      <c r="CM104" s="382" t="str">
        <f ca="1">+IF(OFFSET('Sanitation Data'!$D$30,0,10*ROW('Sanitation Data'!D98))="","",OFFSET('Sanitation Data'!$D$30,0,10*ROW('Sanitation Data'!D98)))</f>
        <v/>
      </c>
      <c r="CN104" s="382" t="str">
        <f ca="1">+IF(OFFSET('Sanitation Data'!$D$31,0,10*ROW('Sanitation Data'!D98))="","",OFFSET('Sanitation Data'!$D$31,0,10*ROW('Sanitation Data'!D98)))</f>
        <v/>
      </c>
      <c r="CO104" s="382" t="str">
        <f ca="1">+IF(OFFSET('Sanitation Data'!$D$32,0,10*ROW('Sanitation Data'!D98))="","",OFFSET('Sanitation Data'!$D$32,0,10*ROW('Sanitation Data'!D98)))</f>
        <v/>
      </c>
      <c r="CP104" s="382" t="str">
        <f ca="1">+IF(OFFSET('Sanitation Data'!$E$28,0,10*ROW('Sanitation Data'!E98))="","",OFFSET('Sanitation Data'!$E$28,0,10*ROW('Sanitation Data'!E98)))</f>
        <v/>
      </c>
      <c r="CQ104" s="382" t="str">
        <f ca="1">+IF(OFFSET('Sanitation Data'!$E$29,0,10*ROW('Sanitation Data'!E98))="","",OFFSET('Sanitation Data'!$E$29,0,10*ROW('Sanitation Data'!E98)))</f>
        <v/>
      </c>
      <c r="CR104" s="382" t="str">
        <f ca="1">+IF(OFFSET('Sanitation Data'!$E$30,0,10*ROW('Sanitation Data'!E98))="","",OFFSET('Sanitation Data'!$E$30,0,10*ROW('Sanitation Data'!E98)))</f>
        <v/>
      </c>
      <c r="CS104" s="382" t="str">
        <f ca="1">+IF(OFFSET('Sanitation Data'!$E$31,0,10*ROW('Sanitation Data'!E98))="","",OFFSET('Sanitation Data'!$E$31,0,10*ROW('Sanitation Data'!E98)))</f>
        <v/>
      </c>
      <c r="CT104" s="382" t="str">
        <f ca="1">+IF(OFFSET('Sanitation Data'!$E$32,0,10*ROW('Sanitation Data'!E98))="","",OFFSET('Sanitation Data'!$E$32,0,10*ROW('Sanitation Data'!E98)))</f>
        <v/>
      </c>
      <c r="CU104" s="382" t="str">
        <f ca="1">+IF(OFFSET('Sanitation Data'!$F$28,0,10*ROW('Sanitation Data'!F98))="","",OFFSET('Sanitation Data'!$F$28,0,10*ROW('Sanitation Data'!F98)))</f>
        <v/>
      </c>
      <c r="CV104" s="382" t="str">
        <f ca="1">+IF(OFFSET('Sanitation Data'!$F$29,0,10*ROW('Sanitation Data'!F98))="","",OFFSET('Sanitation Data'!$F$29,0,10*ROW('Sanitation Data'!F98)))</f>
        <v/>
      </c>
      <c r="CW104" s="382" t="str">
        <f ca="1">+IF(OFFSET('Sanitation Data'!$F$30,0,10*ROW('Sanitation Data'!F98))="","",OFFSET('Sanitation Data'!$F$30,0,10*ROW('Sanitation Data'!F98)))</f>
        <v/>
      </c>
      <c r="CX104" s="382" t="str">
        <f ca="1">+IF(OFFSET('Sanitation Data'!$F$31,0,10*ROW('Sanitation Data'!F98))="","",OFFSET('Sanitation Data'!$F$31,0,10*ROW('Sanitation Data'!F98)))</f>
        <v/>
      </c>
      <c r="CY104" s="382" t="str">
        <f ca="1">+IF(OFFSET('Sanitation Data'!$F$32,0,10*ROW('Sanitation Data'!F98))="","",OFFSET('Sanitation Data'!$F$32,0,10*ROW('Sanitation Data'!F98)))</f>
        <v/>
      </c>
      <c r="CZ104" s="382" t="str">
        <f ca="1">+IF(OFFSET('Sanitation Data'!$G$28,0,10*ROW('Sanitation Data'!G98))="","",OFFSET('Sanitation Data'!$G$28,0,10*ROW('Sanitation Data'!G98)))</f>
        <v/>
      </c>
      <c r="DA104" s="382" t="str">
        <f ca="1">+IF(OFFSET('Sanitation Data'!$G$29,0,10*ROW('Sanitation Data'!G98))="","",OFFSET('Sanitation Data'!$G$29,0,10*ROW('Sanitation Data'!G98)))</f>
        <v/>
      </c>
      <c r="DB104" s="382" t="str">
        <f ca="1">+IF(OFFSET('Sanitation Data'!$G$30,0,10*ROW('Sanitation Data'!G98))="","",OFFSET('Sanitation Data'!$G$30,0,10*ROW('Sanitation Data'!G98)))</f>
        <v/>
      </c>
      <c r="DC104" s="382" t="str">
        <f ca="1">+IF(OFFSET('Sanitation Data'!$G$31,0,10*ROW('Sanitation Data'!G98))="","",OFFSET('Sanitation Data'!$G$31,0,10*ROW('Sanitation Data'!G98)))</f>
        <v/>
      </c>
      <c r="DD104" s="382" t="str">
        <f ca="1">+IF(OFFSET('Sanitation Data'!$G$32,0,10*ROW('Sanitation Data'!G98))="","",OFFSET('Sanitation Data'!$G$32,0,10*ROW('Sanitation Data'!G98)))</f>
        <v/>
      </c>
      <c r="DE104" s="382" t="str">
        <f ca="1">+IF(OFFSET('Sanitation Data'!$H$28,0,10*ROW('Sanitation Data'!H98))="","",OFFSET('Sanitation Data'!$H$28,0,10*ROW('Sanitation Data'!H98)))</f>
        <v/>
      </c>
      <c r="DF104" s="382" t="str">
        <f ca="1">+IF(OFFSET('Sanitation Data'!$H$29,0,10*ROW('Sanitation Data'!H98))="","",OFFSET('Sanitation Data'!$H$29,0,10*ROW('Sanitation Data'!H98)))</f>
        <v/>
      </c>
      <c r="DG104" s="382" t="str">
        <f ca="1">+IF(OFFSET('Sanitation Data'!$H$30,0,10*ROW('Sanitation Data'!H98))="","",OFFSET('Sanitation Data'!$H$30,0,10*ROW('Sanitation Data'!H98)))</f>
        <v/>
      </c>
      <c r="DH104" s="382" t="str">
        <f ca="1">+IF(OFFSET('Sanitation Data'!$H$31,0,10*ROW('Sanitation Data'!H98))="","",OFFSET('Sanitation Data'!$H$31,0,10*ROW('Sanitation Data'!H98)))</f>
        <v/>
      </c>
      <c r="DI104" s="382" t="str">
        <f ca="1">+IF(OFFSET('Sanitation Data'!$H$32,0,10*ROW('Sanitation Data'!H98))="","",OFFSET('Sanitation Data'!$H$32,0,10*ROW('Sanitation Data'!H98)))</f>
        <v/>
      </c>
      <c r="DJ104" s="382" t="str">
        <f ca="1">+IF(OFFSET('Sanitation Data'!$I$28,0,10*ROW('Sanitation Data'!I98))="","",OFFSET('Sanitation Data'!$I$28,0,10*ROW('Sanitation Data'!I98)))</f>
        <v/>
      </c>
      <c r="DK104" s="382" t="str">
        <f ca="1">+IF(OFFSET('Sanitation Data'!$I$29,0,10*ROW('Sanitation Data'!I98))="","",OFFSET('Sanitation Data'!$I$29,0,10*ROW('Sanitation Data'!I98)))</f>
        <v/>
      </c>
      <c r="DL104" s="382" t="str">
        <f ca="1">+IF(OFFSET('Sanitation Data'!$I$30,0,10*ROW('Sanitation Data'!I98))="","",OFFSET('Sanitation Data'!$I$30,0,10*ROW('Sanitation Data'!I98)))</f>
        <v/>
      </c>
      <c r="DM104" s="382" t="str">
        <f ca="1">+IF(OFFSET('Sanitation Data'!$I$31,0,10*ROW('Sanitation Data'!I98))="","",OFFSET('Sanitation Data'!$I$31,0,10*ROW('Sanitation Data'!I98)))</f>
        <v/>
      </c>
      <c r="DN104" s="382" t="str">
        <f ca="1">+IF(OFFSET('Sanitation Data'!$I$32,0,10*ROW('Sanitation Data'!I98))="","",OFFSET('Sanitation Data'!$I$32,0,10*ROW('Sanitation Data'!I98)))</f>
        <v/>
      </c>
      <c r="DO104" s="382" t="str">
        <f ca="1">+IF(OFFSET('Hygiene Data'!$D$11,0,10*ROW('Hygiene Data'!D98))="","",OFFSET('Hygiene Data'!$D$11,0,10*ROW('Hygiene Data'!D98)))</f>
        <v/>
      </c>
      <c r="DP104" s="382" t="str">
        <f ca="1">+IF(OFFSET('Hygiene Data'!$D$12,0,10*ROW('Hygiene Data'!D98))="","",OFFSET('Hygiene Data'!$D$12,0,10*ROW('Hygiene Data'!D98)))</f>
        <v/>
      </c>
      <c r="DQ104" s="382" t="str">
        <f ca="1">+IF(OFFSET('Hygiene Data'!$D$13,0,10*ROW('Hygiene Data'!D98))="","",OFFSET('Hygiene Data'!$D$13,0,10*ROW('Hygiene Data'!D98)))</f>
        <v/>
      </c>
      <c r="DR104" s="382" t="str">
        <f ca="1">+IF(OFFSET('Hygiene Data'!$E$11,0,10*ROW('Hygiene Data'!E98))="","",OFFSET('Hygiene Data'!$E$11,0,10*ROW('Hygiene Data'!E98)))</f>
        <v/>
      </c>
      <c r="DS104" s="382" t="str">
        <f ca="1">+IF(OFFSET('Hygiene Data'!$E$12,0,10*ROW('Hygiene Data'!E98))="","",OFFSET('Hygiene Data'!$E$12,0,10*ROW('Hygiene Data'!E98)))</f>
        <v/>
      </c>
      <c r="DT104" s="382" t="str">
        <f ca="1">+IF(OFFSET('Hygiene Data'!$E$13,0,10*ROW('Hygiene Data'!E98))="","",OFFSET('Hygiene Data'!$E$13,0,10*ROW('Hygiene Data'!E98)))</f>
        <v/>
      </c>
      <c r="DU104" s="382" t="str">
        <f ca="1">+IF(OFFSET('Hygiene Data'!$F$11,0,10*ROW('Hygiene Data'!F98))="","",OFFSET('Hygiene Data'!$F$11,0,10*ROW('Hygiene Data'!F98)))</f>
        <v/>
      </c>
      <c r="DV104" s="382" t="str">
        <f ca="1">+IF(OFFSET('Hygiene Data'!$F$12,0,10*ROW('Hygiene Data'!F98))="","",OFFSET('Hygiene Data'!$F$12,0,10*ROW('Hygiene Data'!F98)))</f>
        <v/>
      </c>
      <c r="DW104" s="382" t="str">
        <f ca="1">+IF(OFFSET('Hygiene Data'!$F$13,0,10*ROW('Hygiene Data'!F98))="","",OFFSET('Hygiene Data'!$F$13,0,10*ROW('Hygiene Data'!F98)))</f>
        <v/>
      </c>
      <c r="DX104" s="382" t="str">
        <f ca="1">+IF(OFFSET('Hygiene Data'!$G$11,0,10*ROW('Hygiene Data'!G98))="","",OFFSET('Hygiene Data'!$G$11,0,10*ROW('Hygiene Data'!G98)))</f>
        <v/>
      </c>
      <c r="DY104" s="382" t="str">
        <f ca="1">+IF(OFFSET('Hygiene Data'!$G$12,0,10*ROW('Hygiene Data'!G98))="","",OFFSET('Hygiene Data'!$G$12,0,10*ROW('Hygiene Data'!G98)))</f>
        <v/>
      </c>
      <c r="DZ104" s="382" t="str">
        <f ca="1">+IF(OFFSET('Hygiene Data'!$G$13,0,10*ROW('Hygiene Data'!G98))="","",OFFSET('Hygiene Data'!$G$13,0,10*ROW('Hygiene Data'!G98)))</f>
        <v/>
      </c>
      <c r="EA104" s="382" t="str">
        <f ca="1">+IF(OFFSET('Hygiene Data'!$H$11,0,10*ROW('Hygiene Data'!H98))="","",OFFSET('Hygiene Data'!$H$11,0,10*ROW('Hygiene Data'!H98)))</f>
        <v/>
      </c>
      <c r="EB104" s="382" t="str">
        <f ca="1">+IF(OFFSET('Hygiene Data'!$H$12,0,10*ROW('Hygiene Data'!H98))="","",OFFSET('Hygiene Data'!$H$12,0,10*ROW('Hygiene Data'!H98)))</f>
        <v/>
      </c>
      <c r="EC104" s="382" t="str">
        <f ca="1">+IF(OFFSET('Hygiene Data'!$H$13,0,10*ROW('Hygiene Data'!H98))="","",OFFSET('Hygiene Data'!$H$13,0,10*ROW('Hygiene Data'!H98)))</f>
        <v/>
      </c>
      <c r="ED104" s="382" t="str">
        <f ca="1">+IF(OFFSET('Hygiene Data'!$I$11,0,10*ROW('Hygiene Data'!I98))="","",OFFSET('Hygiene Data'!$I$11,0,10*ROW('Hygiene Data'!I98)))</f>
        <v/>
      </c>
      <c r="EE104" s="382" t="str">
        <f ca="1">+IF(OFFSET('Hygiene Data'!$I$12,0,10*ROW('Hygiene Data'!I98))="","",OFFSET('Hygiene Data'!$I$12,0,10*ROW('Hygiene Data'!I98)))</f>
        <v/>
      </c>
      <c r="EF104" s="382" t="str">
        <f ca="1">+IF(OFFSET('Hygiene Data'!$I$13,0,10*ROW('Hygiene Data'!I98))="","",OFFSET('Hygiene Data'!$I$13,0,10*ROW('Hygiene Data'!I98)))</f>
        <v/>
      </c>
    </row>
    <row r="105" spans="1:136" x14ac:dyDescent="0.25">
      <c r="A105" s="491" t="str">
        <f ca="1">+IF(OFFSET('Water Data'!$B$2,0,10*ROW('Water Data'!E99))="","",OFFSET('Water Data'!$B$2,0,10*ROW('Water Data'!E99)))</f>
        <v/>
      </c>
      <c r="B105" s="491"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18" t="str">
        <f t="shared" ca="1" si="1"/>
        <v/>
      </c>
      <c r="D105" s="519"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19"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19"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19"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19"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19"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19"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19"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19"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19"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19"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19"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19"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19"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19"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19"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19"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19"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20"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20"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20"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20"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20"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20"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20"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20"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20"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20"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20"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20"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20"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20"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20"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20"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20"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20"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20"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20"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20"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20"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20"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20"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20"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20"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20"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20"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20"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20"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21"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97"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21"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21"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21"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21"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21"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21"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21"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21"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21"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21"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21"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21"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21"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21"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21"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21"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82" t="str">
        <f ca="1">+IF(OFFSET('Water Data'!$D$27,0,10*ROW('Water Data'!D99))="","",OFFSET('Water Data'!$D$27,0,10*ROW('Water Data'!D99)))</f>
        <v/>
      </c>
      <c r="BT105" s="382" t="str">
        <f ca="1">+IF(OFFSET('Water Data'!$D$28,0,10*ROW('Water Data'!D99))="","",OFFSET('Water Data'!$D$28,0,10*ROW('Water Data'!D99)))</f>
        <v/>
      </c>
      <c r="BU105" s="382" t="str">
        <f ca="1">+IF(OFFSET('Water Data'!$D$29,0,10*ROW('Water Data'!D99))="","",OFFSET('Water Data'!$D$29,0,10*ROW('Water Data'!D99)))</f>
        <v/>
      </c>
      <c r="BV105" s="382" t="str">
        <f ca="1">+IF(OFFSET('Water Data'!$E$27,0,10*ROW('Water Data'!E99))="","",OFFSET('Water Data'!$E$27,0,10*ROW('Water Data'!E99)))</f>
        <v/>
      </c>
      <c r="BW105" s="382" t="str">
        <f ca="1">+IF(OFFSET('Water Data'!$E$28,0,10*ROW('Water Data'!E99))="","",OFFSET('Water Data'!$E$28,0,10*ROW('Water Data'!E99)))</f>
        <v/>
      </c>
      <c r="BX105" s="382" t="str">
        <f ca="1">+IF(OFFSET('Water Data'!$E$29,0,10*ROW('Water Data'!E99))="","",OFFSET('Water Data'!$E$29,0,10*ROW('Water Data'!E99)))</f>
        <v/>
      </c>
      <c r="BY105" s="382" t="str">
        <f ca="1">+IF(OFFSET('Water Data'!$F$27,0,10*ROW('Water Data'!F99))="","",OFFSET('Water Data'!$F$27,0,10*ROW('Water Data'!F99)))</f>
        <v/>
      </c>
      <c r="BZ105" s="382" t="str">
        <f ca="1">+IF(OFFSET('Water Data'!$F$28,0,10*ROW('Water Data'!F99))="","",OFFSET('Water Data'!$F$28,0,10*ROW('Water Data'!F99)))</f>
        <v/>
      </c>
      <c r="CA105" s="382" t="str">
        <f ca="1">+IF(OFFSET('Water Data'!$F$29,0,10*ROW('Water Data'!F99))="","",OFFSET('Water Data'!$F$29,0,10*ROW('Water Data'!F99)))</f>
        <v/>
      </c>
      <c r="CB105" s="382" t="str">
        <f ca="1">+IF(OFFSET('Water Data'!$G$27,0,10*ROW('Water Data'!G99))="","",OFFSET('Water Data'!$G$27,0,10*ROW('Water Data'!G99)))</f>
        <v/>
      </c>
      <c r="CC105" s="382" t="str">
        <f ca="1">+IF(OFFSET('Water Data'!$G$28,0,10*ROW('Water Data'!G99))="","",OFFSET('Water Data'!$G$28,0,10*ROW('Water Data'!G99)))</f>
        <v/>
      </c>
      <c r="CD105" s="382" t="str">
        <f ca="1">+IF(OFFSET('Water Data'!$G$29,0,10*ROW('Water Data'!G99))="","",OFFSET('Water Data'!$G$29,0,10*ROW('Water Data'!G99)))</f>
        <v/>
      </c>
      <c r="CE105" s="382" t="str">
        <f ca="1">+IF(OFFSET('Water Data'!$H$27,0,10*ROW('Water Data'!H99))="","",OFFSET('Water Data'!$H$27,0,10*ROW('Water Data'!H99)))</f>
        <v/>
      </c>
      <c r="CF105" s="382" t="str">
        <f ca="1">+IF(OFFSET('Water Data'!$H$28,0,10*ROW('Water Data'!H99))="","",OFFSET('Water Data'!$H$28,0,10*ROW('Water Data'!H99)))</f>
        <v/>
      </c>
      <c r="CG105" s="382" t="str">
        <f ca="1">+IF(OFFSET('Water Data'!$H$29,0,10*ROW('Water Data'!H99))="","",OFFSET('Water Data'!$H$29,0,10*ROW('Water Data'!H99)))</f>
        <v/>
      </c>
      <c r="CH105" s="382" t="str">
        <f ca="1">+IF(OFFSET('Water Data'!$I$27,0,10*ROW('Water Data'!I99))="","",OFFSET('Water Data'!$I$27,0,10*ROW('Water Data'!I99)))</f>
        <v/>
      </c>
      <c r="CI105" s="382" t="str">
        <f ca="1">+IF(OFFSET('Water Data'!$I$28,0,10*ROW('Water Data'!I99))="","",OFFSET('Water Data'!$I$28,0,10*ROW('Water Data'!I99)))</f>
        <v/>
      </c>
      <c r="CJ105" s="382" t="str">
        <f ca="1">+IF(OFFSET('Water Data'!$I$29,0,10*ROW('Water Data'!I99))="","",OFFSET('Water Data'!$I$29,0,10*ROW('Water Data'!I99)))</f>
        <v/>
      </c>
      <c r="CK105" s="382" t="str">
        <f ca="1">+IF(OFFSET('Sanitation Data'!$D$28,0,10*ROW('Sanitation Data'!D99))="","",OFFSET('Sanitation Data'!$D$28,0,10*ROW('Sanitation Data'!D99)))</f>
        <v/>
      </c>
      <c r="CL105" s="382" t="str">
        <f ca="1">+IF(OFFSET('Sanitation Data'!$D$29,0,10*ROW('Sanitation Data'!D99))="","",OFFSET('Sanitation Data'!$D$29,0,10*ROW('Sanitation Data'!D99)))</f>
        <v/>
      </c>
      <c r="CM105" s="382" t="str">
        <f ca="1">+IF(OFFSET('Sanitation Data'!$D$30,0,10*ROW('Sanitation Data'!D99))="","",OFFSET('Sanitation Data'!$D$30,0,10*ROW('Sanitation Data'!D99)))</f>
        <v/>
      </c>
      <c r="CN105" s="382" t="str">
        <f ca="1">+IF(OFFSET('Sanitation Data'!$D$31,0,10*ROW('Sanitation Data'!D99))="","",OFFSET('Sanitation Data'!$D$31,0,10*ROW('Sanitation Data'!D99)))</f>
        <v/>
      </c>
      <c r="CO105" s="382" t="str">
        <f ca="1">+IF(OFFSET('Sanitation Data'!$D$32,0,10*ROW('Sanitation Data'!D99))="","",OFFSET('Sanitation Data'!$D$32,0,10*ROW('Sanitation Data'!D99)))</f>
        <v/>
      </c>
      <c r="CP105" s="382" t="str">
        <f ca="1">+IF(OFFSET('Sanitation Data'!$E$28,0,10*ROW('Sanitation Data'!E99))="","",OFFSET('Sanitation Data'!$E$28,0,10*ROW('Sanitation Data'!E99)))</f>
        <v/>
      </c>
      <c r="CQ105" s="382" t="str">
        <f ca="1">+IF(OFFSET('Sanitation Data'!$E$29,0,10*ROW('Sanitation Data'!E99))="","",OFFSET('Sanitation Data'!$E$29,0,10*ROW('Sanitation Data'!E99)))</f>
        <v/>
      </c>
      <c r="CR105" s="382" t="str">
        <f ca="1">+IF(OFFSET('Sanitation Data'!$E$30,0,10*ROW('Sanitation Data'!E99))="","",OFFSET('Sanitation Data'!$E$30,0,10*ROW('Sanitation Data'!E99)))</f>
        <v/>
      </c>
      <c r="CS105" s="382" t="str">
        <f ca="1">+IF(OFFSET('Sanitation Data'!$E$31,0,10*ROW('Sanitation Data'!E99))="","",OFFSET('Sanitation Data'!$E$31,0,10*ROW('Sanitation Data'!E99)))</f>
        <v/>
      </c>
      <c r="CT105" s="382" t="str">
        <f ca="1">+IF(OFFSET('Sanitation Data'!$E$32,0,10*ROW('Sanitation Data'!E99))="","",OFFSET('Sanitation Data'!$E$32,0,10*ROW('Sanitation Data'!E99)))</f>
        <v/>
      </c>
      <c r="CU105" s="382" t="str">
        <f ca="1">+IF(OFFSET('Sanitation Data'!$F$28,0,10*ROW('Sanitation Data'!F99))="","",OFFSET('Sanitation Data'!$F$28,0,10*ROW('Sanitation Data'!F99)))</f>
        <v/>
      </c>
      <c r="CV105" s="382" t="str">
        <f ca="1">+IF(OFFSET('Sanitation Data'!$F$29,0,10*ROW('Sanitation Data'!F99))="","",OFFSET('Sanitation Data'!$F$29,0,10*ROW('Sanitation Data'!F99)))</f>
        <v/>
      </c>
      <c r="CW105" s="382" t="str">
        <f ca="1">+IF(OFFSET('Sanitation Data'!$F$30,0,10*ROW('Sanitation Data'!F99))="","",OFFSET('Sanitation Data'!$F$30,0,10*ROW('Sanitation Data'!F99)))</f>
        <v/>
      </c>
      <c r="CX105" s="382" t="str">
        <f ca="1">+IF(OFFSET('Sanitation Data'!$F$31,0,10*ROW('Sanitation Data'!F99))="","",OFFSET('Sanitation Data'!$F$31,0,10*ROW('Sanitation Data'!F99)))</f>
        <v/>
      </c>
      <c r="CY105" s="382" t="str">
        <f ca="1">+IF(OFFSET('Sanitation Data'!$F$32,0,10*ROW('Sanitation Data'!F99))="","",OFFSET('Sanitation Data'!$F$32,0,10*ROW('Sanitation Data'!F99)))</f>
        <v/>
      </c>
      <c r="CZ105" s="382" t="str">
        <f ca="1">+IF(OFFSET('Sanitation Data'!$G$28,0,10*ROW('Sanitation Data'!G99))="","",OFFSET('Sanitation Data'!$G$28,0,10*ROW('Sanitation Data'!G99)))</f>
        <v/>
      </c>
      <c r="DA105" s="382" t="str">
        <f ca="1">+IF(OFFSET('Sanitation Data'!$G$29,0,10*ROW('Sanitation Data'!G99))="","",OFFSET('Sanitation Data'!$G$29,0,10*ROW('Sanitation Data'!G99)))</f>
        <v/>
      </c>
      <c r="DB105" s="382" t="str">
        <f ca="1">+IF(OFFSET('Sanitation Data'!$G$30,0,10*ROW('Sanitation Data'!G99))="","",OFFSET('Sanitation Data'!$G$30,0,10*ROW('Sanitation Data'!G99)))</f>
        <v/>
      </c>
      <c r="DC105" s="382" t="str">
        <f ca="1">+IF(OFFSET('Sanitation Data'!$G$31,0,10*ROW('Sanitation Data'!G99))="","",OFFSET('Sanitation Data'!$G$31,0,10*ROW('Sanitation Data'!G99)))</f>
        <v/>
      </c>
      <c r="DD105" s="382" t="str">
        <f ca="1">+IF(OFFSET('Sanitation Data'!$G$32,0,10*ROW('Sanitation Data'!G99))="","",OFFSET('Sanitation Data'!$G$32,0,10*ROW('Sanitation Data'!G99)))</f>
        <v/>
      </c>
      <c r="DE105" s="382" t="str">
        <f ca="1">+IF(OFFSET('Sanitation Data'!$H$28,0,10*ROW('Sanitation Data'!H99))="","",OFFSET('Sanitation Data'!$H$28,0,10*ROW('Sanitation Data'!H99)))</f>
        <v/>
      </c>
      <c r="DF105" s="382" t="str">
        <f ca="1">+IF(OFFSET('Sanitation Data'!$H$29,0,10*ROW('Sanitation Data'!H99))="","",OFFSET('Sanitation Data'!$H$29,0,10*ROW('Sanitation Data'!H99)))</f>
        <v/>
      </c>
      <c r="DG105" s="382" t="str">
        <f ca="1">+IF(OFFSET('Sanitation Data'!$H$30,0,10*ROW('Sanitation Data'!H99))="","",OFFSET('Sanitation Data'!$H$30,0,10*ROW('Sanitation Data'!H99)))</f>
        <v/>
      </c>
      <c r="DH105" s="382" t="str">
        <f ca="1">+IF(OFFSET('Sanitation Data'!$H$31,0,10*ROW('Sanitation Data'!H99))="","",OFFSET('Sanitation Data'!$H$31,0,10*ROW('Sanitation Data'!H99)))</f>
        <v/>
      </c>
      <c r="DI105" s="382" t="str">
        <f ca="1">+IF(OFFSET('Sanitation Data'!$H$32,0,10*ROW('Sanitation Data'!H99))="","",OFFSET('Sanitation Data'!$H$32,0,10*ROW('Sanitation Data'!H99)))</f>
        <v/>
      </c>
      <c r="DJ105" s="382" t="str">
        <f ca="1">+IF(OFFSET('Sanitation Data'!$I$28,0,10*ROW('Sanitation Data'!I99))="","",OFFSET('Sanitation Data'!$I$28,0,10*ROW('Sanitation Data'!I99)))</f>
        <v/>
      </c>
      <c r="DK105" s="382" t="str">
        <f ca="1">+IF(OFFSET('Sanitation Data'!$I$29,0,10*ROW('Sanitation Data'!I99))="","",OFFSET('Sanitation Data'!$I$29,0,10*ROW('Sanitation Data'!I99)))</f>
        <v/>
      </c>
      <c r="DL105" s="382" t="str">
        <f ca="1">+IF(OFFSET('Sanitation Data'!$I$30,0,10*ROW('Sanitation Data'!I99))="","",OFFSET('Sanitation Data'!$I$30,0,10*ROW('Sanitation Data'!I99)))</f>
        <v/>
      </c>
      <c r="DM105" s="382" t="str">
        <f ca="1">+IF(OFFSET('Sanitation Data'!$I$31,0,10*ROW('Sanitation Data'!I99))="","",OFFSET('Sanitation Data'!$I$31,0,10*ROW('Sanitation Data'!I99)))</f>
        <v/>
      </c>
      <c r="DN105" s="382" t="str">
        <f ca="1">+IF(OFFSET('Sanitation Data'!$I$32,0,10*ROW('Sanitation Data'!I99))="","",OFFSET('Sanitation Data'!$I$32,0,10*ROW('Sanitation Data'!I99)))</f>
        <v/>
      </c>
      <c r="DO105" s="382" t="str">
        <f ca="1">+IF(OFFSET('Hygiene Data'!$D$11,0,10*ROW('Hygiene Data'!D99))="","",OFFSET('Hygiene Data'!$D$11,0,10*ROW('Hygiene Data'!D99)))</f>
        <v/>
      </c>
      <c r="DP105" s="382" t="str">
        <f ca="1">+IF(OFFSET('Hygiene Data'!$D$12,0,10*ROW('Hygiene Data'!D99))="","",OFFSET('Hygiene Data'!$D$12,0,10*ROW('Hygiene Data'!D99)))</f>
        <v/>
      </c>
      <c r="DQ105" s="382" t="str">
        <f ca="1">+IF(OFFSET('Hygiene Data'!$D$13,0,10*ROW('Hygiene Data'!D99))="","",OFFSET('Hygiene Data'!$D$13,0,10*ROW('Hygiene Data'!D99)))</f>
        <v/>
      </c>
      <c r="DR105" s="382" t="str">
        <f ca="1">+IF(OFFSET('Hygiene Data'!$E$11,0,10*ROW('Hygiene Data'!E99))="","",OFFSET('Hygiene Data'!$E$11,0,10*ROW('Hygiene Data'!E99)))</f>
        <v/>
      </c>
      <c r="DS105" s="382" t="str">
        <f ca="1">+IF(OFFSET('Hygiene Data'!$E$12,0,10*ROW('Hygiene Data'!E99))="","",OFFSET('Hygiene Data'!$E$12,0,10*ROW('Hygiene Data'!E99)))</f>
        <v/>
      </c>
      <c r="DT105" s="382" t="str">
        <f ca="1">+IF(OFFSET('Hygiene Data'!$E$13,0,10*ROW('Hygiene Data'!E99))="","",OFFSET('Hygiene Data'!$E$13,0,10*ROW('Hygiene Data'!E99)))</f>
        <v/>
      </c>
      <c r="DU105" s="382" t="str">
        <f ca="1">+IF(OFFSET('Hygiene Data'!$F$11,0,10*ROW('Hygiene Data'!F99))="","",OFFSET('Hygiene Data'!$F$11,0,10*ROW('Hygiene Data'!F99)))</f>
        <v/>
      </c>
      <c r="DV105" s="382" t="str">
        <f ca="1">+IF(OFFSET('Hygiene Data'!$F$12,0,10*ROW('Hygiene Data'!F99))="","",OFFSET('Hygiene Data'!$F$12,0,10*ROW('Hygiene Data'!F99)))</f>
        <v/>
      </c>
      <c r="DW105" s="382" t="str">
        <f ca="1">+IF(OFFSET('Hygiene Data'!$F$13,0,10*ROW('Hygiene Data'!F99))="","",OFFSET('Hygiene Data'!$F$13,0,10*ROW('Hygiene Data'!F99)))</f>
        <v/>
      </c>
      <c r="DX105" s="382" t="str">
        <f ca="1">+IF(OFFSET('Hygiene Data'!$G$11,0,10*ROW('Hygiene Data'!G99))="","",OFFSET('Hygiene Data'!$G$11,0,10*ROW('Hygiene Data'!G99)))</f>
        <v/>
      </c>
      <c r="DY105" s="382" t="str">
        <f ca="1">+IF(OFFSET('Hygiene Data'!$G$12,0,10*ROW('Hygiene Data'!G99))="","",OFFSET('Hygiene Data'!$G$12,0,10*ROW('Hygiene Data'!G99)))</f>
        <v/>
      </c>
      <c r="DZ105" s="382" t="str">
        <f ca="1">+IF(OFFSET('Hygiene Data'!$G$13,0,10*ROW('Hygiene Data'!G99))="","",OFFSET('Hygiene Data'!$G$13,0,10*ROW('Hygiene Data'!G99)))</f>
        <v/>
      </c>
      <c r="EA105" s="382" t="str">
        <f ca="1">+IF(OFFSET('Hygiene Data'!$H$11,0,10*ROW('Hygiene Data'!H99))="","",OFFSET('Hygiene Data'!$H$11,0,10*ROW('Hygiene Data'!H99)))</f>
        <v/>
      </c>
      <c r="EB105" s="382" t="str">
        <f ca="1">+IF(OFFSET('Hygiene Data'!$H$12,0,10*ROW('Hygiene Data'!H99))="","",OFFSET('Hygiene Data'!$H$12,0,10*ROW('Hygiene Data'!H99)))</f>
        <v/>
      </c>
      <c r="EC105" s="382" t="str">
        <f ca="1">+IF(OFFSET('Hygiene Data'!$H$13,0,10*ROW('Hygiene Data'!H99))="","",OFFSET('Hygiene Data'!$H$13,0,10*ROW('Hygiene Data'!H99)))</f>
        <v/>
      </c>
      <c r="ED105" s="382" t="str">
        <f ca="1">+IF(OFFSET('Hygiene Data'!$I$11,0,10*ROW('Hygiene Data'!I99))="","",OFFSET('Hygiene Data'!$I$11,0,10*ROW('Hygiene Data'!I99)))</f>
        <v/>
      </c>
      <c r="EE105" s="382" t="str">
        <f ca="1">+IF(OFFSET('Hygiene Data'!$I$12,0,10*ROW('Hygiene Data'!I99))="","",OFFSET('Hygiene Data'!$I$12,0,10*ROW('Hygiene Data'!I99)))</f>
        <v/>
      </c>
      <c r="EF105" s="382" t="str">
        <f ca="1">+IF(OFFSET('Hygiene Data'!$I$13,0,10*ROW('Hygiene Data'!I99))="","",OFFSET('Hygiene Data'!$I$13,0,10*ROW('Hygiene Data'!I99)))</f>
        <v/>
      </c>
    </row>
    <row r="106" spans="1:136" x14ac:dyDescent="0.25">
      <c r="A106" s="491" t="str">
        <f ca="1">+IF(OFFSET('Water Data'!$B$2,0,10*ROW('Water Data'!E100))="","",OFFSET('Water Data'!$B$2,0,10*ROW('Water Data'!E100)))</f>
        <v/>
      </c>
      <c r="B106" s="491"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18" t="str">
        <f t="shared" ca="1" si="1"/>
        <v/>
      </c>
      <c r="D106" s="519"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19"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19"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19"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19"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19"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19"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19"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19"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19"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19"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19"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19"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19"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19"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19"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19"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19"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20"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20"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20"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20"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20"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20"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20"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20"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20"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20"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20"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20"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20"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20"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20"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20"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20"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20"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20"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20"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20"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20"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20"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20"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20"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20"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20"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20"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20"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20"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21"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97"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21"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21"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21"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21"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21"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21"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21"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21"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21"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21"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21"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21"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21"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21"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21"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21"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82" t="str">
        <f ca="1">+IF(OFFSET('Water Data'!$D$27,0,10*ROW('Water Data'!D100))="","",OFFSET('Water Data'!$D$27,0,10*ROW('Water Data'!D100)))</f>
        <v/>
      </c>
      <c r="BT106" s="382" t="str">
        <f ca="1">+IF(OFFSET('Water Data'!$D$28,0,10*ROW('Water Data'!D100))="","",OFFSET('Water Data'!$D$28,0,10*ROW('Water Data'!D100)))</f>
        <v/>
      </c>
      <c r="BU106" s="382" t="str">
        <f ca="1">+IF(OFFSET('Water Data'!$D$29,0,10*ROW('Water Data'!D100))="","",OFFSET('Water Data'!$D$29,0,10*ROW('Water Data'!D100)))</f>
        <v/>
      </c>
      <c r="BV106" s="382" t="str">
        <f ca="1">+IF(OFFSET('Water Data'!$E$27,0,10*ROW('Water Data'!E100))="","",OFFSET('Water Data'!$E$27,0,10*ROW('Water Data'!E100)))</f>
        <v/>
      </c>
      <c r="BW106" s="382" t="str">
        <f ca="1">+IF(OFFSET('Water Data'!$E$28,0,10*ROW('Water Data'!E100))="","",OFFSET('Water Data'!$E$28,0,10*ROW('Water Data'!E100)))</f>
        <v/>
      </c>
      <c r="BX106" s="382" t="str">
        <f ca="1">+IF(OFFSET('Water Data'!$E$29,0,10*ROW('Water Data'!E100))="","",OFFSET('Water Data'!$E$29,0,10*ROW('Water Data'!E100)))</f>
        <v/>
      </c>
      <c r="BY106" s="382" t="str">
        <f ca="1">+IF(OFFSET('Water Data'!$F$27,0,10*ROW('Water Data'!F100))="","",OFFSET('Water Data'!$F$27,0,10*ROW('Water Data'!F100)))</f>
        <v/>
      </c>
      <c r="BZ106" s="382" t="str">
        <f ca="1">+IF(OFFSET('Water Data'!$F$28,0,10*ROW('Water Data'!F100))="","",OFFSET('Water Data'!$F$28,0,10*ROW('Water Data'!F100)))</f>
        <v/>
      </c>
      <c r="CA106" s="382" t="str">
        <f ca="1">+IF(OFFSET('Water Data'!$F$29,0,10*ROW('Water Data'!F100))="","",OFFSET('Water Data'!$F$29,0,10*ROW('Water Data'!F100)))</f>
        <v/>
      </c>
      <c r="CB106" s="382" t="str">
        <f ca="1">+IF(OFFSET('Water Data'!$G$27,0,10*ROW('Water Data'!G100))="","",OFFSET('Water Data'!$G$27,0,10*ROW('Water Data'!G100)))</f>
        <v/>
      </c>
      <c r="CC106" s="382" t="str">
        <f ca="1">+IF(OFFSET('Water Data'!$G$28,0,10*ROW('Water Data'!G100))="","",OFFSET('Water Data'!$G$28,0,10*ROW('Water Data'!G100)))</f>
        <v/>
      </c>
      <c r="CD106" s="382" t="str">
        <f ca="1">+IF(OFFSET('Water Data'!$G$29,0,10*ROW('Water Data'!G100))="","",OFFSET('Water Data'!$G$29,0,10*ROW('Water Data'!G100)))</f>
        <v/>
      </c>
      <c r="CE106" s="382" t="str">
        <f ca="1">+IF(OFFSET('Water Data'!$H$27,0,10*ROW('Water Data'!H100))="","",OFFSET('Water Data'!$H$27,0,10*ROW('Water Data'!H100)))</f>
        <v/>
      </c>
      <c r="CF106" s="382" t="str">
        <f ca="1">+IF(OFFSET('Water Data'!$H$28,0,10*ROW('Water Data'!H100))="","",OFFSET('Water Data'!$H$28,0,10*ROW('Water Data'!H100)))</f>
        <v/>
      </c>
      <c r="CG106" s="382" t="str">
        <f ca="1">+IF(OFFSET('Water Data'!$H$29,0,10*ROW('Water Data'!H100))="","",OFFSET('Water Data'!$H$29,0,10*ROW('Water Data'!H100)))</f>
        <v/>
      </c>
      <c r="CH106" s="382" t="str">
        <f ca="1">+IF(OFFSET('Water Data'!$I$27,0,10*ROW('Water Data'!I100))="","",OFFSET('Water Data'!$I$27,0,10*ROW('Water Data'!I100)))</f>
        <v/>
      </c>
      <c r="CI106" s="382" t="str">
        <f ca="1">+IF(OFFSET('Water Data'!$I$28,0,10*ROW('Water Data'!I100))="","",OFFSET('Water Data'!$I$28,0,10*ROW('Water Data'!I100)))</f>
        <v/>
      </c>
      <c r="CJ106" s="382" t="str">
        <f ca="1">+IF(OFFSET('Water Data'!$I$29,0,10*ROW('Water Data'!I100))="","",OFFSET('Water Data'!$I$29,0,10*ROW('Water Data'!I100)))</f>
        <v/>
      </c>
      <c r="CK106" s="382" t="str">
        <f ca="1">+IF(OFFSET('Sanitation Data'!$D$28,0,10*ROW('Sanitation Data'!D100))="","",OFFSET('Sanitation Data'!$D$28,0,10*ROW('Sanitation Data'!D100)))</f>
        <v/>
      </c>
      <c r="CL106" s="382" t="str">
        <f ca="1">+IF(OFFSET('Sanitation Data'!$D$29,0,10*ROW('Sanitation Data'!D100))="","",OFFSET('Sanitation Data'!$D$29,0,10*ROW('Sanitation Data'!D100)))</f>
        <v/>
      </c>
      <c r="CM106" s="382" t="str">
        <f ca="1">+IF(OFFSET('Sanitation Data'!$D$30,0,10*ROW('Sanitation Data'!D100))="","",OFFSET('Sanitation Data'!$D$30,0,10*ROW('Sanitation Data'!D100)))</f>
        <v/>
      </c>
      <c r="CN106" s="382" t="str">
        <f ca="1">+IF(OFFSET('Sanitation Data'!$D$31,0,10*ROW('Sanitation Data'!D100))="","",OFFSET('Sanitation Data'!$D$31,0,10*ROW('Sanitation Data'!D100)))</f>
        <v/>
      </c>
      <c r="CO106" s="382" t="str">
        <f ca="1">+IF(OFFSET('Sanitation Data'!$D$32,0,10*ROW('Sanitation Data'!D100))="","",OFFSET('Sanitation Data'!$D$32,0,10*ROW('Sanitation Data'!D100)))</f>
        <v/>
      </c>
      <c r="CP106" s="382" t="str">
        <f ca="1">+IF(OFFSET('Sanitation Data'!$E$28,0,10*ROW('Sanitation Data'!E100))="","",OFFSET('Sanitation Data'!$E$28,0,10*ROW('Sanitation Data'!E100)))</f>
        <v/>
      </c>
      <c r="CQ106" s="382" t="str">
        <f ca="1">+IF(OFFSET('Sanitation Data'!$E$29,0,10*ROW('Sanitation Data'!E100))="","",OFFSET('Sanitation Data'!$E$29,0,10*ROW('Sanitation Data'!E100)))</f>
        <v/>
      </c>
      <c r="CR106" s="382" t="str">
        <f ca="1">+IF(OFFSET('Sanitation Data'!$E$30,0,10*ROW('Sanitation Data'!E100))="","",OFFSET('Sanitation Data'!$E$30,0,10*ROW('Sanitation Data'!E100)))</f>
        <v/>
      </c>
      <c r="CS106" s="382" t="str">
        <f ca="1">+IF(OFFSET('Sanitation Data'!$E$31,0,10*ROW('Sanitation Data'!E100))="","",OFFSET('Sanitation Data'!$E$31,0,10*ROW('Sanitation Data'!E100)))</f>
        <v/>
      </c>
      <c r="CT106" s="382" t="str">
        <f ca="1">+IF(OFFSET('Sanitation Data'!$E$32,0,10*ROW('Sanitation Data'!E100))="","",OFFSET('Sanitation Data'!$E$32,0,10*ROW('Sanitation Data'!E100)))</f>
        <v/>
      </c>
      <c r="CU106" s="382" t="str">
        <f ca="1">+IF(OFFSET('Sanitation Data'!$F$28,0,10*ROW('Sanitation Data'!F100))="","",OFFSET('Sanitation Data'!$F$28,0,10*ROW('Sanitation Data'!F100)))</f>
        <v/>
      </c>
      <c r="CV106" s="382" t="str">
        <f ca="1">+IF(OFFSET('Sanitation Data'!$F$29,0,10*ROW('Sanitation Data'!F100))="","",OFFSET('Sanitation Data'!$F$29,0,10*ROW('Sanitation Data'!F100)))</f>
        <v/>
      </c>
      <c r="CW106" s="382" t="str">
        <f ca="1">+IF(OFFSET('Sanitation Data'!$F$30,0,10*ROW('Sanitation Data'!F100))="","",OFFSET('Sanitation Data'!$F$30,0,10*ROW('Sanitation Data'!F100)))</f>
        <v/>
      </c>
      <c r="CX106" s="382" t="str">
        <f ca="1">+IF(OFFSET('Sanitation Data'!$F$31,0,10*ROW('Sanitation Data'!F100))="","",OFFSET('Sanitation Data'!$F$31,0,10*ROW('Sanitation Data'!F100)))</f>
        <v/>
      </c>
      <c r="CY106" s="382" t="str">
        <f ca="1">+IF(OFFSET('Sanitation Data'!$F$32,0,10*ROW('Sanitation Data'!F100))="","",OFFSET('Sanitation Data'!$F$32,0,10*ROW('Sanitation Data'!F100)))</f>
        <v/>
      </c>
      <c r="CZ106" s="382" t="str">
        <f ca="1">+IF(OFFSET('Sanitation Data'!$G$28,0,10*ROW('Sanitation Data'!G100))="","",OFFSET('Sanitation Data'!$G$28,0,10*ROW('Sanitation Data'!G100)))</f>
        <v/>
      </c>
      <c r="DA106" s="382" t="str">
        <f ca="1">+IF(OFFSET('Sanitation Data'!$G$29,0,10*ROW('Sanitation Data'!G100))="","",OFFSET('Sanitation Data'!$G$29,0,10*ROW('Sanitation Data'!G100)))</f>
        <v/>
      </c>
      <c r="DB106" s="382" t="str">
        <f ca="1">+IF(OFFSET('Sanitation Data'!$G$30,0,10*ROW('Sanitation Data'!G100))="","",OFFSET('Sanitation Data'!$G$30,0,10*ROW('Sanitation Data'!G100)))</f>
        <v/>
      </c>
      <c r="DC106" s="382" t="str">
        <f ca="1">+IF(OFFSET('Sanitation Data'!$G$31,0,10*ROW('Sanitation Data'!G100))="","",OFFSET('Sanitation Data'!$G$31,0,10*ROW('Sanitation Data'!G100)))</f>
        <v/>
      </c>
      <c r="DD106" s="382" t="str">
        <f ca="1">+IF(OFFSET('Sanitation Data'!$G$32,0,10*ROW('Sanitation Data'!G100))="","",OFFSET('Sanitation Data'!$G$32,0,10*ROW('Sanitation Data'!G100)))</f>
        <v/>
      </c>
      <c r="DE106" s="382" t="str">
        <f ca="1">+IF(OFFSET('Sanitation Data'!$H$28,0,10*ROW('Sanitation Data'!H100))="","",OFFSET('Sanitation Data'!$H$28,0,10*ROW('Sanitation Data'!H100)))</f>
        <v/>
      </c>
      <c r="DF106" s="382" t="str">
        <f ca="1">+IF(OFFSET('Sanitation Data'!$H$29,0,10*ROW('Sanitation Data'!H100))="","",OFFSET('Sanitation Data'!$H$29,0,10*ROW('Sanitation Data'!H100)))</f>
        <v/>
      </c>
      <c r="DG106" s="382" t="str">
        <f ca="1">+IF(OFFSET('Sanitation Data'!$H$30,0,10*ROW('Sanitation Data'!H100))="","",OFFSET('Sanitation Data'!$H$30,0,10*ROW('Sanitation Data'!H100)))</f>
        <v/>
      </c>
      <c r="DH106" s="382" t="str">
        <f ca="1">+IF(OFFSET('Sanitation Data'!$H$31,0,10*ROW('Sanitation Data'!H100))="","",OFFSET('Sanitation Data'!$H$31,0,10*ROW('Sanitation Data'!H100)))</f>
        <v/>
      </c>
      <c r="DI106" s="382" t="str">
        <f ca="1">+IF(OFFSET('Sanitation Data'!$H$32,0,10*ROW('Sanitation Data'!H100))="","",OFFSET('Sanitation Data'!$H$32,0,10*ROW('Sanitation Data'!H100)))</f>
        <v/>
      </c>
      <c r="DJ106" s="382" t="str">
        <f ca="1">+IF(OFFSET('Sanitation Data'!$I$28,0,10*ROW('Sanitation Data'!I100))="","",OFFSET('Sanitation Data'!$I$28,0,10*ROW('Sanitation Data'!I100)))</f>
        <v/>
      </c>
      <c r="DK106" s="382" t="str">
        <f ca="1">+IF(OFFSET('Sanitation Data'!$I$29,0,10*ROW('Sanitation Data'!I100))="","",OFFSET('Sanitation Data'!$I$29,0,10*ROW('Sanitation Data'!I100)))</f>
        <v/>
      </c>
      <c r="DL106" s="382" t="str">
        <f ca="1">+IF(OFFSET('Sanitation Data'!$I$30,0,10*ROW('Sanitation Data'!I100))="","",OFFSET('Sanitation Data'!$I$30,0,10*ROW('Sanitation Data'!I100)))</f>
        <v/>
      </c>
      <c r="DM106" s="382" t="str">
        <f ca="1">+IF(OFFSET('Sanitation Data'!$I$31,0,10*ROW('Sanitation Data'!I100))="","",OFFSET('Sanitation Data'!$I$31,0,10*ROW('Sanitation Data'!I100)))</f>
        <v/>
      </c>
      <c r="DN106" s="382" t="str">
        <f ca="1">+IF(OFFSET('Sanitation Data'!$I$32,0,10*ROW('Sanitation Data'!I100))="","",OFFSET('Sanitation Data'!$I$32,0,10*ROW('Sanitation Data'!I100)))</f>
        <v/>
      </c>
      <c r="DO106" s="382" t="str">
        <f ca="1">+IF(OFFSET('Hygiene Data'!$D$11,0,10*ROW('Hygiene Data'!D100))="","",OFFSET('Hygiene Data'!$D$11,0,10*ROW('Hygiene Data'!D100)))</f>
        <v/>
      </c>
      <c r="DP106" s="382" t="str">
        <f ca="1">+IF(OFFSET('Hygiene Data'!$D$12,0,10*ROW('Hygiene Data'!D100))="","",OFFSET('Hygiene Data'!$D$12,0,10*ROW('Hygiene Data'!D100)))</f>
        <v/>
      </c>
      <c r="DQ106" s="382" t="str">
        <f ca="1">+IF(OFFSET('Hygiene Data'!$D$13,0,10*ROW('Hygiene Data'!D100))="","",OFFSET('Hygiene Data'!$D$13,0,10*ROW('Hygiene Data'!D100)))</f>
        <v/>
      </c>
      <c r="DR106" s="382" t="str">
        <f ca="1">+IF(OFFSET('Hygiene Data'!$E$11,0,10*ROW('Hygiene Data'!E100))="","",OFFSET('Hygiene Data'!$E$11,0,10*ROW('Hygiene Data'!E100)))</f>
        <v/>
      </c>
      <c r="DS106" s="382" t="str">
        <f ca="1">+IF(OFFSET('Hygiene Data'!$E$12,0,10*ROW('Hygiene Data'!E100))="","",OFFSET('Hygiene Data'!$E$12,0,10*ROW('Hygiene Data'!E100)))</f>
        <v/>
      </c>
      <c r="DT106" s="382" t="str">
        <f ca="1">+IF(OFFSET('Hygiene Data'!$E$13,0,10*ROW('Hygiene Data'!E100))="","",OFFSET('Hygiene Data'!$E$13,0,10*ROW('Hygiene Data'!E100)))</f>
        <v/>
      </c>
      <c r="DU106" s="382" t="str">
        <f ca="1">+IF(OFFSET('Hygiene Data'!$F$11,0,10*ROW('Hygiene Data'!F100))="","",OFFSET('Hygiene Data'!$F$11,0,10*ROW('Hygiene Data'!F100)))</f>
        <v/>
      </c>
      <c r="DV106" s="382" t="str">
        <f ca="1">+IF(OFFSET('Hygiene Data'!$F$12,0,10*ROW('Hygiene Data'!F100))="","",OFFSET('Hygiene Data'!$F$12,0,10*ROW('Hygiene Data'!F100)))</f>
        <v/>
      </c>
      <c r="DW106" s="382" t="str">
        <f ca="1">+IF(OFFSET('Hygiene Data'!$F$13,0,10*ROW('Hygiene Data'!F100))="","",OFFSET('Hygiene Data'!$F$13,0,10*ROW('Hygiene Data'!F100)))</f>
        <v/>
      </c>
      <c r="DX106" s="382" t="str">
        <f ca="1">+IF(OFFSET('Hygiene Data'!$G$11,0,10*ROW('Hygiene Data'!G100))="","",OFFSET('Hygiene Data'!$G$11,0,10*ROW('Hygiene Data'!G100)))</f>
        <v/>
      </c>
      <c r="DY106" s="382" t="str">
        <f ca="1">+IF(OFFSET('Hygiene Data'!$G$12,0,10*ROW('Hygiene Data'!G100))="","",OFFSET('Hygiene Data'!$G$12,0,10*ROW('Hygiene Data'!G100)))</f>
        <v/>
      </c>
      <c r="DZ106" s="382" t="str">
        <f ca="1">+IF(OFFSET('Hygiene Data'!$G$13,0,10*ROW('Hygiene Data'!G100))="","",OFFSET('Hygiene Data'!$G$13,0,10*ROW('Hygiene Data'!G100)))</f>
        <v/>
      </c>
      <c r="EA106" s="382" t="str">
        <f ca="1">+IF(OFFSET('Hygiene Data'!$H$11,0,10*ROW('Hygiene Data'!H100))="","",OFFSET('Hygiene Data'!$H$11,0,10*ROW('Hygiene Data'!H100)))</f>
        <v/>
      </c>
      <c r="EB106" s="382" t="str">
        <f ca="1">+IF(OFFSET('Hygiene Data'!$H$12,0,10*ROW('Hygiene Data'!H100))="","",OFFSET('Hygiene Data'!$H$12,0,10*ROW('Hygiene Data'!H100)))</f>
        <v/>
      </c>
      <c r="EC106" s="382" t="str">
        <f ca="1">+IF(OFFSET('Hygiene Data'!$H$13,0,10*ROW('Hygiene Data'!H100))="","",OFFSET('Hygiene Data'!$H$13,0,10*ROW('Hygiene Data'!H100)))</f>
        <v/>
      </c>
      <c r="ED106" s="382" t="str">
        <f ca="1">+IF(OFFSET('Hygiene Data'!$I$11,0,10*ROW('Hygiene Data'!I100))="","",OFFSET('Hygiene Data'!$I$11,0,10*ROW('Hygiene Data'!I100)))</f>
        <v/>
      </c>
      <c r="EE106" s="382" t="str">
        <f ca="1">+IF(OFFSET('Hygiene Data'!$I$12,0,10*ROW('Hygiene Data'!I100))="","",OFFSET('Hygiene Data'!$I$12,0,10*ROW('Hygiene Data'!I100)))</f>
        <v/>
      </c>
      <c r="EF106" s="382" t="str">
        <f ca="1">+IF(OFFSET('Hygiene Data'!$I$13,0,10*ROW('Hygiene Data'!I100))="","",OFFSET('Hygiene Data'!$I$13,0,10*ROW('Hygiene Data'!I100)))</f>
        <v/>
      </c>
    </row>
    <row r="107" spans="1:136" x14ac:dyDescent="0.25">
      <c r="A107" s="491" t="str">
        <f ca="1">+IF(OFFSET('Water Data'!$B$2,0,10*ROW('Water Data'!E101))="","",OFFSET('Water Data'!$B$2,0,10*ROW('Water Data'!E101)))</f>
        <v/>
      </c>
      <c r="B107" s="491"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18" t="str">
        <f t="shared" ca="1" si="1"/>
        <v/>
      </c>
      <c r="D107" s="519"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19"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19"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19"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19"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19"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19"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19"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19"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19"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19"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19"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19"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19"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19"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19"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19"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19"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20"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20"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20"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20"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20"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20"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20"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20"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20"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20"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20"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20"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20"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20"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20"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20"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20"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20"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20"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20"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20"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20"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20"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20"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20"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20"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20"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20"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20"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20"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21"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97"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21"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21"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21"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21"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21"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21"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21"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21"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21"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21"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21"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21"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21"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21"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21"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21"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82" t="str">
        <f ca="1">+IF(OFFSET('Water Data'!$D$27,0,10*ROW('Water Data'!D101))="","",OFFSET('Water Data'!$D$27,0,10*ROW('Water Data'!D101)))</f>
        <v/>
      </c>
      <c r="BT107" s="382" t="str">
        <f ca="1">+IF(OFFSET('Water Data'!$D$28,0,10*ROW('Water Data'!D101))="","",OFFSET('Water Data'!$D$28,0,10*ROW('Water Data'!D101)))</f>
        <v/>
      </c>
      <c r="BU107" s="382" t="str">
        <f ca="1">+IF(OFFSET('Water Data'!$D$29,0,10*ROW('Water Data'!D101))="","",OFFSET('Water Data'!$D$29,0,10*ROW('Water Data'!D101)))</f>
        <v/>
      </c>
      <c r="BV107" s="382" t="str">
        <f ca="1">+IF(OFFSET('Water Data'!$E$27,0,10*ROW('Water Data'!E101))="","",OFFSET('Water Data'!$E$27,0,10*ROW('Water Data'!E101)))</f>
        <v/>
      </c>
      <c r="BW107" s="382" t="str">
        <f ca="1">+IF(OFFSET('Water Data'!$E$28,0,10*ROW('Water Data'!E101))="","",OFFSET('Water Data'!$E$28,0,10*ROW('Water Data'!E101)))</f>
        <v/>
      </c>
      <c r="BX107" s="382" t="str">
        <f ca="1">+IF(OFFSET('Water Data'!$E$29,0,10*ROW('Water Data'!E101))="","",OFFSET('Water Data'!$E$29,0,10*ROW('Water Data'!E101)))</f>
        <v/>
      </c>
      <c r="BY107" s="382" t="str">
        <f ca="1">+IF(OFFSET('Water Data'!$F$27,0,10*ROW('Water Data'!F101))="","",OFFSET('Water Data'!$F$27,0,10*ROW('Water Data'!F101)))</f>
        <v/>
      </c>
      <c r="BZ107" s="382" t="str">
        <f ca="1">+IF(OFFSET('Water Data'!$F$28,0,10*ROW('Water Data'!F101))="","",OFFSET('Water Data'!$F$28,0,10*ROW('Water Data'!F101)))</f>
        <v/>
      </c>
      <c r="CA107" s="382" t="str">
        <f ca="1">+IF(OFFSET('Water Data'!$F$29,0,10*ROW('Water Data'!F101))="","",OFFSET('Water Data'!$F$29,0,10*ROW('Water Data'!F101)))</f>
        <v/>
      </c>
      <c r="CB107" s="382" t="str">
        <f ca="1">+IF(OFFSET('Water Data'!$G$27,0,10*ROW('Water Data'!G101))="","",OFFSET('Water Data'!$G$27,0,10*ROW('Water Data'!G101)))</f>
        <v/>
      </c>
      <c r="CC107" s="382" t="str">
        <f ca="1">+IF(OFFSET('Water Data'!$G$28,0,10*ROW('Water Data'!G101))="","",OFFSET('Water Data'!$G$28,0,10*ROW('Water Data'!G101)))</f>
        <v/>
      </c>
      <c r="CD107" s="382" t="str">
        <f ca="1">+IF(OFFSET('Water Data'!$G$29,0,10*ROW('Water Data'!G101))="","",OFFSET('Water Data'!$G$29,0,10*ROW('Water Data'!G101)))</f>
        <v/>
      </c>
      <c r="CE107" s="382" t="str">
        <f ca="1">+IF(OFFSET('Water Data'!$H$27,0,10*ROW('Water Data'!H101))="","",OFFSET('Water Data'!$H$27,0,10*ROW('Water Data'!H101)))</f>
        <v/>
      </c>
      <c r="CF107" s="382" t="str">
        <f ca="1">+IF(OFFSET('Water Data'!$H$28,0,10*ROW('Water Data'!H101))="","",OFFSET('Water Data'!$H$28,0,10*ROW('Water Data'!H101)))</f>
        <v/>
      </c>
      <c r="CG107" s="382" t="str">
        <f ca="1">+IF(OFFSET('Water Data'!$H$29,0,10*ROW('Water Data'!H101))="","",OFFSET('Water Data'!$H$29,0,10*ROW('Water Data'!H101)))</f>
        <v/>
      </c>
      <c r="CH107" s="382" t="str">
        <f ca="1">+IF(OFFSET('Water Data'!$I$27,0,10*ROW('Water Data'!I101))="","",OFFSET('Water Data'!$I$27,0,10*ROW('Water Data'!I101)))</f>
        <v/>
      </c>
      <c r="CI107" s="382" t="str">
        <f ca="1">+IF(OFFSET('Water Data'!$I$28,0,10*ROW('Water Data'!I101))="","",OFFSET('Water Data'!$I$28,0,10*ROW('Water Data'!I101)))</f>
        <v/>
      </c>
      <c r="CJ107" s="382" t="str">
        <f ca="1">+IF(OFFSET('Water Data'!$I$29,0,10*ROW('Water Data'!I101))="","",OFFSET('Water Data'!$I$29,0,10*ROW('Water Data'!I101)))</f>
        <v/>
      </c>
      <c r="CK107" s="382" t="str">
        <f ca="1">+IF(OFFSET('Sanitation Data'!$D$28,0,10*ROW('Sanitation Data'!D101))="","",OFFSET('Sanitation Data'!$D$28,0,10*ROW('Sanitation Data'!D101)))</f>
        <v/>
      </c>
      <c r="CL107" s="382" t="str">
        <f ca="1">+IF(OFFSET('Sanitation Data'!$D$29,0,10*ROW('Sanitation Data'!D101))="","",OFFSET('Sanitation Data'!$D$29,0,10*ROW('Sanitation Data'!D101)))</f>
        <v/>
      </c>
      <c r="CM107" s="382" t="str">
        <f ca="1">+IF(OFFSET('Sanitation Data'!$D$30,0,10*ROW('Sanitation Data'!D101))="","",OFFSET('Sanitation Data'!$D$30,0,10*ROW('Sanitation Data'!D101)))</f>
        <v/>
      </c>
      <c r="CN107" s="382" t="str">
        <f ca="1">+IF(OFFSET('Sanitation Data'!$D$31,0,10*ROW('Sanitation Data'!D101))="","",OFFSET('Sanitation Data'!$D$31,0,10*ROW('Sanitation Data'!D101)))</f>
        <v/>
      </c>
      <c r="CO107" s="382" t="str">
        <f ca="1">+IF(OFFSET('Sanitation Data'!$D$32,0,10*ROW('Sanitation Data'!D101))="","",OFFSET('Sanitation Data'!$D$32,0,10*ROW('Sanitation Data'!D101)))</f>
        <v/>
      </c>
      <c r="CP107" s="382" t="str">
        <f ca="1">+IF(OFFSET('Sanitation Data'!$E$28,0,10*ROW('Sanitation Data'!E101))="","",OFFSET('Sanitation Data'!$E$28,0,10*ROW('Sanitation Data'!E101)))</f>
        <v/>
      </c>
      <c r="CQ107" s="382" t="str">
        <f ca="1">+IF(OFFSET('Sanitation Data'!$E$29,0,10*ROW('Sanitation Data'!E101))="","",OFFSET('Sanitation Data'!$E$29,0,10*ROW('Sanitation Data'!E101)))</f>
        <v/>
      </c>
      <c r="CR107" s="382" t="str">
        <f ca="1">+IF(OFFSET('Sanitation Data'!$E$30,0,10*ROW('Sanitation Data'!E101))="","",OFFSET('Sanitation Data'!$E$30,0,10*ROW('Sanitation Data'!E101)))</f>
        <v/>
      </c>
      <c r="CS107" s="382" t="str">
        <f ca="1">+IF(OFFSET('Sanitation Data'!$E$31,0,10*ROW('Sanitation Data'!E101))="","",OFFSET('Sanitation Data'!$E$31,0,10*ROW('Sanitation Data'!E101)))</f>
        <v/>
      </c>
      <c r="CT107" s="382" t="str">
        <f ca="1">+IF(OFFSET('Sanitation Data'!$E$32,0,10*ROW('Sanitation Data'!E101))="","",OFFSET('Sanitation Data'!$E$32,0,10*ROW('Sanitation Data'!E101)))</f>
        <v/>
      </c>
      <c r="CU107" s="382" t="str">
        <f ca="1">+IF(OFFSET('Sanitation Data'!$F$28,0,10*ROW('Sanitation Data'!F101))="","",OFFSET('Sanitation Data'!$F$28,0,10*ROW('Sanitation Data'!F101)))</f>
        <v/>
      </c>
      <c r="CV107" s="382" t="str">
        <f ca="1">+IF(OFFSET('Sanitation Data'!$F$29,0,10*ROW('Sanitation Data'!F101))="","",OFFSET('Sanitation Data'!$F$29,0,10*ROW('Sanitation Data'!F101)))</f>
        <v/>
      </c>
      <c r="CW107" s="382" t="str">
        <f ca="1">+IF(OFFSET('Sanitation Data'!$F$30,0,10*ROW('Sanitation Data'!F101))="","",OFFSET('Sanitation Data'!$F$30,0,10*ROW('Sanitation Data'!F101)))</f>
        <v/>
      </c>
      <c r="CX107" s="382" t="str">
        <f ca="1">+IF(OFFSET('Sanitation Data'!$F$31,0,10*ROW('Sanitation Data'!F101))="","",OFFSET('Sanitation Data'!$F$31,0,10*ROW('Sanitation Data'!F101)))</f>
        <v/>
      </c>
      <c r="CY107" s="382" t="str">
        <f ca="1">+IF(OFFSET('Sanitation Data'!$F$32,0,10*ROW('Sanitation Data'!F101))="","",OFFSET('Sanitation Data'!$F$32,0,10*ROW('Sanitation Data'!F101)))</f>
        <v/>
      </c>
      <c r="CZ107" s="382" t="str">
        <f ca="1">+IF(OFFSET('Sanitation Data'!$G$28,0,10*ROW('Sanitation Data'!G101))="","",OFFSET('Sanitation Data'!$G$28,0,10*ROW('Sanitation Data'!G101)))</f>
        <v/>
      </c>
      <c r="DA107" s="382" t="str">
        <f ca="1">+IF(OFFSET('Sanitation Data'!$G$29,0,10*ROW('Sanitation Data'!G101))="","",OFFSET('Sanitation Data'!$G$29,0,10*ROW('Sanitation Data'!G101)))</f>
        <v/>
      </c>
      <c r="DB107" s="382" t="str">
        <f ca="1">+IF(OFFSET('Sanitation Data'!$G$30,0,10*ROW('Sanitation Data'!G101))="","",OFFSET('Sanitation Data'!$G$30,0,10*ROW('Sanitation Data'!G101)))</f>
        <v/>
      </c>
      <c r="DC107" s="382" t="str">
        <f ca="1">+IF(OFFSET('Sanitation Data'!$G$31,0,10*ROW('Sanitation Data'!G101))="","",OFFSET('Sanitation Data'!$G$31,0,10*ROW('Sanitation Data'!G101)))</f>
        <v/>
      </c>
      <c r="DD107" s="382" t="str">
        <f ca="1">+IF(OFFSET('Sanitation Data'!$G$32,0,10*ROW('Sanitation Data'!G101))="","",OFFSET('Sanitation Data'!$G$32,0,10*ROW('Sanitation Data'!G101)))</f>
        <v/>
      </c>
      <c r="DE107" s="382" t="str">
        <f ca="1">+IF(OFFSET('Sanitation Data'!$H$28,0,10*ROW('Sanitation Data'!H101))="","",OFFSET('Sanitation Data'!$H$28,0,10*ROW('Sanitation Data'!H101)))</f>
        <v/>
      </c>
      <c r="DF107" s="382" t="str">
        <f ca="1">+IF(OFFSET('Sanitation Data'!$H$29,0,10*ROW('Sanitation Data'!H101))="","",OFFSET('Sanitation Data'!$H$29,0,10*ROW('Sanitation Data'!H101)))</f>
        <v/>
      </c>
      <c r="DG107" s="382" t="str">
        <f ca="1">+IF(OFFSET('Sanitation Data'!$H$30,0,10*ROW('Sanitation Data'!H101))="","",OFFSET('Sanitation Data'!$H$30,0,10*ROW('Sanitation Data'!H101)))</f>
        <v/>
      </c>
      <c r="DH107" s="382" t="str">
        <f ca="1">+IF(OFFSET('Sanitation Data'!$H$31,0,10*ROW('Sanitation Data'!H101))="","",OFFSET('Sanitation Data'!$H$31,0,10*ROW('Sanitation Data'!H101)))</f>
        <v/>
      </c>
      <c r="DI107" s="382" t="str">
        <f ca="1">+IF(OFFSET('Sanitation Data'!$H$32,0,10*ROW('Sanitation Data'!H101))="","",OFFSET('Sanitation Data'!$H$32,0,10*ROW('Sanitation Data'!H101)))</f>
        <v/>
      </c>
      <c r="DJ107" s="382" t="str">
        <f ca="1">+IF(OFFSET('Sanitation Data'!$I$28,0,10*ROW('Sanitation Data'!I101))="","",OFFSET('Sanitation Data'!$I$28,0,10*ROW('Sanitation Data'!I101)))</f>
        <v/>
      </c>
      <c r="DK107" s="382" t="str">
        <f ca="1">+IF(OFFSET('Sanitation Data'!$I$29,0,10*ROW('Sanitation Data'!I101))="","",OFFSET('Sanitation Data'!$I$29,0,10*ROW('Sanitation Data'!I101)))</f>
        <v/>
      </c>
      <c r="DL107" s="382" t="str">
        <f ca="1">+IF(OFFSET('Sanitation Data'!$I$30,0,10*ROW('Sanitation Data'!I101))="","",OFFSET('Sanitation Data'!$I$30,0,10*ROW('Sanitation Data'!I101)))</f>
        <v/>
      </c>
      <c r="DM107" s="382" t="str">
        <f ca="1">+IF(OFFSET('Sanitation Data'!$I$31,0,10*ROW('Sanitation Data'!I101))="","",OFFSET('Sanitation Data'!$I$31,0,10*ROW('Sanitation Data'!I101)))</f>
        <v/>
      </c>
      <c r="DN107" s="382" t="str">
        <f ca="1">+IF(OFFSET('Sanitation Data'!$I$32,0,10*ROW('Sanitation Data'!I101))="","",OFFSET('Sanitation Data'!$I$32,0,10*ROW('Sanitation Data'!I101)))</f>
        <v/>
      </c>
      <c r="DO107" s="382" t="str">
        <f ca="1">+IF(OFFSET('Hygiene Data'!$D$11,0,10*ROW('Hygiene Data'!D101))="","",OFFSET('Hygiene Data'!$D$11,0,10*ROW('Hygiene Data'!D101)))</f>
        <v/>
      </c>
      <c r="DP107" s="382" t="str">
        <f ca="1">+IF(OFFSET('Hygiene Data'!$D$12,0,10*ROW('Hygiene Data'!D101))="","",OFFSET('Hygiene Data'!$D$12,0,10*ROW('Hygiene Data'!D101)))</f>
        <v/>
      </c>
      <c r="DQ107" s="382" t="str">
        <f ca="1">+IF(OFFSET('Hygiene Data'!$D$13,0,10*ROW('Hygiene Data'!D101))="","",OFFSET('Hygiene Data'!$D$13,0,10*ROW('Hygiene Data'!D101)))</f>
        <v/>
      </c>
      <c r="DR107" s="382" t="str">
        <f ca="1">+IF(OFFSET('Hygiene Data'!$E$11,0,10*ROW('Hygiene Data'!E101))="","",OFFSET('Hygiene Data'!$E$11,0,10*ROW('Hygiene Data'!E101)))</f>
        <v/>
      </c>
      <c r="DS107" s="382" t="str">
        <f ca="1">+IF(OFFSET('Hygiene Data'!$E$12,0,10*ROW('Hygiene Data'!E101))="","",OFFSET('Hygiene Data'!$E$12,0,10*ROW('Hygiene Data'!E101)))</f>
        <v/>
      </c>
      <c r="DT107" s="382" t="str">
        <f ca="1">+IF(OFFSET('Hygiene Data'!$E$13,0,10*ROW('Hygiene Data'!E101))="","",OFFSET('Hygiene Data'!$E$13,0,10*ROW('Hygiene Data'!E101)))</f>
        <v/>
      </c>
      <c r="DU107" s="382" t="str">
        <f ca="1">+IF(OFFSET('Hygiene Data'!$F$11,0,10*ROW('Hygiene Data'!F101))="","",OFFSET('Hygiene Data'!$F$11,0,10*ROW('Hygiene Data'!F101)))</f>
        <v/>
      </c>
      <c r="DV107" s="382" t="str">
        <f ca="1">+IF(OFFSET('Hygiene Data'!$F$12,0,10*ROW('Hygiene Data'!F101))="","",OFFSET('Hygiene Data'!$F$12,0,10*ROW('Hygiene Data'!F101)))</f>
        <v/>
      </c>
      <c r="DW107" s="382" t="str">
        <f ca="1">+IF(OFFSET('Hygiene Data'!$F$13,0,10*ROW('Hygiene Data'!F101))="","",OFFSET('Hygiene Data'!$F$13,0,10*ROW('Hygiene Data'!F101)))</f>
        <v/>
      </c>
      <c r="DX107" s="382" t="str">
        <f ca="1">+IF(OFFSET('Hygiene Data'!$G$11,0,10*ROW('Hygiene Data'!G101))="","",OFFSET('Hygiene Data'!$G$11,0,10*ROW('Hygiene Data'!G101)))</f>
        <v/>
      </c>
      <c r="DY107" s="382" t="str">
        <f ca="1">+IF(OFFSET('Hygiene Data'!$G$12,0,10*ROW('Hygiene Data'!G101))="","",OFFSET('Hygiene Data'!$G$12,0,10*ROW('Hygiene Data'!G101)))</f>
        <v/>
      </c>
      <c r="DZ107" s="382" t="str">
        <f ca="1">+IF(OFFSET('Hygiene Data'!$G$13,0,10*ROW('Hygiene Data'!G101))="","",OFFSET('Hygiene Data'!$G$13,0,10*ROW('Hygiene Data'!G101)))</f>
        <v/>
      </c>
      <c r="EA107" s="382" t="str">
        <f ca="1">+IF(OFFSET('Hygiene Data'!$H$11,0,10*ROW('Hygiene Data'!H101))="","",OFFSET('Hygiene Data'!$H$11,0,10*ROW('Hygiene Data'!H101)))</f>
        <v/>
      </c>
      <c r="EB107" s="382" t="str">
        <f ca="1">+IF(OFFSET('Hygiene Data'!$H$12,0,10*ROW('Hygiene Data'!H101))="","",OFFSET('Hygiene Data'!$H$12,0,10*ROW('Hygiene Data'!H101)))</f>
        <v/>
      </c>
      <c r="EC107" s="382" t="str">
        <f ca="1">+IF(OFFSET('Hygiene Data'!$H$13,0,10*ROW('Hygiene Data'!H101))="","",OFFSET('Hygiene Data'!$H$13,0,10*ROW('Hygiene Data'!H101)))</f>
        <v/>
      </c>
      <c r="ED107" s="382" t="str">
        <f ca="1">+IF(OFFSET('Hygiene Data'!$I$11,0,10*ROW('Hygiene Data'!I101))="","",OFFSET('Hygiene Data'!$I$11,0,10*ROW('Hygiene Data'!I101)))</f>
        <v/>
      </c>
      <c r="EE107" s="382" t="str">
        <f ca="1">+IF(OFFSET('Hygiene Data'!$I$12,0,10*ROW('Hygiene Data'!I101))="","",OFFSET('Hygiene Data'!$I$12,0,10*ROW('Hygiene Data'!I101)))</f>
        <v/>
      </c>
      <c r="EF107" s="382" t="str">
        <f ca="1">+IF(OFFSET('Hygiene Data'!$I$13,0,10*ROW('Hygiene Data'!I101))="","",OFFSET('Hygiene Data'!$I$13,0,10*ROW('Hygiene Data'!I101)))</f>
        <v/>
      </c>
    </row>
    <row r="108" spans="1:136" x14ac:dyDescent="0.25">
      <c r="A108" s="491" t="str">
        <f ca="1">+IF(OFFSET('Water Data'!$B$2,0,10*ROW('Water Data'!E102))="","",OFFSET('Water Data'!$B$2,0,10*ROW('Water Data'!E102)))</f>
        <v/>
      </c>
      <c r="B108" s="491"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18" t="str">
        <f t="shared" ca="1" si="1"/>
        <v/>
      </c>
      <c r="D108" s="519"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19"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19"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19"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19"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19"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19"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19"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19"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19"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19"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19"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19"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19"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19"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19"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19"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19"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20"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20"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20"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20"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20"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20"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20"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20"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20"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20"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20"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20"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20"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20"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20"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20"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20"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20"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20"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20"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20"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20"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20"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20"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20"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20"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20"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20"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20"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20"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21"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97"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21"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21"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21"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21"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21"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21"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21"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21"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21"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21"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21"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21"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21"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21"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21"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21"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82" t="str">
        <f ca="1">+IF(OFFSET('Water Data'!$D$27,0,10*ROW('Water Data'!D102))="","",OFFSET('Water Data'!$D$27,0,10*ROW('Water Data'!D102)))</f>
        <v/>
      </c>
      <c r="BT108" s="382" t="str">
        <f ca="1">+IF(OFFSET('Water Data'!$D$28,0,10*ROW('Water Data'!D102))="","",OFFSET('Water Data'!$D$28,0,10*ROW('Water Data'!D102)))</f>
        <v/>
      </c>
      <c r="BU108" s="382" t="str">
        <f ca="1">+IF(OFFSET('Water Data'!$D$29,0,10*ROW('Water Data'!D102))="","",OFFSET('Water Data'!$D$29,0,10*ROW('Water Data'!D102)))</f>
        <v/>
      </c>
      <c r="BV108" s="382" t="str">
        <f ca="1">+IF(OFFSET('Water Data'!$E$27,0,10*ROW('Water Data'!E102))="","",OFFSET('Water Data'!$E$27,0,10*ROW('Water Data'!E102)))</f>
        <v/>
      </c>
      <c r="BW108" s="382" t="str">
        <f ca="1">+IF(OFFSET('Water Data'!$E$28,0,10*ROW('Water Data'!E102))="","",OFFSET('Water Data'!$E$28,0,10*ROW('Water Data'!E102)))</f>
        <v/>
      </c>
      <c r="BX108" s="382" t="str">
        <f ca="1">+IF(OFFSET('Water Data'!$E$29,0,10*ROW('Water Data'!E102))="","",OFFSET('Water Data'!$E$29,0,10*ROW('Water Data'!E102)))</f>
        <v/>
      </c>
      <c r="BY108" s="382" t="str">
        <f ca="1">+IF(OFFSET('Water Data'!$F$27,0,10*ROW('Water Data'!F102))="","",OFFSET('Water Data'!$F$27,0,10*ROW('Water Data'!F102)))</f>
        <v/>
      </c>
      <c r="BZ108" s="382" t="str">
        <f ca="1">+IF(OFFSET('Water Data'!$F$28,0,10*ROW('Water Data'!F102))="","",OFFSET('Water Data'!$F$28,0,10*ROW('Water Data'!F102)))</f>
        <v/>
      </c>
      <c r="CA108" s="382" t="str">
        <f ca="1">+IF(OFFSET('Water Data'!$F$29,0,10*ROW('Water Data'!F102))="","",OFFSET('Water Data'!$F$29,0,10*ROW('Water Data'!F102)))</f>
        <v/>
      </c>
      <c r="CB108" s="382" t="str">
        <f ca="1">+IF(OFFSET('Water Data'!$G$27,0,10*ROW('Water Data'!G102))="","",OFFSET('Water Data'!$G$27,0,10*ROW('Water Data'!G102)))</f>
        <v/>
      </c>
      <c r="CC108" s="382" t="str">
        <f ca="1">+IF(OFFSET('Water Data'!$G$28,0,10*ROW('Water Data'!G102))="","",OFFSET('Water Data'!$G$28,0,10*ROW('Water Data'!G102)))</f>
        <v/>
      </c>
      <c r="CD108" s="382" t="str">
        <f ca="1">+IF(OFFSET('Water Data'!$G$29,0,10*ROW('Water Data'!G102))="","",OFFSET('Water Data'!$G$29,0,10*ROW('Water Data'!G102)))</f>
        <v/>
      </c>
      <c r="CE108" s="382" t="str">
        <f ca="1">+IF(OFFSET('Water Data'!$H$27,0,10*ROW('Water Data'!H102))="","",OFFSET('Water Data'!$H$27,0,10*ROW('Water Data'!H102)))</f>
        <v/>
      </c>
      <c r="CF108" s="382" t="str">
        <f ca="1">+IF(OFFSET('Water Data'!$H$28,0,10*ROW('Water Data'!H102))="","",OFFSET('Water Data'!$H$28,0,10*ROW('Water Data'!H102)))</f>
        <v/>
      </c>
      <c r="CG108" s="382" t="str">
        <f ca="1">+IF(OFFSET('Water Data'!$H$29,0,10*ROW('Water Data'!H102))="","",OFFSET('Water Data'!$H$29,0,10*ROW('Water Data'!H102)))</f>
        <v/>
      </c>
      <c r="CH108" s="382" t="str">
        <f ca="1">+IF(OFFSET('Water Data'!$I$27,0,10*ROW('Water Data'!I102))="","",OFFSET('Water Data'!$I$27,0,10*ROW('Water Data'!I102)))</f>
        <v/>
      </c>
      <c r="CI108" s="382" t="str">
        <f ca="1">+IF(OFFSET('Water Data'!$I$28,0,10*ROW('Water Data'!I102))="","",OFFSET('Water Data'!$I$28,0,10*ROW('Water Data'!I102)))</f>
        <v/>
      </c>
      <c r="CJ108" s="382" t="str">
        <f ca="1">+IF(OFFSET('Water Data'!$I$29,0,10*ROW('Water Data'!I102))="","",OFFSET('Water Data'!$I$29,0,10*ROW('Water Data'!I102)))</f>
        <v/>
      </c>
      <c r="CK108" s="382" t="str">
        <f ca="1">+IF(OFFSET('Sanitation Data'!$D$28,0,10*ROW('Sanitation Data'!D102))="","",OFFSET('Sanitation Data'!$D$28,0,10*ROW('Sanitation Data'!D102)))</f>
        <v/>
      </c>
      <c r="CL108" s="382" t="str">
        <f ca="1">+IF(OFFSET('Sanitation Data'!$D$29,0,10*ROW('Sanitation Data'!D102))="","",OFFSET('Sanitation Data'!$D$29,0,10*ROW('Sanitation Data'!D102)))</f>
        <v/>
      </c>
      <c r="CM108" s="382" t="str">
        <f ca="1">+IF(OFFSET('Sanitation Data'!$D$30,0,10*ROW('Sanitation Data'!D102))="","",OFFSET('Sanitation Data'!$D$30,0,10*ROW('Sanitation Data'!D102)))</f>
        <v/>
      </c>
      <c r="CN108" s="382" t="str">
        <f ca="1">+IF(OFFSET('Sanitation Data'!$D$31,0,10*ROW('Sanitation Data'!D102))="","",OFFSET('Sanitation Data'!$D$31,0,10*ROW('Sanitation Data'!D102)))</f>
        <v/>
      </c>
      <c r="CO108" s="382" t="str">
        <f ca="1">+IF(OFFSET('Sanitation Data'!$D$32,0,10*ROW('Sanitation Data'!D102))="","",OFFSET('Sanitation Data'!$D$32,0,10*ROW('Sanitation Data'!D102)))</f>
        <v/>
      </c>
      <c r="CP108" s="382" t="str">
        <f ca="1">+IF(OFFSET('Sanitation Data'!$E$28,0,10*ROW('Sanitation Data'!E102))="","",OFFSET('Sanitation Data'!$E$28,0,10*ROW('Sanitation Data'!E102)))</f>
        <v/>
      </c>
      <c r="CQ108" s="382" t="str">
        <f ca="1">+IF(OFFSET('Sanitation Data'!$E$29,0,10*ROW('Sanitation Data'!E102))="","",OFFSET('Sanitation Data'!$E$29,0,10*ROW('Sanitation Data'!E102)))</f>
        <v/>
      </c>
      <c r="CR108" s="382" t="str">
        <f ca="1">+IF(OFFSET('Sanitation Data'!$E$30,0,10*ROW('Sanitation Data'!E102))="","",OFFSET('Sanitation Data'!$E$30,0,10*ROW('Sanitation Data'!E102)))</f>
        <v/>
      </c>
      <c r="CS108" s="382" t="str">
        <f ca="1">+IF(OFFSET('Sanitation Data'!$E$31,0,10*ROW('Sanitation Data'!E102))="","",OFFSET('Sanitation Data'!$E$31,0,10*ROW('Sanitation Data'!E102)))</f>
        <v/>
      </c>
      <c r="CT108" s="382" t="str">
        <f ca="1">+IF(OFFSET('Sanitation Data'!$E$32,0,10*ROW('Sanitation Data'!E102))="","",OFFSET('Sanitation Data'!$E$32,0,10*ROW('Sanitation Data'!E102)))</f>
        <v/>
      </c>
      <c r="CU108" s="382" t="str">
        <f ca="1">+IF(OFFSET('Sanitation Data'!$F$28,0,10*ROW('Sanitation Data'!F102))="","",OFFSET('Sanitation Data'!$F$28,0,10*ROW('Sanitation Data'!F102)))</f>
        <v/>
      </c>
      <c r="CV108" s="382" t="str">
        <f ca="1">+IF(OFFSET('Sanitation Data'!$F$29,0,10*ROW('Sanitation Data'!F102))="","",OFFSET('Sanitation Data'!$F$29,0,10*ROW('Sanitation Data'!F102)))</f>
        <v/>
      </c>
      <c r="CW108" s="382" t="str">
        <f ca="1">+IF(OFFSET('Sanitation Data'!$F$30,0,10*ROW('Sanitation Data'!F102))="","",OFFSET('Sanitation Data'!$F$30,0,10*ROW('Sanitation Data'!F102)))</f>
        <v/>
      </c>
      <c r="CX108" s="382" t="str">
        <f ca="1">+IF(OFFSET('Sanitation Data'!$F$31,0,10*ROW('Sanitation Data'!F102))="","",OFFSET('Sanitation Data'!$F$31,0,10*ROW('Sanitation Data'!F102)))</f>
        <v/>
      </c>
      <c r="CY108" s="382" t="str">
        <f ca="1">+IF(OFFSET('Sanitation Data'!$F$32,0,10*ROW('Sanitation Data'!F102))="","",OFFSET('Sanitation Data'!$F$32,0,10*ROW('Sanitation Data'!F102)))</f>
        <v/>
      </c>
      <c r="CZ108" s="382" t="str">
        <f ca="1">+IF(OFFSET('Sanitation Data'!$G$28,0,10*ROW('Sanitation Data'!G102))="","",OFFSET('Sanitation Data'!$G$28,0,10*ROW('Sanitation Data'!G102)))</f>
        <v/>
      </c>
      <c r="DA108" s="382" t="str">
        <f ca="1">+IF(OFFSET('Sanitation Data'!$G$29,0,10*ROW('Sanitation Data'!G102))="","",OFFSET('Sanitation Data'!$G$29,0,10*ROW('Sanitation Data'!G102)))</f>
        <v/>
      </c>
      <c r="DB108" s="382" t="str">
        <f ca="1">+IF(OFFSET('Sanitation Data'!$G$30,0,10*ROW('Sanitation Data'!G102))="","",OFFSET('Sanitation Data'!$G$30,0,10*ROW('Sanitation Data'!G102)))</f>
        <v/>
      </c>
      <c r="DC108" s="382" t="str">
        <f ca="1">+IF(OFFSET('Sanitation Data'!$G$31,0,10*ROW('Sanitation Data'!G102))="","",OFFSET('Sanitation Data'!$G$31,0,10*ROW('Sanitation Data'!G102)))</f>
        <v/>
      </c>
      <c r="DD108" s="382" t="str">
        <f ca="1">+IF(OFFSET('Sanitation Data'!$G$32,0,10*ROW('Sanitation Data'!G102))="","",OFFSET('Sanitation Data'!$G$32,0,10*ROW('Sanitation Data'!G102)))</f>
        <v/>
      </c>
      <c r="DE108" s="382" t="str">
        <f ca="1">+IF(OFFSET('Sanitation Data'!$H$28,0,10*ROW('Sanitation Data'!H102))="","",OFFSET('Sanitation Data'!$H$28,0,10*ROW('Sanitation Data'!H102)))</f>
        <v/>
      </c>
      <c r="DF108" s="382" t="str">
        <f ca="1">+IF(OFFSET('Sanitation Data'!$H$29,0,10*ROW('Sanitation Data'!H102))="","",OFFSET('Sanitation Data'!$H$29,0,10*ROW('Sanitation Data'!H102)))</f>
        <v/>
      </c>
      <c r="DG108" s="382" t="str">
        <f ca="1">+IF(OFFSET('Sanitation Data'!$H$30,0,10*ROW('Sanitation Data'!H102))="","",OFFSET('Sanitation Data'!$H$30,0,10*ROW('Sanitation Data'!H102)))</f>
        <v/>
      </c>
      <c r="DH108" s="382" t="str">
        <f ca="1">+IF(OFFSET('Sanitation Data'!$H$31,0,10*ROW('Sanitation Data'!H102))="","",OFFSET('Sanitation Data'!$H$31,0,10*ROW('Sanitation Data'!H102)))</f>
        <v/>
      </c>
      <c r="DI108" s="382" t="str">
        <f ca="1">+IF(OFFSET('Sanitation Data'!$H$32,0,10*ROW('Sanitation Data'!H102))="","",OFFSET('Sanitation Data'!$H$32,0,10*ROW('Sanitation Data'!H102)))</f>
        <v/>
      </c>
      <c r="DJ108" s="382" t="str">
        <f ca="1">+IF(OFFSET('Sanitation Data'!$I$28,0,10*ROW('Sanitation Data'!I102))="","",OFFSET('Sanitation Data'!$I$28,0,10*ROW('Sanitation Data'!I102)))</f>
        <v/>
      </c>
      <c r="DK108" s="382" t="str">
        <f ca="1">+IF(OFFSET('Sanitation Data'!$I$29,0,10*ROW('Sanitation Data'!I102))="","",OFFSET('Sanitation Data'!$I$29,0,10*ROW('Sanitation Data'!I102)))</f>
        <v/>
      </c>
      <c r="DL108" s="382" t="str">
        <f ca="1">+IF(OFFSET('Sanitation Data'!$I$30,0,10*ROW('Sanitation Data'!I102))="","",OFFSET('Sanitation Data'!$I$30,0,10*ROW('Sanitation Data'!I102)))</f>
        <v/>
      </c>
      <c r="DM108" s="382" t="str">
        <f ca="1">+IF(OFFSET('Sanitation Data'!$I$31,0,10*ROW('Sanitation Data'!I102))="","",OFFSET('Sanitation Data'!$I$31,0,10*ROW('Sanitation Data'!I102)))</f>
        <v/>
      </c>
      <c r="DN108" s="382" t="str">
        <f ca="1">+IF(OFFSET('Sanitation Data'!$I$32,0,10*ROW('Sanitation Data'!I102))="","",OFFSET('Sanitation Data'!$I$32,0,10*ROW('Sanitation Data'!I102)))</f>
        <v/>
      </c>
      <c r="DO108" s="382" t="str">
        <f ca="1">+IF(OFFSET('Hygiene Data'!$D$11,0,10*ROW('Hygiene Data'!D102))="","",OFFSET('Hygiene Data'!$D$11,0,10*ROW('Hygiene Data'!D102)))</f>
        <v/>
      </c>
      <c r="DP108" s="382" t="str">
        <f ca="1">+IF(OFFSET('Hygiene Data'!$D$12,0,10*ROW('Hygiene Data'!D102))="","",OFFSET('Hygiene Data'!$D$12,0,10*ROW('Hygiene Data'!D102)))</f>
        <v/>
      </c>
      <c r="DQ108" s="382" t="str">
        <f ca="1">+IF(OFFSET('Hygiene Data'!$D$13,0,10*ROW('Hygiene Data'!D102))="","",OFFSET('Hygiene Data'!$D$13,0,10*ROW('Hygiene Data'!D102)))</f>
        <v/>
      </c>
      <c r="DR108" s="382" t="str">
        <f ca="1">+IF(OFFSET('Hygiene Data'!$E$11,0,10*ROW('Hygiene Data'!E102))="","",OFFSET('Hygiene Data'!$E$11,0,10*ROW('Hygiene Data'!E102)))</f>
        <v/>
      </c>
      <c r="DS108" s="382" t="str">
        <f ca="1">+IF(OFFSET('Hygiene Data'!$E$12,0,10*ROW('Hygiene Data'!E102))="","",OFFSET('Hygiene Data'!$E$12,0,10*ROW('Hygiene Data'!E102)))</f>
        <v/>
      </c>
      <c r="DT108" s="382" t="str">
        <f ca="1">+IF(OFFSET('Hygiene Data'!$E$13,0,10*ROW('Hygiene Data'!E102))="","",OFFSET('Hygiene Data'!$E$13,0,10*ROW('Hygiene Data'!E102)))</f>
        <v/>
      </c>
      <c r="DU108" s="382" t="str">
        <f ca="1">+IF(OFFSET('Hygiene Data'!$F$11,0,10*ROW('Hygiene Data'!F102))="","",OFFSET('Hygiene Data'!$F$11,0,10*ROW('Hygiene Data'!F102)))</f>
        <v/>
      </c>
      <c r="DV108" s="382" t="str">
        <f ca="1">+IF(OFFSET('Hygiene Data'!$F$12,0,10*ROW('Hygiene Data'!F102))="","",OFFSET('Hygiene Data'!$F$12,0,10*ROW('Hygiene Data'!F102)))</f>
        <v/>
      </c>
      <c r="DW108" s="382" t="str">
        <f ca="1">+IF(OFFSET('Hygiene Data'!$F$13,0,10*ROW('Hygiene Data'!F102))="","",OFFSET('Hygiene Data'!$F$13,0,10*ROW('Hygiene Data'!F102)))</f>
        <v/>
      </c>
      <c r="DX108" s="382" t="str">
        <f ca="1">+IF(OFFSET('Hygiene Data'!$G$11,0,10*ROW('Hygiene Data'!G102))="","",OFFSET('Hygiene Data'!$G$11,0,10*ROW('Hygiene Data'!G102)))</f>
        <v/>
      </c>
      <c r="DY108" s="382" t="str">
        <f ca="1">+IF(OFFSET('Hygiene Data'!$G$12,0,10*ROW('Hygiene Data'!G102))="","",OFFSET('Hygiene Data'!$G$12,0,10*ROW('Hygiene Data'!G102)))</f>
        <v/>
      </c>
      <c r="DZ108" s="382" t="str">
        <f ca="1">+IF(OFFSET('Hygiene Data'!$G$13,0,10*ROW('Hygiene Data'!G102))="","",OFFSET('Hygiene Data'!$G$13,0,10*ROW('Hygiene Data'!G102)))</f>
        <v/>
      </c>
      <c r="EA108" s="382" t="str">
        <f ca="1">+IF(OFFSET('Hygiene Data'!$H$11,0,10*ROW('Hygiene Data'!H102))="","",OFFSET('Hygiene Data'!$H$11,0,10*ROW('Hygiene Data'!H102)))</f>
        <v/>
      </c>
      <c r="EB108" s="382" t="str">
        <f ca="1">+IF(OFFSET('Hygiene Data'!$H$12,0,10*ROW('Hygiene Data'!H102))="","",OFFSET('Hygiene Data'!$H$12,0,10*ROW('Hygiene Data'!H102)))</f>
        <v/>
      </c>
      <c r="EC108" s="382" t="str">
        <f ca="1">+IF(OFFSET('Hygiene Data'!$H$13,0,10*ROW('Hygiene Data'!H102))="","",OFFSET('Hygiene Data'!$H$13,0,10*ROW('Hygiene Data'!H102)))</f>
        <v/>
      </c>
      <c r="ED108" s="382" t="str">
        <f ca="1">+IF(OFFSET('Hygiene Data'!$I$11,0,10*ROW('Hygiene Data'!I102))="","",OFFSET('Hygiene Data'!$I$11,0,10*ROW('Hygiene Data'!I102)))</f>
        <v/>
      </c>
      <c r="EE108" s="382" t="str">
        <f ca="1">+IF(OFFSET('Hygiene Data'!$I$12,0,10*ROW('Hygiene Data'!I102))="","",OFFSET('Hygiene Data'!$I$12,0,10*ROW('Hygiene Data'!I102)))</f>
        <v/>
      </c>
      <c r="EF108" s="382" t="str">
        <f ca="1">+IF(OFFSET('Hygiene Data'!$I$13,0,10*ROW('Hygiene Data'!I102))="","",OFFSET('Hygiene Data'!$I$13,0,10*ROW('Hygiene Data'!I102)))</f>
        <v/>
      </c>
    </row>
    <row r="109" spans="1:136" x14ac:dyDescent="0.25">
      <c r="A109" s="491" t="str">
        <f ca="1">+IF(OFFSET('Water Data'!$B$2,0,10*ROW('Water Data'!E103))="","",OFFSET('Water Data'!$B$2,0,10*ROW('Water Data'!E103)))</f>
        <v/>
      </c>
      <c r="B109" s="491"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18" t="str">
        <f t="shared" ca="1" si="1"/>
        <v/>
      </c>
      <c r="D109" s="519"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19"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19"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19"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19"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19"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19"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19"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19"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19"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19"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19"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19"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19"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19"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19"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19"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19"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20"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20"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20"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20"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20"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20"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20"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20"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20"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20"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20"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20"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20"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20"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20"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20"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20"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20"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20"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20"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20"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20"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20"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20"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20"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20"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20"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20"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20"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20"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21"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97"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21"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21"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21"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21"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21"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21"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21"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21"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21"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21"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21"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21"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21"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21"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21"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21"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82" t="str">
        <f ca="1">+IF(OFFSET('Water Data'!$D$27,0,10*ROW('Water Data'!D103))="","",OFFSET('Water Data'!$D$27,0,10*ROW('Water Data'!D103)))</f>
        <v/>
      </c>
      <c r="BT109" s="382" t="str">
        <f ca="1">+IF(OFFSET('Water Data'!$D$28,0,10*ROW('Water Data'!D103))="","",OFFSET('Water Data'!$D$28,0,10*ROW('Water Data'!D103)))</f>
        <v/>
      </c>
      <c r="BU109" s="382" t="str">
        <f ca="1">+IF(OFFSET('Water Data'!$D$29,0,10*ROW('Water Data'!D103))="","",OFFSET('Water Data'!$D$29,0,10*ROW('Water Data'!D103)))</f>
        <v/>
      </c>
      <c r="BV109" s="382" t="str">
        <f ca="1">+IF(OFFSET('Water Data'!$E$27,0,10*ROW('Water Data'!E103))="","",OFFSET('Water Data'!$E$27,0,10*ROW('Water Data'!E103)))</f>
        <v/>
      </c>
      <c r="BW109" s="382" t="str">
        <f ca="1">+IF(OFFSET('Water Data'!$E$28,0,10*ROW('Water Data'!E103))="","",OFFSET('Water Data'!$E$28,0,10*ROW('Water Data'!E103)))</f>
        <v/>
      </c>
      <c r="BX109" s="382" t="str">
        <f ca="1">+IF(OFFSET('Water Data'!$E$29,0,10*ROW('Water Data'!E103))="","",OFFSET('Water Data'!$E$29,0,10*ROW('Water Data'!E103)))</f>
        <v/>
      </c>
      <c r="BY109" s="382" t="str">
        <f ca="1">+IF(OFFSET('Water Data'!$F$27,0,10*ROW('Water Data'!F103))="","",OFFSET('Water Data'!$F$27,0,10*ROW('Water Data'!F103)))</f>
        <v/>
      </c>
      <c r="BZ109" s="382" t="str">
        <f ca="1">+IF(OFFSET('Water Data'!$F$28,0,10*ROW('Water Data'!F103))="","",OFFSET('Water Data'!$F$28,0,10*ROW('Water Data'!F103)))</f>
        <v/>
      </c>
      <c r="CA109" s="382" t="str">
        <f ca="1">+IF(OFFSET('Water Data'!$F$29,0,10*ROW('Water Data'!F103))="","",OFFSET('Water Data'!$F$29,0,10*ROW('Water Data'!F103)))</f>
        <v/>
      </c>
      <c r="CB109" s="382" t="str">
        <f ca="1">+IF(OFFSET('Water Data'!$G$27,0,10*ROW('Water Data'!G103))="","",OFFSET('Water Data'!$G$27,0,10*ROW('Water Data'!G103)))</f>
        <v/>
      </c>
      <c r="CC109" s="382" t="str">
        <f ca="1">+IF(OFFSET('Water Data'!$G$28,0,10*ROW('Water Data'!G103))="","",OFFSET('Water Data'!$G$28,0,10*ROW('Water Data'!G103)))</f>
        <v/>
      </c>
      <c r="CD109" s="382" t="str">
        <f ca="1">+IF(OFFSET('Water Data'!$G$29,0,10*ROW('Water Data'!G103))="","",OFFSET('Water Data'!$G$29,0,10*ROW('Water Data'!G103)))</f>
        <v/>
      </c>
      <c r="CE109" s="382" t="str">
        <f ca="1">+IF(OFFSET('Water Data'!$H$27,0,10*ROW('Water Data'!H103))="","",OFFSET('Water Data'!$H$27,0,10*ROW('Water Data'!H103)))</f>
        <v/>
      </c>
      <c r="CF109" s="382" t="str">
        <f ca="1">+IF(OFFSET('Water Data'!$H$28,0,10*ROW('Water Data'!H103))="","",OFFSET('Water Data'!$H$28,0,10*ROW('Water Data'!H103)))</f>
        <v/>
      </c>
      <c r="CG109" s="382" t="str">
        <f ca="1">+IF(OFFSET('Water Data'!$H$29,0,10*ROW('Water Data'!H103))="","",OFFSET('Water Data'!$H$29,0,10*ROW('Water Data'!H103)))</f>
        <v/>
      </c>
      <c r="CH109" s="382" t="str">
        <f ca="1">+IF(OFFSET('Water Data'!$I$27,0,10*ROW('Water Data'!I103))="","",OFFSET('Water Data'!$I$27,0,10*ROW('Water Data'!I103)))</f>
        <v/>
      </c>
      <c r="CI109" s="382" t="str">
        <f ca="1">+IF(OFFSET('Water Data'!$I$28,0,10*ROW('Water Data'!I103))="","",OFFSET('Water Data'!$I$28,0,10*ROW('Water Data'!I103)))</f>
        <v/>
      </c>
      <c r="CJ109" s="382" t="str">
        <f ca="1">+IF(OFFSET('Water Data'!$I$29,0,10*ROW('Water Data'!I103))="","",OFFSET('Water Data'!$I$29,0,10*ROW('Water Data'!I103)))</f>
        <v/>
      </c>
      <c r="CK109" s="382" t="str">
        <f ca="1">+IF(OFFSET('Sanitation Data'!$D$28,0,10*ROW('Sanitation Data'!D103))="","",OFFSET('Sanitation Data'!$D$28,0,10*ROW('Sanitation Data'!D103)))</f>
        <v/>
      </c>
      <c r="CL109" s="382" t="str">
        <f ca="1">+IF(OFFSET('Sanitation Data'!$D$29,0,10*ROW('Sanitation Data'!D103))="","",OFFSET('Sanitation Data'!$D$29,0,10*ROW('Sanitation Data'!D103)))</f>
        <v/>
      </c>
      <c r="CM109" s="382" t="str">
        <f ca="1">+IF(OFFSET('Sanitation Data'!$D$30,0,10*ROW('Sanitation Data'!D103))="","",OFFSET('Sanitation Data'!$D$30,0,10*ROW('Sanitation Data'!D103)))</f>
        <v/>
      </c>
      <c r="CN109" s="382" t="str">
        <f ca="1">+IF(OFFSET('Sanitation Data'!$D$31,0,10*ROW('Sanitation Data'!D103))="","",OFFSET('Sanitation Data'!$D$31,0,10*ROW('Sanitation Data'!D103)))</f>
        <v/>
      </c>
      <c r="CO109" s="382" t="str">
        <f ca="1">+IF(OFFSET('Sanitation Data'!$D$32,0,10*ROW('Sanitation Data'!D103))="","",OFFSET('Sanitation Data'!$D$32,0,10*ROW('Sanitation Data'!D103)))</f>
        <v/>
      </c>
      <c r="CP109" s="382" t="str">
        <f ca="1">+IF(OFFSET('Sanitation Data'!$E$28,0,10*ROW('Sanitation Data'!E103))="","",OFFSET('Sanitation Data'!$E$28,0,10*ROW('Sanitation Data'!E103)))</f>
        <v/>
      </c>
      <c r="CQ109" s="382" t="str">
        <f ca="1">+IF(OFFSET('Sanitation Data'!$E$29,0,10*ROW('Sanitation Data'!E103))="","",OFFSET('Sanitation Data'!$E$29,0,10*ROW('Sanitation Data'!E103)))</f>
        <v/>
      </c>
      <c r="CR109" s="382" t="str">
        <f ca="1">+IF(OFFSET('Sanitation Data'!$E$30,0,10*ROW('Sanitation Data'!E103))="","",OFFSET('Sanitation Data'!$E$30,0,10*ROW('Sanitation Data'!E103)))</f>
        <v/>
      </c>
      <c r="CS109" s="382" t="str">
        <f ca="1">+IF(OFFSET('Sanitation Data'!$E$31,0,10*ROW('Sanitation Data'!E103))="","",OFFSET('Sanitation Data'!$E$31,0,10*ROW('Sanitation Data'!E103)))</f>
        <v/>
      </c>
      <c r="CT109" s="382" t="str">
        <f ca="1">+IF(OFFSET('Sanitation Data'!$E$32,0,10*ROW('Sanitation Data'!E103))="","",OFFSET('Sanitation Data'!$E$32,0,10*ROW('Sanitation Data'!E103)))</f>
        <v/>
      </c>
      <c r="CU109" s="382" t="str">
        <f ca="1">+IF(OFFSET('Sanitation Data'!$F$28,0,10*ROW('Sanitation Data'!F103))="","",OFFSET('Sanitation Data'!$F$28,0,10*ROW('Sanitation Data'!F103)))</f>
        <v/>
      </c>
      <c r="CV109" s="382" t="str">
        <f ca="1">+IF(OFFSET('Sanitation Data'!$F$29,0,10*ROW('Sanitation Data'!F103))="","",OFFSET('Sanitation Data'!$F$29,0,10*ROW('Sanitation Data'!F103)))</f>
        <v/>
      </c>
      <c r="CW109" s="382" t="str">
        <f ca="1">+IF(OFFSET('Sanitation Data'!$F$30,0,10*ROW('Sanitation Data'!F103))="","",OFFSET('Sanitation Data'!$F$30,0,10*ROW('Sanitation Data'!F103)))</f>
        <v/>
      </c>
      <c r="CX109" s="382" t="str">
        <f ca="1">+IF(OFFSET('Sanitation Data'!$F$31,0,10*ROW('Sanitation Data'!F103))="","",OFFSET('Sanitation Data'!$F$31,0,10*ROW('Sanitation Data'!F103)))</f>
        <v/>
      </c>
      <c r="CY109" s="382" t="str">
        <f ca="1">+IF(OFFSET('Sanitation Data'!$F$32,0,10*ROW('Sanitation Data'!F103))="","",OFFSET('Sanitation Data'!$F$32,0,10*ROW('Sanitation Data'!F103)))</f>
        <v/>
      </c>
      <c r="CZ109" s="382" t="str">
        <f ca="1">+IF(OFFSET('Sanitation Data'!$G$28,0,10*ROW('Sanitation Data'!G103))="","",OFFSET('Sanitation Data'!$G$28,0,10*ROW('Sanitation Data'!G103)))</f>
        <v/>
      </c>
      <c r="DA109" s="382" t="str">
        <f ca="1">+IF(OFFSET('Sanitation Data'!$G$29,0,10*ROW('Sanitation Data'!G103))="","",OFFSET('Sanitation Data'!$G$29,0,10*ROW('Sanitation Data'!G103)))</f>
        <v/>
      </c>
      <c r="DB109" s="382" t="str">
        <f ca="1">+IF(OFFSET('Sanitation Data'!$G$30,0,10*ROW('Sanitation Data'!G103))="","",OFFSET('Sanitation Data'!$G$30,0,10*ROW('Sanitation Data'!G103)))</f>
        <v/>
      </c>
      <c r="DC109" s="382" t="str">
        <f ca="1">+IF(OFFSET('Sanitation Data'!$G$31,0,10*ROW('Sanitation Data'!G103))="","",OFFSET('Sanitation Data'!$G$31,0,10*ROW('Sanitation Data'!G103)))</f>
        <v/>
      </c>
      <c r="DD109" s="382" t="str">
        <f ca="1">+IF(OFFSET('Sanitation Data'!$G$32,0,10*ROW('Sanitation Data'!G103))="","",OFFSET('Sanitation Data'!$G$32,0,10*ROW('Sanitation Data'!G103)))</f>
        <v/>
      </c>
      <c r="DE109" s="382" t="str">
        <f ca="1">+IF(OFFSET('Sanitation Data'!$H$28,0,10*ROW('Sanitation Data'!H103))="","",OFFSET('Sanitation Data'!$H$28,0,10*ROW('Sanitation Data'!H103)))</f>
        <v/>
      </c>
      <c r="DF109" s="382" t="str">
        <f ca="1">+IF(OFFSET('Sanitation Data'!$H$29,0,10*ROW('Sanitation Data'!H103))="","",OFFSET('Sanitation Data'!$H$29,0,10*ROW('Sanitation Data'!H103)))</f>
        <v/>
      </c>
      <c r="DG109" s="382" t="str">
        <f ca="1">+IF(OFFSET('Sanitation Data'!$H$30,0,10*ROW('Sanitation Data'!H103))="","",OFFSET('Sanitation Data'!$H$30,0,10*ROW('Sanitation Data'!H103)))</f>
        <v/>
      </c>
      <c r="DH109" s="382" t="str">
        <f ca="1">+IF(OFFSET('Sanitation Data'!$H$31,0,10*ROW('Sanitation Data'!H103))="","",OFFSET('Sanitation Data'!$H$31,0,10*ROW('Sanitation Data'!H103)))</f>
        <v/>
      </c>
      <c r="DI109" s="382" t="str">
        <f ca="1">+IF(OFFSET('Sanitation Data'!$H$32,0,10*ROW('Sanitation Data'!H103))="","",OFFSET('Sanitation Data'!$H$32,0,10*ROW('Sanitation Data'!H103)))</f>
        <v/>
      </c>
      <c r="DJ109" s="382" t="str">
        <f ca="1">+IF(OFFSET('Sanitation Data'!$I$28,0,10*ROW('Sanitation Data'!I103))="","",OFFSET('Sanitation Data'!$I$28,0,10*ROW('Sanitation Data'!I103)))</f>
        <v/>
      </c>
      <c r="DK109" s="382" t="str">
        <f ca="1">+IF(OFFSET('Sanitation Data'!$I$29,0,10*ROW('Sanitation Data'!I103))="","",OFFSET('Sanitation Data'!$I$29,0,10*ROW('Sanitation Data'!I103)))</f>
        <v/>
      </c>
      <c r="DL109" s="382" t="str">
        <f ca="1">+IF(OFFSET('Sanitation Data'!$I$30,0,10*ROW('Sanitation Data'!I103))="","",OFFSET('Sanitation Data'!$I$30,0,10*ROW('Sanitation Data'!I103)))</f>
        <v/>
      </c>
      <c r="DM109" s="382" t="str">
        <f ca="1">+IF(OFFSET('Sanitation Data'!$I$31,0,10*ROW('Sanitation Data'!I103))="","",OFFSET('Sanitation Data'!$I$31,0,10*ROW('Sanitation Data'!I103)))</f>
        <v/>
      </c>
      <c r="DN109" s="382" t="str">
        <f ca="1">+IF(OFFSET('Sanitation Data'!$I$32,0,10*ROW('Sanitation Data'!I103))="","",OFFSET('Sanitation Data'!$I$32,0,10*ROW('Sanitation Data'!I103)))</f>
        <v/>
      </c>
      <c r="DO109" s="382" t="str">
        <f ca="1">+IF(OFFSET('Hygiene Data'!$D$11,0,10*ROW('Hygiene Data'!D103))="","",OFFSET('Hygiene Data'!$D$11,0,10*ROW('Hygiene Data'!D103)))</f>
        <v/>
      </c>
      <c r="DP109" s="382" t="str">
        <f ca="1">+IF(OFFSET('Hygiene Data'!$D$12,0,10*ROW('Hygiene Data'!D103))="","",OFFSET('Hygiene Data'!$D$12,0,10*ROW('Hygiene Data'!D103)))</f>
        <v/>
      </c>
      <c r="DQ109" s="382" t="str">
        <f ca="1">+IF(OFFSET('Hygiene Data'!$D$13,0,10*ROW('Hygiene Data'!D103))="","",OFFSET('Hygiene Data'!$D$13,0,10*ROW('Hygiene Data'!D103)))</f>
        <v/>
      </c>
      <c r="DR109" s="382" t="str">
        <f ca="1">+IF(OFFSET('Hygiene Data'!$E$11,0,10*ROW('Hygiene Data'!E103))="","",OFFSET('Hygiene Data'!$E$11,0,10*ROW('Hygiene Data'!E103)))</f>
        <v/>
      </c>
      <c r="DS109" s="382" t="str">
        <f ca="1">+IF(OFFSET('Hygiene Data'!$E$12,0,10*ROW('Hygiene Data'!E103))="","",OFFSET('Hygiene Data'!$E$12,0,10*ROW('Hygiene Data'!E103)))</f>
        <v/>
      </c>
      <c r="DT109" s="382" t="str">
        <f ca="1">+IF(OFFSET('Hygiene Data'!$E$13,0,10*ROW('Hygiene Data'!E103))="","",OFFSET('Hygiene Data'!$E$13,0,10*ROW('Hygiene Data'!E103)))</f>
        <v/>
      </c>
      <c r="DU109" s="382" t="str">
        <f ca="1">+IF(OFFSET('Hygiene Data'!$F$11,0,10*ROW('Hygiene Data'!F103))="","",OFFSET('Hygiene Data'!$F$11,0,10*ROW('Hygiene Data'!F103)))</f>
        <v/>
      </c>
      <c r="DV109" s="382" t="str">
        <f ca="1">+IF(OFFSET('Hygiene Data'!$F$12,0,10*ROW('Hygiene Data'!F103))="","",OFFSET('Hygiene Data'!$F$12,0,10*ROW('Hygiene Data'!F103)))</f>
        <v/>
      </c>
      <c r="DW109" s="382" t="str">
        <f ca="1">+IF(OFFSET('Hygiene Data'!$F$13,0,10*ROW('Hygiene Data'!F103))="","",OFFSET('Hygiene Data'!$F$13,0,10*ROW('Hygiene Data'!F103)))</f>
        <v/>
      </c>
      <c r="DX109" s="382" t="str">
        <f ca="1">+IF(OFFSET('Hygiene Data'!$G$11,0,10*ROW('Hygiene Data'!G103))="","",OFFSET('Hygiene Data'!$G$11,0,10*ROW('Hygiene Data'!G103)))</f>
        <v/>
      </c>
      <c r="DY109" s="382" t="str">
        <f ca="1">+IF(OFFSET('Hygiene Data'!$G$12,0,10*ROW('Hygiene Data'!G103))="","",OFFSET('Hygiene Data'!$G$12,0,10*ROW('Hygiene Data'!G103)))</f>
        <v/>
      </c>
      <c r="DZ109" s="382" t="str">
        <f ca="1">+IF(OFFSET('Hygiene Data'!$G$13,0,10*ROW('Hygiene Data'!G103))="","",OFFSET('Hygiene Data'!$G$13,0,10*ROW('Hygiene Data'!G103)))</f>
        <v/>
      </c>
      <c r="EA109" s="382" t="str">
        <f ca="1">+IF(OFFSET('Hygiene Data'!$H$11,0,10*ROW('Hygiene Data'!H103))="","",OFFSET('Hygiene Data'!$H$11,0,10*ROW('Hygiene Data'!H103)))</f>
        <v/>
      </c>
      <c r="EB109" s="382" t="str">
        <f ca="1">+IF(OFFSET('Hygiene Data'!$H$12,0,10*ROW('Hygiene Data'!H103))="","",OFFSET('Hygiene Data'!$H$12,0,10*ROW('Hygiene Data'!H103)))</f>
        <v/>
      </c>
      <c r="EC109" s="382" t="str">
        <f ca="1">+IF(OFFSET('Hygiene Data'!$H$13,0,10*ROW('Hygiene Data'!H103))="","",OFFSET('Hygiene Data'!$H$13,0,10*ROW('Hygiene Data'!H103)))</f>
        <v/>
      </c>
      <c r="ED109" s="382" t="str">
        <f ca="1">+IF(OFFSET('Hygiene Data'!$I$11,0,10*ROW('Hygiene Data'!I103))="","",OFFSET('Hygiene Data'!$I$11,0,10*ROW('Hygiene Data'!I103)))</f>
        <v/>
      </c>
      <c r="EE109" s="382" t="str">
        <f ca="1">+IF(OFFSET('Hygiene Data'!$I$12,0,10*ROW('Hygiene Data'!I103))="","",OFFSET('Hygiene Data'!$I$12,0,10*ROW('Hygiene Data'!I103)))</f>
        <v/>
      </c>
      <c r="EF109" s="382" t="str">
        <f ca="1">+IF(OFFSET('Hygiene Data'!$I$13,0,10*ROW('Hygiene Data'!I103))="","",OFFSET('Hygiene Data'!$I$13,0,10*ROW('Hygiene Data'!I103)))</f>
        <v/>
      </c>
    </row>
    <row r="110" spans="1:136" x14ac:dyDescent="0.25">
      <c r="A110" s="491" t="str">
        <f ca="1">+IF(OFFSET('Water Data'!$B$2,0,10*ROW('Water Data'!E104))="","",OFFSET('Water Data'!$B$2,0,10*ROW('Water Data'!E104)))</f>
        <v/>
      </c>
      <c r="B110" s="491"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18" t="str">
        <f t="shared" ca="1" si="1"/>
        <v/>
      </c>
      <c r="D110" s="519"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19"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19"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19"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19"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19"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19"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19"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19"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19"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19"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19"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19"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19"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19"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19"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19"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19"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20"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20"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20"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20"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20"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20"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20"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20"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20"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20"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20"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20"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20"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20"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20"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20"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20"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20"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20"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20"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20"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20"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20"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20"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20"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20"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20"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20"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20"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20"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21"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97"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21"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21"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21"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21"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21"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21"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21"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21"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21"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21"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21"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21"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21"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21"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21"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21"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82" t="str">
        <f ca="1">+IF(OFFSET('Water Data'!$D$27,0,10*ROW('Water Data'!D104))="","",OFFSET('Water Data'!$D$27,0,10*ROW('Water Data'!D104)))</f>
        <v/>
      </c>
      <c r="BT110" s="382" t="str">
        <f ca="1">+IF(OFFSET('Water Data'!$D$28,0,10*ROW('Water Data'!D104))="","",OFFSET('Water Data'!$D$28,0,10*ROW('Water Data'!D104)))</f>
        <v/>
      </c>
      <c r="BU110" s="382" t="str">
        <f ca="1">+IF(OFFSET('Water Data'!$D$29,0,10*ROW('Water Data'!D104))="","",OFFSET('Water Data'!$D$29,0,10*ROW('Water Data'!D104)))</f>
        <v/>
      </c>
      <c r="BV110" s="382" t="str">
        <f ca="1">+IF(OFFSET('Water Data'!$E$27,0,10*ROW('Water Data'!E104))="","",OFFSET('Water Data'!$E$27,0,10*ROW('Water Data'!E104)))</f>
        <v/>
      </c>
      <c r="BW110" s="382" t="str">
        <f ca="1">+IF(OFFSET('Water Data'!$E$28,0,10*ROW('Water Data'!E104))="","",OFFSET('Water Data'!$E$28,0,10*ROW('Water Data'!E104)))</f>
        <v/>
      </c>
      <c r="BX110" s="382" t="str">
        <f ca="1">+IF(OFFSET('Water Data'!$E$29,0,10*ROW('Water Data'!E104))="","",OFFSET('Water Data'!$E$29,0,10*ROW('Water Data'!E104)))</f>
        <v/>
      </c>
      <c r="BY110" s="382" t="str">
        <f ca="1">+IF(OFFSET('Water Data'!$F$27,0,10*ROW('Water Data'!F104))="","",OFFSET('Water Data'!$F$27,0,10*ROW('Water Data'!F104)))</f>
        <v/>
      </c>
      <c r="BZ110" s="382" t="str">
        <f ca="1">+IF(OFFSET('Water Data'!$F$28,0,10*ROW('Water Data'!F104))="","",OFFSET('Water Data'!$F$28,0,10*ROW('Water Data'!F104)))</f>
        <v/>
      </c>
      <c r="CA110" s="382" t="str">
        <f ca="1">+IF(OFFSET('Water Data'!$F$29,0,10*ROW('Water Data'!F104))="","",OFFSET('Water Data'!$F$29,0,10*ROW('Water Data'!F104)))</f>
        <v/>
      </c>
      <c r="CB110" s="382" t="str">
        <f ca="1">+IF(OFFSET('Water Data'!$G$27,0,10*ROW('Water Data'!G104))="","",OFFSET('Water Data'!$G$27,0,10*ROW('Water Data'!G104)))</f>
        <v/>
      </c>
      <c r="CC110" s="382" t="str">
        <f ca="1">+IF(OFFSET('Water Data'!$G$28,0,10*ROW('Water Data'!G104))="","",OFFSET('Water Data'!$G$28,0,10*ROW('Water Data'!G104)))</f>
        <v/>
      </c>
      <c r="CD110" s="382" t="str">
        <f ca="1">+IF(OFFSET('Water Data'!$G$29,0,10*ROW('Water Data'!G104))="","",OFFSET('Water Data'!$G$29,0,10*ROW('Water Data'!G104)))</f>
        <v/>
      </c>
      <c r="CE110" s="382" t="str">
        <f ca="1">+IF(OFFSET('Water Data'!$H$27,0,10*ROW('Water Data'!H104))="","",OFFSET('Water Data'!$H$27,0,10*ROW('Water Data'!H104)))</f>
        <v/>
      </c>
      <c r="CF110" s="382" t="str">
        <f ca="1">+IF(OFFSET('Water Data'!$H$28,0,10*ROW('Water Data'!H104))="","",OFFSET('Water Data'!$H$28,0,10*ROW('Water Data'!H104)))</f>
        <v/>
      </c>
      <c r="CG110" s="382" t="str">
        <f ca="1">+IF(OFFSET('Water Data'!$H$29,0,10*ROW('Water Data'!H104))="","",OFFSET('Water Data'!$H$29,0,10*ROW('Water Data'!H104)))</f>
        <v/>
      </c>
      <c r="CH110" s="382" t="str">
        <f ca="1">+IF(OFFSET('Water Data'!$I$27,0,10*ROW('Water Data'!I104))="","",OFFSET('Water Data'!$I$27,0,10*ROW('Water Data'!I104)))</f>
        <v/>
      </c>
      <c r="CI110" s="382" t="str">
        <f ca="1">+IF(OFFSET('Water Data'!$I$28,0,10*ROW('Water Data'!I104))="","",OFFSET('Water Data'!$I$28,0,10*ROW('Water Data'!I104)))</f>
        <v/>
      </c>
      <c r="CJ110" s="382" t="str">
        <f ca="1">+IF(OFFSET('Water Data'!$I$29,0,10*ROW('Water Data'!I104))="","",OFFSET('Water Data'!$I$29,0,10*ROW('Water Data'!I104)))</f>
        <v/>
      </c>
      <c r="CK110" s="382" t="str">
        <f ca="1">+IF(OFFSET('Sanitation Data'!$D$28,0,10*ROW('Sanitation Data'!D104))="","",OFFSET('Sanitation Data'!$D$28,0,10*ROW('Sanitation Data'!D104)))</f>
        <v/>
      </c>
      <c r="CL110" s="382" t="str">
        <f ca="1">+IF(OFFSET('Sanitation Data'!$D$29,0,10*ROW('Sanitation Data'!D104))="","",OFFSET('Sanitation Data'!$D$29,0,10*ROW('Sanitation Data'!D104)))</f>
        <v/>
      </c>
      <c r="CM110" s="382" t="str">
        <f ca="1">+IF(OFFSET('Sanitation Data'!$D$30,0,10*ROW('Sanitation Data'!D104))="","",OFFSET('Sanitation Data'!$D$30,0,10*ROW('Sanitation Data'!D104)))</f>
        <v/>
      </c>
      <c r="CN110" s="382" t="str">
        <f ca="1">+IF(OFFSET('Sanitation Data'!$D$31,0,10*ROW('Sanitation Data'!D104))="","",OFFSET('Sanitation Data'!$D$31,0,10*ROW('Sanitation Data'!D104)))</f>
        <v/>
      </c>
      <c r="CO110" s="382" t="str">
        <f ca="1">+IF(OFFSET('Sanitation Data'!$D$32,0,10*ROW('Sanitation Data'!D104))="","",OFFSET('Sanitation Data'!$D$32,0,10*ROW('Sanitation Data'!D104)))</f>
        <v/>
      </c>
      <c r="CP110" s="382" t="str">
        <f ca="1">+IF(OFFSET('Sanitation Data'!$E$28,0,10*ROW('Sanitation Data'!E104))="","",OFFSET('Sanitation Data'!$E$28,0,10*ROW('Sanitation Data'!E104)))</f>
        <v/>
      </c>
      <c r="CQ110" s="382" t="str">
        <f ca="1">+IF(OFFSET('Sanitation Data'!$E$29,0,10*ROW('Sanitation Data'!E104))="","",OFFSET('Sanitation Data'!$E$29,0,10*ROW('Sanitation Data'!E104)))</f>
        <v/>
      </c>
      <c r="CR110" s="382" t="str">
        <f ca="1">+IF(OFFSET('Sanitation Data'!$E$30,0,10*ROW('Sanitation Data'!E104))="","",OFFSET('Sanitation Data'!$E$30,0,10*ROW('Sanitation Data'!E104)))</f>
        <v/>
      </c>
      <c r="CS110" s="382" t="str">
        <f ca="1">+IF(OFFSET('Sanitation Data'!$E$31,0,10*ROW('Sanitation Data'!E104))="","",OFFSET('Sanitation Data'!$E$31,0,10*ROW('Sanitation Data'!E104)))</f>
        <v/>
      </c>
      <c r="CT110" s="382" t="str">
        <f ca="1">+IF(OFFSET('Sanitation Data'!$E$32,0,10*ROW('Sanitation Data'!E104))="","",OFFSET('Sanitation Data'!$E$32,0,10*ROW('Sanitation Data'!E104)))</f>
        <v/>
      </c>
      <c r="CU110" s="382" t="str">
        <f ca="1">+IF(OFFSET('Sanitation Data'!$F$28,0,10*ROW('Sanitation Data'!F104))="","",OFFSET('Sanitation Data'!$F$28,0,10*ROW('Sanitation Data'!F104)))</f>
        <v/>
      </c>
      <c r="CV110" s="382" t="str">
        <f ca="1">+IF(OFFSET('Sanitation Data'!$F$29,0,10*ROW('Sanitation Data'!F104))="","",OFFSET('Sanitation Data'!$F$29,0,10*ROW('Sanitation Data'!F104)))</f>
        <v/>
      </c>
      <c r="CW110" s="382" t="str">
        <f ca="1">+IF(OFFSET('Sanitation Data'!$F$30,0,10*ROW('Sanitation Data'!F104))="","",OFFSET('Sanitation Data'!$F$30,0,10*ROW('Sanitation Data'!F104)))</f>
        <v/>
      </c>
      <c r="CX110" s="382" t="str">
        <f ca="1">+IF(OFFSET('Sanitation Data'!$F$31,0,10*ROW('Sanitation Data'!F104))="","",OFFSET('Sanitation Data'!$F$31,0,10*ROW('Sanitation Data'!F104)))</f>
        <v/>
      </c>
      <c r="CY110" s="382" t="str">
        <f ca="1">+IF(OFFSET('Sanitation Data'!$F$32,0,10*ROW('Sanitation Data'!F104))="","",OFFSET('Sanitation Data'!$F$32,0,10*ROW('Sanitation Data'!F104)))</f>
        <v/>
      </c>
      <c r="CZ110" s="382" t="str">
        <f ca="1">+IF(OFFSET('Sanitation Data'!$G$28,0,10*ROW('Sanitation Data'!G104))="","",OFFSET('Sanitation Data'!$G$28,0,10*ROW('Sanitation Data'!G104)))</f>
        <v/>
      </c>
      <c r="DA110" s="382" t="str">
        <f ca="1">+IF(OFFSET('Sanitation Data'!$G$29,0,10*ROW('Sanitation Data'!G104))="","",OFFSET('Sanitation Data'!$G$29,0,10*ROW('Sanitation Data'!G104)))</f>
        <v/>
      </c>
      <c r="DB110" s="382" t="str">
        <f ca="1">+IF(OFFSET('Sanitation Data'!$G$30,0,10*ROW('Sanitation Data'!G104))="","",OFFSET('Sanitation Data'!$G$30,0,10*ROW('Sanitation Data'!G104)))</f>
        <v/>
      </c>
      <c r="DC110" s="382" t="str">
        <f ca="1">+IF(OFFSET('Sanitation Data'!$G$31,0,10*ROW('Sanitation Data'!G104))="","",OFFSET('Sanitation Data'!$G$31,0,10*ROW('Sanitation Data'!G104)))</f>
        <v/>
      </c>
      <c r="DD110" s="382" t="str">
        <f ca="1">+IF(OFFSET('Sanitation Data'!$G$32,0,10*ROW('Sanitation Data'!G104))="","",OFFSET('Sanitation Data'!$G$32,0,10*ROW('Sanitation Data'!G104)))</f>
        <v/>
      </c>
      <c r="DE110" s="382" t="str">
        <f ca="1">+IF(OFFSET('Sanitation Data'!$H$28,0,10*ROW('Sanitation Data'!H104))="","",OFFSET('Sanitation Data'!$H$28,0,10*ROW('Sanitation Data'!H104)))</f>
        <v/>
      </c>
      <c r="DF110" s="382" t="str">
        <f ca="1">+IF(OFFSET('Sanitation Data'!$H$29,0,10*ROW('Sanitation Data'!H104))="","",OFFSET('Sanitation Data'!$H$29,0,10*ROW('Sanitation Data'!H104)))</f>
        <v/>
      </c>
      <c r="DG110" s="382" t="str">
        <f ca="1">+IF(OFFSET('Sanitation Data'!$H$30,0,10*ROW('Sanitation Data'!H104))="","",OFFSET('Sanitation Data'!$H$30,0,10*ROW('Sanitation Data'!H104)))</f>
        <v/>
      </c>
      <c r="DH110" s="382" t="str">
        <f ca="1">+IF(OFFSET('Sanitation Data'!$H$31,0,10*ROW('Sanitation Data'!H104))="","",OFFSET('Sanitation Data'!$H$31,0,10*ROW('Sanitation Data'!H104)))</f>
        <v/>
      </c>
      <c r="DI110" s="382" t="str">
        <f ca="1">+IF(OFFSET('Sanitation Data'!$H$32,0,10*ROW('Sanitation Data'!H104))="","",OFFSET('Sanitation Data'!$H$32,0,10*ROW('Sanitation Data'!H104)))</f>
        <v/>
      </c>
      <c r="DJ110" s="382" t="str">
        <f ca="1">+IF(OFFSET('Sanitation Data'!$I$28,0,10*ROW('Sanitation Data'!I104))="","",OFFSET('Sanitation Data'!$I$28,0,10*ROW('Sanitation Data'!I104)))</f>
        <v/>
      </c>
      <c r="DK110" s="382" t="str">
        <f ca="1">+IF(OFFSET('Sanitation Data'!$I$29,0,10*ROW('Sanitation Data'!I104))="","",OFFSET('Sanitation Data'!$I$29,0,10*ROW('Sanitation Data'!I104)))</f>
        <v/>
      </c>
      <c r="DL110" s="382" t="str">
        <f ca="1">+IF(OFFSET('Sanitation Data'!$I$30,0,10*ROW('Sanitation Data'!I104))="","",OFFSET('Sanitation Data'!$I$30,0,10*ROW('Sanitation Data'!I104)))</f>
        <v/>
      </c>
      <c r="DM110" s="382" t="str">
        <f ca="1">+IF(OFFSET('Sanitation Data'!$I$31,0,10*ROW('Sanitation Data'!I104))="","",OFFSET('Sanitation Data'!$I$31,0,10*ROW('Sanitation Data'!I104)))</f>
        <v/>
      </c>
      <c r="DN110" s="382" t="str">
        <f ca="1">+IF(OFFSET('Sanitation Data'!$I$32,0,10*ROW('Sanitation Data'!I104))="","",OFFSET('Sanitation Data'!$I$32,0,10*ROW('Sanitation Data'!I104)))</f>
        <v/>
      </c>
      <c r="DO110" s="382" t="str">
        <f ca="1">+IF(OFFSET('Hygiene Data'!$D$11,0,10*ROW('Hygiene Data'!D104))="","",OFFSET('Hygiene Data'!$D$11,0,10*ROW('Hygiene Data'!D104)))</f>
        <v/>
      </c>
      <c r="DP110" s="382" t="str">
        <f ca="1">+IF(OFFSET('Hygiene Data'!$D$12,0,10*ROW('Hygiene Data'!D104))="","",OFFSET('Hygiene Data'!$D$12,0,10*ROW('Hygiene Data'!D104)))</f>
        <v/>
      </c>
      <c r="DQ110" s="382" t="str">
        <f ca="1">+IF(OFFSET('Hygiene Data'!$D$13,0,10*ROW('Hygiene Data'!D104))="","",OFFSET('Hygiene Data'!$D$13,0,10*ROW('Hygiene Data'!D104)))</f>
        <v/>
      </c>
      <c r="DR110" s="382" t="str">
        <f ca="1">+IF(OFFSET('Hygiene Data'!$E$11,0,10*ROW('Hygiene Data'!E104))="","",OFFSET('Hygiene Data'!$E$11,0,10*ROW('Hygiene Data'!E104)))</f>
        <v/>
      </c>
      <c r="DS110" s="382" t="str">
        <f ca="1">+IF(OFFSET('Hygiene Data'!$E$12,0,10*ROW('Hygiene Data'!E104))="","",OFFSET('Hygiene Data'!$E$12,0,10*ROW('Hygiene Data'!E104)))</f>
        <v/>
      </c>
      <c r="DT110" s="382" t="str">
        <f ca="1">+IF(OFFSET('Hygiene Data'!$E$13,0,10*ROW('Hygiene Data'!E104))="","",OFFSET('Hygiene Data'!$E$13,0,10*ROW('Hygiene Data'!E104)))</f>
        <v/>
      </c>
      <c r="DU110" s="382" t="str">
        <f ca="1">+IF(OFFSET('Hygiene Data'!$F$11,0,10*ROW('Hygiene Data'!F104))="","",OFFSET('Hygiene Data'!$F$11,0,10*ROW('Hygiene Data'!F104)))</f>
        <v/>
      </c>
      <c r="DV110" s="382" t="str">
        <f ca="1">+IF(OFFSET('Hygiene Data'!$F$12,0,10*ROW('Hygiene Data'!F104))="","",OFFSET('Hygiene Data'!$F$12,0,10*ROW('Hygiene Data'!F104)))</f>
        <v/>
      </c>
      <c r="DW110" s="382" t="str">
        <f ca="1">+IF(OFFSET('Hygiene Data'!$F$13,0,10*ROW('Hygiene Data'!F104))="","",OFFSET('Hygiene Data'!$F$13,0,10*ROW('Hygiene Data'!F104)))</f>
        <v/>
      </c>
      <c r="DX110" s="382" t="str">
        <f ca="1">+IF(OFFSET('Hygiene Data'!$G$11,0,10*ROW('Hygiene Data'!G104))="","",OFFSET('Hygiene Data'!$G$11,0,10*ROW('Hygiene Data'!G104)))</f>
        <v/>
      </c>
      <c r="DY110" s="382" t="str">
        <f ca="1">+IF(OFFSET('Hygiene Data'!$G$12,0,10*ROW('Hygiene Data'!G104))="","",OFFSET('Hygiene Data'!$G$12,0,10*ROW('Hygiene Data'!G104)))</f>
        <v/>
      </c>
      <c r="DZ110" s="382" t="str">
        <f ca="1">+IF(OFFSET('Hygiene Data'!$G$13,0,10*ROW('Hygiene Data'!G104))="","",OFFSET('Hygiene Data'!$G$13,0,10*ROW('Hygiene Data'!G104)))</f>
        <v/>
      </c>
      <c r="EA110" s="382" t="str">
        <f ca="1">+IF(OFFSET('Hygiene Data'!$H$11,0,10*ROW('Hygiene Data'!H104))="","",OFFSET('Hygiene Data'!$H$11,0,10*ROW('Hygiene Data'!H104)))</f>
        <v/>
      </c>
      <c r="EB110" s="382" t="str">
        <f ca="1">+IF(OFFSET('Hygiene Data'!$H$12,0,10*ROW('Hygiene Data'!H104))="","",OFFSET('Hygiene Data'!$H$12,0,10*ROW('Hygiene Data'!H104)))</f>
        <v/>
      </c>
      <c r="EC110" s="382" t="str">
        <f ca="1">+IF(OFFSET('Hygiene Data'!$H$13,0,10*ROW('Hygiene Data'!H104))="","",OFFSET('Hygiene Data'!$H$13,0,10*ROW('Hygiene Data'!H104)))</f>
        <v/>
      </c>
      <c r="ED110" s="382" t="str">
        <f ca="1">+IF(OFFSET('Hygiene Data'!$I$11,0,10*ROW('Hygiene Data'!I104))="","",OFFSET('Hygiene Data'!$I$11,0,10*ROW('Hygiene Data'!I104)))</f>
        <v/>
      </c>
      <c r="EE110" s="382" t="str">
        <f ca="1">+IF(OFFSET('Hygiene Data'!$I$12,0,10*ROW('Hygiene Data'!I104))="","",OFFSET('Hygiene Data'!$I$12,0,10*ROW('Hygiene Data'!I104)))</f>
        <v/>
      </c>
      <c r="EF110" s="382" t="str">
        <f ca="1">+IF(OFFSET('Hygiene Data'!$I$13,0,10*ROW('Hygiene Data'!I104))="","",OFFSET('Hygiene Data'!$I$13,0,10*ROW('Hygiene Data'!I104)))</f>
        <v/>
      </c>
    </row>
    <row r="111" spans="1:136" x14ac:dyDescent="0.25">
      <c r="A111" s="491" t="str">
        <f ca="1">+IF(OFFSET('Water Data'!$B$2,0,10*ROW('Water Data'!E105))="","",OFFSET('Water Data'!$B$2,0,10*ROW('Water Data'!E105)))</f>
        <v/>
      </c>
      <c r="B111" s="491"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18" t="str">
        <f t="shared" ca="1" si="1"/>
        <v/>
      </c>
      <c r="D111" s="519"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19"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19"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19"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19"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19"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19"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19"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19"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19"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19"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19"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19"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19"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19"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19"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19"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19"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20"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20"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20"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20"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20"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20"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20"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20"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20"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20"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20"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20"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20"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20"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20"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20"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20"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20"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20"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20"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20"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20"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20"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20"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20"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20"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20"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20"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20"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20"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21"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97"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21"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21"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21"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21"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21"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21"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21"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21"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21"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21"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21"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21"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21"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21"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21"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21"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82" t="str">
        <f ca="1">+IF(OFFSET('Water Data'!$D$27,0,10*ROW('Water Data'!D105))="","",OFFSET('Water Data'!$D$27,0,10*ROW('Water Data'!D105)))</f>
        <v/>
      </c>
      <c r="BT111" s="382" t="str">
        <f ca="1">+IF(OFFSET('Water Data'!$D$28,0,10*ROW('Water Data'!D105))="","",OFFSET('Water Data'!$D$28,0,10*ROW('Water Data'!D105)))</f>
        <v/>
      </c>
      <c r="BU111" s="382" t="str">
        <f ca="1">+IF(OFFSET('Water Data'!$D$29,0,10*ROW('Water Data'!D105))="","",OFFSET('Water Data'!$D$29,0,10*ROW('Water Data'!D105)))</f>
        <v/>
      </c>
      <c r="BV111" s="382" t="str">
        <f ca="1">+IF(OFFSET('Water Data'!$E$27,0,10*ROW('Water Data'!E105))="","",OFFSET('Water Data'!$E$27,0,10*ROW('Water Data'!E105)))</f>
        <v/>
      </c>
      <c r="BW111" s="382" t="str">
        <f ca="1">+IF(OFFSET('Water Data'!$E$28,0,10*ROW('Water Data'!E105))="","",OFFSET('Water Data'!$E$28,0,10*ROW('Water Data'!E105)))</f>
        <v/>
      </c>
      <c r="BX111" s="382" t="str">
        <f ca="1">+IF(OFFSET('Water Data'!$E$29,0,10*ROW('Water Data'!E105))="","",OFFSET('Water Data'!$E$29,0,10*ROW('Water Data'!E105)))</f>
        <v/>
      </c>
      <c r="BY111" s="382" t="str">
        <f ca="1">+IF(OFFSET('Water Data'!$F$27,0,10*ROW('Water Data'!F105))="","",OFFSET('Water Data'!$F$27,0,10*ROW('Water Data'!F105)))</f>
        <v/>
      </c>
      <c r="BZ111" s="382" t="str">
        <f ca="1">+IF(OFFSET('Water Data'!$F$28,0,10*ROW('Water Data'!F105))="","",OFFSET('Water Data'!$F$28,0,10*ROW('Water Data'!F105)))</f>
        <v/>
      </c>
      <c r="CA111" s="382" t="str">
        <f ca="1">+IF(OFFSET('Water Data'!$F$29,0,10*ROW('Water Data'!F105))="","",OFFSET('Water Data'!$F$29,0,10*ROW('Water Data'!F105)))</f>
        <v/>
      </c>
      <c r="CB111" s="382" t="str">
        <f ca="1">+IF(OFFSET('Water Data'!$G$27,0,10*ROW('Water Data'!G105))="","",OFFSET('Water Data'!$G$27,0,10*ROW('Water Data'!G105)))</f>
        <v/>
      </c>
      <c r="CC111" s="382" t="str">
        <f ca="1">+IF(OFFSET('Water Data'!$G$28,0,10*ROW('Water Data'!G105))="","",OFFSET('Water Data'!$G$28,0,10*ROW('Water Data'!G105)))</f>
        <v/>
      </c>
      <c r="CD111" s="382" t="str">
        <f ca="1">+IF(OFFSET('Water Data'!$G$29,0,10*ROW('Water Data'!G105))="","",OFFSET('Water Data'!$G$29,0,10*ROW('Water Data'!G105)))</f>
        <v/>
      </c>
      <c r="CE111" s="382" t="str">
        <f ca="1">+IF(OFFSET('Water Data'!$H$27,0,10*ROW('Water Data'!H105))="","",OFFSET('Water Data'!$H$27,0,10*ROW('Water Data'!H105)))</f>
        <v/>
      </c>
      <c r="CF111" s="382" t="str">
        <f ca="1">+IF(OFFSET('Water Data'!$H$28,0,10*ROW('Water Data'!H105))="","",OFFSET('Water Data'!$H$28,0,10*ROW('Water Data'!H105)))</f>
        <v/>
      </c>
      <c r="CG111" s="382" t="str">
        <f ca="1">+IF(OFFSET('Water Data'!$H$29,0,10*ROW('Water Data'!H105))="","",OFFSET('Water Data'!$H$29,0,10*ROW('Water Data'!H105)))</f>
        <v/>
      </c>
      <c r="CH111" s="382" t="str">
        <f ca="1">+IF(OFFSET('Water Data'!$I$27,0,10*ROW('Water Data'!I105))="","",OFFSET('Water Data'!$I$27,0,10*ROW('Water Data'!I105)))</f>
        <v/>
      </c>
      <c r="CI111" s="382" t="str">
        <f ca="1">+IF(OFFSET('Water Data'!$I$28,0,10*ROW('Water Data'!I105))="","",OFFSET('Water Data'!$I$28,0,10*ROW('Water Data'!I105)))</f>
        <v/>
      </c>
      <c r="CJ111" s="382" t="str">
        <f ca="1">+IF(OFFSET('Water Data'!$I$29,0,10*ROW('Water Data'!I105))="","",OFFSET('Water Data'!$I$29,0,10*ROW('Water Data'!I105)))</f>
        <v/>
      </c>
      <c r="CK111" s="382" t="str">
        <f ca="1">+IF(OFFSET('Sanitation Data'!$D$28,0,10*ROW('Sanitation Data'!D105))="","",OFFSET('Sanitation Data'!$D$28,0,10*ROW('Sanitation Data'!D105)))</f>
        <v/>
      </c>
      <c r="CL111" s="382" t="str">
        <f ca="1">+IF(OFFSET('Sanitation Data'!$D$29,0,10*ROW('Sanitation Data'!D105))="","",OFFSET('Sanitation Data'!$D$29,0,10*ROW('Sanitation Data'!D105)))</f>
        <v/>
      </c>
      <c r="CM111" s="382" t="str">
        <f ca="1">+IF(OFFSET('Sanitation Data'!$D$30,0,10*ROW('Sanitation Data'!D105))="","",OFFSET('Sanitation Data'!$D$30,0,10*ROW('Sanitation Data'!D105)))</f>
        <v/>
      </c>
      <c r="CN111" s="382" t="str">
        <f ca="1">+IF(OFFSET('Sanitation Data'!$D$31,0,10*ROW('Sanitation Data'!D105))="","",OFFSET('Sanitation Data'!$D$31,0,10*ROW('Sanitation Data'!D105)))</f>
        <v/>
      </c>
      <c r="CO111" s="382" t="str">
        <f ca="1">+IF(OFFSET('Sanitation Data'!$D$32,0,10*ROW('Sanitation Data'!D105))="","",OFFSET('Sanitation Data'!$D$32,0,10*ROW('Sanitation Data'!D105)))</f>
        <v/>
      </c>
      <c r="CP111" s="382" t="str">
        <f ca="1">+IF(OFFSET('Sanitation Data'!$E$28,0,10*ROW('Sanitation Data'!E105))="","",OFFSET('Sanitation Data'!$E$28,0,10*ROW('Sanitation Data'!E105)))</f>
        <v/>
      </c>
      <c r="CQ111" s="382" t="str">
        <f ca="1">+IF(OFFSET('Sanitation Data'!$E$29,0,10*ROW('Sanitation Data'!E105))="","",OFFSET('Sanitation Data'!$E$29,0,10*ROW('Sanitation Data'!E105)))</f>
        <v/>
      </c>
      <c r="CR111" s="382" t="str">
        <f ca="1">+IF(OFFSET('Sanitation Data'!$E$30,0,10*ROW('Sanitation Data'!E105))="","",OFFSET('Sanitation Data'!$E$30,0,10*ROW('Sanitation Data'!E105)))</f>
        <v/>
      </c>
      <c r="CS111" s="382" t="str">
        <f ca="1">+IF(OFFSET('Sanitation Data'!$E$31,0,10*ROW('Sanitation Data'!E105))="","",OFFSET('Sanitation Data'!$E$31,0,10*ROW('Sanitation Data'!E105)))</f>
        <v/>
      </c>
      <c r="CT111" s="382" t="str">
        <f ca="1">+IF(OFFSET('Sanitation Data'!$E$32,0,10*ROW('Sanitation Data'!E105))="","",OFFSET('Sanitation Data'!$E$32,0,10*ROW('Sanitation Data'!E105)))</f>
        <v/>
      </c>
      <c r="CU111" s="382" t="str">
        <f ca="1">+IF(OFFSET('Sanitation Data'!$F$28,0,10*ROW('Sanitation Data'!F105))="","",OFFSET('Sanitation Data'!$F$28,0,10*ROW('Sanitation Data'!F105)))</f>
        <v/>
      </c>
      <c r="CV111" s="382" t="str">
        <f ca="1">+IF(OFFSET('Sanitation Data'!$F$29,0,10*ROW('Sanitation Data'!F105))="","",OFFSET('Sanitation Data'!$F$29,0,10*ROW('Sanitation Data'!F105)))</f>
        <v/>
      </c>
      <c r="CW111" s="382" t="str">
        <f ca="1">+IF(OFFSET('Sanitation Data'!$F$30,0,10*ROW('Sanitation Data'!F105))="","",OFFSET('Sanitation Data'!$F$30,0,10*ROW('Sanitation Data'!F105)))</f>
        <v/>
      </c>
      <c r="CX111" s="382" t="str">
        <f ca="1">+IF(OFFSET('Sanitation Data'!$F$31,0,10*ROW('Sanitation Data'!F105))="","",OFFSET('Sanitation Data'!$F$31,0,10*ROW('Sanitation Data'!F105)))</f>
        <v/>
      </c>
      <c r="CY111" s="382" t="str">
        <f ca="1">+IF(OFFSET('Sanitation Data'!$F$32,0,10*ROW('Sanitation Data'!F105))="","",OFFSET('Sanitation Data'!$F$32,0,10*ROW('Sanitation Data'!F105)))</f>
        <v/>
      </c>
      <c r="CZ111" s="382" t="str">
        <f ca="1">+IF(OFFSET('Sanitation Data'!$G$28,0,10*ROW('Sanitation Data'!G105))="","",OFFSET('Sanitation Data'!$G$28,0,10*ROW('Sanitation Data'!G105)))</f>
        <v/>
      </c>
      <c r="DA111" s="382" t="str">
        <f ca="1">+IF(OFFSET('Sanitation Data'!$G$29,0,10*ROW('Sanitation Data'!G105))="","",OFFSET('Sanitation Data'!$G$29,0,10*ROW('Sanitation Data'!G105)))</f>
        <v/>
      </c>
      <c r="DB111" s="382" t="str">
        <f ca="1">+IF(OFFSET('Sanitation Data'!$G$30,0,10*ROW('Sanitation Data'!G105))="","",OFFSET('Sanitation Data'!$G$30,0,10*ROW('Sanitation Data'!G105)))</f>
        <v/>
      </c>
      <c r="DC111" s="382" t="str">
        <f ca="1">+IF(OFFSET('Sanitation Data'!$G$31,0,10*ROW('Sanitation Data'!G105))="","",OFFSET('Sanitation Data'!$G$31,0,10*ROW('Sanitation Data'!G105)))</f>
        <v/>
      </c>
      <c r="DD111" s="382" t="str">
        <f ca="1">+IF(OFFSET('Sanitation Data'!$G$32,0,10*ROW('Sanitation Data'!G105))="","",OFFSET('Sanitation Data'!$G$32,0,10*ROW('Sanitation Data'!G105)))</f>
        <v/>
      </c>
      <c r="DE111" s="382" t="str">
        <f ca="1">+IF(OFFSET('Sanitation Data'!$H$28,0,10*ROW('Sanitation Data'!H105))="","",OFFSET('Sanitation Data'!$H$28,0,10*ROW('Sanitation Data'!H105)))</f>
        <v/>
      </c>
      <c r="DF111" s="382" t="str">
        <f ca="1">+IF(OFFSET('Sanitation Data'!$H$29,0,10*ROW('Sanitation Data'!H105))="","",OFFSET('Sanitation Data'!$H$29,0,10*ROW('Sanitation Data'!H105)))</f>
        <v/>
      </c>
      <c r="DG111" s="382" t="str">
        <f ca="1">+IF(OFFSET('Sanitation Data'!$H$30,0,10*ROW('Sanitation Data'!H105))="","",OFFSET('Sanitation Data'!$H$30,0,10*ROW('Sanitation Data'!H105)))</f>
        <v/>
      </c>
      <c r="DH111" s="382" t="str">
        <f ca="1">+IF(OFFSET('Sanitation Data'!$H$31,0,10*ROW('Sanitation Data'!H105))="","",OFFSET('Sanitation Data'!$H$31,0,10*ROW('Sanitation Data'!H105)))</f>
        <v/>
      </c>
      <c r="DI111" s="382" t="str">
        <f ca="1">+IF(OFFSET('Sanitation Data'!$H$32,0,10*ROW('Sanitation Data'!H105))="","",OFFSET('Sanitation Data'!$H$32,0,10*ROW('Sanitation Data'!H105)))</f>
        <v/>
      </c>
      <c r="DJ111" s="382" t="str">
        <f ca="1">+IF(OFFSET('Sanitation Data'!$I$28,0,10*ROW('Sanitation Data'!I105))="","",OFFSET('Sanitation Data'!$I$28,0,10*ROW('Sanitation Data'!I105)))</f>
        <v/>
      </c>
      <c r="DK111" s="382" t="str">
        <f ca="1">+IF(OFFSET('Sanitation Data'!$I$29,0,10*ROW('Sanitation Data'!I105))="","",OFFSET('Sanitation Data'!$I$29,0,10*ROW('Sanitation Data'!I105)))</f>
        <v/>
      </c>
      <c r="DL111" s="382" t="str">
        <f ca="1">+IF(OFFSET('Sanitation Data'!$I$30,0,10*ROW('Sanitation Data'!I105))="","",OFFSET('Sanitation Data'!$I$30,0,10*ROW('Sanitation Data'!I105)))</f>
        <v/>
      </c>
      <c r="DM111" s="382" t="str">
        <f ca="1">+IF(OFFSET('Sanitation Data'!$I$31,0,10*ROW('Sanitation Data'!I105))="","",OFFSET('Sanitation Data'!$I$31,0,10*ROW('Sanitation Data'!I105)))</f>
        <v/>
      </c>
      <c r="DN111" s="382" t="str">
        <f ca="1">+IF(OFFSET('Sanitation Data'!$I$32,0,10*ROW('Sanitation Data'!I105))="","",OFFSET('Sanitation Data'!$I$32,0,10*ROW('Sanitation Data'!I105)))</f>
        <v/>
      </c>
      <c r="DO111" s="382" t="str">
        <f ca="1">+IF(OFFSET('Hygiene Data'!$D$11,0,10*ROW('Hygiene Data'!D105))="","",OFFSET('Hygiene Data'!$D$11,0,10*ROW('Hygiene Data'!D105)))</f>
        <v/>
      </c>
      <c r="DP111" s="382" t="str">
        <f ca="1">+IF(OFFSET('Hygiene Data'!$D$12,0,10*ROW('Hygiene Data'!D105))="","",OFFSET('Hygiene Data'!$D$12,0,10*ROW('Hygiene Data'!D105)))</f>
        <v/>
      </c>
      <c r="DQ111" s="382" t="str">
        <f ca="1">+IF(OFFSET('Hygiene Data'!$D$13,0,10*ROW('Hygiene Data'!D105))="","",OFFSET('Hygiene Data'!$D$13,0,10*ROW('Hygiene Data'!D105)))</f>
        <v/>
      </c>
      <c r="DR111" s="382" t="str">
        <f ca="1">+IF(OFFSET('Hygiene Data'!$E$11,0,10*ROW('Hygiene Data'!E105))="","",OFFSET('Hygiene Data'!$E$11,0,10*ROW('Hygiene Data'!E105)))</f>
        <v/>
      </c>
      <c r="DS111" s="382" t="str">
        <f ca="1">+IF(OFFSET('Hygiene Data'!$E$12,0,10*ROW('Hygiene Data'!E105))="","",OFFSET('Hygiene Data'!$E$12,0,10*ROW('Hygiene Data'!E105)))</f>
        <v/>
      </c>
      <c r="DT111" s="382" t="str">
        <f ca="1">+IF(OFFSET('Hygiene Data'!$E$13,0,10*ROW('Hygiene Data'!E105))="","",OFFSET('Hygiene Data'!$E$13,0,10*ROW('Hygiene Data'!E105)))</f>
        <v/>
      </c>
      <c r="DU111" s="382" t="str">
        <f ca="1">+IF(OFFSET('Hygiene Data'!$F$11,0,10*ROW('Hygiene Data'!F105))="","",OFFSET('Hygiene Data'!$F$11,0,10*ROW('Hygiene Data'!F105)))</f>
        <v/>
      </c>
      <c r="DV111" s="382" t="str">
        <f ca="1">+IF(OFFSET('Hygiene Data'!$F$12,0,10*ROW('Hygiene Data'!F105))="","",OFFSET('Hygiene Data'!$F$12,0,10*ROW('Hygiene Data'!F105)))</f>
        <v/>
      </c>
      <c r="DW111" s="382" t="str">
        <f ca="1">+IF(OFFSET('Hygiene Data'!$F$13,0,10*ROW('Hygiene Data'!F105))="","",OFFSET('Hygiene Data'!$F$13,0,10*ROW('Hygiene Data'!F105)))</f>
        <v/>
      </c>
      <c r="DX111" s="382" t="str">
        <f ca="1">+IF(OFFSET('Hygiene Data'!$G$11,0,10*ROW('Hygiene Data'!G105))="","",OFFSET('Hygiene Data'!$G$11,0,10*ROW('Hygiene Data'!G105)))</f>
        <v/>
      </c>
      <c r="DY111" s="382" t="str">
        <f ca="1">+IF(OFFSET('Hygiene Data'!$G$12,0,10*ROW('Hygiene Data'!G105))="","",OFFSET('Hygiene Data'!$G$12,0,10*ROW('Hygiene Data'!G105)))</f>
        <v/>
      </c>
      <c r="DZ111" s="382" t="str">
        <f ca="1">+IF(OFFSET('Hygiene Data'!$G$13,0,10*ROW('Hygiene Data'!G105))="","",OFFSET('Hygiene Data'!$G$13,0,10*ROW('Hygiene Data'!G105)))</f>
        <v/>
      </c>
      <c r="EA111" s="382" t="str">
        <f ca="1">+IF(OFFSET('Hygiene Data'!$H$11,0,10*ROW('Hygiene Data'!H105))="","",OFFSET('Hygiene Data'!$H$11,0,10*ROW('Hygiene Data'!H105)))</f>
        <v/>
      </c>
      <c r="EB111" s="382" t="str">
        <f ca="1">+IF(OFFSET('Hygiene Data'!$H$12,0,10*ROW('Hygiene Data'!H105))="","",OFFSET('Hygiene Data'!$H$12,0,10*ROW('Hygiene Data'!H105)))</f>
        <v/>
      </c>
      <c r="EC111" s="382" t="str">
        <f ca="1">+IF(OFFSET('Hygiene Data'!$H$13,0,10*ROW('Hygiene Data'!H105))="","",OFFSET('Hygiene Data'!$H$13,0,10*ROW('Hygiene Data'!H105)))</f>
        <v/>
      </c>
      <c r="ED111" s="382" t="str">
        <f ca="1">+IF(OFFSET('Hygiene Data'!$I$11,0,10*ROW('Hygiene Data'!I105))="","",OFFSET('Hygiene Data'!$I$11,0,10*ROW('Hygiene Data'!I105)))</f>
        <v/>
      </c>
      <c r="EE111" s="382" t="str">
        <f ca="1">+IF(OFFSET('Hygiene Data'!$I$12,0,10*ROW('Hygiene Data'!I105))="","",OFFSET('Hygiene Data'!$I$12,0,10*ROW('Hygiene Data'!I105)))</f>
        <v/>
      </c>
      <c r="EF111" s="382" t="str">
        <f ca="1">+IF(OFFSET('Hygiene Data'!$I$13,0,10*ROW('Hygiene Data'!I105))="","",OFFSET('Hygiene Data'!$I$13,0,10*ROW('Hygiene Data'!I105)))</f>
        <v/>
      </c>
    </row>
    <row r="112" spans="1:136" x14ac:dyDescent="0.25">
      <c r="A112" s="491" t="str">
        <f ca="1">+IF(OFFSET('Water Data'!$B$2,0,10*ROW('Water Data'!E106))="","",OFFSET('Water Data'!$B$2,0,10*ROW('Water Data'!E106)))</f>
        <v/>
      </c>
      <c r="B112" s="491"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18" t="str">
        <f t="shared" ca="1" si="1"/>
        <v/>
      </c>
      <c r="D112" s="519"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19"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19"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19"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19"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19"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19"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19"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19"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19"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19"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19"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19"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19"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19"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19"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19"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19"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20"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20"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20"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20"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20"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20"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20"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20"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20"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20"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20"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20"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20"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20"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20"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20"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20"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20"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20"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20"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20"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20"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20"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20"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20"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20"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20"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20"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20"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20"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21"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97"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21"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21"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21"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21"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21"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21"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21"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21"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21"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21"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21"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21"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21"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21"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21"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21"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82" t="str">
        <f ca="1">+IF(OFFSET('Water Data'!$D$27,0,10*ROW('Water Data'!D106))="","",OFFSET('Water Data'!$D$27,0,10*ROW('Water Data'!D106)))</f>
        <v/>
      </c>
      <c r="BT112" s="382" t="str">
        <f ca="1">+IF(OFFSET('Water Data'!$D$28,0,10*ROW('Water Data'!D106))="","",OFFSET('Water Data'!$D$28,0,10*ROW('Water Data'!D106)))</f>
        <v/>
      </c>
      <c r="BU112" s="382" t="str">
        <f ca="1">+IF(OFFSET('Water Data'!$D$29,0,10*ROW('Water Data'!D106))="","",OFFSET('Water Data'!$D$29,0,10*ROW('Water Data'!D106)))</f>
        <v/>
      </c>
      <c r="BV112" s="382" t="str">
        <f ca="1">+IF(OFFSET('Water Data'!$E$27,0,10*ROW('Water Data'!E106))="","",OFFSET('Water Data'!$E$27,0,10*ROW('Water Data'!E106)))</f>
        <v/>
      </c>
      <c r="BW112" s="382" t="str">
        <f ca="1">+IF(OFFSET('Water Data'!$E$28,0,10*ROW('Water Data'!E106))="","",OFFSET('Water Data'!$E$28,0,10*ROW('Water Data'!E106)))</f>
        <v/>
      </c>
      <c r="BX112" s="382" t="str">
        <f ca="1">+IF(OFFSET('Water Data'!$E$29,0,10*ROW('Water Data'!E106))="","",OFFSET('Water Data'!$E$29,0,10*ROW('Water Data'!E106)))</f>
        <v/>
      </c>
      <c r="BY112" s="382" t="str">
        <f ca="1">+IF(OFFSET('Water Data'!$F$27,0,10*ROW('Water Data'!F106))="","",OFFSET('Water Data'!$F$27,0,10*ROW('Water Data'!F106)))</f>
        <v/>
      </c>
      <c r="BZ112" s="382" t="str">
        <f ca="1">+IF(OFFSET('Water Data'!$F$28,0,10*ROW('Water Data'!F106))="","",OFFSET('Water Data'!$F$28,0,10*ROW('Water Data'!F106)))</f>
        <v/>
      </c>
      <c r="CA112" s="382" t="str">
        <f ca="1">+IF(OFFSET('Water Data'!$F$29,0,10*ROW('Water Data'!F106))="","",OFFSET('Water Data'!$F$29,0,10*ROW('Water Data'!F106)))</f>
        <v/>
      </c>
      <c r="CB112" s="382" t="str">
        <f ca="1">+IF(OFFSET('Water Data'!$G$27,0,10*ROW('Water Data'!G106))="","",OFFSET('Water Data'!$G$27,0,10*ROW('Water Data'!G106)))</f>
        <v/>
      </c>
      <c r="CC112" s="382" t="str">
        <f ca="1">+IF(OFFSET('Water Data'!$G$28,0,10*ROW('Water Data'!G106))="","",OFFSET('Water Data'!$G$28,0,10*ROW('Water Data'!G106)))</f>
        <v/>
      </c>
      <c r="CD112" s="382" t="str">
        <f ca="1">+IF(OFFSET('Water Data'!$G$29,0,10*ROW('Water Data'!G106))="","",OFFSET('Water Data'!$G$29,0,10*ROW('Water Data'!G106)))</f>
        <v/>
      </c>
      <c r="CE112" s="382" t="str">
        <f ca="1">+IF(OFFSET('Water Data'!$H$27,0,10*ROW('Water Data'!H106))="","",OFFSET('Water Data'!$H$27,0,10*ROW('Water Data'!H106)))</f>
        <v/>
      </c>
      <c r="CF112" s="382" t="str">
        <f ca="1">+IF(OFFSET('Water Data'!$H$28,0,10*ROW('Water Data'!H106))="","",OFFSET('Water Data'!$H$28,0,10*ROW('Water Data'!H106)))</f>
        <v/>
      </c>
      <c r="CG112" s="382" t="str">
        <f ca="1">+IF(OFFSET('Water Data'!$H$29,0,10*ROW('Water Data'!H106))="","",OFFSET('Water Data'!$H$29,0,10*ROW('Water Data'!H106)))</f>
        <v/>
      </c>
      <c r="CH112" s="382" t="str">
        <f ca="1">+IF(OFFSET('Water Data'!$I$27,0,10*ROW('Water Data'!I106))="","",OFFSET('Water Data'!$I$27,0,10*ROW('Water Data'!I106)))</f>
        <v/>
      </c>
      <c r="CI112" s="382" t="str">
        <f ca="1">+IF(OFFSET('Water Data'!$I$28,0,10*ROW('Water Data'!I106))="","",OFFSET('Water Data'!$I$28,0,10*ROW('Water Data'!I106)))</f>
        <v/>
      </c>
      <c r="CJ112" s="382" t="str">
        <f ca="1">+IF(OFFSET('Water Data'!$I$29,0,10*ROW('Water Data'!I106))="","",OFFSET('Water Data'!$I$29,0,10*ROW('Water Data'!I106)))</f>
        <v/>
      </c>
      <c r="CK112" s="382" t="str">
        <f ca="1">+IF(OFFSET('Sanitation Data'!$D$28,0,10*ROW('Sanitation Data'!D106))="","",OFFSET('Sanitation Data'!$D$28,0,10*ROW('Sanitation Data'!D106)))</f>
        <v/>
      </c>
      <c r="CL112" s="382" t="str">
        <f ca="1">+IF(OFFSET('Sanitation Data'!$D$29,0,10*ROW('Sanitation Data'!D106))="","",OFFSET('Sanitation Data'!$D$29,0,10*ROW('Sanitation Data'!D106)))</f>
        <v/>
      </c>
      <c r="CM112" s="382" t="str">
        <f ca="1">+IF(OFFSET('Sanitation Data'!$D$30,0,10*ROW('Sanitation Data'!D106))="","",OFFSET('Sanitation Data'!$D$30,0,10*ROW('Sanitation Data'!D106)))</f>
        <v/>
      </c>
      <c r="CN112" s="382" t="str">
        <f ca="1">+IF(OFFSET('Sanitation Data'!$D$31,0,10*ROW('Sanitation Data'!D106))="","",OFFSET('Sanitation Data'!$D$31,0,10*ROW('Sanitation Data'!D106)))</f>
        <v/>
      </c>
      <c r="CO112" s="382" t="str">
        <f ca="1">+IF(OFFSET('Sanitation Data'!$D$32,0,10*ROW('Sanitation Data'!D106))="","",OFFSET('Sanitation Data'!$D$32,0,10*ROW('Sanitation Data'!D106)))</f>
        <v/>
      </c>
      <c r="CP112" s="382" t="str">
        <f ca="1">+IF(OFFSET('Sanitation Data'!$E$28,0,10*ROW('Sanitation Data'!E106))="","",OFFSET('Sanitation Data'!$E$28,0,10*ROW('Sanitation Data'!E106)))</f>
        <v/>
      </c>
      <c r="CQ112" s="382" t="str">
        <f ca="1">+IF(OFFSET('Sanitation Data'!$E$29,0,10*ROW('Sanitation Data'!E106))="","",OFFSET('Sanitation Data'!$E$29,0,10*ROW('Sanitation Data'!E106)))</f>
        <v/>
      </c>
      <c r="CR112" s="382" t="str">
        <f ca="1">+IF(OFFSET('Sanitation Data'!$E$30,0,10*ROW('Sanitation Data'!E106))="","",OFFSET('Sanitation Data'!$E$30,0,10*ROW('Sanitation Data'!E106)))</f>
        <v/>
      </c>
      <c r="CS112" s="382" t="str">
        <f ca="1">+IF(OFFSET('Sanitation Data'!$E$31,0,10*ROW('Sanitation Data'!E106))="","",OFFSET('Sanitation Data'!$E$31,0,10*ROW('Sanitation Data'!E106)))</f>
        <v/>
      </c>
      <c r="CT112" s="382" t="str">
        <f ca="1">+IF(OFFSET('Sanitation Data'!$E$32,0,10*ROW('Sanitation Data'!E106))="","",OFFSET('Sanitation Data'!$E$32,0,10*ROW('Sanitation Data'!E106)))</f>
        <v/>
      </c>
      <c r="CU112" s="382" t="str">
        <f ca="1">+IF(OFFSET('Sanitation Data'!$F$28,0,10*ROW('Sanitation Data'!F106))="","",OFFSET('Sanitation Data'!$F$28,0,10*ROW('Sanitation Data'!F106)))</f>
        <v/>
      </c>
      <c r="CV112" s="382" t="str">
        <f ca="1">+IF(OFFSET('Sanitation Data'!$F$29,0,10*ROW('Sanitation Data'!F106))="","",OFFSET('Sanitation Data'!$F$29,0,10*ROW('Sanitation Data'!F106)))</f>
        <v/>
      </c>
      <c r="CW112" s="382" t="str">
        <f ca="1">+IF(OFFSET('Sanitation Data'!$F$30,0,10*ROW('Sanitation Data'!F106))="","",OFFSET('Sanitation Data'!$F$30,0,10*ROW('Sanitation Data'!F106)))</f>
        <v/>
      </c>
      <c r="CX112" s="382" t="str">
        <f ca="1">+IF(OFFSET('Sanitation Data'!$F$31,0,10*ROW('Sanitation Data'!F106))="","",OFFSET('Sanitation Data'!$F$31,0,10*ROW('Sanitation Data'!F106)))</f>
        <v/>
      </c>
      <c r="CY112" s="382" t="str">
        <f ca="1">+IF(OFFSET('Sanitation Data'!$F$32,0,10*ROW('Sanitation Data'!F106))="","",OFFSET('Sanitation Data'!$F$32,0,10*ROW('Sanitation Data'!F106)))</f>
        <v/>
      </c>
      <c r="CZ112" s="382" t="str">
        <f ca="1">+IF(OFFSET('Sanitation Data'!$G$28,0,10*ROW('Sanitation Data'!G106))="","",OFFSET('Sanitation Data'!$G$28,0,10*ROW('Sanitation Data'!G106)))</f>
        <v/>
      </c>
      <c r="DA112" s="382" t="str">
        <f ca="1">+IF(OFFSET('Sanitation Data'!$G$29,0,10*ROW('Sanitation Data'!G106))="","",OFFSET('Sanitation Data'!$G$29,0,10*ROW('Sanitation Data'!G106)))</f>
        <v/>
      </c>
      <c r="DB112" s="382" t="str">
        <f ca="1">+IF(OFFSET('Sanitation Data'!$G$30,0,10*ROW('Sanitation Data'!G106))="","",OFFSET('Sanitation Data'!$G$30,0,10*ROW('Sanitation Data'!G106)))</f>
        <v/>
      </c>
      <c r="DC112" s="382" t="str">
        <f ca="1">+IF(OFFSET('Sanitation Data'!$G$31,0,10*ROW('Sanitation Data'!G106))="","",OFFSET('Sanitation Data'!$G$31,0,10*ROW('Sanitation Data'!G106)))</f>
        <v/>
      </c>
      <c r="DD112" s="382" t="str">
        <f ca="1">+IF(OFFSET('Sanitation Data'!$G$32,0,10*ROW('Sanitation Data'!G106))="","",OFFSET('Sanitation Data'!$G$32,0,10*ROW('Sanitation Data'!G106)))</f>
        <v/>
      </c>
      <c r="DE112" s="382" t="str">
        <f ca="1">+IF(OFFSET('Sanitation Data'!$H$28,0,10*ROW('Sanitation Data'!H106))="","",OFFSET('Sanitation Data'!$H$28,0,10*ROW('Sanitation Data'!H106)))</f>
        <v/>
      </c>
      <c r="DF112" s="382" t="str">
        <f ca="1">+IF(OFFSET('Sanitation Data'!$H$29,0,10*ROW('Sanitation Data'!H106))="","",OFFSET('Sanitation Data'!$H$29,0,10*ROW('Sanitation Data'!H106)))</f>
        <v/>
      </c>
      <c r="DG112" s="382" t="str">
        <f ca="1">+IF(OFFSET('Sanitation Data'!$H$30,0,10*ROW('Sanitation Data'!H106))="","",OFFSET('Sanitation Data'!$H$30,0,10*ROW('Sanitation Data'!H106)))</f>
        <v/>
      </c>
      <c r="DH112" s="382" t="str">
        <f ca="1">+IF(OFFSET('Sanitation Data'!$H$31,0,10*ROW('Sanitation Data'!H106))="","",OFFSET('Sanitation Data'!$H$31,0,10*ROW('Sanitation Data'!H106)))</f>
        <v/>
      </c>
      <c r="DI112" s="382" t="str">
        <f ca="1">+IF(OFFSET('Sanitation Data'!$H$32,0,10*ROW('Sanitation Data'!H106))="","",OFFSET('Sanitation Data'!$H$32,0,10*ROW('Sanitation Data'!H106)))</f>
        <v/>
      </c>
      <c r="DJ112" s="382" t="str">
        <f ca="1">+IF(OFFSET('Sanitation Data'!$I$28,0,10*ROW('Sanitation Data'!I106))="","",OFFSET('Sanitation Data'!$I$28,0,10*ROW('Sanitation Data'!I106)))</f>
        <v/>
      </c>
      <c r="DK112" s="382" t="str">
        <f ca="1">+IF(OFFSET('Sanitation Data'!$I$29,0,10*ROW('Sanitation Data'!I106))="","",OFFSET('Sanitation Data'!$I$29,0,10*ROW('Sanitation Data'!I106)))</f>
        <v/>
      </c>
      <c r="DL112" s="382" t="str">
        <f ca="1">+IF(OFFSET('Sanitation Data'!$I$30,0,10*ROW('Sanitation Data'!I106))="","",OFFSET('Sanitation Data'!$I$30,0,10*ROW('Sanitation Data'!I106)))</f>
        <v/>
      </c>
      <c r="DM112" s="382" t="str">
        <f ca="1">+IF(OFFSET('Sanitation Data'!$I$31,0,10*ROW('Sanitation Data'!I106))="","",OFFSET('Sanitation Data'!$I$31,0,10*ROW('Sanitation Data'!I106)))</f>
        <v/>
      </c>
      <c r="DN112" s="382" t="str">
        <f ca="1">+IF(OFFSET('Sanitation Data'!$I$32,0,10*ROW('Sanitation Data'!I106))="","",OFFSET('Sanitation Data'!$I$32,0,10*ROW('Sanitation Data'!I106)))</f>
        <v/>
      </c>
      <c r="DO112" s="382" t="str">
        <f ca="1">+IF(OFFSET('Hygiene Data'!$D$11,0,10*ROW('Hygiene Data'!D106))="","",OFFSET('Hygiene Data'!$D$11,0,10*ROW('Hygiene Data'!D106)))</f>
        <v/>
      </c>
      <c r="DP112" s="382" t="str">
        <f ca="1">+IF(OFFSET('Hygiene Data'!$D$12,0,10*ROW('Hygiene Data'!D106))="","",OFFSET('Hygiene Data'!$D$12,0,10*ROW('Hygiene Data'!D106)))</f>
        <v/>
      </c>
      <c r="DQ112" s="382" t="str">
        <f ca="1">+IF(OFFSET('Hygiene Data'!$D$13,0,10*ROW('Hygiene Data'!D106))="","",OFFSET('Hygiene Data'!$D$13,0,10*ROW('Hygiene Data'!D106)))</f>
        <v/>
      </c>
      <c r="DR112" s="382" t="str">
        <f ca="1">+IF(OFFSET('Hygiene Data'!$E$11,0,10*ROW('Hygiene Data'!E106))="","",OFFSET('Hygiene Data'!$E$11,0,10*ROW('Hygiene Data'!E106)))</f>
        <v/>
      </c>
      <c r="DS112" s="382" t="str">
        <f ca="1">+IF(OFFSET('Hygiene Data'!$E$12,0,10*ROW('Hygiene Data'!E106))="","",OFFSET('Hygiene Data'!$E$12,0,10*ROW('Hygiene Data'!E106)))</f>
        <v/>
      </c>
      <c r="DT112" s="382" t="str">
        <f ca="1">+IF(OFFSET('Hygiene Data'!$E$13,0,10*ROW('Hygiene Data'!E106))="","",OFFSET('Hygiene Data'!$E$13,0,10*ROW('Hygiene Data'!E106)))</f>
        <v/>
      </c>
      <c r="DU112" s="382" t="str">
        <f ca="1">+IF(OFFSET('Hygiene Data'!$F$11,0,10*ROW('Hygiene Data'!F106))="","",OFFSET('Hygiene Data'!$F$11,0,10*ROW('Hygiene Data'!F106)))</f>
        <v/>
      </c>
      <c r="DV112" s="382" t="str">
        <f ca="1">+IF(OFFSET('Hygiene Data'!$F$12,0,10*ROW('Hygiene Data'!F106))="","",OFFSET('Hygiene Data'!$F$12,0,10*ROW('Hygiene Data'!F106)))</f>
        <v/>
      </c>
      <c r="DW112" s="382" t="str">
        <f ca="1">+IF(OFFSET('Hygiene Data'!$F$13,0,10*ROW('Hygiene Data'!F106))="","",OFFSET('Hygiene Data'!$F$13,0,10*ROW('Hygiene Data'!F106)))</f>
        <v/>
      </c>
      <c r="DX112" s="382" t="str">
        <f ca="1">+IF(OFFSET('Hygiene Data'!$G$11,0,10*ROW('Hygiene Data'!G106))="","",OFFSET('Hygiene Data'!$G$11,0,10*ROW('Hygiene Data'!G106)))</f>
        <v/>
      </c>
      <c r="DY112" s="382" t="str">
        <f ca="1">+IF(OFFSET('Hygiene Data'!$G$12,0,10*ROW('Hygiene Data'!G106))="","",OFFSET('Hygiene Data'!$G$12,0,10*ROW('Hygiene Data'!G106)))</f>
        <v/>
      </c>
      <c r="DZ112" s="382" t="str">
        <f ca="1">+IF(OFFSET('Hygiene Data'!$G$13,0,10*ROW('Hygiene Data'!G106))="","",OFFSET('Hygiene Data'!$G$13,0,10*ROW('Hygiene Data'!G106)))</f>
        <v/>
      </c>
      <c r="EA112" s="382" t="str">
        <f ca="1">+IF(OFFSET('Hygiene Data'!$H$11,0,10*ROW('Hygiene Data'!H106))="","",OFFSET('Hygiene Data'!$H$11,0,10*ROW('Hygiene Data'!H106)))</f>
        <v/>
      </c>
      <c r="EB112" s="382" t="str">
        <f ca="1">+IF(OFFSET('Hygiene Data'!$H$12,0,10*ROW('Hygiene Data'!H106))="","",OFFSET('Hygiene Data'!$H$12,0,10*ROW('Hygiene Data'!H106)))</f>
        <v/>
      </c>
      <c r="EC112" s="382" t="str">
        <f ca="1">+IF(OFFSET('Hygiene Data'!$H$13,0,10*ROW('Hygiene Data'!H106))="","",OFFSET('Hygiene Data'!$H$13,0,10*ROW('Hygiene Data'!H106)))</f>
        <v/>
      </c>
      <c r="ED112" s="382" t="str">
        <f ca="1">+IF(OFFSET('Hygiene Data'!$I$11,0,10*ROW('Hygiene Data'!I106))="","",OFFSET('Hygiene Data'!$I$11,0,10*ROW('Hygiene Data'!I106)))</f>
        <v/>
      </c>
      <c r="EE112" s="382" t="str">
        <f ca="1">+IF(OFFSET('Hygiene Data'!$I$12,0,10*ROW('Hygiene Data'!I106))="","",OFFSET('Hygiene Data'!$I$12,0,10*ROW('Hygiene Data'!I106)))</f>
        <v/>
      </c>
      <c r="EF112" s="382" t="str">
        <f ca="1">+IF(OFFSET('Hygiene Data'!$I$13,0,10*ROW('Hygiene Data'!I106))="","",OFFSET('Hygiene Data'!$I$13,0,10*ROW('Hygiene Data'!I106)))</f>
        <v/>
      </c>
    </row>
    <row r="113" spans="1:136" x14ac:dyDescent="0.25">
      <c r="A113" s="491" t="str">
        <f ca="1">+IF(OFFSET('Water Data'!$B$2,0,10*ROW('Water Data'!E107))="","",OFFSET('Water Data'!$B$2,0,10*ROW('Water Data'!E107)))</f>
        <v/>
      </c>
      <c r="B113" s="491"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18" t="str">
        <f t="shared" ca="1" si="1"/>
        <v/>
      </c>
      <c r="D113" s="519"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19"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19"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19"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19"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19"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19"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19"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19"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19"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19"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19"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19"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19"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19"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19"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19"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19"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20"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20"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20"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20"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20"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20"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20"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20"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20"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20"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20"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20"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20"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20"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20"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20"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20"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20"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20"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20"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20"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20"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20"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20"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20"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20"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20"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20"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20"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20"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21"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97"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21"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21"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21"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21"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21"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21"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21"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21"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21"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21"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21"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21"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21"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21"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21"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21"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82" t="str">
        <f ca="1">+IF(OFFSET('Water Data'!$D$27,0,10*ROW('Water Data'!D107))="","",OFFSET('Water Data'!$D$27,0,10*ROW('Water Data'!D107)))</f>
        <v/>
      </c>
      <c r="BT113" s="382" t="str">
        <f ca="1">+IF(OFFSET('Water Data'!$D$28,0,10*ROW('Water Data'!D107))="","",OFFSET('Water Data'!$D$28,0,10*ROW('Water Data'!D107)))</f>
        <v/>
      </c>
      <c r="BU113" s="382" t="str">
        <f ca="1">+IF(OFFSET('Water Data'!$D$29,0,10*ROW('Water Data'!D107))="","",OFFSET('Water Data'!$D$29,0,10*ROW('Water Data'!D107)))</f>
        <v/>
      </c>
      <c r="BV113" s="382" t="str">
        <f ca="1">+IF(OFFSET('Water Data'!$E$27,0,10*ROW('Water Data'!E107))="","",OFFSET('Water Data'!$E$27,0,10*ROW('Water Data'!E107)))</f>
        <v/>
      </c>
      <c r="BW113" s="382" t="str">
        <f ca="1">+IF(OFFSET('Water Data'!$E$28,0,10*ROW('Water Data'!E107))="","",OFFSET('Water Data'!$E$28,0,10*ROW('Water Data'!E107)))</f>
        <v/>
      </c>
      <c r="BX113" s="382" t="str">
        <f ca="1">+IF(OFFSET('Water Data'!$E$29,0,10*ROW('Water Data'!E107))="","",OFFSET('Water Data'!$E$29,0,10*ROW('Water Data'!E107)))</f>
        <v/>
      </c>
      <c r="BY113" s="382" t="str">
        <f ca="1">+IF(OFFSET('Water Data'!$F$27,0,10*ROW('Water Data'!F107))="","",OFFSET('Water Data'!$F$27,0,10*ROW('Water Data'!F107)))</f>
        <v/>
      </c>
      <c r="BZ113" s="382" t="str">
        <f ca="1">+IF(OFFSET('Water Data'!$F$28,0,10*ROW('Water Data'!F107))="","",OFFSET('Water Data'!$F$28,0,10*ROW('Water Data'!F107)))</f>
        <v/>
      </c>
      <c r="CA113" s="382" t="str">
        <f ca="1">+IF(OFFSET('Water Data'!$F$29,0,10*ROW('Water Data'!F107))="","",OFFSET('Water Data'!$F$29,0,10*ROW('Water Data'!F107)))</f>
        <v/>
      </c>
      <c r="CB113" s="382" t="str">
        <f ca="1">+IF(OFFSET('Water Data'!$G$27,0,10*ROW('Water Data'!G107))="","",OFFSET('Water Data'!$G$27,0,10*ROW('Water Data'!G107)))</f>
        <v/>
      </c>
      <c r="CC113" s="382" t="str">
        <f ca="1">+IF(OFFSET('Water Data'!$G$28,0,10*ROW('Water Data'!G107))="","",OFFSET('Water Data'!$G$28,0,10*ROW('Water Data'!G107)))</f>
        <v/>
      </c>
      <c r="CD113" s="382" t="str">
        <f ca="1">+IF(OFFSET('Water Data'!$G$29,0,10*ROW('Water Data'!G107))="","",OFFSET('Water Data'!$G$29,0,10*ROW('Water Data'!G107)))</f>
        <v/>
      </c>
      <c r="CE113" s="382" t="str">
        <f ca="1">+IF(OFFSET('Water Data'!$H$27,0,10*ROW('Water Data'!H107))="","",OFFSET('Water Data'!$H$27,0,10*ROW('Water Data'!H107)))</f>
        <v/>
      </c>
      <c r="CF113" s="382" t="str">
        <f ca="1">+IF(OFFSET('Water Data'!$H$28,0,10*ROW('Water Data'!H107))="","",OFFSET('Water Data'!$H$28,0,10*ROW('Water Data'!H107)))</f>
        <v/>
      </c>
      <c r="CG113" s="382" t="str">
        <f ca="1">+IF(OFFSET('Water Data'!$H$29,0,10*ROW('Water Data'!H107))="","",OFFSET('Water Data'!$H$29,0,10*ROW('Water Data'!H107)))</f>
        <v/>
      </c>
      <c r="CH113" s="382" t="str">
        <f ca="1">+IF(OFFSET('Water Data'!$I$27,0,10*ROW('Water Data'!I107))="","",OFFSET('Water Data'!$I$27,0,10*ROW('Water Data'!I107)))</f>
        <v/>
      </c>
      <c r="CI113" s="382" t="str">
        <f ca="1">+IF(OFFSET('Water Data'!$I$28,0,10*ROW('Water Data'!I107))="","",OFFSET('Water Data'!$I$28,0,10*ROW('Water Data'!I107)))</f>
        <v/>
      </c>
      <c r="CJ113" s="382" t="str">
        <f ca="1">+IF(OFFSET('Water Data'!$I$29,0,10*ROW('Water Data'!I107))="","",OFFSET('Water Data'!$I$29,0,10*ROW('Water Data'!I107)))</f>
        <v/>
      </c>
      <c r="CK113" s="382" t="str">
        <f ca="1">+IF(OFFSET('Sanitation Data'!$D$28,0,10*ROW('Sanitation Data'!D107))="","",OFFSET('Sanitation Data'!$D$28,0,10*ROW('Sanitation Data'!D107)))</f>
        <v/>
      </c>
      <c r="CL113" s="382" t="str">
        <f ca="1">+IF(OFFSET('Sanitation Data'!$D$29,0,10*ROW('Sanitation Data'!D107))="","",OFFSET('Sanitation Data'!$D$29,0,10*ROW('Sanitation Data'!D107)))</f>
        <v/>
      </c>
      <c r="CM113" s="382" t="str">
        <f ca="1">+IF(OFFSET('Sanitation Data'!$D$30,0,10*ROW('Sanitation Data'!D107))="","",OFFSET('Sanitation Data'!$D$30,0,10*ROW('Sanitation Data'!D107)))</f>
        <v/>
      </c>
      <c r="CN113" s="382" t="str">
        <f ca="1">+IF(OFFSET('Sanitation Data'!$D$31,0,10*ROW('Sanitation Data'!D107))="","",OFFSET('Sanitation Data'!$D$31,0,10*ROW('Sanitation Data'!D107)))</f>
        <v/>
      </c>
      <c r="CO113" s="382" t="str">
        <f ca="1">+IF(OFFSET('Sanitation Data'!$D$32,0,10*ROW('Sanitation Data'!D107))="","",OFFSET('Sanitation Data'!$D$32,0,10*ROW('Sanitation Data'!D107)))</f>
        <v/>
      </c>
      <c r="CP113" s="382" t="str">
        <f ca="1">+IF(OFFSET('Sanitation Data'!$E$28,0,10*ROW('Sanitation Data'!E107))="","",OFFSET('Sanitation Data'!$E$28,0,10*ROW('Sanitation Data'!E107)))</f>
        <v/>
      </c>
      <c r="CQ113" s="382" t="str">
        <f ca="1">+IF(OFFSET('Sanitation Data'!$E$29,0,10*ROW('Sanitation Data'!E107))="","",OFFSET('Sanitation Data'!$E$29,0,10*ROW('Sanitation Data'!E107)))</f>
        <v/>
      </c>
      <c r="CR113" s="382" t="str">
        <f ca="1">+IF(OFFSET('Sanitation Data'!$E$30,0,10*ROW('Sanitation Data'!E107))="","",OFFSET('Sanitation Data'!$E$30,0,10*ROW('Sanitation Data'!E107)))</f>
        <v/>
      </c>
      <c r="CS113" s="382" t="str">
        <f ca="1">+IF(OFFSET('Sanitation Data'!$E$31,0,10*ROW('Sanitation Data'!E107))="","",OFFSET('Sanitation Data'!$E$31,0,10*ROW('Sanitation Data'!E107)))</f>
        <v/>
      </c>
      <c r="CT113" s="382" t="str">
        <f ca="1">+IF(OFFSET('Sanitation Data'!$E$32,0,10*ROW('Sanitation Data'!E107))="","",OFFSET('Sanitation Data'!$E$32,0,10*ROW('Sanitation Data'!E107)))</f>
        <v/>
      </c>
      <c r="CU113" s="382" t="str">
        <f ca="1">+IF(OFFSET('Sanitation Data'!$F$28,0,10*ROW('Sanitation Data'!F107))="","",OFFSET('Sanitation Data'!$F$28,0,10*ROW('Sanitation Data'!F107)))</f>
        <v/>
      </c>
      <c r="CV113" s="382" t="str">
        <f ca="1">+IF(OFFSET('Sanitation Data'!$F$29,0,10*ROW('Sanitation Data'!F107))="","",OFFSET('Sanitation Data'!$F$29,0,10*ROW('Sanitation Data'!F107)))</f>
        <v/>
      </c>
      <c r="CW113" s="382" t="str">
        <f ca="1">+IF(OFFSET('Sanitation Data'!$F$30,0,10*ROW('Sanitation Data'!F107))="","",OFFSET('Sanitation Data'!$F$30,0,10*ROW('Sanitation Data'!F107)))</f>
        <v/>
      </c>
      <c r="CX113" s="382" t="str">
        <f ca="1">+IF(OFFSET('Sanitation Data'!$F$31,0,10*ROW('Sanitation Data'!F107))="","",OFFSET('Sanitation Data'!$F$31,0,10*ROW('Sanitation Data'!F107)))</f>
        <v/>
      </c>
      <c r="CY113" s="382" t="str">
        <f ca="1">+IF(OFFSET('Sanitation Data'!$F$32,0,10*ROW('Sanitation Data'!F107))="","",OFFSET('Sanitation Data'!$F$32,0,10*ROW('Sanitation Data'!F107)))</f>
        <v/>
      </c>
      <c r="CZ113" s="382" t="str">
        <f ca="1">+IF(OFFSET('Sanitation Data'!$G$28,0,10*ROW('Sanitation Data'!G107))="","",OFFSET('Sanitation Data'!$G$28,0,10*ROW('Sanitation Data'!G107)))</f>
        <v/>
      </c>
      <c r="DA113" s="382" t="str">
        <f ca="1">+IF(OFFSET('Sanitation Data'!$G$29,0,10*ROW('Sanitation Data'!G107))="","",OFFSET('Sanitation Data'!$G$29,0,10*ROW('Sanitation Data'!G107)))</f>
        <v/>
      </c>
      <c r="DB113" s="382" t="str">
        <f ca="1">+IF(OFFSET('Sanitation Data'!$G$30,0,10*ROW('Sanitation Data'!G107))="","",OFFSET('Sanitation Data'!$G$30,0,10*ROW('Sanitation Data'!G107)))</f>
        <v/>
      </c>
      <c r="DC113" s="382" t="str">
        <f ca="1">+IF(OFFSET('Sanitation Data'!$G$31,0,10*ROW('Sanitation Data'!G107))="","",OFFSET('Sanitation Data'!$G$31,0,10*ROW('Sanitation Data'!G107)))</f>
        <v/>
      </c>
      <c r="DD113" s="382" t="str">
        <f ca="1">+IF(OFFSET('Sanitation Data'!$G$32,0,10*ROW('Sanitation Data'!G107))="","",OFFSET('Sanitation Data'!$G$32,0,10*ROW('Sanitation Data'!G107)))</f>
        <v/>
      </c>
      <c r="DE113" s="382" t="str">
        <f ca="1">+IF(OFFSET('Sanitation Data'!$H$28,0,10*ROW('Sanitation Data'!H107))="","",OFFSET('Sanitation Data'!$H$28,0,10*ROW('Sanitation Data'!H107)))</f>
        <v/>
      </c>
      <c r="DF113" s="382" t="str">
        <f ca="1">+IF(OFFSET('Sanitation Data'!$H$29,0,10*ROW('Sanitation Data'!H107))="","",OFFSET('Sanitation Data'!$H$29,0,10*ROW('Sanitation Data'!H107)))</f>
        <v/>
      </c>
      <c r="DG113" s="382" t="str">
        <f ca="1">+IF(OFFSET('Sanitation Data'!$H$30,0,10*ROW('Sanitation Data'!H107))="","",OFFSET('Sanitation Data'!$H$30,0,10*ROW('Sanitation Data'!H107)))</f>
        <v/>
      </c>
      <c r="DH113" s="382" t="str">
        <f ca="1">+IF(OFFSET('Sanitation Data'!$H$31,0,10*ROW('Sanitation Data'!H107))="","",OFFSET('Sanitation Data'!$H$31,0,10*ROW('Sanitation Data'!H107)))</f>
        <v/>
      </c>
      <c r="DI113" s="382" t="str">
        <f ca="1">+IF(OFFSET('Sanitation Data'!$H$32,0,10*ROW('Sanitation Data'!H107))="","",OFFSET('Sanitation Data'!$H$32,0,10*ROW('Sanitation Data'!H107)))</f>
        <v/>
      </c>
      <c r="DJ113" s="382" t="str">
        <f ca="1">+IF(OFFSET('Sanitation Data'!$I$28,0,10*ROW('Sanitation Data'!I107))="","",OFFSET('Sanitation Data'!$I$28,0,10*ROW('Sanitation Data'!I107)))</f>
        <v/>
      </c>
      <c r="DK113" s="382" t="str">
        <f ca="1">+IF(OFFSET('Sanitation Data'!$I$29,0,10*ROW('Sanitation Data'!I107))="","",OFFSET('Sanitation Data'!$I$29,0,10*ROW('Sanitation Data'!I107)))</f>
        <v/>
      </c>
      <c r="DL113" s="382" t="str">
        <f ca="1">+IF(OFFSET('Sanitation Data'!$I$30,0,10*ROW('Sanitation Data'!I107))="","",OFFSET('Sanitation Data'!$I$30,0,10*ROW('Sanitation Data'!I107)))</f>
        <v/>
      </c>
      <c r="DM113" s="382" t="str">
        <f ca="1">+IF(OFFSET('Sanitation Data'!$I$31,0,10*ROW('Sanitation Data'!I107))="","",OFFSET('Sanitation Data'!$I$31,0,10*ROW('Sanitation Data'!I107)))</f>
        <v/>
      </c>
      <c r="DN113" s="382" t="str">
        <f ca="1">+IF(OFFSET('Sanitation Data'!$I$32,0,10*ROW('Sanitation Data'!I107))="","",OFFSET('Sanitation Data'!$I$32,0,10*ROW('Sanitation Data'!I107)))</f>
        <v/>
      </c>
      <c r="DO113" s="382" t="str">
        <f ca="1">+IF(OFFSET('Hygiene Data'!$D$11,0,10*ROW('Hygiene Data'!D107))="","",OFFSET('Hygiene Data'!$D$11,0,10*ROW('Hygiene Data'!D107)))</f>
        <v/>
      </c>
      <c r="DP113" s="382" t="str">
        <f ca="1">+IF(OFFSET('Hygiene Data'!$D$12,0,10*ROW('Hygiene Data'!D107))="","",OFFSET('Hygiene Data'!$D$12,0,10*ROW('Hygiene Data'!D107)))</f>
        <v/>
      </c>
      <c r="DQ113" s="382" t="str">
        <f ca="1">+IF(OFFSET('Hygiene Data'!$D$13,0,10*ROW('Hygiene Data'!D107))="","",OFFSET('Hygiene Data'!$D$13,0,10*ROW('Hygiene Data'!D107)))</f>
        <v/>
      </c>
      <c r="DR113" s="382" t="str">
        <f ca="1">+IF(OFFSET('Hygiene Data'!$E$11,0,10*ROW('Hygiene Data'!E107))="","",OFFSET('Hygiene Data'!$E$11,0,10*ROW('Hygiene Data'!E107)))</f>
        <v/>
      </c>
      <c r="DS113" s="382" t="str">
        <f ca="1">+IF(OFFSET('Hygiene Data'!$E$12,0,10*ROW('Hygiene Data'!E107))="","",OFFSET('Hygiene Data'!$E$12,0,10*ROW('Hygiene Data'!E107)))</f>
        <v/>
      </c>
      <c r="DT113" s="382" t="str">
        <f ca="1">+IF(OFFSET('Hygiene Data'!$E$13,0,10*ROW('Hygiene Data'!E107))="","",OFFSET('Hygiene Data'!$E$13,0,10*ROW('Hygiene Data'!E107)))</f>
        <v/>
      </c>
      <c r="DU113" s="382" t="str">
        <f ca="1">+IF(OFFSET('Hygiene Data'!$F$11,0,10*ROW('Hygiene Data'!F107))="","",OFFSET('Hygiene Data'!$F$11,0,10*ROW('Hygiene Data'!F107)))</f>
        <v/>
      </c>
      <c r="DV113" s="382" t="str">
        <f ca="1">+IF(OFFSET('Hygiene Data'!$F$12,0,10*ROW('Hygiene Data'!F107))="","",OFFSET('Hygiene Data'!$F$12,0,10*ROW('Hygiene Data'!F107)))</f>
        <v/>
      </c>
      <c r="DW113" s="382" t="str">
        <f ca="1">+IF(OFFSET('Hygiene Data'!$F$13,0,10*ROW('Hygiene Data'!F107))="","",OFFSET('Hygiene Data'!$F$13,0,10*ROW('Hygiene Data'!F107)))</f>
        <v/>
      </c>
      <c r="DX113" s="382" t="str">
        <f ca="1">+IF(OFFSET('Hygiene Data'!$G$11,0,10*ROW('Hygiene Data'!G107))="","",OFFSET('Hygiene Data'!$G$11,0,10*ROW('Hygiene Data'!G107)))</f>
        <v/>
      </c>
      <c r="DY113" s="382" t="str">
        <f ca="1">+IF(OFFSET('Hygiene Data'!$G$12,0,10*ROW('Hygiene Data'!G107))="","",OFFSET('Hygiene Data'!$G$12,0,10*ROW('Hygiene Data'!G107)))</f>
        <v/>
      </c>
      <c r="DZ113" s="382" t="str">
        <f ca="1">+IF(OFFSET('Hygiene Data'!$G$13,0,10*ROW('Hygiene Data'!G107))="","",OFFSET('Hygiene Data'!$G$13,0,10*ROW('Hygiene Data'!G107)))</f>
        <v/>
      </c>
      <c r="EA113" s="382" t="str">
        <f ca="1">+IF(OFFSET('Hygiene Data'!$H$11,0,10*ROW('Hygiene Data'!H107))="","",OFFSET('Hygiene Data'!$H$11,0,10*ROW('Hygiene Data'!H107)))</f>
        <v/>
      </c>
      <c r="EB113" s="382" t="str">
        <f ca="1">+IF(OFFSET('Hygiene Data'!$H$12,0,10*ROW('Hygiene Data'!H107))="","",OFFSET('Hygiene Data'!$H$12,0,10*ROW('Hygiene Data'!H107)))</f>
        <v/>
      </c>
      <c r="EC113" s="382" t="str">
        <f ca="1">+IF(OFFSET('Hygiene Data'!$H$13,0,10*ROW('Hygiene Data'!H107))="","",OFFSET('Hygiene Data'!$H$13,0,10*ROW('Hygiene Data'!H107)))</f>
        <v/>
      </c>
      <c r="ED113" s="382" t="str">
        <f ca="1">+IF(OFFSET('Hygiene Data'!$I$11,0,10*ROW('Hygiene Data'!I107))="","",OFFSET('Hygiene Data'!$I$11,0,10*ROW('Hygiene Data'!I107)))</f>
        <v/>
      </c>
      <c r="EE113" s="382" t="str">
        <f ca="1">+IF(OFFSET('Hygiene Data'!$I$12,0,10*ROW('Hygiene Data'!I107))="","",OFFSET('Hygiene Data'!$I$12,0,10*ROW('Hygiene Data'!I107)))</f>
        <v/>
      </c>
      <c r="EF113" s="382" t="str">
        <f ca="1">+IF(OFFSET('Hygiene Data'!$I$13,0,10*ROW('Hygiene Data'!I107))="","",OFFSET('Hygiene Data'!$I$13,0,10*ROW('Hygiene Data'!I107)))</f>
        <v/>
      </c>
    </row>
    <row r="114" spans="1:136" x14ac:dyDescent="0.25">
      <c r="A114" s="491" t="str">
        <f ca="1">+IF(OFFSET('Water Data'!$B$2,0,10*ROW('Water Data'!E108))="","",OFFSET('Water Data'!$B$2,0,10*ROW('Water Data'!E108)))</f>
        <v/>
      </c>
      <c r="B114" s="491"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18" t="str">
        <f t="shared" ca="1" si="1"/>
        <v/>
      </c>
      <c r="D114" s="519"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19"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19"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19"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19"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19"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19"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19"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19"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19"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19"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19"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19"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19"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19"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19"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19"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19"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20"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20"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20"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20"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20"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20"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20"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20"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20"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20"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20"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20"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20"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20"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20"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20"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20"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20"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20"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20"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20"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20"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20"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20"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20"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20"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20"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20"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20"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20"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21"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97"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21"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21"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21"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21"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21"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21"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21"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21"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21"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21"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21"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21"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21"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21"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21"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21"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82" t="str">
        <f ca="1">+IF(OFFSET('Water Data'!$D$27,0,10*ROW('Water Data'!D108))="","",OFFSET('Water Data'!$D$27,0,10*ROW('Water Data'!D108)))</f>
        <v/>
      </c>
      <c r="BT114" s="382" t="str">
        <f ca="1">+IF(OFFSET('Water Data'!$D$28,0,10*ROW('Water Data'!D108))="","",OFFSET('Water Data'!$D$28,0,10*ROW('Water Data'!D108)))</f>
        <v/>
      </c>
      <c r="BU114" s="382" t="str">
        <f ca="1">+IF(OFFSET('Water Data'!$D$29,0,10*ROW('Water Data'!D108))="","",OFFSET('Water Data'!$D$29,0,10*ROW('Water Data'!D108)))</f>
        <v/>
      </c>
      <c r="BV114" s="382" t="str">
        <f ca="1">+IF(OFFSET('Water Data'!$E$27,0,10*ROW('Water Data'!E108))="","",OFFSET('Water Data'!$E$27,0,10*ROW('Water Data'!E108)))</f>
        <v/>
      </c>
      <c r="BW114" s="382" t="str">
        <f ca="1">+IF(OFFSET('Water Data'!$E$28,0,10*ROW('Water Data'!E108))="","",OFFSET('Water Data'!$E$28,0,10*ROW('Water Data'!E108)))</f>
        <v/>
      </c>
      <c r="BX114" s="382" t="str">
        <f ca="1">+IF(OFFSET('Water Data'!$E$29,0,10*ROW('Water Data'!E108))="","",OFFSET('Water Data'!$E$29,0,10*ROW('Water Data'!E108)))</f>
        <v/>
      </c>
      <c r="BY114" s="382" t="str">
        <f ca="1">+IF(OFFSET('Water Data'!$F$27,0,10*ROW('Water Data'!F108))="","",OFFSET('Water Data'!$F$27,0,10*ROW('Water Data'!F108)))</f>
        <v/>
      </c>
      <c r="BZ114" s="382" t="str">
        <f ca="1">+IF(OFFSET('Water Data'!$F$28,0,10*ROW('Water Data'!F108))="","",OFFSET('Water Data'!$F$28,0,10*ROW('Water Data'!F108)))</f>
        <v/>
      </c>
      <c r="CA114" s="382" t="str">
        <f ca="1">+IF(OFFSET('Water Data'!$F$29,0,10*ROW('Water Data'!F108))="","",OFFSET('Water Data'!$F$29,0,10*ROW('Water Data'!F108)))</f>
        <v/>
      </c>
      <c r="CB114" s="382" t="str">
        <f ca="1">+IF(OFFSET('Water Data'!$G$27,0,10*ROW('Water Data'!G108))="","",OFFSET('Water Data'!$G$27,0,10*ROW('Water Data'!G108)))</f>
        <v/>
      </c>
      <c r="CC114" s="382" t="str">
        <f ca="1">+IF(OFFSET('Water Data'!$G$28,0,10*ROW('Water Data'!G108))="","",OFFSET('Water Data'!$G$28,0,10*ROW('Water Data'!G108)))</f>
        <v/>
      </c>
      <c r="CD114" s="382" t="str">
        <f ca="1">+IF(OFFSET('Water Data'!$G$29,0,10*ROW('Water Data'!G108))="","",OFFSET('Water Data'!$G$29,0,10*ROW('Water Data'!G108)))</f>
        <v/>
      </c>
      <c r="CE114" s="382" t="str">
        <f ca="1">+IF(OFFSET('Water Data'!$H$27,0,10*ROW('Water Data'!H108))="","",OFFSET('Water Data'!$H$27,0,10*ROW('Water Data'!H108)))</f>
        <v/>
      </c>
      <c r="CF114" s="382" t="str">
        <f ca="1">+IF(OFFSET('Water Data'!$H$28,0,10*ROW('Water Data'!H108))="","",OFFSET('Water Data'!$H$28,0,10*ROW('Water Data'!H108)))</f>
        <v/>
      </c>
      <c r="CG114" s="382" t="str">
        <f ca="1">+IF(OFFSET('Water Data'!$H$29,0,10*ROW('Water Data'!H108))="","",OFFSET('Water Data'!$H$29,0,10*ROW('Water Data'!H108)))</f>
        <v/>
      </c>
      <c r="CH114" s="382" t="str">
        <f ca="1">+IF(OFFSET('Water Data'!$I$27,0,10*ROW('Water Data'!I108))="","",OFFSET('Water Data'!$I$27,0,10*ROW('Water Data'!I108)))</f>
        <v/>
      </c>
      <c r="CI114" s="382" t="str">
        <f ca="1">+IF(OFFSET('Water Data'!$I$28,0,10*ROW('Water Data'!I108))="","",OFFSET('Water Data'!$I$28,0,10*ROW('Water Data'!I108)))</f>
        <v/>
      </c>
      <c r="CJ114" s="382" t="str">
        <f ca="1">+IF(OFFSET('Water Data'!$I$29,0,10*ROW('Water Data'!I108))="","",OFFSET('Water Data'!$I$29,0,10*ROW('Water Data'!I108)))</f>
        <v/>
      </c>
      <c r="CK114" s="382" t="str">
        <f ca="1">+IF(OFFSET('Sanitation Data'!$D$28,0,10*ROW('Sanitation Data'!D108))="","",OFFSET('Sanitation Data'!$D$28,0,10*ROW('Sanitation Data'!D108)))</f>
        <v/>
      </c>
      <c r="CL114" s="382" t="str">
        <f ca="1">+IF(OFFSET('Sanitation Data'!$D$29,0,10*ROW('Sanitation Data'!D108))="","",OFFSET('Sanitation Data'!$D$29,0,10*ROW('Sanitation Data'!D108)))</f>
        <v/>
      </c>
      <c r="CM114" s="382" t="str">
        <f ca="1">+IF(OFFSET('Sanitation Data'!$D$30,0,10*ROW('Sanitation Data'!D108))="","",OFFSET('Sanitation Data'!$D$30,0,10*ROW('Sanitation Data'!D108)))</f>
        <v/>
      </c>
      <c r="CN114" s="382" t="str">
        <f ca="1">+IF(OFFSET('Sanitation Data'!$D$31,0,10*ROW('Sanitation Data'!D108))="","",OFFSET('Sanitation Data'!$D$31,0,10*ROW('Sanitation Data'!D108)))</f>
        <v/>
      </c>
      <c r="CO114" s="382" t="str">
        <f ca="1">+IF(OFFSET('Sanitation Data'!$D$32,0,10*ROW('Sanitation Data'!D108))="","",OFFSET('Sanitation Data'!$D$32,0,10*ROW('Sanitation Data'!D108)))</f>
        <v/>
      </c>
      <c r="CP114" s="382" t="str">
        <f ca="1">+IF(OFFSET('Sanitation Data'!$E$28,0,10*ROW('Sanitation Data'!E108))="","",OFFSET('Sanitation Data'!$E$28,0,10*ROW('Sanitation Data'!E108)))</f>
        <v/>
      </c>
      <c r="CQ114" s="382" t="str">
        <f ca="1">+IF(OFFSET('Sanitation Data'!$E$29,0,10*ROW('Sanitation Data'!E108))="","",OFFSET('Sanitation Data'!$E$29,0,10*ROW('Sanitation Data'!E108)))</f>
        <v/>
      </c>
      <c r="CR114" s="382" t="str">
        <f ca="1">+IF(OFFSET('Sanitation Data'!$E$30,0,10*ROW('Sanitation Data'!E108))="","",OFFSET('Sanitation Data'!$E$30,0,10*ROW('Sanitation Data'!E108)))</f>
        <v/>
      </c>
      <c r="CS114" s="382" t="str">
        <f ca="1">+IF(OFFSET('Sanitation Data'!$E$31,0,10*ROW('Sanitation Data'!E108))="","",OFFSET('Sanitation Data'!$E$31,0,10*ROW('Sanitation Data'!E108)))</f>
        <v/>
      </c>
      <c r="CT114" s="382" t="str">
        <f ca="1">+IF(OFFSET('Sanitation Data'!$E$32,0,10*ROW('Sanitation Data'!E108))="","",OFFSET('Sanitation Data'!$E$32,0,10*ROW('Sanitation Data'!E108)))</f>
        <v/>
      </c>
      <c r="CU114" s="382" t="str">
        <f ca="1">+IF(OFFSET('Sanitation Data'!$F$28,0,10*ROW('Sanitation Data'!F108))="","",OFFSET('Sanitation Data'!$F$28,0,10*ROW('Sanitation Data'!F108)))</f>
        <v/>
      </c>
      <c r="CV114" s="382" t="str">
        <f ca="1">+IF(OFFSET('Sanitation Data'!$F$29,0,10*ROW('Sanitation Data'!F108))="","",OFFSET('Sanitation Data'!$F$29,0,10*ROW('Sanitation Data'!F108)))</f>
        <v/>
      </c>
      <c r="CW114" s="382" t="str">
        <f ca="1">+IF(OFFSET('Sanitation Data'!$F$30,0,10*ROW('Sanitation Data'!F108))="","",OFFSET('Sanitation Data'!$F$30,0,10*ROW('Sanitation Data'!F108)))</f>
        <v/>
      </c>
      <c r="CX114" s="382" t="str">
        <f ca="1">+IF(OFFSET('Sanitation Data'!$F$31,0,10*ROW('Sanitation Data'!F108))="","",OFFSET('Sanitation Data'!$F$31,0,10*ROW('Sanitation Data'!F108)))</f>
        <v/>
      </c>
      <c r="CY114" s="382" t="str">
        <f ca="1">+IF(OFFSET('Sanitation Data'!$F$32,0,10*ROW('Sanitation Data'!F108))="","",OFFSET('Sanitation Data'!$F$32,0,10*ROW('Sanitation Data'!F108)))</f>
        <v/>
      </c>
      <c r="CZ114" s="382" t="str">
        <f ca="1">+IF(OFFSET('Sanitation Data'!$G$28,0,10*ROW('Sanitation Data'!G108))="","",OFFSET('Sanitation Data'!$G$28,0,10*ROW('Sanitation Data'!G108)))</f>
        <v/>
      </c>
      <c r="DA114" s="382" t="str">
        <f ca="1">+IF(OFFSET('Sanitation Data'!$G$29,0,10*ROW('Sanitation Data'!G108))="","",OFFSET('Sanitation Data'!$G$29,0,10*ROW('Sanitation Data'!G108)))</f>
        <v/>
      </c>
      <c r="DB114" s="382" t="str">
        <f ca="1">+IF(OFFSET('Sanitation Data'!$G$30,0,10*ROW('Sanitation Data'!G108))="","",OFFSET('Sanitation Data'!$G$30,0,10*ROW('Sanitation Data'!G108)))</f>
        <v/>
      </c>
      <c r="DC114" s="382" t="str">
        <f ca="1">+IF(OFFSET('Sanitation Data'!$G$31,0,10*ROW('Sanitation Data'!G108))="","",OFFSET('Sanitation Data'!$G$31,0,10*ROW('Sanitation Data'!G108)))</f>
        <v/>
      </c>
      <c r="DD114" s="382" t="str">
        <f ca="1">+IF(OFFSET('Sanitation Data'!$G$32,0,10*ROW('Sanitation Data'!G108))="","",OFFSET('Sanitation Data'!$G$32,0,10*ROW('Sanitation Data'!G108)))</f>
        <v/>
      </c>
      <c r="DE114" s="382" t="str">
        <f ca="1">+IF(OFFSET('Sanitation Data'!$H$28,0,10*ROW('Sanitation Data'!H108))="","",OFFSET('Sanitation Data'!$H$28,0,10*ROW('Sanitation Data'!H108)))</f>
        <v/>
      </c>
      <c r="DF114" s="382" t="str">
        <f ca="1">+IF(OFFSET('Sanitation Data'!$H$29,0,10*ROW('Sanitation Data'!H108))="","",OFFSET('Sanitation Data'!$H$29,0,10*ROW('Sanitation Data'!H108)))</f>
        <v/>
      </c>
      <c r="DG114" s="382" t="str">
        <f ca="1">+IF(OFFSET('Sanitation Data'!$H$30,0,10*ROW('Sanitation Data'!H108))="","",OFFSET('Sanitation Data'!$H$30,0,10*ROW('Sanitation Data'!H108)))</f>
        <v/>
      </c>
      <c r="DH114" s="382" t="str">
        <f ca="1">+IF(OFFSET('Sanitation Data'!$H$31,0,10*ROW('Sanitation Data'!H108))="","",OFFSET('Sanitation Data'!$H$31,0,10*ROW('Sanitation Data'!H108)))</f>
        <v/>
      </c>
      <c r="DI114" s="382" t="str">
        <f ca="1">+IF(OFFSET('Sanitation Data'!$H$32,0,10*ROW('Sanitation Data'!H108))="","",OFFSET('Sanitation Data'!$H$32,0,10*ROW('Sanitation Data'!H108)))</f>
        <v/>
      </c>
      <c r="DJ114" s="382" t="str">
        <f ca="1">+IF(OFFSET('Sanitation Data'!$I$28,0,10*ROW('Sanitation Data'!I108))="","",OFFSET('Sanitation Data'!$I$28,0,10*ROW('Sanitation Data'!I108)))</f>
        <v/>
      </c>
      <c r="DK114" s="382" t="str">
        <f ca="1">+IF(OFFSET('Sanitation Data'!$I$29,0,10*ROW('Sanitation Data'!I108))="","",OFFSET('Sanitation Data'!$I$29,0,10*ROW('Sanitation Data'!I108)))</f>
        <v/>
      </c>
      <c r="DL114" s="382" t="str">
        <f ca="1">+IF(OFFSET('Sanitation Data'!$I$30,0,10*ROW('Sanitation Data'!I108))="","",OFFSET('Sanitation Data'!$I$30,0,10*ROW('Sanitation Data'!I108)))</f>
        <v/>
      </c>
      <c r="DM114" s="382" t="str">
        <f ca="1">+IF(OFFSET('Sanitation Data'!$I$31,0,10*ROW('Sanitation Data'!I108))="","",OFFSET('Sanitation Data'!$I$31,0,10*ROW('Sanitation Data'!I108)))</f>
        <v/>
      </c>
      <c r="DN114" s="382" t="str">
        <f ca="1">+IF(OFFSET('Sanitation Data'!$I$32,0,10*ROW('Sanitation Data'!I108))="","",OFFSET('Sanitation Data'!$I$32,0,10*ROW('Sanitation Data'!I108)))</f>
        <v/>
      </c>
      <c r="DO114" s="382" t="str">
        <f ca="1">+IF(OFFSET('Hygiene Data'!$D$11,0,10*ROW('Hygiene Data'!D108))="","",OFFSET('Hygiene Data'!$D$11,0,10*ROW('Hygiene Data'!D108)))</f>
        <v/>
      </c>
      <c r="DP114" s="382" t="str">
        <f ca="1">+IF(OFFSET('Hygiene Data'!$D$12,0,10*ROW('Hygiene Data'!D108))="","",OFFSET('Hygiene Data'!$D$12,0,10*ROW('Hygiene Data'!D108)))</f>
        <v/>
      </c>
      <c r="DQ114" s="382" t="str">
        <f ca="1">+IF(OFFSET('Hygiene Data'!$D$13,0,10*ROW('Hygiene Data'!D108))="","",OFFSET('Hygiene Data'!$D$13,0,10*ROW('Hygiene Data'!D108)))</f>
        <v/>
      </c>
      <c r="DR114" s="382" t="str">
        <f ca="1">+IF(OFFSET('Hygiene Data'!$E$11,0,10*ROW('Hygiene Data'!E108))="","",OFFSET('Hygiene Data'!$E$11,0,10*ROW('Hygiene Data'!E108)))</f>
        <v/>
      </c>
      <c r="DS114" s="382" t="str">
        <f ca="1">+IF(OFFSET('Hygiene Data'!$E$12,0,10*ROW('Hygiene Data'!E108))="","",OFFSET('Hygiene Data'!$E$12,0,10*ROW('Hygiene Data'!E108)))</f>
        <v/>
      </c>
      <c r="DT114" s="382" t="str">
        <f ca="1">+IF(OFFSET('Hygiene Data'!$E$13,0,10*ROW('Hygiene Data'!E108))="","",OFFSET('Hygiene Data'!$E$13,0,10*ROW('Hygiene Data'!E108)))</f>
        <v/>
      </c>
      <c r="DU114" s="382" t="str">
        <f ca="1">+IF(OFFSET('Hygiene Data'!$F$11,0,10*ROW('Hygiene Data'!F108))="","",OFFSET('Hygiene Data'!$F$11,0,10*ROW('Hygiene Data'!F108)))</f>
        <v/>
      </c>
      <c r="DV114" s="382" t="str">
        <f ca="1">+IF(OFFSET('Hygiene Data'!$F$12,0,10*ROW('Hygiene Data'!F108))="","",OFFSET('Hygiene Data'!$F$12,0,10*ROW('Hygiene Data'!F108)))</f>
        <v/>
      </c>
      <c r="DW114" s="382" t="str">
        <f ca="1">+IF(OFFSET('Hygiene Data'!$F$13,0,10*ROW('Hygiene Data'!F108))="","",OFFSET('Hygiene Data'!$F$13,0,10*ROW('Hygiene Data'!F108)))</f>
        <v/>
      </c>
      <c r="DX114" s="382" t="str">
        <f ca="1">+IF(OFFSET('Hygiene Data'!$G$11,0,10*ROW('Hygiene Data'!G108))="","",OFFSET('Hygiene Data'!$G$11,0,10*ROW('Hygiene Data'!G108)))</f>
        <v/>
      </c>
      <c r="DY114" s="382" t="str">
        <f ca="1">+IF(OFFSET('Hygiene Data'!$G$12,0,10*ROW('Hygiene Data'!G108))="","",OFFSET('Hygiene Data'!$G$12,0,10*ROW('Hygiene Data'!G108)))</f>
        <v/>
      </c>
      <c r="DZ114" s="382" t="str">
        <f ca="1">+IF(OFFSET('Hygiene Data'!$G$13,0,10*ROW('Hygiene Data'!G108))="","",OFFSET('Hygiene Data'!$G$13,0,10*ROW('Hygiene Data'!G108)))</f>
        <v/>
      </c>
      <c r="EA114" s="382" t="str">
        <f ca="1">+IF(OFFSET('Hygiene Data'!$H$11,0,10*ROW('Hygiene Data'!H108))="","",OFFSET('Hygiene Data'!$H$11,0,10*ROW('Hygiene Data'!H108)))</f>
        <v/>
      </c>
      <c r="EB114" s="382" t="str">
        <f ca="1">+IF(OFFSET('Hygiene Data'!$H$12,0,10*ROW('Hygiene Data'!H108))="","",OFFSET('Hygiene Data'!$H$12,0,10*ROW('Hygiene Data'!H108)))</f>
        <v/>
      </c>
      <c r="EC114" s="382" t="str">
        <f ca="1">+IF(OFFSET('Hygiene Data'!$H$13,0,10*ROW('Hygiene Data'!H108))="","",OFFSET('Hygiene Data'!$H$13,0,10*ROW('Hygiene Data'!H108)))</f>
        <v/>
      </c>
      <c r="ED114" s="382" t="str">
        <f ca="1">+IF(OFFSET('Hygiene Data'!$I$11,0,10*ROW('Hygiene Data'!I108))="","",OFFSET('Hygiene Data'!$I$11,0,10*ROW('Hygiene Data'!I108)))</f>
        <v/>
      </c>
      <c r="EE114" s="382" t="str">
        <f ca="1">+IF(OFFSET('Hygiene Data'!$I$12,0,10*ROW('Hygiene Data'!I108))="","",OFFSET('Hygiene Data'!$I$12,0,10*ROW('Hygiene Data'!I108)))</f>
        <v/>
      </c>
      <c r="EF114" s="382" t="str">
        <f ca="1">+IF(OFFSET('Hygiene Data'!$I$13,0,10*ROW('Hygiene Data'!I108))="","",OFFSET('Hygiene Data'!$I$13,0,10*ROW('Hygiene Data'!I108)))</f>
        <v/>
      </c>
    </row>
    <row r="115" spans="1:136" x14ac:dyDescent="0.25">
      <c r="A115" s="491" t="str">
        <f ca="1">+IF(OFFSET('Water Data'!$B$2,0,10*ROW('Water Data'!E109))="","",OFFSET('Water Data'!$B$2,0,10*ROW('Water Data'!E109)))</f>
        <v/>
      </c>
      <c r="B115" s="491"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18" t="str">
        <f t="shared" ca="1" si="1"/>
        <v/>
      </c>
      <c r="D115" s="519"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19"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19"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19"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19"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19"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19"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19"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19"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19"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19"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19"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19"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19"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19"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19"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19"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19"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20"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20"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20"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20"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20"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20"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20"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20"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20"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20"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20"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20"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20"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20"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20"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20"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20"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20"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20"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20"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20"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20"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20"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20"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20"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20"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20"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20"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20"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20"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21"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97"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21"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21"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21"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21"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21"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21"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21"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21"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21"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21"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21"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21"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21"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21"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21"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21"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82" t="str">
        <f ca="1">+IF(OFFSET('Water Data'!$D$27,0,10*ROW('Water Data'!D109))="","",OFFSET('Water Data'!$D$27,0,10*ROW('Water Data'!D109)))</f>
        <v/>
      </c>
      <c r="BT115" s="382" t="str">
        <f ca="1">+IF(OFFSET('Water Data'!$D$28,0,10*ROW('Water Data'!D109))="","",OFFSET('Water Data'!$D$28,0,10*ROW('Water Data'!D109)))</f>
        <v/>
      </c>
      <c r="BU115" s="382" t="str">
        <f ca="1">+IF(OFFSET('Water Data'!$D$29,0,10*ROW('Water Data'!D109))="","",OFFSET('Water Data'!$D$29,0,10*ROW('Water Data'!D109)))</f>
        <v/>
      </c>
      <c r="BV115" s="382" t="str">
        <f ca="1">+IF(OFFSET('Water Data'!$E$27,0,10*ROW('Water Data'!E109))="","",OFFSET('Water Data'!$E$27,0,10*ROW('Water Data'!E109)))</f>
        <v/>
      </c>
      <c r="BW115" s="382" t="str">
        <f ca="1">+IF(OFFSET('Water Data'!$E$28,0,10*ROW('Water Data'!E109))="","",OFFSET('Water Data'!$E$28,0,10*ROW('Water Data'!E109)))</f>
        <v/>
      </c>
      <c r="BX115" s="382" t="str">
        <f ca="1">+IF(OFFSET('Water Data'!$E$29,0,10*ROW('Water Data'!E109))="","",OFFSET('Water Data'!$E$29,0,10*ROW('Water Data'!E109)))</f>
        <v/>
      </c>
      <c r="BY115" s="382" t="str">
        <f ca="1">+IF(OFFSET('Water Data'!$F$27,0,10*ROW('Water Data'!F109))="","",OFFSET('Water Data'!$F$27,0,10*ROW('Water Data'!F109)))</f>
        <v/>
      </c>
      <c r="BZ115" s="382" t="str">
        <f ca="1">+IF(OFFSET('Water Data'!$F$28,0,10*ROW('Water Data'!F109))="","",OFFSET('Water Data'!$F$28,0,10*ROW('Water Data'!F109)))</f>
        <v/>
      </c>
      <c r="CA115" s="382" t="str">
        <f ca="1">+IF(OFFSET('Water Data'!$F$29,0,10*ROW('Water Data'!F109))="","",OFFSET('Water Data'!$F$29,0,10*ROW('Water Data'!F109)))</f>
        <v/>
      </c>
      <c r="CB115" s="382" t="str">
        <f ca="1">+IF(OFFSET('Water Data'!$G$27,0,10*ROW('Water Data'!G109))="","",OFFSET('Water Data'!$G$27,0,10*ROW('Water Data'!G109)))</f>
        <v/>
      </c>
      <c r="CC115" s="382" t="str">
        <f ca="1">+IF(OFFSET('Water Data'!$G$28,0,10*ROW('Water Data'!G109))="","",OFFSET('Water Data'!$G$28,0,10*ROW('Water Data'!G109)))</f>
        <v/>
      </c>
      <c r="CD115" s="382" t="str">
        <f ca="1">+IF(OFFSET('Water Data'!$G$29,0,10*ROW('Water Data'!G109))="","",OFFSET('Water Data'!$G$29,0,10*ROW('Water Data'!G109)))</f>
        <v/>
      </c>
      <c r="CE115" s="382" t="str">
        <f ca="1">+IF(OFFSET('Water Data'!$H$27,0,10*ROW('Water Data'!H109))="","",OFFSET('Water Data'!$H$27,0,10*ROW('Water Data'!H109)))</f>
        <v/>
      </c>
      <c r="CF115" s="382" t="str">
        <f ca="1">+IF(OFFSET('Water Data'!$H$28,0,10*ROW('Water Data'!H109))="","",OFFSET('Water Data'!$H$28,0,10*ROW('Water Data'!H109)))</f>
        <v/>
      </c>
      <c r="CG115" s="382" t="str">
        <f ca="1">+IF(OFFSET('Water Data'!$H$29,0,10*ROW('Water Data'!H109))="","",OFFSET('Water Data'!$H$29,0,10*ROW('Water Data'!H109)))</f>
        <v/>
      </c>
      <c r="CH115" s="382" t="str">
        <f ca="1">+IF(OFFSET('Water Data'!$I$27,0,10*ROW('Water Data'!I109))="","",OFFSET('Water Data'!$I$27,0,10*ROW('Water Data'!I109)))</f>
        <v/>
      </c>
      <c r="CI115" s="382" t="str">
        <f ca="1">+IF(OFFSET('Water Data'!$I$28,0,10*ROW('Water Data'!I109))="","",OFFSET('Water Data'!$I$28,0,10*ROW('Water Data'!I109)))</f>
        <v/>
      </c>
      <c r="CJ115" s="382" t="str">
        <f ca="1">+IF(OFFSET('Water Data'!$I$29,0,10*ROW('Water Data'!I109))="","",OFFSET('Water Data'!$I$29,0,10*ROW('Water Data'!I109)))</f>
        <v/>
      </c>
      <c r="CK115" s="382" t="str">
        <f ca="1">+IF(OFFSET('Sanitation Data'!$D$28,0,10*ROW('Sanitation Data'!D109))="","",OFFSET('Sanitation Data'!$D$28,0,10*ROW('Sanitation Data'!D109)))</f>
        <v/>
      </c>
      <c r="CL115" s="382" t="str">
        <f ca="1">+IF(OFFSET('Sanitation Data'!$D$29,0,10*ROW('Sanitation Data'!D109))="","",OFFSET('Sanitation Data'!$D$29,0,10*ROW('Sanitation Data'!D109)))</f>
        <v/>
      </c>
      <c r="CM115" s="382" t="str">
        <f ca="1">+IF(OFFSET('Sanitation Data'!$D$30,0,10*ROW('Sanitation Data'!D109))="","",OFFSET('Sanitation Data'!$D$30,0,10*ROW('Sanitation Data'!D109)))</f>
        <v/>
      </c>
      <c r="CN115" s="382" t="str">
        <f ca="1">+IF(OFFSET('Sanitation Data'!$D$31,0,10*ROW('Sanitation Data'!D109))="","",OFFSET('Sanitation Data'!$D$31,0,10*ROW('Sanitation Data'!D109)))</f>
        <v/>
      </c>
      <c r="CO115" s="382" t="str">
        <f ca="1">+IF(OFFSET('Sanitation Data'!$D$32,0,10*ROW('Sanitation Data'!D109))="","",OFFSET('Sanitation Data'!$D$32,0,10*ROW('Sanitation Data'!D109)))</f>
        <v/>
      </c>
      <c r="CP115" s="382" t="str">
        <f ca="1">+IF(OFFSET('Sanitation Data'!$E$28,0,10*ROW('Sanitation Data'!E109))="","",OFFSET('Sanitation Data'!$E$28,0,10*ROW('Sanitation Data'!E109)))</f>
        <v/>
      </c>
      <c r="CQ115" s="382" t="str">
        <f ca="1">+IF(OFFSET('Sanitation Data'!$E$29,0,10*ROW('Sanitation Data'!E109))="","",OFFSET('Sanitation Data'!$E$29,0,10*ROW('Sanitation Data'!E109)))</f>
        <v/>
      </c>
      <c r="CR115" s="382" t="str">
        <f ca="1">+IF(OFFSET('Sanitation Data'!$E$30,0,10*ROW('Sanitation Data'!E109))="","",OFFSET('Sanitation Data'!$E$30,0,10*ROW('Sanitation Data'!E109)))</f>
        <v/>
      </c>
      <c r="CS115" s="382" t="str">
        <f ca="1">+IF(OFFSET('Sanitation Data'!$E$31,0,10*ROW('Sanitation Data'!E109))="","",OFFSET('Sanitation Data'!$E$31,0,10*ROW('Sanitation Data'!E109)))</f>
        <v/>
      </c>
      <c r="CT115" s="382" t="str">
        <f ca="1">+IF(OFFSET('Sanitation Data'!$E$32,0,10*ROW('Sanitation Data'!E109))="","",OFFSET('Sanitation Data'!$E$32,0,10*ROW('Sanitation Data'!E109)))</f>
        <v/>
      </c>
      <c r="CU115" s="382" t="str">
        <f ca="1">+IF(OFFSET('Sanitation Data'!$F$28,0,10*ROW('Sanitation Data'!F109))="","",OFFSET('Sanitation Data'!$F$28,0,10*ROW('Sanitation Data'!F109)))</f>
        <v/>
      </c>
      <c r="CV115" s="382" t="str">
        <f ca="1">+IF(OFFSET('Sanitation Data'!$F$29,0,10*ROW('Sanitation Data'!F109))="","",OFFSET('Sanitation Data'!$F$29,0,10*ROW('Sanitation Data'!F109)))</f>
        <v/>
      </c>
      <c r="CW115" s="382" t="str">
        <f ca="1">+IF(OFFSET('Sanitation Data'!$F$30,0,10*ROW('Sanitation Data'!F109))="","",OFFSET('Sanitation Data'!$F$30,0,10*ROW('Sanitation Data'!F109)))</f>
        <v/>
      </c>
      <c r="CX115" s="382" t="str">
        <f ca="1">+IF(OFFSET('Sanitation Data'!$F$31,0,10*ROW('Sanitation Data'!F109))="","",OFFSET('Sanitation Data'!$F$31,0,10*ROW('Sanitation Data'!F109)))</f>
        <v/>
      </c>
      <c r="CY115" s="382" t="str">
        <f ca="1">+IF(OFFSET('Sanitation Data'!$F$32,0,10*ROW('Sanitation Data'!F109))="","",OFFSET('Sanitation Data'!$F$32,0,10*ROW('Sanitation Data'!F109)))</f>
        <v/>
      </c>
      <c r="CZ115" s="382" t="str">
        <f ca="1">+IF(OFFSET('Sanitation Data'!$G$28,0,10*ROW('Sanitation Data'!G109))="","",OFFSET('Sanitation Data'!$G$28,0,10*ROW('Sanitation Data'!G109)))</f>
        <v/>
      </c>
      <c r="DA115" s="382" t="str">
        <f ca="1">+IF(OFFSET('Sanitation Data'!$G$29,0,10*ROW('Sanitation Data'!G109))="","",OFFSET('Sanitation Data'!$G$29,0,10*ROW('Sanitation Data'!G109)))</f>
        <v/>
      </c>
      <c r="DB115" s="382" t="str">
        <f ca="1">+IF(OFFSET('Sanitation Data'!$G$30,0,10*ROW('Sanitation Data'!G109))="","",OFFSET('Sanitation Data'!$G$30,0,10*ROW('Sanitation Data'!G109)))</f>
        <v/>
      </c>
      <c r="DC115" s="382" t="str">
        <f ca="1">+IF(OFFSET('Sanitation Data'!$G$31,0,10*ROW('Sanitation Data'!G109))="","",OFFSET('Sanitation Data'!$G$31,0,10*ROW('Sanitation Data'!G109)))</f>
        <v/>
      </c>
      <c r="DD115" s="382" t="str">
        <f ca="1">+IF(OFFSET('Sanitation Data'!$G$32,0,10*ROW('Sanitation Data'!G109))="","",OFFSET('Sanitation Data'!$G$32,0,10*ROW('Sanitation Data'!G109)))</f>
        <v/>
      </c>
      <c r="DE115" s="382" t="str">
        <f ca="1">+IF(OFFSET('Sanitation Data'!$H$28,0,10*ROW('Sanitation Data'!H109))="","",OFFSET('Sanitation Data'!$H$28,0,10*ROW('Sanitation Data'!H109)))</f>
        <v/>
      </c>
      <c r="DF115" s="382" t="str">
        <f ca="1">+IF(OFFSET('Sanitation Data'!$H$29,0,10*ROW('Sanitation Data'!H109))="","",OFFSET('Sanitation Data'!$H$29,0,10*ROW('Sanitation Data'!H109)))</f>
        <v/>
      </c>
      <c r="DG115" s="382" t="str">
        <f ca="1">+IF(OFFSET('Sanitation Data'!$H$30,0,10*ROW('Sanitation Data'!H109))="","",OFFSET('Sanitation Data'!$H$30,0,10*ROW('Sanitation Data'!H109)))</f>
        <v/>
      </c>
      <c r="DH115" s="382" t="str">
        <f ca="1">+IF(OFFSET('Sanitation Data'!$H$31,0,10*ROW('Sanitation Data'!H109))="","",OFFSET('Sanitation Data'!$H$31,0,10*ROW('Sanitation Data'!H109)))</f>
        <v/>
      </c>
      <c r="DI115" s="382" t="str">
        <f ca="1">+IF(OFFSET('Sanitation Data'!$H$32,0,10*ROW('Sanitation Data'!H109))="","",OFFSET('Sanitation Data'!$H$32,0,10*ROW('Sanitation Data'!H109)))</f>
        <v/>
      </c>
      <c r="DJ115" s="382" t="str">
        <f ca="1">+IF(OFFSET('Sanitation Data'!$I$28,0,10*ROW('Sanitation Data'!I109))="","",OFFSET('Sanitation Data'!$I$28,0,10*ROW('Sanitation Data'!I109)))</f>
        <v/>
      </c>
      <c r="DK115" s="382" t="str">
        <f ca="1">+IF(OFFSET('Sanitation Data'!$I$29,0,10*ROW('Sanitation Data'!I109))="","",OFFSET('Sanitation Data'!$I$29,0,10*ROW('Sanitation Data'!I109)))</f>
        <v/>
      </c>
      <c r="DL115" s="382" t="str">
        <f ca="1">+IF(OFFSET('Sanitation Data'!$I$30,0,10*ROW('Sanitation Data'!I109))="","",OFFSET('Sanitation Data'!$I$30,0,10*ROW('Sanitation Data'!I109)))</f>
        <v/>
      </c>
      <c r="DM115" s="382" t="str">
        <f ca="1">+IF(OFFSET('Sanitation Data'!$I$31,0,10*ROW('Sanitation Data'!I109))="","",OFFSET('Sanitation Data'!$I$31,0,10*ROW('Sanitation Data'!I109)))</f>
        <v/>
      </c>
      <c r="DN115" s="382" t="str">
        <f ca="1">+IF(OFFSET('Sanitation Data'!$I$32,0,10*ROW('Sanitation Data'!I109))="","",OFFSET('Sanitation Data'!$I$32,0,10*ROW('Sanitation Data'!I109)))</f>
        <v/>
      </c>
      <c r="DO115" s="382" t="str">
        <f ca="1">+IF(OFFSET('Hygiene Data'!$D$11,0,10*ROW('Hygiene Data'!D109))="","",OFFSET('Hygiene Data'!$D$11,0,10*ROW('Hygiene Data'!D109)))</f>
        <v/>
      </c>
      <c r="DP115" s="382" t="str">
        <f ca="1">+IF(OFFSET('Hygiene Data'!$D$12,0,10*ROW('Hygiene Data'!D109))="","",OFFSET('Hygiene Data'!$D$12,0,10*ROW('Hygiene Data'!D109)))</f>
        <v/>
      </c>
      <c r="DQ115" s="382" t="str">
        <f ca="1">+IF(OFFSET('Hygiene Data'!$D$13,0,10*ROW('Hygiene Data'!D109))="","",OFFSET('Hygiene Data'!$D$13,0,10*ROW('Hygiene Data'!D109)))</f>
        <v/>
      </c>
      <c r="DR115" s="382" t="str">
        <f ca="1">+IF(OFFSET('Hygiene Data'!$E$11,0,10*ROW('Hygiene Data'!E109))="","",OFFSET('Hygiene Data'!$E$11,0,10*ROW('Hygiene Data'!E109)))</f>
        <v/>
      </c>
      <c r="DS115" s="382" t="str">
        <f ca="1">+IF(OFFSET('Hygiene Data'!$E$12,0,10*ROW('Hygiene Data'!E109))="","",OFFSET('Hygiene Data'!$E$12,0,10*ROW('Hygiene Data'!E109)))</f>
        <v/>
      </c>
      <c r="DT115" s="382" t="str">
        <f ca="1">+IF(OFFSET('Hygiene Data'!$E$13,0,10*ROW('Hygiene Data'!E109))="","",OFFSET('Hygiene Data'!$E$13,0,10*ROW('Hygiene Data'!E109)))</f>
        <v/>
      </c>
      <c r="DU115" s="382" t="str">
        <f ca="1">+IF(OFFSET('Hygiene Data'!$F$11,0,10*ROW('Hygiene Data'!F109))="","",OFFSET('Hygiene Data'!$F$11,0,10*ROW('Hygiene Data'!F109)))</f>
        <v/>
      </c>
      <c r="DV115" s="382" t="str">
        <f ca="1">+IF(OFFSET('Hygiene Data'!$F$12,0,10*ROW('Hygiene Data'!F109))="","",OFFSET('Hygiene Data'!$F$12,0,10*ROW('Hygiene Data'!F109)))</f>
        <v/>
      </c>
      <c r="DW115" s="382" t="str">
        <f ca="1">+IF(OFFSET('Hygiene Data'!$F$13,0,10*ROW('Hygiene Data'!F109))="","",OFFSET('Hygiene Data'!$F$13,0,10*ROW('Hygiene Data'!F109)))</f>
        <v/>
      </c>
      <c r="DX115" s="382" t="str">
        <f ca="1">+IF(OFFSET('Hygiene Data'!$G$11,0,10*ROW('Hygiene Data'!G109))="","",OFFSET('Hygiene Data'!$G$11,0,10*ROW('Hygiene Data'!G109)))</f>
        <v/>
      </c>
      <c r="DY115" s="382" t="str">
        <f ca="1">+IF(OFFSET('Hygiene Data'!$G$12,0,10*ROW('Hygiene Data'!G109))="","",OFFSET('Hygiene Data'!$G$12,0,10*ROW('Hygiene Data'!G109)))</f>
        <v/>
      </c>
      <c r="DZ115" s="382" t="str">
        <f ca="1">+IF(OFFSET('Hygiene Data'!$G$13,0,10*ROW('Hygiene Data'!G109))="","",OFFSET('Hygiene Data'!$G$13,0,10*ROW('Hygiene Data'!G109)))</f>
        <v/>
      </c>
      <c r="EA115" s="382" t="str">
        <f ca="1">+IF(OFFSET('Hygiene Data'!$H$11,0,10*ROW('Hygiene Data'!H109))="","",OFFSET('Hygiene Data'!$H$11,0,10*ROW('Hygiene Data'!H109)))</f>
        <v/>
      </c>
      <c r="EB115" s="382" t="str">
        <f ca="1">+IF(OFFSET('Hygiene Data'!$H$12,0,10*ROW('Hygiene Data'!H109))="","",OFFSET('Hygiene Data'!$H$12,0,10*ROW('Hygiene Data'!H109)))</f>
        <v/>
      </c>
      <c r="EC115" s="382" t="str">
        <f ca="1">+IF(OFFSET('Hygiene Data'!$H$13,0,10*ROW('Hygiene Data'!H109))="","",OFFSET('Hygiene Data'!$H$13,0,10*ROW('Hygiene Data'!H109)))</f>
        <v/>
      </c>
      <c r="ED115" s="382" t="str">
        <f ca="1">+IF(OFFSET('Hygiene Data'!$I$11,0,10*ROW('Hygiene Data'!I109))="","",OFFSET('Hygiene Data'!$I$11,0,10*ROW('Hygiene Data'!I109)))</f>
        <v/>
      </c>
      <c r="EE115" s="382" t="str">
        <f ca="1">+IF(OFFSET('Hygiene Data'!$I$12,0,10*ROW('Hygiene Data'!I109))="","",OFFSET('Hygiene Data'!$I$12,0,10*ROW('Hygiene Data'!I109)))</f>
        <v/>
      </c>
      <c r="EF115" s="382" t="str">
        <f ca="1">+IF(OFFSET('Hygiene Data'!$I$13,0,10*ROW('Hygiene Data'!I109))="","",OFFSET('Hygiene Data'!$I$13,0,10*ROW('Hygiene Data'!I109)))</f>
        <v/>
      </c>
    </row>
    <row r="116" spans="1:136" x14ac:dyDescent="0.25">
      <c r="A116" s="491" t="str">
        <f ca="1">+IF(OFFSET('Water Data'!$B$2,0,10*ROW('Water Data'!E110))="","",OFFSET('Water Data'!$B$2,0,10*ROW('Water Data'!E110)))</f>
        <v/>
      </c>
      <c r="B116" s="491"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18" t="str">
        <f t="shared" ca="1" si="1"/>
        <v/>
      </c>
      <c r="D116" s="519"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19"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19"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19"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19"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19"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19"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19"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19"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19"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19"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19"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19"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19"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19"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19"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19"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19"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20"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20"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20"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20"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20"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20"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20"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20"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20"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20"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20"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20"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20"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20"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20"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20"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20"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20"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20"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20"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20"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20"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20"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20"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20"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20"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20"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20"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20"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20"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21"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97"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21"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21"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21"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21"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21"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21"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21"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21"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21"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21"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21"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21"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21"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21"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21"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21"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82" t="str">
        <f ca="1">+IF(OFFSET('Water Data'!$D$27,0,10*ROW('Water Data'!D110))="","",OFFSET('Water Data'!$D$27,0,10*ROW('Water Data'!D110)))</f>
        <v/>
      </c>
      <c r="BT116" s="382" t="str">
        <f ca="1">+IF(OFFSET('Water Data'!$D$28,0,10*ROW('Water Data'!D110))="","",OFFSET('Water Data'!$D$28,0,10*ROW('Water Data'!D110)))</f>
        <v/>
      </c>
      <c r="BU116" s="382" t="str">
        <f ca="1">+IF(OFFSET('Water Data'!$D$29,0,10*ROW('Water Data'!D110))="","",OFFSET('Water Data'!$D$29,0,10*ROW('Water Data'!D110)))</f>
        <v/>
      </c>
      <c r="BV116" s="382" t="str">
        <f ca="1">+IF(OFFSET('Water Data'!$E$27,0,10*ROW('Water Data'!E110))="","",OFFSET('Water Data'!$E$27,0,10*ROW('Water Data'!E110)))</f>
        <v/>
      </c>
      <c r="BW116" s="382" t="str">
        <f ca="1">+IF(OFFSET('Water Data'!$E$28,0,10*ROW('Water Data'!E110))="","",OFFSET('Water Data'!$E$28,0,10*ROW('Water Data'!E110)))</f>
        <v/>
      </c>
      <c r="BX116" s="382" t="str">
        <f ca="1">+IF(OFFSET('Water Data'!$E$29,0,10*ROW('Water Data'!E110))="","",OFFSET('Water Data'!$E$29,0,10*ROW('Water Data'!E110)))</f>
        <v/>
      </c>
      <c r="BY116" s="382" t="str">
        <f ca="1">+IF(OFFSET('Water Data'!$F$27,0,10*ROW('Water Data'!F110))="","",OFFSET('Water Data'!$F$27,0,10*ROW('Water Data'!F110)))</f>
        <v/>
      </c>
      <c r="BZ116" s="382" t="str">
        <f ca="1">+IF(OFFSET('Water Data'!$F$28,0,10*ROW('Water Data'!F110))="","",OFFSET('Water Data'!$F$28,0,10*ROW('Water Data'!F110)))</f>
        <v/>
      </c>
      <c r="CA116" s="382" t="str">
        <f ca="1">+IF(OFFSET('Water Data'!$F$29,0,10*ROW('Water Data'!F110))="","",OFFSET('Water Data'!$F$29,0,10*ROW('Water Data'!F110)))</f>
        <v/>
      </c>
      <c r="CB116" s="382" t="str">
        <f ca="1">+IF(OFFSET('Water Data'!$G$27,0,10*ROW('Water Data'!G110))="","",OFFSET('Water Data'!$G$27,0,10*ROW('Water Data'!G110)))</f>
        <v/>
      </c>
      <c r="CC116" s="382" t="str">
        <f ca="1">+IF(OFFSET('Water Data'!$G$28,0,10*ROW('Water Data'!G110))="","",OFFSET('Water Data'!$G$28,0,10*ROW('Water Data'!G110)))</f>
        <v/>
      </c>
      <c r="CD116" s="382" t="str">
        <f ca="1">+IF(OFFSET('Water Data'!$G$29,0,10*ROW('Water Data'!G110))="","",OFFSET('Water Data'!$G$29,0,10*ROW('Water Data'!G110)))</f>
        <v/>
      </c>
      <c r="CE116" s="382" t="str">
        <f ca="1">+IF(OFFSET('Water Data'!$H$27,0,10*ROW('Water Data'!H110))="","",OFFSET('Water Data'!$H$27,0,10*ROW('Water Data'!H110)))</f>
        <v/>
      </c>
      <c r="CF116" s="382" t="str">
        <f ca="1">+IF(OFFSET('Water Data'!$H$28,0,10*ROW('Water Data'!H110))="","",OFFSET('Water Data'!$H$28,0,10*ROW('Water Data'!H110)))</f>
        <v/>
      </c>
      <c r="CG116" s="382" t="str">
        <f ca="1">+IF(OFFSET('Water Data'!$H$29,0,10*ROW('Water Data'!H110))="","",OFFSET('Water Data'!$H$29,0,10*ROW('Water Data'!H110)))</f>
        <v/>
      </c>
      <c r="CH116" s="382" t="str">
        <f ca="1">+IF(OFFSET('Water Data'!$I$27,0,10*ROW('Water Data'!I110))="","",OFFSET('Water Data'!$I$27,0,10*ROW('Water Data'!I110)))</f>
        <v/>
      </c>
      <c r="CI116" s="382" t="str">
        <f ca="1">+IF(OFFSET('Water Data'!$I$28,0,10*ROW('Water Data'!I110))="","",OFFSET('Water Data'!$I$28,0,10*ROW('Water Data'!I110)))</f>
        <v/>
      </c>
      <c r="CJ116" s="382" t="str">
        <f ca="1">+IF(OFFSET('Water Data'!$I$29,0,10*ROW('Water Data'!I110))="","",OFFSET('Water Data'!$I$29,0,10*ROW('Water Data'!I110)))</f>
        <v/>
      </c>
      <c r="CK116" s="382" t="str">
        <f ca="1">+IF(OFFSET('Sanitation Data'!$D$28,0,10*ROW('Sanitation Data'!D110))="","",OFFSET('Sanitation Data'!$D$28,0,10*ROW('Sanitation Data'!D110)))</f>
        <v/>
      </c>
      <c r="CL116" s="382" t="str">
        <f ca="1">+IF(OFFSET('Sanitation Data'!$D$29,0,10*ROW('Sanitation Data'!D110))="","",OFFSET('Sanitation Data'!$D$29,0,10*ROW('Sanitation Data'!D110)))</f>
        <v/>
      </c>
      <c r="CM116" s="382" t="str">
        <f ca="1">+IF(OFFSET('Sanitation Data'!$D$30,0,10*ROW('Sanitation Data'!D110))="","",OFFSET('Sanitation Data'!$D$30,0,10*ROW('Sanitation Data'!D110)))</f>
        <v/>
      </c>
      <c r="CN116" s="382" t="str">
        <f ca="1">+IF(OFFSET('Sanitation Data'!$D$31,0,10*ROW('Sanitation Data'!D110))="","",OFFSET('Sanitation Data'!$D$31,0,10*ROW('Sanitation Data'!D110)))</f>
        <v/>
      </c>
      <c r="CO116" s="382" t="str">
        <f ca="1">+IF(OFFSET('Sanitation Data'!$D$32,0,10*ROW('Sanitation Data'!D110))="","",OFFSET('Sanitation Data'!$D$32,0,10*ROW('Sanitation Data'!D110)))</f>
        <v/>
      </c>
      <c r="CP116" s="382" t="str">
        <f ca="1">+IF(OFFSET('Sanitation Data'!$E$28,0,10*ROW('Sanitation Data'!E110))="","",OFFSET('Sanitation Data'!$E$28,0,10*ROW('Sanitation Data'!E110)))</f>
        <v/>
      </c>
      <c r="CQ116" s="382" t="str">
        <f ca="1">+IF(OFFSET('Sanitation Data'!$E$29,0,10*ROW('Sanitation Data'!E110))="","",OFFSET('Sanitation Data'!$E$29,0,10*ROW('Sanitation Data'!E110)))</f>
        <v/>
      </c>
      <c r="CR116" s="382" t="str">
        <f ca="1">+IF(OFFSET('Sanitation Data'!$E$30,0,10*ROW('Sanitation Data'!E110))="","",OFFSET('Sanitation Data'!$E$30,0,10*ROW('Sanitation Data'!E110)))</f>
        <v/>
      </c>
      <c r="CS116" s="382" t="str">
        <f ca="1">+IF(OFFSET('Sanitation Data'!$E$31,0,10*ROW('Sanitation Data'!E110))="","",OFFSET('Sanitation Data'!$E$31,0,10*ROW('Sanitation Data'!E110)))</f>
        <v/>
      </c>
      <c r="CT116" s="382" t="str">
        <f ca="1">+IF(OFFSET('Sanitation Data'!$E$32,0,10*ROW('Sanitation Data'!E110))="","",OFFSET('Sanitation Data'!$E$32,0,10*ROW('Sanitation Data'!E110)))</f>
        <v/>
      </c>
      <c r="CU116" s="382" t="str">
        <f ca="1">+IF(OFFSET('Sanitation Data'!$F$28,0,10*ROW('Sanitation Data'!F110))="","",OFFSET('Sanitation Data'!$F$28,0,10*ROW('Sanitation Data'!F110)))</f>
        <v/>
      </c>
      <c r="CV116" s="382" t="str">
        <f ca="1">+IF(OFFSET('Sanitation Data'!$F$29,0,10*ROW('Sanitation Data'!F110))="","",OFFSET('Sanitation Data'!$F$29,0,10*ROW('Sanitation Data'!F110)))</f>
        <v/>
      </c>
      <c r="CW116" s="382" t="str">
        <f ca="1">+IF(OFFSET('Sanitation Data'!$F$30,0,10*ROW('Sanitation Data'!F110))="","",OFFSET('Sanitation Data'!$F$30,0,10*ROW('Sanitation Data'!F110)))</f>
        <v/>
      </c>
      <c r="CX116" s="382" t="str">
        <f ca="1">+IF(OFFSET('Sanitation Data'!$F$31,0,10*ROW('Sanitation Data'!F110))="","",OFFSET('Sanitation Data'!$F$31,0,10*ROW('Sanitation Data'!F110)))</f>
        <v/>
      </c>
      <c r="CY116" s="382" t="str">
        <f ca="1">+IF(OFFSET('Sanitation Data'!$F$32,0,10*ROW('Sanitation Data'!F110))="","",OFFSET('Sanitation Data'!$F$32,0,10*ROW('Sanitation Data'!F110)))</f>
        <v/>
      </c>
      <c r="CZ116" s="382" t="str">
        <f ca="1">+IF(OFFSET('Sanitation Data'!$G$28,0,10*ROW('Sanitation Data'!G110))="","",OFFSET('Sanitation Data'!$G$28,0,10*ROW('Sanitation Data'!G110)))</f>
        <v/>
      </c>
      <c r="DA116" s="382" t="str">
        <f ca="1">+IF(OFFSET('Sanitation Data'!$G$29,0,10*ROW('Sanitation Data'!G110))="","",OFFSET('Sanitation Data'!$G$29,0,10*ROW('Sanitation Data'!G110)))</f>
        <v/>
      </c>
      <c r="DB116" s="382" t="str">
        <f ca="1">+IF(OFFSET('Sanitation Data'!$G$30,0,10*ROW('Sanitation Data'!G110))="","",OFFSET('Sanitation Data'!$G$30,0,10*ROW('Sanitation Data'!G110)))</f>
        <v/>
      </c>
      <c r="DC116" s="382" t="str">
        <f ca="1">+IF(OFFSET('Sanitation Data'!$G$31,0,10*ROW('Sanitation Data'!G110))="","",OFFSET('Sanitation Data'!$G$31,0,10*ROW('Sanitation Data'!G110)))</f>
        <v/>
      </c>
      <c r="DD116" s="382" t="str">
        <f ca="1">+IF(OFFSET('Sanitation Data'!$G$32,0,10*ROW('Sanitation Data'!G110))="","",OFFSET('Sanitation Data'!$G$32,0,10*ROW('Sanitation Data'!G110)))</f>
        <v/>
      </c>
      <c r="DE116" s="382" t="str">
        <f ca="1">+IF(OFFSET('Sanitation Data'!$H$28,0,10*ROW('Sanitation Data'!H110))="","",OFFSET('Sanitation Data'!$H$28,0,10*ROW('Sanitation Data'!H110)))</f>
        <v/>
      </c>
      <c r="DF116" s="382" t="str">
        <f ca="1">+IF(OFFSET('Sanitation Data'!$H$29,0,10*ROW('Sanitation Data'!H110))="","",OFFSET('Sanitation Data'!$H$29,0,10*ROW('Sanitation Data'!H110)))</f>
        <v/>
      </c>
      <c r="DG116" s="382" t="str">
        <f ca="1">+IF(OFFSET('Sanitation Data'!$H$30,0,10*ROW('Sanitation Data'!H110))="","",OFFSET('Sanitation Data'!$H$30,0,10*ROW('Sanitation Data'!H110)))</f>
        <v/>
      </c>
      <c r="DH116" s="382" t="str">
        <f ca="1">+IF(OFFSET('Sanitation Data'!$H$31,0,10*ROW('Sanitation Data'!H110))="","",OFFSET('Sanitation Data'!$H$31,0,10*ROW('Sanitation Data'!H110)))</f>
        <v/>
      </c>
      <c r="DI116" s="382" t="str">
        <f ca="1">+IF(OFFSET('Sanitation Data'!$H$32,0,10*ROW('Sanitation Data'!H110))="","",OFFSET('Sanitation Data'!$H$32,0,10*ROW('Sanitation Data'!H110)))</f>
        <v/>
      </c>
      <c r="DJ116" s="382" t="str">
        <f ca="1">+IF(OFFSET('Sanitation Data'!$I$28,0,10*ROW('Sanitation Data'!I110))="","",OFFSET('Sanitation Data'!$I$28,0,10*ROW('Sanitation Data'!I110)))</f>
        <v/>
      </c>
      <c r="DK116" s="382" t="str">
        <f ca="1">+IF(OFFSET('Sanitation Data'!$I$29,0,10*ROW('Sanitation Data'!I110))="","",OFFSET('Sanitation Data'!$I$29,0,10*ROW('Sanitation Data'!I110)))</f>
        <v/>
      </c>
      <c r="DL116" s="382" t="str">
        <f ca="1">+IF(OFFSET('Sanitation Data'!$I$30,0,10*ROW('Sanitation Data'!I110))="","",OFFSET('Sanitation Data'!$I$30,0,10*ROW('Sanitation Data'!I110)))</f>
        <v/>
      </c>
      <c r="DM116" s="382" t="str">
        <f ca="1">+IF(OFFSET('Sanitation Data'!$I$31,0,10*ROW('Sanitation Data'!I110))="","",OFFSET('Sanitation Data'!$I$31,0,10*ROW('Sanitation Data'!I110)))</f>
        <v/>
      </c>
      <c r="DN116" s="382" t="str">
        <f ca="1">+IF(OFFSET('Sanitation Data'!$I$32,0,10*ROW('Sanitation Data'!I110))="","",OFFSET('Sanitation Data'!$I$32,0,10*ROW('Sanitation Data'!I110)))</f>
        <v/>
      </c>
      <c r="DO116" s="382" t="str">
        <f ca="1">+IF(OFFSET('Hygiene Data'!$D$11,0,10*ROW('Hygiene Data'!D110))="","",OFFSET('Hygiene Data'!$D$11,0,10*ROW('Hygiene Data'!D110)))</f>
        <v/>
      </c>
      <c r="DP116" s="382" t="str">
        <f ca="1">+IF(OFFSET('Hygiene Data'!$D$12,0,10*ROW('Hygiene Data'!D110))="","",OFFSET('Hygiene Data'!$D$12,0,10*ROW('Hygiene Data'!D110)))</f>
        <v/>
      </c>
      <c r="DQ116" s="382" t="str">
        <f ca="1">+IF(OFFSET('Hygiene Data'!$D$13,0,10*ROW('Hygiene Data'!D110))="","",OFFSET('Hygiene Data'!$D$13,0,10*ROW('Hygiene Data'!D110)))</f>
        <v/>
      </c>
      <c r="DR116" s="382" t="str">
        <f ca="1">+IF(OFFSET('Hygiene Data'!$E$11,0,10*ROW('Hygiene Data'!E110))="","",OFFSET('Hygiene Data'!$E$11,0,10*ROW('Hygiene Data'!E110)))</f>
        <v/>
      </c>
      <c r="DS116" s="382" t="str">
        <f ca="1">+IF(OFFSET('Hygiene Data'!$E$12,0,10*ROW('Hygiene Data'!E110))="","",OFFSET('Hygiene Data'!$E$12,0,10*ROW('Hygiene Data'!E110)))</f>
        <v/>
      </c>
      <c r="DT116" s="382" t="str">
        <f ca="1">+IF(OFFSET('Hygiene Data'!$E$13,0,10*ROW('Hygiene Data'!E110))="","",OFFSET('Hygiene Data'!$E$13,0,10*ROW('Hygiene Data'!E110)))</f>
        <v/>
      </c>
      <c r="DU116" s="382" t="str">
        <f ca="1">+IF(OFFSET('Hygiene Data'!$F$11,0,10*ROW('Hygiene Data'!F110))="","",OFFSET('Hygiene Data'!$F$11,0,10*ROW('Hygiene Data'!F110)))</f>
        <v/>
      </c>
      <c r="DV116" s="382" t="str">
        <f ca="1">+IF(OFFSET('Hygiene Data'!$F$12,0,10*ROW('Hygiene Data'!F110))="","",OFFSET('Hygiene Data'!$F$12,0,10*ROW('Hygiene Data'!F110)))</f>
        <v/>
      </c>
      <c r="DW116" s="382" t="str">
        <f ca="1">+IF(OFFSET('Hygiene Data'!$F$13,0,10*ROW('Hygiene Data'!F110))="","",OFFSET('Hygiene Data'!$F$13,0,10*ROW('Hygiene Data'!F110)))</f>
        <v/>
      </c>
      <c r="DX116" s="382" t="str">
        <f ca="1">+IF(OFFSET('Hygiene Data'!$G$11,0,10*ROW('Hygiene Data'!G110))="","",OFFSET('Hygiene Data'!$G$11,0,10*ROW('Hygiene Data'!G110)))</f>
        <v/>
      </c>
      <c r="DY116" s="382" t="str">
        <f ca="1">+IF(OFFSET('Hygiene Data'!$G$12,0,10*ROW('Hygiene Data'!G110))="","",OFFSET('Hygiene Data'!$G$12,0,10*ROW('Hygiene Data'!G110)))</f>
        <v/>
      </c>
      <c r="DZ116" s="382" t="str">
        <f ca="1">+IF(OFFSET('Hygiene Data'!$G$13,0,10*ROW('Hygiene Data'!G110))="","",OFFSET('Hygiene Data'!$G$13,0,10*ROW('Hygiene Data'!G110)))</f>
        <v/>
      </c>
      <c r="EA116" s="382" t="str">
        <f ca="1">+IF(OFFSET('Hygiene Data'!$H$11,0,10*ROW('Hygiene Data'!H110))="","",OFFSET('Hygiene Data'!$H$11,0,10*ROW('Hygiene Data'!H110)))</f>
        <v/>
      </c>
      <c r="EB116" s="382" t="str">
        <f ca="1">+IF(OFFSET('Hygiene Data'!$H$12,0,10*ROW('Hygiene Data'!H110))="","",OFFSET('Hygiene Data'!$H$12,0,10*ROW('Hygiene Data'!H110)))</f>
        <v/>
      </c>
      <c r="EC116" s="382" t="str">
        <f ca="1">+IF(OFFSET('Hygiene Data'!$H$13,0,10*ROW('Hygiene Data'!H110))="","",OFFSET('Hygiene Data'!$H$13,0,10*ROW('Hygiene Data'!H110)))</f>
        <v/>
      </c>
      <c r="ED116" s="382" t="str">
        <f ca="1">+IF(OFFSET('Hygiene Data'!$I$11,0,10*ROW('Hygiene Data'!I110))="","",OFFSET('Hygiene Data'!$I$11,0,10*ROW('Hygiene Data'!I110)))</f>
        <v/>
      </c>
      <c r="EE116" s="382" t="str">
        <f ca="1">+IF(OFFSET('Hygiene Data'!$I$12,0,10*ROW('Hygiene Data'!I110))="","",OFFSET('Hygiene Data'!$I$12,0,10*ROW('Hygiene Data'!I110)))</f>
        <v/>
      </c>
      <c r="EF116" s="382" t="str">
        <f ca="1">+IF(OFFSET('Hygiene Data'!$I$13,0,10*ROW('Hygiene Data'!I110))="","",OFFSET('Hygiene Data'!$I$13,0,10*ROW('Hygiene Data'!I110)))</f>
        <v/>
      </c>
    </row>
    <row r="117" spans="1:136" x14ac:dyDescent="0.25">
      <c r="A117" s="491" t="str">
        <f ca="1">+IF(OFFSET('Water Data'!$B$2,0,10*ROW('Water Data'!E111))="","",OFFSET('Water Data'!$B$2,0,10*ROW('Water Data'!E111)))</f>
        <v/>
      </c>
      <c r="B117" s="491"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18" t="str">
        <f t="shared" ca="1" si="1"/>
        <v/>
      </c>
      <c r="D117" s="519"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19"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19"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19"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19"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19"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19"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19"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19"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19"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19"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19"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19"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19"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19"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19"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19"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19"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20"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20"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20"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20"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20"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20"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20"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20"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20"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20"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20"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20"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20"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20"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20"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20"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20"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20"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20"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20"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20"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20"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20"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20"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20"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20"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20"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20"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20"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20"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21"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97"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21"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21"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21"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21"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21"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21"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21"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21"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21"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21"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21"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21"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21"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21"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21"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21"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82" t="str">
        <f ca="1">+IF(OFFSET('Water Data'!$D$27,0,10*ROW('Water Data'!D111))="","",OFFSET('Water Data'!$D$27,0,10*ROW('Water Data'!D111)))</f>
        <v/>
      </c>
      <c r="BT117" s="382" t="str">
        <f ca="1">+IF(OFFSET('Water Data'!$D$28,0,10*ROW('Water Data'!D111))="","",OFFSET('Water Data'!$D$28,0,10*ROW('Water Data'!D111)))</f>
        <v/>
      </c>
      <c r="BU117" s="382" t="str">
        <f ca="1">+IF(OFFSET('Water Data'!$D$29,0,10*ROW('Water Data'!D111))="","",OFFSET('Water Data'!$D$29,0,10*ROW('Water Data'!D111)))</f>
        <v/>
      </c>
      <c r="BV117" s="382" t="str">
        <f ca="1">+IF(OFFSET('Water Data'!$E$27,0,10*ROW('Water Data'!E111))="","",OFFSET('Water Data'!$E$27,0,10*ROW('Water Data'!E111)))</f>
        <v/>
      </c>
      <c r="BW117" s="382" t="str">
        <f ca="1">+IF(OFFSET('Water Data'!$E$28,0,10*ROW('Water Data'!E111))="","",OFFSET('Water Data'!$E$28,0,10*ROW('Water Data'!E111)))</f>
        <v/>
      </c>
      <c r="BX117" s="382" t="str">
        <f ca="1">+IF(OFFSET('Water Data'!$E$29,0,10*ROW('Water Data'!E111))="","",OFFSET('Water Data'!$E$29,0,10*ROW('Water Data'!E111)))</f>
        <v/>
      </c>
      <c r="BY117" s="382" t="str">
        <f ca="1">+IF(OFFSET('Water Data'!$F$27,0,10*ROW('Water Data'!F111))="","",OFFSET('Water Data'!$F$27,0,10*ROW('Water Data'!F111)))</f>
        <v/>
      </c>
      <c r="BZ117" s="382" t="str">
        <f ca="1">+IF(OFFSET('Water Data'!$F$28,0,10*ROW('Water Data'!F111))="","",OFFSET('Water Data'!$F$28,0,10*ROW('Water Data'!F111)))</f>
        <v/>
      </c>
      <c r="CA117" s="382" t="str">
        <f ca="1">+IF(OFFSET('Water Data'!$F$29,0,10*ROW('Water Data'!F111))="","",OFFSET('Water Data'!$F$29,0,10*ROW('Water Data'!F111)))</f>
        <v/>
      </c>
      <c r="CB117" s="382" t="str">
        <f ca="1">+IF(OFFSET('Water Data'!$G$27,0,10*ROW('Water Data'!G111))="","",OFFSET('Water Data'!$G$27,0,10*ROW('Water Data'!G111)))</f>
        <v/>
      </c>
      <c r="CC117" s="382" t="str">
        <f ca="1">+IF(OFFSET('Water Data'!$G$28,0,10*ROW('Water Data'!G111))="","",OFFSET('Water Data'!$G$28,0,10*ROW('Water Data'!G111)))</f>
        <v/>
      </c>
      <c r="CD117" s="382" t="str">
        <f ca="1">+IF(OFFSET('Water Data'!$G$29,0,10*ROW('Water Data'!G111))="","",OFFSET('Water Data'!$G$29,0,10*ROW('Water Data'!G111)))</f>
        <v/>
      </c>
      <c r="CE117" s="382" t="str">
        <f ca="1">+IF(OFFSET('Water Data'!$H$27,0,10*ROW('Water Data'!H111))="","",OFFSET('Water Data'!$H$27,0,10*ROW('Water Data'!H111)))</f>
        <v/>
      </c>
      <c r="CF117" s="382" t="str">
        <f ca="1">+IF(OFFSET('Water Data'!$H$28,0,10*ROW('Water Data'!H111))="","",OFFSET('Water Data'!$H$28,0,10*ROW('Water Data'!H111)))</f>
        <v/>
      </c>
      <c r="CG117" s="382" t="str">
        <f ca="1">+IF(OFFSET('Water Data'!$H$29,0,10*ROW('Water Data'!H111))="","",OFFSET('Water Data'!$H$29,0,10*ROW('Water Data'!H111)))</f>
        <v/>
      </c>
      <c r="CH117" s="382" t="str">
        <f ca="1">+IF(OFFSET('Water Data'!$I$27,0,10*ROW('Water Data'!I111))="","",OFFSET('Water Data'!$I$27,0,10*ROW('Water Data'!I111)))</f>
        <v/>
      </c>
      <c r="CI117" s="382" t="str">
        <f ca="1">+IF(OFFSET('Water Data'!$I$28,0,10*ROW('Water Data'!I111))="","",OFFSET('Water Data'!$I$28,0,10*ROW('Water Data'!I111)))</f>
        <v/>
      </c>
      <c r="CJ117" s="382" t="str">
        <f ca="1">+IF(OFFSET('Water Data'!$I$29,0,10*ROW('Water Data'!I111))="","",OFFSET('Water Data'!$I$29,0,10*ROW('Water Data'!I111)))</f>
        <v/>
      </c>
      <c r="CK117" s="382" t="str">
        <f ca="1">+IF(OFFSET('Sanitation Data'!$D$28,0,10*ROW('Sanitation Data'!D111))="","",OFFSET('Sanitation Data'!$D$28,0,10*ROW('Sanitation Data'!D111)))</f>
        <v/>
      </c>
      <c r="CL117" s="382" t="str">
        <f ca="1">+IF(OFFSET('Sanitation Data'!$D$29,0,10*ROW('Sanitation Data'!D111))="","",OFFSET('Sanitation Data'!$D$29,0,10*ROW('Sanitation Data'!D111)))</f>
        <v/>
      </c>
      <c r="CM117" s="382" t="str">
        <f ca="1">+IF(OFFSET('Sanitation Data'!$D$30,0,10*ROW('Sanitation Data'!D111))="","",OFFSET('Sanitation Data'!$D$30,0,10*ROW('Sanitation Data'!D111)))</f>
        <v/>
      </c>
      <c r="CN117" s="382" t="str">
        <f ca="1">+IF(OFFSET('Sanitation Data'!$D$31,0,10*ROW('Sanitation Data'!D111))="","",OFFSET('Sanitation Data'!$D$31,0,10*ROW('Sanitation Data'!D111)))</f>
        <v/>
      </c>
      <c r="CO117" s="382" t="str">
        <f ca="1">+IF(OFFSET('Sanitation Data'!$D$32,0,10*ROW('Sanitation Data'!D111))="","",OFFSET('Sanitation Data'!$D$32,0,10*ROW('Sanitation Data'!D111)))</f>
        <v/>
      </c>
      <c r="CP117" s="382" t="str">
        <f ca="1">+IF(OFFSET('Sanitation Data'!$E$28,0,10*ROW('Sanitation Data'!E111))="","",OFFSET('Sanitation Data'!$E$28,0,10*ROW('Sanitation Data'!E111)))</f>
        <v/>
      </c>
      <c r="CQ117" s="382" t="str">
        <f ca="1">+IF(OFFSET('Sanitation Data'!$E$29,0,10*ROW('Sanitation Data'!E111))="","",OFFSET('Sanitation Data'!$E$29,0,10*ROW('Sanitation Data'!E111)))</f>
        <v/>
      </c>
      <c r="CR117" s="382" t="str">
        <f ca="1">+IF(OFFSET('Sanitation Data'!$E$30,0,10*ROW('Sanitation Data'!E111))="","",OFFSET('Sanitation Data'!$E$30,0,10*ROW('Sanitation Data'!E111)))</f>
        <v/>
      </c>
      <c r="CS117" s="382" t="str">
        <f ca="1">+IF(OFFSET('Sanitation Data'!$E$31,0,10*ROW('Sanitation Data'!E111))="","",OFFSET('Sanitation Data'!$E$31,0,10*ROW('Sanitation Data'!E111)))</f>
        <v/>
      </c>
      <c r="CT117" s="382" t="str">
        <f ca="1">+IF(OFFSET('Sanitation Data'!$E$32,0,10*ROW('Sanitation Data'!E111))="","",OFFSET('Sanitation Data'!$E$32,0,10*ROW('Sanitation Data'!E111)))</f>
        <v/>
      </c>
      <c r="CU117" s="382" t="str">
        <f ca="1">+IF(OFFSET('Sanitation Data'!$F$28,0,10*ROW('Sanitation Data'!F111))="","",OFFSET('Sanitation Data'!$F$28,0,10*ROW('Sanitation Data'!F111)))</f>
        <v/>
      </c>
      <c r="CV117" s="382" t="str">
        <f ca="1">+IF(OFFSET('Sanitation Data'!$F$29,0,10*ROW('Sanitation Data'!F111))="","",OFFSET('Sanitation Data'!$F$29,0,10*ROW('Sanitation Data'!F111)))</f>
        <v/>
      </c>
      <c r="CW117" s="382" t="str">
        <f ca="1">+IF(OFFSET('Sanitation Data'!$F$30,0,10*ROW('Sanitation Data'!F111))="","",OFFSET('Sanitation Data'!$F$30,0,10*ROW('Sanitation Data'!F111)))</f>
        <v/>
      </c>
      <c r="CX117" s="382" t="str">
        <f ca="1">+IF(OFFSET('Sanitation Data'!$F$31,0,10*ROW('Sanitation Data'!F111))="","",OFFSET('Sanitation Data'!$F$31,0,10*ROW('Sanitation Data'!F111)))</f>
        <v/>
      </c>
      <c r="CY117" s="382" t="str">
        <f ca="1">+IF(OFFSET('Sanitation Data'!$F$32,0,10*ROW('Sanitation Data'!F111))="","",OFFSET('Sanitation Data'!$F$32,0,10*ROW('Sanitation Data'!F111)))</f>
        <v/>
      </c>
      <c r="CZ117" s="382" t="str">
        <f ca="1">+IF(OFFSET('Sanitation Data'!$G$28,0,10*ROW('Sanitation Data'!G111))="","",OFFSET('Sanitation Data'!$G$28,0,10*ROW('Sanitation Data'!G111)))</f>
        <v/>
      </c>
      <c r="DA117" s="382" t="str">
        <f ca="1">+IF(OFFSET('Sanitation Data'!$G$29,0,10*ROW('Sanitation Data'!G111))="","",OFFSET('Sanitation Data'!$G$29,0,10*ROW('Sanitation Data'!G111)))</f>
        <v/>
      </c>
      <c r="DB117" s="382" t="str">
        <f ca="1">+IF(OFFSET('Sanitation Data'!$G$30,0,10*ROW('Sanitation Data'!G111))="","",OFFSET('Sanitation Data'!$G$30,0,10*ROW('Sanitation Data'!G111)))</f>
        <v/>
      </c>
      <c r="DC117" s="382" t="str">
        <f ca="1">+IF(OFFSET('Sanitation Data'!$G$31,0,10*ROW('Sanitation Data'!G111))="","",OFFSET('Sanitation Data'!$G$31,0,10*ROW('Sanitation Data'!G111)))</f>
        <v/>
      </c>
      <c r="DD117" s="382" t="str">
        <f ca="1">+IF(OFFSET('Sanitation Data'!$G$32,0,10*ROW('Sanitation Data'!G111))="","",OFFSET('Sanitation Data'!$G$32,0,10*ROW('Sanitation Data'!G111)))</f>
        <v/>
      </c>
      <c r="DE117" s="382" t="str">
        <f ca="1">+IF(OFFSET('Sanitation Data'!$H$28,0,10*ROW('Sanitation Data'!H111))="","",OFFSET('Sanitation Data'!$H$28,0,10*ROW('Sanitation Data'!H111)))</f>
        <v/>
      </c>
      <c r="DF117" s="382" t="str">
        <f ca="1">+IF(OFFSET('Sanitation Data'!$H$29,0,10*ROW('Sanitation Data'!H111))="","",OFFSET('Sanitation Data'!$H$29,0,10*ROW('Sanitation Data'!H111)))</f>
        <v/>
      </c>
      <c r="DG117" s="382" t="str">
        <f ca="1">+IF(OFFSET('Sanitation Data'!$H$30,0,10*ROW('Sanitation Data'!H111))="","",OFFSET('Sanitation Data'!$H$30,0,10*ROW('Sanitation Data'!H111)))</f>
        <v/>
      </c>
      <c r="DH117" s="382" t="str">
        <f ca="1">+IF(OFFSET('Sanitation Data'!$H$31,0,10*ROW('Sanitation Data'!H111))="","",OFFSET('Sanitation Data'!$H$31,0,10*ROW('Sanitation Data'!H111)))</f>
        <v/>
      </c>
      <c r="DI117" s="382" t="str">
        <f ca="1">+IF(OFFSET('Sanitation Data'!$H$32,0,10*ROW('Sanitation Data'!H111))="","",OFFSET('Sanitation Data'!$H$32,0,10*ROW('Sanitation Data'!H111)))</f>
        <v/>
      </c>
      <c r="DJ117" s="382" t="str">
        <f ca="1">+IF(OFFSET('Sanitation Data'!$I$28,0,10*ROW('Sanitation Data'!I111))="","",OFFSET('Sanitation Data'!$I$28,0,10*ROW('Sanitation Data'!I111)))</f>
        <v/>
      </c>
      <c r="DK117" s="382" t="str">
        <f ca="1">+IF(OFFSET('Sanitation Data'!$I$29,0,10*ROW('Sanitation Data'!I111))="","",OFFSET('Sanitation Data'!$I$29,0,10*ROW('Sanitation Data'!I111)))</f>
        <v/>
      </c>
      <c r="DL117" s="382" t="str">
        <f ca="1">+IF(OFFSET('Sanitation Data'!$I$30,0,10*ROW('Sanitation Data'!I111))="","",OFFSET('Sanitation Data'!$I$30,0,10*ROW('Sanitation Data'!I111)))</f>
        <v/>
      </c>
      <c r="DM117" s="382" t="str">
        <f ca="1">+IF(OFFSET('Sanitation Data'!$I$31,0,10*ROW('Sanitation Data'!I111))="","",OFFSET('Sanitation Data'!$I$31,0,10*ROW('Sanitation Data'!I111)))</f>
        <v/>
      </c>
      <c r="DN117" s="382" t="str">
        <f ca="1">+IF(OFFSET('Sanitation Data'!$I$32,0,10*ROW('Sanitation Data'!I111))="","",OFFSET('Sanitation Data'!$I$32,0,10*ROW('Sanitation Data'!I111)))</f>
        <v/>
      </c>
      <c r="DO117" s="382" t="str">
        <f ca="1">+IF(OFFSET('Hygiene Data'!$D$11,0,10*ROW('Hygiene Data'!D111))="","",OFFSET('Hygiene Data'!$D$11,0,10*ROW('Hygiene Data'!D111)))</f>
        <v/>
      </c>
      <c r="DP117" s="382" t="str">
        <f ca="1">+IF(OFFSET('Hygiene Data'!$D$12,0,10*ROW('Hygiene Data'!D111))="","",OFFSET('Hygiene Data'!$D$12,0,10*ROW('Hygiene Data'!D111)))</f>
        <v/>
      </c>
      <c r="DQ117" s="382" t="str">
        <f ca="1">+IF(OFFSET('Hygiene Data'!$D$13,0,10*ROW('Hygiene Data'!D111))="","",OFFSET('Hygiene Data'!$D$13,0,10*ROW('Hygiene Data'!D111)))</f>
        <v/>
      </c>
      <c r="DR117" s="382" t="str">
        <f ca="1">+IF(OFFSET('Hygiene Data'!$E$11,0,10*ROW('Hygiene Data'!E111))="","",OFFSET('Hygiene Data'!$E$11,0,10*ROW('Hygiene Data'!E111)))</f>
        <v/>
      </c>
      <c r="DS117" s="382" t="str">
        <f ca="1">+IF(OFFSET('Hygiene Data'!$E$12,0,10*ROW('Hygiene Data'!E111))="","",OFFSET('Hygiene Data'!$E$12,0,10*ROW('Hygiene Data'!E111)))</f>
        <v/>
      </c>
      <c r="DT117" s="382" t="str">
        <f ca="1">+IF(OFFSET('Hygiene Data'!$E$13,0,10*ROW('Hygiene Data'!E111))="","",OFFSET('Hygiene Data'!$E$13,0,10*ROW('Hygiene Data'!E111)))</f>
        <v/>
      </c>
      <c r="DU117" s="382" t="str">
        <f ca="1">+IF(OFFSET('Hygiene Data'!$F$11,0,10*ROW('Hygiene Data'!F111))="","",OFFSET('Hygiene Data'!$F$11,0,10*ROW('Hygiene Data'!F111)))</f>
        <v/>
      </c>
      <c r="DV117" s="382" t="str">
        <f ca="1">+IF(OFFSET('Hygiene Data'!$F$12,0,10*ROW('Hygiene Data'!F111))="","",OFFSET('Hygiene Data'!$F$12,0,10*ROW('Hygiene Data'!F111)))</f>
        <v/>
      </c>
      <c r="DW117" s="382" t="str">
        <f ca="1">+IF(OFFSET('Hygiene Data'!$F$13,0,10*ROW('Hygiene Data'!F111))="","",OFFSET('Hygiene Data'!$F$13,0,10*ROW('Hygiene Data'!F111)))</f>
        <v/>
      </c>
      <c r="DX117" s="382" t="str">
        <f ca="1">+IF(OFFSET('Hygiene Data'!$G$11,0,10*ROW('Hygiene Data'!G111))="","",OFFSET('Hygiene Data'!$G$11,0,10*ROW('Hygiene Data'!G111)))</f>
        <v/>
      </c>
      <c r="DY117" s="382" t="str">
        <f ca="1">+IF(OFFSET('Hygiene Data'!$G$12,0,10*ROW('Hygiene Data'!G111))="","",OFFSET('Hygiene Data'!$G$12,0,10*ROW('Hygiene Data'!G111)))</f>
        <v/>
      </c>
      <c r="DZ117" s="382" t="str">
        <f ca="1">+IF(OFFSET('Hygiene Data'!$G$13,0,10*ROW('Hygiene Data'!G111))="","",OFFSET('Hygiene Data'!$G$13,0,10*ROW('Hygiene Data'!G111)))</f>
        <v/>
      </c>
      <c r="EA117" s="382" t="str">
        <f ca="1">+IF(OFFSET('Hygiene Data'!$H$11,0,10*ROW('Hygiene Data'!H111))="","",OFFSET('Hygiene Data'!$H$11,0,10*ROW('Hygiene Data'!H111)))</f>
        <v/>
      </c>
      <c r="EB117" s="382" t="str">
        <f ca="1">+IF(OFFSET('Hygiene Data'!$H$12,0,10*ROW('Hygiene Data'!H111))="","",OFFSET('Hygiene Data'!$H$12,0,10*ROW('Hygiene Data'!H111)))</f>
        <v/>
      </c>
      <c r="EC117" s="382" t="str">
        <f ca="1">+IF(OFFSET('Hygiene Data'!$H$13,0,10*ROW('Hygiene Data'!H111))="","",OFFSET('Hygiene Data'!$H$13,0,10*ROW('Hygiene Data'!H111)))</f>
        <v/>
      </c>
      <c r="ED117" s="382" t="str">
        <f ca="1">+IF(OFFSET('Hygiene Data'!$I$11,0,10*ROW('Hygiene Data'!I111))="","",OFFSET('Hygiene Data'!$I$11,0,10*ROW('Hygiene Data'!I111)))</f>
        <v/>
      </c>
      <c r="EE117" s="382" t="str">
        <f ca="1">+IF(OFFSET('Hygiene Data'!$I$12,0,10*ROW('Hygiene Data'!I111))="","",OFFSET('Hygiene Data'!$I$12,0,10*ROW('Hygiene Data'!I111)))</f>
        <v/>
      </c>
      <c r="EF117" s="382" t="str">
        <f ca="1">+IF(OFFSET('Hygiene Data'!$I$13,0,10*ROW('Hygiene Data'!I111))="","",OFFSET('Hygiene Data'!$I$13,0,10*ROW('Hygiene Data'!I111)))</f>
        <v/>
      </c>
    </row>
    <row r="118" spans="1:136" x14ac:dyDescent="0.25">
      <c r="A118" s="491" t="str">
        <f ca="1">+IF(OFFSET('Water Data'!$B$2,0,10*ROW('Water Data'!E112))="","",OFFSET('Water Data'!$B$2,0,10*ROW('Water Data'!E112)))</f>
        <v/>
      </c>
      <c r="B118" s="491"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18" t="str">
        <f t="shared" ca="1" si="1"/>
        <v/>
      </c>
      <c r="D118" s="519"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19"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19"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19"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19"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19"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19"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19"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19"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19"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19"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19"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19"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19"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19"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19"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19"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19"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20"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20"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20"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20"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20"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20"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20"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20"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20"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20"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20"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20"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20"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20"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20"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20"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20"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20"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20"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20"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20"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20"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20"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20"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20"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20"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20"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20"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20"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20"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21"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97"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21"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21"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21"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21"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21"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21"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21"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21"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21"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21"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21"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21"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21"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21"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21"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21"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82" t="str">
        <f ca="1">+IF(OFFSET('Water Data'!$D$27,0,10*ROW('Water Data'!D112))="","",OFFSET('Water Data'!$D$27,0,10*ROW('Water Data'!D112)))</f>
        <v/>
      </c>
      <c r="BT118" s="382" t="str">
        <f ca="1">+IF(OFFSET('Water Data'!$D$28,0,10*ROW('Water Data'!D112))="","",OFFSET('Water Data'!$D$28,0,10*ROW('Water Data'!D112)))</f>
        <v/>
      </c>
      <c r="BU118" s="382" t="str">
        <f ca="1">+IF(OFFSET('Water Data'!$D$29,0,10*ROW('Water Data'!D112))="","",OFFSET('Water Data'!$D$29,0,10*ROW('Water Data'!D112)))</f>
        <v/>
      </c>
      <c r="BV118" s="382" t="str">
        <f ca="1">+IF(OFFSET('Water Data'!$E$27,0,10*ROW('Water Data'!E112))="","",OFFSET('Water Data'!$E$27,0,10*ROW('Water Data'!E112)))</f>
        <v/>
      </c>
      <c r="BW118" s="382" t="str">
        <f ca="1">+IF(OFFSET('Water Data'!$E$28,0,10*ROW('Water Data'!E112))="","",OFFSET('Water Data'!$E$28,0,10*ROW('Water Data'!E112)))</f>
        <v/>
      </c>
      <c r="BX118" s="382" t="str">
        <f ca="1">+IF(OFFSET('Water Data'!$E$29,0,10*ROW('Water Data'!E112))="","",OFFSET('Water Data'!$E$29,0,10*ROW('Water Data'!E112)))</f>
        <v/>
      </c>
      <c r="BY118" s="382" t="str">
        <f ca="1">+IF(OFFSET('Water Data'!$F$27,0,10*ROW('Water Data'!F112))="","",OFFSET('Water Data'!$F$27,0,10*ROW('Water Data'!F112)))</f>
        <v/>
      </c>
      <c r="BZ118" s="382" t="str">
        <f ca="1">+IF(OFFSET('Water Data'!$F$28,0,10*ROW('Water Data'!F112))="","",OFFSET('Water Data'!$F$28,0,10*ROW('Water Data'!F112)))</f>
        <v/>
      </c>
      <c r="CA118" s="382" t="str">
        <f ca="1">+IF(OFFSET('Water Data'!$F$29,0,10*ROW('Water Data'!F112))="","",OFFSET('Water Data'!$F$29,0,10*ROW('Water Data'!F112)))</f>
        <v/>
      </c>
      <c r="CB118" s="382" t="str">
        <f ca="1">+IF(OFFSET('Water Data'!$G$27,0,10*ROW('Water Data'!G112))="","",OFFSET('Water Data'!$G$27,0,10*ROW('Water Data'!G112)))</f>
        <v/>
      </c>
      <c r="CC118" s="382" t="str">
        <f ca="1">+IF(OFFSET('Water Data'!$G$28,0,10*ROW('Water Data'!G112))="","",OFFSET('Water Data'!$G$28,0,10*ROW('Water Data'!G112)))</f>
        <v/>
      </c>
      <c r="CD118" s="382" t="str">
        <f ca="1">+IF(OFFSET('Water Data'!$G$29,0,10*ROW('Water Data'!G112))="","",OFFSET('Water Data'!$G$29,0,10*ROW('Water Data'!G112)))</f>
        <v/>
      </c>
      <c r="CE118" s="382" t="str">
        <f ca="1">+IF(OFFSET('Water Data'!$H$27,0,10*ROW('Water Data'!H112))="","",OFFSET('Water Data'!$H$27,0,10*ROW('Water Data'!H112)))</f>
        <v/>
      </c>
      <c r="CF118" s="382" t="str">
        <f ca="1">+IF(OFFSET('Water Data'!$H$28,0,10*ROW('Water Data'!H112))="","",OFFSET('Water Data'!$H$28,0,10*ROW('Water Data'!H112)))</f>
        <v/>
      </c>
      <c r="CG118" s="382" t="str">
        <f ca="1">+IF(OFFSET('Water Data'!$H$29,0,10*ROW('Water Data'!H112))="","",OFFSET('Water Data'!$H$29,0,10*ROW('Water Data'!H112)))</f>
        <v/>
      </c>
      <c r="CH118" s="382" t="str">
        <f ca="1">+IF(OFFSET('Water Data'!$I$27,0,10*ROW('Water Data'!I112))="","",OFFSET('Water Data'!$I$27,0,10*ROW('Water Data'!I112)))</f>
        <v/>
      </c>
      <c r="CI118" s="382" t="str">
        <f ca="1">+IF(OFFSET('Water Data'!$I$28,0,10*ROW('Water Data'!I112))="","",OFFSET('Water Data'!$I$28,0,10*ROW('Water Data'!I112)))</f>
        <v/>
      </c>
      <c r="CJ118" s="382" t="str">
        <f ca="1">+IF(OFFSET('Water Data'!$I$29,0,10*ROW('Water Data'!I112))="","",OFFSET('Water Data'!$I$29,0,10*ROW('Water Data'!I112)))</f>
        <v/>
      </c>
      <c r="CK118" s="382" t="str">
        <f ca="1">+IF(OFFSET('Sanitation Data'!$D$28,0,10*ROW('Sanitation Data'!D112))="","",OFFSET('Sanitation Data'!$D$28,0,10*ROW('Sanitation Data'!D112)))</f>
        <v/>
      </c>
      <c r="CL118" s="382" t="str">
        <f ca="1">+IF(OFFSET('Sanitation Data'!$D$29,0,10*ROW('Sanitation Data'!D112))="","",OFFSET('Sanitation Data'!$D$29,0,10*ROW('Sanitation Data'!D112)))</f>
        <v/>
      </c>
      <c r="CM118" s="382" t="str">
        <f ca="1">+IF(OFFSET('Sanitation Data'!$D$30,0,10*ROW('Sanitation Data'!D112))="","",OFFSET('Sanitation Data'!$D$30,0,10*ROW('Sanitation Data'!D112)))</f>
        <v/>
      </c>
      <c r="CN118" s="382" t="str">
        <f ca="1">+IF(OFFSET('Sanitation Data'!$D$31,0,10*ROW('Sanitation Data'!D112))="","",OFFSET('Sanitation Data'!$D$31,0,10*ROW('Sanitation Data'!D112)))</f>
        <v/>
      </c>
      <c r="CO118" s="382" t="str">
        <f ca="1">+IF(OFFSET('Sanitation Data'!$D$32,0,10*ROW('Sanitation Data'!D112))="","",OFFSET('Sanitation Data'!$D$32,0,10*ROW('Sanitation Data'!D112)))</f>
        <v/>
      </c>
      <c r="CP118" s="382" t="str">
        <f ca="1">+IF(OFFSET('Sanitation Data'!$E$28,0,10*ROW('Sanitation Data'!E112))="","",OFFSET('Sanitation Data'!$E$28,0,10*ROW('Sanitation Data'!E112)))</f>
        <v/>
      </c>
      <c r="CQ118" s="382" t="str">
        <f ca="1">+IF(OFFSET('Sanitation Data'!$E$29,0,10*ROW('Sanitation Data'!E112))="","",OFFSET('Sanitation Data'!$E$29,0,10*ROW('Sanitation Data'!E112)))</f>
        <v/>
      </c>
      <c r="CR118" s="382" t="str">
        <f ca="1">+IF(OFFSET('Sanitation Data'!$E$30,0,10*ROW('Sanitation Data'!E112))="","",OFFSET('Sanitation Data'!$E$30,0,10*ROW('Sanitation Data'!E112)))</f>
        <v/>
      </c>
      <c r="CS118" s="382" t="str">
        <f ca="1">+IF(OFFSET('Sanitation Data'!$E$31,0,10*ROW('Sanitation Data'!E112))="","",OFFSET('Sanitation Data'!$E$31,0,10*ROW('Sanitation Data'!E112)))</f>
        <v/>
      </c>
      <c r="CT118" s="382" t="str">
        <f ca="1">+IF(OFFSET('Sanitation Data'!$E$32,0,10*ROW('Sanitation Data'!E112))="","",OFFSET('Sanitation Data'!$E$32,0,10*ROW('Sanitation Data'!E112)))</f>
        <v/>
      </c>
      <c r="CU118" s="382" t="str">
        <f ca="1">+IF(OFFSET('Sanitation Data'!$F$28,0,10*ROW('Sanitation Data'!F112))="","",OFFSET('Sanitation Data'!$F$28,0,10*ROW('Sanitation Data'!F112)))</f>
        <v/>
      </c>
      <c r="CV118" s="382" t="str">
        <f ca="1">+IF(OFFSET('Sanitation Data'!$F$29,0,10*ROW('Sanitation Data'!F112))="","",OFFSET('Sanitation Data'!$F$29,0,10*ROW('Sanitation Data'!F112)))</f>
        <v/>
      </c>
      <c r="CW118" s="382" t="str">
        <f ca="1">+IF(OFFSET('Sanitation Data'!$F$30,0,10*ROW('Sanitation Data'!F112))="","",OFFSET('Sanitation Data'!$F$30,0,10*ROW('Sanitation Data'!F112)))</f>
        <v/>
      </c>
      <c r="CX118" s="382" t="str">
        <f ca="1">+IF(OFFSET('Sanitation Data'!$F$31,0,10*ROW('Sanitation Data'!F112))="","",OFFSET('Sanitation Data'!$F$31,0,10*ROW('Sanitation Data'!F112)))</f>
        <v/>
      </c>
      <c r="CY118" s="382" t="str">
        <f ca="1">+IF(OFFSET('Sanitation Data'!$F$32,0,10*ROW('Sanitation Data'!F112))="","",OFFSET('Sanitation Data'!$F$32,0,10*ROW('Sanitation Data'!F112)))</f>
        <v/>
      </c>
      <c r="CZ118" s="382" t="str">
        <f ca="1">+IF(OFFSET('Sanitation Data'!$G$28,0,10*ROW('Sanitation Data'!G112))="","",OFFSET('Sanitation Data'!$G$28,0,10*ROW('Sanitation Data'!G112)))</f>
        <v/>
      </c>
      <c r="DA118" s="382" t="str">
        <f ca="1">+IF(OFFSET('Sanitation Data'!$G$29,0,10*ROW('Sanitation Data'!G112))="","",OFFSET('Sanitation Data'!$G$29,0,10*ROW('Sanitation Data'!G112)))</f>
        <v/>
      </c>
      <c r="DB118" s="382" t="str">
        <f ca="1">+IF(OFFSET('Sanitation Data'!$G$30,0,10*ROW('Sanitation Data'!G112))="","",OFFSET('Sanitation Data'!$G$30,0,10*ROW('Sanitation Data'!G112)))</f>
        <v/>
      </c>
      <c r="DC118" s="382" t="str">
        <f ca="1">+IF(OFFSET('Sanitation Data'!$G$31,0,10*ROW('Sanitation Data'!G112))="","",OFFSET('Sanitation Data'!$G$31,0,10*ROW('Sanitation Data'!G112)))</f>
        <v/>
      </c>
      <c r="DD118" s="382" t="str">
        <f ca="1">+IF(OFFSET('Sanitation Data'!$G$32,0,10*ROW('Sanitation Data'!G112))="","",OFFSET('Sanitation Data'!$G$32,0,10*ROW('Sanitation Data'!G112)))</f>
        <v/>
      </c>
      <c r="DE118" s="382" t="str">
        <f ca="1">+IF(OFFSET('Sanitation Data'!$H$28,0,10*ROW('Sanitation Data'!H112))="","",OFFSET('Sanitation Data'!$H$28,0,10*ROW('Sanitation Data'!H112)))</f>
        <v/>
      </c>
      <c r="DF118" s="382" t="str">
        <f ca="1">+IF(OFFSET('Sanitation Data'!$H$29,0,10*ROW('Sanitation Data'!H112))="","",OFFSET('Sanitation Data'!$H$29,0,10*ROW('Sanitation Data'!H112)))</f>
        <v/>
      </c>
      <c r="DG118" s="382" t="str">
        <f ca="1">+IF(OFFSET('Sanitation Data'!$H$30,0,10*ROW('Sanitation Data'!H112))="","",OFFSET('Sanitation Data'!$H$30,0,10*ROW('Sanitation Data'!H112)))</f>
        <v/>
      </c>
      <c r="DH118" s="382" t="str">
        <f ca="1">+IF(OFFSET('Sanitation Data'!$H$31,0,10*ROW('Sanitation Data'!H112))="","",OFFSET('Sanitation Data'!$H$31,0,10*ROW('Sanitation Data'!H112)))</f>
        <v/>
      </c>
      <c r="DI118" s="382" t="str">
        <f ca="1">+IF(OFFSET('Sanitation Data'!$H$32,0,10*ROW('Sanitation Data'!H112))="","",OFFSET('Sanitation Data'!$H$32,0,10*ROW('Sanitation Data'!H112)))</f>
        <v/>
      </c>
      <c r="DJ118" s="382" t="str">
        <f ca="1">+IF(OFFSET('Sanitation Data'!$I$28,0,10*ROW('Sanitation Data'!I112))="","",OFFSET('Sanitation Data'!$I$28,0,10*ROW('Sanitation Data'!I112)))</f>
        <v/>
      </c>
      <c r="DK118" s="382" t="str">
        <f ca="1">+IF(OFFSET('Sanitation Data'!$I$29,0,10*ROW('Sanitation Data'!I112))="","",OFFSET('Sanitation Data'!$I$29,0,10*ROW('Sanitation Data'!I112)))</f>
        <v/>
      </c>
      <c r="DL118" s="382" t="str">
        <f ca="1">+IF(OFFSET('Sanitation Data'!$I$30,0,10*ROW('Sanitation Data'!I112))="","",OFFSET('Sanitation Data'!$I$30,0,10*ROW('Sanitation Data'!I112)))</f>
        <v/>
      </c>
      <c r="DM118" s="382" t="str">
        <f ca="1">+IF(OFFSET('Sanitation Data'!$I$31,0,10*ROW('Sanitation Data'!I112))="","",OFFSET('Sanitation Data'!$I$31,0,10*ROW('Sanitation Data'!I112)))</f>
        <v/>
      </c>
      <c r="DN118" s="382" t="str">
        <f ca="1">+IF(OFFSET('Sanitation Data'!$I$32,0,10*ROW('Sanitation Data'!I112))="","",OFFSET('Sanitation Data'!$I$32,0,10*ROW('Sanitation Data'!I112)))</f>
        <v/>
      </c>
      <c r="DO118" s="382" t="str">
        <f ca="1">+IF(OFFSET('Hygiene Data'!$D$11,0,10*ROW('Hygiene Data'!D112))="","",OFFSET('Hygiene Data'!$D$11,0,10*ROW('Hygiene Data'!D112)))</f>
        <v/>
      </c>
      <c r="DP118" s="382" t="str">
        <f ca="1">+IF(OFFSET('Hygiene Data'!$D$12,0,10*ROW('Hygiene Data'!D112))="","",OFFSET('Hygiene Data'!$D$12,0,10*ROW('Hygiene Data'!D112)))</f>
        <v/>
      </c>
      <c r="DQ118" s="382" t="str">
        <f ca="1">+IF(OFFSET('Hygiene Data'!$D$13,0,10*ROW('Hygiene Data'!D112))="","",OFFSET('Hygiene Data'!$D$13,0,10*ROW('Hygiene Data'!D112)))</f>
        <v/>
      </c>
      <c r="DR118" s="382" t="str">
        <f ca="1">+IF(OFFSET('Hygiene Data'!$E$11,0,10*ROW('Hygiene Data'!E112))="","",OFFSET('Hygiene Data'!$E$11,0,10*ROW('Hygiene Data'!E112)))</f>
        <v/>
      </c>
      <c r="DS118" s="382" t="str">
        <f ca="1">+IF(OFFSET('Hygiene Data'!$E$12,0,10*ROW('Hygiene Data'!E112))="","",OFFSET('Hygiene Data'!$E$12,0,10*ROW('Hygiene Data'!E112)))</f>
        <v/>
      </c>
      <c r="DT118" s="382" t="str">
        <f ca="1">+IF(OFFSET('Hygiene Data'!$E$13,0,10*ROW('Hygiene Data'!E112))="","",OFFSET('Hygiene Data'!$E$13,0,10*ROW('Hygiene Data'!E112)))</f>
        <v/>
      </c>
      <c r="DU118" s="382" t="str">
        <f ca="1">+IF(OFFSET('Hygiene Data'!$F$11,0,10*ROW('Hygiene Data'!F112))="","",OFFSET('Hygiene Data'!$F$11,0,10*ROW('Hygiene Data'!F112)))</f>
        <v/>
      </c>
      <c r="DV118" s="382" t="str">
        <f ca="1">+IF(OFFSET('Hygiene Data'!$F$12,0,10*ROW('Hygiene Data'!F112))="","",OFFSET('Hygiene Data'!$F$12,0,10*ROW('Hygiene Data'!F112)))</f>
        <v/>
      </c>
      <c r="DW118" s="382" t="str">
        <f ca="1">+IF(OFFSET('Hygiene Data'!$F$13,0,10*ROW('Hygiene Data'!F112))="","",OFFSET('Hygiene Data'!$F$13,0,10*ROW('Hygiene Data'!F112)))</f>
        <v/>
      </c>
      <c r="DX118" s="382" t="str">
        <f ca="1">+IF(OFFSET('Hygiene Data'!$G$11,0,10*ROW('Hygiene Data'!G112))="","",OFFSET('Hygiene Data'!$G$11,0,10*ROW('Hygiene Data'!G112)))</f>
        <v/>
      </c>
      <c r="DY118" s="382" t="str">
        <f ca="1">+IF(OFFSET('Hygiene Data'!$G$12,0,10*ROW('Hygiene Data'!G112))="","",OFFSET('Hygiene Data'!$G$12,0,10*ROW('Hygiene Data'!G112)))</f>
        <v/>
      </c>
      <c r="DZ118" s="382" t="str">
        <f ca="1">+IF(OFFSET('Hygiene Data'!$G$13,0,10*ROW('Hygiene Data'!G112))="","",OFFSET('Hygiene Data'!$G$13,0,10*ROW('Hygiene Data'!G112)))</f>
        <v/>
      </c>
      <c r="EA118" s="382" t="str">
        <f ca="1">+IF(OFFSET('Hygiene Data'!$H$11,0,10*ROW('Hygiene Data'!H112))="","",OFFSET('Hygiene Data'!$H$11,0,10*ROW('Hygiene Data'!H112)))</f>
        <v/>
      </c>
      <c r="EB118" s="382" t="str">
        <f ca="1">+IF(OFFSET('Hygiene Data'!$H$12,0,10*ROW('Hygiene Data'!H112))="","",OFFSET('Hygiene Data'!$H$12,0,10*ROW('Hygiene Data'!H112)))</f>
        <v/>
      </c>
      <c r="EC118" s="382" t="str">
        <f ca="1">+IF(OFFSET('Hygiene Data'!$H$13,0,10*ROW('Hygiene Data'!H112))="","",OFFSET('Hygiene Data'!$H$13,0,10*ROW('Hygiene Data'!H112)))</f>
        <v/>
      </c>
      <c r="ED118" s="382" t="str">
        <f ca="1">+IF(OFFSET('Hygiene Data'!$I$11,0,10*ROW('Hygiene Data'!I112))="","",OFFSET('Hygiene Data'!$I$11,0,10*ROW('Hygiene Data'!I112)))</f>
        <v/>
      </c>
      <c r="EE118" s="382" t="str">
        <f ca="1">+IF(OFFSET('Hygiene Data'!$I$12,0,10*ROW('Hygiene Data'!I112))="","",OFFSET('Hygiene Data'!$I$12,0,10*ROW('Hygiene Data'!I112)))</f>
        <v/>
      </c>
      <c r="EF118" s="382" t="str">
        <f ca="1">+IF(OFFSET('Hygiene Data'!$I$13,0,10*ROW('Hygiene Data'!I112))="","",OFFSET('Hygiene Data'!$I$13,0,10*ROW('Hygiene Data'!I112)))</f>
        <v/>
      </c>
    </row>
    <row r="119" spans="1:136" x14ac:dyDescent="0.25">
      <c r="A119" s="491" t="str">
        <f ca="1">+IF(OFFSET('Water Data'!$B$2,0,10*ROW('Water Data'!E113))="","",OFFSET('Water Data'!$B$2,0,10*ROW('Water Data'!E113)))</f>
        <v/>
      </c>
      <c r="B119" s="491"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18" t="str">
        <f t="shared" ca="1" si="1"/>
        <v/>
      </c>
      <c r="D119" s="519"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19"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19"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19"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19"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19"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19"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19"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19"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19"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19"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19"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19"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19"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19"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19"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19"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19"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20"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20"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20"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20"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20"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20"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20"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20"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20"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20"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20"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20"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20"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20"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20"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20"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20"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20"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20"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20"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20"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20"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20"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20"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20"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20"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20"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20"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20"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20"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21"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97"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21"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21"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21"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21"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21"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21"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21"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21"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21"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21"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21"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21"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21"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21"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21"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21"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82" t="str">
        <f ca="1">+IF(OFFSET('Water Data'!$D$27,0,10*ROW('Water Data'!D113))="","",OFFSET('Water Data'!$D$27,0,10*ROW('Water Data'!D113)))</f>
        <v/>
      </c>
      <c r="BT119" s="382" t="str">
        <f ca="1">+IF(OFFSET('Water Data'!$D$28,0,10*ROW('Water Data'!D113))="","",OFFSET('Water Data'!$D$28,0,10*ROW('Water Data'!D113)))</f>
        <v/>
      </c>
      <c r="BU119" s="382" t="str">
        <f ca="1">+IF(OFFSET('Water Data'!$D$29,0,10*ROW('Water Data'!D113))="","",OFFSET('Water Data'!$D$29,0,10*ROW('Water Data'!D113)))</f>
        <v/>
      </c>
      <c r="BV119" s="382" t="str">
        <f ca="1">+IF(OFFSET('Water Data'!$E$27,0,10*ROW('Water Data'!E113))="","",OFFSET('Water Data'!$E$27,0,10*ROW('Water Data'!E113)))</f>
        <v/>
      </c>
      <c r="BW119" s="382" t="str">
        <f ca="1">+IF(OFFSET('Water Data'!$E$28,0,10*ROW('Water Data'!E113))="","",OFFSET('Water Data'!$E$28,0,10*ROW('Water Data'!E113)))</f>
        <v/>
      </c>
      <c r="BX119" s="382" t="str">
        <f ca="1">+IF(OFFSET('Water Data'!$E$29,0,10*ROW('Water Data'!E113))="","",OFFSET('Water Data'!$E$29,0,10*ROW('Water Data'!E113)))</f>
        <v/>
      </c>
      <c r="BY119" s="382" t="str">
        <f ca="1">+IF(OFFSET('Water Data'!$F$27,0,10*ROW('Water Data'!F113))="","",OFFSET('Water Data'!$F$27,0,10*ROW('Water Data'!F113)))</f>
        <v/>
      </c>
      <c r="BZ119" s="382" t="str">
        <f ca="1">+IF(OFFSET('Water Data'!$F$28,0,10*ROW('Water Data'!F113))="","",OFFSET('Water Data'!$F$28,0,10*ROW('Water Data'!F113)))</f>
        <v/>
      </c>
      <c r="CA119" s="382" t="str">
        <f ca="1">+IF(OFFSET('Water Data'!$F$29,0,10*ROW('Water Data'!F113))="","",OFFSET('Water Data'!$F$29,0,10*ROW('Water Data'!F113)))</f>
        <v/>
      </c>
      <c r="CB119" s="382" t="str">
        <f ca="1">+IF(OFFSET('Water Data'!$G$27,0,10*ROW('Water Data'!G113))="","",OFFSET('Water Data'!$G$27,0,10*ROW('Water Data'!G113)))</f>
        <v/>
      </c>
      <c r="CC119" s="382" t="str">
        <f ca="1">+IF(OFFSET('Water Data'!$G$28,0,10*ROW('Water Data'!G113))="","",OFFSET('Water Data'!$G$28,0,10*ROW('Water Data'!G113)))</f>
        <v/>
      </c>
      <c r="CD119" s="382" t="str">
        <f ca="1">+IF(OFFSET('Water Data'!$G$29,0,10*ROW('Water Data'!G113))="","",OFFSET('Water Data'!$G$29,0,10*ROW('Water Data'!G113)))</f>
        <v/>
      </c>
      <c r="CE119" s="382" t="str">
        <f ca="1">+IF(OFFSET('Water Data'!$H$27,0,10*ROW('Water Data'!H113))="","",OFFSET('Water Data'!$H$27,0,10*ROW('Water Data'!H113)))</f>
        <v/>
      </c>
      <c r="CF119" s="382" t="str">
        <f ca="1">+IF(OFFSET('Water Data'!$H$28,0,10*ROW('Water Data'!H113))="","",OFFSET('Water Data'!$H$28,0,10*ROW('Water Data'!H113)))</f>
        <v/>
      </c>
      <c r="CG119" s="382" t="str">
        <f ca="1">+IF(OFFSET('Water Data'!$H$29,0,10*ROW('Water Data'!H113))="","",OFFSET('Water Data'!$H$29,0,10*ROW('Water Data'!H113)))</f>
        <v/>
      </c>
      <c r="CH119" s="382" t="str">
        <f ca="1">+IF(OFFSET('Water Data'!$I$27,0,10*ROW('Water Data'!I113))="","",OFFSET('Water Data'!$I$27,0,10*ROW('Water Data'!I113)))</f>
        <v/>
      </c>
      <c r="CI119" s="382" t="str">
        <f ca="1">+IF(OFFSET('Water Data'!$I$28,0,10*ROW('Water Data'!I113))="","",OFFSET('Water Data'!$I$28,0,10*ROW('Water Data'!I113)))</f>
        <v/>
      </c>
      <c r="CJ119" s="382" t="str">
        <f ca="1">+IF(OFFSET('Water Data'!$I$29,0,10*ROW('Water Data'!I113))="","",OFFSET('Water Data'!$I$29,0,10*ROW('Water Data'!I113)))</f>
        <v/>
      </c>
      <c r="CK119" s="382" t="str">
        <f ca="1">+IF(OFFSET('Sanitation Data'!$D$28,0,10*ROW('Sanitation Data'!D113))="","",OFFSET('Sanitation Data'!$D$28,0,10*ROW('Sanitation Data'!D113)))</f>
        <v/>
      </c>
      <c r="CL119" s="382" t="str">
        <f ca="1">+IF(OFFSET('Sanitation Data'!$D$29,0,10*ROW('Sanitation Data'!D113))="","",OFFSET('Sanitation Data'!$D$29,0,10*ROW('Sanitation Data'!D113)))</f>
        <v/>
      </c>
      <c r="CM119" s="382" t="str">
        <f ca="1">+IF(OFFSET('Sanitation Data'!$D$30,0,10*ROW('Sanitation Data'!D113))="","",OFFSET('Sanitation Data'!$D$30,0,10*ROW('Sanitation Data'!D113)))</f>
        <v/>
      </c>
      <c r="CN119" s="382" t="str">
        <f ca="1">+IF(OFFSET('Sanitation Data'!$D$31,0,10*ROW('Sanitation Data'!D113))="","",OFFSET('Sanitation Data'!$D$31,0,10*ROW('Sanitation Data'!D113)))</f>
        <v/>
      </c>
      <c r="CO119" s="382" t="str">
        <f ca="1">+IF(OFFSET('Sanitation Data'!$D$32,0,10*ROW('Sanitation Data'!D113))="","",OFFSET('Sanitation Data'!$D$32,0,10*ROW('Sanitation Data'!D113)))</f>
        <v/>
      </c>
      <c r="CP119" s="382" t="str">
        <f ca="1">+IF(OFFSET('Sanitation Data'!$E$28,0,10*ROW('Sanitation Data'!E113))="","",OFFSET('Sanitation Data'!$E$28,0,10*ROW('Sanitation Data'!E113)))</f>
        <v/>
      </c>
      <c r="CQ119" s="382" t="str">
        <f ca="1">+IF(OFFSET('Sanitation Data'!$E$29,0,10*ROW('Sanitation Data'!E113))="","",OFFSET('Sanitation Data'!$E$29,0,10*ROW('Sanitation Data'!E113)))</f>
        <v/>
      </c>
      <c r="CR119" s="382" t="str">
        <f ca="1">+IF(OFFSET('Sanitation Data'!$E$30,0,10*ROW('Sanitation Data'!E113))="","",OFFSET('Sanitation Data'!$E$30,0,10*ROW('Sanitation Data'!E113)))</f>
        <v/>
      </c>
      <c r="CS119" s="382" t="str">
        <f ca="1">+IF(OFFSET('Sanitation Data'!$E$31,0,10*ROW('Sanitation Data'!E113))="","",OFFSET('Sanitation Data'!$E$31,0,10*ROW('Sanitation Data'!E113)))</f>
        <v/>
      </c>
      <c r="CT119" s="382" t="str">
        <f ca="1">+IF(OFFSET('Sanitation Data'!$E$32,0,10*ROW('Sanitation Data'!E113))="","",OFFSET('Sanitation Data'!$E$32,0,10*ROW('Sanitation Data'!E113)))</f>
        <v/>
      </c>
      <c r="CU119" s="382" t="str">
        <f ca="1">+IF(OFFSET('Sanitation Data'!$F$28,0,10*ROW('Sanitation Data'!F113))="","",OFFSET('Sanitation Data'!$F$28,0,10*ROW('Sanitation Data'!F113)))</f>
        <v/>
      </c>
      <c r="CV119" s="382" t="str">
        <f ca="1">+IF(OFFSET('Sanitation Data'!$F$29,0,10*ROW('Sanitation Data'!F113))="","",OFFSET('Sanitation Data'!$F$29,0,10*ROW('Sanitation Data'!F113)))</f>
        <v/>
      </c>
      <c r="CW119" s="382" t="str">
        <f ca="1">+IF(OFFSET('Sanitation Data'!$F$30,0,10*ROW('Sanitation Data'!F113))="","",OFFSET('Sanitation Data'!$F$30,0,10*ROW('Sanitation Data'!F113)))</f>
        <v/>
      </c>
      <c r="CX119" s="382" t="str">
        <f ca="1">+IF(OFFSET('Sanitation Data'!$F$31,0,10*ROW('Sanitation Data'!F113))="","",OFFSET('Sanitation Data'!$F$31,0,10*ROW('Sanitation Data'!F113)))</f>
        <v/>
      </c>
      <c r="CY119" s="382" t="str">
        <f ca="1">+IF(OFFSET('Sanitation Data'!$F$32,0,10*ROW('Sanitation Data'!F113))="","",OFFSET('Sanitation Data'!$F$32,0,10*ROW('Sanitation Data'!F113)))</f>
        <v/>
      </c>
      <c r="CZ119" s="382" t="str">
        <f ca="1">+IF(OFFSET('Sanitation Data'!$G$28,0,10*ROW('Sanitation Data'!G113))="","",OFFSET('Sanitation Data'!$G$28,0,10*ROW('Sanitation Data'!G113)))</f>
        <v/>
      </c>
      <c r="DA119" s="382" t="str">
        <f ca="1">+IF(OFFSET('Sanitation Data'!$G$29,0,10*ROW('Sanitation Data'!G113))="","",OFFSET('Sanitation Data'!$G$29,0,10*ROW('Sanitation Data'!G113)))</f>
        <v/>
      </c>
      <c r="DB119" s="382" t="str">
        <f ca="1">+IF(OFFSET('Sanitation Data'!$G$30,0,10*ROW('Sanitation Data'!G113))="","",OFFSET('Sanitation Data'!$G$30,0,10*ROW('Sanitation Data'!G113)))</f>
        <v/>
      </c>
      <c r="DC119" s="382" t="str">
        <f ca="1">+IF(OFFSET('Sanitation Data'!$G$31,0,10*ROW('Sanitation Data'!G113))="","",OFFSET('Sanitation Data'!$G$31,0,10*ROW('Sanitation Data'!G113)))</f>
        <v/>
      </c>
      <c r="DD119" s="382" t="str">
        <f ca="1">+IF(OFFSET('Sanitation Data'!$G$32,0,10*ROW('Sanitation Data'!G113))="","",OFFSET('Sanitation Data'!$G$32,0,10*ROW('Sanitation Data'!G113)))</f>
        <v/>
      </c>
      <c r="DE119" s="382" t="str">
        <f ca="1">+IF(OFFSET('Sanitation Data'!$H$28,0,10*ROW('Sanitation Data'!H113))="","",OFFSET('Sanitation Data'!$H$28,0,10*ROW('Sanitation Data'!H113)))</f>
        <v/>
      </c>
      <c r="DF119" s="382" t="str">
        <f ca="1">+IF(OFFSET('Sanitation Data'!$H$29,0,10*ROW('Sanitation Data'!H113))="","",OFFSET('Sanitation Data'!$H$29,0,10*ROW('Sanitation Data'!H113)))</f>
        <v/>
      </c>
      <c r="DG119" s="382" t="str">
        <f ca="1">+IF(OFFSET('Sanitation Data'!$H$30,0,10*ROW('Sanitation Data'!H113))="","",OFFSET('Sanitation Data'!$H$30,0,10*ROW('Sanitation Data'!H113)))</f>
        <v/>
      </c>
      <c r="DH119" s="382" t="str">
        <f ca="1">+IF(OFFSET('Sanitation Data'!$H$31,0,10*ROW('Sanitation Data'!H113))="","",OFFSET('Sanitation Data'!$H$31,0,10*ROW('Sanitation Data'!H113)))</f>
        <v/>
      </c>
      <c r="DI119" s="382" t="str">
        <f ca="1">+IF(OFFSET('Sanitation Data'!$H$32,0,10*ROW('Sanitation Data'!H113))="","",OFFSET('Sanitation Data'!$H$32,0,10*ROW('Sanitation Data'!H113)))</f>
        <v/>
      </c>
      <c r="DJ119" s="382" t="str">
        <f ca="1">+IF(OFFSET('Sanitation Data'!$I$28,0,10*ROW('Sanitation Data'!I113))="","",OFFSET('Sanitation Data'!$I$28,0,10*ROW('Sanitation Data'!I113)))</f>
        <v/>
      </c>
      <c r="DK119" s="382" t="str">
        <f ca="1">+IF(OFFSET('Sanitation Data'!$I$29,0,10*ROW('Sanitation Data'!I113))="","",OFFSET('Sanitation Data'!$I$29,0,10*ROW('Sanitation Data'!I113)))</f>
        <v/>
      </c>
      <c r="DL119" s="382" t="str">
        <f ca="1">+IF(OFFSET('Sanitation Data'!$I$30,0,10*ROW('Sanitation Data'!I113))="","",OFFSET('Sanitation Data'!$I$30,0,10*ROW('Sanitation Data'!I113)))</f>
        <v/>
      </c>
      <c r="DM119" s="382" t="str">
        <f ca="1">+IF(OFFSET('Sanitation Data'!$I$31,0,10*ROW('Sanitation Data'!I113))="","",OFFSET('Sanitation Data'!$I$31,0,10*ROW('Sanitation Data'!I113)))</f>
        <v/>
      </c>
      <c r="DN119" s="382" t="str">
        <f ca="1">+IF(OFFSET('Sanitation Data'!$I$32,0,10*ROW('Sanitation Data'!I113))="","",OFFSET('Sanitation Data'!$I$32,0,10*ROW('Sanitation Data'!I113)))</f>
        <v/>
      </c>
      <c r="DO119" s="382" t="str">
        <f ca="1">+IF(OFFSET('Hygiene Data'!$D$11,0,10*ROW('Hygiene Data'!D113))="","",OFFSET('Hygiene Data'!$D$11,0,10*ROW('Hygiene Data'!D113)))</f>
        <v/>
      </c>
      <c r="DP119" s="382" t="str">
        <f ca="1">+IF(OFFSET('Hygiene Data'!$D$12,0,10*ROW('Hygiene Data'!D113))="","",OFFSET('Hygiene Data'!$D$12,0,10*ROW('Hygiene Data'!D113)))</f>
        <v/>
      </c>
      <c r="DQ119" s="382" t="str">
        <f ca="1">+IF(OFFSET('Hygiene Data'!$D$13,0,10*ROW('Hygiene Data'!D113))="","",OFFSET('Hygiene Data'!$D$13,0,10*ROW('Hygiene Data'!D113)))</f>
        <v/>
      </c>
      <c r="DR119" s="382" t="str">
        <f ca="1">+IF(OFFSET('Hygiene Data'!$E$11,0,10*ROW('Hygiene Data'!E113))="","",OFFSET('Hygiene Data'!$E$11,0,10*ROW('Hygiene Data'!E113)))</f>
        <v/>
      </c>
      <c r="DS119" s="382" t="str">
        <f ca="1">+IF(OFFSET('Hygiene Data'!$E$12,0,10*ROW('Hygiene Data'!E113))="","",OFFSET('Hygiene Data'!$E$12,0,10*ROW('Hygiene Data'!E113)))</f>
        <v/>
      </c>
      <c r="DT119" s="382" t="str">
        <f ca="1">+IF(OFFSET('Hygiene Data'!$E$13,0,10*ROW('Hygiene Data'!E113))="","",OFFSET('Hygiene Data'!$E$13,0,10*ROW('Hygiene Data'!E113)))</f>
        <v/>
      </c>
      <c r="DU119" s="382" t="str">
        <f ca="1">+IF(OFFSET('Hygiene Data'!$F$11,0,10*ROW('Hygiene Data'!F113))="","",OFFSET('Hygiene Data'!$F$11,0,10*ROW('Hygiene Data'!F113)))</f>
        <v/>
      </c>
      <c r="DV119" s="382" t="str">
        <f ca="1">+IF(OFFSET('Hygiene Data'!$F$12,0,10*ROW('Hygiene Data'!F113))="","",OFFSET('Hygiene Data'!$F$12,0,10*ROW('Hygiene Data'!F113)))</f>
        <v/>
      </c>
      <c r="DW119" s="382" t="str">
        <f ca="1">+IF(OFFSET('Hygiene Data'!$F$13,0,10*ROW('Hygiene Data'!F113))="","",OFFSET('Hygiene Data'!$F$13,0,10*ROW('Hygiene Data'!F113)))</f>
        <v/>
      </c>
      <c r="DX119" s="382" t="str">
        <f ca="1">+IF(OFFSET('Hygiene Data'!$G$11,0,10*ROW('Hygiene Data'!G113))="","",OFFSET('Hygiene Data'!$G$11,0,10*ROW('Hygiene Data'!G113)))</f>
        <v/>
      </c>
      <c r="DY119" s="382" t="str">
        <f ca="1">+IF(OFFSET('Hygiene Data'!$G$12,0,10*ROW('Hygiene Data'!G113))="","",OFFSET('Hygiene Data'!$G$12,0,10*ROW('Hygiene Data'!G113)))</f>
        <v/>
      </c>
      <c r="DZ119" s="382" t="str">
        <f ca="1">+IF(OFFSET('Hygiene Data'!$G$13,0,10*ROW('Hygiene Data'!G113))="","",OFFSET('Hygiene Data'!$G$13,0,10*ROW('Hygiene Data'!G113)))</f>
        <v/>
      </c>
      <c r="EA119" s="382" t="str">
        <f ca="1">+IF(OFFSET('Hygiene Data'!$H$11,0,10*ROW('Hygiene Data'!H113))="","",OFFSET('Hygiene Data'!$H$11,0,10*ROW('Hygiene Data'!H113)))</f>
        <v/>
      </c>
      <c r="EB119" s="382" t="str">
        <f ca="1">+IF(OFFSET('Hygiene Data'!$H$12,0,10*ROW('Hygiene Data'!H113))="","",OFFSET('Hygiene Data'!$H$12,0,10*ROW('Hygiene Data'!H113)))</f>
        <v/>
      </c>
      <c r="EC119" s="382" t="str">
        <f ca="1">+IF(OFFSET('Hygiene Data'!$H$13,0,10*ROW('Hygiene Data'!H113))="","",OFFSET('Hygiene Data'!$H$13,0,10*ROW('Hygiene Data'!H113)))</f>
        <v/>
      </c>
      <c r="ED119" s="382" t="str">
        <f ca="1">+IF(OFFSET('Hygiene Data'!$I$11,0,10*ROW('Hygiene Data'!I113))="","",OFFSET('Hygiene Data'!$I$11,0,10*ROW('Hygiene Data'!I113)))</f>
        <v/>
      </c>
      <c r="EE119" s="382" t="str">
        <f ca="1">+IF(OFFSET('Hygiene Data'!$I$12,0,10*ROW('Hygiene Data'!I113))="","",OFFSET('Hygiene Data'!$I$12,0,10*ROW('Hygiene Data'!I113)))</f>
        <v/>
      </c>
      <c r="EF119" s="382" t="str">
        <f ca="1">+IF(OFFSET('Hygiene Data'!$I$13,0,10*ROW('Hygiene Data'!I113))="","",OFFSET('Hygiene Data'!$I$13,0,10*ROW('Hygiene Data'!I113)))</f>
        <v/>
      </c>
    </row>
    <row r="120" spans="1:136" x14ac:dyDescent="0.25">
      <c r="A120" s="491" t="str">
        <f ca="1">+IF(OFFSET('Water Data'!$B$2,0,10*ROW('Water Data'!E114))="","",OFFSET('Water Data'!$B$2,0,10*ROW('Water Data'!E114)))</f>
        <v/>
      </c>
      <c r="B120" s="491"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18" t="str">
        <f t="shared" ca="1" si="1"/>
        <v/>
      </c>
      <c r="D120" s="519"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19"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19"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19"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19"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19"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19"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19"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19"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19"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19"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19"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19"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19"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19"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19"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19"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19"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20"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20"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20"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20"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20"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20"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20"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20"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20"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20"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20"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20"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20"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20"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20"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20"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20"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20"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20"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20"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20"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20"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20"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20"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20"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20"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20"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20"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20"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20"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21"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97"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21"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21"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21"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21"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21"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21"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21"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21"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21"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21"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21"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21"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21"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21"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21"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21"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82" t="str">
        <f ca="1">+IF(OFFSET('Water Data'!$D$27,0,10*ROW('Water Data'!D114))="","",OFFSET('Water Data'!$D$27,0,10*ROW('Water Data'!D114)))</f>
        <v/>
      </c>
      <c r="BT120" s="382" t="str">
        <f ca="1">+IF(OFFSET('Water Data'!$D$28,0,10*ROW('Water Data'!D114))="","",OFFSET('Water Data'!$D$28,0,10*ROW('Water Data'!D114)))</f>
        <v/>
      </c>
      <c r="BU120" s="382" t="str">
        <f ca="1">+IF(OFFSET('Water Data'!$D$29,0,10*ROW('Water Data'!D114))="","",OFFSET('Water Data'!$D$29,0,10*ROW('Water Data'!D114)))</f>
        <v/>
      </c>
      <c r="BV120" s="382" t="str">
        <f ca="1">+IF(OFFSET('Water Data'!$E$27,0,10*ROW('Water Data'!E114))="","",OFFSET('Water Data'!$E$27,0,10*ROW('Water Data'!E114)))</f>
        <v/>
      </c>
      <c r="BW120" s="382" t="str">
        <f ca="1">+IF(OFFSET('Water Data'!$E$28,0,10*ROW('Water Data'!E114))="","",OFFSET('Water Data'!$E$28,0,10*ROW('Water Data'!E114)))</f>
        <v/>
      </c>
      <c r="BX120" s="382" t="str">
        <f ca="1">+IF(OFFSET('Water Data'!$E$29,0,10*ROW('Water Data'!E114))="","",OFFSET('Water Data'!$E$29,0,10*ROW('Water Data'!E114)))</f>
        <v/>
      </c>
      <c r="BY120" s="382" t="str">
        <f ca="1">+IF(OFFSET('Water Data'!$F$27,0,10*ROW('Water Data'!F114))="","",OFFSET('Water Data'!$F$27,0,10*ROW('Water Data'!F114)))</f>
        <v/>
      </c>
      <c r="BZ120" s="382" t="str">
        <f ca="1">+IF(OFFSET('Water Data'!$F$28,0,10*ROW('Water Data'!F114))="","",OFFSET('Water Data'!$F$28,0,10*ROW('Water Data'!F114)))</f>
        <v/>
      </c>
      <c r="CA120" s="382" t="str">
        <f ca="1">+IF(OFFSET('Water Data'!$F$29,0,10*ROW('Water Data'!F114))="","",OFFSET('Water Data'!$F$29,0,10*ROW('Water Data'!F114)))</f>
        <v/>
      </c>
      <c r="CB120" s="382" t="str">
        <f ca="1">+IF(OFFSET('Water Data'!$G$27,0,10*ROW('Water Data'!G114))="","",OFFSET('Water Data'!$G$27,0,10*ROW('Water Data'!G114)))</f>
        <v/>
      </c>
      <c r="CC120" s="382" t="str">
        <f ca="1">+IF(OFFSET('Water Data'!$G$28,0,10*ROW('Water Data'!G114))="","",OFFSET('Water Data'!$G$28,0,10*ROW('Water Data'!G114)))</f>
        <v/>
      </c>
      <c r="CD120" s="382" t="str">
        <f ca="1">+IF(OFFSET('Water Data'!$G$29,0,10*ROW('Water Data'!G114))="","",OFFSET('Water Data'!$G$29,0,10*ROW('Water Data'!G114)))</f>
        <v/>
      </c>
      <c r="CE120" s="382" t="str">
        <f ca="1">+IF(OFFSET('Water Data'!$H$27,0,10*ROW('Water Data'!H114))="","",OFFSET('Water Data'!$H$27,0,10*ROW('Water Data'!H114)))</f>
        <v/>
      </c>
      <c r="CF120" s="382" t="str">
        <f ca="1">+IF(OFFSET('Water Data'!$H$28,0,10*ROW('Water Data'!H114))="","",OFFSET('Water Data'!$H$28,0,10*ROW('Water Data'!H114)))</f>
        <v/>
      </c>
      <c r="CG120" s="382" t="str">
        <f ca="1">+IF(OFFSET('Water Data'!$H$29,0,10*ROW('Water Data'!H114))="","",OFFSET('Water Data'!$H$29,0,10*ROW('Water Data'!H114)))</f>
        <v/>
      </c>
      <c r="CH120" s="382" t="str">
        <f ca="1">+IF(OFFSET('Water Data'!$I$27,0,10*ROW('Water Data'!I114))="","",OFFSET('Water Data'!$I$27,0,10*ROW('Water Data'!I114)))</f>
        <v/>
      </c>
      <c r="CI120" s="382" t="str">
        <f ca="1">+IF(OFFSET('Water Data'!$I$28,0,10*ROW('Water Data'!I114))="","",OFFSET('Water Data'!$I$28,0,10*ROW('Water Data'!I114)))</f>
        <v/>
      </c>
      <c r="CJ120" s="382" t="str">
        <f ca="1">+IF(OFFSET('Water Data'!$I$29,0,10*ROW('Water Data'!I114))="","",OFFSET('Water Data'!$I$29,0,10*ROW('Water Data'!I114)))</f>
        <v/>
      </c>
      <c r="CK120" s="382" t="str">
        <f ca="1">+IF(OFFSET('Sanitation Data'!$D$28,0,10*ROW('Sanitation Data'!D114))="","",OFFSET('Sanitation Data'!$D$28,0,10*ROW('Sanitation Data'!D114)))</f>
        <v/>
      </c>
      <c r="CL120" s="382" t="str">
        <f ca="1">+IF(OFFSET('Sanitation Data'!$D$29,0,10*ROW('Sanitation Data'!D114))="","",OFFSET('Sanitation Data'!$D$29,0,10*ROW('Sanitation Data'!D114)))</f>
        <v/>
      </c>
      <c r="CM120" s="382" t="str">
        <f ca="1">+IF(OFFSET('Sanitation Data'!$D$30,0,10*ROW('Sanitation Data'!D114))="","",OFFSET('Sanitation Data'!$D$30,0,10*ROW('Sanitation Data'!D114)))</f>
        <v/>
      </c>
      <c r="CN120" s="382" t="str">
        <f ca="1">+IF(OFFSET('Sanitation Data'!$D$31,0,10*ROW('Sanitation Data'!D114))="","",OFFSET('Sanitation Data'!$D$31,0,10*ROW('Sanitation Data'!D114)))</f>
        <v/>
      </c>
      <c r="CO120" s="382" t="str">
        <f ca="1">+IF(OFFSET('Sanitation Data'!$D$32,0,10*ROW('Sanitation Data'!D114))="","",OFFSET('Sanitation Data'!$D$32,0,10*ROW('Sanitation Data'!D114)))</f>
        <v/>
      </c>
      <c r="CP120" s="382" t="str">
        <f ca="1">+IF(OFFSET('Sanitation Data'!$E$28,0,10*ROW('Sanitation Data'!E114))="","",OFFSET('Sanitation Data'!$E$28,0,10*ROW('Sanitation Data'!E114)))</f>
        <v/>
      </c>
      <c r="CQ120" s="382" t="str">
        <f ca="1">+IF(OFFSET('Sanitation Data'!$E$29,0,10*ROW('Sanitation Data'!E114))="","",OFFSET('Sanitation Data'!$E$29,0,10*ROW('Sanitation Data'!E114)))</f>
        <v/>
      </c>
      <c r="CR120" s="382" t="str">
        <f ca="1">+IF(OFFSET('Sanitation Data'!$E$30,0,10*ROW('Sanitation Data'!E114))="","",OFFSET('Sanitation Data'!$E$30,0,10*ROW('Sanitation Data'!E114)))</f>
        <v/>
      </c>
      <c r="CS120" s="382" t="str">
        <f ca="1">+IF(OFFSET('Sanitation Data'!$E$31,0,10*ROW('Sanitation Data'!E114))="","",OFFSET('Sanitation Data'!$E$31,0,10*ROW('Sanitation Data'!E114)))</f>
        <v/>
      </c>
      <c r="CT120" s="382" t="str">
        <f ca="1">+IF(OFFSET('Sanitation Data'!$E$32,0,10*ROW('Sanitation Data'!E114))="","",OFFSET('Sanitation Data'!$E$32,0,10*ROW('Sanitation Data'!E114)))</f>
        <v/>
      </c>
      <c r="CU120" s="382" t="str">
        <f ca="1">+IF(OFFSET('Sanitation Data'!$F$28,0,10*ROW('Sanitation Data'!F114))="","",OFFSET('Sanitation Data'!$F$28,0,10*ROW('Sanitation Data'!F114)))</f>
        <v/>
      </c>
      <c r="CV120" s="382" t="str">
        <f ca="1">+IF(OFFSET('Sanitation Data'!$F$29,0,10*ROW('Sanitation Data'!F114))="","",OFFSET('Sanitation Data'!$F$29,0,10*ROW('Sanitation Data'!F114)))</f>
        <v/>
      </c>
      <c r="CW120" s="382" t="str">
        <f ca="1">+IF(OFFSET('Sanitation Data'!$F$30,0,10*ROW('Sanitation Data'!F114))="","",OFFSET('Sanitation Data'!$F$30,0,10*ROW('Sanitation Data'!F114)))</f>
        <v/>
      </c>
      <c r="CX120" s="382" t="str">
        <f ca="1">+IF(OFFSET('Sanitation Data'!$F$31,0,10*ROW('Sanitation Data'!F114))="","",OFFSET('Sanitation Data'!$F$31,0,10*ROW('Sanitation Data'!F114)))</f>
        <v/>
      </c>
      <c r="CY120" s="382" t="str">
        <f ca="1">+IF(OFFSET('Sanitation Data'!$F$32,0,10*ROW('Sanitation Data'!F114))="","",OFFSET('Sanitation Data'!$F$32,0,10*ROW('Sanitation Data'!F114)))</f>
        <v/>
      </c>
      <c r="CZ120" s="382" t="str">
        <f ca="1">+IF(OFFSET('Sanitation Data'!$G$28,0,10*ROW('Sanitation Data'!G114))="","",OFFSET('Sanitation Data'!$G$28,0,10*ROW('Sanitation Data'!G114)))</f>
        <v/>
      </c>
      <c r="DA120" s="382" t="str">
        <f ca="1">+IF(OFFSET('Sanitation Data'!$G$29,0,10*ROW('Sanitation Data'!G114))="","",OFFSET('Sanitation Data'!$G$29,0,10*ROW('Sanitation Data'!G114)))</f>
        <v/>
      </c>
      <c r="DB120" s="382" t="str">
        <f ca="1">+IF(OFFSET('Sanitation Data'!$G$30,0,10*ROW('Sanitation Data'!G114))="","",OFFSET('Sanitation Data'!$G$30,0,10*ROW('Sanitation Data'!G114)))</f>
        <v/>
      </c>
      <c r="DC120" s="382" t="str">
        <f ca="1">+IF(OFFSET('Sanitation Data'!$G$31,0,10*ROW('Sanitation Data'!G114))="","",OFFSET('Sanitation Data'!$G$31,0,10*ROW('Sanitation Data'!G114)))</f>
        <v/>
      </c>
      <c r="DD120" s="382" t="str">
        <f ca="1">+IF(OFFSET('Sanitation Data'!$G$32,0,10*ROW('Sanitation Data'!G114))="","",OFFSET('Sanitation Data'!$G$32,0,10*ROW('Sanitation Data'!G114)))</f>
        <v/>
      </c>
      <c r="DE120" s="382" t="str">
        <f ca="1">+IF(OFFSET('Sanitation Data'!$H$28,0,10*ROW('Sanitation Data'!H114))="","",OFFSET('Sanitation Data'!$H$28,0,10*ROW('Sanitation Data'!H114)))</f>
        <v/>
      </c>
      <c r="DF120" s="382" t="str">
        <f ca="1">+IF(OFFSET('Sanitation Data'!$H$29,0,10*ROW('Sanitation Data'!H114))="","",OFFSET('Sanitation Data'!$H$29,0,10*ROW('Sanitation Data'!H114)))</f>
        <v/>
      </c>
      <c r="DG120" s="382" t="str">
        <f ca="1">+IF(OFFSET('Sanitation Data'!$H$30,0,10*ROW('Sanitation Data'!H114))="","",OFFSET('Sanitation Data'!$H$30,0,10*ROW('Sanitation Data'!H114)))</f>
        <v/>
      </c>
      <c r="DH120" s="382" t="str">
        <f ca="1">+IF(OFFSET('Sanitation Data'!$H$31,0,10*ROW('Sanitation Data'!H114))="","",OFFSET('Sanitation Data'!$H$31,0,10*ROW('Sanitation Data'!H114)))</f>
        <v/>
      </c>
      <c r="DI120" s="382" t="str">
        <f ca="1">+IF(OFFSET('Sanitation Data'!$H$32,0,10*ROW('Sanitation Data'!H114))="","",OFFSET('Sanitation Data'!$H$32,0,10*ROW('Sanitation Data'!H114)))</f>
        <v/>
      </c>
      <c r="DJ120" s="382" t="str">
        <f ca="1">+IF(OFFSET('Sanitation Data'!$I$28,0,10*ROW('Sanitation Data'!I114))="","",OFFSET('Sanitation Data'!$I$28,0,10*ROW('Sanitation Data'!I114)))</f>
        <v/>
      </c>
      <c r="DK120" s="382" t="str">
        <f ca="1">+IF(OFFSET('Sanitation Data'!$I$29,0,10*ROW('Sanitation Data'!I114))="","",OFFSET('Sanitation Data'!$I$29,0,10*ROW('Sanitation Data'!I114)))</f>
        <v/>
      </c>
      <c r="DL120" s="382" t="str">
        <f ca="1">+IF(OFFSET('Sanitation Data'!$I$30,0,10*ROW('Sanitation Data'!I114))="","",OFFSET('Sanitation Data'!$I$30,0,10*ROW('Sanitation Data'!I114)))</f>
        <v/>
      </c>
      <c r="DM120" s="382" t="str">
        <f ca="1">+IF(OFFSET('Sanitation Data'!$I$31,0,10*ROW('Sanitation Data'!I114))="","",OFFSET('Sanitation Data'!$I$31,0,10*ROW('Sanitation Data'!I114)))</f>
        <v/>
      </c>
      <c r="DN120" s="382" t="str">
        <f ca="1">+IF(OFFSET('Sanitation Data'!$I$32,0,10*ROW('Sanitation Data'!I114))="","",OFFSET('Sanitation Data'!$I$32,0,10*ROW('Sanitation Data'!I114)))</f>
        <v/>
      </c>
      <c r="DO120" s="382" t="str">
        <f ca="1">+IF(OFFSET('Hygiene Data'!$D$11,0,10*ROW('Hygiene Data'!D114))="","",OFFSET('Hygiene Data'!$D$11,0,10*ROW('Hygiene Data'!D114)))</f>
        <v/>
      </c>
      <c r="DP120" s="382" t="str">
        <f ca="1">+IF(OFFSET('Hygiene Data'!$D$12,0,10*ROW('Hygiene Data'!D114))="","",OFFSET('Hygiene Data'!$D$12,0,10*ROW('Hygiene Data'!D114)))</f>
        <v/>
      </c>
      <c r="DQ120" s="382" t="str">
        <f ca="1">+IF(OFFSET('Hygiene Data'!$D$13,0,10*ROW('Hygiene Data'!D114))="","",OFFSET('Hygiene Data'!$D$13,0,10*ROW('Hygiene Data'!D114)))</f>
        <v/>
      </c>
      <c r="DR120" s="382" t="str">
        <f ca="1">+IF(OFFSET('Hygiene Data'!$E$11,0,10*ROW('Hygiene Data'!E114))="","",OFFSET('Hygiene Data'!$E$11,0,10*ROW('Hygiene Data'!E114)))</f>
        <v/>
      </c>
      <c r="DS120" s="382" t="str">
        <f ca="1">+IF(OFFSET('Hygiene Data'!$E$12,0,10*ROW('Hygiene Data'!E114))="","",OFFSET('Hygiene Data'!$E$12,0,10*ROW('Hygiene Data'!E114)))</f>
        <v/>
      </c>
      <c r="DT120" s="382" t="str">
        <f ca="1">+IF(OFFSET('Hygiene Data'!$E$13,0,10*ROW('Hygiene Data'!E114))="","",OFFSET('Hygiene Data'!$E$13,0,10*ROW('Hygiene Data'!E114)))</f>
        <v/>
      </c>
      <c r="DU120" s="382" t="str">
        <f ca="1">+IF(OFFSET('Hygiene Data'!$F$11,0,10*ROW('Hygiene Data'!F114))="","",OFFSET('Hygiene Data'!$F$11,0,10*ROW('Hygiene Data'!F114)))</f>
        <v/>
      </c>
      <c r="DV120" s="382" t="str">
        <f ca="1">+IF(OFFSET('Hygiene Data'!$F$12,0,10*ROW('Hygiene Data'!F114))="","",OFFSET('Hygiene Data'!$F$12,0,10*ROW('Hygiene Data'!F114)))</f>
        <v/>
      </c>
      <c r="DW120" s="382" t="str">
        <f ca="1">+IF(OFFSET('Hygiene Data'!$F$13,0,10*ROW('Hygiene Data'!F114))="","",OFFSET('Hygiene Data'!$F$13,0,10*ROW('Hygiene Data'!F114)))</f>
        <v/>
      </c>
      <c r="DX120" s="382" t="str">
        <f ca="1">+IF(OFFSET('Hygiene Data'!$G$11,0,10*ROW('Hygiene Data'!G114))="","",OFFSET('Hygiene Data'!$G$11,0,10*ROW('Hygiene Data'!G114)))</f>
        <v/>
      </c>
      <c r="DY120" s="382" t="str">
        <f ca="1">+IF(OFFSET('Hygiene Data'!$G$12,0,10*ROW('Hygiene Data'!G114))="","",OFFSET('Hygiene Data'!$G$12,0,10*ROW('Hygiene Data'!G114)))</f>
        <v/>
      </c>
      <c r="DZ120" s="382" t="str">
        <f ca="1">+IF(OFFSET('Hygiene Data'!$G$13,0,10*ROW('Hygiene Data'!G114))="","",OFFSET('Hygiene Data'!$G$13,0,10*ROW('Hygiene Data'!G114)))</f>
        <v/>
      </c>
      <c r="EA120" s="382" t="str">
        <f ca="1">+IF(OFFSET('Hygiene Data'!$H$11,0,10*ROW('Hygiene Data'!H114))="","",OFFSET('Hygiene Data'!$H$11,0,10*ROW('Hygiene Data'!H114)))</f>
        <v/>
      </c>
      <c r="EB120" s="382" t="str">
        <f ca="1">+IF(OFFSET('Hygiene Data'!$H$12,0,10*ROW('Hygiene Data'!H114))="","",OFFSET('Hygiene Data'!$H$12,0,10*ROW('Hygiene Data'!H114)))</f>
        <v/>
      </c>
      <c r="EC120" s="382" t="str">
        <f ca="1">+IF(OFFSET('Hygiene Data'!$H$13,0,10*ROW('Hygiene Data'!H114))="","",OFFSET('Hygiene Data'!$H$13,0,10*ROW('Hygiene Data'!H114)))</f>
        <v/>
      </c>
      <c r="ED120" s="382" t="str">
        <f ca="1">+IF(OFFSET('Hygiene Data'!$I$11,0,10*ROW('Hygiene Data'!I114))="","",OFFSET('Hygiene Data'!$I$11,0,10*ROW('Hygiene Data'!I114)))</f>
        <v/>
      </c>
      <c r="EE120" s="382" t="str">
        <f ca="1">+IF(OFFSET('Hygiene Data'!$I$12,0,10*ROW('Hygiene Data'!I114))="","",OFFSET('Hygiene Data'!$I$12,0,10*ROW('Hygiene Data'!I114)))</f>
        <v/>
      </c>
      <c r="EF120" s="382" t="str">
        <f ca="1">+IF(OFFSET('Hygiene Data'!$I$13,0,10*ROW('Hygiene Data'!I114))="","",OFFSET('Hygiene Data'!$I$13,0,10*ROW('Hygiene Data'!I114)))</f>
        <v/>
      </c>
    </row>
    <row r="121" spans="1:136" x14ac:dyDescent="0.25">
      <c r="A121" s="491" t="str">
        <f ca="1">+IF(OFFSET('Water Data'!$B$2,0,10*ROW('Water Data'!E115))="","",OFFSET('Water Data'!$B$2,0,10*ROW('Water Data'!E115)))</f>
        <v/>
      </c>
      <c r="B121" s="491"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18" t="str">
        <f t="shared" ca="1" si="1"/>
        <v/>
      </c>
      <c r="D121" s="519"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19"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19"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19"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19"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19"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19"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19"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19"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19"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19"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19"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19"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19"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19"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19"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19"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19"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20"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20"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20"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20"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20"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20"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20"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20"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20"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20"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20"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20"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20"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20"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20"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20"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20"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20"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20"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20"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20"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20"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20"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20"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20"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20"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20"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20"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20"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20"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21"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97"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21"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21"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21"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21"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21"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21"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21"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21"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21"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21"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21"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21"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21"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21"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21"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21"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82" t="str">
        <f ca="1">+IF(OFFSET('Water Data'!$D$27,0,10*ROW('Water Data'!D115))="","",OFFSET('Water Data'!$D$27,0,10*ROW('Water Data'!D115)))</f>
        <v/>
      </c>
      <c r="BT121" s="382" t="str">
        <f ca="1">+IF(OFFSET('Water Data'!$D$28,0,10*ROW('Water Data'!D115))="","",OFFSET('Water Data'!$D$28,0,10*ROW('Water Data'!D115)))</f>
        <v/>
      </c>
      <c r="BU121" s="382" t="str">
        <f ca="1">+IF(OFFSET('Water Data'!$D$29,0,10*ROW('Water Data'!D115))="","",OFFSET('Water Data'!$D$29,0,10*ROW('Water Data'!D115)))</f>
        <v/>
      </c>
      <c r="BV121" s="382" t="str">
        <f ca="1">+IF(OFFSET('Water Data'!$E$27,0,10*ROW('Water Data'!E115))="","",OFFSET('Water Data'!$E$27,0,10*ROW('Water Data'!E115)))</f>
        <v/>
      </c>
      <c r="BW121" s="382" t="str">
        <f ca="1">+IF(OFFSET('Water Data'!$E$28,0,10*ROW('Water Data'!E115))="","",OFFSET('Water Data'!$E$28,0,10*ROW('Water Data'!E115)))</f>
        <v/>
      </c>
      <c r="BX121" s="382" t="str">
        <f ca="1">+IF(OFFSET('Water Data'!$E$29,0,10*ROW('Water Data'!E115))="","",OFFSET('Water Data'!$E$29,0,10*ROW('Water Data'!E115)))</f>
        <v/>
      </c>
      <c r="BY121" s="382" t="str">
        <f ca="1">+IF(OFFSET('Water Data'!$F$27,0,10*ROW('Water Data'!F115))="","",OFFSET('Water Data'!$F$27,0,10*ROW('Water Data'!F115)))</f>
        <v/>
      </c>
      <c r="BZ121" s="382" t="str">
        <f ca="1">+IF(OFFSET('Water Data'!$F$28,0,10*ROW('Water Data'!F115))="","",OFFSET('Water Data'!$F$28,0,10*ROW('Water Data'!F115)))</f>
        <v/>
      </c>
      <c r="CA121" s="382" t="str">
        <f ca="1">+IF(OFFSET('Water Data'!$F$29,0,10*ROW('Water Data'!F115))="","",OFFSET('Water Data'!$F$29,0,10*ROW('Water Data'!F115)))</f>
        <v/>
      </c>
      <c r="CB121" s="382" t="str">
        <f ca="1">+IF(OFFSET('Water Data'!$G$27,0,10*ROW('Water Data'!G115))="","",OFFSET('Water Data'!$G$27,0,10*ROW('Water Data'!G115)))</f>
        <v/>
      </c>
      <c r="CC121" s="382" t="str">
        <f ca="1">+IF(OFFSET('Water Data'!$G$28,0,10*ROW('Water Data'!G115))="","",OFFSET('Water Data'!$G$28,0,10*ROW('Water Data'!G115)))</f>
        <v/>
      </c>
      <c r="CD121" s="382" t="str">
        <f ca="1">+IF(OFFSET('Water Data'!$G$29,0,10*ROW('Water Data'!G115))="","",OFFSET('Water Data'!$G$29,0,10*ROW('Water Data'!G115)))</f>
        <v/>
      </c>
      <c r="CE121" s="382" t="str">
        <f ca="1">+IF(OFFSET('Water Data'!$H$27,0,10*ROW('Water Data'!H115))="","",OFFSET('Water Data'!$H$27,0,10*ROW('Water Data'!H115)))</f>
        <v/>
      </c>
      <c r="CF121" s="382" t="str">
        <f ca="1">+IF(OFFSET('Water Data'!$H$28,0,10*ROW('Water Data'!H115))="","",OFFSET('Water Data'!$H$28,0,10*ROW('Water Data'!H115)))</f>
        <v/>
      </c>
      <c r="CG121" s="382" t="str">
        <f ca="1">+IF(OFFSET('Water Data'!$H$29,0,10*ROW('Water Data'!H115))="","",OFFSET('Water Data'!$H$29,0,10*ROW('Water Data'!H115)))</f>
        <v/>
      </c>
      <c r="CH121" s="382" t="str">
        <f ca="1">+IF(OFFSET('Water Data'!$I$27,0,10*ROW('Water Data'!I115))="","",OFFSET('Water Data'!$I$27,0,10*ROW('Water Data'!I115)))</f>
        <v/>
      </c>
      <c r="CI121" s="382" t="str">
        <f ca="1">+IF(OFFSET('Water Data'!$I$28,0,10*ROW('Water Data'!I115))="","",OFFSET('Water Data'!$I$28,0,10*ROW('Water Data'!I115)))</f>
        <v/>
      </c>
      <c r="CJ121" s="382" t="str">
        <f ca="1">+IF(OFFSET('Water Data'!$I$29,0,10*ROW('Water Data'!I115))="","",OFFSET('Water Data'!$I$29,0,10*ROW('Water Data'!I115)))</f>
        <v/>
      </c>
      <c r="CK121" s="382" t="str">
        <f ca="1">+IF(OFFSET('Sanitation Data'!$D$28,0,10*ROW('Sanitation Data'!D115))="","",OFFSET('Sanitation Data'!$D$28,0,10*ROW('Sanitation Data'!D115)))</f>
        <v/>
      </c>
      <c r="CL121" s="382" t="str">
        <f ca="1">+IF(OFFSET('Sanitation Data'!$D$29,0,10*ROW('Sanitation Data'!D115))="","",OFFSET('Sanitation Data'!$D$29,0,10*ROW('Sanitation Data'!D115)))</f>
        <v/>
      </c>
      <c r="CM121" s="382" t="str">
        <f ca="1">+IF(OFFSET('Sanitation Data'!$D$30,0,10*ROW('Sanitation Data'!D115))="","",OFFSET('Sanitation Data'!$D$30,0,10*ROW('Sanitation Data'!D115)))</f>
        <v/>
      </c>
      <c r="CN121" s="382" t="str">
        <f ca="1">+IF(OFFSET('Sanitation Data'!$D$31,0,10*ROW('Sanitation Data'!D115))="","",OFFSET('Sanitation Data'!$D$31,0,10*ROW('Sanitation Data'!D115)))</f>
        <v/>
      </c>
      <c r="CO121" s="382" t="str">
        <f ca="1">+IF(OFFSET('Sanitation Data'!$D$32,0,10*ROW('Sanitation Data'!D115))="","",OFFSET('Sanitation Data'!$D$32,0,10*ROW('Sanitation Data'!D115)))</f>
        <v/>
      </c>
      <c r="CP121" s="382" t="str">
        <f ca="1">+IF(OFFSET('Sanitation Data'!$E$28,0,10*ROW('Sanitation Data'!E115))="","",OFFSET('Sanitation Data'!$E$28,0,10*ROW('Sanitation Data'!E115)))</f>
        <v/>
      </c>
      <c r="CQ121" s="382" t="str">
        <f ca="1">+IF(OFFSET('Sanitation Data'!$E$29,0,10*ROW('Sanitation Data'!E115))="","",OFFSET('Sanitation Data'!$E$29,0,10*ROW('Sanitation Data'!E115)))</f>
        <v/>
      </c>
      <c r="CR121" s="382" t="str">
        <f ca="1">+IF(OFFSET('Sanitation Data'!$E$30,0,10*ROW('Sanitation Data'!E115))="","",OFFSET('Sanitation Data'!$E$30,0,10*ROW('Sanitation Data'!E115)))</f>
        <v/>
      </c>
      <c r="CS121" s="382" t="str">
        <f ca="1">+IF(OFFSET('Sanitation Data'!$E$31,0,10*ROW('Sanitation Data'!E115))="","",OFFSET('Sanitation Data'!$E$31,0,10*ROW('Sanitation Data'!E115)))</f>
        <v/>
      </c>
      <c r="CT121" s="382" t="str">
        <f ca="1">+IF(OFFSET('Sanitation Data'!$E$32,0,10*ROW('Sanitation Data'!E115))="","",OFFSET('Sanitation Data'!$E$32,0,10*ROW('Sanitation Data'!E115)))</f>
        <v/>
      </c>
      <c r="CU121" s="382" t="str">
        <f ca="1">+IF(OFFSET('Sanitation Data'!$F$28,0,10*ROW('Sanitation Data'!F115))="","",OFFSET('Sanitation Data'!$F$28,0,10*ROW('Sanitation Data'!F115)))</f>
        <v/>
      </c>
      <c r="CV121" s="382" t="str">
        <f ca="1">+IF(OFFSET('Sanitation Data'!$F$29,0,10*ROW('Sanitation Data'!F115))="","",OFFSET('Sanitation Data'!$F$29,0,10*ROW('Sanitation Data'!F115)))</f>
        <v/>
      </c>
      <c r="CW121" s="382" t="str">
        <f ca="1">+IF(OFFSET('Sanitation Data'!$F$30,0,10*ROW('Sanitation Data'!F115))="","",OFFSET('Sanitation Data'!$F$30,0,10*ROW('Sanitation Data'!F115)))</f>
        <v/>
      </c>
      <c r="CX121" s="382" t="str">
        <f ca="1">+IF(OFFSET('Sanitation Data'!$F$31,0,10*ROW('Sanitation Data'!F115))="","",OFFSET('Sanitation Data'!$F$31,0,10*ROW('Sanitation Data'!F115)))</f>
        <v/>
      </c>
      <c r="CY121" s="382" t="str">
        <f ca="1">+IF(OFFSET('Sanitation Data'!$F$32,0,10*ROW('Sanitation Data'!F115))="","",OFFSET('Sanitation Data'!$F$32,0,10*ROW('Sanitation Data'!F115)))</f>
        <v/>
      </c>
      <c r="CZ121" s="382" t="str">
        <f ca="1">+IF(OFFSET('Sanitation Data'!$G$28,0,10*ROW('Sanitation Data'!G115))="","",OFFSET('Sanitation Data'!$G$28,0,10*ROW('Sanitation Data'!G115)))</f>
        <v/>
      </c>
      <c r="DA121" s="382" t="str">
        <f ca="1">+IF(OFFSET('Sanitation Data'!$G$29,0,10*ROW('Sanitation Data'!G115))="","",OFFSET('Sanitation Data'!$G$29,0,10*ROW('Sanitation Data'!G115)))</f>
        <v/>
      </c>
      <c r="DB121" s="382" t="str">
        <f ca="1">+IF(OFFSET('Sanitation Data'!$G$30,0,10*ROW('Sanitation Data'!G115))="","",OFFSET('Sanitation Data'!$G$30,0,10*ROW('Sanitation Data'!G115)))</f>
        <v/>
      </c>
      <c r="DC121" s="382" t="str">
        <f ca="1">+IF(OFFSET('Sanitation Data'!$G$31,0,10*ROW('Sanitation Data'!G115))="","",OFFSET('Sanitation Data'!$G$31,0,10*ROW('Sanitation Data'!G115)))</f>
        <v/>
      </c>
      <c r="DD121" s="382" t="str">
        <f ca="1">+IF(OFFSET('Sanitation Data'!$G$32,0,10*ROW('Sanitation Data'!G115))="","",OFFSET('Sanitation Data'!$G$32,0,10*ROW('Sanitation Data'!G115)))</f>
        <v/>
      </c>
      <c r="DE121" s="382" t="str">
        <f ca="1">+IF(OFFSET('Sanitation Data'!$H$28,0,10*ROW('Sanitation Data'!H115))="","",OFFSET('Sanitation Data'!$H$28,0,10*ROW('Sanitation Data'!H115)))</f>
        <v/>
      </c>
      <c r="DF121" s="382" t="str">
        <f ca="1">+IF(OFFSET('Sanitation Data'!$H$29,0,10*ROW('Sanitation Data'!H115))="","",OFFSET('Sanitation Data'!$H$29,0,10*ROW('Sanitation Data'!H115)))</f>
        <v/>
      </c>
      <c r="DG121" s="382" t="str">
        <f ca="1">+IF(OFFSET('Sanitation Data'!$H$30,0,10*ROW('Sanitation Data'!H115))="","",OFFSET('Sanitation Data'!$H$30,0,10*ROW('Sanitation Data'!H115)))</f>
        <v/>
      </c>
      <c r="DH121" s="382" t="str">
        <f ca="1">+IF(OFFSET('Sanitation Data'!$H$31,0,10*ROW('Sanitation Data'!H115))="","",OFFSET('Sanitation Data'!$H$31,0,10*ROW('Sanitation Data'!H115)))</f>
        <v/>
      </c>
      <c r="DI121" s="382" t="str">
        <f ca="1">+IF(OFFSET('Sanitation Data'!$H$32,0,10*ROW('Sanitation Data'!H115))="","",OFFSET('Sanitation Data'!$H$32,0,10*ROW('Sanitation Data'!H115)))</f>
        <v/>
      </c>
      <c r="DJ121" s="382" t="str">
        <f ca="1">+IF(OFFSET('Sanitation Data'!$I$28,0,10*ROW('Sanitation Data'!I115))="","",OFFSET('Sanitation Data'!$I$28,0,10*ROW('Sanitation Data'!I115)))</f>
        <v/>
      </c>
      <c r="DK121" s="382" t="str">
        <f ca="1">+IF(OFFSET('Sanitation Data'!$I$29,0,10*ROW('Sanitation Data'!I115))="","",OFFSET('Sanitation Data'!$I$29,0,10*ROW('Sanitation Data'!I115)))</f>
        <v/>
      </c>
      <c r="DL121" s="382" t="str">
        <f ca="1">+IF(OFFSET('Sanitation Data'!$I$30,0,10*ROW('Sanitation Data'!I115))="","",OFFSET('Sanitation Data'!$I$30,0,10*ROW('Sanitation Data'!I115)))</f>
        <v/>
      </c>
      <c r="DM121" s="382" t="str">
        <f ca="1">+IF(OFFSET('Sanitation Data'!$I$31,0,10*ROW('Sanitation Data'!I115))="","",OFFSET('Sanitation Data'!$I$31,0,10*ROW('Sanitation Data'!I115)))</f>
        <v/>
      </c>
      <c r="DN121" s="382" t="str">
        <f ca="1">+IF(OFFSET('Sanitation Data'!$I$32,0,10*ROW('Sanitation Data'!I115))="","",OFFSET('Sanitation Data'!$I$32,0,10*ROW('Sanitation Data'!I115)))</f>
        <v/>
      </c>
      <c r="DO121" s="382" t="str">
        <f ca="1">+IF(OFFSET('Hygiene Data'!$D$11,0,10*ROW('Hygiene Data'!D115))="","",OFFSET('Hygiene Data'!$D$11,0,10*ROW('Hygiene Data'!D115)))</f>
        <v/>
      </c>
      <c r="DP121" s="382" t="str">
        <f ca="1">+IF(OFFSET('Hygiene Data'!$D$12,0,10*ROW('Hygiene Data'!D115))="","",OFFSET('Hygiene Data'!$D$12,0,10*ROW('Hygiene Data'!D115)))</f>
        <v/>
      </c>
      <c r="DQ121" s="382" t="str">
        <f ca="1">+IF(OFFSET('Hygiene Data'!$D$13,0,10*ROW('Hygiene Data'!D115))="","",OFFSET('Hygiene Data'!$D$13,0,10*ROW('Hygiene Data'!D115)))</f>
        <v/>
      </c>
      <c r="DR121" s="382" t="str">
        <f ca="1">+IF(OFFSET('Hygiene Data'!$E$11,0,10*ROW('Hygiene Data'!E115))="","",OFFSET('Hygiene Data'!$E$11,0,10*ROW('Hygiene Data'!E115)))</f>
        <v/>
      </c>
      <c r="DS121" s="382" t="str">
        <f ca="1">+IF(OFFSET('Hygiene Data'!$E$12,0,10*ROW('Hygiene Data'!E115))="","",OFFSET('Hygiene Data'!$E$12,0,10*ROW('Hygiene Data'!E115)))</f>
        <v/>
      </c>
      <c r="DT121" s="382" t="str">
        <f ca="1">+IF(OFFSET('Hygiene Data'!$E$13,0,10*ROW('Hygiene Data'!E115))="","",OFFSET('Hygiene Data'!$E$13,0,10*ROW('Hygiene Data'!E115)))</f>
        <v/>
      </c>
      <c r="DU121" s="382" t="str">
        <f ca="1">+IF(OFFSET('Hygiene Data'!$F$11,0,10*ROW('Hygiene Data'!F115))="","",OFFSET('Hygiene Data'!$F$11,0,10*ROW('Hygiene Data'!F115)))</f>
        <v/>
      </c>
      <c r="DV121" s="382" t="str">
        <f ca="1">+IF(OFFSET('Hygiene Data'!$F$12,0,10*ROW('Hygiene Data'!F115))="","",OFFSET('Hygiene Data'!$F$12,0,10*ROW('Hygiene Data'!F115)))</f>
        <v/>
      </c>
      <c r="DW121" s="382" t="str">
        <f ca="1">+IF(OFFSET('Hygiene Data'!$F$13,0,10*ROW('Hygiene Data'!F115))="","",OFFSET('Hygiene Data'!$F$13,0,10*ROW('Hygiene Data'!F115)))</f>
        <v/>
      </c>
      <c r="DX121" s="382" t="str">
        <f ca="1">+IF(OFFSET('Hygiene Data'!$G$11,0,10*ROW('Hygiene Data'!G115))="","",OFFSET('Hygiene Data'!$G$11,0,10*ROW('Hygiene Data'!G115)))</f>
        <v/>
      </c>
      <c r="DY121" s="382" t="str">
        <f ca="1">+IF(OFFSET('Hygiene Data'!$G$12,0,10*ROW('Hygiene Data'!G115))="","",OFFSET('Hygiene Data'!$G$12,0,10*ROW('Hygiene Data'!G115)))</f>
        <v/>
      </c>
      <c r="DZ121" s="382" t="str">
        <f ca="1">+IF(OFFSET('Hygiene Data'!$G$13,0,10*ROW('Hygiene Data'!G115))="","",OFFSET('Hygiene Data'!$G$13,0,10*ROW('Hygiene Data'!G115)))</f>
        <v/>
      </c>
      <c r="EA121" s="382" t="str">
        <f ca="1">+IF(OFFSET('Hygiene Data'!$H$11,0,10*ROW('Hygiene Data'!H115))="","",OFFSET('Hygiene Data'!$H$11,0,10*ROW('Hygiene Data'!H115)))</f>
        <v/>
      </c>
      <c r="EB121" s="382" t="str">
        <f ca="1">+IF(OFFSET('Hygiene Data'!$H$12,0,10*ROW('Hygiene Data'!H115))="","",OFFSET('Hygiene Data'!$H$12,0,10*ROW('Hygiene Data'!H115)))</f>
        <v/>
      </c>
      <c r="EC121" s="382" t="str">
        <f ca="1">+IF(OFFSET('Hygiene Data'!$H$13,0,10*ROW('Hygiene Data'!H115))="","",OFFSET('Hygiene Data'!$H$13,0,10*ROW('Hygiene Data'!H115)))</f>
        <v/>
      </c>
      <c r="ED121" s="382" t="str">
        <f ca="1">+IF(OFFSET('Hygiene Data'!$I$11,0,10*ROW('Hygiene Data'!I115))="","",OFFSET('Hygiene Data'!$I$11,0,10*ROW('Hygiene Data'!I115)))</f>
        <v/>
      </c>
      <c r="EE121" s="382" t="str">
        <f ca="1">+IF(OFFSET('Hygiene Data'!$I$12,0,10*ROW('Hygiene Data'!I115))="","",OFFSET('Hygiene Data'!$I$12,0,10*ROW('Hygiene Data'!I115)))</f>
        <v/>
      </c>
      <c r="EF121" s="382" t="str">
        <f ca="1">+IF(OFFSET('Hygiene Data'!$I$13,0,10*ROW('Hygiene Data'!I115))="","",OFFSET('Hygiene Data'!$I$13,0,10*ROW('Hygiene Data'!I115)))</f>
        <v/>
      </c>
    </row>
    <row r="122" spans="1:136" x14ac:dyDescent="0.25">
      <c r="A122" s="491" t="str">
        <f ca="1">+IF(OFFSET('Water Data'!$B$2,0,10*ROW('Water Data'!E116))="","",OFFSET('Water Data'!$B$2,0,10*ROW('Water Data'!E116)))</f>
        <v/>
      </c>
      <c r="B122" s="491"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18" t="str">
        <f t="shared" ca="1" si="1"/>
        <v/>
      </c>
      <c r="D122" s="519"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19"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19"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19"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19"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19"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19"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19"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19"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19"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19"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19"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19"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19"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19"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19"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19"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19"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20"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20"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20"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20"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20"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20"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20"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20"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20"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20"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20"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20"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20"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20"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20"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20"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20"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20"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20"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20"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20"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20"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20"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20"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20"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20"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20"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20"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20"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20"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21"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97"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21"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21"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21"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21"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21"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21"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21"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21"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21"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21"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21"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21"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21"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21"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21"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21"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82" t="str">
        <f ca="1">+IF(OFFSET('Water Data'!$D$27,0,10*ROW('Water Data'!D116))="","",OFFSET('Water Data'!$D$27,0,10*ROW('Water Data'!D116)))</f>
        <v/>
      </c>
      <c r="BT122" s="382" t="str">
        <f ca="1">+IF(OFFSET('Water Data'!$D$28,0,10*ROW('Water Data'!D116))="","",OFFSET('Water Data'!$D$28,0,10*ROW('Water Data'!D116)))</f>
        <v/>
      </c>
      <c r="BU122" s="382" t="str">
        <f ca="1">+IF(OFFSET('Water Data'!$D$29,0,10*ROW('Water Data'!D116))="","",OFFSET('Water Data'!$D$29,0,10*ROW('Water Data'!D116)))</f>
        <v/>
      </c>
      <c r="BV122" s="382" t="str">
        <f ca="1">+IF(OFFSET('Water Data'!$E$27,0,10*ROW('Water Data'!E116))="","",OFFSET('Water Data'!$E$27,0,10*ROW('Water Data'!E116)))</f>
        <v/>
      </c>
      <c r="BW122" s="382" t="str">
        <f ca="1">+IF(OFFSET('Water Data'!$E$28,0,10*ROW('Water Data'!E116))="","",OFFSET('Water Data'!$E$28,0,10*ROW('Water Data'!E116)))</f>
        <v/>
      </c>
      <c r="BX122" s="382" t="str">
        <f ca="1">+IF(OFFSET('Water Data'!$E$29,0,10*ROW('Water Data'!E116))="","",OFFSET('Water Data'!$E$29,0,10*ROW('Water Data'!E116)))</f>
        <v/>
      </c>
      <c r="BY122" s="382" t="str">
        <f ca="1">+IF(OFFSET('Water Data'!$F$27,0,10*ROW('Water Data'!F116))="","",OFFSET('Water Data'!$F$27,0,10*ROW('Water Data'!F116)))</f>
        <v/>
      </c>
      <c r="BZ122" s="382" t="str">
        <f ca="1">+IF(OFFSET('Water Data'!$F$28,0,10*ROW('Water Data'!F116))="","",OFFSET('Water Data'!$F$28,0,10*ROW('Water Data'!F116)))</f>
        <v/>
      </c>
      <c r="CA122" s="382" t="str">
        <f ca="1">+IF(OFFSET('Water Data'!$F$29,0,10*ROW('Water Data'!F116))="","",OFFSET('Water Data'!$F$29,0,10*ROW('Water Data'!F116)))</f>
        <v/>
      </c>
      <c r="CB122" s="382" t="str">
        <f ca="1">+IF(OFFSET('Water Data'!$G$27,0,10*ROW('Water Data'!G116))="","",OFFSET('Water Data'!$G$27,0,10*ROW('Water Data'!G116)))</f>
        <v/>
      </c>
      <c r="CC122" s="382" t="str">
        <f ca="1">+IF(OFFSET('Water Data'!$G$28,0,10*ROW('Water Data'!G116))="","",OFFSET('Water Data'!$G$28,0,10*ROW('Water Data'!G116)))</f>
        <v/>
      </c>
      <c r="CD122" s="382" t="str">
        <f ca="1">+IF(OFFSET('Water Data'!$G$29,0,10*ROW('Water Data'!G116))="","",OFFSET('Water Data'!$G$29,0,10*ROW('Water Data'!G116)))</f>
        <v/>
      </c>
      <c r="CE122" s="382" t="str">
        <f ca="1">+IF(OFFSET('Water Data'!$H$27,0,10*ROW('Water Data'!H116))="","",OFFSET('Water Data'!$H$27,0,10*ROW('Water Data'!H116)))</f>
        <v/>
      </c>
      <c r="CF122" s="382" t="str">
        <f ca="1">+IF(OFFSET('Water Data'!$H$28,0,10*ROW('Water Data'!H116))="","",OFFSET('Water Data'!$H$28,0,10*ROW('Water Data'!H116)))</f>
        <v/>
      </c>
      <c r="CG122" s="382" t="str">
        <f ca="1">+IF(OFFSET('Water Data'!$H$29,0,10*ROW('Water Data'!H116))="","",OFFSET('Water Data'!$H$29,0,10*ROW('Water Data'!H116)))</f>
        <v/>
      </c>
      <c r="CH122" s="382" t="str">
        <f ca="1">+IF(OFFSET('Water Data'!$I$27,0,10*ROW('Water Data'!I116))="","",OFFSET('Water Data'!$I$27,0,10*ROW('Water Data'!I116)))</f>
        <v/>
      </c>
      <c r="CI122" s="382" t="str">
        <f ca="1">+IF(OFFSET('Water Data'!$I$28,0,10*ROW('Water Data'!I116))="","",OFFSET('Water Data'!$I$28,0,10*ROW('Water Data'!I116)))</f>
        <v/>
      </c>
      <c r="CJ122" s="382" t="str">
        <f ca="1">+IF(OFFSET('Water Data'!$I$29,0,10*ROW('Water Data'!I116))="","",OFFSET('Water Data'!$I$29,0,10*ROW('Water Data'!I116)))</f>
        <v/>
      </c>
      <c r="CK122" s="382" t="str">
        <f ca="1">+IF(OFFSET('Sanitation Data'!$D$28,0,10*ROW('Sanitation Data'!D116))="","",OFFSET('Sanitation Data'!$D$28,0,10*ROW('Sanitation Data'!D116)))</f>
        <v/>
      </c>
      <c r="CL122" s="382" t="str">
        <f ca="1">+IF(OFFSET('Sanitation Data'!$D$29,0,10*ROW('Sanitation Data'!D116))="","",OFFSET('Sanitation Data'!$D$29,0,10*ROW('Sanitation Data'!D116)))</f>
        <v/>
      </c>
      <c r="CM122" s="382" t="str">
        <f ca="1">+IF(OFFSET('Sanitation Data'!$D$30,0,10*ROW('Sanitation Data'!D116))="","",OFFSET('Sanitation Data'!$D$30,0,10*ROW('Sanitation Data'!D116)))</f>
        <v/>
      </c>
      <c r="CN122" s="382" t="str">
        <f ca="1">+IF(OFFSET('Sanitation Data'!$D$31,0,10*ROW('Sanitation Data'!D116))="","",OFFSET('Sanitation Data'!$D$31,0,10*ROW('Sanitation Data'!D116)))</f>
        <v/>
      </c>
      <c r="CO122" s="382" t="str">
        <f ca="1">+IF(OFFSET('Sanitation Data'!$D$32,0,10*ROW('Sanitation Data'!D116))="","",OFFSET('Sanitation Data'!$D$32,0,10*ROW('Sanitation Data'!D116)))</f>
        <v/>
      </c>
      <c r="CP122" s="382" t="str">
        <f ca="1">+IF(OFFSET('Sanitation Data'!$E$28,0,10*ROW('Sanitation Data'!E116))="","",OFFSET('Sanitation Data'!$E$28,0,10*ROW('Sanitation Data'!E116)))</f>
        <v/>
      </c>
      <c r="CQ122" s="382" t="str">
        <f ca="1">+IF(OFFSET('Sanitation Data'!$E$29,0,10*ROW('Sanitation Data'!E116))="","",OFFSET('Sanitation Data'!$E$29,0,10*ROW('Sanitation Data'!E116)))</f>
        <v/>
      </c>
      <c r="CR122" s="382" t="str">
        <f ca="1">+IF(OFFSET('Sanitation Data'!$E$30,0,10*ROW('Sanitation Data'!E116))="","",OFFSET('Sanitation Data'!$E$30,0,10*ROW('Sanitation Data'!E116)))</f>
        <v/>
      </c>
      <c r="CS122" s="382" t="str">
        <f ca="1">+IF(OFFSET('Sanitation Data'!$E$31,0,10*ROW('Sanitation Data'!E116))="","",OFFSET('Sanitation Data'!$E$31,0,10*ROW('Sanitation Data'!E116)))</f>
        <v/>
      </c>
      <c r="CT122" s="382" t="str">
        <f ca="1">+IF(OFFSET('Sanitation Data'!$E$32,0,10*ROW('Sanitation Data'!E116))="","",OFFSET('Sanitation Data'!$E$32,0,10*ROW('Sanitation Data'!E116)))</f>
        <v/>
      </c>
      <c r="CU122" s="382" t="str">
        <f ca="1">+IF(OFFSET('Sanitation Data'!$F$28,0,10*ROW('Sanitation Data'!F116))="","",OFFSET('Sanitation Data'!$F$28,0,10*ROW('Sanitation Data'!F116)))</f>
        <v/>
      </c>
      <c r="CV122" s="382" t="str">
        <f ca="1">+IF(OFFSET('Sanitation Data'!$F$29,0,10*ROW('Sanitation Data'!F116))="","",OFFSET('Sanitation Data'!$F$29,0,10*ROW('Sanitation Data'!F116)))</f>
        <v/>
      </c>
      <c r="CW122" s="382" t="str">
        <f ca="1">+IF(OFFSET('Sanitation Data'!$F$30,0,10*ROW('Sanitation Data'!F116))="","",OFFSET('Sanitation Data'!$F$30,0,10*ROW('Sanitation Data'!F116)))</f>
        <v/>
      </c>
      <c r="CX122" s="382" t="str">
        <f ca="1">+IF(OFFSET('Sanitation Data'!$F$31,0,10*ROW('Sanitation Data'!F116))="","",OFFSET('Sanitation Data'!$F$31,0,10*ROW('Sanitation Data'!F116)))</f>
        <v/>
      </c>
      <c r="CY122" s="382" t="str">
        <f ca="1">+IF(OFFSET('Sanitation Data'!$F$32,0,10*ROW('Sanitation Data'!F116))="","",OFFSET('Sanitation Data'!$F$32,0,10*ROW('Sanitation Data'!F116)))</f>
        <v/>
      </c>
      <c r="CZ122" s="382" t="str">
        <f ca="1">+IF(OFFSET('Sanitation Data'!$G$28,0,10*ROW('Sanitation Data'!G116))="","",OFFSET('Sanitation Data'!$G$28,0,10*ROW('Sanitation Data'!G116)))</f>
        <v/>
      </c>
      <c r="DA122" s="382" t="str">
        <f ca="1">+IF(OFFSET('Sanitation Data'!$G$29,0,10*ROW('Sanitation Data'!G116))="","",OFFSET('Sanitation Data'!$G$29,0,10*ROW('Sanitation Data'!G116)))</f>
        <v/>
      </c>
      <c r="DB122" s="382" t="str">
        <f ca="1">+IF(OFFSET('Sanitation Data'!$G$30,0,10*ROW('Sanitation Data'!G116))="","",OFFSET('Sanitation Data'!$G$30,0,10*ROW('Sanitation Data'!G116)))</f>
        <v/>
      </c>
      <c r="DC122" s="382" t="str">
        <f ca="1">+IF(OFFSET('Sanitation Data'!$G$31,0,10*ROW('Sanitation Data'!G116))="","",OFFSET('Sanitation Data'!$G$31,0,10*ROW('Sanitation Data'!G116)))</f>
        <v/>
      </c>
      <c r="DD122" s="382" t="str">
        <f ca="1">+IF(OFFSET('Sanitation Data'!$G$32,0,10*ROW('Sanitation Data'!G116))="","",OFFSET('Sanitation Data'!$G$32,0,10*ROW('Sanitation Data'!G116)))</f>
        <v/>
      </c>
      <c r="DE122" s="382" t="str">
        <f ca="1">+IF(OFFSET('Sanitation Data'!$H$28,0,10*ROW('Sanitation Data'!H116))="","",OFFSET('Sanitation Data'!$H$28,0,10*ROW('Sanitation Data'!H116)))</f>
        <v/>
      </c>
      <c r="DF122" s="382" t="str">
        <f ca="1">+IF(OFFSET('Sanitation Data'!$H$29,0,10*ROW('Sanitation Data'!H116))="","",OFFSET('Sanitation Data'!$H$29,0,10*ROW('Sanitation Data'!H116)))</f>
        <v/>
      </c>
      <c r="DG122" s="382" t="str">
        <f ca="1">+IF(OFFSET('Sanitation Data'!$H$30,0,10*ROW('Sanitation Data'!H116))="","",OFFSET('Sanitation Data'!$H$30,0,10*ROW('Sanitation Data'!H116)))</f>
        <v/>
      </c>
      <c r="DH122" s="382" t="str">
        <f ca="1">+IF(OFFSET('Sanitation Data'!$H$31,0,10*ROW('Sanitation Data'!H116))="","",OFFSET('Sanitation Data'!$H$31,0,10*ROW('Sanitation Data'!H116)))</f>
        <v/>
      </c>
      <c r="DI122" s="382" t="str">
        <f ca="1">+IF(OFFSET('Sanitation Data'!$H$32,0,10*ROW('Sanitation Data'!H116))="","",OFFSET('Sanitation Data'!$H$32,0,10*ROW('Sanitation Data'!H116)))</f>
        <v/>
      </c>
      <c r="DJ122" s="382" t="str">
        <f ca="1">+IF(OFFSET('Sanitation Data'!$I$28,0,10*ROW('Sanitation Data'!I116))="","",OFFSET('Sanitation Data'!$I$28,0,10*ROW('Sanitation Data'!I116)))</f>
        <v/>
      </c>
      <c r="DK122" s="382" t="str">
        <f ca="1">+IF(OFFSET('Sanitation Data'!$I$29,0,10*ROW('Sanitation Data'!I116))="","",OFFSET('Sanitation Data'!$I$29,0,10*ROW('Sanitation Data'!I116)))</f>
        <v/>
      </c>
      <c r="DL122" s="382" t="str">
        <f ca="1">+IF(OFFSET('Sanitation Data'!$I$30,0,10*ROW('Sanitation Data'!I116))="","",OFFSET('Sanitation Data'!$I$30,0,10*ROW('Sanitation Data'!I116)))</f>
        <v/>
      </c>
      <c r="DM122" s="382" t="str">
        <f ca="1">+IF(OFFSET('Sanitation Data'!$I$31,0,10*ROW('Sanitation Data'!I116))="","",OFFSET('Sanitation Data'!$I$31,0,10*ROW('Sanitation Data'!I116)))</f>
        <v/>
      </c>
      <c r="DN122" s="382" t="str">
        <f ca="1">+IF(OFFSET('Sanitation Data'!$I$32,0,10*ROW('Sanitation Data'!I116))="","",OFFSET('Sanitation Data'!$I$32,0,10*ROW('Sanitation Data'!I116)))</f>
        <v/>
      </c>
      <c r="DO122" s="382" t="str">
        <f ca="1">+IF(OFFSET('Hygiene Data'!$D$11,0,10*ROW('Hygiene Data'!D116))="","",OFFSET('Hygiene Data'!$D$11,0,10*ROW('Hygiene Data'!D116)))</f>
        <v/>
      </c>
      <c r="DP122" s="382" t="str">
        <f ca="1">+IF(OFFSET('Hygiene Data'!$D$12,0,10*ROW('Hygiene Data'!D116))="","",OFFSET('Hygiene Data'!$D$12,0,10*ROW('Hygiene Data'!D116)))</f>
        <v/>
      </c>
      <c r="DQ122" s="382" t="str">
        <f ca="1">+IF(OFFSET('Hygiene Data'!$D$13,0,10*ROW('Hygiene Data'!D116))="","",OFFSET('Hygiene Data'!$D$13,0,10*ROW('Hygiene Data'!D116)))</f>
        <v/>
      </c>
      <c r="DR122" s="382" t="str">
        <f ca="1">+IF(OFFSET('Hygiene Data'!$E$11,0,10*ROW('Hygiene Data'!E116))="","",OFFSET('Hygiene Data'!$E$11,0,10*ROW('Hygiene Data'!E116)))</f>
        <v/>
      </c>
      <c r="DS122" s="382" t="str">
        <f ca="1">+IF(OFFSET('Hygiene Data'!$E$12,0,10*ROW('Hygiene Data'!E116))="","",OFFSET('Hygiene Data'!$E$12,0,10*ROW('Hygiene Data'!E116)))</f>
        <v/>
      </c>
      <c r="DT122" s="382" t="str">
        <f ca="1">+IF(OFFSET('Hygiene Data'!$E$13,0,10*ROW('Hygiene Data'!E116))="","",OFFSET('Hygiene Data'!$E$13,0,10*ROW('Hygiene Data'!E116)))</f>
        <v/>
      </c>
      <c r="DU122" s="382" t="str">
        <f ca="1">+IF(OFFSET('Hygiene Data'!$F$11,0,10*ROW('Hygiene Data'!F116))="","",OFFSET('Hygiene Data'!$F$11,0,10*ROW('Hygiene Data'!F116)))</f>
        <v/>
      </c>
      <c r="DV122" s="382" t="str">
        <f ca="1">+IF(OFFSET('Hygiene Data'!$F$12,0,10*ROW('Hygiene Data'!F116))="","",OFFSET('Hygiene Data'!$F$12,0,10*ROW('Hygiene Data'!F116)))</f>
        <v/>
      </c>
      <c r="DW122" s="382" t="str">
        <f ca="1">+IF(OFFSET('Hygiene Data'!$F$13,0,10*ROW('Hygiene Data'!F116))="","",OFFSET('Hygiene Data'!$F$13,0,10*ROW('Hygiene Data'!F116)))</f>
        <v/>
      </c>
      <c r="DX122" s="382" t="str">
        <f ca="1">+IF(OFFSET('Hygiene Data'!$G$11,0,10*ROW('Hygiene Data'!G116))="","",OFFSET('Hygiene Data'!$G$11,0,10*ROW('Hygiene Data'!G116)))</f>
        <v/>
      </c>
      <c r="DY122" s="382" t="str">
        <f ca="1">+IF(OFFSET('Hygiene Data'!$G$12,0,10*ROW('Hygiene Data'!G116))="","",OFFSET('Hygiene Data'!$G$12,0,10*ROW('Hygiene Data'!G116)))</f>
        <v/>
      </c>
      <c r="DZ122" s="382" t="str">
        <f ca="1">+IF(OFFSET('Hygiene Data'!$G$13,0,10*ROW('Hygiene Data'!G116))="","",OFFSET('Hygiene Data'!$G$13,0,10*ROW('Hygiene Data'!G116)))</f>
        <v/>
      </c>
      <c r="EA122" s="382" t="str">
        <f ca="1">+IF(OFFSET('Hygiene Data'!$H$11,0,10*ROW('Hygiene Data'!H116))="","",OFFSET('Hygiene Data'!$H$11,0,10*ROW('Hygiene Data'!H116)))</f>
        <v/>
      </c>
      <c r="EB122" s="382" t="str">
        <f ca="1">+IF(OFFSET('Hygiene Data'!$H$12,0,10*ROW('Hygiene Data'!H116))="","",OFFSET('Hygiene Data'!$H$12,0,10*ROW('Hygiene Data'!H116)))</f>
        <v/>
      </c>
      <c r="EC122" s="382" t="str">
        <f ca="1">+IF(OFFSET('Hygiene Data'!$H$13,0,10*ROW('Hygiene Data'!H116))="","",OFFSET('Hygiene Data'!$H$13,0,10*ROW('Hygiene Data'!H116)))</f>
        <v/>
      </c>
      <c r="ED122" s="382" t="str">
        <f ca="1">+IF(OFFSET('Hygiene Data'!$I$11,0,10*ROW('Hygiene Data'!I116))="","",OFFSET('Hygiene Data'!$I$11,0,10*ROW('Hygiene Data'!I116)))</f>
        <v/>
      </c>
      <c r="EE122" s="382" t="str">
        <f ca="1">+IF(OFFSET('Hygiene Data'!$I$12,0,10*ROW('Hygiene Data'!I116))="","",OFFSET('Hygiene Data'!$I$12,0,10*ROW('Hygiene Data'!I116)))</f>
        <v/>
      </c>
      <c r="EF122" s="382" t="str">
        <f ca="1">+IF(OFFSET('Hygiene Data'!$I$13,0,10*ROW('Hygiene Data'!I116))="","",OFFSET('Hygiene Data'!$I$13,0,10*ROW('Hygiene Data'!I116)))</f>
        <v/>
      </c>
    </row>
    <row r="123" spans="1:136" x14ac:dyDescent="0.25">
      <c r="A123" s="491" t="str">
        <f ca="1">+IF(OFFSET('Water Data'!$B$2,0,10*ROW('Water Data'!E117))="","",OFFSET('Water Data'!$B$2,0,10*ROW('Water Data'!E117)))</f>
        <v/>
      </c>
      <c r="B123" s="491"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18" t="str">
        <f t="shared" ca="1" si="1"/>
        <v/>
      </c>
      <c r="D123" s="519"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19"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19"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19"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19"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19"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19"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19"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19"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19"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19"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19"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19"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19"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19"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19"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19"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19"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20"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20"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20"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20"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20"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20"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20"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20"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20"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20"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20"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20"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20"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20"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20"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20"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20"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20"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20"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20"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20"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20"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20"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20"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20"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20"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20"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20"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20"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20"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21"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97"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21"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21"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21"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21"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21"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21"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21"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21"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21"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21"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21"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21"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21"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21"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21"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21"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82" t="str">
        <f ca="1">+IF(OFFSET('Water Data'!$D$27,0,10*ROW('Water Data'!D117))="","",OFFSET('Water Data'!$D$27,0,10*ROW('Water Data'!D117)))</f>
        <v/>
      </c>
      <c r="BT123" s="382" t="str">
        <f ca="1">+IF(OFFSET('Water Data'!$D$28,0,10*ROW('Water Data'!D117))="","",OFFSET('Water Data'!$D$28,0,10*ROW('Water Data'!D117)))</f>
        <v/>
      </c>
      <c r="BU123" s="382" t="str">
        <f ca="1">+IF(OFFSET('Water Data'!$D$29,0,10*ROW('Water Data'!D117))="","",OFFSET('Water Data'!$D$29,0,10*ROW('Water Data'!D117)))</f>
        <v/>
      </c>
      <c r="BV123" s="382" t="str">
        <f ca="1">+IF(OFFSET('Water Data'!$E$27,0,10*ROW('Water Data'!E117))="","",OFFSET('Water Data'!$E$27,0,10*ROW('Water Data'!E117)))</f>
        <v/>
      </c>
      <c r="BW123" s="382" t="str">
        <f ca="1">+IF(OFFSET('Water Data'!$E$28,0,10*ROW('Water Data'!E117))="","",OFFSET('Water Data'!$E$28,0,10*ROW('Water Data'!E117)))</f>
        <v/>
      </c>
      <c r="BX123" s="382" t="str">
        <f ca="1">+IF(OFFSET('Water Data'!$E$29,0,10*ROW('Water Data'!E117))="","",OFFSET('Water Data'!$E$29,0,10*ROW('Water Data'!E117)))</f>
        <v/>
      </c>
      <c r="BY123" s="382" t="str">
        <f ca="1">+IF(OFFSET('Water Data'!$F$27,0,10*ROW('Water Data'!F117))="","",OFFSET('Water Data'!$F$27,0,10*ROW('Water Data'!F117)))</f>
        <v/>
      </c>
      <c r="BZ123" s="382" t="str">
        <f ca="1">+IF(OFFSET('Water Data'!$F$28,0,10*ROW('Water Data'!F117))="","",OFFSET('Water Data'!$F$28,0,10*ROW('Water Data'!F117)))</f>
        <v/>
      </c>
      <c r="CA123" s="382" t="str">
        <f ca="1">+IF(OFFSET('Water Data'!$F$29,0,10*ROW('Water Data'!F117))="","",OFFSET('Water Data'!$F$29,0,10*ROW('Water Data'!F117)))</f>
        <v/>
      </c>
      <c r="CB123" s="382" t="str">
        <f ca="1">+IF(OFFSET('Water Data'!$G$27,0,10*ROW('Water Data'!G117))="","",OFFSET('Water Data'!$G$27,0,10*ROW('Water Data'!G117)))</f>
        <v/>
      </c>
      <c r="CC123" s="382" t="str">
        <f ca="1">+IF(OFFSET('Water Data'!$G$28,0,10*ROW('Water Data'!G117))="","",OFFSET('Water Data'!$G$28,0,10*ROW('Water Data'!G117)))</f>
        <v/>
      </c>
      <c r="CD123" s="382" t="str">
        <f ca="1">+IF(OFFSET('Water Data'!$G$29,0,10*ROW('Water Data'!G117))="","",OFFSET('Water Data'!$G$29,0,10*ROW('Water Data'!G117)))</f>
        <v/>
      </c>
      <c r="CE123" s="382" t="str">
        <f ca="1">+IF(OFFSET('Water Data'!$H$27,0,10*ROW('Water Data'!H117))="","",OFFSET('Water Data'!$H$27,0,10*ROW('Water Data'!H117)))</f>
        <v/>
      </c>
      <c r="CF123" s="382" t="str">
        <f ca="1">+IF(OFFSET('Water Data'!$H$28,0,10*ROW('Water Data'!H117))="","",OFFSET('Water Data'!$H$28,0,10*ROW('Water Data'!H117)))</f>
        <v/>
      </c>
      <c r="CG123" s="382" t="str">
        <f ca="1">+IF(OFFSET('Water Data'!$H$29,0,10*ROW('Water Data'!H117))="","",OFFSET('Water Data'!$H$29,0,10*ROW('Water Data'!H117)))</f>
        <v/>
      </c>
      <c r="CH123" s="382" t="str">
        <f ca="1">+IF(OFFSET('Water Data'!$I$27,0,10*ROW('Water Data'!I117))="","",OFFSET('Water Data'!$I$27,0,10*ROW('Water Data'!I117)))</f>
        <v/>
      </c>
      <c r="CI123" s="382" t="str">
        <f ca="1">+IF(OFFSET('Water Data'!$I$28,0,10*ROW('Water Data'!I117))="","",OFFSET('Water Data'!$I$28,0,10*ROW('Water Data'!I117)))</f>
        <v/>
      </c>
      <c r="CJ123" s="382" t="str">
        <f ca="1">+IF(OFFSET('Water Data'!$I$29,0,10*ROW('Water Data'!I117))="","",OFFSET('Water Data'!$I$29,0,10*ROW('Water Data'!I117)))</f>
        <v/>
      </c>
      <c r="CK123" s="382" t="str">
        <f ca="1">+IF(OFFSET('Sanitation Data'!$D$28,0,10*ROW('Sanitation Data'!D117))="","",OFFSET('Sanitation Data'!$D$28,0,10*ROW('Sanitation Data'!D117)))</f>
        <v/>
      </c>
      <c r="CL123" s="382" t="str">
        <f ca="1">+IF(OFFSET('Sanitation Data'!$D$29,0,10*ROW('Sanitation Data'!D117))="","",OFFSET('Sanitation Data'!$D$29,0,10*ROW('Sanitation Data'!D117)))</f>
        <v/>
      </c>
      <c r="CM123" s="382" t="str">
        <f ca="1">+IF(OFFSET('Sanitation Data'!$D$30,0,10*ROW('Sanitation Data'!D117))="","",OFFSET('Sanitation Data'!$D$30,0,10*ROW('Sanitation Data'!D117)))</f>
        <v/>
      </c>
      <c r="CN123" s="382" t="str">
        <f ca="1">+IF(OFFSET('Sanitation Data'!$D$31,0,10*ROW('Sanitation Data'!D117))="","",OFFSET('Sanitation Data'!$D$31,0,10*ROW('Sanitation Data'!D117)))</f>
        <v/>
      </c>
      <c r="CO123" s="382" t="str">
        <f ca="1">+IF(OFFSET('Sanitation Data'!$D$32,0,10*ROW('Sanitation Data'!D117))="","",OFFSET('Sanitation Data'!$D$32,0,10*ROW('Sanitation Data'!D117)))</f>
        <v/>
      </c>
      <c r="CP123" s="382" t="str">
        <f ca="1">+IF(OFFSET('Sanitation Data'!$E$28,0,10*ROW('Sanitation Data'!E117))="","",OFFSET('Sanitation Data'!$E$28,0,10*ROW('Sanitation Data'!E117)))</f>
        <v/>
      </c>
      <c r="CQ123" s="382" t="str">
        <f ca="1">+IF(OFFSET('Sanitation Data'!$E$29,0,10*ROW('Sanitation Data'!E117))="","",OFFSET('Sanitation Data'!$E$29,0,10*ROW('Sanitation Data'!E117)))</f>
        <v/>
      </c>
      <c r="CR123" s="382" t="str">
        <f ca="1">+IF(OFFSET('Sanitation Data'!$E$30,0,10*ROW('Sanitation Data'!E117))="","",OFFSET('Sanitation Data'!$E$30,0,10*ROW('Sanitation Data'!E117)))</f>
        <v/>
      </c>
      <c r="CS123" s="382" t="str">
        <f ca="1">+IF(OFFSET('Sanitation Data'!$E$31,0,10*ROW('Sanitation Data'!E117))="","",OFFSET('Sanitation Data'!$E$31,0,10*ROW('Sanitation Data'!E117)))</f>
        <v/>
      </c>
      <c r="CT123" s="382" t="str">
        <f ca="1">+IF(OFFSET('Sanitation Data'!$E$32,0,10*ROW('Sanitation Data'!E117))="","",OFFSET('Sanitation Data'!$E$32,0,10*ROW('Sanitation Data'!E117)))</f>
        <v/>
      </c>
      <c r="CU123" s="382" t="str">
        <f ca="1">+IF(OFFSET('Sanitation Data'!$F$28,0,10*ROW('Sanitation Data'!F117))="","",OFFSET('Sanitation Data'!$F$28,0,10*ROW('Sanitation Data'!F117)))</f>
        <v/>
      </c>
      <c r="CV123" s="382" t="str">
        <f ca="1">+IF(OFFSET('Sanitation Data'!$F$29,0,10*ROW('Sanitation Data'!F117))="","",OFFSET('Sanitation Data'!$F$29,0,10*ROW('Sanitation Data'!F117)))</f>
        <v/>
      </c>
      <c r="CW123" s="382" t="str">
        <f ca="1">+IF(OFFSET('Sanitation Data'!$F$30,0,10*ROW('Sanitation Data'!F117))="","",OFFSET('Sanitation Data'!$F$30,0,10*ROW('Sanitation Data'!F117)))</f>
        <v/>
      </c>
      <c r="CX123" s="382" t="str">
        <f ca="1">+IF(OFFSET('Sanitation Data'!$F$31,0,10*ROW('Sanitation Data'!F117))="","",OFFSET('Sanitation Data'!$F$31,0,10*ROW('Sanitation Data'!F117)))</f>
        <v/>
      </c>
      <c r="CY123" s="382" t="str">
        <f ca="1">+IF(OFFSET('Sanitation Data'!$F$32,0,10*ROW('Sanitation Data'!F117))="","",OFFSET('Sanitation Data'!$F$32,0,10*ROW('Sanitation Data'!F117)))</f>
        <v/>
      </c>
      <c r="CZ123" s="382" t="str">
        <f ca="1">+IF(OFFSET('Sanitation Data'!$G$28,0,10*ROW('Sanitation Data'!G117))="","",OFFSET('Sanitation Data'!$G$28,0,10*ROW('Sanitation Data'!G117)))</f>
        <v/>
      </c>
      <c r="DA123" s="382" t="str">
        <f ca="1">+IF(OFFSET('Sanitation Data'!$G$29,0,10*ROW('Sanitation Data'!G117))="","",OFFSET('Sanitation Data'!$G$29,0,10*ROW('Sanitation Data'!G117)))</f>
        <v/>
      </c>
      <c r="DB123" s="382" t="str">
        <f ca="1">+IF(OFFSET('Sanitation Data'!$G$30,0,10*ROW('Sanitation Data'!G117))="","",OFFSET('Sanitation Data'!$G$30,0,10*ROW('Sanitation Data'!G117)))</f>
        <v/>
      </c>
      <c r="DC123" s="382" t="str">
        <f ca="1">+IF(OFFSET('Sanitation Data'!$G$31,0,10*ROW('Sanitation Data'!G117))="","",OFFSET('Sanitation Data'!$G$31,0,10*ROW('Sanitation Data'!G117)))</f>
        <v/>
      </c>
      <c r="DD123" s="382" t="str">
        <f ca="1">+IF(OFFSET('Sanitation Data'!$G$32,0,10*ROW('Sanitation Data'!G117))="","",OFFSET('Sanitation Data'!$G$32,0,10*ROW('Sanitation Data'!G117)))</f>
        <v/>
      </c>
      <c r="DE123" s="382" t="str">
        <f ca="1">+IF(OFFSET('Sanitation Data'!$H$28,0,10*ROW('Sanitation Data'!H117))="","",OFFSET('Sanitation Data'!$H$28,0,10*ROW('Sanitation Data'!H117)))</f>
        <v/>
      </c>
      <c r="DF123" s="382" t="str">
        <f ca="1">+IF(OFFSET('Sanitation Data'!$H$29,0,10*ROW('Sanitation Data'!H117))="","",OFFSET('Sanitation Data'!$H$29,0,10*ROW('Sanitation Data'!H117)))</f>
        <v/>
      </c>
      <c r="DG123" s="382" t="str">
        <f ca="1">+IF(OFFSET('Sanitation Data'!$H$30,0,10*ROW('Sanitation Data'!H117))="","",OFFSET('Sanitation Data'!$H$30,0,10*ROW('Sanitation Data'!H117)))</f>
        <v/>
      </c>
      <c r="DH123" s="382" t="str">
        <f ca="1">+IF(OFFSET('Sanitation Data'!$H$31,0,10*ROW('Sanitation Data'!H117))="","",OFFSET('Sanitation Data'!$H$31,0,10*ROW('Sanitation Data'!H117)))</f>
        <v/>
      </c>
      <c r="DI123" s="382" t="str">
        <f ca="1">+IF(OFFSET('Sanitation Data'!$H$32,0,10*ROW('Sanitation Data'!H117))="","",OFFSET('Sanitation Data'!$H$32,0,10*ROW('Sanitation Data'!H117)))</f>
        <v/>
      </c>
      <c r="DJ123" s="382" t="str">
        <f ca="1">+IF(OFFSET('Sanitation Data'!$I$28,0,10*ROW('Sanitation Data'!I117))="","",OFFSET('Sanitation Data'!$I$28,0,10*ROW('Sanitation Data'!I117)))</f>
        <v/>
      </c>
      <c r="DK123" s="382" t="str">
        <f ca="1">+IF(OFFSET('Sanitation Data'!$I$29,0,10*ROW('Sanitation Data'!I117))="","",OFFSET('Sanitation Data'!$I$29,0,10*ROW('Sanitation Data'!I117)))</f>
        <v/>
      </c>
      <c r="DL123" s="382" t="str">
        <f ca="1">+IF(OFFSET('Sanitation Data'!$I$30,0,10*ROW('Sanitation Data'!I117))="","",OFFSET('Sanitation Data'!$I$30,0,10*ROW('Sanitation Data'!I117)))</f>
        <v/>
      </c>
      <c r="DM123" s="382" t="str">
        <f ca="1">+IF(OFFSET('Sanitation Data'!$I$31,0,10*ROW('Sanitation Data'!I117))="","",OFFSET('Sanitation Data'!$I$31,0,10*ROW('Sanitation Data'!I117)))</f>
        <v/>
      </c>
      <c r="DN123" s="382" t="str">
        <f ca="1">+IF(OFFSET('Sanitation Data'!$I$32,0,10*ROW('Sanitation Data'!I117))="","",OFFSET('Sanitation Data'!$I$32,0,10*ROW('Sanitation Data'!I117)))</f>
        <v/>
      </c>
      <c r="DO123" s="382" t="str">
        <f ca="1">+IF(OFFSET('Hygiene Data'!$D$11,0,10*ROW('Hygiene Data'!D117))="","",OFFSET('Hygiene Data'!$D$11,0,10*ROW('Hygiene Data'!D117)))</f>
        <v/>
      </c>
      <c r="DP123" s="382" t="str">
        <f ca="1">+IF(OFFSET('Hygiene Data'!$D$12,0,10*ROW('Hygiene Data'!D117))="","",OFFSET('Hygiene Data'!$D$12,0,10*ROW('Hygiene Data'!D117)))</f>
        <v/>
      </c>
      <c r="DQ123" s="382" t="str">
        <f ca="1">+IF(OFFSET('Hygiene Data'!$D$13,0,10*ROW('Hygiene Data'!D117))="","",OFFSET('Hygiene Data'!$D$13,0,10*ROW('Hygiene Data'!D117)))</f>
        <v/>
      </c>
      <c r="DR123" s="382" t="str">
        <f ca="1">+IF(OFFSET('Hygiene Data'!$E$11,0,10*ROW('Hygiene Data'!E117))="","",OFFSET('Hygiene Data'!$E$11,0,10*ROW('Hygiene Data'!E117)))</f>
        <v/>
      </c>
      <c r="DS123" s="382" t="str">
        <f ca="1">+IF(OFFSET('Hygiene Data'!$E$12,0,10*ROW('Hygiene Data'!E117))="","",OFFSET('Hygiene Data'!$E$12,0,10*ROW('Hygiene Data'!E117)))</f>
        <v/>
      </c>
      <c r="DT123" s="382" t="str">
        <f ca="1">+IF(OFFSET('Hygiene Data'!$E$13,0,10*ROW('Hygiene Data'!E117))="","",OFFSET('Hygiene Data'!$E$13,0,10*ROW('Hygiene Data'!E117)))</f>
        <v/>
      </c>
      <c r="DU123" s="382" t="str">
        <f ca="1">+IF(OFFSET('Hygiene Data'!$F$11,0,10*ROW('Hygiene Data'!F117))="","",OFFSET('Hygiene Data'!$F$11,0,10*ROW('Hygiene Data'!F117)))</f>
        <v/>
      </c>
      <c r="DV123" s="382" t="str">
        <f ca="1">+IF(OFFSET('Hygiene Data'!$F$12,0,10*ROW('Hygiene Data'!F117))="","",OFFSET('Hygiene Data'!$F$12,0,10*ROW('Hygiene Data'!F117)))</f>
        <v/>
      </c>
      <c r="DW123" s="382" t="str">
        <f ca="1">+IF(OFFSET('Hygiene Data'!$F$13,0,10*ROW('Hygiene Data'!F117))="","",OFFSET('Hygiene Data'!$F$13,0,10*ROW('Hygiene Data'!F117)))</f>
        <v/>
      </c>
      <c r="DX123" s="382" t="str">
        <f ca="1">+IF(OFFSET('Hygiene Data'!$G$11,0,10*ROW('Hygiene Data'!G117))="","",OFFSET('Hygiene Data'!$G$11,0,10*ROW('Hygiene Data'!G117)))</f>
        <v/>
      </c>
      <c r="DY123" s="382" t="str">
        <f ca="1">+IF(OFFSET('Hygiene Data'!$G$12,0,10*ROW('Hygiene Data'!G117))="","",OFFSET('Hygiene Data'!$G$12,0,10*ROW('Hygiene Data'!G117)))</f>
        <v/>
      </c>
      <c r="DZ123" s="382" t="str">
        <f ca="1">+IF(OFFSET('Hygiene Data'!$G$13,0,10*ROW('Hygiene Data'!G117))="","",OFFSET('Hygiene Data'!$G$13,0,10*ROW('Hygiene Data'!G117)))</f>
        <v/>
      </c>
      <c r="EA123" s="382" t="str">
        <f ca="1">+IF(OFFSET('Hygiene Data'!$H$11,0,10*ROW('Hygiene Data'!H117))="","",OFFSET('Hygiene Data'!$H$11,0,10*ROW('Hygiene Data'!H117)))</f>
        <v/>
      </c>
      <c r="EB123" s="382" t="str">
        <f ca="1">+IF(OFFSET('Hygiene Data'!$H$12,0,10*ROW('Hygiene Data'!H117))="","",OFFSET('Hygiene Data'!$H$12,0,10*ROW('Hygiene Data'!H117)))</f>
        <v/>
      </c>
      <c r="EC123" s="382" t="str">
        <f ca="1">+IF(OFFSET('Hygiene Data'!$H$13,0,10*ROW('Hygiene Data'!H117))="","",OFFSET('Hygiene Data'!$H$13,0,10*ROW('Hygiene Data'!H117)))</f>
        <v/>
      </c>
      <c r="ED123" s="382" t="str">
        <f ca="1">+IF(OFFSET('Hygiene Data'!$I$11,0,10*ROW('Hygiene Data'!I117))="","",OFFSET('Hygiene Data'!$I$11,0,10*ROW('Hygiene Data'!I117)))</f>
        <v/>
      </c>
      <c r="EE123" s="382" t="str">
        <f ca="1">+IF(OFFSET('Hygiene Data'!$I$12,0,10*ROW('Hygiene Data'!I117))="","",OFFSET('Hygiene Data'!$I$12,0,10*ROW('Hygiene Data'!I117)))</f>
        <v/>
      </c>
      <c r="EF123" s="382" t="str">
        <f ca="1">+IF(OFFSET('Hygiene Data'!$I$13,0,10*ROW('Hygiene Data'!I117))="","",OFFSET('Hygiene Data'!$I$13,0,10*ROW('Hygiene Data'!I117)))</f>
        <v/>
      </c>
    </row>
    <row r="124" spans="1:136" x14ac:dyDescent="0.25">
      <c r="A124" s="491" t="str">
        <f ca="1">+IF(OFFSET('Water Data'!$B$2,0,10*ROW('Water Data'!E118))="","",OFFSET('Water Data'!$B$2,0,10*ROW('Water Data'!E118)))</f>
        <v/>
      </c>
      <c r="B124" s="491"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18" t="str">
        <f t="shared" ca="1" si="1"/>
        <v/>
      </c>
      <c r="D124" s="519"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19"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19"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19"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19"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19"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19"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19"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19"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19"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19"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19"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19"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19"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19"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19"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19"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19"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20"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20"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20"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20"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20"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20"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20"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20"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20"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20"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20"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20"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20"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20"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20"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20"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20"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20"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20"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20"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20"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20"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20"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20"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20"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20"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20"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20"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20"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20"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21"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97"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21"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21"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21"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21"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21"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21"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21"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21"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21"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21"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21"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21"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21"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21"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21"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21"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82" t="str">
        <f ca="1">+IF(OFFSET('Water Data'!$D$27,0,10*ROW('Water Data'!D118))="","",OFFSET('Water Data'!$D$27,0,10*ROW('Water Data'!D118)))</f>
        <v/>
      </c>
      <c r="BT124" s="382" t="str">
        <f ca="1">+IF(OFFSET('Water Data'!$D$28,0,10*ROW('Water Data'!D118))="","",OFFSET('Water Data'!$D$28,0,10*ROW('Water Data'!D118)))</f>
        <v/>
      </c>
      <c r="BU124" s="382" t="str">
        <f ca="1">+IF(OFFSET('Water Data'!$D$29,0,10*ROW('Water Data'!D118))="","",OFFSET('Water Data'!$D$29,0,10*ROW('Water Data'!D118)))</f>
        <v/>
      </c>
      <c r="BV124" s="382" t="str">
        <f ca="1">+IF(OFFSET('Water Data'!$E$27,0,10*ROW('Water Data'!E118))="","",OFFSET('Water Data'!$E$27,0,10*ROW('Water Data'!E118)))</f>
        <v/>
      </c>
      <c r="BW124" s="382" t="str">
        <f ca="1">+IF(OFFSET('Water Data'!$E$28,0,10*ROW('Water Data'!E118))="","",OFFSET('Water Data'!$E$28,0,10*ROW('Water Data'!E118)))</f>
        <v/>
      </c>
      <c r="BX124" s="382" t="str">
        <f ca="1">+IF(OFFSET('Water Data'!$E$29,0,10*ROW('Water Data'!E118))="","",OFFSET('Water Data'!$E$29,0,10*ROW('Water Data'!E118)))</f>
        <v/>
      </c>
      <c r="BY124" s="382" t="str">
        <f ca="1">+IF(OFFSET('Water Data'!$F$27,0,10*ROW('Water Data'!F118))="","",OFFSET('Water Data'!$F$27,0,10*ROW('Water Data'!F118)))</f>
        <v/>
      </c>
      <c r="BZ124" s="382" t="str">
        <f ca="1">+IF(OFFSET('Water Data'!$F$28,0,10*ROW('Water Data'!F118))="","",OFFSET('Water Data'!$F$28,0,10*ROW('Water Data'!F118)))</f>
        <v/>
      </c>
      <c r="CA124" s="382" t="str">
        <f ca="1">+IF(OFFSET('Water Data'!$F$29,0,10*ROW('Water Data'!F118))="","",OFFSET('Water Data'!$F$29,0,10*ROW('Water Data'!F118)))</f>
        <v/>
      </c>
      <c r="CB124" s="382" t="str">
        <f ca="1">+IF(OFFSET('Water Data'!$G$27,0,10*ROW('Water Data'!G118))="","",OFFSET('Water Data'!$G$27,0,10*ROW('Water Data'!G118)))</f>
        <v/>
      </c>
      <c r="CC124" s="382" t="str">
        <f ca="1">+IF(OFFSET('Water Data'!$G$28,0,10*ROW('Water Data'!G118))="","",OFFSET('Water Data'!$G$28,0,10*ROW('Water Data'!G118)))</f>
        <v/>
      </c>
      <c r="CD124" s="382" t="str">
        <f ca="1">+IF(OFFSET('Water Data'!$G$29,0,10*ROW('Water Data'!G118))="","",OFFSET('Water Data'!$G$29,0,10*ROW('Water Data'!G118)))</f>
        <v/>
      </c>
      <c r="CE124" s="382" t="str">
        <f ca="1">+IF(OFFSET('Water Data'!$H$27,0,10*ROW('Water Data'!H118))="","",OFFSET('Water Data'!$H$27,0,10*ROW('Water Data'!H118)))</f>
        <v/>
      </c>
      <c r="CF124" s="382" t="str">
        <f ca="1">+IF(OFFSET('Water Data'!$H$28,0,10*ROW('Water Data'!H118))="","",OFFSET('Water Data'!$H$28,0,10*ROW('Water Data'!H118)))</f>
        <v/>
      </c>
      <c r="CG124" s="382" t="str">
        <f ca="1">+IF(OFFSET('Water Data'!$H$29,0,10*ROW('Water Data'!H118))="","",OFFSET('Water Data'!$H$29,0,10*ROW('Water Data'!H118)))</f>
        <v/>
      </c>
      <c r="CH124" s="382" t="str">
        <f ca="1">+IF(OFFSET('Water Data'!$I$27,0,10*ROW('Water Data'!I118))="","",OFFSET('Water Data'!$I$27,0,10*ROW('Water Data'!I118)))</f>
        <v/>
      </c>
      <c r="CI124" s="382" t="str">
        <f ca="1">+IF(OFFSET('Water Data'!$I$28,0,10*ROW('Water Data'!I118))="","",OFFSET('Water Data'!$I$28,0,10*ROW('Water Data'!I118)))</f>
        <v/>
      </c>
      <c r="CJ124" s="382" t="str">
        <f ca="1">+IF(OFFSET('Water Data'!$I$29,0,10*ROW('Water Data'!I118))="","",OFFSET('Water Data'!$I$29,0,10*ROW('Water Data'!I118)))</f>
        <v/>
      </c>
      <c r="CK124" s="382" t="str">
        <f ca="1">+IF(OFFSET('Sanitation Data'!$D$28,0,10*ROW('Sanitation Data'!D118))="","",OFFSET('Sanitation Data'!$D$28,0,10*ROW('Sanitation Data'!D118)))</f>
        <v/>
      </c>
      <c r="CL124" s="382" t="str">
        <f ca="1">+IF(OFFSET('Sanitation Data'!$D$29,0,10*ROW('Sanitation Data'!D118))="","",OFFSET('Sanitation Data'!$D$29,0,10*ROW('Sanitation Data'!D118)))</f>
        <v/>
      </c>
      <c r="CM124" s="382" t="str">
        <f ca="1">+IF(OFFSET('Sanitation Data'!$D$30,0,10*ROW('Sanitation Data'!D118))="","",OFFSET('Sanitation Data'!$D$30,0,10*ROW('Sanitation Data'!D118)))</f>
        <v/>
      </c>
      <c r="CN124" s="382" t="str">
        <f ca="1">+IF(OFFSET('Sanitation Data'!$D$31,0,10*ROW('Sanitation Data'!D118))="","",OFFSET('Sanitation Data'!$D$31,0,10*ROW('Sanitation Data'!D118)))</f>
        <v/>
      </c>
      <c r="CO124" s="382" t="str">
        <f ca="1">+IF(OFFSET('Sanitation Data'!$D$32,0,10*ROW('Sanitation Data'!D118))="","",OFFSET('Sanitation Data'!$D$32,0,10*ROW('Sanitation Data'!D118)))</f>
        <v/>
      </c>
      <c r="CP124" s="382" t="str">
        <f ca="1">+IF(OFFSET('Sanitation Data'!$E$28,0,10*ROW('Sanitation Data'!E118))="","",OFFSET('Sanitation Data'!$E$28,0,10*ROW('Sanitation Data'!E118)))</f>
        <v/>
      </c>
      <c r="CQ124" s="382" t="str">
        <f ca="1">+IF(OFFSET('Sanitation Data'!$E$29,0,10*ROW('Sanitation Data'!E118))="","",OFFSET('Sanitation Data'!$E$29,0,10*ROW('Sanitation Data'!E118)))</f>
        <v/>
      </c>
      <c r="CR124" s="382" t="str">
        <f ca="1">+IF(OFFSET('Sanitation Data'!$E$30,0,10*ROW('Sanitation Data'!E118))="","",OFFSET('Sanitation Data'!$E$30,0,10*ROW('Sanitation Data'!E118)))</f>
        <v/>
      </c>
      <c r="CS124" s="382" t="str">
        <f ca="1">+IF(OFFSET('Sanitation Data'!$E$31,0,10*ROW('Sanitation Data'!E118))="","",OFFSET('Sanitation Data'!$E$31,0,10*ROW('Sanitation Data'!E118)))</f>
        <v/>
      </c>
      <c r="CT124" s="382" t="str">
        <f ca="1">+IF(OFFSET('Sanitation Data'!$E$32,0,10*ROW('Sanitation Data'!E118))="","",OFFSET('Sanitation Data'!$E$32,0,10*ROW('Sanitation Data'!E118)))</f>
        <v/>
      </c>
      <c r="CU124" s="382" t="str">
        <f ca="1">+IF(OFFSET('Sanitation Data'!$F$28,0,10*ROW('Sanitation Data'!F118))="","",OFFSET('Sanitation Data'!$F$28,0,10*ROW('Sanitation Data'!F118)))</f>
        <v/>
      </c>
      <c r="CV124" s="382" t="str">
        <f ca="1">+IF(OFFSET('Sanitation Data'!$F$29,0,10*ROW('Sanitation Data'!F118))="","",OFFSET('Sanitation Data'!$F$29,0,10*ROW('Sanitation Data'!F118)))</f>
        <v/>
      </c>
      <c r="CW124" s="382" t="str">
        <f ca="1">+IF(OFFSET('Sanitation Data'!$F$30,0,10*ROW('Sanitation Data'!F118))="","",OFFSET('Sanitation Data'!$F$30,0,10*ROW('Sanitation Data'!F118)))</f>
        <v/>
      </c>
      <c r="CX124" s="382" t="str">
        <f ca="1">+IF(OFFSET('Sanitation Data'!$F$31,0,10*ROW('Sanitation Data'!F118))="","",OFFSET('Sanitation Data'!$F$31,0,10*ROW('Sanitation Data'!F118)))</f>
        <v/>
      </c>
      <c r="CY124" s="382" t="str">
        <f ca="1">+IF(OFFSET('Sanitation Data'!$F$32,0,10*ROW('Sanitation Data'!F118))="","",OFFSET('Sanitation Data'!$F$32,0,10*ROW('Sanitation Data'!F118)))</f>
        <v/>
      </c>
      <c r="CZ124" s="382" t="str">
        <f ca="1">+IF(OFFSET('Sanitation Data'!$G$28,0,10*ROW('Sanitation Data'!G118))="","",OFFSET('Sanitation Data'!$G$28,0,10*ROW('Sanitation Data'!G118)))</f>
        <v/>
      </c>
      <c r="DA124" s="382" t="str">
        <f ca="1">+IF(OFFSET('Sanitation Data'!$G$29,0,10*ROW('Sanitation Data'!G118))="","",OFFSET('Sanitation Data'!$G$29,0,10*ROW('Sanitation Data'!G118)))</f>
        <v/>
      </c>
      <c r="DB124" s="382" t="str">
        <f ca="1">+IF(OFFSET('Sanitation Data'!$G$30,0,10*ROW('Sanitation Data'!G118))="","",OFFSET('Sanitation Data'!$G$30,0,10*ROW('Sanitation Data'!G118)))</f>
        <v/>
      </c>
      <c r="DC124" s="382" t="str">
        <f ca="1">+IF(OFFSET('Sanitation Data'!$G$31,0,10*ROW('Sanitation Data'!G118))="","",OFFSET('Sanitation Data'!$G$31,0,10*ROW('Sanitation Data'!G118)))</f>
        <v/>
      </c>
      <c r="DD124" s="382" t="str">
        <f ca="1">+IF(OFFSET('Sanitation Data'!$G$32,0,10*ROW('Sanitation Data'!G118))="","",OFFSET('Sanitation Data'!$G$32,0,10*ROW('Sanitation Data'!G118)))</f>
        <v/>
      </c>
      <c r="DE124" s="382" t="str">
        <f ca="1">+IF(OFFSET('Sanitation Data'!$H$28,0,10*ROW('Sanitation Data'!H118))="","",OFFSET('Sanitation Data'!$H$28,0,10*ROW('Sanitation Data'!H118)))</f>
        <v/>
      </c>
      <c r="DF124" s="382" t="str">
        <f ca="1">+IF(OFFSET('Sanitation Data'!$H$29,0,10*ROW('Sanitation Data'!H118))="","",OFFSET('Sanitation Data'!$H$29,0,10*ROW('Sanitation Data'!H118)))</f>
        <v/>
      </c>
      <c r="DG124" s="382" t="str">
        <f ca="1">+IF(OFFSET('Sanitation Data'!$H$30,0,10*ROW('Sanitation Data'!H118))="","",OFFSET('Sanitation Data'!$H$30,0,10*ROW('Sanitation Data'!H118)))</f>
        <v/>
      </c>
      <c r="DH124" s="382" t="str">
        <f ca="1">+IF(OFFSET('Sanitation Data'!$H$31,0,10*ROW('Sanitation Data'!H118))="","",OFFSET('Sanitation Data'!$H$31,0,10*ROW('Sanitation Data'!H118)))</f>
        <v/>
      </c>
      <c r="DI124" s="382" t="str">
        <f ca="1">+IF(OFFSET('Sanitation Data'!$H$32,0,10*ROW('Sanitation Data'!H118))="","",OFFSET('Sanitation Data'!$H$32,0,10*ROW('Sanitation Data'!H118)))</f>
        <v/>
      </c>
      <c r="DJ124" s="382" t="str">
        <f ca="1">+IF(OFFSET('Sanitation Data'!$I$28,0,10*ROW('Sanitation Data'!I118))="","",OFFSET('Sanitation Data'!$I$28,0,10*ROW('Sanitation Data'!I118)))</f>
        <v/>
      </c>
      <c r="DK124" s="382" t="str">
        <f ca="1">+IF(OFFSET('Sanitation Data'!$I$29,0,10*ROW('Sanitation Data'!I118))="","",OFFSET('Sanitation Data'!$I$29,0,10*ROW('Sanitation Data'!I118)))</f>
        <v/>
      </c>
      <c r="DL124" s="382" t="str">
        <f ca="1">+IF(OFFSET('Sanitation Data'!$I$30,0,10*ROW('Sanitation Data'!I118))="","",OFFSET('Sanitation Data'!$I$30,0,10*ROW('Sanitation Data'!I118)))</f>
        <v/>
      </c>
      <c r="DM124" s="382" t="str">
        <f ca="1">+IF(OFFSET('Sanitation Data'!$I$31,0,10*ROW('Sanitation Data'!I118))="","",OFFSET('Sanitation Data'!$I$31,0,10*ROW('Sanitation Data'!I118)))</f>
        <v/>
      </c>
      <c r="DN124" s="382" t="str">
        <f ca="1">+IF(OFFSET('Sanitation Data'!$I$32,0,10*ROW('Sanitation Data'!I118))="","",OFFSET('Sanitation Data'!$I$32,0,10*ROW('Sanitation Data'!I118)))</f>
        <v/>
      </c>
      <c r="DO124" s="382" t="str">
        <f ca="1">+IF(OFFSET('Hygiene Data'!$D$11,0,10*ROW('Hygiene Data'!D118))="","",OFFSET('Hygiene Data'!$D$11,0,10*ROW('Hygiene Data'!D118)))</f>
        <v/>
      </c>
      <c r="DP124" s="382" t="str">
        <f ca="1">+IF(OFFSET('Hygiene Data'!$D$12,0,10*ROW('Hygiene Data'!D118))="","",OFFSET('Hygiene Data'!$D$12,0,10*ROW('Hygiene Data'!D118)))</f>
        <v/>
      </c>
      <c r="DQ124" s="382" t="str">
        <f ca="1">+IF(OFFSET('Hygiene Data'!$D$13,0,10*ROW('Hygiene Data'!D118))="","",OFFSET('Hygiene Data'!$D$13,0,10*ROW('Hygiene Data'!D118)))</f>
        <v/>
      </c>
      <c r="DR124" s="382" t="str">
        <f ca="1">+IF(OFFSET('Hygiene Data'!$E$11,0,10*ROW('Hygiene Data'!E118))="","",OFFSET('Hygiene Data'!$E$11,0,10*ROW('Hygiene Data'!E118)))</f>
        <v/>
      </c>
      <c r="DS124" s="382" t="str">
        <f ca="1">+IF(OFFSET('Hygiene Data'!$E$12,0,10*ROW('Hygiene Data'!E118))="","",OFFSET('Hygiene Data'!$E$12,0,10*ROW('Hygiene Data'!E118)))</f>
        <v/>
      </c>
      <c r="DT124" s="382" t="str">
        <f ca="1">+IF(OFFSET('Hygiene Data'!$E$13,0,10*ROW('Hygiene Data'!E118))="","",OFFSET('Hygiene Data'!$E$13,0,10*ROW('Hygiene Data'!E118)))</f>
        <v/>
      </c>
      <c r="DU124" s="382" t="str">
        <f ca="1">+IF(OFFSET('Hygiene Data'!$F$11,0,10*ROW('Hygiene Data'!F118))="","",OFFSET('Hygiene Data'!$F$11,0,10*ROW('Hygiene Data'!F118)))</f>
        <v/>
      </c>
      <c r="DV124" s="382" t="str">
        <f ca="1">+IF(OFFSET('Hygiene Data'!$F$12,0,10*ROW('Hygiene Data'!F118))="","",OFFSET('Hygiene Data'!$F$12,0,10*ROW('Hygiene Data'!F118)))</f>
        <v/>
      </c>
      <c r="DW124" s="382" t="str">
        <f ca="1">+IF(OFFSET('Hygiene Data'!$F$13,0,10*ROW('Hygiene Data'!F118))="","",OFFSET('Hygiene Data'!$F$13,0,10*ROW('Hygiene Data'!F118)))</f>
        <v/>
      </c>
      <c r="DX124" s="382" t="str">
        <f ca="1">+IF(OFFSET('Hygiene Data'!$G$11,0,10*ROW('Hygiene Data'!G118))="","",OFFSET('Hygiene Data'!$G$11,0,10*ROW('Hygiene Data'!G118)))</f>
        <v/>
      </c>
      <c r="DY124" s="382" t="str">
        <f ca="1">+IF(OFFSET('Hygiene Data'!$G$12,0,10*ROW('Hygiene Data'!G118))="","",OFFSET('Hygiene Data'!$G$12,0,10*ROW('Hygiene Data'!G118)))</f>
        <v/>
      </c>
      <c r="DZ124" s="382" t="str">
        <f ca="1">+IF(OFFSET('Hygiene Data'!$G$13,0,10*ROW('Hygiene Data'!G118))="","",OFFSET('Hygiene Data'!$G$13,0,10*ROW('Hygiene Data'!G118)))</f>
        <v/>
      </c>
      <c r="EA124" s="382" t="str">
        <f ca="1">+IF(OFFSET('Hygiene Data'!$H$11,0,10*ROW('Hygiene Data'!H118))="","",OFFSET('Hygiene Data'!$H$11,0,10*ROW('Hygiene Data'!H118)))</f>
        <v/>
      </c>
      <c r="EB124" s="382" t="str">
        <f ca="1">+IF(OFFSET('Hygiene Data'!$H$12,0,10*ROW('Hygiene Data'!H118))="","",OFFSET('Hygiene Data'!$H$12,0,10*ROW('Hygiene Data'!H118)))</f>
        <v/>
      </c>
      <c r="EC124" s="382" t="str">
        <f ca="1">+IF(OFFSET('Hygiene Data'!$H$13,0,10*ROW('Hygiene Data'!H118))="","",OFFSET('Hygiene Data'!$H$13,0,10*ROW('Hygiene Data'!H118)))</f>
        <v/>
      </c>
      <c r="ED124" s="382" t="str">
        <f ca="1">+IF(OFFSET('Hygiene Data'!$I$11,0,10*ROW('Hygiene Data'!I118))="","",OFFSET('Hygiene Data'!$I$11,0,10*ROW('Hygiene Data'!I118)))</f>
        <v/>
      </c>
      <c r="EE124" s="382" t="str">
        <f ca="1">+IF(OFFSET('Hygiene Data'!$I$12,0,10*ROW('Hygiene Data'!I118))="","",OFFSET('Hygiene Data'!$I$12,0,10*ROW('Hygiene Data'!I118)))</f>
        <v/>
      </c>
      <c r="EF124" s="382" t="str">
        <f ca="1">+IF(OFFSET('Hygiene Data'!$I$13,0,10*ROW('Hygiene Data'!I118))="","",OFFSET('Hygiene Data'!$I$13,0,10*ROW('Hygiene Data'!I118)))</f>
        <v/>
      </c>
    </row>
    <row r="125" spans="1:136" x14ac:dyDescent="0.25">
      <c r="A125" s="491" t="str">
        <f ca="1">+IF(OFFSET('Water Data'!$B$2,0,10*ROW('Water Data'!E119))="","",OFFSET('Water Data'!$B$2,0,10*ROW('Water Data'!E119)))</f>
        <v/>
      </c>
      <c r="B125" s="491"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18" t="str">
        <f t="shared" ca="1" si="1"/>
        <v/>
      </c>
      <c r="D125" s="519"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19"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19"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19"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19"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19"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19"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19"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19"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19"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19"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19"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19"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19"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19"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19"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19"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19"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20"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20"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20"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20"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20"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20"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20"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20"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20"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20"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20"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20"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20"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20"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20"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20"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20"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20"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20"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20"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20"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20"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20"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20"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20"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20"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20"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20"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20"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20"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21"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97"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21"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21"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21"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21"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21"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21"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21"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21"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21"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21"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21"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21"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21"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21"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21"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21"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82" t="str">
        <f ca="1">+IF(OFFSET('Water Data'!$D$27,0,10*ROW('Water Data'!D119))="","",OFFSET('Water Data'!$D$27,0,10*ROW('Water Data'!D119)))</f>
        <v/>
      </c>
      <c r="BT125" s="382" t="str">
        <f ca="1">+IF(OFFSET('Water Data'!$D$28,0,10*ROW('Water Data'!D119))="","",OFFSET('Water Data'!$D$28,0,10*ROW('Water Data'!D119)))</f>
        <v/>
      </c>
      <c r="BU125" s="382" t="str">
        <f ca="1">+IF(OFFSET('Water Data'!$D$29,0,10*ROW('Water Data'!D119))="","",OFFSET('Water Data'!$D$29,0,10*ROW('Water Data'!D119)))</f>
        <v/>
      </c>
      <c r="BV125" s="382" t="str">
        <f ca="1">+IF(OFFSET('Water Data'!$E$27,0,10*ROW('Water Data'!E119))="","",OFFSET('Water Data'!$E$27,0,10*ROW('Water Data'!E119)))</f>
        <v/>
      </c>
      <c r="BW125" s="382" t="str">
        <f ca="1">+IF(OFFSET('Water Data'!$E$28,0,10*ROW('Water Data'!E119))="","",OFFSET('Water Data'!$E$28,0,10*ROW('Water Data'!E119)))</f>
        <v/>
      </c>
      <c r="BX125" s="382" t="str">
        <f ca="1">+IF(OFFSET('Water Data'!$E$29,0,10*ROW('Water Data'!E119))="","",OFFSET('Water Data'!$E$29,0,10*ROW('Water Data'!E119)))</f>
        <v/>
      </c>
      <c r="BY125" s="382" t="str">
        <f ca="1">+IF(OFFSET('Water Data'!$F$27,0,10*ROW('Water Data'!F119))="","",OFFSET('Water Data'!$F$27,0,10*ROW('Water Data'!F119)))</f>
        <v/>
      </c>
      <c r="BZ125" s="382" t="str">
        <f ca="1">+IF(OFFSET('Water Data'!$F$28,0,10*ROW('Water Data'!F119))="","",OFFSET('Water Data'!$F$28,0,10*ROW('Water Data'!F119)))</f>
        <v/>
      </c>
      <c r="CA125" s="382" t="str">
        <f ca="1">+IF(OFFSET('Water Data'!$F$29,0,10*ROW('Water Data'!F119))="","",OFFSET('Water Data'!$F$29,0,10*ROW('Water Data'!F119)))</f>
        <v/>
      </c>
      <c r="CB125" s="382" t="str">
        <f ca="1">+IF(OFFSET('Water Data'!$G$27,0,10*ROW('Water Data'!G119))="","",OFFSET('Water Data'!$G$27,0,10*ROW('Water Data'!G119)))</f>
        <v/>
      </c>
      <c r="CC125" s="382" t="str">
        <f ca="1">+IF(OFFSET('Water Data'!$G$28,0,10*ROW('Water Data'!G119))="","",OFFSET('Water Data'!$G$28,0,10*ROW('Water Data'!G119)))</f>
        <v/>
      </c>
      <c r="CD125" s="382" t="str">
        <f ca="1">+IF(OFFSET('Water Data'!$G$29,0,10*ROW('Water Data'!G119))="","",OFFSET('Water Data'!$G$29,0,10*ROW('Water Data'!G119)))</f>
        <v/>
      </c>
      <c r="CE125" s="382" t="str">
        <f ca="1">+IF(OFFSET('Water Data'!$H$27,0,10*ROW('Water Data'!H119))="","",OFFSET('Water Data'!$H$27,0,10*ROW('Water Data'!H119)))</f>
        <v/>
      </c>
      <c r="CF125" s="382" t="str">
        <f ca="1">+IF(OFFSET('Water Data'!$H$28,0,10*ROW('Water Data'!H119))="","",OFFSET('Water Data'!$H$28,0,10*ROW('Water Data'!H119)))</f>
        <v/>
      </c>
      <c r="CG125" s="382" t="str">
        <f ca="1">+IF(OFFSET('Water Data'!$H$29,0,10*ROW('Water Data'!H119))="","",OFFSET('Water Data'!$H$29,0,10*ROW('Water Data'!H119)))</f>
        <v/>
      </c>
      <c r="CH125" s="382" t="str">
        <f ca="1">+IF(OFFSET('Water Data'!$I$27,0,10*ROW('Water Data'!I119))="","",OFFSET('Water Data'!$I$27,0,10*ROW('Water Data'!I119)))</f>
        <v/>
      </c>
      <c r="CI125" s="382" t="str">
        <f ca="1">+IF(OFFSET('Water Data'!$I$28,0,10*ROW('Water Data'!I119))="","",OFFSET('Water Data'!$I$28,0,10*ROW('Water Data'!I119)))</f>
        <v/>
      </c>
      <c r="CJ125" s="382" t="str">
        <f ca="1">+IF(OFFSET('Water Data'!$I$29,0,10*ROW('Water Data'!I119))="","",OFFSET('Water Data'!$I$29,0,10*ROW('Water Data'!I119)))</f>
        <v/>
      </c>
      <c r="CK125" s="382" t="str">
        <f ca="1">+IF(OFFSET('Sanitation Data'!$D$28,0,10*ROW('Sanitation Data'!D119))="","",OFFSET('Sanitation Data'!$D$28,0,10*ROW('Sanitation Data'!D119)))</f>
        <v/>
      </c>
      <c r="CL125" s="382" t="str">
        <f ca="1">+IF(OFFSET('Sanitation Data'!$D$29,0,10*ROW('Sanitation Data'!D119))="","",OFFSET('Sanitation Data'!$D$29,0,10*ROW('Sanitation Data'!D119)))</f>
        <v/>
      </c>
      <c r="CM125" s="382" t="str">
        <f ca="1">+IF(OFFSET('Sanitation Data'!$D$30,0,10*ROW('Sanitation Data'!D119))="","",OFFSET('Sanitation Data'!$D$30,0,10*ROW('Sanitation Data'!D119)))</f>
        <v/>
      </c>
      <c r="CN125" s="382" t="str">
        <f ca="1">+IF(OFFSET('Sanitation Data'!$D$31,0,10*ROW('Sanitation Data'!D119))="","",OFFSET('Sanitation Data'!$D$31,0,10*ROW('Sanitation Data'!D119)))</f>
        <v/>
      </c>
      <c r="CO125" s="382" t="str">
        <f ca="1">+IF(OFFSET('Sanitation Data'!$D$32,0,10*ROW('Sanitation Data'!D119))="","",OFFSET('Sanitation Data'!$D$32,0,10*ROW('Sanitation Data'!D119)))</f>
        <v/>
      </c>
      <c r="CP125" s="382" t="str">
        <f ca="1">+IF(OFFSET('Sanitation Data'!$E$28,0,10*ROW('Sanitation Data'!E119))="","",OFFSET('Sanitation Data'!$E$28,0,10*ROW('Sanitation Data'!E119)))</f>
        <v/>
      </c>
      <c r="CQ125" s="382" t="str">
        <f ca="1">+IF(OFFSET('Sanitation Data'!$E$29,0,10*ROW('Sanitation Data'!E119))="","",OFFSET('Sanitation Data'!$E$29,0,10*ROW('Sanitation Data'!E119)))</f>
        <v/>
      </c>
      <c r="CR125" s="382" t="str">
        <f ca="1">+IF(OFFSET('Sanitation Data'!$E$30,0,10*ROW('Sanitation Data'!E119))="","",OFFSET('Sanitation Data'!$E$30,0,10*ROW('Sanitation Data'!E119)))</f>
        <v/>
      </c>
      <c r="CS125" s="382" t="str">
        <f ca="1">+IF(OFFSET('Sanitation Data'!$E$31,0,10*ROW('Sanitation Data'!E119))="","",OFFSET('Sanitation Data'!$E$31,0,10*ROW('Sanitation Data'!E119)))</f>
        <v/>
      </c>
      <c r="CT125" s="382" t="str">
        <f ca="1">+IF(OFFSET('Sanitation Data'!$E$32,0,10*ROW('Sanitation Data'!E119))="","",OFFSET('Sanitation Data'!$E$32,0,10*ROW('Sanitation Data'!E119)))</f>
        <v/>
      </c>
      <c r="CU125" s="382" t="str">
        <f ca="1">+IF(OFFSET('Sanitation Data'!$F$28,0,10*ROW('Sanitation Data'!F119))="","",OFFSET('Sanitation Data'!$F$28,0,10*ROW('Sanitation Data'!F119)))</f>
        <v/>
      </c>
      <c r="CV125" s="382" t="str">
        <f ca="1">+IF(OFFSET('Sanitation Data'!$F$29,0,10*ROW('Sanitation Data'!F119))="","",OFFSET('Sanitation Data'!$F$29,0,10*ROW('Sanitation Data'!F119)))</f>
        <v/>
      </c>
      <c r="CW125" s="382" t="str">
        <f ca="1">+IF(OFFSET('Sanitation Data'!$F$30,0,10*ROW('Sanitation Data'!F119))="","",OFFSET('Sanitation Data'!$F$30,0,10*ROW('Sanitation Data'!F119)))</f>
        <v/>
      </c>
      <c r="CX125" s="382" t="str">
        <f ca="1">+IF(OFFSET('Sanitation Data'!$F$31,0,10*ROW('Sanitation Data'!F119))="","",OFFSET('Sanitation Data'!$F$31,0,10*ROW('Sanitation Data'!F119)))</f>
        <v/>
      </c>
      <c r="CY125" s="382" t="str">
        <f ca="1">+IF(OFFSET('Sanitation Data'!$F$32,0,10*ROW('Sanitation Data'!F119))="","",OFFSET('Sanitation Data'!$F$32,0,10*ROW('Sanitation Data'!F119)))</f>
        <v/>
      </c>
      <c r="CZ125" s="382" t="str">
        <f ca="1">+IF(OFFSET('Sanitation Data'!$G$28,0,10*ROW('Sanitation Data'!G119))="","",OFFSET('Sanitation Data'!$G$28,0,10*ROW('Sanitation Data'!G119)))</f>
        <v/>
      </c>
      <c r="DA125" s="382" t="str">
        <f ca="1">+IF(OFFSET('Sanitation Data'!$G$29,0,10*ROW('Sanitation Data'!G119))="","",OFFSET('Sanitation Data'!$G$29,0,10*ROW('Sanitation Data'!G119)))</f>
        <v/>
      </c>
      <c r="DB125" s="382" t="str">
        <f ca="1">+IF(OFFSET('Sanitation Data'!$G$30,0,10*ROW('Sanitation Data'!G119))="","",OFFSET('Sanitation Data'!$G$30,0,10*ROW('Sanitation Data'!G119)))</f>
        <v/>
      </c>
      <c r="DC125" s="382" t="str">
        <f ca="1">+IF(OFFSET('Sanitation Data'!$G$31,0,10*ROW('Sanitation Data'!G119))="","",OFFSET('Sanitation Data'!$G$31,0,10*ROW('Sanitation Data'!G119)))</f>
        <v/>
      </c>
      <c r="DD125" s="382" t="str">
        <f ca="1">+IF(OFFSET('Sanitation Data'!$G$32,0,10*ROW('Sanitation Data'!G119))="","",OFFSET('Sanitation Data'!$G$32,0,10*ROW('Sanitation Data'!G119)))</f>
        <v/>
      </c>
      <c r="DE125" s="382" t="str">
        <f ca="1">+IF(OFFSET('Sanitation Data'!$H$28,0,10*ROW('Sanitation Data'!H119))="","",OFFSET('Sanitation Data'!$H$28,0,10*ROW('Sanitation Data'!H119)))</f>
        <v/>
      </c>
      <c r="DF125" s="382" t="str">
        <f ca="1">+IF(OFFSET('Sanitation Data'!$H$29,0,10*ROW('Sanitation Data'!H119))="","",OFFSET('Sanitation Data'!$H$29,0,10*ROW('Sanitation Data'!H119)))</f>
        <v/>
      </c>
      <c r="DG125" s="382" t="str">
        <f ca="1">+IF(OFFSET('Sanitation Data'!$H$30,0,10*ROW('Sanitation Data'!H119))="","",OFFSET('Sanitation Data'!$H$30,0,10*ROW('Sanitation Data'!H119)))</f>
        <v/>
      </c>
      <c r="DH125" s="382" t="str">
        <f ca="1">+IF(OFFSET('Sanitation Data'!$H$31,0,10*ROW('Sanitation Data'!H119))="","",OFFSET('Sanitation Data'!$H$31,0,10*ROW('Sanitation Data'!H119)))</f>
        <v/>
      </c>
      <c r="DI125" s="382" t="str">
        <f ca="1">+IF(OFFSET('Sanitation Data'!$H$32,0,10*ROW('Sanitation Data'!H119))="","",OFFSET('Sanitation Data'!$H$32,0,10*ROW('Sanitation Data'!H119)))</f>
        <v/>
      </c>
      <c r="DJ125" s="382" t="str">
        <f ca="1">+IF(OFFSET('Sanitation Data'!$I$28,0,10*ROW('Sanitation Data'!I119))="","",OFFSET('Sanitation Data'!$I$28,0,10*ROW('Sanitation Data'!I119)))</f>
        <v/>
      </c>
      <c r="DK125" s="382" t="str">
        <f ca="1">+IF(OFFSET('Sanitation Data'!$I$29,0,10*ROW('Sanitation Data'!I119))="","",OFFSET('Sanitation Data'!$I$29,0,10*ROW('Sanitation Data'!I119)))</f>
        <v/>
      </c>
      <c r="DL125" s="382" t="str">
        <f ca="1">+IF(OFFSET('Sanitation Data'!$I$30,0,10*ROW('Sanitation Data'!I119))="","",OFFSET('Sanitation Data'!$I$30,0,10*ROW('Sanitation Data'!I119)))</f>
        <v/>
      </c>
      <c r="DM125" s="382" t="str">
        <f ca="1">+IF(OFFSET('Sanitation Data'!$I$31,0,10*ROW('Sanitation Data'!I119))="","",OFFSET('Sanitation Data'!$I$31,0,10*ROW('Sanitation Data'!I119)))</f>
        <v/>
      </c>
      <c r="DN125" s="382" t="str">
        <f ca="1">+IF(OFFSET('Sanitation Data'!$I$32,0,10*ROW('Sanitation Data'!I119))="","",OFFSET('Sanitation Data'!$I$32,0,10*ROW('Sanitation Data'!I119)))</f>
        <v/>
      </c>
      <c r="DO125" s="382" t="str">
        <f ca="1">+IF(OFFSET('Hygiene Data'!$D$11,0,10*ROW('Hygiene Data'!D119))="","",OFFSET('Hygiene Data'!$D$11,0,10*ROW('Hygiene Data'!D119)))</f>
        <v/>
      </c>
      <c r="DP125" s="382" t="str">
        <f ca="1">+IF(OFFSET('Hygiene Data'!$D$12,0,10*ROW('Hygiene Data'!D119))="","",OFFSET('Hygiene Data'!$D$12,0,10*ROW('Hygiene Data'!D119)))</f>
        <v/>
      </c>
      <c r="DQ125" s="382" t="str">
        <f ca="1">+IF(OFFSET('Hygiene Data'!$D$13,0,10*ROW('Hygiene Data'!D119))="","",OFFSET('Hygiene Data'!$D$13,0,10*ROW('Hygiene Data'!D119)))</f>
        <v/>
      </c>
      <c r="DR125" s="382" t="str">
        <f ca="1">+IF(OFFSET('Hygiene Data'!$E$11,0,10*ROW('Hygiene Data'!E119))="","",OFFSET('Hygiene Data'!$E$11,0,10*ROW('Hygiene Data'!E119)))</f>
        <v/>
      </c>
      <c r="DS125" s="382" t="str">
        <f ca="1">+IF(OFFSET('Hygiene Data'!$E$12,0,10*ROW('Hygiene Data'!E119))="","",OFFSET('Hygiene Data'!$E$12,0,10*ROW('Hygiene Data'!E119)))</f>
        <v/>
      </c>
      <c r="DT125" s="382" t="str">
        <f ca="1">+IF(OFFSET('Hygiene Data'!$E$13,0,10*ROW('Hygiene Data'!E119))="","",OFFSET('Hygiene Data'!$E$13,0,10*ROW('Hygiene Data'!E119)))</f>
        <v/>
      </c>
      <c r="DU125" s="382" t="str">
        <f ca="1">+IF(OFFSET('Hygiene Data'!$F$11,0,10*ROW('Hygiene Data'!F119))="","",OFFSET('Hygiene Data'!$F$11,0,10*ROW('Hygiene Data'!F119)))</f>
        <v/>
      </c>
      <c r="DV125" s="382" t="str">
        <f ca="1">+IF(OFFSET('Hygiene Data'!$F$12,0,10*ROW('Hygiene Data'!F119))="","",OFFSET('Hygiene Data'!$F$12,0,10*ROW('Hygiene Data'!F119)))</f>
        <v/>
      </c>
      <c r="DW125" s="382" t="str">
        <f ca="1">+IF(OFFSET('Hygiene Data'!$F$13,0,10*ROW('Hygiene Data'!F119))="","",OFFSET('Hygiene Data'!$F$13,0,10*ROW('Hygiene Data'!F119)))</f>
        <v/>
      </c>
      <c r="DX125" s="382" t="str">
        <f ca="1">+IF(OFFSET('Hygiene Data'!$G$11,0,10*ROW('Hygiene Data'!G119))="","",OFFSET('Hygiene Data'!$G$11,0,10*ROW('Hygiene Data'!G119)))</f>
        <v/>
      </c>
      <c r="DY125" s="382" t="str">
        <f ca="1">+IF(OFFSET('Hygiene Data'!$G$12,0,10*ROW('Hygiene Data'!G119))="","",OFFSET('Hygiene Data'!$G$12,0,10*ROW('Hygiene Data'!G119)))</f>
        <v/>
      </c>
      <c r="DZ125" s="382" t="str">
        <f ca="1">+IF(OFFSET('Hygiene Data'!$G$13,0,10*ROW('Hygiene Data'!G119))="","",OFFSET('Hygiene Data'!$G$13,0,10*ROW('Hygiene Data'!G119)))</f>
        <v/>
      </c>
      <c r="EA125" s="382" t="str">
        <f ca="1">+IF(OFFSET('Hygiene Data'!$H$11,0,10*ROW('Hygiene Data'!H119))="","",OFFSET('Hygiene Data'!$H$11,0,10*ROW('Hygiene Data'!H119)))</f>
        <v/>
      </c>
      <c r="EB125" s="382" t="str">
        <f ca="1">+IF(OFFSET('Hygiene Data'!$H$12,0,10*ROW('Hygiene Data'!H119))="","",OFFSET('Hygiene Data'!$H$12,0,10*ROW('Hygiene Data'!H119)))</f>
        <v/>
      </c>
      <c r="EC125" s="382" t="str">
        <f ca="1">+IF(OFFSET('Hygiene Data'!$H$13,0,10*ROW('Hygiene Data'!H119))="","",OFFSET('Hygiene Data'!$H$13,0,10*ROW('Hygiene Data'!H119)))</f>
        <v/>
      </c>
      <c r="ED125" s="382" t="str">
        <f ca="1">+IF(OFFSET('Hygiene Data'!$I$11,0,10*ROW('Hygiene Data'!I119))="","",OFFSET('Hygiene Data'!$I$11,0,10*ROW('Hygiene Data'!I119)))</f>
        <v/>
      </c>
      <c r="EE125" s="382" t="str">
        <f ca="1">+IF(OFFSET('Hygiene Data'!$I$12,0,10*ROW('Hygiene Data'!I119))="","",OFFSET('Hygiene Data'!$I$12,0,10*ROW('Hygiene Data'!I119)))</f>
        <v/>
      </c>
      <c r="EF125" s="382" t="str">
        <f ca="1">+IF(OFFSET('Hygiene Data'!$I$13,0,10*ROW('Hygiene Data'!I119))="","",OFFSET('Hygiene Data'!$I$13,0,10*ROW('Hygiene Data'!I119)))</f>
        <v/>
      </c>
    </row>
    <row r="126" spans="1:136" x14ac:dyDescent="0.25">
      <c r="A126" s="491" t="str">
        <f ca="1">+IF(OFFSET('Water Data'!$B$2,0,10*ROW('Water Data'!E120))="","",OFFSET('Water Data'!$B$2,0,10*ROW('Water Data'!E120)))</f>
        <v/>
      </c>
      <c r="B126" s="491"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18" t="str">
        <f t="shared" ca="1" si="1"/>
        <v/>
      </c>
      <c r="D126" s="519"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19"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19"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19"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19"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19"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19"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19"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19"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19"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19"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19"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19"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19"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19"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19"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19"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19"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20"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20"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20"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20"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20"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20"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20"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20"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20"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20"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20"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20"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20"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20"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20"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20"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20"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20"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20"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20"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20"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20"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20"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20"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20"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20"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20"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20"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20"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20"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21"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97"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21"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21"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21"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21"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21"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21"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21"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21"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21"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21"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21"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21"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21"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21"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21"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21"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82" t="str">
        <f ca="1">+IF(OFFSET('Water Data'!$D$27,0,10*ROW('Water Data'!D120))="","",OFFSET('Water Data'!$D$27,0,10*ROW('Water Data'!D120)))</f>
        <v/>
      </c>
      <c r="BT126" s="382" t="str">
        <f ca="1">+IF(OFFSET('Water Data'!$D$28,0,10*ROW('Water Data'!D120))="","",OFFSET('Water Data'!$D$28,0,10*ROW('Water Data'!D120)))</f>
        <v/>
      </c>
      <c r="BU126" s="382" t="str">
        <f ca="1">+IF(OFFSET('Water Data'!$D$29,0,10*ROW('Water Data'!D120))="","",OFFSET('Water Data'!$D$29,0,10*ROW('Water Data'!D120)))</f>
        <v/>
      </c>
      <c r="BV126" s="382" t="str">
        <f ca="1">+IF(OFFSET('Water Data'!$E$27,0,10*ROW('Water Data'!E120))="","",OFFSET('Water Data'!$E$27,0,10*ROW('Water Data'!E120)))</f>
        <v/>
      </c>
      <c r="BW126" s="382" t="str">
        <f ca="1">+IF(OFFSET('Water Data'!$E$28,0,10*ROW('Water Data'!E120))="","",OFFSET('Water Data'!$E$28,0,10*ROW('Water Data'!E120)))</f>
        <v/>
      </c>
      <c r="BX126" s="382" t="str">
        <f ca="1">+IF(OFFSET('Water Data'!$E$29,0,10*ROW('Water Data'!E120))="","",OFFSET('Water Data'!$E$29,0,10*ROW('Water Data'!E120)))</f>
        <v/>
      </c>
      <c r="BY126" s="382" t="str">
        <f ca="1">+IF(OFFSET('Water Data'!$F$27,0,10*ROW('Water Data'!F120))="","",OFFSET('Water Data'!$F$27,0,10*ROW('Water Data'!F120)))</f>
        <v/>
      </c>
      <c r="BZ126" s="382" t="str">
        <f ca="1">+IF(OFFSET('Water Data'!$F$28,0,10*ROW('Water Data'!F120))="","",OFFSET('Water Data'!$F$28,0,10*ROW('Water Data'!F120)))</f>
        <v/>
      </c>
      <c r="CA126" s="382" t="str">
        <f ca="1">+IF(OFFSET('Water Data'!$F$29,0,10*ROW('Water Data'!F120))="","",OFFSET('Water Data'!$F$29,0,10*ROW('Water Data'!F120)))</f>
        <v/>
      </c>
      <c r="CB126" s="382" t="str">
        <f ca="1">+IF(OFFSET('Water Data'!$G$27,0,10*ROW('Water Data'!G120))="","",OFFSET('Water Data'!$G$27,0,10*ROW('Water Data'!G120)))</f>
        <v/>
      </c>
      <c r="CC126" s="382" t="str">
        <f ca="1">+IF(OFFSET('Water Data'!$G$28,0,10*ROW('Water Data'!G120))="","",OFFSET('Water Data'!$G$28,0,10*ROW('Water Data'!G120)))</f>
        <v/>
      </c>
      <c r="CD126" s="382" t="str">
        <f ca="1">+IF(OFFSET('Water Data'!$G$29,0,10*ROW('Water Data'!G120))="","",OFFSET('Water Data'!$G$29,0,10*ROW('Water Data'!G120)))</f>
        <v/>
      </c>
      <c r="CE126" s="382" t="str">
        <f ca="1">+IF(OFFSET('Water Data'!$H$27,0,10*ROW('Water Data'!H120))="","",OFFSET('Water Data'!$H$27,0,10*ROW('Water Data'!H120)))</f>
        <v/>
      </c>
      <c r="CF126" s="382" t="str">
        <f ca="1">+IF(OFFSET('Water Data'!$H$28,0,10*ROW('Water Data'!H120))="","",OFFSET('Water Data'!$H$28,0,10*ROW('Water Data'!H120)))</f>
        <v/>
      </c>
      <c r="CG126" s="382" t="str">
        <f ca="1">+IF(OFFSET('Water Data'!$H$29,0,10*ROW('Water Data'!H120))="","",OFFSET('Water Data'!$H$29,0,10*ROW('Water Data'!H120)))</f>
        <v/>
      </c>
      <c r="CH126" s="382" t="str">
        <f ca="1">+IF(OFFSET('Water Data'!$I$27,0,10*ROW('Water Data'!I120))="","",OFFSET('Water Data'!$I$27,0,10*ROW('Water Data'!I120)))</f>
        <v/>
      </c>
      <c r="CI126" s="382" t="str">
        <f ca="1">+IF(OFFSET('Water Data'!$I$28,0,10*ROW('Water Data'!I120))="","",OFFSET('Water Data'!$I$28,0,10*ROW('Water Data'!I120)))</f>
        <v/>
      </c>
      <c r="CJ126" s="382" t="str">
        <f ca="1">+IF(OFFSET('Water Data'!$I$29,0,10*ROW('Water Data'!I120))="","",OFFSET('Water Data'!$I$29,0,10*ROW('Water Data'!I120)))</f>
        <v/>
      </c>
      <c r="CK126" s="382" t="str">
        <f ca="1">+IF(OFFSET('Sanitation Data'!$D$28,0,10*ROW('Sanitation Data'!D120))="","",OFFSET('Sanitation Data'!$D$28,0,10*ROW('Sanitation Data'!D120)))</f>
        <v/>
      </c>
      <c r="CL126" s="382" t="str">
        <f ca="1">+IF(OFFSET('Sanitation Data'!$D$29,0,10*ROW('Sanitation Data'!D120))="","",OFFSET('Sanitation Data'!$D$29,0,10*ROW('Sanitation Data'!D120)))</f>
        <v/>
      </c>
      <c r="CM126" s="382" t="str">
        <f ca="1">+IF(OFFSET('Sanitation Data'!$D$30,0,10*ROW('Sanitation Data'!D120))="","",OFFSET('Sanitation Data'!$D$30,0,10*ROW('Sanitation Data'!D120)))</f>
        <v/>
      </c>
      <c r="CN126" s="382" t="str">
        <f ca="1">+IF(OFFSET('Sanitation Data'!$D$31,0,10*ROW('Sanitation Data'!D120))="","",OFFSET('Sanitation Data'!$D$31,0,10*ROW('Sanitation Data'!D120)))</f>
        <v/>
      </c>
      <c r="CO126" s="382" t="str">
        <f ca="1">+IF(OFFSET('Sanitation Data'!$D$32,0,10*ROW('Sanitation Data'!D120))="","",OFFSET('Sanitation Data'!$D$32,0,10*ROW('Sanitation Data'!D120)))</f>
        <v/>
      </c>
      <c r="CP126" s="382" t="str">
        <f ca="1">+IF(OFFSET('Sanitation Data'!$E$28,0,10*ROW('Sanitation Data'!E120))="","",OFFSET('Sanitation Data'!$E$28,0,10*ROW('Sanitation Data'!E120)))</f>
        <v/>
      </c>
      <c r="CQ126" s="382" t="str">
        <f ca="1">+IF(OFFSET('Sanitation Data'!$E$29,0,10*ROW('Sanitation Data'!E120))="","",OFFSET('Sanitation Data'!$E$29,0,10*ROW('Sanitation Data'!E120)))</f>
        <v/>
      </c>
      <c r="CR126" s="382" t="str">
        <f ca="1">+IF(OFFSET('Sanitation Data'!$E$30,0,10*ROW('Sanitation Data'!E120))="","",OFFSET('Sanitation Data'!$E$30,0,10*ROW('Sanitation Data'!E120)))</f>
        <v/>
      </c>
      <c r="CS126" s="382" t="str">
        <f ca="1">+IF(OFFSET('Sanitation Data'!$E$31,0,10*ROW('Sanitation Data'!E120))="","",OFFSET('Sanitation Data'!$E$31,0,10*ROW('Sanitation Data'!E120)))</f>
        <v/>
      </c>
      <c r="CT126" s="382" t="str">
        <f ca="1">+IF(OFFSET('Sanitation Data'!$E$32,0,10*ROW('Sanitation Data'!E120))="","",OFFSET('Sanitation Data'!$E$32,0,10*ROW('Sanitation Data'!E120)))</f>
        <v/>
      </c>
      <c r="CU126" s="382" t="str">
        <f ca="1">+IF(OFFSET('Sanitation Data'!$F$28,0,10*ROW('Sanitation Data'!F120))="","",OFFSET('Sanitation Data'!$F$28,0,10*ROW('Sanitation Data'!F120)))</f>
        <v/>
      </c>
      <c r="CV126" s="382" t="str">
        <f ca="1">+IF(OFFSET('Sanitation Data'!$F$29,0,10*ROW('Sanitation Data'!F120))="","",OFFSET('Sanitation Data'!$F$29,0,10*ROW('Sanitation Data'!F120)))</f>
        <v/>
      </c>
      <c r="CW126" s="382" t="str">
        <f ca="1">+IF(OFFSET('Sanitation Data'!$F$30,0,10*ROW('Sanitation Data'!F120))="","",OFFSET('Sanitation Data'!$F$30,0,10*ROW('Sanitation Data'!F120)))</f>
        <v/>
      </c>
      <c r="CX126" s="382" t="str">
        <f ca="1">+IF(OFFSET('Sanitation Data'!$F$31,0,10*ROW('Sanitation Data'!F120))="","",OFFSET('Sanitation Data'!$F$31,0,10*ROW('Sanitation Data'!F120)))</f>
        <v/>
      </c>
      <c r="CY126" s="382" t="str">
        <f ca="1">+IF(OFFSET('Sanitation Data'!$F$32,0,10*ROW('Sanitation Data'!F120))="","",OFFSET('Sanitation Data'!$F$32,0,10*ROW('Sanitation Data'!F120)))</f>
        <v/>
      </c>
      <c r="CZ126" s="382" t="str">
        <f ca="1">+IF(OFFSET('Sanitation Data'!$G$28,0,10*ROW('Sanitation Data'!G120))="","",OFFSET('Sanitation Data'!$G$28,0,10*ROW('Sanitation Data'!G120)))</f>
        <v/>
      </c>
      <c r="DA126" s="382" t="str">
        <f ca="1">+IF(OFFSET('Sanitation Data'!$G$29,0,10*ROW('Sanitation Data'!G120))="","",OFFSET('Sanitation Data'!$G$29,0,10*ROW('Sanitation Data'!G120)))</f>
        <v/>
      </c>
      <c r="DB126" s="382" t="str">
        <f ca="1">+IF(OFFSET('Sanitation Data'!$G$30,0,10*ROW('Sanitation Data'!G120))="","",OFFSET('Sanitation Data'!$G$30,0,10*ROW('Sanitation Data'!G120)))</f>
        <v/>
      </c>
      <c r="DC126" s="382" t="str">
        <f ca="1">+IF(OFFSET('Sanitation Data'!$G$31,0,10*ROW('Sanitation Data'!G120))="","",OFFSET('Sanitation Data'!$G$31,0,10*ROW('Sanitation Data'!G120)))</f>
        <v/>
      </c>
      <c r="DD126" s="382" t="str">
        <f ca="1">+IF(OFFSET('Sanitation Data'!$G$32,0,10*ROW('Sanitation Data'!G120))="","",OFFSET('Sanitation Data'!$G$32,0,10*ROW('Sanitation Data'!G120)))</f>
        <v/>
      </c>
      <c r="DE126" s="382" t="str">
        <f ca="1">+IF(OFFSET('Sanitation Data'!$H$28,0,10*ROW('Sanitation Data'!H120))="","",OFFSET('Sanitation Data'!$H$28,0,10*ROW('Sanitation Data'!H120)))</f>
        <v/>
      </c>
      <c r="DF126" s="382" t="str">
        <f ca="1">+IF(OFFSET('Sanitation Data'!$H$29,0,10*ROW('Sanitation Data'!H120))="","",OFFSET('Sanitation Data'!$H$29,0,10*ROW('Sanitation Data'!H120)))</f>
        <v/>
      </c>
      <c r="DG126" s="382" t="str">
        <f ca="1">+IF(OFFSET('Sanitation Data'!$H$30,0,10*ROW('Sanitation Data'!H120))="","",OFFSET('Sanitation Data'!$H$30,0,10*ROW('Sanitation Data'!H120)))</f>
        <v/>
      </c>
      <c r="DH126" s="382" t="str">
        <f ca="1">+IF(OFFSET('Sanitation Data'!$H$31,0,10*ROW('Sanitation Data'!H120))="","",OFFSET('Sanitation Data'!$H$31,0,10*ROW('Sanitation Data'!H120)))</f>
        <v/>
      </c>
      <c r="DI126" s="382" t="str">
        <f ca="1">+IF(OFFSET('Sanitation Data'!$H$32,0,10*ROW('Sanitation Data'!H120))="","",OFFSET('Sanitation Data'!$H$32,0,10*ROW('Sanitation Data'!H120)))</f>
        <v/>
      </c>
      <c r="DJ126" s="382" t="str">
        <f ca="1">+IF(OFFSET('Sanitation Data'!$I$28,0,10*ROW('Sanitation Data'!I120))="","",OFFSET('Sanitation Data'!$I$28,0,10*ROW('Sanitation Data'!I120)))</f>
        <v/>
      </c>
      <c r="DK126" s="382" t="str">
        <f ca="1">+IF(OFFSET('Sanitation Data'!$I$29,0,10*ROW('Sanitation Data'!I120))="","",OFFSET('Sanitation Data'!$I$29,0,10*ROW('Sanitation Data'!I120)))</f>
        <v/>
      </c>
      <c r="DL126" s="382" t="str">
        <f ca="1">+IF(OFFSET('Sanitation Data'!$I$30,0,10*ROW('Sanitation Data'!I120))="","",OFFSET('Sanitation Data'!$I$30,0,10*ROW('Sanitation Data'!I120)))</f>
        <v/>
      </c>
      <c r="DM126" s="382" t="str">
        <f ca="1">+IF(OFFSET('Sanitation Data'!$I$31,0,10*ROW('Sanitation Data'!I120))="","",OFFSET('Sanitation Data'!$I$31,0,10*ROW('Sanitation Data'!I120)))</f>
        <v/>
      </c>
      <c r="DN126" s="382" t="str">
        <f ca="1">+IF(OFFSET('Sanitation Data'!$I$32,0,10*ROW('Sanitation Data'!I120))="","",OFFSET('Sanitation Data'!$I$32,0,10*ROW('Sanitation Data'!I120)))</f>
        <v/>
      </c>
      <c r="DO126" s="382" t="str">
        <f ca="1">+IF(OFFSET('Hygiene Data'!$D$11,0,10*ROW('Hygiene Data'!D120))="","",OFFSET('Hygiene Data'!$D$11,0,10*ROW('Hygiene Data'!D120)))</f>
        <v/>
      </c>
      <c r="DP126" s="382" t="str">
        <f ca="1">+IF(OFFSET('Hygiene Data'!$D$12,0,10*ROW('Hygiene Data'!D120))="","",OFFSET('Hygiene Data'!$D$12,0,10*ROW('Hygiene Data'!D120)))</f>
        <v/>
      </c>
      <c r="DQ126" s="382" t="str">
        <f ca="1">+IF(OFFSET('Hygiene Data'!$D$13,0,10*ROW('Hygiene Data'!D120))="","",OFFSET('Hygiene Data'!$D$13,0,10*ROW('Hygiene Data'!D120)))</f>
        <v/>
      </c>
      <c r="DR126" s="382" t="str">
        <f ca="1">+IF(OFFSET('Hygiene Data'!$E$11,0,10*ROW('Hygiene Data'!E120))="","",OFFSET('Hygiene Data'!$E$11,0,10*ROW('Hygiene Data'!E120)))</f>
        <v/>
      </c>
      <c r="DS126" s="382" t="str">
        <f ca="1">+IF(OFFSET('Hygiene Data'!$E$12,0,10*ROW('Hygiene Data'!E120))="","",OFFSET('Hygiene Data'!$E$12,0,10*ROW('Hygiene Data'!E120)))</f>
        <v/>
      </c>
      <c r="DT126" s="382" t="str">
        <f ca="1">+IF(OFFSET('Hygiene Data'!$E$13,0,10*ROW('Hygiene Data'!E120))="","",OFFSET('Hygiene Data'!$E$13,0,10*ROW('Hygiene Data'!E120)))</f>
        <v/>
      </c>
      <c r="DU126" s="382" t="str">
        <f ca="1">+IF(OFFSET('Hygiene Data'!$F$11,0,10*ROW('Hygiene Data'!F120))="","",OFFSET('Hygiene Data'!$F$11,0,10*ROW('Hygiene Data'!F120)))</f>
        <v/>
      </c>
      <c r="DV126" s="382" t="str">
        <f ca="1">+IF(OFFSET('Hygiene Data'!$F$12,0,10*ROW('Hygiene Data'!F120))="","",OFFSET('Hygiene Data'!$F$12,0,10*ROW('Hygiene Data'!F120)))</f>
        <v/>
      </c>
      <c r="DW126" s="382" t="str">
        <f ca="1">+IF(OFFSET('Hygiene Data'!$F$13,0,10*ROW('Hygiene Data'!F120))="","",OFFSET('Hygiene Data'!$F$13,0,10*ROW('Hygiene Data'!F120)))</f>
        <v/>
      </c>
      <c r="DX126" s="382" t="str">
        <f ca="1">+IF(OFFSET('Hygiene Data'!$G$11,0,10*ROW('Hygiene Data'!G120))="","",OFFSET('Hygiene Data'!$G$11,0,10*ROW('Hygiene Data'!G120)))</f>
        <v/>
      </c>
      <c r="DY126" s="382" t="str">
        <f ca="1">+IF(OFFSET('Hygiene Data'!$G$12,0,10*ROW('Hygiene Data'!G120))="","",OFFSET('Hygiene Data'!$G$12,0,10*ROW('Hygiene Data'!G120)))</f>
        <v/>
      </c>
      <c r="DZ126" s="382" t="str">
        <f ca="1">+IF(OFFSET('Hygiene Data'!$G$13,0,10*ROW('Hygiene Data'!G120))="","",OFFSET('Hygiene Data'!$G$13,0,10*ROW('Hygiene Data'!G120)))</f>
        <v/>
      </c>
      <c r="EA126" s="382" t="str">
        <f ca="1">+IF(OFFSET('Hygiene Data'!$H$11,0,10*ROW('Hygiene Data'!H120))="","",OFFSET('Hygiene Data'!$H$11,0,10*ROW('Hygiene Data'!H120)))</f>
        <v/>
      </c>
      <c r="EB126" s="382" t="str">
        <f ca="1">+IF(OFFSET('Hygiene Data'!$H$12,0,10*ROW('Hygiene Data'!H120))="","",OFFSET('Hygiene Data'!$H$12,0,10*ROW('Hygiene Data'!H120)))</f>
        <v/>
      </c>
      <c r="EC126" s="382" t="str">
        <f ca="1">+IF(OFFSET('Hygiene Data'!$H$13,0,10*ROW('Hygiene Data'!H120))="","",OFFSET('Hygiene Data'!$H$13,0,10*ROW('Hygiene Data'!H120)))</f>
        <v/>
      </c>
      <c r="ED126" s="382" t="str">
        <f ca="1">+IF(OFFSET('Hygiene Data'!$I$11,0,10*ROW('Hygiene Data'!I120))="","",OFFSET('Hygiene Data'!$I$11,0,10*ROW('Hygiene Data'!I120)))</f>
        <v/>
      </c>
      <c r="EE126" s="382" t="str">
        <f ca="1">+IF(OFFSET('Hygiene Data'!$I$12,0,10*ROW('Hygiene Data'!I120))="","",OFFSET('Hygiene Data'!$I$12,0,10*ROW('Hygiene Data'!I120)))</f>
        <v/>
      </c>
      <c r="EF126" s="382" t="str">
        <f ca="1">+IF(OFFSET('Hygiene Data'!$I$13,0,10*ROW('Hygiene Data'!I120))="","",OFFSET('Hygiene Data'!$I$13,0,10*ROW('Hygiene Data'!I120)))</f>
        <v/>
      </c>
    </row>
    <row r="127" spans="1:136" x14ac:dyDescent="0.25">
      <c r="A127" s="491" t="str">
        <f ca="1">+IF(OFFSET('Water Data'!$B$2,0,10*ROW('Water Data'!E121))="","",OFFSET('Water Data'!$B$2,0,10*ROW('Water Data'!E121)))</f>
        <v/>
      </c>
      <c r="B127" s="491"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18" t="str">
        <f t="shared" ca="1" si="1"/>
        <v/>
      </c>
      <c r="D127" s="519"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19"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19"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19"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19"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19"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19"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19"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19"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19"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19"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19"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19"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19"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19"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19"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19"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19"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20"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20"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20"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20"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20"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20"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20"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20"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20"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20"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20"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20"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20"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20"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20"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20"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20"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20"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20"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20"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20"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20"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20"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20"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20"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20"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20"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20"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20"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20"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21"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97"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21"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21"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21"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21"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21"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21"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21"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21"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21"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21"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21"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21"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21"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21"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21"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21"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82" t="str">
        <f ca="1">+IF(OFFSET('Water Data'!$D$27,0,10*ROW('Water Data'!D121))="","",OFFSET('Water Data'!$D$27,0,10*ROW('Water Data'!D121)))</f>
        <v/>
      </c>
      <c r="BT127" s="382" t="str">
        <f ca="1">+IF(OFFSET('Water Data'!$D$28,0,10*ROW('Water Data'!D121))="","",OFFSET('Water Data'!$D$28,0,10*ROW('Water Data'!D121)))</f>
        <v/>
      </c>
      <c r="BU127" s="382" t="str">
        <f ca="1">+IF(OFFSET('Water Data'!$D$29,0,10*ROW('Water Data'!D121))="","",OFFSET('Water Data'!$D$29,0,10*ROW('Water Data'!D121)))</f>
        <v/>
      </c>
      <c r="BV127" s="382" t="str">
        <f ca="1">+IF(OFFSET('Water Data'!$E$27,0,10*ROW('Water Data'!E121))="","",OFFSET('Water Data'!$E$27,0,10*ROW('Water Data'!E121)))</f>
        <v/>
      </c>
      <c r="BW127" s="382" t="str">
        <f ca="1">+IF(OFFSET('Water Data'!$E$28,0,10*ROW('Water Data'!E121))="","",OFFSET('Water Data'!$E$28,0,10*ROW('Water Data'!E121)))</f>
        <v/>
      </c>
      <c r="BX127" s="382" t="str">
        <f ca="1">+IF(OFFSET('Water Data'!$E$29,0,10*ROW('Water Data'!E121))="","",OFFSET('Water Data'!$E$29,0,10*ROW('Water Data'!E121)))</f>
        <v/>
      </c>
      <c r="BY127" s="382" t="str">
        <f ca="1">+IF(OFFSET('Water Data'!$F$27,0,10*ROW('Water Data'!F121))="","",OFFSET('Water Data'!$F$27,0,10*ROW('Water Data'!F121)))</f>
        <v/>
      </c>
      <c r="BZ127" s="382" t="str">
        <f ca="1">+IF(OFFSET('Water Data'!$F$28,0,10*ROW('Water Data'!F121))="","",OFFSET('Water Data'!$F$28,0,10*ROW('Water Data'!F121)))</f>
        <v/>
      </c>
      <c r="CA127" s="382" t="str">
        <f ca="1">+IF(OFFSET('Water Data'!$F$29,0,10*ROW('Water Data'!F121))="","",OFFSET('Water Data'!$F$29,0,10*ROW('Water Data'!F121)))</f>
        <v/>
      </c>
      <c r="CB127" s="382" t="str">
        <f ca="1">+IF(OFFSET('Water Data'!$G$27,0,10*ROW('Water Data'!G121))="","",OFFSET('Water Data'!$G$27,0,10*ROW('Water Data'!G121)))</f>
        <v/>
      </c>
      <c r="CC127" s="382" t="str">
        <f ca="1">+IF(OFFSET('Water Data'!$G$28,0,10*ROW('Water Data'!G121))="","",OFFSET('Water Data'!$G$28,0,10*ROW('Water Data'!G121)))</f>
        <v/>
      </c>
      <c r="CD127" s="382" t="str">
        <f ca="1">+IF(OFFSET('Water Data'!$G$29,0,10*ROW('Water Data'!G121))="","",OFFSET('Water Data'!$G$29,0,10*ROW('Water Data'!G121)))</f>
        <v/>
      </c>
      <c r="CE127" s="382" t="str">
        <f ca="1">+IF(OFFSET('Water Data'!$H$27,0,10*ROW('Water Data'!H121))="","",OFFSET('Water Data'!$H$27,0,10*ROW('Water Data'!H121)))</f>
        <v/>
      </c>
      <c r="CF127" s="382" t="str">
        <f ca="1">+IF(OFFSET('Water Data'!$H$28,0,10*ROW('Water Data'!H121))="","",OFFSET('Water Data'!$H$28,0,10*ROW('Water Data'!H121)))</f>
        <v/>
      </c>
      <c r="CG127" s="382" t="str">
        <f ca="1">+IF(OFFSET('Water Data'!$H$29,0,10*ROW('Water Data'!H121))="","",OFFSET('Water Data'!$H$29,0,10*ROW('Water Data'!H121)))</f>
        <v/>
      </c>
      <c r="CH127" s="382" t="str">
        <f ca="1">+IF(OFFSET('Water Data'!$I$27,0,10*ROW('Water Data'!I121))="","",OFFSET('Water Data'!$I$27,0,10*ROW('Water Data'!I121)))</f>
        <v/>
      </c>
      <c r="CI127" s="382" t="str">
        <f ca="1">+IF(OFFSET('Water Data'!$I$28,0,10*ROW('Water Data'!I121))="","",OFFSET('Water Data'!$I$28,0,10*ROW('Water Data'!I121)))</f>
        <v/>
      </c>
      <c r="CJ127" s="382" t="str">
        <f ca="1">+IF(OFFSET('Water Data'!$I$29,0,10*ROW('Water Data'!I121))="","",OFFSET('Water Data'!$I$29,0,10*ROW('Water Data'!I121)))</f>
        <v/>
      </c>
      <c r="CK127" s="382" t="str">
        <f ca="1">+IF(OFFSET('Sanitation Data'!$D$28,0,10*ROW('Sanitation Data'!D121))="","",OFFSET('Sanitation Data'!$D$28,0,10*ROW('Sanitation Data'!D121)))</f>
        <v/>
      </c>
      <c r="CL127" s="382" t="str">
        <f ca="1">+IF(OFFSET('Sanitation Data'!$D$29,0,10*ROW('Sanitation Data'!D121))="","",OFFSET('Sanitation Data'!$D$29,0,10*ROW('Sanitation Data'!D121)))</f>
        <v/>
      </c>
      <c r="CM127" s="382" t="str">
        <f ca="1">+IF(OFFSET('Sanitation Data'!$D$30,0,10*ROW('Sanitation Data'!D121))="","",OFFSET('Sanitation Data'!$D$30,0,10*ROW('Sanitation Data'!D121)))</f>
        <v/>
      </c>
      <c r="CN127" s="382" t="str">
        <f ca="1">+IF(OFFSET('Sanitation Data'!$D$31,0,10*ROW('Sanitation Data'!D121))="","",OFFSET('Sanitation Data'!$D$31,0,10*ROW('Sanitation Data'!D121)))</f>
        <v/>
      </c>
      <c r="CO127" s="382" t="str">
        <f ca="1">+IF(OFFSET('Sanitation Data'!$D$32,0,10*ROW('Sanitation Data'!D121))="","",OFFSET('Sanitation Data'!$D$32,0,10*ROW('Sanitation Data'!D121)))</f>
        <v/>
      </c>
      <c r="CP127" s="382" t="str">
        <f ca="1">+IF(OFFSET('Sanitation Data'!$E$28,0,10*ROW('Sanitation Data'!E121))="","",OFFSET('Sanitation Data'!$E$28,0,10*ROW('Sanitation Data'!E121)))</f>
        <v/>
      </c>
      <c r="CQ127" s="382" t="str">
        <f ca="1">+IF(OFFSET('Sanitation Data'!$E$29,0,10*ROW('Sanitation Data'!E121))="","",OFFSET('Sanitation Data'!$E$29,0,10*ROW('Sanitation Data'!E121)))</f>
        <v/>
      </c>
      <c r="CR127" s="382" t="str">
        <f ca="1">+IF(OFFSET('Sanitation Data'!$E$30,0,10*ROW('Sanitation Data'!E121))="","",OFFSET('Sanitation Data'!$E$30,0,10*ROW('Sanitation Data'!E121)))</f>
        <v/>
      </c>
      <c r="CS127" s="382" t="str">
        <f ca="1">+IF(OFFSET('Sanitation Data'!$E$31,0,10*ROW('Sanitation Data'!E121))="","",OFFSET('Sanitation Data'!$E$31,0,10*ROW('Sanitation Data'!E121)))</f>
        <v/>
      </c>
      <c r="CT127" s="382" t="str">
        <f ca="1">+IF(OFFSET('Sanitation Data'!$E$32,0,10*ROW('Sanitation Data'!E121))="","",OFFSET('Sanitation Data'!$E$32,0,10*ROW('Sanitation Data'!E121)))</f>
        <v/>
      </c>
      <c r="CU127" s="382" t="str">
        <f ca="1">+IF(OFFSET('Sanitation Data'!$F$28,0,10*ROW('Sanitation Data'!F121))="","",OFFSET('Sanitation Data'!$F$28,0,10*ROW('Sanitation Data'!F121)))</f>
        <v/>
      </c>
      <c r="CV127" s="382" t="str">
        <f ca="1">+IF(OFFSET('Sanitation Data'!$F$29,0,10*ROW('Sanitation Data'!F121))="","",OFFSET('Sanitation Data'!$F$29,0,10*ROW('Sanitation Data'!F121)))</f>
        <v/>
      </c>
      <c r="CW127" s="382" t="str">
        <f ca="1">+IF(OFFSET('Sanitation Data'!$F$30,0,10*ROW('Sanitation Data'!F121))="","",OFFSET('Sanitation Data'!$F$30,0,10*ROW('Sanitation Data'!F121)))</f>
        <v/>
      </c>
      <c r="CX127" s="382" t="str">
        <f ca="1">+IF(OFFSET('Sanitation Data'!$F$31,0,10*ROW('Sanitation Data'!F121))="","",OFFSET('Sanitation Data'!$F$31,0,10*ROW('Sanitation Data'!F121)))</f>
        <v/>
      </c>
      <c r="CY127" s="382" t="str">
        <f ca="1">+IF(OFFSET('Sanitation Data'!$F$32,0,10*ROW('Sanitation Data'!F121))="","",OFFSET('Sanitation Data'!$F$32,0,10*ROW('Sanitation Data'!F121)))</f>
        <v/>
      </c>
      <c r="CZ127" s="382" t="str">
        <f ca="1">+IF(OFFSET('Sanitation Data'!$G$28,0,10*ROW('Sanitation Data'!G121))="","",OFFSET('Sanitation Data'!$G$28,0,10*ROW('Sanitation Data'!G121)))</f>
        <v/>
      </c>
      <c r="DA127" s="382" t="str">
        <f ca="1">+IF(OFFSET('Sanitation Data'!$G$29,0,10*ROW('Sanitation Data'!G121))="","",OFFSET('Sanitation Data'!$G$29,0,10*ROW('Sanitation Data'!G121)))</f>
        <v/>
      </c>
      <c r="DB127" s="382" t="str">
        <f ca="1">+IF(OFFSET('Sanitation Data'!$G$30,0,10*ROW('Sanitation Data'!G121))="","",OFFSET('Sanitation Data'!$G$30,0,10*ROW('Sanitation Data'!G121)))</f>
        <v/>
      </c>
      <c r="DC127" s="382" t="str">
        <f ca="1">+IF(OFFSET('Sanitation Data'!$G$31,0,10*ROW('Sanitation Data'!G121))="","",OFFSET('Sanitation Data'!$G$31,0,10*ROW('Sanitation Data'!G121)))</f>
        <v/>
      </c>
      <c r="DD127" s="382" t="str">
        <f ca="1">+IF(OFFSET('Sanitation Data'!$G$32,0,10*ROW('Sanitation Data'!G121))="","",OFFSET('Sanitation Data'!$G$32,0,10*ROW('Sanitation Data'!G121)))</f>
        <v/>
      </c>
      <c r="DE127" s="382" t="str">
        <f ca="1">+IF(OFFSET('Sanitation Data'!$H$28,0,10*ROW('Sanitation Data'!H121))="","",OFFSET('Sanitation Data'!$H$28,0,10*ROW('Sanitation Data'!H121)))</f>
        <v/>
      </c>
      <c r="DF127" s="382" t="str">
        <f ca="1">+IF(OFFSET('Sanitation Data'!$H$29,0,10*ROW('Sanitation Data'!H121))="","",OFFSET('Sanitation Data'!$H$29,0,10*ROW('Sanitation Data'!H121)))</f>
        <v/>
      </c>
      <c r="DG127" s="382" t="str">
        <f ca="1">+IF(OFFSET('Sanitation Data'!$H$30,0,10*ROW('Sanitation Data'!H121))="","",OFFSET('Sanitation Data'!$H$30,0,10*ROW('Sanitation Data'!H121)))</f>
        <v/>
      </c>
      <c r="DH127" s="382" t="str">
        <f ca="1">+IF(OFFSET('Sanitation Data'!$H$31,0,10*ROW('Sanitation Data'!H121))="","",OFFSET('Sanitation Data'!$H$31,0,10*ROW('Sanitation Data'!H121)))</f>
        <v/>
      </c>
      <c r="DI127" s="382" t="str">
        <f ca="1">+IF(OFFSET('Sanitation Data'!$H$32,0,10*ROW('Sanitation Data'!H121))="","",OFFSET('Sanitation Data'!$H$32,0,10*ROW('Sanitation Data'!H121)))</f>
        <v/>
      </c>
      <c r="DJ127" s="382" t="str">
        <f ca="1">+IF(OFFSET('Sanitation Data'!$I$28,0,10*ROW('Sanitation Data'!I121))="","",OFFSET('Sanitation Data'!$I$28,0,10*ROW('Sanitation Data'!I121)))</f>
        <v/>
      </c>
      <c r="DK127" s="382" t="str">
        <f ca="1">+IF(OFFSET('Sanitation Data'!$I$29,0,10*ROW('Sanitation Data'!I121))="","",OFFSET('Sanitation Data'!$I$29,0,10*ROW('Sanitation Data'!I121)))</f>
        <v/>
      </c>
      <c r="DL127" s="382" t="str">
        <f ca="1">+IF(OFFSET('Sanitation Data'!$I$30,0,10*ROW('Sanitation Data'!I121))="","",OFFSET('Sanitation Data'!$I$30,0,10*ROW('Sanitation Data'!I121)))</f>
        <v/>
      </c>
      <c r="DM127" s="382" t="str">
        <f ca="1">+IF(OFFSET('Sanitation Data'!$I$31,0,10*ROW('Sanitation Data'!I121))="","",OFFSET('Sanitation Data'!$I$31,0,10*ROW('Sanitation Data'!I121)))</f>
        <v/>
      </c>
      <c r="DN127" s="382" t="str">
        <f ca="1">+IF(OFFSET('Sanitation Data'!$I$32,0,10*ROW('Sanitation Data'!I121))="","",OFFSET('Sanitation Data'!$I$32,0,10*ROW('Sanitation Data'!I121)))</f>
        <v/>
      </c>
      <c r="DO127" s="382" t="str">
        <f ca="1">+IF(OFFSET('Hygiene Data'!$D$11,0,10*ROW('Hygiene Data'!D121))="","",OFFSET('Hygiene Data'!$D$11,0,10*ROW('Hygiene Data'!D121)))</f>
        <v/>
      </c>
      <c r="DP127" s="382" t="str">
        <f ca="1">+IF(OFFSET('Hygiene Data'!$D$12,0,10*ROW('Hygiene Data'!D121))="","",OFFSET('Hygiene Data'!$D$12,0,10*ROW('Hygiene Data'!D121)))</f>
        <v/>
      </c>
      <c r="DQ127" s="382" t="str">
        <f ca="1">+IF(OFFSET('Hygiene Data'!$D$13,0,10*ROW('Hygiene Data'!D121))="","",OFFSET('Hygiene Data'!$D$13,0,10*ROW('Hygiene Data'!D121)))</f>
        <v/>
      </c>
      <c r="DR127" s="382" t="str">
        <f ca="1">+IF(OFFSET('Hygiene Data'!$E$11,0,10*ROW('Hygiene Data'!E121))="","",OFFSET('Hygiene Data'!$E$11,0,10*ROW('Hygiene Data'!E121)))</f>
        <v/>
      </c>
      <c r="DS127" s="382" t="str">
        <f ca="1">+IF(OFFSET('Hygiene Data'!$E$12,0,10*ROW('Hygiene Data'!E121))="","",OFFSET('Hygiene Data'!$E$12,0,10*ROW('Hygiene Data'!E121)))</f>
        <v/>
      </c>
      <c r="DT127" s="382" t="str">
        <f ca="1">+IF(OFFSET('Hygiene Data'!$E$13,0,10*ROW('Hygiene Data'!E121))="","",OFFSET('Hygiene Data'!$E$13,0,10*ROW('Hygiene Data'!E121)))</f>
        <v/>
      </c>
      <c r="DU127" s="382" t="str">
        <f ca="1">+IF(OFFSET('Hygiene Data'!$F$11,0,10*ROW('Hygiene Data'!F121))="","",OFFSET('Hygiene Data'!$F$11,0,10*ROW('Hygiene Data'!F121)))</f>
        <v/>
      </c>
      <c r="DV127" s="382" t="str">
        <f ca="1">+IF(OFFSET('Hygiene Data'!$F$12,0,10*ROW('Hygiene Data'!F121))="","",OFFSET('Hygiene Data'!$F$12,0,10*ROW('Hygiene Data'!F121)))</f>
        <v/>
      </c>
      <c r="DW127" s="382" t="str">
        <f ca="1">+IF(OFFSET('Hygiene Data'!$F$13,0,10*ROW('Hygiene Data'!F121))="","",OFFSET('Hygiene Data'!$F$13,0,10*ROW('Hygiene Data'!F121)))</f>
        <v/>
      </c>
      <c r="DX127" s="382" t="str">
        <f ca="1">+IF(OFFSET('Hygiene Data'!$G$11,0,10*ROW('Hygiene Data'!G121))="","",OFFSET('Hygiene Data'!$G$11,0,10*ROW('Hygiene Data'!G121)))</f>
        <v/>
      </c>
      <c r="DY127" s="382" t="str">
        <f ca="1">+IF(OFFSET('Hygiene Data'!$G$12,0,10*ROW('Hygiene Data'!G121))="","",OFFSET('Hygiene Data'!$G$12,0,10*ROW('Hygiene Data'!G121)))</f>
        <v/>
      </c>
      <c r="DZ127" s="382" t="str">
        <f ca="1">+IF(OFFSET('Hygiene Data'!$G$13,0,10*ROW('Hygiene Data'!G121))="","",OFFSET('Hygiene Data'!$G$13,0,10*ROW('Hygiene Data'!G121)))</f>
        <v/>
      </c>
      <c r="EA127" s="382" t="str">
        <f ca="1">+IF(OFFSET('Hygiene Data'!$H$11,0,10*ROW('Hygiene Data'!H121))="","",OFFSET('Hygiene Data'!$H$11,0,10*ROW('Hygiene Data'!H121)))</f>
        <v/>
      </c>
      <c r="EB127" s="382" t="str">
        <f ca="1">+IF(OFFSET('Hygiene Data'!$H$12,0,10*ROW('Hygiene Data'!H121))="","",OFFSET('Hygiene Data'!$H$12,0,10*ROW('Hygiene Data'!H121)))</f>
        <v/>
      </c>
      <c r="EC127" s="382" t="str">
        <f ca="1">+IF(OFFSET('Hygiene Data'!$H$13,0,10*ROW('Hygiene Data'!H121))="","",OFFSET('Hygiene Data'!$H$13,0,10*ROW('Hygiene Data'!H121)))</f>
        <v/>
      </c>
      <c r="ED127" s="382" t="str">
        <f ca="1">+IF(OFFSET('Hygiene Data'!$I$11,0,10*ROW('Hygiene Data'!I121))="","",OFFSET('Hygiene Data'!$I$11,0,10*ROW('Hygiene Data'!I121)))</f>
        <v/>
      </c>
      <c r="EE127" s="382" t="str">
        <f ca="1">+IF(OFFSET('Hygiene Data'!$I$12,0,10*ROW('Hygiene Data'!I121))="","",OFFSET('Hygiene Data'!$I$12,0,10*ROW('Hygiene Data'!I121)))</f>
        <v/>
      </c>
      <c r="EF127" s="382" t="str">
        <f ca="1">+IF(OFFSET('Hygiene Data'!$I$13,0,10*ROW('Hygiene Data'!I121))="","",OFFSET('Hygiene Data'!$I$13,0,10*ROW('Hygiene Data'!I121)))</f>
        <v/>
      </c>
    </row>
    <row r="128" spans="1:136" x14ac:dyDescent="0.25">
      <c r="A128" s="491" t="str">
        <f ca="1">+IF(OFFSET('Water Data'!$B$2,0,10*ROW('Water Data'!E122))="","",OFFSET('Water Data'!$B$2,0,10*ROW('Water Data'!E122)))</f>
        <v/>
      </c>
      <c r="B128" s="491"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18" t="str">
        <f t="shared" ca="1" si="1"/>
        <v/>
      </c>
      <c r="D128" s="519"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19"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19"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19"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19"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19"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19"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19"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19"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19"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19"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19"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19"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19"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19"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19"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19"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19"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20"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20"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20"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20"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20"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20"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20"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20"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20"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20"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20"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20"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20"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20"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20"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20"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20"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20"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20"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20"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20"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20"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20"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20"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20"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20"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20"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20"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20"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20"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21"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97"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21"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21"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21"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21"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21"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21"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21"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21"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21"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21"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21"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21"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21"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21"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21"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21"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82" t="str">
        <f ca="1">+IF(OFFSET('Water Data'!$D$27,0,10*ROW('Water Data'!D122))="","",OFFSET('Water Data'!$D$27,0,10*ROW('Water Data'!D122)))</f>
        <v/>
      </c>
      <c r="BT128" s="382" t="str">
        <f ca="1">+IF(OFFSET('Water Data'!$D$28,0,10*ROW('Water Data'!D122))="","",OFFSET('Water Data'!$D$28,0,10*ROW('Water Data'!D122)))</f>
        <v/>
      </c>
      <c r="BU128" s="382" t="str">
        <f ca="1">+IF(OFFSET('Water Data'!$D$29,0,10*ROW('Water Data'!D122))="","",OFFSET('Water Data'!$D$29,0,10*ROW('Water Data'!D122)))</f>
        <v/>
      </c>
      <c r="BV128" s="382" t="str">
        <f ca="1">+IF(OFFSET('Water Data'!$E$27,0,10*ROW('Water Data'!E122))="","",OFFSET('Water Data'!$E$27,0,10*ROW('Water Data'!E122)))</f>
        <v/>
      </c>
      <c r="BW128" s="382" t="str">
        <f ca="1">+IF(OFFSET('Water Data'!$E$28,0,10*ROW('Water Data'!E122))="","",OFFSET('Water Data'!$E$28,0,10*ROW('Water Data'!E122)))</f>
        <v/>
      </c>
      <c r="BX128" s="382" t="str">
        <f ca="1">+IF(OFFSET('Water Data'!$E$29,0,10*ROW('Water Data'!E122))="","",OFFSET('Water Data'!$E$29,0,10*ROW('Water Data'!E122)))</f>
        <v/>
      </c>
      <c r="BY128" s="382" t="str">
        <f ca="1">+IF(OFFSET('Water Data'!$F$27,0,10*ROW('Water Data'!F122))="","",OFFSET('Water Data'!$F$27,0,10*ROW('Water Data'!F122)))</f>
        <v/>
      </c>
      <c r="BZ128" s="382" t="str">
        <f ca="1">+IF(OFFSET('Water Data'!$F$28,0,10*ROW('Water Data'!F122))="","",OFFSET('Water Data'!$F$28,0,10*ROW('Water Data'!F122)))</f>
        <v/>
      </c>
      <c r="CA128" s="382" t="str">
        <f ca="1">+IF(OFFSET('Water Data'!$F$29,0,10*ROW('Water Data'!F122))="","",OFFSET('Water Data'!$F$29,0,10*ROW('Water Data'!F122)))</f>
        <v/>
      </c>
      <c r="CB128" s="382" t="str">
        <f ca="1">+IF(OFFSET('Water Data'!$G$27,0,10*ROW('Water Data'!G122))="","",OFFSET('Water Data'!$G$27,0,10*ROW('Water Data'!G122)))</f>
        <v/>
      </c>
      <c r="CC128" s="382" t="str">
        <f ca="1">+IF(OFFSET('Water Data'!$G$28,0,10*ROW('Water Data'!G122))="","",OFFSET('Water Data'!$G$28,0,10*ROW('Water Data'!G122)))</f>
        <v/>
      </c>
      <c r="CD128" s="382" t="str">
        <f ca="1">+IF(OFFSET('Water Data'!$G$29,0,10*ROW('Water Data'!G122))="","",OFFSET('Water Data'!$G$29,0,10*ROW('Water Data'!G122)))</f>
        <v/>
      </c>
      <c r="CE128" s="382" t="str">
        <f ca="1">+IF(OFFSET('Water Data'!$H$27,0,10*ROW('Water Data'!H122))="","",OFFSET('Water Data'!$H$27,0,10*ROW('Water Data'!H122)))</f>
        <v/>
      </c>
      <c r="CF128" s="382" t="str">
        <f ca="1">+IF(OFFSET('Water Data'!$H$28,0,10*ROW('Water Data'!H122))="","",OFFSET('Water Data'!$H$28,0,10*ROW('Water Data'!H122)))</f>
        <v/>
      </c>
      <c r="CG128" s="382" t="str">
        <f ca="1">+IF(OFFSET('Water Data'!$H$29,0,10*ROW('Water Data'!H122))="","",OFFSET('Water Data'!$H$29,0,10*ROW('Water Data'!H122)))</f>
        <v/>
      </c>
      <c r="CH128" s="382" t="str">
        <f ca="1">+IF(OFFSET('Water Data'!$I$27,0,10*ROW('Water Data'!I122))="","",OFFSET('Water Data'!$I$27,0,10*ROW('Water Data'!I122)))</f>
        <v/>
      </c>
      <c r="CI128" s="382" t="str">
        <f ca="1">+IF(OFFSET('Water Data'!$I$28,0,10*ROW('Water Data'!I122))="","",OFFSET('Water Data'!$I$28,0,10*ROW('Water Data'!I122)))</f>
        <v/>
      </c>
      <c r="CJ128" s="382" t="str">
        <f ca="1">+IF(OFFSET('Water Data'!$I$29,0,10*ROW('Water Data'!I122))="","",OFFSET('Water Data'!$I$29,0,10*ROW('Water Data'!I122)))</f>
        <v/>
      </c>
      <c r="CK128" s="382" t="str">
        <f ca="1">+IF(OFFSET('Sanitation Data'!$D$28,0,10*ROW('Sanitation Data'!D122))="","",OFFSET('Sanitation Data'!$D$28,0,10*ROW('Sanitation Data'!D122)))</f>
        <v/>
      </c>
      <c r="CL128" s="382" t="str">
        <f ca="1">+IF(OFFSET('Sanitation Data'!$D$29,0,10*ROW('Sanitation Data'!D122))="","",OFFSET('Sanitation Data'!$D$29,0,10*ROW('Sanitation Data'!D122)))</f>
        <v/>
      </c>
      <c r="CM128" s="382" t="str">
        <f ca="1">+IF(OFFSET('Sanitation Data'!$D$30,0,10*ROW('Sanitation Data'!D122))="","",OFFSET('Sanitation Data'!$D$30,0,10*ROW('Sanitation Data'!D122)))</f>
        <v/>
      </c>
      <c r="CN128" s="382" t="str">
        <f ca="1">+IF(OFFSET('Sanitation Data'!$D$31,0,10*ROW('Sanitation Data'!D122))="","",OFFSET('Sanitation Data'!$D$31,0,10*ROW('Sanitation Data'!D122)))</f>
        <v/>
      </c>
      <c r="CO128" s="382" t="str">
        <f ca="1">+IF(OFFSET('Sanitation Data'!$D$32,0,10*ROW('Sanitation Data'!D122))="","",OFFSET('Sanitation Data'!$D$32,0,10*ROW('Sanitation Data'!D122)))</f>
        <v/>
      </c>
      <c r="CP128" s="382" t="str">
        <f ca="1">+IF(OFFSET('Sanitation Data'!$E$28,0,10*ROW('Sanitation Data'!E122))="","",OFFSET('Sanitation Data'!$E$28,0,10*ROW('Sanitation Data'!E122)))</f>
        <v/>
      </c>
      <c r="CQ128" s="382" t="str">
        <f ca="1">+IF(OFFSET('Sanitation Data'!$E$29,0,10*ROW('Sanitation Data'!E122))="","",OFFSET('Sanitation Data'!$E$29,0,10*ROW('Sanitation Data'!E122)))</f>
        <v/>
      </c>
      <c r="CR128" s="382" t="str">
        <f ca="1">+IF(OFFSET('Sanitation Data'!$E$30,0,10*ROW('Sanitation Data'!E122))="","",OFFSET('Sanitation Data'!$E$30,0,10*ROW('Sanitation Data'!E122)))</f>
        <v/>
      </c>
      <c r="CS128" s="382" t="str">
        <f ca="1">+IF(OFFSET('Sanitation Data'!$E$31,0,10*ROW('Sanitation Data'!E122))="","",OFFSET('Sanitation Data'!$E$31,0,10*ROW('Sanitation Data'!E122)))</f>
        <v/>
      </c>
      <c r="CT128" s="382" t="str">
        <f ca="1">+IF(OFFSET('Sanitation Data'!$E$32,0,10*ROW('Sanitation Data'!E122))="","",OFFSET('Sanitation Data'!$E$32,0,10*ROW('Sanitation Data'!E122)))</f>
        <v/>
      </c>
      <c r="CU128" s="382" t="str">
        <f ca="1">+IF(OFFSET('Sanitation Data'!$F$28,0,10*ROW('Sanitation Data'!F122))="","",OFFSET('Sanitation Data'!$F$28,0,10*ROW('Sanitation Data'!F122)))</f>
        <v/>
      </c>
      <c r="CV128" s="382" t="str">
        <f ca="1">+IF(OFFSET('Sanitation Data'!$F$29,0,10*ROW('Sanitation Data'!F122))="","",OFFSET('Sanitation Data'!$F$29,0,10*ROW('Sanitation Data'!F122)))</f>
        <v/>
      </c>
      <c r="CW128" s="382" t="str">
        <f ca="1">+IF(OFFSET('Sanitation Data'!$F$30,0,10*ROW('Sanitation Data'!F122))="","",OFFSET('Sanitation Data'!$F$30,0,10*ROW('Sanitation Data'!F122)))</f>
        <v/>
      </c>
      <c r="CX128" s="382" t="str">
        <f ca="1">+IF(OFFSET('Sanitation Data'!$F$31,0,10*ROW('Sanitation Data'!F122))="","",OFFSET('Sanitation Data'!$F$31,0,10*ROW('Sanitation Data'!F122)))</f>
        <v/>
      </c>
      <c r="CY128" s="382" t="str">
        <f ca="1">+IF(OFFSET('Sanitation Data'!$F$32,0,10*ROW('Sanitation Data'!F122))="","",OFFSET('Sanitation Data'!$F$32,0,10*ROW('Sanitation Data'!F122)))</f>
        <v/>
      </c>
      <c r="CZ128" s="382" t="str">
        <f ca="1">+IF(OFFSET('Sanitation Data'!$G$28,0,10*ROW('Sanitation Data'!G122))="","",OFFSET('Sanitation Data'!$G$28,0,10*ROW('Sanitation Data'!G122)))</f>
        <v/>
      </c>
      <c r="DA128" s="382" t="str">
        <f ca="1">+IF(OFFSET('Sanitation Data'!$G$29,0,10*ROW('Sanitation Data'!G122))="","",OFFSET('Sanitation Data'!$G$29,0,10*ROW('Sanitation Data'!G122)))</f>
        <v/>
      </c>
      <c r="DB128" s="382" t="str">
        <f ca="1">+IF(OFFSET('Sanitation Data'!$G$30,0,10*ROW('Sanitation Data'!G122))="","",OFFSET('Sanitation Data'!$G$30,0,10*ROW('Sanitation Data'!G122)))</f>
        <v/>
      </c>
      <c r="DC128" s="382" t="str">
        <f ca="1">+IF(OFFSET('Sanitation Data'!$G$31,0,10*ROW('Sanitation Data'!G122))="","",OFFSET('Sanitation Data'!$G$31,0,10*ROW('Sanitation Data'!G122)))</f>
        <v/>
      </c>
      <c r="DD128" s="382" t="str">
        <f ca="1">+IF(OFFSET('Sanitation Data'!$G$32,0,10*ROW('Sanitation Data'!G122))="","",OFFSET('Sanitation Data'!$G$32,0,10*ROW('Sanitation Data'!G122)))</f>
        <v/>
      </c>
      <c r="DE128" s="382" t="str">
        <f ca="1">+IF(OFFSET('Sanitation Data'!$H$28,0,10*ROW('Sanitation Data'!H122))="","",OFFSET('Sanitation Data'!$H$28,0,10*ROW('Sanitation Data'!H122)))</f>
        <v/>
      </c>
      <c r="DF128" s="382" t="str">
        <f ca="1">+IF(OFFSET('Sanitation Data'!$H$29,0,10*ROW('Sanitation Data'!H122))="","",OFFSET('Sanitation Data'!$H$29,0,10*ROW('Sanitation Data'!H122)))</f>
        <v/>
      </c>
      <c r="DG128" s="382" t="str">
        <f ca="1">+IF(OFFSET('Sanitation Data'!$H$30,0,10*ROW('Sanitation Data'!H122))="","",OFFSET('Sanitation Data'!$H$30,0,10*ROW('Sanitation Data'!H122)))</f>
        <v/>
      </c>
      <c r="DH128" s="382" t="str">
        <f ca="1">+IF(OFFSET('Sanitation Data'!$H$31,0,10*ROW('Sanitation Data'!H122))="","",OFFSET('Sanitation Data'!$H$31,0,10*ROW('Sanitation Data'!H122)))</f>
        <v/>
      </c>
      <c r="DI128" s="382" t="str">
        <f ca="1">+IF(OFFSET('Sanitation Data'!$H$32,0,10*ROW('Sanitation Data'!H122))="","",OFFSET('Sanitation Data'!$H$32,0,10*ROW('Sanitation Data'!H122)))</f>
        <v/>
      </c>
      <c r="DJ128" s="382" t="str">
        <f ca="1">+IF(OFFSET('Sanitation Data'!$I$28,0,10*ROW('Sanitation Data'!I122))="","",OFFSET('Sanitation Data'!$I$28,0,10*ROW('Sanitation Data'!I122)))</f>
        <v/>
      </c>
      <c r="DK128" s="382" t="str">
        <f ca="1">+IF(OFFSET('Sanitation Data'!$I$29,0,10*ROW('Sanitation Data'!I122))="","",OFFSET('Sanitation Data'!$I$29,0,10*ROW('Sanitation Data'!I122)))</f>
        <v/>
      </c>
      <c r="DL128" s="382" t="str">
        <f ca="1">+IF(OFFSET('Sanitation Data'!$I$30,0,10*ROW('Sanitation Data'!I122))="","",OFFSET('Sanitation Data'!$I$30,0,10*ROW('Sanitation Data'!I122)))</f>
        <v/>
      </c>
      <c r="DM128" s="382" t="str">
        <f ca="1">+IF(OFFSET('Sanitation Data'!$I$31,0,10*ROW('Sanitation Data'!I122))="","",OFFSET('Sanitation Data'!$I$31,0,10*ROW('Sanitation Data'!I122)))</f>
        <v/>
      </c>
      <c r="DN128" s="382" t="str">
        <f ca="1">+IF(OFFSET('Sanitation Data'!$I$32,0,10*ROW('Sanitation Data'!I122))="","",OFFSET('Sanitation Data'!$I$32,0,10*ROW('Sanitation Data'!I122)))</f>
        <v/>
      </c>
      <c r="DO128" s="382" t="str">
        <f ca="1">+IF(OFFSET('Hygiene Data'!$D$11,0,10*ROW('Hygiene Data'!D122))="","",OFFSET('Hygiene Data'!$D$11,0,10*ROW('Hygiene Data'!D122)))</f>
        <v/>
      </c>
      <c r="DP128" s="382" t="str">
        <f ca="1">+IF(OFFSET('Hygiene Data'!$D$12,0,10*ROW('Hygiene Data'!D122))="","",OFFSET('Hygiene Data'!$D$12,0,10*ROW('Hygiene Data'!D122)))</f>
        <v/>
      </c>
      <c r="DQ128" s="382" t="str">
        <f ca="1">+IF(OFFSET('Hygiene Data'!$D$13,0,10*ROW('Hygiene Data'!D122))="","",OFFSET('Hygiene Data'!$D$13,0,10*ROW('Hygiene Data'!D122)))</f>
        <v/>
      </c>
      <c r="DR128" s="382" t="str">
        <f ca="1">+IF(OFFSET('Hygiene Data'!$E$11,0,10*ROW('Hygiene Data'!E122))="","",OFFSET('Hygiene Data'!$E$11,0,10*ROW('Hygiene Data'!E122)))</f>
        <v/>
      </c>
      <c r="DS128" s="382" t="str">
        <f ca="1">+IF(OFFSET('Hygiene Data'!$E$12,0,10*ROW('Hygiene Data'!E122))="","",OFFSET('Hygiene Data'!$E$12,0,10*ROW('Hygiene Data'!E122)))</f>
        <v/>
      </c>
      <c r="DT128" s="382" t="str">
        <f ca="1">+IF(OFFSET('Hygiene Data'!$E$13,0,10*ROW('Hygiene Data'!E122))="","",OFFSET('Hygiene Data'!$E$13,0,10*ROW('Hygiene Data'!E122)))</f>
        <v/>
      </c>
      <c r="DU128" s="382" t="str">
        <f ca="1">+IF(OFFSET('Hygiene Data'!$F$11,0,10*ROW('Hygiene Data'!F122))="","",OFFSET('Hygiene Data'!$F$11,0,10*ROW('Hygiene Data'!F122)))</f>
        <v/>
      </c>
      <c r="DV128" s="382" t="str">
        <f ca="1">+IF(OFFSET('Hygiene Data'!$F$12,0,10*ROW('Hygiene Data'!F122))="","",OFFSET('Hygiene Data'!$F$12,0,10*ROW('Hygiene Data'!F122)))</f>
        <v/>
      </c>
      <c r="DW128" s="382" t="str">
        <f ca="1">+IF(OFFSET('Hygiene Data'!$F$13,0,10*ROW('Hygiene Data'!F122))="","",OFFSET('Hygiene Data'!$F$13,0,10*ROW('Hygiene Data'!F122)))</f>
        <v/>
      </c>
      <c r="DX128" s="382" t="str">
        <f ca="1">+IF(OFFSET('Hygiene Data'!$G$11,0,10*ROW('Hygiene Data'!G122))="","",OFFSET('Hygiene Data'!$G$11,0,10*ROW('Hygiene Data'!G122)))</f>
        <v/>
      </c>
      <c r="DY128" s="382" t="str">
        <f ca="1">+IF(OFFSET('Hygiene Data'!$G$12,0,10*ROW('Hygiene Data'!G122))="","",OFFSET('Hygiene Data'!$G$12,0,10*ROW('Hygiene Data'!G122)))</f>
        <v/>
      </c>
      <c r="DZ128" s="382" t="str">
        <f ca="1">+IF(OFFSET('Hygiene Data'!$G$13,0,10*ROW('Hygiene Data'!G122))="","",OFFSET('Hygiene Data'!$G$13,0,10*ROW('Hygiene Data'!G122)))</f>
        <v/>
      </c>
      <c r="EA128" s="382" t="str">
        <f ca="1">+IF(OFFSET('Hygiene Data'!$H$11,0,10*ROW('Hygiene Data'!H122))="","",OFFSET('Hygiene Data'!$H$11,0,10*ROW('Hygiene Data'!H122)))</f>
        <v/>
      </c>
      <c r="EB128" s="382" t="str">
        <f ca="1">+IF(OFFSET('Hygiene Data'!$H$12,0,10*ROW('Hygiene Data'!H122))="","",OFFSET('Hygiene Data'!$H$12,0,10*ROW('Hygiene Data'!H122)))</f>
        <v/>
      </c>
      <c r="EC128" s="382" t="str">
        <f ca="1">+IF(OFFSET('Hygiene Data'!$H$13,0,10*ROW('Hygiene Data'!H122))="","",OFFSET('Hygiene Data'!$H$13,0,10*ROW('Hygiene Data'!H122)))</f>
        <v/>
      </c>
      <c r="ED128" s="382" t="str">
        <f ca="1">+IF(OFFSET('Hygiene Data'!$I$11,0,10*ROW('Hygiene Data'!I122))="","",OFFSET('Hygiene Data'!$I$11,0,10*ROW('Hygiene Data'!I122)))</f>
        <v/>
      </c>
      <c r="EE128" s="382" t="str">
        <f ca="1">+IF(OFFSET('Hygiene Data'!$I$12,0,10*ROW('Hygiene Data'!I122))="","",OFFSET('Hygiene Data'!$I$12,0,10*ROW('Hygiene Data'!I122)))</f>
        <v/>
      </c>
      <c r="EF128" s="382" t="str">
        <f ca="1">+IF(OFFSET('Hygiene Data'!$I$13,0,10*ROW('Hygiene Data'!I122))="","",OFFSET('Hygiene Data'!$I$13,0,10*ROW('Hygiene Data'!I122)))</f>
        <v/>
      </c>
    </row>
    <row r="129" spans="1:136" x14ac:dyDescent="0.25">
      <c r="A129" s="491" t="str">
        <f ca="1">+IF(OFFSET('Water Data'!$B$2,0,10*ROW('Water Data'!E123))="","",OFFSET('Water Data'!$B$2,0,10*ROW('Water Data'!E123)))</f>
        <v/>
      </c>
      <c r="B129" s="491"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18" t="str">
        <f t="shared" ca="1" si="1"/>
        <v/>
      </c>
      <c r="D129" s="519"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19"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19"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19"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19"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19"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19"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19"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19"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19"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19"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19"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19"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19"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19"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19"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19"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19"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20"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20"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20"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20"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20"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20"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20"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20"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20"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20"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20"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20"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20"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20"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20"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20"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20"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20"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20"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20"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20"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20"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20"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20"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20"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20"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20"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20"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20"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20"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21"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97"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21"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21"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21"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21"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21"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21"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21"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21"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21"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21"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21"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21"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21"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21"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21"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21"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82" t="str">
        <f ca="1">+IF(OFFSET('Water Data'!$D$27,0,10*ROW('Water Data'!D123))="","",OFFSET('Water Data'!$D$27,0,10*ROW('Water Data'!D123)))</f>
        <v/>
      </c>
      <c r="BT129" s="382" t="str">
        <f ca="1">+IF(OFFSET('Water Data'!$D$28,0,10*ROW('Water Data'!D123))="","",OFFSET('Water Data'!$D$28,0,10*ROW('Water Data'!D123)))</f>
        <v/>
      </c>
      <c r="BU129" s="382" t="str">
        <f ca="1">+IF(OFFSET('Water Data'!$D$29,0,10*ROW('Water Data'!D123))="","",OFFSET('Water Data'!$D$29,0,10*ROW('Water Data'!D123)))</f>
        <v/>
      </c>
      <c r="BV129" s="382" t="str">
        <f ca="1">+IF(OFFSET('Water Data'!$E$27,0,10*ROW('Water Data'!E123))="","",OFFSET('Water Data'!$E$27,0,10*ROW('Water Data'!E123)))</f>
        <v/>
      </c>
      <c r="BW129" s="382" t="str">
        <f ca="1">+IF(OFFSET('Water Data'!$E$28,0,10*ROW('Water Data'!E123))="","",OFFSET('Water Data'!$E$28,0,10*ROW('Water Data'!E123)))</f>
        <v/>
      </c>
      <c r="BX129" s="382" t="str">
        <f ca="1">+IF(OFFSET('Water Data'!$E$29,0,10*ROW('Water Data'!E123))="","",OFFSET('Water Data'!$E$29,0,10*ROW('Water Data'!E123)))</f>
        <v/>
      </c>
      <c r="BY129" s="382" t="str">
        <f ca="1">+IF(OFFSET('Water Data'!$F$27,0,10*ROW('Water Data'!F123))="","",OFFSET('Water Data'!$F$27,0,10*ROW('Water Data'!F123)))</f>
        <v/>
      </c>
      <c r="BZ129" s="382" t="str">
        <f ca="1">+IF(OFFSET('Water Data'!$F$28,0,10*ROW('Water Data'!F123))="","",OFFSET('Water Data'!$F$28,0,10*ROW('Water Data'!F123)))</f>
        <v/>
      </c>
      <c r="CA129" s="382" t="str">
        <f ca="1">+IF(OFFSET('Water Data'!$F$29,0,10*ROW('Water Data'!F123))="","",OFFSET('Water Data'!$F$29,0,10*ROW('Water Data'!F123)))</f>
        <v/>
      </c>
      <c r="CB129" s="382" t="str">
        <f ca="1">+IF(OFFSET('Water Data'!$G$27,0,10*ROW('Water Data'!G123))="","",OFFSET('Water Data'!$G$27,0,10*ROW('Water Data'!G123)))</f>
        <v/>
      </c>
      <c r="CC129" s="382" t="str">
        <f ca="1">+IF(OFFSET('Water Data'!$G$28,0,10*ROW('Water Data'!G123))="","",OFFSET('Water Data'!$G$28,0,10*ROW('Water Data'!G123)))</f>
        <v/>
      </c>
      <c r="CD129" s="382" t="str">
        <f ca="1">+IF(OFFSET('Water Data'!$G$29,0,10*ROW('Water Data'!G123))="","",OFFSET('Water Data'!$G$29,0,10*ROW('Water Data'!G123)))</f>
        <v/>
      </c>
      <c r="CE129" s="382" t="str">
        <f ca="1">+IF(OFFSET('Water Data'!$H$27,0,10*ROW('Water Data'!H123))="","",OFFSET('Water Data'!$H$27,0,10*ROW('Water Data'!H123)))</f>
        <v/>
      </c>
      <c r="CF129" s="382" t="str">
        <f ca="1">+IF(OFFSET('Water Data'!$H$28,0,10*ROW('Water Data'!H123))="","",OFFSET('Water Data'!$H$28,0,10*ROW('Water Data'!H123)))</f>
        <v/>
      </c>
      <c r="CG129" s="382" t="str">
        <f ca="1">+IF(OFFSET('Water Data'!$H$29,0,10*ROW('Water Data'!H123))="","",OFFSET('Water Data'!$H$29,0,10*ROW('Water Data'!H123)))</f>
        <v/>
      </c>
      <c r="CH129" s="382" t="str">
        <f ca="1">+IF(OFFSET('Water Data'!$I$27,0,10*ROW('Water Data'!I123))="","",OFFSET('Water Data'!$I$27,0,10*ROW('Water Data'!I123)))</f>
        <v/>
      </c>
      <c r="CI129" s="382" t="str">
        <f ca="1">+IF(OFFSET('Water Data'!$I$28,0,10*ROW('Water Data'!I123))="","",OFFSET('Water Data'!$I$28,0,10*ROW('Water Data'!I123)))</f>
        <v/>
      </c>
      <c r="CJ129" s="382" t="str">
        <f ca="1">+IF(OFFSET('Water Data'!$I$29,0,10*ROW('Water Data'!I123))="","",OFFSET('Water Data'!$I$29,0,10*ROW('Water Data'!I123)))</f>
        <v/>
      </c>
      <c r="CK129" s="382" t="str">
        <f ca="1">+IF(OFFSET('Sanitation Data'!$D$28,0,10*ROW('Sanitation Data'!D123))="","",OFFSET('Sanitation Data'!$D$28,0,10*ROW('Sanitation Data'!D123)))</f>
        <v/>
      </c>
      <c r="CL129" s="382" t="str">
        <f ca="1">+IF(OFFSET('Sanitation Data'!$D$29,0,10*ROW('Sanitation Data'!D123))="","",OFFSET('Sanitation Data'!$D$29,0,10*ROW('Sanitation Data'!D123)))</f>
        <v/>
      </c>
      <c r="CM129" s="382" t="str">
        <f ca="1">+IF(OFFSET('Sanitation Data'!$D$30,0,10*ROW('Sanitation Data'!D123))="","",OFFSET('Sanitation Data'!$D$30,0,10*ROW('Sanitation Data'!D123)))</f>
        <v/>
      </c>
      <c r="CN129" s="382" t="str">
        <f ca="1">+IF(OFFSET('Sanitation Data'!$D$31,0,10*ROW('Sanitation Data'!D123))="","",OFFSET('Sanitation Data'!$D$31,0,10*ROW('Sanitation Data'!D123)))</f>
        <v/>
      </c>
      <c r="CO129" s="382" t="str">
        <f ca="1">+IF(OFFSET('Sanitation Data'!$D$32,0,10*ROW('Sanitation Data'!D123))="","",OFFSET('Sanitation Data'!$D$32,0,10*ROW('Sanitation Data'!D123)))</f>
        <v/>
      </c>
      <c r="CP129" s="382" t="str">
        <f ca="1">+IF(OFFSET('Sanitation Data'!$E$28,0,10*ROW('Sanitation Data'!E123))="","",OFFSET('Sanitation Data'!$E$28,0,10*ROW('Sanitation Data'!E123)))</f>
        <v/>
      </c>
      <c r="CQ129" s="382" t="str">
        <f ca="1">+IF(OFFSET('Sanitation Data'!$E$29,0,10*ROW('Sanitation Data'!E123))="","",OFFSET('Sanitation Data'!$E$29,0,10*ROW('Sanitation Data'!E123)))</f>
        <v/>
      </c>
      <c r="CR129" s="382" t="str">
        <f ca="1">+IF(OFFSET('Sanitation Data'!$E$30,0,10*ROW('Sanitation Data'!E123))="","",OFFSET('Sanitation Data'!$E$30,0,10*ROW('Sanitation Data'!E123)))</f>
        <v/>
      </c>
      <c r="CS129" s="382" t="str">
        <f ca="1">+IF(OFFSET('Sanitation Data'!$E$31,0,10*ROW('Sanitation Data'!E123))="","",OFFSET('Sanitation Data'!$E$31,0,10*ROW('Sanitation Data'!E123)))</f>
        <v/>
      </c>
      <c r="CT129" s="382" t="str">
        <f ca="1">+IF(OFFSET('Sanitation Data'!$E$32,0,10*ROW('Sanitation Data'!E123))="","",OFFSET('Sanitation Data'!$E$32,0,10*ROW('Sanitation Data'!E123)))</f>
        <v/>
      </c>
      <c r="CU129" s="382" t="str">
        <f ca="1">+IF(OFFSET('Sanitation Data'!$F$28,0,10*ROW('Sanitation Data'!F123))="","",OFFSET('Sanitation Data'!$F$28,0,10*ROW('Sanitation Data'!F123)))</f>
        <v/>
      </c>
      <c r="CV129" s="382" t="str">
        <f ca="1">+IF(OFFSET('Sanitation Data'!$F$29,0,10*ROW('Sanitation Data'!F123))="","",OFFSET('Sanitation Data'!$F$29,0,10*ROW('Sanitation Data'!F123)))</f>
        <v/>
      </c>
      <c r="CW129" s="382" t="str">
        <f ca="1">+IF(OFFSET('Sanitation Data'!$F$30,0,10*ROW('Sanitation Data'!F123))="","",OFFSET('Sanitation Data'!$F$30,0,10*ROW('Sanitation Data'!F123)))</f>
        <v/>
      </c>
      <c r="CX129" s="382" t="str">
        <f ca="1">+IF(OFFSET('Sanitation Data'!$F$31,0,10*ROW('Sanitation Data'!F123))="","",OFFSET('Sanitation Data'!$F$31,0,10*ROW('Sanitation Data'!F123)))</f>
        <v/>
      </c>
      <c r="CY129" s="382" t="str">
        <f ca="1">+IF(OFFSET('Sanitation Data'!$F$32,0,10*ROW('Sanitation Data'!F123))="","",OFFSET('Sanitation Data'!$F$32,0,10*ROW('Sanitation Data'!F123)))</f>
        <v/>
      </c>
      <c r="CZ129" s="382" t="str">
        <f ca="1">+IF(OFFSET('Sanitation Data'!$G$28,0,10*ROW('Sanitation Data'!G123))="","",OFFSET('Sanitation Data'!$G$28,0,10*ROW('Sanitation Data'!G123)))</f>
        <v/>
      </c>
      <c r="DA129" s="382" t="str">
        <f ca="1">+IF(OFFSET('Sanitation Data'!$G$29,0,10*ROW('Sanitation Data'!G123))="","",OFFSET('Sanitation Data'!$G$29,0,10*ROW('Sanitation Data'!G123)))</f>
        <v/>
      </c>
      <c r="DB129" s="382" t="str">
        <f ca="1">+IF(OFFSET('Sanitation Data'!$G$30,0,10*ROW('Sanitation Data'!G123))="","",OFFSET('Sanitation Data'!$G$30,0,10*ROW('Sanitation Data'!G123)))</f>
        <v/>
      </c>
      <c r="DC129" s="382" t="str">
        <f ca="1">+IF(OFFSET('Sanitation Data'!$G$31,0,10*ROW('Sanitation Data'!G123))="","",OFFSET('Sanitation Data'!$G$31,0,10*ROW('Sanitation Data'!G123)))</f>
        <v/>
      </c>
      <c r="DD129" s="382" t="str">
        <f ca="1">+IF(OFFSET('Sanitation Data'!$G$32,0,10*ROW('Sanitation Data'!G123))="","",OFFSET('Sanitation Data'!$G$32,0,10*ROW('Sanitation Data'!G123)))</f>
        <v/>
      </c>
      <c r="DE129" s="382" t="str">
        <f ca="1">+IF(OFFSET('Sanitation Data'!$H$28,0,10*ROW('Sanitation Data'!H123))="","",OFFSET('Sanitation Data'!$H$28,0,10*ROW('Sanitation Data'!H123)))</f>
        <v/>
      </c>
      <c r="DF129" s="382" t="str">
        <f ca="1">+IF(OFFSET('Sanitation Data'!$H$29,0,10*ROW('Sanitation Data'!H123))="","",OFFSET('Sanitation Data'!$H$29,0,10*ROW('Sanitation Data'!H123)))</f>
        <v/>
      </c>
      <c r="DG129" s="382" t="str">
        <f ca="1">+IF(OFFSET('Sanitation Data'!$H$30,0,10*ROW('Sanitation Data'!H123))="","",OFFSET('Sanitation Data'!$H$30,0,10*ROW('Sanitation Data'!H123)))</f>
        <v/>
      </c>
      <c r="DH129" s="382" t="str">
        <f ca="1">+IF(OFFSET('Sanitation Data'!$H$31,0,10*ROW('Sanitation Data'!H123))="","",OFFSET('Sanitation Data'!$H$31,0,10*ROW('Sanitation Data'!H123)))</f>
        <v/>
      </c>
      <c r="DI129" s="382" t="str">
        <f ca="1">+IF(OFFSET('Sanitation Data'!$H$32,0,10*ROW('Sanitation Data'!H123))="","",OFFSET('Sanitation Data'!$H$32,0,10*ROW('Sanitation Data'!H123)))</f>
        <v/>
      </c>
      <c r="DJ129" s="382" t="str">
        <f ca="1">+IF(OFFSET('Sanitation Data'!$I$28,0,10*ROW('Sanitation Data'!I123))="","",OFFSET('Sanitation Data'!$I$28,0,10*ROW('Sanitation Data'!I123)))</f>
        <v/>
      </c>
      <c r="DK129" s="382" t="str">
        <f ca="1">+IF(OFFSET('Sanitation Data'!$I$29,0,10*ROW('Sanitation Data'!I123))="","",OFFSET('Sanitation Data'!$I$29,0,10*ROW('Sanitation Data'!I123)))</f>
        <v/>
      </c>
      <c r="DL129" s="382" t="str">
        <f ca="1">+IF(OFFSET('Sanitation Data'!$I$30,0,10*ROW('Sanitation Data'!I123))="","",OFFSET('Sanitation Data'!$I$30,0,10*ROW('Sanitation Data'!I123)))</f>
        <v/>
      </c>
      <c r="DM129" s="382" t="str">
        <f ca="1">+IF(OFFSET('Sanitation Data'!$I$31,0,10*ROW('Sanitation Data'!I123))="","",OFFSET('Sanitation Data'!$I$31,0,10*ROW('Sanitation Data'!I123)))</f>
        <v/>
      </c>
      <c r="DN129" s="382" t="str">
        <f ca="1">+IF(OFFSET('Sanitation Data'!$I$32,0,10*ROW('Sanitation Data'!I123))="","",OFFSET('Sanitation Data'!$I$32,0,10*ROW('Sanitation Data'!I123)))</f>
        <v/>
      </c>
      <c r="DO129" s="382" t="str">
        <f ca="1">+IF(OFFSET('Hygiene Data'!$D$11,0,10*ROW('Hygiene Data'!D123))="","",OFFSET('Hygiene Data'!$D$11,0,10*ROW('Hygiene Data'!D123)))</f>
        <v/>
      </c>
      <c r="DP129" s="382" t="str">
        <f ca="1">+IF(OFFSET('Hygiene Data'!$D$12,0,10*ROW('Hygiene Data'!D123))="","",OFFSET('Hygiene Data'!$D$12,0,10*ROW('Hygiene Data'!D123)))</f>
        <v/>
      </c>
      <c r="DQ129" s="382" t="str">
        <f ca="1">+IF(OFFSET('Hygiene Data'!$D$13,0,10*ROW('Hygiene Data'!D123))="","",OFFSET('Hygiene Data'!$D$13,0,10*ROW('Hygiene Data'!D123)))</f>
        <v/>
      </c>
      <c r="DR129" s="382" t="str">
        <f ca="1">+IF(OFFSET('Hygiene Data'!$E$11,0,10*ROW('Hygiene Data'!E123))="","",OFFSET('Hygiene Data'!$E$11,0,10*ROW('Hygiene Data'!E123)))</f>
        <v/>
      </c>
      <c r="DS129" s="382" t="str">
        <f ca="1">+IF(OFFSET('Hygiene Data'!$E$12,0,10*ROW('Hygiene Data'!E123))="","",OFFSET('Hygiene Data'!$E$12,0,10*ROW('Hygiene Data'!E123)))</f>
        <v/>
      </c>
      <c r="DT129" s="382" t="str">
        <f ca="1">+IF(OFFSET('Hygiene Data'!$E$13,0,10*ROW('Hygiene Data'!E123))="","",OFFSET('Hygiene Data'!$E$13,0,10*ROW('Hygiene Data'!E123)))</f>
        <v/>
      </c>
      <c r="DU129" s="382" t="str">
        <f ca="1">+IF(OFFSET('Hygiene Data'!$F$11,0,10*ROW('Hygiene Data'!F123))="","",OFFSET('Hygiene Data'!$F$11,0,10*ROW('Hygiene Data'!F123)))</f>
        <v/>
      </c>
      <c r="DV129" s="382" t="str">
        <f ca="1">+IF(OFFSET('Hygiene Data'!$F$12,0,10*ROW('Hygiene Data'!F123))="","",OFFSET('Hygiene Data'!$F$12,0,10*ROW('Hygiene Data'!F123)))</f>
        <v/>
      </c>
      <c r="DW129" s="382" t="str">
        <f ca="1">+IF(OFFSET('Hygiene Data'!$F$13,0,10*ROW('Hygiene Data'!F123))="","",OFFSET('Hygiene Data'!$F$13,0,10*ROW('Hygiene Data'!F123)))</f>
        <v/>
      </c>
      <c r="DX129" s="382" t="str">
        <f ca="1">+IF(OFFSET('Hygiene Data'!$G$11,0,10*ROW('Hygiene Data'!G123))="","",OFFSET('Hygiene Data'!$G$11,0,10*ROW('Hygiene Data'!G123)))</f>
        <v/>
      </c>
      <c r="DY129" s="382" t="str">
        <f ca="1">+IF(OFFSET('Hygiene Data'!$G$12,0,10*ROW('Hygiene Data'!G123))="","",OFFSET('Hygiene Data'!$G$12,0,10*ROW('Hygiene Data'!G123)))</f>
        <v/>
      </c>
      <c r="DZ129" s="382" t="str">
        <f ca="1">+IF(OFFSET('Hygiene Data'!$G$13,0,10*ROW('Hygiene Data'!G123))="","",OFFSET('Hygiene Data'!$G$13,0,10*ROW('Hygiene Data'!G123)))</f>
        <v/>
      </c>
      <c r="EA129" s="382" t="str">
        <f ca="1">+IF(OFFSET('Hygiene Data'!$H$11,0,10*ROW('Hygiene Data'!H123))="","",OFFSET('Hygiene Data'!$H$11,0,10*ROW('Hygiene Data'!H123)))</f>
        <v/>
      </c>
      <c r="EB129" s="382" t="str">
        <f ca="1">+IF(OFFSET('Hygiene Data'!$H$12,0,10*ROW('Hygiene Data'!H123))="","",OFFSET('Hygiene Data'!$H$12,0,10*ROW('Hygiene Data'!H123)))</f>
        <v/>
      </c>
      <c r="EC129" s="382" t="str">
        <f ca="1">+IF(OFFSET('Hygiene Data'!$H$13,0,10*ROW('Hygiene Data'!H123))="","",OFFSET('Hygiene Data'!$H$13,0,10*ROW('Hygiene Data'!H123)))</f>
        <v/>
      </c>
      <c r="ED129" s="382" t="str">
        <f ca="1">+IF(OFFSET('Hygiene Data'!$I$11,0,10*ROW('Hygiene Data'!I123))="","",OFFSET('Hygiene Data'!$I$11,0,10*ROW('Hygiene Data'!I123)))</f>
        <v/>
      </c>
      <c r="EE129" s="382" t="str">
        <f ca="1">+IF(OFFSET('Hygiene Data'!$I$12,0,10*ROW('Hygiene Data'!I123))="","",OFFSET('Hygiene Data'!$I$12,0,10*ROW('Hygiene Data'!I123)))</f>
        <v/>
      </c>
      <c r="EF129" s="382" t="str">
        <f ca="1">+IF(OFFSET('Hygiene Data'!$I$13,0,10*ROW('Hygiene Data'!I123))="","",OFFSET('Hygiene Data'!$I$13,0,10*ROW('Hygiene Data'!I123)))</f>
        <v/>
      </c>
    </row>
    <row r="130" spans="1:136" x14ac:dyDescent="0.25">
      <c r="A130" s="491" t="str">
        <f ca="1">+IF(OFFSET('Water Data'!$B$2,0,10*ROW('Water Data'!E124))="","",OFFSET('Water Data'!$B$2,0,10*ROW('Water Data'!E124)))</f>
        <v/>
      </c>
      <c r="B130" s="491"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18" t="str">
        <f t="shared" ca="1" si="1"/>
        <v/>
      </c>
      <c r="D130" s="519"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19"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19"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19"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19"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19"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19"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19"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19"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19"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19"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19"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19"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19"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19"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19"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19"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19"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20"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20"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20"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20"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20"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20"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20"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20"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20"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20"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20"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20"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20"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20"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20"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20"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20"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20"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20"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20"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20"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20"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20"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20"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20"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20"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20"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20"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20"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20"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21"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97"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21"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21"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21"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21"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21"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21"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21"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21"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21"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21"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21"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21"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21"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21"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21"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21"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82" t="str">
        <f ca="1">+IF(OFFSET('Water Data'!$D$27,0,10*ROW('Water Data'!D124))="","",OFFSET('Water Data'!$D$27,0,10*ROW('Water Data'!D124)))</f>
        <v/>
      </c>
      <c r="BT130" s="382" t="str">
        <f ca="1">+IF(OFFSET('Water Data'!$D$28,0,10*ROW('Water Data'!D124))="","",OFFSET('Water Data'!$D$28,0,10*ROW('Water Data'!D124)))</f>
        <v/>
      </c>
      <c r="BU130" s="382" t="str">
        <f ca="1">+IF(OFFSET('Water Data'!$D$29,0,10*ROW('Water Data'!D124))="","",OFFSET('Water Data'!$D$29,0,10*ROW('Water Data'!D124)))</f>
        <v/>
      </c>
      <c r="BV130" s="382" t="str">
        <f ca="1">+IF(OFFSET('Water Data'!$E$27,0,10*ROW('Water Data'!E124))="","",OFFSET('Water Data'!$E$27,0,10*ROW('Water Data'!E124)))</f>
        <v/>
      </c>
      <c r="BW130" s="382" t="str">
        <f ca="1">+IF(OFFSET('Water Data'!$E$28,0,10*ROW('Water Data'!E124))="","",OFFSET('Water Data'!$E$28,0,10*ROW('Water Data'!E124)))</f>
        <v/>
      </c>
      <c r="BX130" s="382" t="str">
        <f ca="1">+IF(OFFSET('Water Data'!$E$29,0,10*ROW('Water Data'!E124))="","",OFFSET('Water Data'!$E$29,0,10*ROW('Water Data'!E124)))</f>
        <v/>
      </c>
      <c r="BY130" s="382" t="str">
        <f ca="1">+IF(OFFSET('Water Data'!$F$27,0,10*ROW('Water Data'!F124))="","",OFFSET('Water Data'!$F$27,0,10*ROW('Water Data'!F124)))</f>
        <v/>
      </c>
      <c r="BZ130" s="382" t="str">
        <f ca="1">+IF(OFFSET('Water Data'!$F$28,0,10*ROW('Water Data'!F124))="","",OFFSET('Water Data'!$F$28,0,10*ROW('Water Data'!F124)))</f>
        <v/>
      </c>
      <c r="CA130" s="382" t="str">
        <f ca="1">+IF(OFFSET('Water Data'!$F$29,0,10*ROW('Water Data'!F124))="","",OFFSET('Water Data'!$F$29,0,10*ROW('Water Data'!F124)))</f>
        <v/>
      </c>
      <c r="CB130" s="382" t="str">
        <f ca="1">+IF(OFFSET('Water Data'!$G$27,0,10*ROW('Water Data'!G124))="","",OFFSET('Water Data'!$G$27,0,10*ROW('Water Data'!G124)))</f>
        <v/>
      </c>
      <c r="CC130" s="382" t="str">
        <f ca="1">+IF(OFFSET('Water Data'!$G$28,0,10*ROW('Water Data'!G124))="","",OFFSET('Water Data'!$G$28,0,10*ROW('Water Data'!G124)))</f>
        <v/>
      </c>
      <c r="CD130" s="382" t="str">
        <f ca="1">+IF(OFFSET('Water Data'!$G$29,0,10*ROW('Water Data'!G124))="","",OFFSET('Water Data'!$G$29,0,10*ROW('Water Data'!G124)))</f>
        <v/>
      </c>
      <c r="CE130" s="382" t="str">
        <f ca="1">+IF(OFFSET('Water Data'!$H$27,0,10*ROW('Water Data'!H124))="","",OFFSET('Water Data'!$H$27,0,10*ROW('Water Data'!H124)))</f>
        <v/>
      </c>
      <c r="CF130" s="382" t="str">
        <f ca="1">+IF(OFFSET('Water Data'!$H$28,0,10*ROW('Water Data'!H124))="","",OFFSET('Water Data'!$H$28,0,10*ROW('Water Data'!H124)))</f>
        <v/>
      </c>
      <c r="CG130" s="382" t="str">
        <f ca="1">+IF(OFFSET('Water Data'!$H$29,0,10*ROW('Water Data'!H124))="","",OFFSET('Water Data'!$H$29,0,10*ROW('Water Data'!H124)))</f>
        <v/>
      </c>
      <c r="CH130" s="382" t="str">
        <f ca="1">+IF(OFFSET('Water Data'!$I$27,0,10*ROW('Water Data'!I124))="","",OFFSET('Water Data'!$I$27,0,10*ROW('Water Data'!I124)))</f>
        <v/>
      </c>
      <c r="CI130" s="382" t="str">
        <f ca="1">+IF(OFFSET('Water Data'!$I$28,0,10*ROW('Water Data'!I124))="","",OFFSET('Water Data'!$I$28,0,10*ROW('Water Data'!I124)))</f>
        <v/>
      </c>
      <c r="CJ130" s="382" t="str">
        <f ca="1">+IF(OFFSET('Water Data'!$I$29,0,10*ROW('Water Data'!I124))="","",OFFSET('Water Data'!$I$29,0,10*ROW('Water Data'!I124)))</f>
        <v/>
      </c>
      <c r="CK130" s="382" t="str">
        <f ca="1">+IF(OFFSET('Sanitation Data'!$D$28,0,10*ROW('Sanitation Data'!D124))="","",OFFSET('Sanitation Data'!$D$28,0,10*ROW('Sanitation Data'!D124)))</f>
        <v/>
      </c>
      <c r="CL130" s="382" t="str">
        <f ca="1">+IF(OFFSET('Sanitation Data'!$D$29,0,10*ROW('Sanitation Data'!D124))="","",OFFSET('Sanitation Data'!$D$29,0,10*ROW('Sanitation Data'!D124)))</f>
        <v/>
      </c>
      <c r="CM130" s="382" t="str">
        <f ca="1">+IF(OFFSET('Sanitation Data'!$D$30,0,10*ROW('Sanitation Data'!D124))="","",OFFSET('Sanitation Data'!$D$30,0,10*ROW('Sanitation Data'!D124)))</f>
        <v/>
      </c>
      <c r="CN130" s="382" t="str">
        <f ca="1">+IF(OFFSET('Sanitation Data'!$D$31,0,10*ROW('Sanitation Data'!D124))="","",OFFSET('Sanitation Data'!$D$31,0,10*ROW('Sanitation Data'!D124)))</f>
        <v/>
      </c>
      <c r="CO130" s="382" t="str">
        <f ca="1">+IF(OFFSET('Sanitation Data'!$D$32,0,10*ROW('Sanitation Data'!D124))="","",OFFSET('Sanitation Data'!$D$32,0,10*ROW('Sanitation Data'!D124)))</f>
        <v/>
      </c>
      <c r="CP130" s="382" t="str">
        <f ca="1">+IF(OFFSET('Sanitation Data'!$E$28,0,10*ROW('Sanitation Data'!E124))="","",OFFSET('Sanitation Data'!$E$28,0,10*ROW('Sanitation Data'!E124)))</f>
        <v/>
      </c>
      <c r="CQ130" s="382" t="str">
        <f ca="1">+IF(OFFSET('Sanitation Data'!$E$29,0,10*ROW('Sanitation Data'!E124))="","",OFFSET('Sanitation Data'!$E$29,0,10*ROW('Sanitation Data'!E124)))</f>
        <v/>
      </c>
      <c r="CR130" s="382" t="str">
        <f ca="1">+IF(OFFSET('Sanitation Data'!$E$30,0,10*ROW('Sanitation Data'!E124))="","",OFFSET('Sanitation Data'!$E$30,0,10*ROW('Sanitation Data'!E124)))</f>
        <v/>
      </c>
      <c r="CS130" s="382" t="str">
        <f ca="1">+IF(OFFSET('Sanitation Data'!$E$31,0,10*ROW('Sanitation Data'!E124))="","",OFFSET('Sanitation Data'!$E$31,0,10*ROW('Sanitation Data'!E124)))</f>
        <v/>
      </c>
      <c r="CT130" s="382" t="str">
        <f ca="1">+IF(OFFSET('Sanitation Data'!$E$32,0,10*ROW('Sanitation Data'!E124))="","",OFFSET('Sanitation Data'!$E$32,0,10*ROW('Sanitation Data'!E124)))</f>
        <v/>
      </c>
      <c r="CU130" s="382" t="str">
        <f ca="1">+IF(OFFSET('Sanitation Data'!$F$28,0,10*ROW('Sanitation Data'!F124))="","",OFFSET('Sanitation Data'!$F$28,0,10*ROW('Sanitation Data'!F124)))</f>
        <v/>
      </c>
      <c r="CV130" s="382" t="str">
        <f ca="1">+IF(OFFSET('Sanitation Data'!$F$29,0,10*ROW('Sanitation Data'!F124))="","",OFFSET('Sanitation Data'!$F$29,0,10*ROW('Sanitation Data'!F124)))</f>
        <v/>
      </c>
      <c r="CW130" s="382" t="str">
        <f ca="1">+IF(OFFSET('Sanitation Data'!$F$30,0,10*ROW('Sanitation Data'!F124))="","",OFFSET('Sanitation Data'!$F$30,0,10*ROW('Sanitation Data'!F124)))</f>
        <v/>
      </c>
      <c r="CX130" s="382" t="str">
        <f ca="1">+IF(OFFSET('Sanitation Data'!$F$31,0,10*ROW('Sanitation Data'!F124))="","",OFFSET('Sanitation Data'!$F$31,0,10*ROW('Sanitation Data'!F124)))</f>
        <v/>
      </c>
      <c r="CY130" s="382" t="str">
        <f ca="1">+IF(OFFSET('Sanitation Data'!$F$32,0,10*ROW('Sanitation Data'!F124))="","",OFFSET('Sanitation Data'!$F$32,0,10*ROW('Sanitation Data'!F124)))</f>
        <v/>
      </c>
      <c r="CZ130" s="382" t="str">
        <f ca="1">+IF(OFFSET('Sanitation Data'!$G$28,0,10*ROW('Sanitation Data'!G124))="","",OFFSET('Sanitation Data'!$G$28,0,10*ROW('Sanitation Data'!G124)))</f>
        <v/>
      </c>
      <c r="DA130" s="382" t="str">
        <f ca="1">+IF(OFFSET('Sanitation Data'!$G$29,0,10*ROW('Sanitation Data'!G124))="","",OFFSET('Sanitation Data'!$G$29,0,10*ROW('Sanitation Data'!G124)))</f>
        <v/>
      </c>
      <c r="DB130" s="382" t="str">
        <f ca="1">+IF(OFFSET('Sanitation Data'!$G$30,0,10*ROW('Sanitation Data'!G124))="","",OFFSET('Sanitation Data'!$G$30,0,10*ROW('Sanitation Data'!G124)))</f>
        <v/>
      </c>
      <c r="DC130" s="382" t="str">
        <f ca="1">+IF(OFFSET('Sanitation Data'!$G$31,0,10*ROW('Sanitation Data'!G124))="","",OFFSET('Sanitation Data'!$G$31,0,10*ROW('Sanitation Data'!G124)))</f>
        <v/>
      </c>
      <c r="DD130" s="382" t="str">
        <f ca="1">+IF(OFFSET('Sanitation Data'!$G$32,0,10*ROW('Sanitation Data'!G124))="","",OFFSET('Sanitation Data'!$G$32,0,10*ROW('Sanitation Data'!G124)))</f>
        <v/>
      </c>
      <c r="DE130" s="382" t="str">
        <f ca="1">+IF(OFFSET('Sanitation Data'!$H$28,0,10*ROW('Sanitation Data'!H124))="","",OFFSET('Sanitation Data'!$H$28,0,10*ROW('Sanitation Data'!H124)))</f>
        <v/>
      </c>
      <c r="DF130" s="382" t="str">
        <f ca="1">+IF(OFFSET('Sanitation Data'!$H$29,0,10*ROW('Sanitation Data'!H124))="","",OFFSET('Sanitation Data'!$H$29,0,10*ROW('Sanitation Data'!H124)))</f>
        <v/>
      </c>
      <c r="DG130" s="382" t="str">
        <f ca="1">+IF(OFFSET('Sanitation Data'!$H$30,0,10*ROW('Sanitation Data'!H124))="","",OFFSET('Sanitation Data'!$H$30,0,10*ROW('Sanitation Data'!H124)))</f>
        <v/>
      </c>
      <c r="DH130" s="382" t="str">
        <f ca="1">+IF(OFFSET('Sanitation Data'!$H$31,0,10*ROW('Sanitation Data'!H124))="","",OFFSET('Sanitation Data'!$H$31,0,10*ROW('Sanitation Data'!H124)))</f>
        <v/>
      </c>
      <c r="DI130" s="382" t="str">
        <f ca="1">+IF(OFFSET('Sanitation Data'!$H$32,0,10*ROW('Sanitation Data'!H124))="","",OFFSET('Sanitation Data'!$H$32,0,10*ROW('Sanitation Data'!H124)))</f>
        <v/>
      </c>
      <c r="DJ130" s="382" t="str">
        <f ca="1">+IF(OFFSET('Sanitation Data'!$I$28,0,10*ROW('Sanitation Data'!I124))="","",OFFSET('Sanitation Data'!$I$28,0,10*ROW('Sanitation Data'!I124)))</f>
        <v/>
      </c>
      <c r="DK130" s="382" t="str">
        <f ca="1">+IF(OFFSET('Sanitation Data'!$I$29,0,10*ROW('Sanitation Data'!I124))="","",OFFSET('Sanitation Data'!$I$29,0,10*ROW('Sanitation Data'!I124)))</f>
        <v/>
      </c>
      <c r="DL130" s="382" t="str">
        <f ca="1">+IF(OFFSET('Sanitation Data'!$I$30,0,10*ROW('Sanitation Data'!I124))="","",OFFSET('Sanitation Data'!$I$30,0,10*ROW('Sanitation Data'!I124)))</f>
        <v/>
      </c>
      <c r="DM130" s="382" t="str">
        <f ca="1">+IF(OFFSET('Sanitation Data'!$I$31,0,10*ROW('Sanitation Data'!I124))="","",OFFSET('Sanitation Data'!$I$31,0,10*ROW('Sanitation Data'!I124)))</f>
        <v/>
      </c>
      <c r="DN130" s="382" t="str">
        <f ca="1">+IF(OFFSET('Sanitation Data'!$I$32,0,10*ROW('Sanitation Data'!I124))="","",OFFSET('Sanitation Data'!$I$32,0,10*ROW('Sanitation Data'!I124)))</f>
        <v/>
      </c>
      <c r="DO130" s="382" t="str">
        <f ca="1">+IF(OFFSET('Hygiene Data'!$D$11,0,10*ROW('Hygiene Data'!D124))="","",OFFSET('Hygiene Data'!$D$11,0,10*ROW('Hygiene Data'!D124)))</f>
        <v/>
      </c>
      <c r="DP130" s="382" t="str">
        <f ca="1">+IF(OFFSET('Hygiene Data'!$D$12,0,10*ROW('Hygiene Data'!D124))="","",OFFSET('Hygiene Data'!$D$12,0,10*ROW('Hygiene Data'!D124)))</f>
        <v/>
      </c>
      <c r="DQ130" s="382" t="str">
        <f ca="1">+IF(OFFSET('Hygiene Data'!$D$13,0,10*ROW('Hygiene Data'!D124))="","",OFFSET('Hygiene Data'!$D$13,0,10*ROW('Hygiene Data'!D124)))</f>
        <v/>
      </c>
      <c r="DR130" s="382" t="str">
        <f ca="1">+IF(OFFSET('Hygiene Data'!$E$11,0,10*ROW('Hygiene Data'!E124))="","",OFFSET('Hygiene Data'!$E$11,0,10*ROW('Hygiene Data'!E124)))</f>
        <v/>
      </c>
      <c r="DS130" s="382" t="str">
        <f ca="1">+IF(OFFSET('Hygiene Data'!$E$12,0,10*ROW('Hygiene Data'!E124))="","",OFFSET('Hygiene Data'!$E$12,0,10*ROW('Hygiene Data'!E124)))</f>
        <v/>
      </c>
      <c r="DT130" s="382" t="str">
        <f ca="1">+IF(OFFSET('Hygiene Data'!$E$13,0,10*ROW('Hygiene Data'!E124))="","",OFFSET('Hygiene Data'!$E$13,0,10*ROW('Hygiene Data'!E124)))</f>
        <v/>
      </c>
      <c r="DU130" s="382" t="str">
        <f ca="1">+IF(OFFSET('Hygiene Data'!$F$11,0,10*ROW('Hygiene Data'!F124))="","",OFFSET('Hygiene Data'!$F$11,0,10*ROW('Hygiene Data'!F124)))</f>
        <v/>
      </c>
      <c r="DV130" s="382" t="str">
        <f ca="1">+IF(OFFSET('Hygiene Data'!$F$12,0,10*ROW('Hygiene Data'!F124))="","",OFFSET('Hygiene Data'!$F$12,0,10*ROW('Hygiene Data'!F124)))</f>
        <v/>
      </c>
      <c r="DW130" s="382" t="str">
        <f ca="1">+IF(OFFSET('Hygiene Data'!$F$13,0,10*ROW('Hygiene Data'!F124))="","",OFFSET('Hygiene Data'!$F$13,0,10*ROW('Hygiene Data'!F124)))</f>
        <v/>
      </c>
      <c r="DX130" s="382" t="str">
        <f ca="1">+IF(OFFSET('Hygiene Data'!$G$11,0,10*ROW('Hygiene Data'!G124))="","",OFFSET('Hygiene Data'!$G$11,0,10*ROW('Hygiene Data'!G124)))</f>
        <v/>
      </c>
      <c r="DY130" s="382" t="str">
        <f ca="1">+IF(OFFSET('Hygiene Data'!$G$12,0,10*ROW('Hygiene Data'!G124))="","",OFFSET('Hygiene Data'!$G$12,0,10*ROW('Hygiene Data'!G124)))</f>
        <v/>
      </c>
      <c r="DZ130" s="382" t="str">
        <f ca="1">+IF(OFFSET('Hygiene Data'!$G$13,0,10*ROW('Hygiene Data'!G124))="","",OFFSET('Hygiene Data'!$G$13,0,10*ROW('Hygiene Data'!G124)))</f>
        <v/>
      </c>
      <c r="EA130" s="382" t="str">
        <f ca="1">+IF(OFFSET('Hygiene Data'!$H$11,0,10*ROW('Hygiene Data'!H124))="","",OFFSET('Hygiene Data'!$H$11,0,10*ROW('Hygiene Data'!H124)))</f>
        <v/>
      </c>
      <c r="EB130" s="382" t="str">
        <f ca="1">+IF(OFFSET('Hygiene Data'!$H$12,0,10*ROW('Hygiene Data'!H124))="","",OFFSET('Hygiene Data'!$H$12,0,10*ROW('Hygiene Data'!H124)))</f>
        <v/>
      </c>
      <c r="EC130" s="382" t="str">
        <f ca="1">+IF(OFFSET('Hygiene Data'!$H$13,0,10*ROW('Hygiene Data'!H124))="","",OFFSET('Hygiene Data'!$H$13,0,10*ROW('Hygiene Data'!H124)))</f>
        <v/>
      </c>
      <c r="ED130" s="382" t="str">
        <f ca="1">+IF(OFFSET('Hygiene Data'!$I$11,0,10*ROW('Hygiene Data'!I124))="","",OFFSET('Hygiene Data'!$I$11,0,10*ROW('Hygiene Data'!I124)))</f>
        <v/>
      </c>
      <c r="EE130" s="382" t="str">
        <f ca="1">+IF(OFFSET('Hygiene Data'!$I$12,0,10*ROW('Hygiene Data'!I124))="","",OFFSET('Hygiene Data'!$I$12,0,10*ROW('Hygiene Data'!I124)))</f>
        <v/>
      </c>
      <c r="EF130" s="382" t="str">
        <f ca="1">+IF(OFFSET('Hygiene Data'!$I$13,0,10*ROW('Hygiene Data'!I124))="","",OFFSET('Hygiene Data'!$I$13,0,10*ROW('Hygiene Data'!I124)))</f>
        <v/>
      </c>
    </row>
    <row r="131" spans="1:136" x14ac:dyDescent="0.25">
      <c r="A131" s="491" t="str">
        <f ca="1">+IF(OFFSET('Water Data'!$B$2,0,10*ROW('Water Data'!E125))="","",OFFSET('Water Data'!$B$2,0,10*ROW('Water Data'!E125)))</f>
        <v/>
      </c>
      <c r="B131" s="491"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18" t="str">
        <f t="shared" ca="1" si="1"/>
        <v/>
      </c>
      <c r="D131" s="519"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19"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19"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19"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19"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19"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19"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19"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19"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19"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19"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19"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19"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19"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19"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19"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19"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19"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20"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20"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20"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20"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20"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20"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20"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20"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20"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20"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20"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20"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20"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20"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20"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20"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20"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20"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20"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20"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20"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20"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20"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20"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20"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20"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20"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20"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20"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20"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21"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97"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21"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21"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21"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21"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21"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21"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21"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21"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21"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21"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21"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21"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21"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21"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21"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21"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82" t="str">
        <f ca="1">+IF(OFFSET('Water Data'!$D$27,0,10*ROW('Water Data'!D125))="","",OFFSET('Water Data'!$D$27,0,10*ROW('Water Data'!D125)))</f>
        <v/>
      </c>
      <c r="BT131" s="382" t="str">
        <f ca="1">+IF(OFFSET('Water Data'!$D$28,0,10*ROW('Water Data'!D125))="","",OFFSET('Water Data'!$D$28,0,10*ROW('Water Data'!D125)))</f>
        <v/>
      </c>
      <c r="BU131" s="382" t="str">
        <f ca="1">+IF(OFFSET('Water Data'!$D$29,0,10*ROW('Water Data'!D125))="","",OFFSET('Water Data'!$D$29,0,10*ROW('Water Data'!D125)))</f>
        <v/>
      </c>
      <c r="BV131" s="382" t="str">
        <f ca="1">+IF(OFFSET('Water Data'!$E$27,0,10*ROW('Water Data'!E125))="","",OFFSET('Water Data'!$E$27,0,10*ROW('Water Data'!E125)))</f>
        <v/>
      </c>
      <c r="BW131" s="382" t="str">
        <f ca="1">+IF(OFFSET('Water Data'!$E$28,0,10*ROW('Water Data'!E125))="","",OFFSET('Water Data'!$E$28,0,10*ROW('Water Data'!E125)))</f>
        <v/>
      </c>
      <c r="BX131" s="382" t="str">
        <f ca="1">+IF(OFFSET('Water Data'!$E$29,0,10*ROW('Water Data'!E125))="","",OFFSET('Water Data'!$E$29,0,10*ROW('Water Data'!E125)))</f>
        <v/>
      </c>
      <c r="BY131" s="382" t="str">
        <f ca="1">+IF(OFFSET('Water Data'!$F$27,0,10*ROW('Water Data'!F125))="","",OFFSET('Water Data'!$F$27,0,10*ROW('Water Data'!F125)))</f>
        <v/>
      </c>
      <c r="BZ131" s="382" t="str">
        <f ca="1">+IF(OFFSET('Water Data'!$F$28,0,10*ROW('Water Data'!F125))="","",OFFSET('Water Data'!$F$28,0,10*ROW('Water Data'!F125)))</f>
        <v/>
      </c>
      <c r="CA131" s="382" t="str">
        <f ca="1">+IF(OFFSET('Water Data'!$F$29,0,10*ROW('Water Data'!F125))="","",OFFSET('Water Data'!$F$29,0,10*ROW('Water Data'!F125)))</f>
        <v/>
      </c>
      <c r="CB131" s="382" t="str">
        <f ca="1">+IF(OFFSET('Water Data'!$G$27,0,10*ROW('Water Data'!G125))="","",OFFSET('Water Data'!$G$27,0,10*ROW('Water Data'!G125)))</f>
        <v/>
      </c>
      <c r="CC131" s="382" t="str">
        <f ca="1">+IF(OFFSET('Water Data'!$G$28,0,10*ROW('Water Data'!G125))="","",OFFSET('Water Data'!$G$28,0,10*ROW('Water Data'!G125)))</f>
        <v/>
      </c>
      <c r="CD131" s="382" t="str">
        <f ca="1">+IF(OFFSET('Water Data'!$G$29,0,10*ROW('Water Data'!G125))="","",OFFSET('Water Data'!$G$29,0,10*ROW('Water Data'!G125)))</f>
        <v/>
      </c>
      <c r="CE131" s="382" t="str">
        <f ca="1">+IF(OFFSET('Water Data'!$H$27,0,10*ROW('Water Data'!H125))="","",OFFSET('Water Data'!$H$27,0,10*ROW('Water Data'!H125)))</f>
        <v/>
      </c>
      <c r="CF131" s="382" t="str">
        <f ca="1">+IF(OFFSET('Water Data'!$H$28,0,10*ROW('Water Data'!H125))="","",OFFSET('Water Data'!$H$28,0,10*ROW('Water Data'!H125)))</f>
        <v/>
      </c>
      <c r="CG131" s="382" t="str">
        <f ca="1">+IF(OFFSET('Water Data'!$H$29,0,10*ROW('Water Data'!H125))="","",OFFSET('Water Data'!$H$29,0,10*ROW('Water Data'!H125)))</f>
        <v/>
      </c>
      <c r="CH131" s="382" t="str">
        <f ca="1">+IF(OFFSET('Water Data'!$I$27,0,10*ROW('Water Data'!I125))="","",OFFSET('Water Data'!$I$27,0,10*ROW('Water Data'!I125)))</f>
        <v/>
      </c>
      <c r="CI131" s="382" t="str">
        <f ca="1">+IF(OFFSET('Water Data'!$I$28,0,10*ROW('Water Data'!I125))="","",OFFSET('Water Data'!$I$28,0,10*ROW('Water Data'!I125)))</f>
        <v/>
      </c>
      <c r="CJ131" s="382" t="str">
        <f ca="1">+IF(OFFSET('Water Data'!$I$29,0,10*ROW('Water Data'!I125))="","",OFFSET('Water Data'!$I$29,0,10*ROW('Water Data'!I125)))</f>
        <v/>
      </c>
      <c r="CK131" s="382" t="str">
        <f ca="1">+IF(OFFSET('Sanitation Data'!$D$28,0,10*ROW('Sanitation Data'!D125))="","",OFFSET('Sanitation Data'!$D$28,0,10*ROW('Sanitation Data'!D125)))</f>
        <v/>
      </c>
      <c r="CL131" s="382" t="str">
        <f ca="1">+IF(OFFSET('Sanitation Data'!$D$29,0,10*ROW('Sanitation Data'!D125))="","",OFFSET('Sanitation Data'!$D$29,0,10*ROW('Sanitation Data'!D125)))</f>
        <v/>
      </c>
      <c r="CM131" s="382" t="str">
        <f ca="1">+IF(OFFSET('Sanitation Data'!$D$30,0,10*ROW('Sanitation Data'!D125))="","",OFFSET('Sanitation Data'!$D$30,0,10*ROW('Sanitation Data'!D125)))</f>
        <v/>
      </c>
      <c r="CN131" s="382" t="str">
        <f ca="1">+IF(OFFSET('Sanitation Data'!$D$31,0,10*ROW('Sanitation Data'!D125))="","",OFFSET('Sanitation Data'!$D$31,0,10*ROW('Sanitation Data'!D125)))</f>
        <v/>
      </c>
      <c r="CO131" s="382" t="str">
        <f ca="1">+IF(OFFSET('Sanitation Data'!$D$32,0,10*ROW('Sanitation Data'!D125))="","",OFFSET('Sanitation Data'!$D$32,0,10*ROW('Sanitation Data'!D125)))</f>
        <v/>
      </c>
      <c r="CP131" s="382" t="str">
        <f ca="1">+IF(OFFSET('Sanitation Data'!$E$28,0,10*ROW('Sanitation Data'!E125))="","",OFFSET('Sanitation Data'!$E$28,0,10*ROW('Sanitation Data'!E125)))</f>
        <v/>
      </c>
      <c r="CQ131" s="382" t="str">
        <f ca="1">+IF(OFFSET('Sanitation Data'!$E$29,0,10*ROW('Sanitation Data'!E125))="","",OFFSET('Sanitation Data'!$E$29,0,10*ROW('Sanitation Data'!E125)))</f>
        <v/>
      </c>
      <c r="CR131" s="382" t="str">
        <f ca="1">+IF(OFFSET('Sanitation Data'!$E$30,0,10*ROW('Sanitation Data'!E125))="","",OFFSET('Sanitation Data'!$E$30,0,10*ROW('Sanitation Data'!E125)))</f>
        <v/>
      </c>
      <c r="CS131" s="382" t="str">
        <f ca="1">+IF(OFFSET('Sanitation Data'!$E$31,0,10*ROW('Sanitation Data'!E125))="","",OFFSET('Sanitation Data'!$E$31,0,10*ROW('Sanitation Data'!E125)))</f>
        <v/>
      </c>
      <c r="CT131" s="382" t="str">
        <f ca="1">+IF(OFFSET('Sanitation Data'!$E$32,0,10*ROW('Sanitation Data'!E125))="","",OFFSET('Sanitation Data'!$E$32,0,10*ROW('Sanitation Data'!E125)))</f>
        <v/>
      </c>
      <c r="CU131" s="382" t="str">
        <f ca="1">+IF(OFFSET('Sanitation Data'!$F$28,0,10*ROW('Sanitation Data'!F125))="","",OFFSET('Sanitation Data'!$F$28,0,10*ROW('Sanitation Data'!F125)))</f>
        <v/>
      </c>
      <c r="CV131" s="382" t="str">
        <f ca="1">+IF(OFFSET('Sanitation Data'!$F$29,0,10*ROW('Sanitation Data'!F125))="","",OFFSET('Sanitation Data'!$F$29,0,10*ROW('Sanitation Data'!F125)))</f>
        <v/>
      </c>
      <c r="CW131" s="382" t="str">
        <f ca="1">+IF(OFFSET('Sanitation Data'!$F$30,0,10*ROW('Sanitation Data'!F125))="","",OFFSET('Sanitation Data'!$F$30,0,10*ROW('Sanitation Data'!F125)))</f>
        <v/>
      </c>
      <c r="CX131" s="382" t="str">
        <f ca="1">+IF(OFFSET('Sanitation Data'!$F$31,0,10*ROW('Sanitation Data'!F125))="","",OFFSET('Sanitation Data'!$F$31,0,10*ROW('Sanitation Data'!F125)))</f>
        <v/>
      </c>
      <c r="CY131" s="382" t="str">
        <f ca="1">+IF(OFFSET('Sanitation Data'!$F$32,0,10*ROW('Sanitation Data'!F125))="","",OFFSET('Sanitation Data'!$F$32,0,10*ROW('Sanitation Data'!F125)))</f>
        <v/>
      </c>
      <c r="CZ131" s="382" t="str">
        <f ca="1">+IF(OFFSET('Sanitation Data'!$G$28,0,10*ROW('Sanitation Data'!G125))="","",OFFSET('Sanitation Data'!$G$28,0,10*ROW('Sanitation Data'!G125)))</f>
        <v/>
      </c>
      <c r="DA131" s="382" t="str">
        <f ca="1">+IF(OFFSET('Sanitation Data'!$G$29,0,10*ROW('Sanitation Data'!G125))="","",OFFSET('Sanitation Data'!$G$29,0,10*ROW('Sanitation Data'!G125)))</f>
        <v/>
      </c>
      <c r="DB131" s="382" t="str">
        <f ca="1">+IF(OFFSET('Sanitation Data'!$G$30,0,10*ROW('Sanitation Data'!G125))="","",OFFSET('Sanitation Data'!$G$30,0,10*ROW('Sanitation Data'!G125)))</f>
        <v/>
      </c>
      <c r="DC131" s="382" t="str">
        <f ca="1">+IF(OFFSET('Sanitation Data'!$G$31,0,10*ROW('Sanitation Data'!G125))="","",OFFSET('Sanitation Data'!$G$31,0,10*ROW('Sanitation Data'!G125)))</f>
        <v/>
      </c>
      <c r="DD131" s="382" t="str">
        <f ca="1">+IF(OFFSET('Sanitation Data'!$G$32,0,10*ROW('Sanitation Data'!G125))="","",OFFSET('Sanitation Data'!$G$32,0,10*ROW('Sanitation Data'!G125)))</f>
        <v/>
      </c>
      <c r="DE131" s="382" t="str">
        <f ca="1">+IF(OFFSET('Sanitation Data'!$H$28,0,10*ROW('Sanitation Data'!H125))="","",OFFSET('Sanitation Data'!$H$28,0,10*ROW('Sanitation Data'!H125)))</f>
        <v/>
      </c>
      <c r="DF131" s="382" t="str">
        <f ca="1">+IF(OFFSET('Sanitation Data'!$H$29,0,10*ROW('Sanitation Data'!H125))="","",OFFSET('Sanitation Data'!$H$29,0,10*ROW('Sanitation Data'!H125)))</f>
        <v/>
      </c>
      <c r="DG131" s="382" t="str">
        <f ca="1">+IF(OFFSET('Sanitation Data'!$H$30,0,10*ROW('Sanitation Data'!H125))="","",OFFSET('Sanitation Data'!$H$30,0,10*ROW('Sanitation Data'!H125)))</f>
        <v/>
      </c>
      <c r="DH131" s="382" t="str">
        <f ca="1">+IF(OFFSET('Sanitation Data'!$H$31,0,10*ROW('Sanitation Data'!H125))="","",OFFSET('Sanitation Data'!$H$31,0,10*ROW('Sanitation Data'!H125)))</f>
        <v/>
      </c>
      <c r="DI131" s="382" t="str">
        <f ca="1">+IF(OFFSET('Sanitation Data'!$H$32,0,10*ROW('Sanitation Data'!H125))="","",OFFSET('Sanitation Data'!$H$32,0,10*ROW('Sanitation Data'!H125)))</f>
        <v/>
      </c>
      <c r="DJ131" s="382" t="str">
        <f ca="1">+IF(OFFSET('Sanitation Data'!$I$28,0,10*ROW('Sanitation Data'!I125))="","",OFFSET('Sanitation Data'!$I$28,0,10*ROW('Sanitation Data'!I125)))</f>
        <v/>
      </c>
      <c r="DK131" s="382" t="str">
        <f ca="1">+IF(OFFSET('Sanitation Data'!$I$29,0,10*ROW('Sanitation Data'!I125))="","",OFFSET('Sanitation Data'!$I$29,0,10*ROW('Sanitation Data'!I125)))</f>
        <v/>
      </c>
      <c r="DL131" s="382" t="str">
        <f ca="1">+IF(OFFSET('Sanitation Data'!$I$30,0,10*ROW('Sanitation Data'!I125))="","",OFFSET('Sanitation Data'!$I$30,0,10*ROW('Sanitation Data'!I125)))</f>
        <v/>
      </c>
      <c r="DM131" s="382" t="str">
        <f ca="1">+IF(OFFSET('Sanitation Data'!$I$31,0,10*ROW('Sanitation Data'!I125))="","",OFFSET('Sanitation Data'!$I$31,0,10*ROW('Sanitation Data'!I125)))</f>
        <v/>
      </c>
      <c r="DN131" s="382" t="str">
        <f ca="1">+IF(OFFSET('Sanitation Data'!$I$32,0,10*ROW('Sanitation Data'!I125))="","",OFFSET('Sanitation Data'!$I$32,0,10*ROW('Sanitation Data'!I125)))</f>
        <v/>
      </c>
      <c r="DO131" s="382" t="str">
        <f ca="1">+IF(OFFSET('Hygiene Data'!$D$11,0,10*ROW('Hygiene Data'!D125))="","",OFFSET('Hygiene Data'!$D$11,0,10*ROW('Hygiene Data'!D125)))</f>
        <v/>
      </c>
      <c r="DP131" s="382" t="str">
        <f ca="1">+IF(OFFSET('Hygiene Data'!$D$12,0,10*ROW('Hygiene Data'!D125))="","",OFFSET('Hygiene Data'!$D$12,0,10*ROW('Hygiene Data'!D125)))</f>
        <v/>
      </c>
      <c r="DQ131" s="382" t="str">
        <f ca="1">+IF(OFFSET('Hygiene Data'!$D$13,0,10*ROW('Hygiene Data'!D125))="","",OFFSET('Hygiene Data'!$D$13,0,10*ROW('Hygiene Data'!D125)))</f>
        <v/>
      </c>
      <c r="DR131" s="382" t="str">
        <f ca="1">+IF(OFFSET('Hygiene Data'!$E$11,0,10*ROW('Hygiene Data'!E125))="","",OFFSET('Hygiene Data'!$E$11,0,10*ROW('Hygiene Data'!E125)))</f>
        <v/>
      </c>
      <c r="DS131" s="382" t="str">
        <f ca="1">+IF(OFFSET('Hygiene Data'!$E$12,0,10*ROW('Hygiene Data'!E125))="","",OFFSET('Hygiene Data'!$E$12,0,10*ROW('Hygiene Data'!E125)))</f>
        <v/>
      </c>
      <c r="DT131" s="382" t="str">
        <f ca="1">+IF(OFFSET('Hygiene Data'!$E$13,0,10*ROW('Hygiene Data'!E125))="","",OFFSET('Hygiene Data'!$E$13,0,10*ROW('Hygiene Data'!E125)))</f>
        <v/>
      </c>
      <c r="DU131" s="382" t="str">
        <f ca="1">+IF(OFFSET('Hygiene Data'!$F$11,0,10*ROW('Hygiene Data'!F125))="","",OFFSET('Hygiene Data'!$F$11,0,10*ROW('Hygiene Data'!F125)))</f>
        <v/>
      </c>
      <c r="DV131" s="382" t="str">
        <f ca="1">+IF(OFFSET('Hygiene Data'!$F$12,0,10*ROW('Hygiene Data'!F125))="","",OFFSET('Hygiene Data'!$F$12,0,10*ROW('Hygiene Data'!F125)))</f>
        <v/>
      </c>
      <c r="DW131" s="382" t="str">
        <f ca="1">+IF(OFFSET('Hygiene Data'!$F$13,0,10*ROW('Hygiene Data'!F125))="","",OFFSET('Hygiene Data'!$F$13,0,10*ROW('Hygiene Data'!F125)))</f>
        <v/>
      </c>
      <c r="DX131" s="382" t="str">
        <f ca="1">+IF(OFFSET('Hygiene Data'!$G$11,0,10*ROW('Hygiene Data'!G125))="","",OFFSET('Hygiene Data'!$G$11,0,10*ROW('Hygiene Data'!G125)))</f>
        <v/>
      </c>
      <c r="DY131" s="382" t="str">
        <f ca="1">+IF(OFFSET('Hygiene Data'!$G$12,0,10*ROW('Hygiene Data'!G125))="","",OFFSET('Hygiene Data'!$G$12,0,10*ROW('Hygiene Data'!G125)))</f>
        <v/>
      </c>
      <c r="DZ131" s="382" t="str">
        <f ca="1">+IF(OFFSET('Hygiene Data'!$G$13,0,10*ROW('Hygiene Data'!G125))="","",OFFSET('Hygiene Data'!$G$13,0,10*ROW('Hygiene Data'!G125)))</f>
        <v/>
      </c>
      <c r="EA131" s="382" t="str">
        <f ca="1">+IF(OFFSET('Hygiene Data'!$H$11,0,10*ROW('Hygiene Data'!H125))="","",OFFSET('Hygiene Data'!$H$11,0,10*ROW('Hygiene Data'!H125)))</f>
        <v/>
      </c>
      <c r="EB131" s="382" t="str">
        <f ca="1">+IF(OFFSET('Hygiene Data'!$H$12,0,10*ROW('Hygiene Data'!H125))="","",OFFSET('Hygiene Data'!$H$12,0,10*ROW('Hygiene Data'!H125)))</f>
        <v/>
      </c>
      <c r="EC131" s="382" t="str">
        <f ca="1">+IF(OFFSET('Hygiene Data'!$H$13,0,10*ROW('Hygiene Data'!H125))="","",OFFSET('Hygiene Data'!$H$13,0,10*ROW('Hygiene Data'!H125)))</f>
        <v/>
      </c>
      <c r="ED131" s="382" t="str">
        <f ca="1">+IF(OFFSET('Hygiene Data'!$I$11,0,10*ROW('Hygiene Data'!I125))="","",OFFSET('Hygiene Data'!$I$11,0,10*ROW('Hygiene Data'!I125)))</f>
        <v/>
      </c>
      <c r="EE131" s="382" t="str">
        <f ca="1">+IF(OFFSET('Hygiene Data'!$I$12,0,10*ROW('Hygiene Data'!I125))="","",OFFSET('Hygiene Data'!$I$12,0,10*ROW('Hygiene Data'!I125)))</f>
        <v/>
      </c>
      <c r="EF131" s="382" t="str">
        <f ca="1">+IF(OFFSET('Hygiene Data'!$I$13,0,10*ROW('Hygiene Data'!I125))="","",OFFSET('Hygiene Data'!$I$13,0,10*ROW('Hygiene Data'!I125)))</f>
        <v/>
      </c>
    </row>
    <row r="132" spans="1:136" x14ac:dyDescent="0.25">
      <c r="A132" s="491" t="str">
        <f ca="1">+IF(OFFSET('Water Data'!$B$2,0,10*ROW('Water Data'!E126))="","",OFFSET('Water Data'!$B$2,0,10*ROW('Water Data'!E126)))</f>
        <v/>
      </c>
      <c r="B132" s="491"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18" t="str">
        <f t="shared" ca="1" si="1"/>
        <v/>
      </c>
      <c r="D132" s="519"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19"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19"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19"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19"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19"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19"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19"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19"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19"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19"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19"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19"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19"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19"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19"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19"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19"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20"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20"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20"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20"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20"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20"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20"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20"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20"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20"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20"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20"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20"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20"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20"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20"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20"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20"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20"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20"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20"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20"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20"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20"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20"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20"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20"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20"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20"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20"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21"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97"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21"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21"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21"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21"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21"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21"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21"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21"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21"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21"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21"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21"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21"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21"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21"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21"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82" t="str">
        <f ca="1">+IF(OFFSET('Water Data'!$D$27,0,10*ROW('Water Data'!D126))="","",OFFSET('Water Data'!$D$27,0,10*ROW('Water Data'!D126)))</f>
        <v/>
      </c>
      <c r="BT132" s="382" t="str">
        <f ca="1">+IF(OFFSET('Water Data'!$D$28,0,10*ROW('Water Data'!D126))="","",OFFSET('Water Data'!$D$28,0,10*ROW('Water Data'!D126)))</f>
        <v/>
      </c>
      <c r="BU132" s="382" t="str">
        <f ca="1">+IF(OFFSET('Water Data'!$D$29,0,10*ROW('Water Data'!D126))="","",OFFSET('Water Data'!$D$29,0,10*ROW('Water Data'!D126)))</f>
        <v/>
      </c>
      <c r="BV132" s="382" t="str">
        <f ca="1">+IF(OFFSET('Water Data'!$E$27,0,10*ROW('Water Data'!E126))="","",OFFSET('Water Data'!$E$27,0,10*ROW('Water Data'!E126)))</f>
        <v/>
      </c>
      <c r="BW132" s="382" t="str">
        <f ca="1">+IF(OFFSET('Water Data'!$E$28,0,10*ROW('Water Data'!E126))="","",OFFSET('Water Data'!$E$28,0,10*ROW('Water Data'!E126)))</f>
        <v/>
      </c>
      <c r="BX132" s="382" t="str">
        <f ca="1">+IF(OFFSET('Water Data'!$E$29,0,10*ROW('Water Data'!E126))="","",OFFSET('Water Data'!$E$29,0,10*ROW('Water Data'!E126)))</f>
        <v/>
      </c>
      <c r="BY132" s="382" t="str">
        <f ca="1">+IF(OFFSET('Water Data'!$F$27,0,10*ROW('Water Data'!F126))="","",OFFSET('Water Data'!$F$27,0,10*ROW('Water Data'!F126)))</f>
        <v/>
      </c>
      <c r="BZ132" s="382" t="str">
        <f ca="1">+IF(OFFSET('Water Data'!$F$28,0,10*ROW('Water Data'!F126))="","",OFFSET('Water Data'!$F$28,0,10*ROW('Water Data'!F126)))</f>
        <v/>
      </c>
      <c r="CA132" s="382" t="str">
        <f ca="1">+IF(OFFSET('Water Data'!$F$29,0,10*ROW('Water Data'!F126))="","",OFFSET('Water Data'!$F$29,0,10*ROW('Water Data'!F126)))</f>
        <v/>
      </c>
      <c r="CB132" s="382" t="str">
        <f ca="1">+IF(OFFSET('Water Data'!$G$27,0,10*ROW('Water Data'!G126))="","",OFFSET('Water Data'!$G$27,0,10*ROW('Water Data'!G126)))</f>
        <v/>
      </c>
      <c r="CC132" s="382" t="str">
        <f ca="1">+IF(OFFSET('Water Data'!$G$28,0,10*ROW('Water Data'!G126))="","",OFFSET('Water Data'!$G$28,0,10*ROW('Water Data'!G126)))</f>
        <v/>
      </c>
      <c r="CD132" s="382" t="str">
        <f ca="1">+IF(OFFSET('Water Data'!$G$29,0,10*ROW('Water Data'!G126))="","",OFFSET('Water Data'!$G$29,0,10*ROW('Water Data'!G126)))</f>
        <v/>
      </c>
      <c r="CE132" s="382" t="str">
        <f ca="1">+IF(OFFSET('Water Data'!$H$27,0,10*ROW('Water Data'!H126))="","",OFFSET('Water Data'!$H$27,0,10*ROW('Water Data'!H126)))</f>
        <v/>
      </c>
      <c r="CF132" s="382" t="str">
        <f ca="1">+IF(OFFSET('Water Data'!$H$28,0,10*ROW('Water Data'!H126))="","",OFFSET('Water Data'!$H$28,0,10*ROW('Water Data'!H126)))</f>
        <v/>
      </c>
      <c r="CG132" s="382" t="str">
        <f ca="1">+IF(OFFSET('Water Data'!$H$29,0,10*ROW('Water Data'!H126))="","",OFFSET('Water Data'!$H$29,0,10*ROW('Water Data'!H126)))</f>
        <v/>
      </c>
      <c r="CH132" s="382" t="str">
        <f ca="1">+IF(OFFSET('Water Data'!$I$27,0,10*ROW('Water Data'!I126))="","",OFFSET('Water Data'!$I$27,0,10*ROW('Water Data'!I126)))</f>
        <v/>
      </c>
      <c r="CI132" s="382" t="str">
        <f ca="1">+IF(OFFSET('Water Data'!$I$28,0,10*ROW('Water Data'!I126))="","",OFFSET('Water Data'!$I$28,0,10*ROW('Water Data'!I126)))</f>
        <v/>
      </c>
      <c r="CJ132" s="382" t="str">
        <f ca="1">+IF(OFFSET('Water Data'!$I$29,0,10*ROW('Water Data'!I126))="","",OFFSET('Water Data'!$I$29,0,10*ROW('Water Data'!I126)))</f>
        <v/>
      </c>
      <c r="CK132" s="382" t="str">
        <f ca="1">+IF(OFFSET('Sanitation Data'!$D$28,0,10*ROW('Sanitation Data'!D126))="","",OFFSET('Sanitation Data'!$D$28,0,10*ROW('Sanitation Data'!D126)))</f>
        <v/>
      </c>
      <c r="CL132" s="382" t="str">
        <f ca="1">+IF(OFFSET('Sanitation Data'!$D$29,0,10*ROW('Sanitation Data'!D126))="","",OFFSET('Sanitation Data'!$D$29,0,10*ROW('Sanitation Data'!D126)))</f>
        <v/>
      </c>
      <c r="CM132" s="382" t="str">
        <f ca="1">+IF(OFFSET('Sanitation Data'!$D$30,0,10*ROW('Sanitation Data'!D126))="","",OFFSET('Sanitation Data'!$D$30,0,10*ROW('Sanitation Data'!D126)))</f>
        <v/>
      </c>
      <c r="CN132" s="382" t="str">
        <f ca="1">+IF(OFFSET('Sanitation Data'!$D$31,0,10*ROW('Sanitation Data'!D126))="","",OFFSET('Sanitation Data'!$D$31,0,10*ROW('Sanitation Data'!D126)))</f>
        <v/>
      </c>
      <c r="CO132" s="382" t="str">
        <f ca="1">+IF(OFFSET('Sanitation Data'!$D$32,0,10*ROW('Sanitation Data'!D126))="","",OFFSET('Sanitation Data'!$D$32,0,10*ROW('Sanitation Data'!D126)))</f>
        <v/>
      </c>
      <c r="CP132" s="382" t="str">
        <f ca="1">+IF(OFFSET('Sanitation Data'!$E$28,0,10*ROW('Sanitation Data'!E126))="","",OFFSET('Sanitation Data'!$E$28,0,10*ROW('Sanitation Data'!E126)))</f>
        <v/>
      </c>
      <c r="CQ132" s="382" t="str">
        <f ca="1">+IF(OFFSET('Sanitation Data'!$E$29,0,10*ROW('Sanitation Data'!E126))="","",OFFSET('Sanitation Data'!$E$29,0,10*ROW('Sanitation Data'!E126)))</f>
        <v/>
      </c>
      <c r="CR132" s="382" t="str">
        <f ca="1">+IF(OFFSET('Sanitation Data'!$E$30,0,10*ROW('Sanitation Data'!E126))="","",OFFSET('Sanitation Data'!$E$30,0,10*ROW('Sanitation Data'!E126)))</f>
        <v/>
      </c>
      <c r="CS132" s="382" t="str">
        <f ca="1">+IF(OFFSET('Sanitation Data'!$E$31,0,10*ROW('Sanitation Data'!E126))="","",OFFSET('Sanitation Data'!$E$31,0,10*ROW('Sanitation Data'!E126)))</f>
        <v/>
      </c>
      <c r="CT132" s="382" t="str">
        <f ca="1">+IF(OFFSET('Sanitation Data'!$E$32,0,10*ROW('Sanitation Data'!E126))="","",OFFSET('Sanitation Data'!$E$32,0,10*ROW('Sanitation Data'!E126)))</f>
        <v/>
      </c>
      <c r="CU132" s="382" t="str">
        <f ca="1">+IF(OFFSET('Sanitation Data'!$F$28,0,10*ROW('Sanitation Data'!F126))="","",OFFSET('Sanitation Data'!$F$28,0,10*ROW('Sanitation Data'!F126)))</f>
        <v/>
      </c>
      <c r="CV132" s="382" t="str">
        <f ca="1">+IF(OFFSET('Sanitation Data'!$F$29,0,10*ROW('Sanitation Data'!F126))="","",OFFSET('Sanitation Data'!$F$29,0,10*ROW('Sanitation Data'!F126)))</f>
        <v/>
      </c>
      <c r="CW132" s="382" t="str">
        <f ca="1">+IF(OFFSET('Sanitation Data'!$F$30,0,10*ROW('Sanitation Data'!F126))="","",OFFSET('Sanitation Data'!$F$30,0,10*ROW('Sanitation Data'!F126)))</f>
        <v/>
      </c>
      <c r="CX132" s="382" t="str">
        <f ca="1">+IF(OFFSET('Sanitation Data'!$F$31,0,10*ROW('Sanitation Data'!F126))="","",OFFSET('Sanitation Data'!$F$31,0,10*ROW('Sanitation Data'!F126)))</f>
        <v/>
      </c>
      <c r="CY132" s="382" t="str">
        <f ca="1">+IF(OFFSET('Sanitation Data'!$F$32,0,10*ROW('Sanitation Data'!F126))="","",OFFSET('Sanitation Data'!$F$32,0,10*ROW('Sanitation Data'!F126)))</f>
        <v/>
      </c>
      <c r="CZ132" s="382" t="str">
        <f ca="1">+IF(OFFSET('Sanitation Data'!$G$28,0,10*ROW('Sanitation Data'!G126))="","",OFFSET('Sanitation Data'!$G$28,0,10*ROW('Sanitation Data'!G126)))</f>
        <v/>
      </c>
      <c r="DA132" s="382" t="str">
        <f ca="1">+IF(OFFSET('Sanitation Data'!$G$29,0,10*ROW('Sanitation Data'!G126))="","",OFFSET('Sanitation Data'!$G$29,0,10*ROW('Sanitation Data'!G126)))</f>
        <v/>
      </c>
      <c r="DB132" s="382" t="str">
        <f ca="1">+IF(OFFSET('Sanitation Data'!$G$30,0,10*ROW('Sanitation Data'!G126))="","",OFFSET('Sanitation Data'!$G$30,0,10*ROW('Sanitation Data'!G126)))</f>
        <v/>
      </c>
      <c r="DC132" s="382" t="str">
        <f ca="1">+IF(OFFSET('Sanitation Data'!$G$31,0,10*ROW('Sanitation Data'!G126))="","",OFFSET('Sanitation Data'!$G$31,0,10*ROW('Sanitation Data'!G126)))</f>
        <v/>
      </c>
      <c r="DD132" s="382" t="str">
        <f ca="1">+IF(OFFSET('Sanitation Data'!$G$32,0,10*ROW('Sanitation Data'!G126))="","",OFFSET('Sanitation Data'!$G$32,0,10*ROW('Sanitation Data'!G126)))</f>
        <v/>
      </c>
      <c r="DE132" s="382" t="str">
        <f ca="1">+IF(OFFSET('Sanitation Data'!$H$28,0,10*ROW('Sanitation Data'!H126))="","",OFFSET('Sanitation Data'!$H$28,0,10*ROW('Sanitation Data'!H126)))</f>
        <v/>
      </c>
      <c r="DF132" s="382" t="str">
        <f ca="1">+IF(OFFSET('Sanitation Data'!$H$29,0,10*ROW('Sanitation Data'!H126))="","",OFFSET('Sanitation Data'!$H$29,0,10*ROW('Sanitation Data'!H126)))</f>
        <v/>
      </c>
      <c r="DG132" s="382" t="str">
        <f ca="1">+IF(OFFSET('Sanitation Data'!$H$30,0,10*ROW('Sanitation Data'!H126))="","",OFFSET('Sanitation Data'!$H$30,0,10*ROW('Sanitation Data'!H126)))</f>
        <v/>
      </c>
      <c r="DH132" s="382" t="str">
        <f ca="1">+IF(OFFSET('Sanitation Data'!$H$31,0,10*ROW('Sanitation Data'!H126))="","",OFFSET('Sanitation Data'!$H$31,0,10*ROW('Sanitation Data'!H126)))</f>
        <v/>
      </c>
      <c r="DI132" s="382" t="str">
        <f ca="1">+IF(OFFSET('Sanitation Data'!$H$32,0,10*ROW('Sanitation Data'!H126))="","",OFFSET('Sanitation Data'!$H$32,0,10*ROW('Sanitation Data'!H126)))</f>
        <v/>
      </c>
      <c r="DJ132" s="382" t="str">
        <f ca="1">+IF(OFFSET('Sanitation Data'!$I$28,0,10*ROW('Sanitation Data'!I126))="","",OFFSET('Sanitation Data'!$I$28,0,10*ROW('Sanitation Data'!I126)))</f>
        <v/>
      </c>
      <c r="DK132" s="382" t="str">
        <f ca="1">+IF(OFFSET('Sanitation Data'!$I$29,0,10*ROW('Sanitation Data'!I126))="","",OFFSET('Sanitation Data'!$I$29,0,10*ROW('Sanitation Data'!I126)))</f>
        <v/>
      </c>
      <c r="DL132" s="382" t="str">
        <f ca="1">+IF(OFFSET('Sanitation Data'!$I$30,0,10*ROW('Sanitation Data'!I126))="","",OFFSET('Sanitation Data'!$I$30,0,10*ROW('Sanitation Data'!I126)))</f>
        <v/>
      </c>
      <c r="DM132" s="382" t="str">
        <f ca="1">+IF(OFFSET('Sanitation Data'!$I$31,0,10*ROW('Sanitation Data'!I126))="","",OFFSET('Sanitation Data'!$I$31,0,10*ROW('Sanitation Data'!I126)))</f>
        <v/>
      </c>
      <c r="DN132" s="382" t="str">
        <f ca="1">+IF(OFFSET('Sanitation Data'!$I$32,0,10*ROW('Sanitation Data'!I126))="","",OFFSET('Sanitation Data'!$I$32,0,10*ROW('Sanitation Data'!I126)))</f>
        <v/>
      </c>
      <c r="DO132" s="382" t="str">
        <f ca="1">+IF(OFFSET('Hygiene Data'!$D$11,0,10*ROW('Hygiene Data'!D126))="","",OFFSET('Hygiene Data'!$D$11,0,10*ROW('Hygiene Data'!D126)))</f>
        <v/>
      </c>
      <c r="DP132" s="382" t="str">
        <f ca="1">+IF(OFFSET('Hygiene Data'!$D$12,0,10*ROW('Hygiene Data'!D126))="","",OFFSET('Hygiene Data'!$D$12,0,10*ROW('Hygiene Data'!D126)))</f>
        <v/>
      </c>
      <c r="DQ132" s="382" t="str">
        <f ca="1">+IF(OFFSET('Hygiene Data'!$D$13,0,10*ROW('Hygiene Data'!D126))="","",OFFSET('Hygiene Data'!$D$13,0,10*ROW('Hygiene Data'!D126)))</f>
        <v/>
      </c>
      <c r="DR132" s="382" t="str">
        <f ca="1">+IF(OFFSET('Hygiene Data'!$E$11,0,10*ROW('Hygiene Data'!E126))="","",OFFSET('Hygiene Data'!$E$11,0,10*ROW('Hygiene Data'!E126)))</f>
        <v/>
      </c>
      <c r="DS132" s="382" t="str">
        <f ca="1">+IF(OFFSET('Hygiene Data'!$E$12,0,10*ROW('Hygiene Data'!E126))="","",OFFSET('Hygiene Data'!$E$12,0,10*ROW('Hygiene Data'!E126)))</f>
        <v/>
      </c>
      <c r="DT132" s="382" t="str">
        <f ca="1">+IF(OFFSET('Hygiene Data'!$E$13,0,10*ROW('Hygiene Data'!E126))="","",OFFSET('Hygiene Data'!$E$13,0,10*ROW('Hygiene Data'!E126)))</f>
        <v/>
      </c>
      <c r="DU132" s="382" t="str">
        <f ca="1">+IF(OFFSET('Hygiene Data'!$F$11,0,10*ROW('Hygiene Data'!F126))="","",OFFSET('Hygiene Data'!$F$11,0,10*ROW('Hygiene Data'!F126)))</f>
        <v/>
      </c>
      <c r="DV132" s="382" t="str">
        <f ca="1">+IF(OFFSET('Hygiene Data'!$F$12,0,10*ROW('Hygiene Data'!F126))="","",OFFSET('Hygiene Data'!$F$12,0,10*ROW('Hygiene Data'!F126)))</f>
        <v/>
      </c>
      <c r="DW132" s="382" t="str">
        <f ca="1">+IF(OFFSET('Hygiene Data'!$F$13,0,10*ROW('Hygiene Data'!F126))="","",OFFSET('Hygiene Data'!$F$13,0,10*ROW('Hygiene Data'!F126)))</f>
        <v/>
      </c>
      <c r="DX132" s="382" t="str">
        <f ca="1">+IF(OFFSET('Hygiene Data'!$G$11,0,10*ROW('Hygiene Data'!G126))="","",OFFSET('Hygiene Data'!$G$11,0,10*ROW('Hygiene Data'!G126)))</f>
        <v/>
      </c>
      <c r="DY132" s="382" t="str">
        <f ca="1">+IF(OFFSET('Hygiene Data'!$G$12,0,10*ROW('Hygiene Data'!G126))="","",OFFSET('Hygiene Data'!$G$12,0,10*ROW('Hygiene Data'!G126)))</f>
        <v/>
      </c>
      <c r="DZ132" s="382" t="str">
        <f ca="1">+IF(OFFSET('Hygiene Data'!$G$13,0,10*ROW('Hygiene Data'!G126))="","",OFFSET('Hygiene Data'!$G$13,0,10*ROW('Hygiene Data'!G126)))</f>
        <v/>
      </c>
      <c r="EA132" s="382" t="str">
        <f ca="1">+IF(OFFSET('Hygiene Data'!$H$11,0,10*ROW('Hygiene Data'!H126))="","",OFFSET('Hygiene Data'!$H$11,0,10*ROW('Hygiene Data'!H126)))</f>
        <v/>
      </c>
      <c r="EB132" s="382" t="str">
        <f ca="1">+IF(OFFSET('Hygiene Data'!$H$12,0,10*ROW('Hygiene Data'!H126))="","",OFFSET('Hygiene Data'!$H$12,0,10*ROW('Hygiene Data'!H126)))</f>
        <v/>
      </c>
      <c r="EC132" s="382" t="str">
        <f ca="1">+IF(OFFSET('Hygiene Data'!$H$13,0,10*ROW('Hygiene Data'!H126))="","",OFFSET('Hygiene Data'!$H$13,0,10*ROW('Hygiene Data'!H126)))</f>
        <v/>
      </c>
      <c r="ED132" s="382" t="str">
        <f ca="1">+IF(OFFSET('Hygiene Data'!$I$11,0,10*ROW('Hygiene Data'!I126))="","",OFFSET('Hygiene Data'!$I$11,0,10*ROW('Hygiene Data'!I126)))</f>
        <v/>
      </c>
      <c r="EE132" s="382" t="str">
        <f ca="1">+IF(OFFSET('Hygiene Data'!$I$12,0,10*ROW('Hygiene Data'!I126))="","",OFFSET('Hygiene Data'!$I$12,0,10*ROW('Hygiene Data'!I126)))</f>
        <v/>
      </c>
      <c r="EF132" s="382" t="str">
        <f ca="1">+IF(OFFSET('Hygiene Data'!$I$13,0,10*ROW('Hygiene Data'!I126))="","",OFFSET('Hygiene Data'!$I$13,0,10*ROW('Hygiene Data'!I126)))</f>
        <v/>
      </c>
    </row>
    <row r="133" spans="1:136" x14ac:dyDescent="0.25">
      <c r="A133" s="491" t="str">
        <f ca="1">+IF(OFFSET('Water Data'!$B$2,0,10*ROW('Water Data'!E127))="","",OFFSET('Water Data'!$B$2,0,10*ROW('Water Data'!E127)))</f>
        <v/>
      </c>
      <c r="B133" s="491"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18" t="str">
        <f t="shared" ca="1" si="1"/>
        <v/>
      </c>
      <c r="D133" s="519"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19"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19"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19"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19"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19"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19"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19"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19"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19"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19"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19"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19"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19"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19"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19"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19"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19"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20"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20"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20"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20"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20"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20"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20"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20"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20"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20"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20"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20"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20"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20"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20"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20"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20"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20"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20"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20"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20"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20"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20"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20"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20"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20"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20"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20"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20"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20"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21"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97"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21"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21"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21"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21"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21"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21"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21"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21"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21"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21"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21"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21"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21"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21"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21"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21"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82" t="str">
        <f ca="1">+IF(OFFSET('Water Data'!$D$27,0,10*ROW('Water Data'!D127))="","",OFFSET('Water Data'!$D$27,0,10*ROW('Water Data'!D127)))</f>
        <v/>
      </c>
      <c r="BT133" s="382" t="str">
        <f ca="1">+IF(OFFSET('Water Data'!$D$28,0,10*ROW('Water Data'!D127))="","",OFFSET('Water Data'!$D$28,0,10*ROW('Water Data'!D127)))</f>
        <v/>
      </c>
      <c r="BU133" s="382" t="str">
        <f ca="1">+IF(OFFSET('Water Data'!$D$29,0,10*ROW('Water Data'!D127))="","",OFFSET('Water Data'!$D$29,0,10*ROW('Water Data'!D127)))</f>
        <v/>
      </c>
      <c r="BV133" s="382" t="str">
        <f ca="1">+IF(OFFSET('Water Data'!$E$27,0,10*ROW('Water Data'!E127))="","",OFFSET('Water Data'!$E$27,0,10*ROW('Water Data'!E127)))</f>
        <v/>
      </c>
      <c r="BW133" s="382" t="str">
        <f ca="1">+IF(OFFSET('Water Data'!$E$28,0,10*ROW('Water Data'!E127))="","",OFFSET('Water Data'!$E$28,0,10*ROW('Water Data'!E127)))</f>
        <v/>
      </c>
      <c r="BX133" s="382" t="str">
        <f ca="1">+IF(OFFSET('Water Data'!$E$29,0,10*ROW('Water Data'!E127))="","",OFFSET('Water Data'!$E$29,0,10*ROW('Water Data'!E127)))</f>
        <v/>
      </c>
      <c r="BY133" s="382" t="str">
        <f ca="1">+IF(OFFSET('Water Data'!$F$27,0,10*ROW('Water Data'!F127))="","",OFFSET('Water Data'!$F$27,0,10*ROW('Water Data'!F127)))</f>
        <v/>
      </c>
      <c r="BZ133" s="382" t="str">
        <f ca="1">+IF(OFFSET('Water Data'!$F$28,0,10*ROW('Water Data'!F127))="","",OFFSET('Water Data'!$F$28,0,10*ROW('Water Data'!F127)))</f>
        <v/>
      </c>
      <c r="CA133" s="382" t="str">
        <f ca="1">+IF(OFFSET('Water Data'!$F$29,0,10*ROW('Water Data'!F127))="","",OFFSET('Water Data'!$F$29,0,10*ROW('Water Data'!F127)))</f>
        <v/>
      </c>
      <c r="CB133" s="382" t="str">
        <f ca="1">+IF(OFFSET('Water Data'!$G$27,0,10*ROW('Water Data'!G127))="","",OFFSET('Water Data'!$G$27,0,10*ROW('Water Data'!G127)))</f>
        <v/>
      </c>
      <c r="CC133" s="382" t="str">
        <f ca="1">+IF(OFFSET('Water Data'!$G$28,0,10*ROW('Water Data'!G127))="","",OFFSET('Water Data'!$G$28,0,10*ROW('Water Data'!G127)))</f>
        <v/>
      </c>
      <c r="CD133" s="382" t="str">
        <f ca="1">+IF(OFFSET('Water Data'!$G$29,0,10*ROW('Water Data'!G127))="","",OFFSET('Water Data'!$G$29,0,10*ROW('Water Data'!G127)))</f>
        <v/>
      </c>
      <c r="CE133" s="382" t="str">
        <f ca="1">+IF(OFFSET('Water Data'!$H$27,0,10*ROW('Water Data'!H127))="","",OFFSET('Water Data'!$H$27,0,10*ROW('Water Data'!H127)))</f>
        <v/>
      </c>
      <c r="CF133" s="382" t="str">
        <f ca="1">+IF(OFFSET('Water Data'!$H$28,0,10*ROW('Water Data'!H127))="","",OFFSET('Water Data'!$H$28,0,10*ROW('Water Data'!H127)))</f>
        <v/>
      </c>
      <c r="CG133" s="382" t="str">
        <f ca="1">+IF(OFFSET('Water Data'!$H$29,0,10*ROW('Water Data'!H127))="","",OFFSET('Water Data'!$H$29,0,10*ROW('Water Data'!H127)))</f>
        <v/>
      </c>
      <c r="CH133" s="382" t="str">
        <f ca="1">+IF(OFFSET('Water Data'!$I$27,0,10*ROW('Water Data'!I127))="","",OFFSET('Water Data'!$I$27,0,10*ROW('Water Data'!I127)))</f>
        <v/>
      </c>
      <c r="CI133" s="382" t="str">
        <f ca="1">+IF(OFFSET('Water Data'!$I$28,0,10*ROW('Water Data'!I127))="","",OFFSET('Water Data'!$I$28,0,10*ROW('Water Data'!I127)))</f>
        <v/>
      </c>
      <c r="CJ133" s="382" t="str">
        <f ca="1">+IF(OFFSET('Water Data'!$I$29,0,10*ROW('Water Data'!I127))="","",OFFSET('Water Data'!$I$29,0,10*ROW('Water Data'!I127)))</f>
        <v/>
      </c>
      <c r="CK133" s="382" t="str">
        <f ca="1">+IF(OFFSET('Sanitation Data'!$D$28,0,10*ROW('Sanitation Data'!D127))="","",OFFSET('Sanitation Data'!$D$28,0,10*ROW('Sanitation Data'!D127)))</f>
        <v/>
      </c>
      <c r="CL133" s="382" t="str">
        <f ca="1">+IF(OFFSET('Sanitation Data'!$D$29,0,10*ROW('Sanitation Data'!D127))="","",OFFSET('Sanitation Data'!$D$29,0,10*ROW('Sanitation Data'!D127)))</f>
        <v/>
      </c>
      <c r="CM133" s="382" t="str">
        <f ca="1">+IF(OFFSET('Sanitation Data'!$D$30,0,10*ROW('Sanitation Data'!D127))="","",OFFSET('Sanitation Data'!$D$30,0,10*ROW('Sanitation Data'!D127)))</f>
        <v/>
      </c>
      <c r="CN133" s="382" t="str">
        <f ca="1">+IF(OFFSET('Sanitation Data'!$D$31,0,10*ROW('Sanitation Data'!D127))="","",OFFSET('Sanitation Data'!$D$31,0,10*ROW('Sanitation Data'!D127)))</f>
        <v/>
      </c>
      <c r="CO133" s="382" t="str">
        <f ca="1">+IF(OFFSET('Sanitation Data'!$D$32,0,10*ROW('Sanitation Data'!D127))="","",OFFSET('Sanitation Data'!$D$32,0,10*ROW('Sanitation Data'!D127)))</f>
        <v/>
      </c>
      <c r="CP133" s="382" t="str">
        <f ca="1">+IF(OFFSET('Sanitation Data'!$E$28,0,10*ROW('Sanitation Data'!E127))="","",OFFSET('Sanitation Data'!$E$28,0,10*ROW('Sanitation Data'!E127)))</f>
        <v/>
      </c>
      <c r="CQ133" s="382" t="str">
        <f ca="1">+IF(OFFSET('Sanitation Data'!$E$29,0,10*ROW('Sanitation Data'!E127))="","",OFFSET('Sanitation Data'!$E$29,0,10*ROW('Sanitation Data'!E127)))</f>
        <v/>
      </c>
      <c r="CR133" s="382" t="str">
        <f ca="1">+IF(OFFSET('Sanitation Data'!$E$30,0,10*ROW('Sanitation Data'!E127))="","",OFFSET('Sanitation Data'!$E$30,0,10*ROW('Sanitation Data'!E127)))</f>
        <v/>
      </c>
      <c r="CS133" s="382" t="str">
        <f ca="1">+IF(OFFSET('Sanitation Data'!$E$31,0,10*ROW('Sanitation Data'!E127))="","",OFFSET('Sanitation Data'!$E$31,0,10*ROW('Sanitation Data'!E127)))</f>
        <v/>
      </c>
      <c r="CT133" s="382" t="str">
        <f ca="1">+IF(OFFSET('Sanitation Data'!$E$32,0,10*ROW('Sanitation Data'!E127))="","",OFFSET('Sanitation Data'!$E$32,0,10*ROW('Sanitation Data'!E127)))</f>
        <v/>
      </c>
      <c r="CU133" s="382" t="str">
        <f ca="1">+IF(OFFSET('Sanitation Data'!$F$28,0,10*ROW('Sanitation Data'!F127))="","",OFFSET('Sanitation Data'!$F$28,0,10*ROW('Sanitation Data'!F127)))</f>
        <v/>
      </c>
      <c r="CV133" s="382" t="str">
        <f ca="1">+IF(OFFSET('Sanitation Data'!$F$29,0,10*ROW('Sanitation Data'!F127))="","",OFFSET('Sanitation Data'!$F$29,0,10*ROW('Sanitation Data'!F127)))</f>
        <v/>
      </c>
      <c r="CW133" s="382" t="str">
        <f ca="1">+IF(OFFSET('Sanitation Data'!$F$30,0,10*ROW('Sanitation Data'!F127))="","",OFFSET('Sanitation Data'!$F$30,0,10*ROW('Sanitation Data'!F127)))</f>
        <v/>
      </c>
      <c r="CX133" s="382" t="str">
        <f ca="1">+IF(OFFSET('Sanitation Data'!$F$31,0,10*ROW('Sanitation Data'!F127))="","",OFFSET('Sanitation Data'!$F$31,0,10*ROW('Sanitation Data'!F127)))</f>
        <v/>
      </c>
      <c r="CY133" s="382" t="str">
        <f ca="1">+IF(OFFSET('Sanitation Data'!$F$32,0,10*ROW('Sanitation Data'!F127))="","",OFFSET('Sanitation Data'!$F$32,0,10*ROW('Sanitation Data'!F127)))</f>
        <v/>
      </c>
      <c r="CZ133" s="382" t="str">
        <f ca="1">+IF(OFFSET('Sanitation Data'!$G$28,0,10*ROW('Sanitation Data'!G127))="","",OFFSET('Sanitation Data'!$G$28,0,10*ROW('Sanitation Data'!G127)))</f>
        <v/>
      </c>
      <c r="DA133" s="382" t="str">
        <f ca="1">+IF(OFFSET('Sanitation Data'!$G$29,0,10*ROW('Sanitation Data'!G127))="","",OFFSET('Sanitation Data'!$G$29,0,10*ROW('Sanitation Data'!G127)))</f>
        <v/>
      </c>
      <c r="DB133" s="382" t="str">
        <f ca="1">+IF(OFFSET('Sanitation Data'!$G$30,0,10*ROW('Sanitation Data'!G127))="","",OFFSET('Sanitation Data'!$G$30,0,10*ROW('Sanitation Data'!G127)))</f>
        <v/>
      </c>
      <c r="DC133" s="382" t="str">
        <f ca="1">+IF(OFFSET('Sanitation Data'!$G$31,0,10*ROW('Sanitation Data'!G127))="","",OFFSET('Sanitation Data'!$G$31,0,10*ROW('Sanitation Data'!G127)))</f>
        <v/>
      </c>
      <c r="DD133" s="382" t="str">
        <f ca="1">+IF(OFFSET('Sanitation Data'!$G$32,0,10*ROW('Sanitation Data'!G127))="","",OFFSET('Sanitation Data'!$G$32,0,10*ROW('Sanitation Data'!G127)))</f>
        <v/>
      </c>
      <c r="DE133" s="382" t="str">
        <f ca="1">+IF(OFFSET('Sanitation Data'!$H$28,0,10*ROW('Sanitation Data'!H127))="","",OFFSET('Sanitation Data'!$H$28,0,10*ROW('Sanitation Data'!H127)))</f>
        <v/>
      </c>
      <c r="DF133" s="382" t="str">
        <f ca="1">+IF(OFFSET('Sanitation Data'!$H$29,0,10*ROW('Sanitation Data'!H127))="","",OFFSET('Sanitation Data'!$H$29,0,10*ROW('Sanitation Data'!H127)))</f>
        <v/>
      </c>
      <c r="DG133" s="382" t="str">
        <f ca="1">+IF(OFFSET('Sanitation Data'!$H$30,0,10*ROW('Sanitation Data'!H127))="","",OFFSET('Sanitation Data'!$H$30,0,10*ROW('Sanitation Data'!H127)))</f>
        <v/>
      </c>
      <c r="DH133" s="382" t="str">
        <f ca="1">+IF(OFFSET('Sanitation Data'!$H$31,0,10*ROW('Sanitation Data'!H127))="","",OFFSET('Sanitation Data'!$H$31,0,10*ROW('Sanitation Data'!H127)))</f>
        <v/>
      </c>
      <c r="DI133" s="382" t="str">
        <f ca="1">+IF(OFFSET('Sanitation Data'!$H$32,0,10*ROW('Sanitation Data'!H127))="","",OFFSET('Sanitation Data'!$H$32,0,10*ROW('Sanitation Data'!H127)))</f>
        <v/>
      </c>
      <c r="DJ133" s="382" t="str">
        <f ca="1">+IF(OFFSET('Sanitation Data'!$I$28,0,10*ROW('Sanitation Data'!I127))="","",OFFSET('Sanitation Data'!$I$28,0,10*ROW('Sanitation Data'!I127)))</f>
        <v/>
      </c>
      <c r="DK133" s="382" t="str">
        <f ca="1">+IF(OFFSET('Sanitation Data'!$I$29,0,10*ROW('Sanitation Data'!I127))="","",OFFSET('Sanitation Data'!$I$29,0,10*ROW('Sanitation Data'!I127)))</f>
        <v/>
      </c>
      <c r="DL133" s="382" t="str">
        <f ca="1">+IF(OFFSET('Sanitation Data'!$I$30,0,10*ROW('Sanitation Data'!I127))="","",OFFSET('Sanitation Data'!$I$30,0,10*ROW('Sanitation Data'!I127)))</f>
        <v/>
      </c>
      <c r="DM133" s="382" t="str">
        <f ca="1">+IF(OFFSET('Sanitation Data'!$I$31,0,10*ROW('Sanitation Data'!I127))="","",OFFSET('Sanitation Data'!$I$31,0,10*ROW('Sanitation Data'!I127)))</f>
        <v/>
      </c>
      <c r="DN133" s="382" t="str">
        <f ca="1">+IF(OFFSET('Sanitation Data'!$I$32,0,10*ROW('Sanitation Data'!I127))="","",OFFSET('Sanitation Data'!$I$32,0,10*ROW('Sanitation Data'!I127)))</f>
        <v/>
      </c>
      <c r="DO133" s="382" t="str">
        <f ca="1">+IF(OFFSET('Hygiene Data'!$D$11,0,10*ROW('Hygiene Data'!D127))="","",OFFSET('Hygiene Data'!$D$11,0,10*ROW('Hygiene Data'!D127)))</f>
        <v/>
      </c>
      <c r="DP133" s="382" t="str">
        <f ca="1">+IF(OFFSET('Hygiene Data'!$D$12,0,10*ROW('Hygiene Data'!D127))="","",OFFSET('Hygiene Data'!$D$12,0,10*ROW('Hygiene Data'!D127)))</f>
        <v/>
      </c>
      <c r="DQ133" s="382" t="str">
        <f ca="1">+IF(OFFSET('Hygiene Data'!$D$13,0,10*ROW('Hygiene Data'!D127))="","",OFFSET('Hygiene Data'!$D$13,0,10*ROW('Hygiene Data'!D127)))</f>
        <v/>
      </c>
      <c r="DR133" s="382" t="str">
        <f ca="1">+IF(OFFSET('Hygiene Data'!$E$11,0,10*ROW('Hygiene Data'!E127))="","",OFFSET('Hygiene Data'!$E$11,0,10*ROW('Hygiene Data'!E127)))</f>
        <v/>
      </c>
      <c r="DS133" s="382" t="str">
        <f ca="1">+IF(OFFSET('Hygiene Data'!$E$12,0,10*ROW('Hygiene Data'!E127))="","",OFFSET('Hygiene Data'!$E$12,0,10*ROW('Hygiene Data'!E127)))</f>
        <v/>
      </c>
      <c r="DT133" s="382" t="str">
        <f ca="1">+IF(OFFSET('Hygiene Data'!$E$13,0,10*ROW('Hygiene Data'!E127))="","",OFFSET('Hygiene Data'!$E$13,0,10*ROW('Hygiene Data'!E127)))</f>
        <v/>
      </c>
      <c r="DU133" s="382" t="str">
        <f ca="1">+IF(OFFSET('Hygiene Data'!$F$11,0,10*ROW('Hygiene Data'!F127))="","",OFFSET('Hygiene Data'!$F$11,0,10*ROW('Hygiene Data'!F127)))</f>
        <v/>
      </c>
      <c r="DV133" s="382" t="str">
        <f ca="1">+IF(OFFSET('Hygiene Data'!$F$12,0,10*ROW('Hygiene Data'!F127))="","",OFFSET('Hygiene Data'!$F$12,0,10*ROW('Hygiene Data'!F127)))</f>
        <v/>
      </c>
      <c r="DW133" s="382" t="str">
        <f ca="1">+IF(OFFSET('Hygiene Data'!$F$13,0,10*ROW('Hygiene Data'!F127))="","",OFFSET('Hygiene Data'!$F$13,0,10*ROW('Hygiene Data'!F127)))</f>
        <v/>
      </c>
      <c r="DX133" s="382" t="str">
        <f ca="1">+IF(OFFSET('Hygiene Data'!$G$11,0,10*ROW('Hygiene Data'!G127))="","",OFFSET('Hygiene Data'!$G$11,0,10*ROW('Hygiene Data'!G127)))</f>
        <v/>
      </c>
      <c r="DY133" s="382" t="str">
        <f ca="1">+IF(OFFSET('Hygiene Data'!$G$12,0,10*ROW('Hygiene Data'!G127))="","",OFFSET('Hygiene Data'!$G$12,0,10*ROW('Hygiene Data'!G127)))</f>
        <v/>
      </c>
      <c r="DZ133" s="382" t="str">
        <f ca="1">+IF(OFFSET('Hygiene Data'!$G$13,0,10*ROW('Hygiene Data'!G127))="","",OFFSET('Hygiene Data'!$G$13,0,10*ROW('Hygiene Data'!G127)))</f>
        <v/>
      </c>
      <c r="EA133" s="382" t="str">
        <f ca="1">+IF(OFFSET('Hygiene Data'!$H$11,0,10*ROW('Hygiene Data'!H127))="","",OFFSET('Hygiene Data'!$H$11,0,10*ROW('Hygiene Data'!H127)))</f>
        <v/>
      </c>
      <c r="EB133" s="382" t="str">
        <f ca="1">+IF(OFFSET('Hygiene Data'!$H$12,0,10*ROW('Hygiene Data'!H127))="","",OFFSET('Hygiene Data'!$H$12,0,10*ROW('Hygiene Data'!H127)))</f>
        <v/>
      </c>
      <c r="EC133" s="382" t="str">
        <f ca="1">+IF(OFFSET('Hygiene Data'!$H$13,0,10*ROW('Hygiene Data'!H127))="","",OFFSET('Hygiene Data'!$H$13,0,10*ROW('Hygiene Data'!H127)))</f>
        <v/>
      </c>
      <c r="ED133" s="382" t="str">
        <f ca="1">+IF(OFFSET('Hygiene Data'!$I$11,0,10*ROW('Hygiene Data'!I127))="","",OFFSET('Hygiene Data'!$I$11,0,10*ROW('Hygiene Data'!I127)))</f>
        <v/>
      </c>
      <c r="EE133" s="382" t="str">
        <f ca="1">+IF(OFFSET('Hygiene Data'!$I$12,0,10*ROW('Hygiene Data'!I127))="","",OFFSET('Hygiene Data'!$I$12,0,10*ROW('Hygiene Data'!I127)))</f>
        <v/>
      </c>
      <c r="EF133" s="382" t="str">
        <f ca="1">+IF(OFFSET('Hygiene Data'!$I$13,0,10*ROW('Hygiene Data'!I127))="","",OFFSET('Hygiene Data'!$I$13,0,10*ROW('Hygiene Data'!I127)))</f>
        <v/>
      </c>
    </row>
    <row r="134" spans="1:136" x14ac:dyDescent="0.25">
      <c r="A134" s="491" t="str">
        <f ca="1">+IF(OFFSET('Water Data'!$B$2,0,10*ROW('Water Data'!E128))="","",OFFSET('Water Data'!$B$2,0,10*ROW('Water Data'!E128)))</f>
        <v/>
      </c>
      <c r="B134" s="491"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18" t="str">
        <f t="shared" ca="1" si="1"/>
        <v/>
      </c>
      <c r="D134" s="519"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19"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19"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19"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19"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19"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19"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19"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19"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19"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19"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19"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19"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19"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19"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19"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19"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19"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20"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20"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20"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20"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20"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20"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20"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20"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20"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20"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20"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20"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20"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20"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20"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20"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20"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20"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20"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20"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20"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20"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20"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20"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20"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20"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20"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20"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20"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20"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21"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97"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21"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21"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21"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21"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21"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21"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21"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21"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21"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21"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21"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21"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21"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21"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21"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21"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82" t="str">
        <f ca="1">+IF(OFFSET('Water Data'!$D$27,0,10*ROW('Water Data'!D128))="","",OFFSET('Water Data'!$D$27,0,10*ROW('Water Data'!D128)))</f>
        <v/>
      </c>
      <c r="BT134" s="382" t="str">
        <f ca="1">+IF(OFFSET('Water Data'!$D$28,0,10*ROW('Water Data'!D128))="","",OFFSET('Water Data'!$D$28,0,10*ROW('Water Data'!D128)))</f>
        <v/>
      </c>
      <c r="BU134" s="382" t="str">
        <f ca="1">+IF(OFFSET('Water Data'!$D$29,0,10*ROW('Water Data'!D128))="","",OFFSET('Water Data'!$D$29,0,10*ROW('Water Data'!D128)))</f>
        <v/>
      </c>
      <c r="BV134" s="382" t="str">
        <f ca="1">+IF(OFFSET('Water Data'!$E$27,0,10*ROW('Water Data'!E128))="","",OFFSET('Water Data'!$E$27,0,10*ROW('Water Data'!E128)))</f>
        <v/>
      </c>
      <c r="BW134" s="382" t="str">
        <f ca="1">+IF(OFFSET('Water Data'!$E$28,0,10*ROW('Water Data'!E128))="","",OFFSET('Water Data'!$E$28,0,10*ROW('Water Data'!E128)))</f>
        <v/>
      </c>
      <c r="BX134" s="382" t="str">
        <f ca="1">+IF(OFFSET('Water Data'!$E$29,0,10*ROW('Water Data'!E128))="","",OFFSET('Water Data'!$E$29,0,10*ROW('Water Data'!E128)))</f>
        <v/>
      </c>
      <c r="BY134" s="382" t="str">
        <f ca="1">+IF(OFFSET('Water Data'!$F$27,0,10*ROW('Water Data'!F128))="","",OFFSET('Water Data'!$F$27,0,10*ROW('Water Data'!F128)))</f>
        <v/>
      </c>
      <c r="BZ134" s="382" t="str">
        <f ca="1">+IF(OFFSET('Water Data'!$F$28,0,10*ROW('Water Data'!F128))="","",OFFSET('Water Data'!$F$28,0,10*ROW('Water Data'!F128)))</f>
        <v/>
      </c>
      <c r="CA134" s="382" t="str">
        <f ca="1">+IF(OFFSET('Water Data'!$F$29,0,10*ROW('Water Data'!F128))="","",OFFSET('Water Data'!$F$29,0,10*ROW('Water Data'!F128)))</f>
        <v/>
      </c>
      <c r="CB134" s="382" t="str">
        <f ca="1">+IF(OFFSET('Water Data'!$G$27,0,10*ROW('Water Data'!G128))="","",OFFSET('Water Data'!$G$27,0,10*ROW('Water Data'!G128)))</f>
        <v/>
      </c>
      <c r="CC134" s="382" t="str">
        <f ca="1">+IF(OFFSET('Water Data'!$G$28,0,10*ROW('Water Data'!G128))="","",OFFSET('Water Data'!$G$28,0,10*ROW('Water Data'!G128)))</f>
        <v/>
      </c>
      <c r="CD134" s="382" t="str">
        <f ca="1">+IF(OFFSET('Water Data'!$G$29,0,10*ROW('Water Data'!G128))="","",OFFSET('Water Data'!$G$29,0,10*ROW('Water Data'!G128)))</f>
        <v/>
      </c>
      <c r="CE134" s="382" t="str">
        <f ca="1">+IF(OFFSET('Water Data'!$H$27,0,10*ROW('Water Data'!H128))="","",OFFSET('Water Data'!$H$27,0,10*ROW('Water Data'!H128)))</f>
        <v/>
      </c>
      <c r="CF134" s="382" t="str">
        <f ca="1">+IF(OFFSET('Water Data'!$H$28,0,10*ROW('Water Data'!H128))="","",OFFSET('Water Data'!$H$28,0,10*ROW('Water Data'!H128)))</f>
        <v/>
      </c>
      <c r="CG134" s="382" t="str">
        <f ca="1">+IF(OFFSET('Water Data'!$H$29,0,10*ROW('Water Data'!H128))="","",OFFSET('Water Data'!$H$29,0,10*ROW('Water Data'!H128)))</f>
        <v/>
      </c>
      <c r="CH134" s="382" t="str">
        <f ca="1">+IF(OFFSET('Water Data'!$I$27,0,10*ROW('Water Data'!I128))="","",OFFSET('Water Data'!$I$27,0,10*ROW('Water Data'!I128)))</f>
        <v/>
      </c>
      <c r="CI134" s="382" t="str">
        <f ca="1">+IF(OFFSET('Water Data'!$I$28,0,10*ROW('Water Data'!I128))="","",OFFSET('Water Data'!$I$28,0,10*ROW('Water Data'!I128)))</f>
        <v/>
      </c>
      <c r="CJ134" s="382" t="str">
        <f ca="1">+IF(OFFSET('Water Data'!$I$29,0,10*ROW('Water Data'!I128))="","",OFFSET('Water Data'!$I$29,0,10*ROW('Water Data'!I128)))</f>
        <v/>
      </c>
      <c r="CK134" s="382" t="str">
        <f ca="1">+IF(OFFSET('Sanitation Data'!$D$28,0,10*ROW('Sanitation Data'!D128))="","",OFFSET('Sanitation Data'!$D$28,0,10*ROW('Sanitation Data'!D128)))</f>
        <v/>
      </c>
      <c r="CL134" s="382" t="str">
        <f ca="1">+IF(OFFSET('Sanitation Data'!$D$29,0,10*ROW('Sanitation Data'!D128))="","",OFFSET('Sanitation Data'!$D$29,0,10*ROW('Sanitation Data'!D128)))</f>
        <v/>
      </c>
      <c r="CM134" s="382" t="str">
        <f ca="1">+IF(OFFSET('Sanitation Data'!$D$30,0,10*ROW('Sanitation Data'!D128))="","",OFFSET('Sanitation Data'!$D$30,0,10*ROW('Sanitation Data'!D128)))</f>
        <v/>
      </c>
      <c r="CN134" s="382" t="str">
        <f ca="1">+IF(OFFSET('Sanitation Data'!$D$31,0,10*ROW('Sanitation Data'!D128))="","",OFFSET('Sanitation Data'!$D$31,0,10*ROW('Sanitation Data'!D128)))</f>
        <v/>
      </c>
      <c r="CO134" s="382" t="str">
        <f ca="1">+IF(OFFSET('Sanitation Data'!$D$32,0,10*ROW('Sanitation Data'!D128))="","",OFFSET('Sanitation Data'!$D$32,0,10*ROW('Sanitation Data'!D128)))</f>
        <v/>
      </c>
      <c r="CP134" s="382" t="str">
        <f ca="1">+IF(OFFSET('Sanitation Data'!$E$28,0,10*ROW('Sanitation Data'!E128))="","",OFFSET('Sanitation Data'!$E$28,0,10*ROW('Sanitation Data'!E128)))</f>
        <v/>
      </c>
      <c r="CQ134" s="382" t="str">
        <f ca="1">+IF(OFFSET('Sanitation Data'!$E$29,0,10*ROW('Sanitation Data'!E128))="","",OFFSET('Sanitation Data'!$E$29,0,10*ROW('Sanitation Data'!E128)))</f>
        <v/>
      </c>
      <c r="CR134" s="382" t="str">
        <f ca="1">+IF(OFFSET('Sanitation Data'!$E$30,0,10*ROW('Sanitation Data'!E128))="","",OFFSET('Sanitation Data'!$E$30,0,10*ROW('Sanitation Data'!E128)))</f>
        <v/>
      </c>
      <c r="CS134" s="382" t="str">
        <f ca="1">+IF(OFFSET('Sanitation Data'!$E$31,0,10*ROW('Sanitation Data'!E128))="","",OFFSET('Sanitation Data'!$E$31,0,10*ROW('Sanitation Data'!E128)))</f>
        <v/>
      </c>
      <c r="CT134" s="382" t="str">
        <f ca="1">+IF(OFFSET('Sanitation Data'!$E$32,0,10*ROW('Sanitation Data'!E128))="","",OFFSET('Sanitation Data'!$E$32,0,10*ROW('Sanitation Data'!E128)))</f>
        <v/>
      </c>
      <c r="CU134" s="382" t="str">
        <f ca="1">+IF(OFFSET('Sanitation Data'!$F$28,0,10*ROW('Sanitation Data'!F128))="","",OFFSET('Sanitation Data'!$F$28,0,10*ROW('Sanitation Data'!F128)))</f>
        <v/>
      </c>
      <c r="CV134" s="382" t="str">
        <f ca="1">+IF(OFFSET('Sanitation Data'!$F$29,0,10*ROW('Sanitation Data'!F128))="","",OFFSET('Sanitation Data'!$F$29,0,10*ROW('Sanitation Data'!F128)))</f>
        <v/>
      </c>
      <c r="CW134" s="382" t="str">
        <f ca="1">+IF(OFFSET('Sanitation Data'!$F$30,0,10*ROW('Sanitation Data'!F128))="","",OFFSET('Sanitation Data'!$F$30,0,10*ROW('Sanitation Data'!F128)))</f>
        <v/>
      </c>
      <c r="CX134" s="382" t="str">
        <f ca="1">+IF(OFFSET('Sanitation Data'!$F$31,0,10*ROW('Sanitation Data'!F128))="","",OFFSET('Sanitation Data'!$F$31,0,10*ROW('Sanitation Data'!F128)))</f>
        <v/>
      </c>
      <c r="CY134" s="382" t="str">
        <f ca="1">+IF(OFFSET('Sanitation Data'!$F$32,0,10*ROW('Sanitation Data'!F128))="","",OFFSET('Sanitation Data'!$F$32,0,10*ROW('Sanitation Data'!F128)))</f>
        <v/>
      </c>
      <c r="CZ134" s="382" t="str">
        <f ca="1">+IF(OFFSET('Sanitation Data'!$G$28,0,10*ROW('Sanitation Data'!G128))="","",OFFSET('Sanitation Data'!$G$28,0,10*ROW('Sanitation Data'!G128)))</f>
        <v/>
      </c>
      <c r="DA134" s="382" t="str">
        <f ca="1">+IF(OFFSET('Sanitation Data'!$G$29,0,10*ROW('Sanitation Data'!G128))="","",OFFSET('Sanitation Data'!$G$29,0,10*ROW('Sanitation Data'!G128)))</f>
        <v/>
      </c>
      <c r="DB134" s="382" t="str">
        <f ca="1">+IF(OFFSET('Sanitation Data'!$G$30,0,10*ROW('Sanitation Data'!G128))="","",OFFSET('Sanitation Data'!$G$30,0,10*ROW('Sanitation Data'!G128)))</f>
        <v/>
      </c>
      <c r="DC134" s="382" t="str">
        <f ca="1">+IF(OFFSET('Sanitation Data'!$G$31,0,10*ROW('Sanitation Data'!G128))="","",OFFSET('Sanitation Data'!$G$31,0,10*ROW('Sanitation Data'!G128)))</f>
        <v/>
      </c>
      <c r="DD134" s="382" t="str">
        <f ca="1">+IF(OFFSET('Sanitation Data'!$G$32,0,10*ROW('Sanitation Data'!G128))="","",OFFSET('Sanitation Data'!$G$32,0,10*ROW('Sanitation Data'!G128)))</f>
        <v/>
      </c>
      <c r="DE134" s="382" t="str">
        <f ca="1">+IF(OFFSET('Sanitation Data'!$H$28,0,10*ROW('Sanitation Data'!H128))="","",OFFSET('Sanitation Data'!$H$28,0,10*ROW('Sanitation Data'!H128)))</f>
        <v/>
      </c>
      <c r="DF134" s="382" t="str">
        <f ca="1">+IF(OFFSET('Sanitation Data'!$H$29,0,10*ROW('Sanitation Data'!H128))="","",OFFSET('Sanitation Data'!$H$29,0,10*ROW('Sanitation Data'!H128)))</f>
        <v/>
      </c>
      <c r="DG134" s="382" t="str">
        <f ca="1">+IF(OFFSET('Sanitation Data'!$H$30,0,10*ROW('Sanitation Data'!H128))="","",OFFSET('Sanitation Data'!$H$30,0,10*ROW('Sanitation Data'!H128)))</f>
        <v/>
      </c>
      <c r="DH134" s="382" t="str">
        <f ca="1">+IF(OFFSET('Sanitation Data'!$H$31,0,10*ROW('Sanitation Data'!H128))="","",OFFSET('Sanitation Data'!$H$31,0,10*ROW('Sanitation Data'!H128)))</f>
        <v/>
      </c>
      <c r="DI134" s="382" t="str">
        <f ca="1">+IF(OFFSET('Sanitation Data'!$H$32,0,10*ROW('Sanitation Data'!H128))="","",OFFSET('Sanitation Data'!$H$32,0,10*ROW('Sanitation Data'!H128)))</f>
        <v/>
      </c>
      <c r="DJ134" s="382" t="str">
        <f ca="1">+IF(OFFSET('Sanitation Data'!$I$28,0,10*ROW('Sanitation Data'!I128))="","",OFFSET('Sanitation Data'!$I$28,0,10*ROW('Sanitation Data'!I128)))</f>
        <v/>
      </c>
      <c r="DK134" s="382" t="str">
        <f ca="1">+IF(OFFSET('Sanitation Data'!$I$29,0,10*ROW('Sanitation Data'!I128))="","",OFFSET('Sanitation Data'!$I$29,0,10*ROW('Sanitation Data'!I128)))</f>
        <v/>
      </c>
      <c r="DL134" s="382" t="str">
        <f ca="1">+IF(OFFSET('Sanitation Data'!$I$30,0,10*ROW('Sanitation Data'!I128))="","",OFFSET('Sanitation Data'!$I$30,0,10*ROW('Sanitation Data'!I128)))</f>
        <v/>
      </c>
      <c r="DM134" s="382" t="str">
        <f ca="1">+IF(OFFSET('Sanitation Data'!$I$31,0,10*ROW('Sanitation Data'!I128))="","",OFFSET('Sanitation Data'!$I$31,0,10*ROW('Sanitation Data'!I128)))</f>
        <v/>
      </c>
      <c r="DN134" s="382" t="str">
        <f ca="1">+IF(OFFSET('Sanitation Data'!$I$32,0,10*ROW('Sanitation Data'!I128))="","",OFFSET('Sanitation Data'!$I$32,0,10*ROW('Sanitation Data'!I128)))</f>
        <v/>
      </c>
      <c r="DO134" s="382" t="str">
        <f ca="1">+IF(OFFSET('Hygiene Data'!$D$11,0,10*ROW('Hygiene Data'!D128))="","",OFFSET('Hygiene Data'!$D$11,0,10*ROW('Hygiene Data'!D128)))</f>
        <v/>
      </c>
      <c r="DP134" s="382" t="str">
        <f ca="1">+IF(OFFSET('Hygiene Data'!$D$12,0,10*ROW('Hygiene Data'!D128))="","",OFFSET('Hygiene Data'!$D$12,0,10*ROW('Hygiene Data'!D128)))</f>
        <v/>
      </c>
      <c r="DQ134" s="382" t="str">
        <f ca="1">+IF(OFFSET('Hygiene Data'!$D$13,0,10*ROW('Hygiene Data'!D128))="","",OFFSET('Hygiene Data'!$D$13,0,10*ROW('Hygiene Data'!D128)))</f>
        <v/>
      </c>
      <c r="DR134" s="382" t="str">
        <f ca="1">+IF(OFFSET('Hygiene Data'!$E$11,0,10*ROW('Hygiene Data'!E128))="","",OFFSET('Hygiene Data'!$E$11,0,10*ROW('Hygiene Data'!E128)))</f>
        <v/>
      </c>
      <c r="DS134" s="382" t="str">
        <f ca="1">+IF(OFFSET('Hygiene Data'!$E$12,0,10*ROW('Hygiene Data'!E128))="","",OFFSET('Hygiene Data'!$E$12,0,10*ROW('Hygiene Data'!E128)))</f>
        <v/>
      </c>
      <c r="DT134" s="382" t="str">
        <f ca="1">+IF(OFFSET('Hygiene Data'!$E$13,0,10*ROW('Hygiene Data'!E128))="","",OFFSET('Hygiene Data'!$E$13,0,10*ROW('Hygiene Data'!E128)))</f>
        <v/>
      </c>
      <c r="DU134" s="382" t="str">
        <f ca="1">+IF(OFFSET('Hygiene Data'!$F$11,0,10*ROW('Hygiene Data'!F128))="","",OFFSET('Hygiene Data'!$F$11,0,10*ROW('Hygiene Data'!F128)))</f>
        <v/>
      </c>
      <c r="DV134" s="382" t="str">
        <f ca="1">+IF(OFFSET('Hygiene Data'!$F$12,0,10*ROW('Hygiene Data'!F128))="","",OFFSET('Hygiene Data'!$F$12,0,10*ROW('Hygiene Data'!F128)))</f>
        <v/>
      </c>
      <c r="DW134" s="382" t="str">
        <f ca="1">+IF(OFFSET('Hygiene Data'!$F$13,0,10*ROW('Hygiene Data'!F128))="","",OFFSET('Hygiene Data'!$F$13,0,10*ROW('Hygiene Data'!F128)))</f>
        <v/>
      </c>
      <c r="DX134" s="382" t="str">
        <f ca="1">+IF(OFFSET('Hygiene Data'!$G$11,0,10*ROW('Hygiene Data'!G128))="","",OFFSET('Hygiene Data'!$G$11,0,10*ROW('Hygiene Data'!G128)))</f>
        <v/>
      </c>
      <c r="DY134" s="382" t="str">
        <f ca="1">+IF(OFFSET('Hygiene Data'!$G$12,0,10*ROW('Hygiene Data'!G128))="","",OFFSET('Hygiene Data'!$G$12,0,10*ROW('Hygiene Data'!G128)))</f>
        <v/>
      </c>
      <c r="DZ134" s="382" t="str">
        <f ca="1">+IF(OFFSET('Hygiene Data'!$G$13,0,10*ROW('Hygiene Data'!G128))="","",OFFSET('Hygiene Data'!$G$13,0,10*ROW('Hygiene Data'!G128)))</f>
        <v/>
      </c>
      <c r="EA134" s="382" t="str">
        <f ca="1">+IF(OFFSET('Hygiene Data'!$H$11,0,10*ROW('Hygiene Data'!H128))="","",OFFSET('Hygiene Data'!$H$11,0,10*ROW('Hygiene Data'!H128)))</f>
        <v/>
      </c>
      <c r="EB134" s="382" t="str">
        <f ca="1">+IF(OFFSET('Hygiene Data'!$H$12,0,10*ROW('Hygiene Data'!H128))="","",OFFSET('Hygiene Data'!$H$12,0,10*ROW('Hygiene Data'!H128)))</f>
        <v/>
      </c>
      <c r="EC134" s="382" t="str">
        <f ca="1">+IF(OFFSET('Hygiene Data'!$H$13,0,10*ROW('Hygiene Data'!H128))="","",OFFSET('Hygiene Data'!$H$13,0,10*ROW('Hygiene Data'!H128)))</f>
        <v/>
      </c>
      <c r="ED134" s="382" t="str">
        <f ca="1">+IF(OFFSET('Hygiene Data'!$I$11,0,10*ROW('Hygiene Data'!I128))="","",OFFSET('Hygiene Data'!$I$11,0,10*ROW('Hygiene Data'!I128)))</f>
        <v/>
      </c>
      <c r="EE134" s="382" t="str">
        <f ca="1">+IF(OFFSET('Hygiene Data'!$I$12,0,10*ROW('Hygiene Data'!I128))="","",OFFSET('Hygiene Data'!$I$12,0,10*ROW('Hygiene Data'!I128)))</f>
        <v/>
      </c>
      <c r="EF134" s="382" t="str">
        <f ca="1">+IF(OFFSET('Hygiene Data'!$I$13,0,10*ROW('Hygiene Data'!I128))="","",OFFSET('Hygiene Data'!$I$13,0,10*ROW('Hygiene Data'!I128)))</f>
        <v/>
      </c>
    </row>
    <row r="135" spans="1:136" x14ac:dyDescent="0.25">
      <c r="A135" s="491" t="str">
        <f ca="1">+IF(OFFSET('Water Data'!$B$2,0,10*ROW('Water Data'!E129))="","",OFFSET('Water Data'!$B$2,0,10*ROW('Water Data'!E129)))</f>
        <v/>
      </c>
      <c r="B135" s="491"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18" t="str">
        <f t="shared" ref="C135:C198" ca="1" si="2">+IF(ISNUMBER(VALUE(MID(A135,5,4))), VALUE(MID(A135, 5,4)),"")</f>
        <v/>
      </c>
      <c r="D135" s="519"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19"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19"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19"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19"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19"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19"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19"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19"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19"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19"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19"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19"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19"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19"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19"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19"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19"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20"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20"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20"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20"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20"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20"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20"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20"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20"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20"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20"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20"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20"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20"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20"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20"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20"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20"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20"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20"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20"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20"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20"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20"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20"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20"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20"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20"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20"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20"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21"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97"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21"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21"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21"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21"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21"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21"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21"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21"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21"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21"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21"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21"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21"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21"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21"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21"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82" t="str">
        <f ca="1">+IF(OFFSET('Water Data'!$D$27,0,10*ROW('Water Data'!D129))="","",OFFSET('Water Data'!$D$27,0,10*ROW('Water Data'!D129)))</f>
        <v/>
      </c>
      <c r="BT135" s="382" t="str">
        <f ca="1">+IF(OFFSET('Water Data'!$D$28,0,10*ROW('Water Data'!D129))="","",OFFSET('Water Data'!$D$28,0,10*ROW('Water Data'!D129)))</f>
        <v/>
      </c>
      <c r="BU135" s="382" t="str">
        <f ca="1">+IF(OFFSET('Water Data'!$D$29,0,10*ROW('Water Data'!D129))="","",OFFSET('Water Data'!$D$29,0,10*ROW('Water Data'!D129)))</f>
        <v/>
      </c>
      <c r="BV135" s="382" t="str">
        <f ca="1">+IF(OFFSET('Water Data'!$E$27,0,10*ROW('Water Data'!E129))="","",OFFSET('Water Data'!$E$27,0,10*ROW('Water Data'!E129)))</f>
        <v/>
      </c>
      <c r="BW135" s="382" t="str">
        <f ca="1">+IF(OFFSET('Water Data'!$E$28,0,10*ROW('Water Data'!E129))="","",OFFSET('Water Data'!$E$28,0,10*ROW('Water Data'!E129)))</f>
        <v/>
      </c>
      <c r="BX135" s="382" t="str">
        <f ca="1">+IF(OFFSET('Water Data'!$E$29,0,10*ROW('Water Data'!E129))="","",OFFSET('Water Data'!$E$29,0,10*ROW('Water Data'!E129)))</f>
        <v/>
      </c>
      <c r="BY135" s="382" t="str">
        <f ca="1">+IF(OFFSET('Water Data'!$F$27,0,10*ROW('Water Data'!F129))="","",OFFSET('Water Data'!$F$27,0,10*ROW('Water Data'!F129)))</f>
        <v/>
      </c>
      <c r="BZ135" s="382" t="str">
        <f ca="1">+IF(OFFSET('Water Data'!$F$28,0,10*ROW('Water Data'!F129))="","",OFFSET('Water Data'!$F$28,0,10*ROW('Water Data'!F129)))</f>
        <v/>
      </c>
      <c r="CA135" s="382" t="str">
        <f ca="1">+IF(OFFSET('Water Data'!$F$29,0,10*ROW('Water Data'!F129))="","",OFFSET('Water Data'!$F$29,0,10*ROW('Water Data'!F129)))</f>
        <v/>
      </c>
      <c r="CB135" s="382" t="str">
        <f ca="1">+IF(OFFSET('Water Data'!$G$27,0,10*ROW('Water Data'!G129))="","",OFFSET('Water Data'!$G$27,0,10*ROW('Water Data'!G129)))</f>
        <v/>
      </c>
      <c r="CC135" s="382" t="str">
        <f ca="1">+IF(OFFSET('Water Data'!$G$28,0,10*ROW('Water Data'!G129))="","",OFFSET('Water Data'!$G$28,0,10*ROW('Water Data'!G129)))</f>
        <v/>
      </c>
      <c r="CD135" s="382" t="str">
        <f ca="1">+IF(OFFSET('Water Data'!$G$29,0,10*ROW('Water Data'!G129))="","",OFFSET('Water Data'!$G$29,0,10*ROW('Water Data'!G129)))</f>
        <v/>
      </c>
      <c r="CE135" s="382" t="str">
        <f ca="1">+IF(OFFSET('Water Data'!$H$27,0,10*ROW('Water Data'!H129))="","",OFFSET('Water Data'!$H$27,0,10*ROW('Water Data'!H129)))</f>
        <v/>
      </c>
      <c r="CF135" s="382" t="str">
        <f ca="1">+IF(OFFSET('Water Data'!$H$28,0,10*ROW('Water Data'!H129))="","",OFFSET('Water Data'!$H$28,0,10*ROW('Water Data'!H129)))</f>
        <v/>
      </c>
      <c r="CG135" s="382" t="str">
        <f ca="1">+IF(OFFSET('Water Data'!$H$29,0,10*ROW('Water Data'!H129))="","",OFFSET('Water Data'!$H$29,0,10*ROW('Water Data'!H129)))</f>
        <v/>
      </c>
      <c r="CH135" s="382" t="str">
        <f ca="1">+IF(OFFSET('Water Data'!$I$27,0,10*ROW('Water Data'!I129))="","",OFFSET('Water Data'!$I$27,0,10*ROW('Water Data'!I129)))</f>
        <v/>
      </c>
      <c r="CI135" s="382" t="str">
        <f ca="1">+IF(OFFSET('Water Data'!$I$28,0,10*ROW('Water Data'!I129))="","",OFFSET('Water Data'!$I$28,0,10*ROW('Water Data'!I129)))</f>
        <v/>
      </c>
      <c r="CJ135" s="382" t="str">
        <f ca="1">+IF(OFFSET('Water Data'!$I$29,0,10*ROW('Water Data'!I129))="","",OFFSET('Water Data'!$I$29,0,10*ROW('Water Data'!I129)))</f>
        <v/>
      </c>
      <c r="CK135" s="382" t="str">
        <f ca="1">+IF(OFFSET('Sanitation Data'!$D$28,0,10*ROW('Sanitation Data'!D129))="","",OFFSET('Sanitation Data'!$D$28,0,10*ROW('Sanitation Data'!D129)))</f>
        <v/>
      </c>
      <c r="CL135" s="382" t="str">
        <f ca="1">+IF(OFFSET('Sanitation Data'!$D$29,0,10*ROW('Sanitation Data'!D129))="","",OFFSET('Sanitation Data'!$D$29,0,10*ROW('Sanitation Data'!D129)))</f>
        <v/>
      </c>
      <c r="CM135" s="382" t="str">
        <f ca="1">+IF(OFFSET('Sanitation Data'!$D$30,0,10*ROW('Sanitation Data'!D129))="","",OFFSET('Sanitation Data'!$D$30,0,10*ROW('Sanitation Data'!D129)))</f>
        <v/>
      </c>
      <c r="CN135" s="382" t="str">
        <f ca="1">+IF(OFFSET('Sanitation Data'!$D$31,0,10*ROW('Sanitation Data'!D129))="","",OFFSET('Sanitation Data'!$D$31,0,10*ROW('Sanitation Data'!D129)))</f>
        <v/>
      </c>
      <c r="CO135" s="382" t="str">
        <f ca="1">+IF(OFFSET('Sanitation Data'!$D$32,0,10*ROW('Sanitation Data'!D129))="","",OFFSET('Sanitation Data'!$D$32,0,10*ROW('Sanitation Data'!D129)))</f>
        <v/>
      </c>
      <c r="CP135" s="382" t="str">
        <f ca="1">+IF(OFFSET('Sanitation Data'!$E$28,0,10*ROW('Sanitation Data'!E129))="","",OFFSET('Sanitation Data'!$E$28,0,10*ROW('Sanitation Data'!E129)))</f>
        <v/>
      </c>
      <c r="CQ135" s="382" t="str">
        <f ca="1">+IF(OFFSET('Sanitation Data'!$E$29,0,10*ROW('Sanitation Data'!E129))="","",OFFSET('Sanitation Data'!$E$29,0,10*ROW('Sanitation Data'!E129)))</f>
        <v/>
      </c>
      <c r="CR135" s="382" t="str">
        <f ca="1">+IF(OFFSET('Sanitation Data'!$E$30,0,10*ROW('Sanitation Data'!E129))="","",OFFSET('Sanitation Data'!$E$30,0,10*ROW('Sanitation Data'!E129)))</f>
        <v/>
      </c>
      <c r="CS135" s="382" t="str">
        <f ca="1">+IF(OFFSET('Sanitation Data'!$E$31,0,10*ROW('Sanitation Data'!E129))="","",OFFSET('Sanitation Data'!$E$31,0,10*ROW('Sanitation Data'!E129)))</f>
        <v/>
      </c>
      <c r="CT135" s="382" t="str">
        <f ca="1">+IF(OFFSET('Sanitation Data'!$E$32,0,10*ROW('Sanitation Data'!E129))="","",OFFSET('Sanitation Data'!$E$32,0,10*ROW('Sanitation Data'!E129)))</f>
        <v/>
      </c>
      <c r="CU135" s="382" t="str">
        <f ca="1">+IF(OFFSET('Sanitation Data'!$F$28,0,10*ROW('Sanitation Data'!F129))="","",OFFSET('Sanitation Data'!$F$28,0,10*ROW('Sanitation Data'!F129)))</f>
        <v/>
      </c>
      <c r="CV135" s="382" t="str">
        <f ca="1">+IF(OFFSET('Sanitation Data'!$F$29,0,10*ROW('Sanitation Data'!F129))="","",OFFSET('Sanitation Data'!$F$29,0,10*ROW('Sanitation Data'!F129)))</f>
        <v/>
      </c>
      <c r="CW135" s="382" t="str">
        <f ca="1">+IF(OFFSET('Sanitation Data'!$F$30,0,10*ROW('Sanitation Data'!F129))="","",OFFSET('Sanitation Data'!$F$30,0,10*ROW('Sanitation Data'!F129)))</f>
        <v/>
      </c>
      <c r="CX135" s="382" t="str">
        <f ca="1">+IF(OFFSET('Sanitation Data'!$F$31,0,10*ROW('Sanitation Data'!F129))="","",OFFSET('Sanitation Data'!$F$31,0,10*ROW('Sanitation Data'!F129)))</f>
        <v/>
      </c>
      <c r="CY135" s="382" t="str">
        <f ca="1">+IF(OFFSET('Sanitation Data'!$F$32,0,10*ROW('Sanitation Data'!F129))="","",OFFSET('Sanitation Data'!$F$32,0,10*ROW('Sanitation Data'!F129)))</f>
        <v/>
      </c>
      <c r="CZ135" s="382" t="str">
        <f ca="1">+IF(OFFSET('Sanitation Data'!$G$28,0,10*ROW('Sanitation Data'!G129))="","",OFFSET('Sanitation Data'!$G$28,0,10*ROW('Sanitation Data'!G129)))</f>
        <v/>
      </c>
      <c r="DA135" s="382" t="str">
        <f ca="1">+IF(OFFSET('Sanitation Data'!$G$29,0,10*ROW('Sanitation Data'!G129))="","",OFFSET('Sanitation Data'!$G$29,0,10*ROW('Sanitation Data'!G129)))</f>
        <v/>
      </c>
      <c r="DB135" s="382" t="str">
        <f ca="1">+IF(OFFSET('Sanitation Data'!$G$30,0,10*ROW('Sanitation Data'!G129))="","",OFFSET('Sanitation Data'!$G$30,0,10*ROW('Sanitation Data'!G129)))</f>
        <v/>
      </c>
      <c r="DC135" s="382" t="str">
        <f ca="1">+IF(OFFSET('Sanitation Data'!$G$31,0,10*ROW('Sanitation Data'!G129))="","",OFFSET('Sanitation Data'!$G$31,0,10*ROW('Sanitation Data'!G129)))</f>
        <v/>
      </c>
      <c r="DD135" s="382" t="str">
        <f ca="1">+IF(OFFSET('Sanitation Data'!$G$32,0,10*ROW('Sanitation Data'!G129))="","",OFFSET('Sanitation Data'!$G$32,0,10*ROW('Sanitation Data'!G129)))</f>
        <v/>
      </c>
      <c r="DE135" s="382" t="str">
        <f ca="1">+IF(OFFSET('Sanitation Data'!$H$28,0,10*ROW('Sanitation Data'!H129))="","",OFFSET('Sanitation Data'!$H$28,0,10*ROW('Sanitation Data'!H129)))</f>
        <v/>
      </c>
      <c r="DF135" s="382" t="str">
        <f ca="1">+IF(OFFSET('Sanitation Data'!$H$29,0,10*ROW('Sanitation Data'!H129))="","",OFFSET('Sanitation Data'!$H$29,0,10*ROW('Sanitation Data'!H129)))</f>
        <v/>
      </c>
      <c r="DG135" s="382" t="str">
        <f ca="1">+IF(OFFSET('Sanitation Data'!$H$30,0,10*ROW('Sanitation Data'!H129))="","",OFFSET('Sanitation Data'!$H$30,0,10*ROW('Sanitation Data'!H129)))</f>
        <v/>
      </c>
      <c r="DH135" s="382" t="str">
        <f ca="1">+IF(OFFSET('Sanitation Data'!$H$31,0,10*ROW('Sanitation Data'!H129))="","",OFFSET('Sanitation Data'!$H$31,0,10*ROW('Sanitation Data'!H129)))</f>
        <v/>
      </c>
      <c r="DI135" s="382" t="str">
        <f ca="1">+IF(OFFSET('Sanitation Data'!$H$32,0,10*ROW('Sanitation Data'!H129))="","",OFFSET('Sanitation Data'!$H$32,0,10*ROW('Sanitation Data'!H129)))</f>
        <v/>
      </c>
      <c r="DJ135" s="382" t="str">
        <f ca="1">+IF(OFFSET('Sanitation Data'!$I$28,0,10*ROW('Sanitation Data'!I129))="","",OFFSET('Sanitation Data'!$I$28,0,10*ROW('Sanitation Data'!I129)))</f>
        <v/>
      </c>
      <c r="DK135" s="382" t="str">
        <f ca="1">+IF(OFFSET('Sanitation Data'!$I$29,0,10*ROW('Sanitation Data'!I129))="","",OFFSET('Sanitation Data'!$I$29,0,10*ROW('Sanitation Data'!I129)))</f>
        <v/>
      </c>
      <c r="DL135" s="382" t="str">
        <f ca="1">+IF(OFFSET('Sanitation Data'!$I$30,0,10*ROW('Sanitation Data'!I129))="","",OFFSET('Sanitation Data'!$I$30,0,10*ROW('Sanitation Data'!I129)))</f>
        <v/>
      </c>
      <c r="DM135" s="382" t="str">
        <f ca="1">+IF(OFFSET('Sanitation Data'!$I$31,0,10*ROW('Sanitation Data'!I129))="","",OFFSET('Sanitation Data'!$I$31,0,10*ROW('Sanitation Data'!I129)))</f>
        <v/>
      </c>
      <c r="DN135" s="382" t="str">
        <f ca="1">+IF(OFFSET('Sanitation Data'!$I$32,0,10*ROW('Sanitation Data'!I129))="","",OFFSET('Sanitation Data'!$I$32,0,10*ROW('Sanitation Data'!I129)))</f>
        <v/>
      </c>
      <c r="DO135" s="382" t="str">
        <f ca="1">+IF(OFFSET('Hygiene Data'!$D$11,0,10*ROW('Hygiene Data'!D129))="","",OFFSET('Hygiene Data'!$D$11,0,10*ROW('Hygiene Data'!D129)))</f>
        <v/>
      </c>
      <c r="DP135" s="382" t="str">
        <f ca="1">+IF(OFFSET('Hygiene Data'!$D$12,0,10*ROW('Hygiene Data'!D129))="","",OFFSET('Hygiene Data'!$D$12,0,10*ROW('Hygiene Data'!D129)))</f>
        <v/>
      </c>
      <c r="DQ135" s="382" t="str">
        <f ca="1">+IF(OFFSET('Hygiene Data'!$D$13,0,10*ROW('Hygiene Data'!D129))="","",OFFSET('Hygiene Data'!$D$13,0,10*ROW('Hygiene Data'!D129)))</f>
        <v/>
      </c>
      <c r="DR135" s="382" t="str">
        <f ca="1">+IF(OFFSET('Hygiene Data'!$E$11,0,10*ROW('Hygiene Data'!E129))="","",OFFSET('Hygiene Data'!$E$11,0,10*ROW('Hygiene Data'!E129)))</f>
        <v/>
      </c>
      <c r="DS135" s="382" t="str">
        <f ca="1">+IF(OFFSET('Hygiene Data'!$E$12,0,10*ROW('Hygiene Data'!E129))="","",OFFSET('Hygiene Data'!$E$12,0,10*ROW('Hygiene Data'!E129)))</f>
        <v/>
      </c>
      <c r="DT135" s="382" t="str">
        <f ca="1">+IF(OFFSET('Hygiene Data'!$E$13,0,10*ROW('Hygiene Data'!E129))="","",OFFSET('Hygiene Data'!$E$13,0,10*ROW('Hygiene Data'!E129)))</f>
        <v/>
      </c>
      <c r="DU135" s="382" t="str">
        <f ca="1">+IF(OFFSET('Hygiene Data'!$F$11,0,10*ROW('Hygiene Data'!F129))="","",OFFSET('Hygiene Data'!$F$11,0,10*ROW('Hygiene Data'!F129)))</f>
        <v/>
      </c>
      <c r="DV135" s="382" t="str">
        <f ca="1">+IF(OFFSET('Hygiene Data'!$F$12,0,10*ROW('Hygiene Data'!F129))="","",OFFSET('Hygiene Data'!$F$12,0,10*ROW('Hygiene Data'!F129)))</f>
        <v/>
      </c>
      <c r="DW135" s="382" t="str">
        <f ca="1">+IF(OFFSET('Hygiene Data'!$F$13,0,10*ROW('Hygiene Data'!F129))="","",OFFSET('Hygiene Data'!$F$13,0,10*ROW('Hygiene Data'!F129)))</f>
        <v/>
      </c>
      <c r="DX135" s="382" t="str">
        <f ca="1">+IF(OFFSET('Hygiene Data'!$G$11,0,10*ROW('Hygiene Data'!G129))="","",OFFSET('Hygiene Data'!$G$11,0,10*ROW('Hygiene Data'!G129)))</f>
        <v/>
      </c>
      <c r="DY135" s="382" t="str">
        <f ca="1">+IF(OFFSET('Hygiene Data'!$G$12,0,10*ROW('Hygiene Data'!G129))="","",OFFSET('Hygiene Data'!$G$12,0,10*ROW('Hygiene Data'!G129)))</f>
        <v/>
      </c>
      <c r="DZ135" s="382" t="str">
        <f ca="1">+IF(OFFSET('Hygiene Data'!$G$13,0,10*ROW('Hygiene Data'!G129))="","",OFFSET('Hygiene Data'!$G$13,0,10*ROW('Hygiene Data'!G129)))</f>
        <v/>
      </c>
      <c r="EA135" s="382" t="str">
        <f ca="1">+IF(OFFSET('Hygiene Data'!$H$11,0,10*ROW('Hygiene Data'!H129))="","",OFFSET('Hygiene Data'!$H$11,0,10*ROW('Hygiene Data'!H129)))</f>
        <v/>
      </c>
      <c r="EB135" s="382" t="str">
        <f ca="1">+IF(OFFSET('Hygiene Data'!$H$12,0,10*ROW('Hygiene Data'!H129))="","",OFFSET('Hygiene Data'!$H$12,0,10*ROW('Hygiene Data'!H129)))</f>
        <v/>
      </c>
      <c r="EC135" s="382" t="str">
        <f ca="1">+IF(OFFSET('Hygiene Data'!$H$13,0,10*ROW('Hygiene Data'!H129))="","",OFFSET('Hygiene Data'!$H$13,0,10*ROW('Hygiene Data'!H129)))</f>
        <v/>
      </c>
      <c r="ED135" s="382" t="str">
        <f ca="1">+IF(OFFSET('Hygiene Data'!$I$11,0,10*ROW('Hygiene Data'!I129))="","",OFFSET('Hygiene Data'!$I$11,0,10*ROW('Hygiene Data'!I129)))</f>
        <v/>
      </c>
      <c r="EE135" s="382" t="str">
        <f ca="1">+IF(OFFSET('Hygiene Data'!$I$12,0,10*ROW('Hygiene Data'!I129))="","",OFFSET('Hygiene Data'!$I$12,0,10*ROW('Hygiene Data'!I129)))</f>
        <v/>
      </c>
      <c r="EF135" s="382" t="str">
        <f ca="1">+IF(OFFSET('Hygiene Data'!$I$13,0,10*ROW('Hygiene Data'!I129))="","",OFFSET('Hygiene Data'!$I$13,0,10*ROW('Hygiene Data'!I129)))</f>
        <v/>
      </c>
    </row>
    <row r="136" spans="1:136" x14ac:dyDescent="0.25">
      <c r="A136" s="491" t="str">
        <f ca="1">+IF(OFFSET('Water Data'!$B$2,0,10*ROW('Water Data'!E130))="","",OFFSET('Water Data'!$B$2,0,10*ROW('Water Data'!E130)))</f>
        <v/>
      </c>
      <c r="B136" s="491"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18" t="str">
        <f t="shared" ca="1" si="2"/>
        <v/>
      </c>
      <c r="D136" s="519"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19"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19"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19"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19"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19"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19"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19"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19"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19"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19"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19"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19"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19"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19"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19"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19"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19"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20"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20"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20"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20"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20"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20"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20"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20"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20"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20"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20"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20"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20"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20"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20"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20"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20"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20"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20"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20"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20"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20"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20"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20"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20"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20"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20"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20"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20"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20"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21"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97"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21"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21"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21"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21"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21"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21"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21"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21"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21"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21"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21"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21"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21"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21"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21"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21"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82" t="str">
        <f ca="1">+IF(OFFSET('Water Data'!$D$27,0,10*ROW('Water Data'!D130))="","",OFFSET('Water Data'!$D$27,0,10*ROW('Water Data'!D130)))</f>
        <v/>
      </c>
      <c r="BT136" s="382" t="str">
        <f ca="1">+IF(OFFSET('Water Data'!$D$28,0,10*ROW('Water Data'!D130))="","",OFFSET('Water Data'!$D$28,0,10*ROW('Water Data'!D130)))</f>
        <v/>
      </c>
      <c r="BU136" s="382" t="str">
        <f ca="1">+IF(OFFSET('Water Data'!$D$29,0,10*ROW('Water Data'!D130))="","",OFFSET('Water Data'!$D$29,0,10*ROW('Water Data'!D130)))</f>
        <v/>
      </c>
      <c r="BV136" s="382" t="str">
        <f ca="1">+IF(OFFSET('Water Data'!$E$27,0,10*ROW('Water Data'!E130))="","",OFFSET('Water Data'!$E$27,0,10*ROW('Water Data'!E130)))</f>
        <v/>
      </c>
      <c r="BW136" s="382" t="str">
        <f ca="1">+IF(OFFSET('Water Data'!$E$28,0,10*ROW('Water Data'!E130))="","",OFFSET('Water Data'!$E$28,0,10*ROW('Water Data'!E130)))</f>
        <v/>
      </c>
      <c r="BX136" s="382" t="str">
        <f ca="1">+IF(OFFSET('Water Data'!$E$29,0,10*ROW('Water Data'!E130))="","",OFFSET('Water Data'!$E$29,0,10*ROW('Water Data'!E130)))</f>
        <v/>
      </c>
      <c r="BY136" s="382" t="str">
        <f ca="1">+IF(OFFSET('Water Data'!$F$27,0,10*ROW('Water Data'!F130))="","",OFFSET('Water Data'!$F$27,0,10*ROW('Water Data'!F130)))</f>
        <v/>
      </c>
      <c r="BZ136" s="382" t="str">
        <f ca="1">+IF(OFFSET('Water Data'!$F$28,0,10*ROW('Water Data'!F130))="","",OFFSET('Water Data'!$F$28,0,10*ROW('Water Data'!F130)))</f>
        <v/>
      </c>
      <c r="CA136" s="382" t="str">
        <f ca="1">+IF(OFFSET('Water Data'!$F$29,0,10*ROW('Water Data'!F130))="","",OFFSET('Water Data'!$F$29,0,10*ROW('Water Data'!F130)))</f>
        <v/>
      </c>
      <c r="CB136" s="382" t="str">
        <f ca="1">+IF(OFFSET('Water Data'!$G$27,0,10*ROW('Water Data'!G130))="","",OFFSET('Water Data'!$G$27,0,10*ROW('Water Data'!G130)))</f>
        <v/>
      </c>
      <c r="CC136" s="382" t="str">
        <f ca="1">+IF(OFFSET('Water Data'!$G$28,0,10*ROW('Water Data'!G130))="","",OFFSET('Water Data'!$G$28,0,10*ROW('Water Data'!G130)))</f>
        <v/>
      </c>
      <c r="CD136" s="382" t="str">
        <f ca="1">+IF(OFFSET('Water Data'!$G$29,0,10*ROW('Water Data'!G130))="","",OFFSET('Water Data'!$G$29,0,10*ROW('Water Data'!G130)))</f>
        <v/>
      </c>
      <c r="CE136" s="382" t="str">
        <f ca="1">+IF(OFFSET('Water Data'!$H$27,0,10*ROW('Water Data'!H130))="","",OFFSET('Water Data'!$H$27,0,10*ROW('Water Data'!H130)))</f>
        <v/>
      </c>
      <c r="CF136" s="382" t="str">
        <f ca="1">+IF(OFFSET('Water Data'!$H$28,0,10*ROW('Water Data'!H130))="","",OFFSET('Water Data'!$H$28,0,10*ROW('Water Data'!H130)))</f>
        <v/>
      </c>
      <c r="CG136" s="382" t="str">
        <f ca="1">+IF(OFFSET('Water Data'!$H$29,0,10*ROW('Water Data'!H130))="","",OFFSET('Water Data'!$H$29,0,10*ROW('Water Data'!H130)))</f>
        <v/>
      </c>
      <c r="CH136" s="382" t="str">
        <f ca="1">+IF(OFFSET('Water Data'!$I$27,0,10*ROW('Water Data'!I130))="","",OFFSET('Water Data'!$I$27,0,10*ROW('Water Data'!I130)))</f>
        <v/>
      </c>
      <c r="CI136" s="382" t="str">
        <f ca="1">+IF(OFFSET('Water Data'!$I$28,0,10*ROW('Water Data'!I130))="","",OFFSET('Water Data'!$I$28,0,10*ROW('Water Data'!I130)))</f>
        <v/>
      </c>
      <c r="CJ136" s="382" t="str">
        <f ca="1">+IF(OFFSET('Water Data'!$I$29,0,10*ROW('Water Data'!I130))="","",OFFSET('Water Data'!$I$29,0,10*ROW('Water Data'!I130)))</f>
        <v/>
      </c>
      <c r="CK136" s="382" t="str">
        <f ca="1">+IF(OFFSET('Sanitation Data'!$D$28,0,10*ROW('Sanitation Data'!D130))="","",OFFSET('Sanitation Data'!$D$28,0,10*ROW('Sanitation Data'!D130)))</f>
        <v/>
      </c>
      <c r="CL136" s="382" t="str">
        <f ca="1">+IF(OFFSET('Sanitation Data'!$D$29,0,10*ROW('Sanitation Data'!D130))="","",OFFSET('Sanitation Data'!$D$29,0,10*ROW('Sanitation Data'!D130)))</f>
        <v/>
      </c>
      <c r="CM136" s="382" t="str">
        <f ca="1">+IF(OFFSET('Sanitation Data'!$D$30,0,10*ROW('Sanitation Data'!D130))="","",OFFSET('Sanitation Data'!$D$30,0,10*ROW('Sanitation Data'!D130)))</f>
        <v/>
      </c>
      <c r="CN136" s="382" t="str">
        <f ca="1">+IF(OFFSET('Sanitation Data'!$D$31,0,10*ROW('Sanitation Data'!D130))="","",OFFSET('Sanitation Data'!$D$31,0,10*ROW('Sanitation Data'!D130)))</f>
        <v/>
      </c>
      <c r="CO136" s="382" t="str">
        <f ca="1">+IF(OFFSET('Sanitation Data'!$D$32,0,10*ROW('Sanitation Data'!D130))="","",OFFSET('Sanitation Data'!$D$32,0,10*ROW('Sanitation Data'!D130)))</f>
        <v/>
      </c>
      <c r="CP136" s="382" t="str">
        <f ca="1">+IF(OFFSET('Sanitation Data'!$E$28,0,10*ROW('Sanitation Data'!E130))="","",OFFSET('Sanitation Data'!$E$28,0,10*ROW('Sanitation Data'!E130)))</f>
        <v/>
      </c>
      <c r="CQ136" s="382" t="str">
        <f ca="1">+IF(OFFSET('Sanitation Data'!$E$29,0,10*ROW('Sanitation Data'!E130))="","",OFFSET('Sanitation Data'!$E$29,0,10*ROW('Sanitation Data'!E130)))</f>
        <v/>
      </c>
      <c r="CR136" s="382" t="str">
        <f ca="1">+IF(OFFSET('Sanitation Data'!$E$30,0,10*ROW('Sanitation Data'!E130))="","",OFFSET('Sanitation Data'!$E$30,0,10*ROW('Sanitation Data'!E130)))</f>
        <v/>
      </c>
      <c r="CS136" s="382" t="str">
        <f ca="1">+IF(OFFSET('Sanitation Data'!$E$31,0,10*ROW('Sanitation Data'!E130))="","",OFFSET('Sanitation Data'!$E$31,0,10*ROW('Sanitation Data'!E130)))</f>
        <v/>
      </c>
      <c r="CT136" s="382" t="str">
        <f ca="1">+IF(OFFSET('Sanitation Data'!$E$32,0,10*ROW('Sanitation Data'!E130))="","",OFFSET('Sanitation Data'!$E$32,0,10*ROW('Sanitation Data'!E130)))</f>
        <v/>
      </c>
      <c r="CU136" s="382" t="str">
        <f ca="1">+IF(OFFSET('Sanitation Data'!$F$28,0,10*ROW('Sanitation Data'!F130))="","",OFFSET('Sanitation Data'!$F$28,0,10*ROW('Sanitation Data'!F130)))</f>
        <v/>
      </c>
      <c r="CV136" s="382" t="str">
        <f ca="1">+IF(OFFSET('Sanitation Data'!$F$29,0,10*ROW('Sanitation Data'!F130))="","",OFFSET('Sanitation Data'!$F$29,0,10*ROW('Sanitation Data'!F130)))</f>
        <v/>
      </c>
      <c r="CW136" s="382" t="str">
        <f ca="1">+IF(OFFSET('Sanitation Data'!$F$30,0,10*ROW('Sanitation Data'!F130))="","",OFFSET('Sanitation Data'!$F$30,0,10*ROW('Sanitation Data'!F130)))</f>
        <v/>
      </c>
      <c r="CX136" s="382" t="str">
        <f ca="1">+IF(OFFSET('Sanitation Data'!$F$31,0,10*ROW('Sanitation Data'!F130))="","",OFFSET('Sanitation Data'!$F$31,0,10*ROW('Sanitation Data'!F130)))</f>
        <v/>
      </c>
      <c r="CY136" s="382" t="str">
        <f ca="1">+IF(OFFSET('Sanitation Data'!$F$32,0,10*ROW('Sanitation Data'!F130))="","",OFFSET('Sanitation Data'!$F$32,0,10*ROW('Sanitation Data'!F130)))</f>
        <v/>
      </c>
      <c r="CZ136" s="382" t="str">
        <f ca="1">+IF(OFFSET('Sanitation Data'!$G$28,0,10*ROW('Sanitation Data'!G130))="","",OFFSET('Sanitation Data'!$G$28,0,10*ROW('Sanitation Data'!G130)))</f>
        <v/>
      </c>
      <c r="DA136" s="382" t="str">
        <f ca="1">+IF(OFFSET('Sanitation Data'!$G$29,0,10*ROW('Sanitation Data'!G130))="","",OFFSET('Sanitation Data'!$G$29,0,10*ROW('Sanitation Data'!G130)))</f>
        <v/>
      </c>
      <c r="DB136" s="382" t="str">
        <f ca="1">+IF(OFFSET('Sanitation Data'!$G$30,0,10*ROW('Sanitation Data'!G130))="","",OFFSET('Sanitation Data'!$G$30,0,10*ROW('Sanitation Data'!G130)))</f>
        <v/>
      </c>
      <c r="DC136" s="382" t="str">
        <f ca="1">+IF(OFFSET('Sanitation Data'!$G$31,0,10*ROW('Sanitation Data'!G130))="","",OFFSET('Sanitation Data'!$G$31,0,10*ROW('Sanitation Data'!G130)))</f>
        <v/>
      </c>
      <c r="DD136" s="382" t="str">
        <f ca="1">+IF(OFFSET('Sanitation Data'!$G$32,0,10*ROW('Sanitation Data'!G130))="","",OFFSET('Sanitation Data'!$G$32,0,10*ROW('Sanitation Data'!G130)))</f>
        <v/>
      </c>
      <c r="DE136" s="382" t="str">
        <f ca="1">+IF(OFFSET('Sanitation Data'!$H$28,0,10*ROW('Sanitation Data'!H130))="","",OFFSET('Sanitation Data'!$H$28,0,10*ROW('Sanitation Data'!H130)))</f>
        <v/>
      </c>
      <c r="DF136" s="382" t="str">
        <f ca="1">+IF(OFFSET('Sanitation Data'!$H$29,0,10*ROW('Sanitation Data'!H130))="","",OFFSET('Sanitation Data'!$H$29,0,10*ROW('Sanitation Data'!H130)))</f>
        <v/>
      </c>
      <c r="DG136" s="382" t="str">
        <f ca="1">+IF(OFFSET('Sanitation Data'!$H$30,0,10*ROW('Sanitation Data'!H130))="","",OFFSET('Sanitation Data'!$H$30,0,10*ROW('Sanitation Data'!H130)))</f>
        <v/>
      </c>
      <c r="DH136" s="382" t="str">
        <f ca="1">+IF(OFFSET('Sanitation Data'!$H$31,0,10*ROW('Sanitation Data'!H130))="","",OFFSET('Sanitation Data'!$H$31,0,10*ROW('Sanitation Data'!H130)))</f>
        <v/>
      </c>
      <c r="DI136" s="382" t="str">
        <f ca="1">+IF(OFFSET('Sanitation Data'!$H$32,0,10*ROW('Sanitation Data'!H130))="","",OFFSET('Sanitation Data'!$H$32,0,10*ROW('Sanitation Data'!H130)))</f>
        <v/>
      </c>
      <c r="DJ136" s="382" t="str">
        <f ca="1">+IF(OFFSET('Sanitation Data'!$I$28,0,10*ROW('Sanitation Data'!I130))="","",OFFSET('Sanitation Data'!$I$28,0,10*ROW('Sanitation Data'!I130)))</f>
        <v/>
      </c>
      <c r="DK136" s="382" t="str">
        <f ca="1">+IF(OFFSET('Sanitation Data'!$I$29,0,10*ROW('Sanitation Data'!I130))="","",OFFSET('Sanitation Data'!$I$29,0,10*ROW('Sanitation Data'!I130)))</f>
        <v/>
      </c>
      <c r="DL136" s="382" t="str">
        <f ca="1">+IF(OFFSET('Sanitation Data'!$I$30,0,10*ROW('Sanitation Data'!I130))="","",OFFSET('Sanitation Data'!$I$30,0,10*ROW('Sanitation Data'!I130)))</f>
        <v/>
      </c>
      <c r="DM136" s="382" t="str">
        <f ca="1">+IF(OFFSET('Sanitation Data'!$I$31,0,10*ROW('Sanitation Data'!I130))="","",OFFSET('Sanitation Data'!$I$31,0,10*ROW('Sanitation Data'!I130)))</f>
        <v/>
      </c>
      <c r="DN136" s="382" t="str">
        <f ca="1">+IF(OFFSET('Sanitation Data'!$I$32,0,10*ROW('Sanitation Data'!I130))="","",OFFSET('Sanitation Data'!$I$32,0,10*ROW('Sanitation Data'!I130)))</f>
        <v/>
      </c>
      <c r="DO136" s="382" t="str">
        <f ca="1">+IF(OFFSET('Hygiene Data'!$D$11,0,10*ROW('Hygiene Data'!D130))="","",OFFSET('Hygiene Data'!$D$11,0,10*ROW('Hygiene Data'!D130)))</f>
        <v/>
      </c>
      <c r="DP136" s="382" t="str">
        <f ca="1">+IF(OFFSET('Hygiene Data'!$D$12,0,10*ROW('Hygiene Data'!D130))="","",OFFSET('Hygiene Data'!$D$12,0,10*ROW('Hygiene Data'!D130)))</f>
        <v/>
      </c>
      <c r="DQ136" s="382" t="str">
        <f ca="1">+IF(OFFSET('Hygiene Data'!$D$13,0,10*ROW('Hygiene Data'!D130))="","",OFFSET('Hygiene Data'!$D$13,0,10*ROW('Hygiene Data'!D130)))</f>
        <v/>
      </c>
      <c r="DR136" s="382" t="str">
        <f ca="1">+IF(OFFSET('Hygiene Data'!$E$11,0,10*ROW('Hygiene Data'!E130))="","",OFFSET('Hygiene Data'!$E$11,0,10*ROW('Hygiene Data'!E130)))</f>
        <v/>
      </c>
      <c r="DS136" s="382" t="str">
        <f ca="1">+IF(OFFSET('Hygiene Data'!$E$12,0,10*ROW('Hygiene Data'!E130))="","",OFFSET('Hygiene Data'!$E$12,0,10*ROW('Hygiene Data'!E130)))</f>
        <v/>
      </c>
      <c r="DT136" s="382" t="str">
        <f ca="1">+IF(OFFSET('Hygiene Data'!$E$13,0,10*ROW('Hygiene Data'!E130))="","",OFFSET('Hygiene Data'!$E$13,0,10*ROW('Hygiene Data'!E130)))</f>
        <v/>
      </c>
      <c r="DU136" s="382" t="str">
        <f ca="1">+IF(OFFSET('Hygiene Data'!$F$11,0,10*ROW('Hygiene Data'!F130))="","",OFFSET('Hygiene Data'!$F$11,0,10*ROW('Hygiene Data'!F130)))</f>
        <v/>
      </c>
      <c r="DV136" s="382" t="str">
        <f ca="1">+IF(OFFSET('Hygiene Data'!$F$12,0,10*ROW('Hygiene Data'!F130))="","",OFFSET('Hygiene Data'!$F$12,0,10*ROW('Hygiene Data'!F130)))</f>
        <v/>
      </c>
      <c r="DW136" s="382" t="str">
        <f ca="1">+IF(OFFSET('Hygiene Data'!$F$13,0,10*ROW('Hygiene Data'!F130))="","",OFFSET('Hygiene Data'!$F$13,0,10*ROW('Hygiene Data'!F130)))</f>
        <v/>
      </c>
      <c r="DX136" s="382" t="str">
        <f ca="1">+IF(OFFSET('Hygiene Data'!$G$11,0,10*ROW('Hygiene Data'!G130))="","",OFFSET('Hygiene Data'!$G$11,0,10*ROW('Hygiene Data'!G130)))</f>
        <v/>
      </c>
      <c r="DY136" s="382" t="str">
        <f ca="1">+IF(OFFSET('Hygiene Data'!$G$12,0,10*ROW('Hygiene Data'!G130))="","",OFFSET('Hygiene Data'!$G$12,0,10*ROW('Hygiene Data'!G130)))</f>
        <v/>
      </c>
      <c r="DZ136" s="382" t="str">
        <f ca="1">+IF(OFFSET('Hygiene Data'!$G$13,0,10*ROW('Hygiene Data'!G130))="","",OFFSET('Hygiene Data'!$G$13,0,10*ROW('Hygiene Data'!G130)))</f>
        <v/>
      </c>
      <c r="EA136" s="382" t="str">
        <f ca="1">+IF(OFFSET('Hygiene Data'!$H$11,0,10*ROW('Hygiene Data'!H130))="","",OFFSET('Hygiene Data'!$H$11,0,10*ROW('Hygiene Data'!H130)))</f>
        <v/>
      </c>
      <c r="EB136" s="382" t="str">
        <f ca="1">+IF(OFFSET('Hygiene Data'!$H$12,0,10*ROW('Hygiene Data'!H130))="","",OFFSET('Hygiene Data'!$H$12,0,10*ROW('Hygiene Data'!H130)))</f>
        <v/>
      </c>
      <c r="EC136" s="382" t="str">
        <f ca="1">+IF(OFFSET('Hygiene Data'!$H$13,0,10*ROW('Hygiene Data'!H130))="","",OFFSET('Hygiene Data'!$H$13,0,10*ROW('Hygiene Data'!H130)))</f>
        <v/>
      </c>
      <c r="ED136" s="382" t="str">
        <f ca="1">+IF(OFFSET('Hygiene Data'!$I$11,0,10*ROW('Hygiene Data'!I130))="","",OFFSET('Hygiene Data'!$I$11,0,10*ROW('Hygiene Data'!I130)))</f>
        <v/>
      </c>
      <c r="EE136" s="382" t="str">
        <f ca="1">+IF(OFFSET('Hygiene Data'!$I$12,0,10*ROW('Hygiene Data'!I130))="","",OFFSET('Hygiene Data'!$I$12,0,10*ROW('Hygiene Data'!I130)))</f>
        <v/>
      </c>
      <c r="EF136" s="382" t="str">
        <f ca="1">+IF(OFFSET('Hygiene Data'!$I$13,0,10*ROW('Hygiene Data'!I130))="","",OFFSET('Hygiene Data'!$I$13,0,10*ROW('Hygiene Data'!I130)))</f>
        <v/>
      </c>
    </row>
    <row r="137" spans="1:136" x14ac:dyDescent="0.25">
      <c r="A137" s="491" t="str">
        <f ca="1">+IF(OFFSET('Water Data'!$B$2,0,10*ROW('Water Data'!E131))="","",OFFSET('Water Data'!$B$2,0,10*ROW('Water Data'!E131)))</f>
        <v/>
      </c>
      <c r="B137" s="491"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18" t="str">
        <f t="shared" ca="1" si="2"/>
        <v/>
      </c>
      <c r="D137" s="519"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19"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19"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19"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19"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19"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19"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19"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19"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19"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19"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19"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19"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19"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19"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19"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19"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19"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20"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20"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20"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20"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20"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20"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20"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20"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20"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20"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20"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20"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20"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20"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20"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20"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20"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20"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20"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20"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20"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20"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20"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20"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20"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20"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20"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20"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20"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20"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21"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97"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21"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21"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21"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21"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21"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21"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21"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21"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21"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21"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21"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21"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21"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21"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21"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21"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82" t="str">
        <f ca="1">+IF(OFFSET('Water Data'!$D$27,0,10*ROW('Water Data'!D131))="","",OFFSET('Water Data'!$D$27,0,10*ROW('Water Data'!D131)))</f>
        <v/>
      </c>
      <c r="BT137" s="382" t="str">
        <f ca="1">+IF(OFFSET('Water Data'!$D$28,0,10*ROW('Water Data'!D131))="","",OFFSET('Water Data'!$D$28,0,10*ROW('Water Data'!D131)))</f>
        <v/>
      </c>
      <c r="BU137" s="382" t="str">
        <f ca="1">+IF(OFFSET('Water Data'!$D$29,0,10*ROW('Water Data'!D131))="","",OFFSET('Water Data'!$D$29,0,10*ROW('Water Data'!D131)))</f>
        <v/>
      </c>
      <c r="BV137" s="382" t="str">
        <f ca="1">+IF(OFFSET('Water Data'!$E$27,0,10*ROW('Water Data'!E131))="","",OFFSET('Water Data'!$E$27,0,10*ROW('Water Data'!E131)))</f>
        <v/>
      </c>
      <c r="BW137" s="382" t="str">
        <f ca="1">+IF(OFFSET('Water Data'!$E$28,0,10*ROW('Water Data'!E131))="","",OFFSET('Water Data'!$E$28,0,10*ROW('Water Data'!E131)))</f>
        <v/>
      </c>
      <c r="BX137" s="382" t="str">
        <f ca="1">+IF(OFFSET('Water Data'!$E$29,0,10*ROW('Water Data'!E131))="","",OFFSET('Water Data'!$E$29,0,10*ROW('Water Data'!E131)))</f>
        <v/>
      </c>
      <c r="BY137" s="382" t="str">
        <f ca="1">+IF(OFFSET('Water Data'!$F$27,0,10*ROW('Water Data'!F131))="","",OFFSET('Water Data'!$F$27,0,10*ROW('Water Data'!F131)))</f>
        <v/>
      </c>
      <c r="BZ137" s="382" t="str">
        <f ca="1">+IF(OFFSET('Water Data'!$F$28,0,10*ROW('Water Data'!F131))="","",OFFSET('Water Data'!$F$28,0,10*ROW('Water Data'!F131)))</f>
        <v/>
      </c>
      <c r="CA137" s="382" t="str">
        <f ca="1">+IF(OFFSET('Water Data'!$F$29,0,10*ROW('Water Data'!F131))="","",OFFSET('Water Data'!$F$29,0,10*ROW('Water Data'!F131)))</f>
        <v/>
      </c>
      <c r="CB137" s="382" t="str">
        <f ca="1">+IF(OFFSET('Water Data'!$G$27,0,10*ROW('Water Data'!G131))="","",OFFSET('Water Data'!$G$27,0,10*ROW('Water Data'!G131)))</f>
        <v/>
      </c>
      <c r="CC137" s="382" t="str">
        <f ca="1">+IF(OFFSET('Water Data'!$G$28,0,10*ROW('Water Data'!G131))="","",OFFSET('Water Data'!$G$28,0,10*ROW('Water Data'!G131)))</f>
        <v/>
      </c>
      <c r="CD137" s="382" t="str">
        <f ca="1">+IF(OFFSET('Water Data'!$G$29,0,10*ROW('Water Data'!G131))="","",OFFSET('Water Data'!$G$29,0,10*ROW('Water Data'!G131)))</f>
        <v/>
      </c>
      <c r="CE137" s="382" t="str">
        <f ca="1">+IF(OFFSET('Water Data'!$H$27,0,10*ROW('Water Data'!H131))="","",OFFSET('Water Data'!$H$27,0,10*ROW('Water Data'!H131)))</f>
        <v/>
      </c>
      <c r="CF137" s="382" t="str">
        <f ca="1">+IF(OFFSET('Water Data'!$H$28,0,10*ROW('Water Data'!H131))="","",OFFSET('Water Data'!$H$28,0,10*ROW('Water Data'!H131)))</f>
        <v/>
      </c>
      <c r="CG137" s="382" t="str">
        <f ca="1">+IF(OFFSET('Water Data'!$H$29,0,10*ROW('Water Data'!H131))="","",OFFSET('Water Data'!$H$29,0,10*ROW('Water Data'!H131)))</f>
        <v/>
      </c>
      <c r="CH137" s="382" t="str">
        <f ca="1">+IF(OFFSET('Water Data'!$I$27,0,10*ROW('Water Data'!I131))="","",OFFSET('Water Data'!$I$27,0,10*ROW('Water Data'!I131)))</f>
        <v/>
      </c>
      <c r="CI137" s="382" t="str">
        <f ca="1">+IF(OFFSET('Water Data'!$I$28,0,10*ROW('Water Data'!I131))="","",OFFSET('Water Data'!$I$28,0,10*ROW('Water Data'!I131)))</f>
        <v/>
      </c>
      <c r="CJ137" s="382" t="str">
        <f ca="1">+IF(OFFSET('Water Data'!$I$29,0,10*ROW('Water Data'!I131))="","",OFFSET('Water Data'!$I$29,0,10*ROW('Water Data'!I131)))</f>
        <v/>
      </c>
      <c r="CK137" s="382" t="str">
        <f ca="1">+IF(OFFSET('Sanitation Data'!$D$28,0,10*ROW('Sanitation Data'!D131))="","",OFFSET('Sanitation Data'!$D$28,0,10*ROW('Sanitation Data'!D131)))</f>
        <v/>
      </c>
      <c r="CL137" s="382" t="str">
        <f ca="1">+IF(OFFSET('Sanitation Data'!$D$29,0,10*ROW('Sanitation Data'!D131))="","",OFFSET('Sanitation Data'!$D$29,0,10*ROW('Sanitation Data'!D131)))</f>
        <v/>
      </c>
      <c r="CM137" s="382" t="str">
        <f ca="1">+IF(OFFSET('Sanitation Data'!$D$30,0,10*ROW('Sanitation Data'!D131))="","",OFFSET('Sanitation Data'!$D$30,0,10*ROW('Sanitation Data'!D131)))</f>
        <v/>
      </c>
      <c r="CN137" s="382" t="str">
        <f ca="1">+IF(OFFSET('Sanitation Data'!$D$31,0,10*ROW('Sanitation Data'!D131))="","",OFFSET('Sanitation Data'!$D$31,0,10*ROW('Sanitation Data'!D131)))</f>
        <v/>
      </c>
      <c r="CO137" s="382" t="str">
        <f ca="1">+IF(OFFSET('Sanitation Data'!$D$32,0,10*ROW('Sanitation Data'!D131))="","",OFFSET('Sanitation Data'!$D$32,0,10*ROW('Sanitation Data'!D131)))</f>
        <v/>
      </c>
      <c r="CP137" s="382" t="str">
        <f ca="1">+IF(OFFSET('Sanitation Data'!$E$28,0,10*ROW('Sanitation Data'!E131))="","",OFFSET('Sanitation Data'!$E$28,0,10*ROW('Sanitation Data'!E131)))</f>
        <v/>
      </c>
      <c r="CQ137" s="382" t="str">
        <f ca="1">+IF(OFFSET('Sanitation Data'!$E$29,0,10*ROW('Sanitation Data'!E131))="","",OFFSET('Sanitation Data'!$E$29,0,10*ROW('Sanitation Data'!E131)))</f>
        <v/>
      </c>
      <c r="CR137" s="382" t="str">
        <f ca="1">+IF(OFFSET('Sanitation Data'!$E$30,0,10*ROW('Sanitation Data'!E131))="","",OFFSET('Sanitation Data'!$E$30,0,10*ROW('Sanitation Data'!E131)))</f>
        <v/>
      </c>
      <c r="CS137" s="382" t="str">
        <f ca="1">+IF(OFFSET('Sanitation Data'!$E$31,0,10*ROW('Sanitation Data'!E131))="","",OFFSET('Sanitation Data'!$E$31,0,10*ROW('Sanitation Data'!E131)))</f>
        <v/>
      </c>
      <c r="CT137" s="382" t="str">
        <f ca="1">+IF(OFFSET('Sanitation Data'!$E$32,0,10*ROW('Sanitation Data'!E131))="","",OFFSET('Sanitation Data'!$E$32,0,10*ROW('Sanitation Data'!E131)))</f>
        <v/>
      </c>
      <c r="CU137" s="382" t="str">
        <f ca="1">+IF(OFFSET('Sanitation Data'!$F$28,0,10*ROW('Sanitation Data'!F131))="","",OFFSET('Sanitation Data'!$F$28,0,10*ROW('Sanitation Data'!F131)))</f>
        <v/>
      </c>
      <c r="CV137" s="382" t="str">
        <f ca="1">+IF(OFFSET('Sanitation Data'!$F$29,0,10*ROW('Sanitation Data'!F131))="","",OFFSET('Sanitation Data'!$F$29,0,10*ROW('Sanitation Data'!F131)))</f>
        <v/>
      </c>
      <c r="CW137" s="382" t="str">
        <f ca="1">+IF(OFFSET('Sanitation Data'!$F$30,0,10*ROW('Sanitation Data'!F131))="","",OFFSET('Sanitation Data'!$F$30,0,10*ROW('Sanitation Data'!F131)))</f>
        <v/>
      </c>
      <c r="CX137" s="382" t="str">
        <f ca="1">+IF(OFFSET('Sanitation Data'!$F$31,0,10*ROW('Sanitation Data'!F131))="","",OFFSET('Sanitation Data'!$F$31,0,10*ROW('Sanitation Data'!F131)))</f>
        <v/>
      </c>
      <c r="CY137" s="382" t="str">
        <f ca="1">+IF(OFFSET('Sanitation Data'!$F$32,0,10*ROW('Sanitation Data'!F131))="","",OFFSET('Sanitation Data'!$F$32,0,10*ROW('Sanitation Data'!F131)))</f>
        <v/>
      </c>
      <c r="CZ137" s="382" t="str">
        <f ca="1">+IF(OFFSET('Sanitation Data'!$G$28,0,10*ROW('Sanitation Data'!G131))="","",OFFSET('Sanitation Data'!$G$28,0,10*ROW('Sanitation Data'!G131)))</f>
        <v/>
      </c>
      <c r="DA137" s="382" t="str">
        <f ca="1">+IF(OFFSET('Sanitation Data'!$G$29,0,10*ROW('Sanitation Data'!G131))="","",OFFSET('Sanitation Data'!$G$29,0,10*ROW('Sanitation Data'!G131)))</f>
        <v/>
      </c>
      <c r="DB137" s="382" t="str">
        <f ca="1">+IF(OFFSET('Sanitation Data'!$G$30,0,10*ROW('Sanitation Data'!G131))="","",OFFSET('Sanitation Data'!$G$30,0,10*ROW('Sanitation Data'!G131)))</f>
        <v/>
      </c>
      <c r="DC137" s="382" t="str">
        <f ca="1">+IF(OFFSET('Sanitation Data'!$G$31,0,10*ROW('Sanitation Data'!G131))="","",OFFSET('Sanitation Data'!$G$31,0,10*ROW('Sanitation Data'!G131)))</f>
        <v/>
      </c>
      <c r="DD137" s="382" t="str">
        <f ca="1">+IF(OFFSET('Sanitation Data'!$G$32,0,10*ROW('Sanitation Data'!G131))="","",OFFSET('Sanitation Data'!$G$32,0,10*ROW('Sanitation Data'!G131)))</f>
        <v/>
      </c>
      <c r="DE137" s="382" t="str">
        <f ca="1">+IF(OFFSET('Sanitation Data'!$H$28,0,10*ROW('Sanitation Data'!H131))="","",OFFSET('Sanitation Data'!$H$28,0,10*ROW('Sanitation Data'!H131)))</f>
        <v/>
      </c>
      <c r="DF137" s="382" t="str">
        <f ca="1">+IF(OFFSET('Sanitation Data'!$H$29,0,10*ROW('Sanitation Data'!H131))="","",OFFSET('Sanitation Data'!$H$29,0,10*ROW('Sanitation Data'!H131)))</f>
        <v/>
      </c>
      <c r="DG137" s="382" t="str">
        <f ca="1">+IF(OFFSET('Sanitation Data'!$H$30,0,10*ROW('Sanitation Data'!H131))="","",OFFSET('Sanitation Data'!$H$30,0,10*ROW('Sanitation Data'!H131)))</f>
        <v/>
      </c>
      <c r="DH137" s="382" t="str">
        <f ca="1">+IF(OFFSET('Sanitation Data'!$H$31,0,10*ROW('Sanitation Data'!H131))="","",OFFSET('Sanitation Data'!$H$31,0,10*ROW('Sanitation Data'!H131)))</f>
        <v/>
      </c>
      <c r="DI137" s="382" t="str">
        <f ca="1">+IF(OFFSET('Sanitation Data'!$H$32,0,10*ROW('Sanitation Data'!H131))="","",OFFSET('Sanitation Data'!$H$32,0,10*ROW('Sanitation Data'!H131)))</f>
        <v/>
      </c>
      <c r="DJ137" s="382" t="str">
        <f ca="1">+IF(OFFSET('Sanitation Data'!$I$28,0,10*ROW('Sanitation Data'!I131))="","",OFFSET('Sanitation Data'!$I$28,0,10*ROW('Sanitation Data'!I131)))</f>
        <v/>
      </c>
      <c r="DK137" s="382" t="str">
        <f ca="1">+IF(OFFSET('Sanitation Data'!$I$29,0,10*ROW('Sanitation Data'!I131))="","",OFFSET('Sanitation Data'!$I$29,0,10*ROW('Sanitation Data'!I131)))</f>
        <v/>
      </c>
      <c r="DL137" s="382" t="str">
        <f ca="1">+IF(OFFSET('Sanitation Data'!$I$30,0,10*ROW('Sanitation Data'!I131))="","",OFFSET('Sanitation Data'!$I$30,0,10*ROW('Sanitation Data'!I131)))</f>
        <v/>
      </c>
      <c r="DM137" s="382" t="str">
        <f ca="1">+IF(OFFSET('Sanitation Data'!$I$31,0,10*ROW('Sanitation Data'!I131))="","",OFFSET('Sanitation Data'!$I$31,0,10*ROW('Sanitation Data'!I131)))</f>
        <v/>
      </c>
      <c r="DN137" s="382" t="str">
        <f ca="1">+IF(OFFSET('Sanitation Data'!$I$32,0,10*ROW('Sanitation Data'!I131))="","",OFFSET('Sanitation Data'!$I$32,0,10*ROW('Sanitation Data'!I131)))</f>
        <v/>
      </c>
      <c r="DO137" s="382" t="str">
        <f ca="1">+IF(OFFSET('Hygiene Data'!$D$11,0,10*ROW('Hygiene Data'!D131))="","",OFFSET('Hygiene Data'!$D$11,0,10*ROW('Hygiene Data'!D131)))</f>
        <v/>
      </c>
      <c r="DP137" s="382" t="str">
        <f ca="1">+IF(OFFSET('Hygiene Data'!$D$12,0,10*ROW('Hygiene Data'!D131))="","",OFFSET('Hygiene Data'!$D$12,0,10*ROW('Hygiene Data'!D131)))</f>
        <v/>
      </c>
      <c r="DQ137" s="382" t="str">
        <f ca="1">+IF(OFFSET('Hygiene Data'!$D$13,0,10*ROW('Hygiene Data'!D131))="","",OFFSET('Hygiene Data'!$D$13,0,10*ROW('Hygiene Data'!D131)))</f>
        <v/>
      </c>
      <c r="DR137" s="382" t="str">
        <f ca="1">+IF(OFFSET('Hygiene Data'!$E$11,0,10*ROW('Hygiene Data'!E131))="","",OFFSET('Hygiene Data'!$E$11,0,10*ROW('Hygiene Data'!E131)))</f>
        <v/>
      </c>
      <c r="DS137" s="382" t="str">
        <f ca="1">+IF(OFFSET('Hygiene Data'!$E$12,0,10*ROW('Hygiene Data'!E131))="","",OFFSET('Hygiene Data'!$E$12,0,10*ROW('Hygiene Data'!E131)))</f>
        <v/>
      </c>
      <c r="DT137" s="382" t="str">
        <f ca="1">+IF(OFFSET('Hygiene Data'!$E$13,0,10*ROW('Hygiene Data'!E131))="","",OFFSET('Hygiene Data'!$E$13,0,10*ROW('Hygiene Data'!E131)))</f>
        <v/>
      </c>
      <c r="DU137" s="382" t="str">
        <f ca="1">+IF(OFFSET('Hygiene Data'!$F$11,0,10*ROW('Hygiene Data'!F131))="","",OFFSET('Hygiene Data'!$F$11,0,10*ROW('Hygiene Data'!F131)))</f>
        <v/>
      </c>
      <c r="DV137" s="382" t="str">
        <f ca="1">+IF(OFFSET('Hygiene Data'!$F$12,0,10*ROW('Hygiene Data'!F131))="","",OFFSET('Hygiene Data'!$F$12,0,10*ROW('Hygiene Data'!F131)))</f>
        <v/>
      </c>
      <c r="DW137" s="382" t="str">
        <f ca="1">+IF(OFFSET('Hygiene Data'!$F$13,0,10*ROW('Hygiene Data'!F131))="","",OFFSET('Hygiene Data'!$F$13,0,10*ROW('Hygiene Data'!F131)))</f>
        <v/>
      </c>
      <c r="DX137" s="382" t="str">
        <f ca="1">+IF(OFFSET('Hygiene Data'!$G$11,0,10*ROW('Hygiene Data'!G131))="","",OFFSET('Hygiene Data'!$G$11,0,10*ROW('Hygiene Data'!G131)))</f>
        <v/>
      </c>
      <c r="DY137" s="382" t="str">
        <f ca="1">+IF(OFFSET('Hygiene Data'!$G$12,0,10*ROW('Hygiene Data'!G131))="","",OFFSET('Hygiene Data'!$G$12,0,10*ROW('Hygiene Data'!G131)))</f>
        <v/>
      </c>
      <c r="DZ137" s="382" t="str">
        <f ca="1">+IF(OFFSET('Hygiene Data'!$G$13,0,10*ROW('Hygiene Data'!G131))="","",OFFSET('Hygiene Data'!$G$13,0,10*ROW('Hygiene Data'!G131)))</f>
        <v/>
      </c>
      <c r="EA137" s="382" t="str">
        <f ca="1">+IF(OFFSET('Hygiene Data'!$H$11,0,10*ROW('Hygiene Data'!H131))="","",OFFSET('Hygiene Data'!$H$11,0,10*ROW('Hygiene Data'!H131)))</f>
        <v/>
      </c>
      <c r="EB137" s="382" t="str">
        <f ca="1">+IF(OFFSET('Hygiene Data'!$H$12,0,10*ROW('Hygiene Data'!H131))="","",OFFSET('Hygiene Data'!$H$12,0,10*ROW('Hygiene Data'!H131)))</f>
        <v/>
      </c>
      <c r="EC137" s="382" t="str">
        <f ca="1">+IF(OFFSET('Hygiene Data'!$H$13,0,10*ROW('Hygiene Data'!H131))="","",OFFSET('Hygiene Data'!$H$13,0,10*ROW('Hygiene Data'!H131)))</f>
        <v/>
      </c>
      <c r="ED137" s="382" t="str">
        <f ca="1">+IF(OFFSET('Hygiene Data'!$I$11,0,10*ROW('Hygiene Data'!I131))="","",OFFSET('Hygiene Data'!$I$11,0,10*ROW('Hygiene Data'!I131)))</f>
        <v/>
      </c>
      <c r="EE137" s="382" t="str">
        <f ca="1">+IF(OFFSET('Hygiene Data'!$I$12,0,10*ROW('Hygiene Data'!I131))="","",OFFSET('Hygiene Data'!$I$12,0,10*ROW('Hygiene Data'!I131)))</f>
        <v/>
      </c>
      <c r="EF137" s="382" t="str">
        <f ca="1">+IF(OFFSET('Hygiene Data'!$I$13,0,10*ROW('Hygiene Data'!I131))="","",OFFSET('Hygiene Data'!$I$13,0,10*ROW('Hygiene Data'!I131)))</f>
        <v/>
      </c>
    </row>
    <row r="138" spans="1:136" x14ac:dyDescent="0.25">
      <c r="A138" s="491" t="str">
        <f ca="1">+IF(OFFSET('Water Data'!$B$2,0,10*ROW('Water Data'!E132))="","",OFFSET('Water Data'!$B$2,0,10*ROW('Water Data'!E132)))</f>
        <v/>
      </c>
      <c r="B138" s="491"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18" t="str">
        <f t="shared" ca="1" si="2"/>
        <v/>
      </c>
      <c r="D138" s="519"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19"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19"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19"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19"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19"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19"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19"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19"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19"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19"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19"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19"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19"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19"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19"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19"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19"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20"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20"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20"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20"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20"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20"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20"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20"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20"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20"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20"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20"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20"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20"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20"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20"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20"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20"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20"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20"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20"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20"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20"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20"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20"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20"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20"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20"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20"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20"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21"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97"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21"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21"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21"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21"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21"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21"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21"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21"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21"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21"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21"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21"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21"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21"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21"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21"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82" t="str">
        <f ca="1">+IF(OFFSET('Water Data'!$D$27,0,10*ROW('Water Data'!D132))="","",OFFSET('Water Data'!$D$27,0,10*ROW('Water Data'!D132)))</f>
        <v/>
      </c>
      <c r="BT138" s="382" t="str">
        <f ca="1">+IF(OFFSET('Water Data'!$D$28,0,10*ROW('Water Data'!D132))="","",OFFSET('Water Data'!$D$28,0,10*ROW('Water Data'!D132)))</f>
        <v/>
      </c>
      <c r="BU138" s="382" t="str">
        <f ca="1">+IF(OFFSET('Water Data'!$D$29,0,10*ROW('Water Data'!D132))="","",OFFSET('Water Data'!$D$29,0,10*ROW('Water Data'!D132)))</f>
        <v/>
      </c>
      <c r="BV138" s="382" t="str">
        <f ca="1">+IF(OFFSET('Water Data'!$E$27,0,10*ROW('Water Data'!E132))="","",OFFSET('Water Data'!$E$27,0,10*ROW('Water Data'!E132)))</f>
        <v/>
      </c>
      <c r="BW138" s="382" t="str">
        <f ca="1">+IF(OFFSET('Water Data'!$E$28,0,10*ROW('Water Data'!E132))="","",OFFSET('Water Data'!$E$28,0,10*ROW('Water Data'!E132)))</f>
        <v/>
      </c>
      <c r="BX138" s="382" t="str">
        <f ca="1">+IF(OFFSET('Water Data'!$E$29,0,10*ROW('Water Data'!E132))="","",OFFSET('Water Data'!$E$29,0,10*ROW('Water Data'!E132)))</f>
        <v/>
      </c>
      <c r="BY138" s="382" t="str">
        <f ca="1">+IF(OFFSET('Water Data'!$F$27,0,10*ROW('Water Data'!F132))="","",OFFSET('Water Data'!$F$27,0,10*ROW('Water Data'!F132)))</f>
        <v/>
      </c>
      <c r="BZ138" s="382" t="str">
        <f ca="1">+IF(OFFSET('Water Data'!$F$28,0,10*ROW('Water Data'!F132))="","",OFFSET('Water Data'!$F$28,0,10*ROW('Water Data'!F132)))</f>
        <v/>
      </c>
      <c r="CA138" s="382" t="str">
        <f ca="1">+IF(OFFSET('Water Data'!$F$29,0,10*ROW('Water Data'!F132))="","",OFFSET('Water Data'!$F$29,0,10*ROW('Water Data'!F132)))</f>
        <v/>
      </c>
      <c r="CB138" s="382" t="str">
        <f ca="1">+IF(OFFSET('Water Data'!$G$27,0,10*ROW('Water Data'!G132))="","",OFFSET('Water Data'!$G$27,0,10*ROW('Water Data'!G132)))</f>
        <v/>
      </c>
      <c r="CC138" s="382" t="str">
        <f ca="1">+IF(OFFSET('Water Data'!$G$28,0,10*ROW('Water Data'!G132))="","",OFFSET('Water Data'!$G$28,0,10*ROW('Water Data'!G132)))</f>
        <v/>
      </c>
      <c r="CD138" s="382" t="str">
        <f ca="1">+IF(OFFSET('Water Data'!$G$29,0,10*ROW('Water Data'!G132))="","",OFFSET('Water Data'!$G$29,0,10*ROW('Water Data'!G132)))</f>
        <v/>
      </c>
      <c r="CE138" s="382" t="str">
        <f ca="1">+IF(OFFSET('Water Data'!$H$27,0,10*ROW('Water Data'!H132))="","",OFFSET('Water Data'!$H$27,0,10*ROW('Water Data'!H132)))</f>
        <v/>
      </c>
      <c r="CF138" s="382" t="str">
        <f ca="1">+IF(OFFSET('Water Data'!$H$28,0,10*ROW('Water Data'!H132))="","",OFFSET('Water Data'!$H$28,0,10*ROW('Water Data'!H132)))</f>
        <v/>
      </c>
      <c r="CG138" s="382" t="str">
        <f ca="1">+IF(OFFSET('Water Data'!$H$29,0,10*ROW('Water Data'!H132))="","",OFFSET('Water Data'!$H$29,0,10*ROW('Water Data'!H132)))</f>
        <v/>
      </c>
      <c r="CH138" s="382" t="str">
        <f ca="1">+IF(OFFSET('Water Data'!$I$27,0,10*ROW('Water Data'!I132))="","",OFFSET('Water Data'!$I$27,0,10*ROW('Water Data'!I132)))</f>
        <v/>
      </c>
      <c r="CI138" s="382" t="str">
        <f ca="1">+IF(OFFSET('Water Data'!$I$28,0,10*ROW('Water Data'!I132))="","",OFFSET('Water Data'!$I$28,0,10*ROW('Water Data'!I132)))</f>
        <v/>
      </c>
      <c r="CJ138" s="382" t="str">
        <f ca="1">+IF(OFFSET('Water Data'!$I$29,0,10*ROW('Water Data'!I132))="","",OFFSET('Water Data'!$I$29,0,10*ROW('Water Data'!I132)))</f>
        <v/>
      </c>
      <c r="CK138" s="382" t="str">
        <f ca="1">+IF(OFFSET('Sanitation Data'!$D$28,0,10*ROW('Sanitation Data'!D132))="","",OFFSET('Sanitation Data'!$D$28,0,10*ROW('Sanitation Data'!D132)))</f>
        <v/>
      </c>
      <c r="CL138" s="382" t="str">
        <f ca="1">+IF(OFFSET('Sanitation Data'!$D$29,0,10*ROW('Sanitation Data'!D132))="","",OFFSET('Sanitation Data'!$D$29,0,10*ROW('Sanitation Data'!D132)))</f>
        <v/>
      </c>
      <c r="CM138" s="382" t="str">
        <f ca="1">+IF(OFFSET('Sanitation Data'!$D$30,0,10*ROW('Sanitation Data'!D132))="","",OFFSET('Sanitation Data'!$D$30,0,10*ROW('Sanitation Data'!D132)))</f>
        <v/>
      </c>
      <c r="CN138" s="382" t="str">
        <f ca="1">+IF(OFFSET('Sanitation Data'!$D$31,0,10*ROW('Sanitation Data'!D132))="","",OFFSET('Sanitation Data'!$D$31,0,10*ROW('Sanitation Data'!D132)))</f>
        <v/>
      </c>
      <c r="CO138" s="382" t="str">
        <f ca="1">+IF(OFFSET('Sanitation Data'!$D$32,0,10*ROW('Sanitation Data'!D132))="","",OFFSET('Sanitation Data'!$D$32,0,10*ROW('Sanitation Data'!D132)))</f>
        <v/>
      </c>
      <c r="CP138" s="382" t="str">
        <f ca="1">+IF(OFFSET('Sanitation Data'!$E$28,0,10*ROW('Sanitation Data'!E132))="","",OFFSET('Sanitation Data'!$E$28,0,10*ROW('Sanitation Data'!E132)))</f>
        <v/>
      </c>
      <c r="CQ138" s="382" t="str">
        <f ca="1">+IF(OFFSET('Sanitation Data'!$E$29,0,10*ROW('Sanitation Data'!E132))="","",OFFSET('Sanitation Data'!$E$29,0,10*ROW('Sanitation Data'!E132)))</f>
        <v/>
      </c>
      <c r="CR138" s="382" t="str">
        <f ca="1">+IF(OFFSET('Sanitation Data'!$E$30,0,10*ROW('Sanitation Data'!E132))="","",OFFSET('Sanitation Data'!$E$30,0,10*ROW('Sanitation Data'!E132)))</f>
        <v/>
      </c>
      <c r="CS138" s="382" t="str">
        <f ca="1">+IF(OFFSET('Sanitation Data'!$E$31,0,10*ROW('Sanitation Data'!E132))="","",OFFSET('Sanitation Data'!$E$31,0,10*ROW('Sanitation Data'!E132)))</f>
        <v/>
      </c>
      <c r="CT138" s="382" t="str">
        <f ca="1">+IF(OFFSET('Sanitation Data'!$E$32,0,10*ROW('Sanitation Data'!E132))="","",OFFSET('Sanitation Data'!$E$32,0,10*ROW('Sanitation Data'!E132)))</f>
        <v/>
      </c>
      <c r="CU138" s="382" t="str">
        <f ca="1">+IF(OFFSET('Sanitation Data'!$F$28,0,10*ROW('Sanitation Data'!F132))="","",OFFSET('Sanitation Data'!$F$28,0,10*ROW('Sanitation Data'!F132)))</f>
        <v/>
      </c>
      <c r="CV138" s="382" t="str">
        <f ca="1">+IF(OFFSET('Sanitation Data'!$F$29,0,10*ROW('Sanitation Data'!F132))="","",OFFSET('Sanitation Data'!$F$29,0,10*ROW('Sanitation Data'!F132)))</f>
        <v/>
      </c>
      <c r="CW138" s="382" t="str">
        <f ca="1">+IF(OFFSET('Sanitation Data'!$F$30,0,10*ROW('Sanitation Data'!F132))="","",OFFSET('Sanitation Data'!$F$30,0,10*ROW('Sanitation Data'!F132)))</f>
        <v/>
      </c>
      <c r="CX138" s="382" t="str">
        <f ca="1">+IF(OFFSET('Sanitation Data'!$F$31,0,10*ROW('Sanitation Data'!F132))="","",OFFSET('Sanitation Data'!$F$31,0,10*ROW('Sanitation Data'!F132)))</f>
        <v/>
      </c>
      <c r="CY138" s="382" t="str">
        <f ca="1">+IF(OFFSET('Sanitation Data'!$F$32,0,10*ROW('Sanitation Data'!F132))="","",OFFSET('Sanitation Data'!$F$32,0,10*ROW('Sanitation Data'!F132)))</f>
        <v/>
      </c>
      <c r="CZ138" s="382" t="str">
        <f ca="1">+IF(OFFSET('Sanitation Data'!$G$28,0,10*ROW('Sanitation Data'!G132))="","",OFFSET('Sanitation Data'!$G$28,0,10*ROW('Sanitation Data'!G132)))</f>
        <v/>
      </c>
      <c r="DA138" s="382" t="str">
        <f ca="1">+IF(OFFSET('Sanitation Data'!$G$29,0,10*ROW('Sanitation Data'!G132))="","",OFFSET('Sanitation Data'!$G$29,0,10*ROW('Sanitation Data'!G132)))</f>
        <v/>
      </c>
      <c r="DB138" s="382" t="str">
        <f ca="1">+IF(OFFSET('Sanitation Data'!$G$30,0,10*ROW('Sanitation Data'!G132))="","",OFFSET('Sanitation Data'!$G$30,0,10*ROW('Sanitation Data'!G132)))</f>
        <v/>
      </c>
      <c r="DC138" s="382" t="str">
        <f ca="1">+IF(OFFSET('Sanitation Data'!$G$31,0,10*ROW('Sanitation Data'!G132))="","",OFFSET('Sanitation Data'!$G$31,0,10*ROW('Sanitation Data'!G132)))</f>
        <v/>
      </c>
      <c r="DD138" s="382" t="str">
        <f ca="1">+IF(OFFSET('Sanitation Data'!$G$32,0,10*ROW('Sanitation Data'!G132))="","",OFFSET('Sanitation Data'!$G$32,0,10*ROW('Sanitation Data'!G132)))</f>
        <v/>
      </c>
      <c r="DE138" s="382" t="str">
        <f ca="1">+IF(OFFSET('Sanitation Data'!$H$28,0,10*ROW('Sanitation Data'!H132))="","",OFFSET('Sanitation Data'!$H$28,0,10*ROW('Sanitation Data'!H132)))</f>
        <v/>
      </c>
      <c r="DF138" s="382" t="str">
        <f ca="1">+IF(OFFSET('Sanitation Data'!$H$29,0,10*ROW('Sanitation Data'!H132))="","",OFFSET('Sanitation Data'!$H$29,0,10*ROW('Sanitation Data'!H132)))</f>
        <v/>
      </c>
      <c r="DG138" s="382" t="str">
        <f ca="1">+IF(OFFSET('Sanitation Data'!$H$30,0,10*ROW('Sanitation Data'!H132))="","",OFFSET('Sanitation Data'!$H$30,0,10*ROW('Sanitation Data'!H132)))</f>
        <v/>
      </c>
      <c r="DH138" s="382" t="str">
        <f ca="1">+IF(OFFSET('Sanitation Data'!$H$31,0,10*ROW('Sanitation Data'!H132))="","",OFFSET('Sanitation Data'!$H$31,0,10*ROW('Sanitation Data'!H132)))</f>
        <v/>
      </c>
      <c r="DI138" s="382" t="str">
        <f ca="1">+IF(OFFSET('Sanitation Data'!$H$32,0,10*ROW('Sanitation Data'!H132))="","",OFFSET('Sanitation Data'!$H$32,0,10*ROW('Sanitation Data'!H132)))</f>
        <v/>
      </c>
      <c r="DJ138" s="382" t="str">
        <f ca="1">+IF(OFFSET('Sanitation Data'!$I$28,0,10*ROW('Sanitation Data'!I132))="","",OFFSET('Sanitation Data'!$I$28,0,10*ROW('Sanitation Data'!I132)))</f>
        <v/>
      </c>
      <c r="DK138" s="382" t="str">
        <f ca="1">+IF(OFFSET('Sanitation Data'!$I$29,0,10*ROW('Sanitation Data'!I132))="","",OFFSET('Sanitation Data'!$I$29,0,10*ROW('Sanitation Data'!I132)))</f>
        <v/>
      </c>
      <c r="DL138" s="382" t="str">
        <f ca="1">+IF(OFFSET('Sanitation Data'!$I$30,0,10*ROW('Sanitation Data'!I132))="","",OFFSET('Sanitation Data'!$I$30,0,10*ROW('Sanitation Data'!I132)))</f>
        <v/>
      </c>
      <c r="DM138" s="382" t="str">
        <f ca="1">+IF(OFFSET('Sanitation Data'!$I$31,0,10*ROW('Sanitation Data'!I132))="","",OFFSET('Sanitation Data'!$I$31,0,10*ROW('Sanitation Data'!I132)))</f>
        <v/>
      </c>
      <c r="DN138" s="382" t="str">
        <f ca="1">+IF(OFFSET('Sanitation Data'!$I$32,0,10*ROW('Sanitation Data'!I132))="","",OFFSET('Sanitation Data'!$I$32,0,10*ROW('Sanitation Data'!I132)))</f>
        <v/>
      </c>
      <c r="DO138" s="382" t="str">
        <f ca="1">+IF(OFFSET('Hygiene Data'!$D$11,0,10*ROW('Hygiene Data'!D132))="","",OFFSET('Hygiene Data'!$D$11,0,10*ROW('Hygiene Data'!D132)))</f>
        <v/>
      </c>
      <c r="DP138" s="382" t="str">
        <f ca="1">+IF(OFFSET('Hygiene Data'!$D$12,0,10*ROW('Hygiene Data'!D132))="","",OFFSET('Hygiene Data'!$D$12,0,10*ROW('Hygiene Data'!D132)))</f>
        <v/>
      </c>
      <c r="DQ138" s="382" t="str">
        <f ca="1">+IF(OFFSET('Hygiene Data'!$D$13,0,10*ROW('Hygiene Data'!D132))="","",OFFSET('Hygiene Data'!$D$13,0,10*ROW('Hygiene Data'!D132)))</f>
        <v/>
      </c>
      <c r="DR138" s="382" t="str">
        <f ca="1">+IF(OFFSET('Hygiene Data'!$E$11,0,10*ROW('Hygiene Data'!E132))="","",OFFSET('Hygiene Data'!$E$11,0,10*ROW('Hygiene Data'!E132)))</f>
        <v/>
      </c>
      <c r="DS138" s="382" t="str">
        <f ca="1">+IF(OFFSET('Hygiene Data'!$E$12,0,10*ROW('Hygiene Data'!E132))="","",OFFSET('Hygiene Data'!$E$12,0,10*ROW('Hygiene Data'!E132)))</f>
        <v/>
      </c>
      <c r="DT138" s="382" t="str">
        <f ca="1">+IF(OFFSET('Hygiene Data'!$E$13,0,10*ROW('Hygiene Data'!E132))="","",OFFSET('Hygiene Data'!$E$13,0,10*ROW('Hygiene Data'!E132)))</f>
        <v/>
      </c>
      <c r="DU138" s="382" t="str">
        <f ca="1">+IF(OFFSET('Hygiene Data'!$F$11,0,10*ROW('Hygiene Data'!F132))="","",OFFSET('Hygiene Data'!$F$11,0,10*ROW('Hygiene Data'!F132)))</f>
        <v/>
      </c>
      <c r="DV138" s="382" t="str">
        <f ca="1">+IF(OFFSET('Hygiene Data'!$F$12,0,10*ROW('Hygiene Data'!F132))="","",OFFSET('Hygiene Data'!$F$12,0,10*ROW('Hygiene Data'!F132)))</f>
        <v/>
      </c>
      <c r="DW138" s="382" t="str">
        <f ca="1">+IF(OFFSET('Hygiene Data'!$F$13,0,10*ROW('Hygiene Data'!F132))="","",OFFSET('Hygiene Data'!$F$13,0,10*ROW('Hygiene Data'!F132)))</f>
        <v/>
      </c>
      <c r="DX138" s="382" t="str">
        <f ca="1">+IF(OFFSET('Hygiene Data'!$G$11,0,10*ROW('Hygiene Data'!G132))="","",OFFSET('Hygiene Data'!$G$11,0,10*ROW('Hygiene Data'!G132)))</f>
        <v/>
      </c>
      <c r="DY138" s="382" t="str">
        <f ca="1">+IF(OFFSET('Hygiene Data'!$G$12,0,10*ROW('Hygiene Data'!G132))="","",OFFSET('Hygiene Data'!$G$12,0,10*ROW('Hygiene Data'!G132)))</f>
        <v/>
      </c>
      <c r="DZ138" s="382" t="str">
        <f ca="1">+IF(OFFSET('Hygiene Data'!$G$13,0,10*ROW('Hygiene Data'!G132))="","",OFFSET('Hygiene Data'!$G$13,0,10*ROW('Hygiene Data'!G132)))</f>
        <v/>
      </c>
      <c r="EA138" s="382" t="str">
        <f ca="1">+IF(OFFSET('Hygiene Data'!$H$11,0,10*ROW('Hygiene Data'!H132))="","",OFFSET('Hygiene Data'!$H$11,0,10*ROW('Hygiene Data'!H132)))</f>
        <v/>
      </c>
      <c r="EB138" s="382" t="str">
        <f ca="1">+IF(OFFSET('Hygiene Data'!$H$12,0,10*ROW('Hygiene Data'!H132))="","",OFFSET('Hygiene Data'!$H$12,0,10*ROW('Hygiene Data'!H132)))</f>
        <v/>
      </c>
      <c r="EC138" s="382" t="str">
        <f ca="1">+IF(OFFSET('Hygiene Data'!$H$13,0,10*ROW('Hygiene Data'!H132))="","",OFFSET('Hygiene Data'!$H$13,0,10*ROW('Hygiene Data'!H132)))</f>
        <v/>
      </c>
      <c r="ED138" s="382" t="str">
        <f ca="1">+IF(OFFSET('Hygiene Data'!$I$11,0,10*ROW('Hygiene Data'!I132))="","",OFFSET('Hygiene Data'!$I$11,0,10*ROW('Hygiene Data'!I132)))</f>
        <v/>
      </c>
      <c r="EE138" s="382" t="str">
        <f ca="1">+IF(OFFSET('Hygiene Data'!$I$12,0,10*ROW('Hygiene Data'!I132))="","",OFFSET('Hygiene Data'!$I$12,0,10*ROW('Hygiene Data'!I132)))</f>
        <v/>
      </c>
      <c r="EF138" s="382" t="str">
        <f ca="1">+IF(OFFSET('Hygiene Data'!$I$13,0,10*ROW('Hygiene Data'!I132))="","",OFFSET('Hygiene Data'!$I$13,0,10*ROW('Hygiene Data'!I132)))</f>
        <v/>
      </c>
    </row>
    <row r="139" spans="1:136" x14ac:dyDescent="0.25">
      <c r="A139" s="491" t="str">
        <f ca="1">+IF(OFFSET('Water Data'!$B$2,0,10*ROW('Water Data'!E133))="","",OFFSET('Water Data'!$B$2,0,10*ROW('Water Data'!E133)))</f>
        <v/>
      </c>
      <c r="B139" s="491"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18" t="str">
        <f t="shared" ca="1" si="2"/>
        <v/>
      </c>
      <c r="D139" s="519"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19"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19"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19"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19"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19"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19"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19"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19"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19"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19"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19"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19"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19"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19"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19"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19"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19"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20"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20"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20"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20"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20"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20"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20"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20"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20"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20"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20"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20"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20"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20"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20"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20"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20"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20"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20"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20"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20"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20"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20"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20"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20"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20"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20"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20"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20"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20"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21"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97"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21"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21"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21"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21"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21"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21"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21"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21"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21"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21"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21"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21"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21"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21"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21"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21"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82" t="str">
        <f ca="1">+IF(OFFSET('Water Data'!$D$27,0,10*ROW('Water Data'!D133))="","",OFFSET('Water Data'!$D$27,0,10*ROW('Water Data'!D133)))</f>
        <v/>
      </c>
      <c r="BT139" s="382" t="str">
        <f ca="1">+IF(OFFSET('Water Data'!$D$28,0,10*ROW('Water Data'!D133))="","",OFFSET('Water Data'!$D$28,0,10*ROW('Water Data'!D133)))</f>
        <v/>
      </c>
      <c r="BU139" s="382" t="str">
        <f ca="1">+IF(OFFSET('Water Data'!$D$29,0,10*ROW('Water Data'!D133))="","",OFFSET('Water Data'!$D$29,0,10*ROW('Water Data'!D133)))</f>
        <v/>
      </c>
      <c r="BV139" s="382" t="str">
        <f ca="1">+IF(OFFSET('Water Data'!$E$27,0,10*ROW('Water Data'!E133))="","",OFFSET('Water Data'!$E$27,0,10*ROW('Water Data'!E133)))</f>
        <v/>
      </c>
      <c r="BW139" s="382" t="str">
        <f ca="1">+IF(OFFSET('Water Data'!$E$28,0,10*ROW('Water Data'!E133))="","",OFFSET('Water Data'!$E$28,0,10*ROW('Water Data'!E133)))</f>
        <v/>
      </c>
      <c r="BX139" s="382" t="str">
        <f ca="1">+IF(OFFSET('Water Data'!$E$29,0,10*ROW('Water Data'!E133))="","",OFFSET('Water Data'!$E$29,0,10*ROW('Water Data'!E133)))</f>
        <v/>
      </c>
      <c r="BY139" s="382" t="str">
        <f ca="1">+IF(OFFSET('Water Data'!$F$27,0,10*ROW('Water Data'!F133))="","",OFFSET('Water Data'!$F$27,0,10*ROW('Water Data'!F133)))</f>
        <v/>
      </c>
      <c r="BZ139" s="382" t="str">
        <f ca="1">+IF(OFFSET('Water Data'!$F$28,0,10*ROW('Water Data'!F133))="","",OFFSET('Water Data'!$F$28,0,10*ROW('Water Data'!F133)))</f>
        <v/>
      </c>
      <c r="CA139" s="382" t="str">
        <f ca="1">+IF(OFFSET('Water Data'!$F$29,0,10*ROW('Water Data'!F133))="","",OFFSET('Water Data'!$F$29,0,10*ROW('Water Data'!F133)))</f>
        <v/>
      </c>
      <c r="CB139" s="382" t="str">
        <f ca="1">+IF(OFFSET('Water Data'!$G$27,0,10*ROW('Water Data'!G133))="","",OFFSET('Water Data'!$G$27,0,10*ROW('Water Data'!G133)))</f>
        <v/>
      </c>
      <c r="CC139" s="382" t="str">
        <f ca="1">+IF(OFFSET('Water Data'!$G$28,0,10*ROW('Water Data'!G133))="","",OFFSET('Water Data'!$G$28,0,10*ROW('Water Data'!G133)))</f>
        <v/>
      </c>
      <c r="CD139" s="382" t="str">
        <f ca="1">+IF(OFFSET('Water Data'!$G$29,0,10*ROW('Water Data'!G133))="","",OFFSET('Water Data'!$G$29,0,10*ROW('Water Data'!G133)))</f>
        <v/>
      </c>
      <c r="CE139" s="382" t="str">
        <f ca="1">+IF(OFFSET('Water Data'!$H$27,0,10*ROW('Water Data'!H133))="","",OFFSET('Water Data'!$H$27,0,10*ROW('Water Data'!H133)))</f>
        <v/>
      </c>
      <c r="CF139" s="382" t="str">
        <f ca="1">+IF(OFFSET('Water Data'!$H$28,0,10*ROW('Water Data'!H133))="","",OFFSET('Water Data'!$H$28,0,10*ROW('Water Data'!H133)))</f>
        <v/>
      </c>
      <c r="CG139" s="382" t="str">
        <f ca="1">+IF(OFFSET('Water Data'!$H$29,0,10*ROW('Water Data'!H133))="","",OFFSET('Water Data'!$H$29,0,10*ROW('Water Data'!H133)))</f>
        <v/>
      </c>
      <c r="CH139" s="382" t="str">
        <f ca="1">+IF(OFFSET('Water Data'!$I$27,0,10*ROW('Water Data'!I133))="","",OFFSET('Water Data'!$I$27,0,10*ROW('Water Data'!I133)))</f>
        <v/>
      </c>
      <c r="CI139" s="382" t="str">
        <f ca="1">+IF(OFFSET('Water Data'!$I$28,0,10*ROW('Water Data'!I133))="","",OFFSET('Water Data'!$I$28,0,10*ROW('Water Data'!I133)))</f>
        <v/>
      </c>
      <c r="CJ139" s="382" t="str">
        <f ca="1">+IF(OFFSET('Water Data'!$I$29,0,10*ROW('Water Data'!I133))="","",OFFSET('Water Data'!$I$29,0,10*ROW('Water Data'!I133)))</f>
        <v/>
      </c>
      <c r="CK139" s="382" t="str">
        <f ca="1">+IF(OFFSET('Sanitation Data'!$D$28,0,10*ROW('Sanitation Data'!D133))="","",OFFSET('Sanitation Data'!$D$28,0,10*ROW('Sanitation Data'!D133)))</f>
        <v/>
      </c>
      <c r="CL139" s="382" t="str">
        <f ca="1">+IF(OFFSET('Sanitation Data'!$D$29,0,10*ROW('Sanitation Data'!D133))="","",OFFSET('Sanitation Data'!$D$29,0,10*ROW('Sanitation Data'!D133)))</f>
        <v/>
      </c>
      <c r="CM139" s="382" t="str">
        <f ca="1">+IF(OFFSET('Sanitation Data'!$D$30,0,10*ROW('Sanitation Data'!D133))="","",OFFSET('Sanitation Data'!$D$30,0,10*ROW('Sanitation Data'!D133)))</f>
        <v/>
      </c>
      <c r="CN139" s="382" t="str">
        <f ca="1">+IF(OFFSET('Sanitation Data'!$D$31,0,10*ROW('Sanitation Data'!D133))="","",OFFSET('Sanitation Data'!$D$31,0,10*ROW('Sanitation Data'!D133)))</f>
        <v/>
      </c>
      <c r="CO139" s="382" t="str">
        <f ca="1">+IF(OFFSET('Sanitation Data'!$D$32,0,10*ROW('Sanitation Data'!D133))="","",OFFSET('Sanitation Data'!$D$32,0,10*ROW('Sanitation Data'!D133)))</f>
        <v/>
      </c>
      <c r="CP139" s="382" t="str">
        <f ca="1">+IF(OFFSET('Sanitation Data'!$E$28,0,10*ROW('Sanitation Data'!E133))="","",OFFSET('Sanitation Data'!$E$28,0,10*ROW('Sanitation Data'!E133)))</f>
        <v/>
      </c>
      <c r="CQ139" s="382" t="str">
        <f ca="1">+IF(OFFSET('Sanitation Data'!$E$29,0,10*ROW('Sanitation Data'!E133))="","",OFFSET('Sanitation Data'!$E$29,0,10*ROW('Sanitation Data'!E133)))</f>
        <v/>
      </c>
      <c r="CR139" s="382" t="str">
        <f ca="1">+IF(OFFSET('Sanitation Data'!$E$30,0,10*ROW('Sanitation Data'!E133))="","",OFFSET('Sanitation Data'!$E$30,0,10*ROW('Sanitation Data'!E133)))</f>
        <v/>
      </c>
      <c r="CS139" s="382" t="str">
        <f ca="1">+IF(OFFSET('Sanitation Data'!$E$31,0,10*ROW('Sanitation Data'!E133))="","",OFFSET('Sanitation Data'!$E$31,0,10*ROW('Sanitation Data'!E133)))</f>
        <v/>
      </c>
      <c r="CT139" s="382" t="str">
        <f ca="1">+IF(OFFSET('Sanitation Data'!$E$32,0,10*ROW('Sanitation Data'!E133))="","",OFFSET('Sanitation Data'!$E$32,0,10*ROW('Sanitation Data'!E133)))</f>
        <v/>
      </c>
      <c r="CU139" s="382" t="str">
        <f ca="1">+IF(OFFSET('Sanitation Data'!$F$28,0,10*ROW('Sanitation Data'!F133))="","",OFFSET('Sanitation Data'!$F$28,0,10*ROW('Sanitation Data'!F133)))</f>
        <v/>
      </c>
      <c r="CV139" s="382" t="str">
        <f ca="1">+IF(OFFSET('Sanitation Data'!$F$29,0,10*ROW('Sanitation Data'!F133))="","",OFFSET('Sanitation Data'!$F$29,0,10*ROW('Sanitation Data'!F133)))</f>
        <v/>
      </c>
      <c r="CW139" s="382" t="str">
        <f ca="1">+IF(OFFSET('Sanitation Data'!$F$30,0,10*ROW('Sanitation Data'!F133))="","",OFFSET('Sanitation Data'!$F$30,0,10*ROW('Sanitation Data'!F133)))</f>
        <v/>
      </c>
      <c r="CX139" s="382" t="str">
        <f ca="1">+IF(OFFSET('Sanitation Data'!$F$31,0,10*ROW('Sanitation Data'!F133))="","",OFFSET('Sanitation Data'!$F$31,0,10*ROW('Sanitation Data'!F133)))</f>
        <v/>
      </c>
      <c r="CY139" s="382" t="str">
        <f ca="1">+IF(OFFSET('Sanitation Data'!$F$32,0,10*ROW('Sanitation Data'!F133))="","",OFFSET('Sanitation Data'!$F$32,0,10*ROW('Sanitation Data'!F133)))</f>
        <v/>
      </c>
      <c r="CZ139" s="382" t="str">
        <f ca="1">+IF(OFFSET('Sanitation Data'!$G$28,0,10*ROW('Sanitation Data'!G133))="","",OFFSET('Sanitation Data'!$G$28,0,10*ROW('Sanitation Data'!G133)))</f>
        <v/>
      </c>
      <c r="DA139" s="382" t="str">
        <f ca="1">+IF(OFFSET('Sanitation Data'!$G$29,0,10*ROW('Sanitation Data'!G133))="","",OFFSET('Sanitation Data'!$G$29,0,10*ROW('Sanitation Data'!G133)))</f>
        <v/>
      </c>
      <c r="DB139" s="382" t="str">
        <f ca="1">+IF(OFFSET('Sanitation Data'!$G$30,0,10*ROW('Sanitation Data'!G133))="","",OFFSET('Sanitation Data'!$G$30,0,10*ROW('Sanitation Data'!G133)))</f>
        <v/>
      </c>
      <c r="DC139" s="382" t="str">
        <f ca="1">+IF(OFFSET('Sanitation Data'!$G$31,0,10*ROW('Sanitation Data'!G133))="","",OFFSET('Sanitation Data'!$G$31,0,10*ROW('Sanitation Data'!G133)))</f>
        <v/>
      </c>
      <c r="DD139" s="382" t="str">
        <f ca="1">+IF(OFFSET('Sanitation Data'!$G$32,0,10*ROW('Sanitation Data'!G133))="","",OFFSET('Sanitation Data'!$G$32,0,10*ROW('Sanitation Data'!G133)))</f>
        <v/>
      </c>
      <c r="DE139" s="382" t="str">
        <f ca="1">+IF(OFFSET('Sanitation Data'!$H$28,0,10*ROW('Sanitation Data'!H133))="","",OFFSET('Sanitation Data'!$H$28,0,10*ROW('Sanitation Data'!H133)))</f>
        <v/>
      </c>
      <c r="DF139" s="382" t="str">
        <f ca="1">+IF(OFFSET('Sanitation Data'!$H$29,0,10*ROW('Sanitation Data'!H133))="","",OFFSET('Sanitation Data'!$H$29,0,10*ROW('Sanitation Data'!H133)))</f>
        <v/>
      </c>
      <c r="DG139" s="382" t="str">
        <f ca="1">+IF(OFFSET('Sanitation Data'!$H$30,0,10*ROW('Sanitation Data'!H133))="","",OFFSET('Sanitation Data'!$H$30,0,10*ROW('Sanitation Data'!H133)))</f>
        <v/>
      </c>
      <c r="DH139" s="382" t="str">
        <f ca="1">+IF(OFFSET('Sanitation Data'!$H$31,0,10*ROW('Sanitation Data'!H133))="","",OFFSET('Sanitation Data'!$H$31,0,10*ROW('Sanitation Data'!H133)))</f>
        <v/>
      </c>
      <c r="DI139" s="382" t="str">
        <f ca="1">+IF(OFFSET('Sanitation Data'!$H$32,0,10*ROW('Sanitation Data'!H133))="","",OFFSET('Sanitation Data'!$H$32,0,10*ROW('Sanitation Data'!H133)))</f>
        <v/>
      </c>
      <c r="DJ139" s="382" t="str">
        <f ca="1">+IF(OFFSET('Sanitation Data'!$I$28,0,10*ROW('Sanitation Data'!I133))="","",OFFSET('Sanitation Data'!$I$28,0,10*ROW('Sanitation Data'!I133)))</f>
        <v/>
      </c>
      <c r="DK139" s="382" t="str">
        <f ca="1">+IF(OFFSET('Sanitation Data'!$I$29,0,10*ROW('Sanitation Data'!I133))="","",OFFSET('Sanitation Data'!$I$29,0,10*ROW('Sanitation Data'!I133)))</f>
        <v/>
      </c>
      <c r="DL139" s="382" t="str">
        <f ca="1">+IF(OFFSET('Sanitation Data'!$I$30,0,10*ROW('Sanitation Data'!I133))="","",OFFSET('Sanitation Data'!$I$30,0,10*ROW('Sanitation Data'!I133)))</f>
        <v/>
      </c>
      <c r="DM139" s="382" t="str">
        <f ca="1">+IF(OFFSET('Sanitation Data'!$I$31,0,10*ROW('Sanitation Data'!I133))="","",OFFSET('Sanitation Data'!$I$31,0,10*ROW('Sanitation Data'!I133)))</f>
        <v/>
      </c>
      <c r="DN139" s="382" t="str">
        <f ca="1">+IF(OFFSET('Sanitation Data'!$I$32,0,10*ROW('Sanitation Data'!I133))="","",OFFSET('Sanitation Data'!$I$32,0,10*ROW('Sanitation Data'!I133)))</f>
        <v/>
      </c>
      <c r="DO139" s="382" t="str">
        <f ca="1">+IF(OFFSET('Hygiene Data'!$D$11,0,10*ROW('Hygiene Data'!D133))="","",OFFSET('Hygiene Data'!$D$11,0,10*ROW('Hygiene Data'!D133)))</f>
        <v/>
      </c>
      <c r="DP139" s="382" t="str">
        <f ca="1">+IF(OFFSET('Hygiene Data'!$D$12,0,10*ROW('Hygiene Data'!D133))="","",OFFSET('Hygiene Data'!$D$12,0,10*ROW('Hygiene Data'!D133)))</f>
        <v/>
      </c>
      <c r="DQ139" s="382" t="str">
        <f ca="1">+IF(OFFSET('Hygiene Data'!$D$13,0,10*ROW('Hygiene Data'!D133))="","",OFFSET('Hygiene Data'!$D$13,0,10*ROW('Hygiene Data'!D133)))</f>
        <v/>
      </c>
      <c r="DR139" s="382" t="str">
        <f ca="1">+IF(OFFSET('Hygiene Data'!$E$11,0,10*ROW('Hygiene Data'!E133))="","",OFFSET('Hygiene Data'!$E$11,0,10*ROW('Hygiene Data'!E133)))</f>
        <v/>
      </c>
      <c r="DS139" s="382" t="str">
        <f ca="1">+IF(OFFSET('Hygiene Data'!$E$12,0,10*ROW('Hygiene Data'!E133))="","",OFFSET('Hygiene Data'!$E$12,0,10*ROW('Hygiene Data'!E133)))</f>
        <v/>
      </c>
      <c r="DT139" s="382" t="str">
        <f ca="1">+IF(OFFSET('Hygiene Data'!$E$13,0,10*ROW('Hygiene Data'!E133))="","",OFFSET('Hygiene Data'!$E$13,0,10*ROW('Hygiene Data'!E133)))</f>
        <v/>
      </c>
      <c r="DU139" s="382" t="str">
        <f ca="1">+IF(OFFSET('Hygiene Data'!$F$11,0,10*ROW('Hygiene Data'!F133))="","",OFFSET('Hygiene Data'!$F$11,0,10*ROW('Hygiene Data'!F133)))</f>
        <v/>
      </c>
      <c r="DV139" s="382" t="str">
        <f ca="1">+IF(OFFSET('Hygiene Data'!$F$12,0,10*ROW('Hygiene Data'!F133))="","",OFFSET('Hygiene Data'!$F$12,0,10*ROW('Hygiene Data'!F133)))</f>
        <v/>
      </c>
      <c r="DW139" s="382" t="str">
        <f ca="1">+IF(OFFSET('Hygiene Data'!$F$13,0,10*ROW('Hygiene Data'!F133))="","",OFFSET('Hygiene Data'!$F$13,0,10*ROW('Hygiene Data'!F133)))</f>
        <v/>
      </c>
      <c r="DX139" s="382" t="str">
        <f ca="1">+IF(OFFSET('Hygiene Data'!$G$11,0,10*ROW('Hygiene Data'!G133))="","",OFFSET('Hygiene Data'!$G$11,0,10*ROW('Hygiene Data'!G133)))</f>
        <v/>
      </c>
      <c r="DY139" s="382" t="str">
        <f ca="1">+IF(OFFSET('Hygiene Data'!$G$12,0,10*ROW('Hygiene Data'!G133))="","",OFFSET('Hygiene Data'!$G$12,0,10*ROW('Hygiene Data'!G133)))</f>
        <v/>
      </c>
      <c r="DZ139" s="382" t="str">
        <f ca="1">+IF(OFFSET('Hygiene Data'!$G$13,0,10*ROW('Hygiene Data'!G133))="","",OFFSET('Hygiene Data'!$G$13,0,10*ROW('Hygiene Data'!G133)))</f>
        <v/>
      </c>
      <c r="EA139" s="382" t="str">
        <f ca="1">+IF(OFFSET('Hygiene Data'!$H$11,0,10*ROW('Hygiene Data'!H133))="","",OFFSET('Hygiene Data'!$H$11,0,10*ROW('Hygiene Data'!H133)))</f>
        <v/>
      </c>
      <c r="EB139" s="382" t="str">
        <f ca="1">+IF(OFFSET('Hygiene Data'!$H$12,0,10*ROW('Hygiene Data'!H133))="","",OFFSET('Hygiene Data'!$H$12,0,10*ROW('Hygiene Data'!H133)))</f>
        <v/>
      </c>
      <c r="EC139" s="382" t="str">
        <f ca="1">+IF(OFFSET('Hygiene Data'!$H$13,0,10*ROW('Hygiene Data'!H133))="","",OFFSET('Hygiene Data'!$H$13,0,10*ROW('Hygiene Data'!H133)))</f>
        <v/>
      </c>
      <c r="ED139" s="382" t="str">
        <f ca="1">+IF(OFFSET('Hygiene Data'!$I$11,0,10*ROW('Hygiene Data'!I133))="","",OFFSET('Hygiene Data'!$I$11,0,10*ROW('Hygiene Data'!I133)))</f>
        <v/>
      </c>
      <c r="EE139" s="382" t="str">
        <f ca="1">+IF(OFFSET('Hygiene Data'!$I$12,0,10*ROW('Hygiene Data'!I133))="","",OFFSET('Hygiene Data'!$I$12,0,10*ROW('Hygiene Data'!I133)))</f>
        <v/>
      </c>
      <c r="EF139" s="382" t="str">
        <f ca="1">+IF(OFFSET('Hygiene Data'!$I$13,0,10*ROW('Hygiene Data'!I133))="","",OFFSET('Hygiene Data'!$I$13,0,10*ROW('Hygiene Data'!I133)))</f>
        <v/>
      </c>
    </row>
    <row r="140" spans="1:136" x14ac:dyDescent="0.25">
      <c r="A140" s="491" t="str">
        <f ca="1">+IF(OFFSET('Water Data'!$B$2,0,10*ROW('Water Data'!E134))="","",OFFSET('Water Data'!$B$2,0,10*ROW('Water Data'!E134)))</f>
        <v/>
      </c>
      <c r="B140" s="491"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18" t="str">
        <f t="shared" ca="1" si="2"/>
        <v/>
      </c>
      <c r="D140" s="519"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19"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19"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19"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19"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19"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19"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19"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19"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19"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19"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19"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19"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19"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19"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19"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19"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19"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20"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20"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20"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20"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20"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20"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20"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20"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20"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20"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20"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20"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20"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20"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20"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20"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20"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20"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20"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20"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20"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20"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20"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20"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20"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20"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20"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20"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20"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20"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21"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97"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21"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21"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21"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21"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21"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21"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21"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21"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21"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21"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21"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21"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21"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21"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21"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21"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82" t="str">
        <f ca="1">+IF(OFFSET('Water Data'!$D$27,0,10*ROW('Water Data'!D134))="","",OFFSET('Water Data'!$D$27,0,10*ROW('Water Data'!D134)))</f>
        <v/>
      </c>
      <c r="BT140" s="382" t="str">
        <f ca="1">+IF(OFFSET('Water Data'!$D$28,0,10*ROW('Water Data'!D134))="","",OFFSET('Water Data'!$D$28,0,10*ROW('Water Data'!D134)))</f>
        <v/>
      </c>
      <c r="BU140" s="382" t="str">
        <f ca="1">+IF(OFFSET('Water Data'!$D$29,0,10*ROW('Water Data'!D134))="","",OFFSET('Water Data'!$D$29,0,10*ROW('Water Data'!D134)))</f>
        <v/>
      </c>
      <c r="BV140" s="382" t="str">
        <f ca="1">+IF(OFFSET('Water Data'!$E$27,0,10*ROW('Water Data'!E134))="","",OFFSET('Water Data'!$E$27,0,10*ROW('Water Data'!E134)))</f>
        <v/>
      </c>
      <c r="BW140" s="382" t="str">
        <f ca="1">+IF(OFFSET('Water Data'!$E$28,0,10*ROW('Water Data'!E134))="","",OFFSET('Water Data'!$E$28,0,10*ROW('Water Data'!E134)))</f>
        <v/>
      </c>
      <c r="BX140" s="382" t="str">
        <f ca="1">+IF(OFFSET('Water Data'!$E$29,0,10*ROW('Water Data'!E134))="","",OFFSET('Water Data'!$E$29,0,10*ROW('Water Data'!E134)))</f>
        <v/>
      </c>
      <c r="BY140" s="382" t="str">
        <f ca="1">+IF(OFFSET('Water Data'!$F$27,0,10*ROW('Water Data'!F134))="","",OFFSET('Water Data'!$F$27,0,10*ROW('Water Data'!F134)))</f>
        <v/>
      </c>
      <c r="BZ140" s="382" t="str">
        <f ca="1">+IF(OFFSET('Water Data'!$F$28,0,10*ROW('Water Data'!F134))="","",OFFSET('Water Data'!$F$28,0,10*ROW('Water Data'!F134)))</f>
        <v/>
      </c>
      <c r="CA140" s="382" t="str">
        <f ca="1">+IF(OFFSET('Water Data'!$F$29,0,10*ROW('Water Data'!F134))="","",OFFSET('Water Data'!$F$29,0,10*ROW('Water Data'!F134)))</f>
        <v/>
      </c>
      <c r="CB140" s="382" t="str">
        <f ca="1">+IF(OFFSET('Water Data'!$G$27,0,10*ROW('Water Data'!G134))="","",OFFSET('Water Data'!$G$27,0,10*ROW('Water Data'!G134)))</f>
        <v/>
      </c>
      <c r="CC140" s="382" t="str">
        <f ca="1">+IF(OFFSET('Water Data'!$G$28,0,10*ROW('Water Data'!G134))="","",OFFSET('Water Data'!$G$28,0,10*ROW('Water Data'!G134)))</f>
        <v/>
      </c>
      <c r="CD140" s="382" t="str">
        <f ca="1">+IF(OFFSET('Water Data'!$G$29,0,10*ROW('Water Data'!G134))="","",OFFSET('Water Data'!$G$29,0,10*ROW('Water Data'!G134)))</f>
        <v/>
      </c>
      <c r="CE140" s="382" t="str">
        <f ca="1">+IF(OFFSET('Water Data'!$H$27,0,10*ROW('Water Data'!H134))="","",OFFSET('Water Data'!$H$27,0,10*ROW('Water Data'!H134)))</f>
        <v/>
      </c>
      <c r="CF140" s="382" t="str">
        <f ca="1">+IF(OFFSET('Water Data'!$H$28,0,10*ROW('Water Data'!H134))="","",OFFSET('Water Data'!$H$28,0,10*ROW('Water Data'!H134)))</f>
        <v/>
      </c>
      <c r="CG140" s="382" t="str">
        <f ca="1">+IF(OFFSET('Water Data'!$H$29,0,10*ROW('Water Data'!H134))="","",OFFSET('Water Data'!$H$29,0,10*ROW('Water Data'!H134)))</f>
        <v/>
      </c>
      <c r="CH140" s="382" t="str">
        <f ca="1">+IF(OFFSET('Water Data'!$I$27,0,10*ROW('Water Data'!I134))="","",OFFSET('Water Data'!$I$27,0,10*ROW('Water Data'!I134)))</f>
        <v/>
      </c>
      <c r="CI140" s="382" t="str">
        <f ca="1">+IF(OFFSET('Water Data'!$I$28,0,10*ROW('Water Data'!I134))="","",OFFSET('Water Data'!$I$28,0,10*ROW('Water Data'!I134)))</f>
        <v/>
      </c>
      <c r="CJ140" s="382" t="str">
        <f ca="1">+IF(OFFSET('Water Data'!$I$29,0,10*ROW('Water Data'!I134))="","",OFFSET('Water Data'!$I$29,0,10*ROW('Water Data'!I134)))</f>
        <v/>
      </c>
      <c r="CK140" s="382" t="str">
        <f ca="1">+IF(OFFSET('Sanitation Data'!$D$28,0,10*ROW('Sanitation Data'!D134))="","",OFFSET('Sanitation Data'!$D$28,0,10*ROW('Sanitation Data'!D134)))</f>
        <v/>
      </c>
      <c r="CL140" s="382" t="str">
        <f ca="1">+IF(OFFSET('Sanitation Data'!$D$29,0,10*ROW('Sanitation Data'!D134))="","",OFFSET('Sanitation Data'!$D$29,0,10*ROW('Sanitation Data'!D134)))</f>
        <v/>
      </c>
      <c r="CM140" s="382" t="str">
        <f ca="1">+IF(OFFSET('Sanitation Data'!$D$30,0,10*ROW('Sanitation Data'!D134))="","",OFFSET('Sanitation Data'!$D$30,0,10*ROW('Sanitation Data'!D134)))</f>
        <v/>
      </c>
      <c r="CN140" s="382" t="str">
        <f ca="1">+IF(OFFSET('Sanitation Data'!$D$31,0,10*ROW('Sanitation Data'!D134))="","",OFFSET('Sanitation Data'!$D$31,0,10*ROW('Sanitation Data'!D134)))</f>
        <v/>
      </c>
      <c r="CO140" s="382" t="str">
        <f ca="1">+IF(OFFSET('Sanitation Data'!$D$32,0,10*ROW('Sanitation Data'!D134))="","",OFFSET('Sanitation Data'!$D$32,0,10*ROW('Sanitation Data'!D134)))</f>
        <v/>
      </c>
      <c r="CP140" s="382" t="str">
        <f ca="1">+IF(OFFSET('Sanitation Data'!$E$28,0,10*ROW('Sanitation Data'!E134))="","",OFFSET('Sanitation Data'!$E$28,0,10*ROW('Sanitation Data'!E134)))</f>
        <v/>
      </c>
      <c r="CQ140" s="382" t="str">
        <f ca="1">+IF(OFFSET('Sanitation Data'!$E$29,0,10*ROW('Sanitation Data'!E134))="","",OFFSET('Sanitation Data'!$E$29,0,10*ROW('Sanitation Data'!E134)))</f>
        <v/>
      </c>
      <c r="CR140" s="382" t="str">
        <f ca="1">+IF(OFFSET('Sanitation Data'!$E$30,0,10*ROW('Sanitation Data'!E134))="","",OFFSET('Sanitation Data'!$E$30,0,10*ROW('Sanitation Data'!E134)))</f>
        <v/>
      </c>
      <c r="CS140" s="382" t="str">
        <f ca="1">+IF(OFFSET('Sanitation Data'!$E$31,0,10*ROW('Sanitation Data'!E134))="","",OFFSET('Sanitation Data'!$E$31,0,10*ROW('Sanitation Data'!E134)))</f>
        <v/>
      </c>
      <c r="CT140" s="382" t="str">
        <f ca="1">+IF(OFFSET('Sanitation Data'!$E$32,0,10*ROW('Sanitation Data'!E134))="","",OFFSET('Sanitation Data'!$E$32,0,10*ROW('Sanitation Data'!E134)))</f>
        <v/>
      </c>
      <c r="CU140" s="382" t="str">
        <f ca="1">+IF(OFFSET('Sanitation Data'!$F$28,0,10*ROW('Sanitation Data'!F134))="","",OFFSET('Sanitation Data'!$F$28,0,10*ROW('Sanitation Data'!F134)))</f>
        <v/>
      </c>
      <c r="CV140" s="382" t="str">
        <f ca="1">+IF(OFFSET('Sanitation Data'!$F$29,0,10*ROW('Sanitation Data'!F134))="","",OFFSET('Sanitation Data'!$F$29,0,10*ROW('Sanitation Data'!F134)))</f>
        <v/>
      </c>
      <c r="CW140" s="382" t="str">
        <f ca="1">+IF(OFFSET('Sanitation Data'!$F$30,0,10*ROW('Sanitation Data'!F134))="","",OFFSET('Sanitation Data'!$F$30,0,10*ROW('Sanitation Data'!F134)))</f>
        <v/>
      </c>
      <c r="CX140" s="382" t="str">
        <f ca="1">+IF(OFFSET('Sanitation Data'!$F$31,0,10*ROW('Sanitation Data'!F134))="","",OFFSET('Sanitation Data'!$F$31,0,10*ROW('Sanitation Data'!F134)))</f>
        <v/>
      </c>
      <c r="CY140" s="382" t="str">
        <f ca="1">+IF(OFFSET('Sanitation Data'!$F$32,0,10*ROW('Sanitation Data'!F134))="","",OFFSET('Sanitation Data'!$F$32,0,10*ROW('Sanitation Data'!F134)))</f>
        <v/>
      </c>
      <c r="CZ140" s="382" t="str">
        <f ca="1">+IF(OFFSET('Sanitation Data'!$G$28,0,10*ROW('Sanitation Data'!G134))="","",OFFSET('Sanitation Data'!$G$28,0,10*ROW('Sanitation Data'!G134)))</f>
        <v/>
      </c>
      <c r="DA140" s="382" t="str">
        <f ca="1">+IF(OFFSET('Sanitation Data'!$G$29,0,10*ROW('Sanitation Data'!G134))="","",OFFSET('Sanitation Data'!$G$29,0,10*ROW('Sanitation Data'!G134)))</f>
        <v/>
      </c>
      <c r="DB140" s="382" t="str">
        <f ca="1">+IF(OFFSET('Sanitation Data'!$G$30,0,10*ROW('Sanitation Data'!G134))="","",OFFSET('Sanitation Data'!$G$30,0,10*ROW('Sanitation Data'!G134)))</f>
        <v/>
      </c>
      <c r="DC140" s="382" t="str">
        <f ca="1">+IF(OFFSET('Sanitation Data'!$G$31,0,10*ROW('Sanitation Data'!G134))="","",OFFSET('Sanitation Data'!$G$31,0,10*ROW('Sanitation Data'!G134)))</f>
        <v/>
      </c>
      <c r="DD140" s="382" t="str">
        <f ca="1">+IF(OFFSET('Sanitation Data'!$G$32,0,10*ROW('Sanitation Data'!G134))="","",OFFSET('Sanitation Data'!$G$32,0,10*ROW('Sanitation Data'!G134)))</f>
        <v/>
      </c>
      <c r="DE140" s="382" t="str">
        <f ca="1">+IF(OFFSET('Sanitation Data'!$H$28,0,10*ROW('Sanitation Data'!H134))="","",OFFSET('Sanitation Data'!$H$28,0,10*ROW('Sanitation Data'!H134)))</f>
        <v/>
      </c>
      <c r="DF140" s="382" t="str">
        <f ca="1">+IF(OFFSET('Sanitation Data'!$H$29,0,10*ROW('Sanitation Data'!H134))="","",OFFSET('Sanitation Data'!$H$29,0,10*ROW('Sanitation Data'!H134)))</f>
        <v/>
      </c>
      <c r="DG140" s="382" t="str">
        <f ca="1">+IF(OFFSET('Sanitation Data'!$H$30,0,10*ROW('Sanitation Data'!H134))="","",OFFSET('Sanitation Data'!$H$30,0,10*ROW('Sanitation Data'!H134)))</f>
        <v/>
      </c>
      <c r="DH140" s="382" t="str">
        <f ca="1">+IF(OFFSET('Sanitation Data'!$H$31,0,10*ROW('Sanitation Data'!H134))="","",OFFSET('Sanitation Data'!$H$31,0,10*ROW('Sanitation Data'!H134)))</f>
        <v/>
      </c>
      <c r="DI140" s="382" t="str">
        <f ca="1">+IF(OFFSET('Sanitation Data'!$H$32,0,10*ROW('Sanitation Data'!H134))="","",OFFSET('Sanitation Data'!$H$32,0,10*ROW('Sanitation Data'!H134)))</f>
        <v/>
      </c>
      <c r="DJ140" s="382" t="str">
        <f ca="1">+IF(OFFSET('Sanitation Data'!$I$28,0,10*ROW('Sanitation Data'!I134))="","",OFFSET('Sanitation Data'!$I$28,0,10*ROW('Sanitation Data'!I134)))</f>
        <v/>
      </c>
      <c r="DK140" s="382" t="str">
        <f ca="1">+IF(OFFSET('Sanitation Data'!$I$29,0,10*ROW('Sanitation Data'!I134))="","",OFFSET('Sanitation Data'!$I$29,0,10*ROW('Sanitation Data'!I134)))</f>
        <v/>
      </c>
      <c r="DL140" s="382" t="str">
        <f ca="1">+IF(OFFSET('Sanitation Data'!$I$30,0,10*ROW('Sanitation Data'!I134))="","",OFFSET('Sanitation Data'!$I$30,0,10*ROW('Sanitation Data'!I134)))</f>
        <v/>
      </c>
      <c r="DM140" s="382" t="str">
        <f ca="1">+IF(OFFSET('Sanitation Data'!$I$31,0,10*ROW('Sanitation Data'!I134))="","",OFFSET('Sanitation Data'!$I$31,0,10*ROW('Sanitation Data'!I134)))</f>
        <v/>
      </c>
      <c r="DN140" s="382" t="str">
        <f ca="1">+IF(OFFSET('Sanitation Data'!$I$32,0,10*ROW('Sanitation Data'!I134))="","",OFFSET('Sanitation Data'!$I$32,0,10*ROW('Sanitation Data'!I134)))</f>
        <v/>
      </c>
      <c r="DO140" s="382" t="str">
        <f ca="1">+IF(OFFSET('Hygiene Data'!$D$11,0,10*ROW('Hygiene Data'!D134))="","",OFFSET('Hygiene Data'!$D$11,0,10*ROW('Hygiene Data'!D134)))</f>
        <v/>
      </c>
      <c r="DP140" s="382" t="str">
        <f ca="1">+IF(OFFSET('Hygiene Data'!$D$12,0,10*ROW('Hygiene Data'!D134))="","",OFFSET('Hygiene Data'!$D$12,0,10*ROW('Hygiene Data'!D134)))</f>
        <v/>
      </c>
      <c r="DQ140" s="382" t="str">
        <f ca="1">+IF(OFFSET('Hygiene Data'!$D$13,0,10*ROW('Hygiene Data'!D134))="","",OFFSET('Hygiene Data'!$D$13,0,10*ROW('Hygiene Data'!D134)))</f>
        <v/>
      </c>
      <c r="DR140" s="382" t="str">
        <f ca="1">+IF(OFFSET('Hygiene Data'!$E$11,0,10*ROW('Hygiene Data'!E134))="","",OFFSET('Hygiene Data'!$E$11,0,10*ROW('Hygiene Data'!E134)))</f>
        <v/>
      </c>
      <c r="DS140" s="382" t="str">
        <f ca="1">+IF(OFFSET('Hygiene Data'!$E$12,0,10*ROW('Hygiene Data'!E134))="","",OFFSET('Hygiene Data'!$E$12,0,10*ROW('Hygiene Data'!E134)))</f>
        <v/>
      </c>
      <c r="DT140" s="382" t="str">
        <f ca="1">+IF(OFFSET('Hygiene Data'!$E$13,0,10*ROW('Hygiene Data'!E134))="","",OFFSET('Hygiene Data'!$E$13,0,10*ROW('Hygiene Data'!E134)))</f>
        <v/>
      </c>
      <c r="DU140" s="382" t="str">
        <f ca="1">+IF(OFFSET('Hygiene Data'!$F$11,0,10*ROW('Hygiene Data'!F134))="","",OFFSET('Hygiene Data'!$F$11,0,10*ROW('Hygiene Data'!F134)))</f>
        <v/>
      </c>
      <c r="DV140" s="382" t="str">
        <f ca="1">+IF(OFFSET('Hygiene Data'!$F$12,0,10*ROW('Hygiene Data'!F134))="","",OFFSET('Hygiene Data'!$F$12,0,10*ROW('Hygiene Data'!F134)))</f>
        <v/>
      </c>
      <c r="DW140" s="382" t="str">
        <f ca="1">+IF(OFFSET('Hygiene Data'!$F$13,0,10*ROW('Hygiene Data'!F134))="","",OFFSET('Hygiene Data'!$F$13,0,10*ROW('Hygiene Data'!F134)))</f>
        <v/>
      </c>
      <c r="DX140" s="382" t="str">
        <f ca="1">+IF(OFFSET('Hygiene Data'!$G$11,0,10*ROW('Hygiene Data'!G134))="","",OFFSET('Hygiene Data'!$G$11,0,10*ROW('Hygiene Data'!G134)))</f>
        <v/>
      </c>
      <c r="DY140" s="382" t="str">
        <f ca="1">+IF(OFFSET('Hygiene Data'!$G$12,0,10*ROW('Hygiene Data'!G134))="","",OFFSET('Hygiene Data'!$G$12,0,10*ROW('Hygiene Data'!G134)))</f>
        <v/>
      </c>
      <c r="DZ140" s="382" t="str">
        <f ca="1">+IF(OFFSET('Hygiene Data'!$G$13,0,10*ROW('Hygiene Data'!G134))="","",OFFSET('Hygiene Data'!$G$13,0,10*ROW('Hygiene Data'!G134)))</f>
        <v/>
      </c>
      <c r="EA140" s="382" t="str">
        <f ca="1">+IF(OFFSET('Hygiene Data'!$H$11,0,10*ROW('Hygiene Data'!H134))="","",OFFSET('Hygiene Data'!$H$11,0,10*ROW('Hygiene Data'!H134)))</f>
        <v/>
      </c>
      <c r="EB140" s="382" t="str">
        <f ca="1">+IF(OFFSET('Hygiene Data'!$H$12,0,10*ROW('Hygiene Data'!H134))="","",OFFSET('Hygiene Data'!$H$12,0,10*ROW('Hygiene Data'!H134)))</f>
        <v/>
      </c>
      <c r="EC140" s="382" t="str">
        <f ca="1">+IF(OFFSET('Hygiene Data'!$H$13,0,10*ROW('Hygiene Data'!H134))="","",OFFSET('Hygiene Data'!$H$13,0,10*ROW('Hygiene Data'!H134)))</f>
        <v/>
      </c>
      <c r="ED140" s="382" t="str">
        <f ca="1">+IF(OFFSET('Hygiene Data'!$I$11,0,10*ROW('Hygiene Data'!I134))="","",OFFSET('Hygiene Data'!$I$11,0,10*ROW('Hygiene Data'!I134)))</f>
        <v/>
      </c>
      <c r="EE140" s="382" t="str">
        <f ca="1">+IF(OFFSET('Hygiene Data'!$I$12,0,10*ROW('Hygiene Data'!I134))="","",OFFSET('Hygiene Data'!$I$12,0,10*ROW('Hygiene Data'!I134)))</f>
        <v/>
      </c>
      <c r="EF140" s="382" t="str">
        <f ca="1">+IF(OFFSET('Hygiene Data'!$I$13,0,10*ROW('Hygiene Data'!I134))="","",OFFSET('Hygiene Data'!$I$13,0,10*ROW('Hygiene Data'!I134)))</f>
        <v/>
      </c>
    </row>
    <row r="141" spans="1:136" x14ac:dyDescent="0.25">
      <c r="A141" s="491" t="str">
        <f ca="1">+IF(OFFSET('Water Data'!$B$2,0,10*ROW('Water Data'!E135))="","",OFFSET('Water Data'!$B$2,0,10*ROW('Water Data'!E135)))</f>
        <v/>
      </c>
      <c r="B141" s="491"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18" t="str">
        <f t="shared" ca="1" si="2"/>
        <v/>
      </c>
      <c r="D141" s="519"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19"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19"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19"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19"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19"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19"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19"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19"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19"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19"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19"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19"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19"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19"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19"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19"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19"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20"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20"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20"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20"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20"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20"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20"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20"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20"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20"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20"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20"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20"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20"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20"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20"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20"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20"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20"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20"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20"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20"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20"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20"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20"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20"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20"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20"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20"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20"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21"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97"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21"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21"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21"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21"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21"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21"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21"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21"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21"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21"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21"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21"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21"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21"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21"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21"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82" t="str">
        <f ca="1">+IF(OFFSET('Water Data'!$D$27,0,10*ROW('Water Data'!D135))="","",OFFSET('Water Data'!$D$27,0,10*ROW('Water Data'!D135)))</f>
        <v/>
      </c>
      <c r="BT141" s="382" t="str">
        <f ca="1">+IF(OFFSET('Water Data'!$D$28,0,10*ROW('Water Data'!D135))="","",OFFSET('Water Data'!$D$28,0,10*ROW('Water Data'!D135)))</f>
        <v/>
      </c>
      <c r="BU141" s="382" t="str">
        <f ca="1">+IF(OFFSET('Water Data'!$D$29,0,10*ROW('Water Data'!D135))="","",OFFSET('Water Data'!$D$29,0,10*ROW('Water Data'!D135)))</f>
        <v/>
      </c>
      <c r="BV141" s="382" t="str">
        <f ca="1">+IF(OFFSET('Water Data'!$E$27,0,10*ROW('Water Data'!E135))="","",OFFSET('Water Data'!$E$27,0,10*ROW('Water Data'!E135)))</f>
        <v/>
      </c>
      <c r="BW141" s="382" t="str">
        <f ca="1">+IF(OFFSET('Water Data'!$E$28,0,10*ROW('Water Data'!E135))="","",OFFSET('Water Data'!$E$28,0,10*ROW('Water Data'!E135)))</f>
        <v/>
      </c>
      <c r="BX141" s="382" t="str">
        <f ca="1">+IF(OFFSET('Water Data'!$E$29,0,10*ROW('Water Data'!E135))="","",OFFSET('Water Data'!$E$29,0,10*ROW('Water Data'!E135)))</f>
        <v/>
      </c>
      <c r="BY141" s="382" t="str">
        <f ca="1">+IF(OFFSET('Water Data'!$F$27,0,10*ROW('Water Data'!F135))="","",OFFSET('Water Data'!$F$27,0,10*ROW('Water Data'!F135)))</f>
        <v/>
      </c>
      <c r="BZ141" s="382" t="str">
        <f ca="1">+IF(OFFSET('Water Data'!$F$28,0,10*ROW('Water Data'!F135))="","",OFFSET('Water Data'!$F$28,0,10*ROW('Water Data'!F135)))</f>
        <v/>
      </c>
      <c r="CA141" s="382" t="str">
        <f ca="1">+IF(OFFSET('Water Data'!$F$29,0,10*ROW('Water Data'!F135))="","",OFFSET('Water Data'!$F$29,0,10*ROW('Water Data'!F135)))</f>
        <v/>
      </c>
      <c r="CB141" s="382" t="str">
        <f ca="1">+IF(OFFSET('Water Data'!$G$27,0,10*ROW('Water Data'!G135))="","",OFFSET('Water Data'!$G$27,0,10*ROW('Water Data'!G135)))</f>
        <v/>
      </c>
      <c r="CC141" s="382" t="str">
        <f ca="1">+IF(OFFSET('Water Data'!$G$28,0,10*ROW('Water Data'!G135))="","",OFFSET('Water Data'!$G$28,0,10*ROW('Water Data'!G135)))</f>
        <v/>
      </c>
      <c r="CD141" s="382" t="str">
        <f ca="1">+IF(OFFSET('Water Data'!$G$29,0,10*ROW('Water Data'!G135))="","",OFFSET('Water Data'!$G$29,0,10*ROW('Water Data'!G135)))</f>
        <v/>
      </c>
      <c r="CE141" s="382" t="str">
        <f ca="1">+IF(OFFSET('Water Data'!$H$27,0,10*ROW('Water Data'!H135))="","",OFFSET('Water Data'!$H$27,0,10*ROW('Water Data'!H135)))</f>
        <v/>
      </c>
      <c r="CF141" s="382" t="str">
        <f ca="1">+IF(OFFSET('Water Data'!$H$28,0,10*ROW('Water Data'!H135))="","",OFFSET('Water Data'!$H$28,0,10*ROW('Water Data'!H135)))</f>
        <v/>
      </c>
      <c r="CG141" s="382" t="str">
        <f ca="1">+IF(OFFSET('Water Data'!$H$29,0,10*ROW('Water Data'!H135))="","",OFFSET('Water Data'!$H$29,0,10*ROW('Water Data'!H135)))</f>
        <v/>
      </c>
      <c r="CH141" s="382" t="str">
        <f ca="1">+IF(OFFSET('Water Data'!$I$27,0,10*ROW('Water Data'!I135))="","",OFFSET('Water Data'!$I$27,0,10*ROW('Water Data'!I135)))</f>
        <v/>
      </c>
      <c r="CI141" s="382" t="str">
        <f ca="1">+IF(OFFSET('Water Data'!$I$28,0,10*ROW('Water Data'!I135))="","",OFFSET('Water Data'!$I$28,0,10*ROW('Water Data'!I135)))</f>
        <v/>
      </c>
      <c r="CJ141" s="382" t="str">
        <f ca="1">+IF(OFFSET('Water Data'!$I$29,0,10*ROW('Water Data'!I135))="","",OFFSET('Water Data'!$I$29,0,10*ROW('Water Data'!I135)))</f>
        <v/>
      </c>
      <c r="CK141" s="382" t="str">
        <f ca="1">+IF(OFFSET('Sanitation Data'!$D$28,0,10*ROW('Sanitation Data'!D135))="","",OFFSET('Sanitation Data'!$D$28,0,10*ROW('Sanitation Data'!D135)))</f>
        <v/>
      </c>
      <c r="CL141" s="382" t="str">
        <f ca="1">+IF(OFFSET('Sanitation Data'!$D$29,0,10*ROW('Sanitation Data'!D135))="","",OFFSET('Sanitation Data'!$D$29,0,10*ROW('Sanitation Data'!D135)))</f>
        <v/>
      </c>
      <c r="CM141" s="382" t="str">
        <f ca="1">+IF(OFFSET('Sanitation Data'!$D$30,0,10*ROW('Sanitation Data'!D135))="","",OFFSET('Sanitation Data'!$D$30,0,10*ROW('Sanitation Data'!D135)))</f>
        <v/>
      </c>
      <c r="CN141" s="382" t="str">
        <f ca="1">+IF(OFFSET('Sanitation Data'!$D$31,0,10*ROW('Sanitation Data'!D135))="","",OFFSET('Sanitation Data'!$D$31,0,10*ROW('Sanitation Data'!D135)))</f>
        <v/>
      </c>
      <c r="CO141" s="382" t="str">
        <f ca="1">+IF(OFFSET('Sanitation Data'!$D$32,0,10*ROW('Sanitation Data'!D135))="","",OFFSET('Sanitation Data'!$D$32,0,10*ROW('Sanitation Data'!D135)))</f>
        <v/>
      </c>
      <c r="CP141" s="382" t="str">
        <f ca="1">+IF(OFFSET('Sanitation Data'!$E$28,0,10*ROW('Sanitation Data'!E135))="","",OFFSET('Sanitation Data'!$E$28,0,10*ROW('Sanitation Data'!E135)))</f>
        <v/>
      </c>
      <c r="CQ141" s="382" t="str">
        <f ca="1">+IF(OFFSET('Sanitation Data'!$E$29,0,10*ROW('Sanitation Data'!E135))="","",OFFSET('Sanitation Data'!$E$29,0,10*ROW('Sanitation Data'!E135)))</f>
        <v/>
      </c>
      <c r="CR141" s="382" t="str">
        <f ca="1">+IF(OFFSET('Sanitation Data'!$E$30,0,10*ROW('Sanitation Data'!E135))="","",OFFSET('Sanitation Data'!$E$30,0,10*ROW('Sanitation Data'!E135)))</f>
        <v/>
      </c>
      <c r="CS141" s="382" t="str">
        <f ca="1">+IF(OFFSET('Sanitation Data'!$E$31,0,10*ROW('Sanitation Data'!E135))="","",OFFSET('Sanitation Data'!$E$31,0,10*ROW('Sanitation Data'!E135)))</f>
        <v/>
      </c>
      <c r="CT141" s="382" t="str">
        <f ca="1">+IF(OFFSET('Sanitation Data'!$E$32,0,10*ROW('Sanitation Data'!E135))="","",OFFSET('Sanitation Data'!$E$32,0,10*ROW('Sanitation Data'!E135)))</f>
        <v/>
      </c>
      <c r="CU141" s="382" t="str">
        <f ca="1">+IF(OFFSET('Sanitation Data'!$F$28,0,10*ROW('Sanitation Data'!F135))="","",OFFSET('Sanitation Data'!$F$28,0,10*ROW('Sanitation Data'!F135)))</f>
        <v/>
      </c>
      <c r="CV141" s="382" t="str">
        <f ca="1">+IF(OFFSET('Sanitation Data'!$F$29,0,10*ROW('Sanitation Data'!F135))="","",OFFSET('Sanitation Data'!$F$29,0,10*ROW('Sanitation Data'!F135)))</f>
        <v/>
      </c>
      <c r="CW141" s="382" t="str">
        <f ca="1">+IF(OFFSET('Sanitation Data'!$F$30,0,10*ROW('Sanitation Data'!F135))="","",OFFSET('Sanitation Data'!$F$30,0,10*ROW('Sanitation Data'!F135)))</f>
        <v/>
      </c>
      <c r="CX141" s="382" t="str">
        <f ca="1">+IF(OFFSET('Sanitation Data'!$F$31,0,10*ROW('Sanitation Data'!F135))="","",OFFSET('Sanitation Data'!$F$31,0,10*ROW('Sanitation Data'!F135)))</f>
        <v/>
      </c>
      <c r="CY141" s="382" t="str">
        <f ca="1">+IF(OFFSET('Sanitation Data'!$F$32,0,10*ROW('Sanitation Data'!F135))="","",OFFSET('Sanitation Data'!$F$32,0,10*ROW('Sanitation Data'!F135)))</f>
        <v/>
      </c>
      <c r="CZ141" s="382" t="str">
        <f ca="1">+IF(OFFSET('Sanitation Data'!$G$28,0,10*ROW('Sanitation Data'!G135))="","",OFFSET('Sanitation Data'!$G$28,0,10*ROW('Sanitation Data'!G135)))</f>
        <v/>
      </c>
      <c r="DA141" s="382" t="str">
        <f ca="1">+IF(OFFSET('Sanitation Data'!$G$29,0,10*ROW('Sanitation Data'!G135))="","",OFFSET('Sanitation Data'!$G$29,0,10*ROW('Sanitation Data'!G135)))</f>
        <v/>
      </c>
      <c r="DB141" s="382" t="str">
        <f ca="1">+IF(OFFSET('Sanitation Data'!$G$30,0,10*ROW('Sanitation Data'!G135))="","",OFFSET('Sanitation Data'!$G$30,0,10*ROW('Sanitation Data'!G135)))</f>
        <v/>
      </c>
      <c r="DC141" s="382" t="str">
        <f ca="1">+IF(OFFSET('Sanitation Data'!$G$31,0,10*ROW('Sanitation Data'!G135))="","",OFFSET('Sanitation Data'!$G$31,0,10*ROW('Sanitation Data'!G135)))</f>
        <v/>
      </c>
      <c r="DD141" s="382" t="str">
        <f ca="1">+IF(OFFSET('Sanitation Data'!$G$32,0,10*ROW('Sanitation Data'!G135))="","",OFFSET('Sanitation Data'!$G$32,0,10*ROW('Sanitation Data'!G135)))</f>
        <v/>
      </c>
      <c r="DE141" s="382" t="str">
        <f ca="1">+IF(OFFSET('Sanitation Data'!$H$28,0,10*ROW('Sanitation Data'!H135))="","",OFFSET('Sanitation Data'!$H$28,0,10*ROW('Sanitation Data'!H135)))</f>
        <v/>
      </c>
      <c r="DF141" s="382" t="str">
        <f ca="1">+IF(OFFSET('Sanitation Data'!$H$29,0,10*ROW('Sanitation Data'!H135))="","",OFFSET('Sanitation Data'!$H$29,0,10*ROW('Sanitation Data'!H135)))</f>
        <v/>
      </c>
      <c r="DG141" s="382" t="str">
        <f ca="1">+IF(OFFSET('Sanitation Data'!$H$30,0,10*ROW('Sanitation Data'!H135))="","",OFFSET('Sanitation Data'!$H$30,0,10*ROW('Sanitation Data'!H135)))</f>
        <v/>
      </c>
      <c r="DH141" s="382" t="str">
        <f ca="1">+IF(OFFSET('Sanitation Data'!$H$31,0,10*ROW('Sanitation Data'!H135))="","",OFFSET('Sanitation Data'!$H$31,0,10*ROW('Sanitation Data'!H135)))</f>
        <v/>
      </c>
      <c r="DI141" s="382" t="str">
        <f ca="1">+IF(OFFSET('Sanitation Data'!$H$32,0,10*ROW('Sanitation Data'!H135))="","",OFFSET('Sanitation Data'!$H$32,0,10*ROW('Sanitation Data'!H135)))</f>
        <v/>
      </c>
      <c r="DJ141" s="382" t="str">
        <f ca="1">+IF(OFFSET('Sanitation Data'!$I$28,0,10*ROW('Sanitation Data'!I135))="","",OFFSET('Sanitation Data'!$I$28,0,10*ROW('Sanitation Data'!I135)))</f>
        <v/>
      </c>
      <c r="DK141" s="382" t="str">
        <f ca="1">+IF(OFFSET('Sanitation Data'!$I$29,0,10*ROW('Sanitation Data'!I135))="","",OFFSET('Sanitation Data'!$I$29,0,10*ROW('Sanitation Data'!I135)))</f>
        <v/>
      </c>
      <c r="DL141" s="382" t="str">
        <f ca="1">+IF(OFFSET('Sanitation Data'!$I$30,0,10*ROW('Sanitation Data'!I135))="","",OFFSET('Sanitation Data'!$I$30,0,10*ROW('Sanitation Data'!I135)))</f>
        <v/>
      </c>
      <c r="DM141" s="382" t="str">
        <f ca="1">+IF(OFFSET('Sanitation Data'!$I$31,0,10*ROW('Sanitation Data'!I135))="","",OFFSET('Sanitation Data'!$I$31,0,10*ROW('Sanitation Data'!I135)))</f>
        <v/>
      </c>
      <c r="DN141" s="382" t="str">
        <f ca="1">+IF(OFFSET('Sanitation Data'!$I$32,0,10*ROW('Sanitation Data'!I135))="","",OFFSET('Sanitation Data'!$I$32,0,10*ROW('Sanitation Data'!I135)))</f>
        <v/>
      </c>
      <c r="DO141" s="382" t="str">
        <f ca="1">+IF(OFFSET('Hygiene Data'!$D$11,0,10*ROW('Hygiene Data'!D135))="","",OFFSET('Hygiene Data'!$D$11,0,10*ROW('Hygiene Data'!D135)))</f>
        <v/>
      </c>
      <c r="DP141" s="382" t="str">
        <f ca="1">+IF(OFFSET('Hygiene Data'!$D$12,0,10*ROW('Hygiene Data'!D135))="","",OFFSET('Hygiene Data'!$D$12,0,10*ROW('Hygiene Data'!D135)))</f>
        <v/>
      </c>
      <c r="DQ141" s="382" t="str">
        <f ca="1">+IF(OFFSET('Hygiene Data'!$D$13,0,10*ROW('Hygiene Data'!D135))="","",OFFSET('Hygiene Data'!$D$13,0,10*ROW('Hygiene Data'!D135)))</f>
        <v/>
      </c>
      <c r="DR141" s="382" t="str">
        <f ca="1">+IF(OFFSET('Hygiene Data'!$E$11,0,10*ROW('Hygiene Data'!E135))="","",OFFSET('Hygiene Data'!$E$11,0,10*ROW('Hygiene Data'!E135)))</f>
        <v/>
      </c>
      <c r="DS141" s="382" t="str">
        <f ca="1">+IF(OFFSET('Hygiene Data'!$E$12,0,10*ROW('Hygiene Data'!E135))="","",OFFSET('Hygiene Data'!$E$12,0,10*ROW('Hygiene Data'!E135)))</f>
        <v/>
      </c>
      <c r="DT141" s="382" t="str">
        <f ca="1">+IF(OFFSET('Hygiene Data'!$E$13,0,10*ROW('Hygiene Data'!E135))="","",OFFSET('Hygiene Data'!$E$13,0,10*ROW('Hygiene Data'!E135)))</f>
        <v/>
      </c>
      <c r="DU141" s="382" t="str">
        <f ca="1">+IF(OFFSET('Hygiene Data'!$F$11,0,10*ROW('Hygiene Data'!F135))="","",OFFSET('Hygiene Data'!$F$11,0,10*ROW('Hygiene Data'!F135)))</f>
        <v/>
      </c>
      <c r="DV141" s="382" t="str">
        <f ca="1">+IF(OFFSET('Hygiene Data'!$F$12,0,10*ROW('Hygiene Data'!F135))="","",OFFSET('Hygiene Data'!$F$12,0,10*ROW('Hygiene Data'!F135)))</f>
        <v/>
      </c>
      <c r="DW141" s="382" t="str">
        <f ca="1">+IF(OFFSET('Hygiene Data'!$F$13,0,10*ROW('Hygiene Data'!F135))="","",OFFSET('Hygiene Data'!$F$13,0,10*ROW('Hygiene Data'!F135)))</f>
        <v/>
      </c>
      <c r="DX141" s="382" t="str">
        <f ca="1">+IF(OFFSET('Hygiene Data'!$G$11,0,10*ROW('Hygiene Data'!G135))="","",OFFSET('Hygiene Data'!$G$11,0,10*ROW('Hygiene Data'!G135)))</f>
        <v/>
      </c>
      <c r="DY141" s="382" t="str">
        <f ca="1">+IF(OFFSET('Hygiene Data'!$G$12,0,10*ROW('Hygiene Data'!G135))="","",OFFSET('Hygiene Data'!$G$12,0,10*ROW('Hygiene Data'!G135)))</f>
        <v/>
      </c>
      <c r="DZ141" s="382" t="str">
        <f ca="1">+IF(OFFSET('Hygiene Data'!$G$13,0,10*ROW('Hygiene Data'!G135))="","",OFFSET('Hygiene Data'!$G$13,0,10*ROW('Hygiene Data'!G135)))</f>
        <v/>
      </c>
      <c r="EA141" s="382" t="str">
        <f ca="1">+IF(OFFSET('Hygiene Data'!$H$11,0,10*ROW('Hygiene Data'!H135))="","",OFFSET('Hygiene Data'!$H$11,0,10*ROW('Hygiene Data'!H135)))</f>
        <v/>
      </c>
      <c r="EB141" s="382" t="str">
        <f ca="1">+IF(OFFSET('Hygiene Data'!$H$12,0,10*ROW('Hygiene Data'!H135))="","",OFFSET('Hygiene Data'!$H$12,0,10*ROW('Hygiene Data'!H135)))</f>
        <v/>
      </c>
      <c r="EC141" s="382" t="str">
        <f ca="1">+IF(OFFSET('Hygiene Data'!$H$13,0,10*ROW('Hygiene Data'!H135))="","",OFFSET('Hygiene Data'!$H$13,0,10*ROW('Hygiene Data'!H135)))</f>
        <v/>
      </c>
      <c r="ED141" s="382" t="str">
        <f ca="1">+IF(OFFSET('Hygiene Data'!$I$11,0,10*ROW('Hygiene Data'!I135))="","",OFFSET('Hygiene Data'!$I$11,0,10*ROW('Hygiene Data'!I135)))</f>
        <v/>
      </c>
      <c r="EE141" s="382" t="str">
        <f ca="1">+IF(OFFSET('Hygiene Data'!$I$12,0,10*ROW('Hygiene Data'!I135))="","",OFFSET('Hygiene Data'!$I$12,0,10*ROW('Hygiene Data'!I135)))</f>
        <v/>
      </c>
      <c r="EF141" s="382" t="str">
        <f ca="1">+IF(OFFSET('Hygiene Data'!$I$13,0,10*ROW('Hygiene Data'!I135))="","",OFFSET('Hygiene Data'!$I$13,0,10*ROW('Hygiene Data'!I135)))</f>
        <v/>
      </c>
    </row>
    <row r="142" spans="1:136" x14ac:dyDescent="0.25">
      <c r="A142" s="491" t="str">
        <f ca="1">+IF(OFFSET('Water Data'!$B$2,0,10*ROW('Water Data'!E136))="","",OFFSET('Water Data'!$B$2,0,10*ROW('Water Data'!E136)))</f>
        <v/>
      </c>
      <c r="B142" s="491"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18" t="str">
        <f t="shared" ca="1" si="2"/>
        <v/>
      </c>
      <c r="D142" s="519"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19"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19"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19"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19"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19"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19"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19"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19"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19"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19"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19"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19"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19"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19"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19"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19"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19"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20"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20"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20"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20"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20"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20"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20"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20"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20"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20"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20"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20"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20"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20"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20"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20"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20"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20"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20"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20"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20"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20"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20"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20"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20"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20"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20"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20"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20"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20"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21"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97"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21"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21"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21"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21"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21"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21"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21"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21"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21"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21"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21"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21"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21"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21"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21"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21"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82" t="str">
        <f ca="1">+IF(OFFSET('Water Data'!$D$27,0,10*ROW('Water Data'!D136))="","",OFFSET('Water Data'!$D$27,0,10*ROW('Water Data'!D136)))</f>
        <v/>
      </c>
      <c r="BT142" s="382" t="str">
        <f ca="1">+IF(OFFSET('Water Data'!$D$28,0,10*ROW('Water Data'!D136))="","",OFFSET('Water Data'!$D$28,0,10*ROW('Water Data'!D136)))</f>
        <v/>
      </c>
      <c r="BU142" s="382" t="str">
        <f ca="1">+IF(OFFSET('Water Data'!$D$29,0,10*ROW('Water Data'!D136))="","",OFFSET('Water Data'!$D$29,0,10*ROW('Water Data'!D136)))</f>
        <v/>
      </c>
      <c r="BV142" s="382" t="str">
        <f ca="1">+IF(OFFSET('Water Data'!$E$27,0,10*ROW('Water Data'!E136))="","",OFFSET('Water Data'!$E$27,0,10*ROW('Water Data'!E136)))</f>
        <v/>
      </c>
      <c r="BW142" s="382" t="str">
        <f ca="1">+IF(OFFSET('Water Data'!$E$28,0,10*ROW('Water Data'!E136))="","",OFFSET('Water Data'!$E$28,0,10*ROW('Water Data'!E136)))</f>
        <v/>
      </c>
      <c r="BX142" s="382" t="str">
        <f ca="1">+IF(OFFSET('Water Data'!$E$29,0,10*ROW('Water Data'!E136))="","",OFFSET('Water Data'!$E$29,0,10*ROW('Water Data'!E136)))</f>
        <v/>
      </c>
      <c r="BY142" s="382" t="str">
        <f ca="1">+IF(OFFSET('Water Data'!$F$27,0,10*ROW('Water Data'!F136))="","",OFFSET('Water Data'!$F$27,0,10*ROW('Water Data'!F136)))</f>
        <v/>
      </c>
      <c r="BZ142" s="382" t="str">
        <f ca="1">+IF(OFFSET('Water Data'!$F$28,0,10*ROW('Water Data'!F136))="","",OFFSET('Water Data'!$F$28,0,10*ROW('Water Data'!F136)))</f>
        <v/>
      </c>
      <c r="CA142" s="382" t="str">
        <f ca="1">+IF(OFFSET('Water Data'!$F$29,0,10*ROW('Water Data'!F136))="","",OFFSET('Water Data'!$F$29,0,10*ROW('Water Data'!F136)))</f>
        <v/>
      </c>
      <c r="CB142" s="382" t="str">
        <f ca="1">+IF(OFFSET('Water Data'!$G$27,0,10*ROW('Water Data'!G136))="","",OFFSET('Water Data'!$G$27,0,10*ROW('Water Data'!G136)))</f>
        <v/>
      </c>
      <c r="CC142" s="382" t="str">
        <f ca="1">+IF(OFFSET('Water Data'!$G$28,0,10*ROW('Water Data'!G136))="","",OFFSET('Water Data'!$G$28,0,10*ROW('Water Data'!G136)))</f>
        <v/>
      </c>
      <c r="CD142" s="382" t="str">
        <f ca="1">+IF(OFFSET('Water Data'!$G$29,0,10*ROW('Water Data'!G136))="","",OFFSET('Water Data'!$G$29,0,10*ROW('Water Data'!G136)))</f>
        <v/>
      </c>
      <c r="CE142" s="382" t="str">
        <f ca="1">+IF(OFFSET('Water Data'!$H$27,0,10*ROW('Water Data'!H136))="","",OFFSET('Water Data'!$H$27,0,10*ROW('Water Data'!H136)))</f>
        <v/>
      </c>
      <c r="CF142" s="382" t="str">
        <f ca="1">+IF(OFFSET('Water Data'!$H$28,0,10*ROW('Water Data'!H136))="","",OFFSET('Water Data'!$H$28,0,10*ROW('Water Data'!H136)))</f>
        <v/>
      </c>
      <c r="CG142" s="382" t="str">
        <f ca="1">+IF(OFFSET('Water Data'!$H$29,0,10*ROW('Water Data'!H136))="","",OFFSET('Water Data'!$H$29,0,10*ROW('Water Data'!H136)))</f>
        <v/>
      </c>
      <c r="CH142" s="382" t="str">
        <f ca="1">+IF(OFFSET('Water Data'!$I$27,0,10*ROW('Water Data'!I136))="","",OFFSET('Water Data'!$I$27,0,10*ROW('Water Data'!I136)))</f>
        <v/>
      </c>
      <c r="CI142" s="382" t="str">
        <f ca="1">+IF(OFFSET('Water Data'!$I$28,0,10*ROW('Water Data'!I136))="","",OFFSET('Water Data'!$I$28,0,10*ROW('Water Data'!I136)))</f>
        <v/>
      </c>
      <c r="CJ142" s="382" t="str">
        <f ca="1">+IF(OFFSET('Water Data'!$I$29,0,10*ROW('Water Data'!I136))="","",OFFSET('Water Data'!$I$29,0,10*ROW('Water Data'!I136)))</f>
        <v/>
      </c>
      <c r="CK142" s="382" t="str">
        <f ca="1">+IF(OFFSET('Sanitation Data'!$D$28,0,10*ROW('Sanitation Data'!D136))="","",OFFSET('Sanitation Data'!$D$28,0,10*ROW('Sanitation Data'!D136)))</f>
        <v/>
      </c>
      <c r="CL142" s="382" t="str">
        <f ca="1">+IF(OFFSET('Sanitation Data'!$D$29,0,10*ROW('Sanitation Data'!D136))="","",OFFSET('Sanitation Data'!$D$29,0,10*ROW('Sanitation Data'!D136)))</f>
        <v/>
      </c>
      <c r="CM142" s="382" t="str">
        <f ca="1">+IF(OFFSET('Sanitation Data'!$D$30,0,10*ROW('Sanitation Data'!D136))="","",OFFSET('Sanitation Data'!$D$30,0,10*ROW('Sanitation Data'!D136)))</f>
        <v/>
      </c>
      <c r="CN142" s="382" t="str">
        <f ca="1">+IF(OFFSET('Sanitation Data'!$D$31,0,10*ROW('Sanitation Data'!D136))="","",OFFSET('Sanitation Data'!$D$31,0,10*ROW('Sanitation Data'!D136)))</f>
        <v/>
      </c>
      <c r="CO142" s="382" t="str">
        <f ca="1">+IF(OFFSET('Sanitation Data'!$D$32,0,10*ROW('Sanitation Data'!D136))="","",OFFSET('Sanitation Data'!$D$32,0,10*ROW('Sanitation Data'!D136)))</f>
        <v/>
      </c>
      <c r="CP142" s="382" t="str">
        <f ca="1">+IF(OFFSET('Sanitation Data'!$E$28,0,10*ROW('Sanitation Data'!E136))="","",OFFSET('Sanitation Data'!$E$28,0,10*ROW('Sanitation Data'!E136)))</f>
        <v/>
      </c>
      <c r="CQ142" s="382" t="str">
        <f ca="1">+IF(OFFSET('Sanitation Data'!$E$29,0,10*ROW('Sanitation Data'!E136))="","",OFFSET('Sanitation Data'!$E$29,0,10*ROW('Sanitation Data'!E136)))</f>
        <v/>
      </c>
      <c r="CR142" s="382" t="str">
        <f ca="1">+IF(OFFSET('Sanitation Data'!$E$30,0,10*ROW('Sanitation Data'!E136))="","",OFFSET('Sanitation Data'!$E$30,0,10*ROW('Sanitation Data'!E136)))</f>
        <v/>
      </c>
      <c r="CS142" s="382" t="str">
        <f ca="1">+IF(OFFSET('Sanitation Data'!$E$31,0,10*ROW('Sanitation Data'!E136))="","",OFFSET('Sanitation Data'!$E$31,0,10*ROW('Sanitation Data'!E136)))</f>
        <v/>
      </c>
      <c r="CT142" s="382" t="str">
        <f ca="1">+IF(OFFSET('Sanitation Data'!$E$32,0,10*ROW('Sanitation Data'!E136))="","",OFFSET('Sanitation Data'!$E$32,0,10*ROW('Sanitation Data'!E136)))</f>
        <v/>
      </c>
      <c r="CU142" s="382" t="str">
        <f ca="1">+IF(OFFSET('Sanitation Data'!$F$28,0,10*ROW('Sanitation Data'!F136))="","",OFFSET('Sanitation Data'!$F$28,0,10*ROW('Sanitation Data'!F136)))</f>
        <v/>
      </c>
      <c r="CV142" s="382" t="str">
        <f ca="1">+IF(OFFSET('Sanitation Data'!$F$29,0,10*ROW('Sanitation Data'!F136))="","",OFFSET('Sanitation Data'!$F$29,0,10*ROW('Sanitation Data'!F136)))</f>
        <v/>
      </c>
      <c r="CW142" s="382" t="str">
        <f ca="1">+IF(OFFSET('Sanitation Data'!$F$30,0,10*ROW('Sanitation Data'!F136))="","",OFFSET('Sanitation Data'!$F$30,0,10*ROW('Sanitation Data'!F136)))</f>
        <v/>
      </c>
      <c r="CX142" s="382" t="str">
        <f ca="1">+IF(OFFSET('Sanitation Data'!$F$31,0,10*ROW('Sanitation Data'!F136))="","",OFFSET('Sanitation Data'!$F$31,0,10*ROW('Sanitation Data'!F136)))</f>
        <v/>
      </c>
      <c r="CY142" s="382" t="str">
        <f ca="1">+IF(OFFSET('Sanitation Data'!$F$32,0,10*ROW('Sanitation Data'!F136))="","",OFFSET('Sanitation Data'!$F$32,0,10*ROW('Sanitation Data'!F136)))</f>
        <v/>
      </c>
      <c r="CZ142" s="382" t="str">
        <f ca="1">+IF(OFFSET('Sanitation Data'!$G$28,0,10*ROW('Sanitation Data'!G136))="","",OFFSET('Sanitation Data'!$G$28,0,10*ROW('Sanitation Data'!G136)))</f>
        <v/>
      </c>
      <c r="DA142" s="382" t="str">
        <f ca="1">+IF(OFFSET('Sanitation Data'!$G$29,0,10*ROW('Sanitation Data'!G136))="","",OFFSET('Sanitation Data'!$G$29,0,10*ROW('Sanitation Data'!G136)))</f>
        <v/>
      </c>
      <c r="DB142" s="382" t="str">
        <f ca="1">+IF(OFFSET('Sanitation Data'!$G$30,0,10*ROW('Sanitation Data'!G136))="","",OFFSET('Sanitation Data'!$G$30,0,10*ROW('Sanitation Data'!G136)))</f>
        <v/>
      </c>
      <c r="DC142" s="382" t="str">
        <f ca="1">+IF(OFFSET('Sanitation Data'!$G$31,0,10*ROW('Sanitation Data'!G136))="","",OFFSET('Sanitation Data'!$G$31,0,10*ROW('Sanitation Data'!G136)))</f>
        <v/>
      </c>
      <c r="DD142" s="382" t="str">
        <f ca="1">+IF(OFFSET('Sanitation Data'!$G$32,0,10*ROW('Sanitation Data'!G136))="","",OFFSET('Sanitation Data'!$G$32,0,10*ROW('Sanitation Data'!G136)))</f>
        <v/>
      </c>
      <c r="DE142" s="382" t="str">
        <f ca="1">+IF(OFFSET('Sanitation Data'!$H$28,0,10*ROW('Sanitation Data'!H136))="","",OFFSET('Sanitation Data'!$H$28,0,10*ROW('Sanitation Data'!H136)))</f>
        <v/>
      </c>
      <c r="DF142" s="382" t="str">
        <f ca="1">+IF(OFFSET('Sanitation Data'!$H$29,0,10*ROW('Sanitation Data'!H136))="","",OFFSET('Sanitation Data'!$H$29,0,10*ROW('Sanitation Data'!H136)))</f>
        <v/>
      </c>
      <c r="DG142" s="382" t="str">
        <f ca="1">+IF(OFFSET('Sanitation Data'!$H$30,0,10*ROW('Sanitation Data'!H136))="","",OFFSET('Sanitation Data'!$H$30,0,10*ROW('Sanitation Data'!H136)))</f>
        <v/>
      </c>
      <c r="DH142" s="382" t="str">
        <f ca="1">+IF(OFFSET('Sanitation Data'!$H$31,0,10*ROW('Sanitation Data'!H136))="","",OFFSET('Sanitation Data'!$H$31,0,10*ROW('Sanitation Data'!H136)))</f>
        <v/>
      </c>
      <c r="DI142" s="382" t="str">
        <f ca="1">+IF(OFFSET('Sanitation Data'!$H$32,0,10*ROW('Sanitation Data'!H136))="","",OFFSET('Sanitation Data'!$H$32,0,10*ROW('Sanitation Data'!H136)))</f>
        <v/>
      </c>
      <c r="DJ142" s="382" t="str">
        <f ca="1">+IF(OFFSET('Sanitation Data'!$I$28,0,10*ROW('Sanitation Data'!I136))="","",OFFSET('Sanitation Data'!$I$28,0,10*ROW('Sanitation Data'!I136)))</f>
        <v/>
      </c>
      <c r="DK142" s="382" t="str">
        <f ca="1">+IF(OFFSET('Sanitation Data'!$I$29,0,10*ROW('Sanitation Data'!I136))="","",OFFSET('Sanitation Data'!$I$29,0,10*ROW('Sanitation Data'!I136)))</f>
        <v/>
      </c>
      <c r="DL142" s="382" t="str">
        <f ca="1">+IF(OFFSET('Sanitation Data'!$I$30,0,10*ROW('Sanitation Data'!I136))="","",OFFSET('Sanitation Data'!$I$30,0,10*ROW('Sanitation Data'!I136)))</f>
        <v/>
      </c>
      <c r="DM142" s="382" t="str">
        <f ca="1">+IF(OFFSET('Sanitation Data'!$I$31,0,10*ROW('Sanitation Data'!I136))="","",OFFSET('Sanitation Data'!$I$31,0,10*ROW('Sanitation Data'!I136)))</f>
        <v/>
      </c>
      <c r="DN142" s="382" t="str">
        <f ca="1">+IF(OFFSET('Sanitation Data'!$I$32,0,10*ROW('Sanitation Data'!I136))="","",OFFSET('Sanitation Data'!$I$32,0,10*ROW('Sanitation Data'!I136)))</f>
        <v/>
      </c>
      <c r="DO142" s="382" t="str">
        <f ca="1">+IF(OFFSET('Hygiene Data'!$D$11,0,10*ROW('Hygiene Data'!D136))="","",OFFSET('Hygiene Data'!$D$11,0,10*ROW('Hygiene Data'!D136)))</f>
        <v/>
      </c>
      <c r="DP142" s="382" t="str">
        <f ca="1">+IF(OFFSET('Hygiene Data'!$D$12,0,10*ROW('Hygiene Data'!D136))="","",OFFSET('Hygiene Data'!$D$12,0,10*ROW('Hygiene Data'!D136)))</f>
        <v/>
      </c>
      <c r="DQ142" s="382" t="str">
        <f ca="1">+IF(OFFSET('Hygiene Data'!$D$13,0,10*ROW('Hygiene Data'!D136))="","",OFFSET('Hygiene Data'!$D$13,0,10*ROW('Hygiene Data'!D136)))</f>
        <v/>
      </c>
      <c r="DR142" s="382" t="str">
        <f ca="1">+IF(OFFSET('Hygiene Data'!$E$11,0,10*ROW('Hygiene Data'!E136))="","",OFFSET('Hygiene Data'!$E$11,0,10*ROW('Hygiene Data'!E136)))</f>
        <v/>
      </c>
      <c r="DS142" s="382" t="str">
        <f ca="1">+IF(OFFSET('Hygiene Data'!$E$12,0,10*ROW('Hygiene Data'!E136))="","",OFFSET('Hygiene Data'!$E$12,0,10*ROW('Hygiene Data'!E136)))</f>
        <v/>
      </c>
      <c r="DT142" s="382" t="str">
        <f ca="1">+IF(OFFSET('Hygiene Data'!$E$13,0,10*ROW('Hygiene Data'!E136))="","",OFFSET('Hygiene Data'!$E$13,0,10*ROW('Hygiene Data'!E136)))</f>
        <v/>
      </c>
      <c r="DU142" s="382" t="str">
        <f ca="1">+IF(OFFSET('Hygiene Data'!$F$11,0,10*ROW('Hygiene Data'!F136))="","",OFFSET('Hygiene Data'!$F$11,0,10*ROW('Hygiene Data'!F136)))</f>
        <v/>
      </c>
      <c r="DV142" s="382" t="str">
        <f ca="1">+IF(OFFSET('Hygiene Data'!$F$12,0,10*ROW('Hygiene Data'!F136))="","",OFFSET('Hygiene Data'!$F$12,0,10*ROW('Hygiene Data'!F136)))</f>
        <v/>
      </c>
      <c r="DW142" s="382" t="str">
        <f ca="1">+IF(OFFSET('Hygiene Data'!$F$13,0,10*ROW('Hygiene Data'!F136))="","",OFFSET('Hygiene Data'!$F$13,0,10*ROW('Hygiene Data'!F136)))</f>
        <v/>
      </c>
      <c r="DX142" s="382" t="str">
        <f ca="1">+IF(OFFSET('Hygiene Data'!$G$11,0,10*ROW('Hygiene Data'!G136))="","",OFFSET('Hygiene Data'!$G$11,0,10*ROW('Hygiene Data'!G136)))</f>
        <v/>
      </c>
      <c r="DY142" s="382" t="str">
        <f ca="1">+IF(OFFSET('Hygiene Data'!$G$12,0,10*ROW('Hygiene Data'!G136))="","",OFFSET('Hygiene Data'!$G$12,0,10*ROW('Hygiene Data'!G136)))</f>
        <v/>
      </c>
      <c r="DZ142" s="382" t="str">
        <f ca="1">+IF(OFFSET('Hygiene Data'!$G$13,0,10*ROW('Hygiene Data'!G136))="","",OFFSET('Hygiene Data'!$G$13,0,10*ROW('Hygiene Data'!G136)))</f>
        <v/>
      </c>
      <c r="EA142" s="382" t="str">
        <f ca="1">+IF(OFFSET('Hygiene Data'!$H$11,0,10*ROW('Hygiene Data'!H136))="","",OFFSET('Hygiene Data'!$H$11,0,10*ROW('Hygiene Data'!H136)))</f>
        <v/>
      </c>
      <c r="EB142" s="382" t="str">
        <f ca="1">+IF(OFFSET('Hygiene Data'!$H$12,0,10*ROW('Hygiene Data'!H136))="","",OFFSET('Hygiene Data'!$H$12,0,10*ROW('Hygiene Data'!H136)))</f>
        <v/>
      </c>
      <c r="EC142" s="382" t="str">
        <f ca="1">+IF(OFFSET('Hygiene Data'!$H$13,0,10*ROW('Hygiene Data'!H136))="","",OFFSET('Hygiene Data'!$H$13,0,10*ROW('Hygiene Data'!H136)))</f>
        <v/>
      </c>
      <c r="ED142" s="382" t="str">
        <f ca="1">+IF(OFFSET('Hygiene Data'!$I$11,0,10*ROW('Hygiene Data'!I136))="","",OFFSET('Hygiene Data'!$I$11,0,10*ROW('Hygiene Data'!I136)))</f>
        <v/>
      </c>
      <c r="EE142" s="382" t="str">
        <f ca="1">+IF(OFFSET('Hygiene Data'!$I$12,0,10*ROW('Hygiene Data'!I136))="","",OFFSET('Hygiene Data'!$I$12,0,10*ROW('Hygiene Data'!I136)))</f>
        <v/>
      </c>
      <c r="EF142" s="382" t="str">
        <f ca="1">+IF(OFFSET('Hygiene Data'!$I$13,0,10*ROW('Hygiene Data'!I136))="","",OFFSET('Hygiene Data'!$I$13,0,10*ROW('Hygiene Data'!I136)))</f>
        <v/>
      </c>
    </row>
    <row r="143" spans="1:136" x14ac:dyDescent="0.25">
      <c r="A143" s="491" t="str">
        <f ca="1">+IF(OFFSET('Water Data'!$B$2,0,10*ROW('Water Data'!E137))="","",OFFSET('Water Data'!$B$2,0,10*ROW('Water Data'!E137)))</f>
        <v/>
      </c>
      <c r="B143" s="491"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18" t="str">
        <f t="shared" ca="1" si="2"/>
        <v/>
      </c>
      <c r="D143" s="519"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19"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19"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19"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19"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19"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19"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19"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19"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19"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19"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19"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19"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19"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19"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19"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19"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19"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20"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20"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20"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20"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20"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20"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20"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20"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20"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20"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20"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20"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20"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20"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20"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20"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20"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20"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20"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20"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20"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20"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20"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20"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20"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20"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20"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20"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20"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20"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21"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97"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21"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21"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21"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21"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21"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21"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21"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21"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21"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21"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21"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21"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21"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21"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21"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21"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82" t="str">
        <f ca="1">+IF(OFFSET('Water Data'!$D$27,0,10*ROW('Water Data'!D137))="","",OFFSET('Water Data'!$D$27,0,10*ROW('Water Data'!D137)))</f>
        <v/>
      </c>
      <c r="BT143" s="382" t="str">
        <f ca="1">+IF(OFFSET('Water Data'!$D$28,0,10*ROW('Water Data'!D137))="","",OFFSET('Water Data'!$D$28,0,10*ROW('Water Data'!D137)))</f>
        <v/>
      </c>
      <c r="BU143" s="382" t="str">
        <f ca="1">+IF(OFFSET('Water Data'!$D$29,0,10*ROW('Water Data'!D137))="","",OFFSET('Water Data'!$D$29,0,10*ROW('Water Data'!D137)))</f>
        <v/>
      </c>
      <c r="BV143" s="382" t="str">
        <f ca="1">+IF(OFFSET('Water Data'!$E$27,0,10*ROW('Water Data'!E137))="","",OFFSET('Water Data'!$E$27,0,10*ROW('Water Data'!E137)))</f>
        <v/>
      </c>
      <c r="BW143" s="382" t="str">
        <f ca="1">+IF(OFFSET('Water Data'!$E$28,0,10*ROW('Water Data'!E137))="","",OFFSET('Water Data'!$E$28,0,10*ROW('Water Data'!E137)))</f>
        <v/>
      </c>
      <c r="BX143" s="382" t="str">
        <f ca="1">+IF(OFFSET('Water Data'!$E$29,0,10*ROW('Water Data'!E137))="","",OFFSET('Water Data'!$E$29,0,10*ROW('Water Data'!E137)))</f>
        <v/>
      </c>
      <c r="BY143" s="382" t="str">
        <f ca="1">+IF(OFFSET('Water Data'!$F$27,0,10*ROW('Water Data'!F137))="","",OFFSET('Water Data'!$F$27,0,10*ROW('Water Data'!F137)))</f>
        <v/>
      </c>
      <c r="BZ143" s="382" t="str">
        <f ca="1">+IF(OFFSET('Water Data'!$F$28,0,10*ROW('Water Data'!F137))="","",OFFSET('Water Data'!$F$28,0,10*ROW('Water Data'!F137)))</f>
        <v/>
      </c>
      <c r="CA143" s="382" t="str">
        <f ca="1">+IF(OFFSET('Water Data'!$F$29,0,10*ROW('Water Data'!F137))="","",OFFSET('Water Data'!$F$29,0,10*ROW('Water Data'!F137)))</f>
        <v/>
      </c>
      <c r="CB143" s="382" t="str">
        <f ca="1">+IF(OFFSET('Water Data'!$G$27,0,10*ROW('Water Data'!G137))="","",OFFSET('Water Data'!$G$27,0,10*ROW('Water Data'!G137)))</f>
        <v/>
      </c>
      <c r="CC143" s="382" t="str">
        <f ca="1">+IF(OFFSET('Water Data'!$G$28,0,10*ROW('Water Data'!G137))="","",OFFSET('Water Data'!$G$28,0,10*ROW('Water Data'!G137)))</f>
        <v/>
      </c>
      <c r="CD143" s="382" t="str">
        <f ca="1">+IF(OFFSET('Water Data'!$G$29,0,10*ROW('Water Data'!G137))="","",OFFSET('Water Data'!$G$29,0,10*ROW('Water Data'!G137)))</f>
        <v/>
      </c>
      <c r="CE143" s="382" t="str">
        <f ca="1">+IF(OFFSET('Water Data'!$H$27,0,10*ROW('Water Data'!H137))="","",OFFSET('Water Data'!$H$27,0,10*ROW('Water Data'!H137)))</f>
        <v/>
      </c>
      <c r="CF143" s="382" t="str">
        <f ca="1">+IF(OFFSET('Water Data'!$H$28,0,10*ROW('Water Data'!H137))="","",OFFSET('Water Data'!$H$28,0,10*ROW('Water Data'!H137)))</f>
        <v/>
      </c>
      <c r="CG143" s="382" t="str">
        <f ca="1">+IF(OFFSET('Water Data'!$H$29,0,10*ROW('Water Data'!H137))="","",OFFSET('Water Data'!$H$29,0,10*ROW('Water Data'!H137)))</f>
        <v/>
      </c>
      <c r="CH143" s="382" t="str">
        <f ca="1">+IF(OFFSET('Water Data'!$I$27,0,10*ROW('Water Data'!I137))="","",OFFSET('Water Data'!$I$27,0,10*ROW('Water Data'!I137)))</f>
        <v/>
      </c>
      <c r="CI143" s="382" t="str">
        <f ca="1">+IF(OFFSET('Water Data'!$I$28,0,10*ROW('Water Data'!I137))="","",OFFSET('Water Data'!$I$28,0,10*ROW('Water Data'!I137)))</f>
        <v/>
      </c>
      <c r="CJ143" s="382" t="str">
        <f ca="1">+IF(OFFSET('Water Data'!$I$29,0,10*ROW('Water Data'!I137))="","",OFFSET('Water Data'!$I$29,0,10*ROW('Water Data'!I137)))</f>
        <v/>
      </c>
      <c r="CK143" s="382" t="str">
        <f ca="1">+IF(OFFSET('Sanitation Data'!$D$28,0,10*ROW('Sanitation Data'!D137))="","",OFFSET('Sanitation Data'!$D$28,0,10*ROW('Sanitation Data'!D137)))</f>
        <v/>
      </c>
      <c r="CL143" s="382" t="str">
        <f ca="1">+IF(OFFSET('Sanitation Data'!$D$29,0,10*ROW('Sanitation Data'!D137))="","",OFFSET('Sanitation Data'!$D$29,0,10*ROW('Sanitation Data'!D137)))</f>
        <v/>
      </c>
      <c r="CM143" s="382" t="str">
        <f ca="1">+IF(OFFSET('Sanitation Data'!$D$30,0,10*ROW('Sanitation Data'!D137))="","",OFFSET('Sanitation Data'!$D$30,0,10*ROW('Sanitation Data'!D137)))</f>
        <v/>
      </c>
      <c r="CN143" s="382" t="str">
        <f ca="1">+IF(OFFSET('Sanitation Data'!$D$31,0,10*ROW('Sanitation Data'!D137))="","",OFFSET('Sanitation Data'!$D$31,0,10*ROW('Sanitation Data'!D137)))</f>
        <v/>
      </c>
      <c r="CO143" s="382" t="str">
        <f ca="1">+IF(OFFSET('Sanitation Data'!$D$32,0,10*ROW('Sanitation Data'!D137))="","",OFFSET('Sanitation Data'!$D$32,0,10*ROW('Sanitation Data'!D137)))</f>
        <v/>
      </c>
      <c r="CP143" s="382" t="str">
        <f ca="1">+IF(OFFSET('Sanitation Data'!$E$28,0,10*ROW('Sanitation Data'!E137))="","",OFFSET('Sanitation Data'!$E$28,0,10*ROW('Sanitation Data'!E137)))</f>
        <v/>
      </c>
      <c r="CQ143" s="382" t="str">
        <f ca="1">+IF(OFFSET('Sanitation Data'!$E$29,0,10*ROW('Sanitation Data'!E137))="","",OFFSET('Sanitation Data'!$E$29,0,10*ROW('Sanitation Data'!E137)))</f>
        <v/>
      </c>
      <c r="CR143" s="382" t="str">
        <f ca="1">+IF(OFFSET('Sanitation Data'!$E$30,0,10*ROW('Sanitation Data'!E137))="","",OFFSET('Sanitation Data'!$E$30,0,10*ROW('Sanitation Data'!E137)))</f>
        <v/>
      </c>
      <c r="CS143" s="382" t="str">
        <f ca="1">+IF(OFFSET('Sanitation Data'!$E$31,0,10*ROW('Sanitation Data'!E137))="","",OFFSET('Sanitation Data'!$E$31,0,10*ROW('Sanitation Data'!E137)))</f>
        <v/>
      </c>
      <c r="CT143" s="382" t="str">
        <f ca="1">+IF(OFFSET('Sanitation Data'!$E$32,0,10*ROW('Sanitation Data'!E137))="","",OFFSET('Sanitation Data'!$E$32,0,10*ROW('Sanitation Data'!E137)))</f>
        <v/>
      </c>
      <c r="CU143" s="382" t="str">
        <f ca="1">+IF(OFFSET('Sanitation Data'!$F$28,0,10*ROW('Sanitation Data'!F137))="","",OFFSET('Sanitation Data'!$F$28,0,10*ROW('Sanitation Data'!F137)))</f>
        <v/>
      </c>
      <c r="CV143" s="382" t="str">
        <f ca="1">+IF(OFFSET('Sanitation Data'!$F$29,0,10*ROW('Sanitation Data'!F137))="","",OFFSET('Sanitation Data'!$F$29,0,10*ROW('Sanitation Data'!F137)))</f>
        <v/>
      </c>
      <c r="CW143" s="382" t="str">
        <f ca="1">+IF(OFFSET('Sanitation Data'!$F$30,0,10*ROW('Sanitation Data'!F137))="","",OFFSET('Sanitation Data'!$F$30,0,10*ROW('Sanitation Data'!F137)))</f>
        <v/>
      </c>
      <c r="CX143" s="382" t="str">
        <f ca="1">+IF(OFFSET('Sanitation Data'!$F$31,0,10*ROW('Sanitation Data'!F137))="","",OFFSET('Sanitation Data'!$F$31,0,10*ROW('Sanitation Data'!F137)))</f>
        <v/>
      </c>
      <c r="CY143" s="382" t="str">
        <f ca="1">+IF(OFFSET('Sanitation Data'!$F$32,0,10*ROW('Sanitation Data'!F137))="","",OFFSET('Sanitation Data'!$F$32,0,10*ROW('Sanitation Data'!F137)))</f>
        <v/>
      </c>
      <c r="CZ143" s="382" t="str">
        <f ca="1">+IF(OFFSET('Sanitation Data'!$G$28,0,10*ROW('Sanitation Data'!G137))="","",OFFSET('Sanitation Data'!$G$28,0,10*ROW('Sanitation Data'!G137)))</f>
        <v/>
      </c>
      <c r="DA143" s="382" t="str">
        <f ca="1">+IF(OFFSET('Sanitation Data'!$G$29,0,10*ROW('Sanitation Data'!G137))="","",OFFSET('Sanitation Data'!$G$29,0,10*ROW('Sanitation Data'!G137)))</f>
        <v/>
      </c>
      <c r="DB143" s="382" t="str">
        <f ca="1">+IF(OFFSET('Sanitation Data'!$G$30,0,10*ROW('Sanitation Data'!G137))="","",OFFSET('Sanitation Data'!$G$30,0,10*ROW('Sanitation Data'!G137)))</f>
        <v/>
      </c>
      <c r="DC143" s="382" t="str">
        <f ca="1">+IF(OFFSET('Sanitation Data'!$G$31,0,10*ROW('Sanitation Data'!G137))="","",OFFSET('Sanitation Data'!$G$31,0,10*ROW('Sanitation Data'!G137)))</f>
        <v/>
      </c>
      <c r="DD143" s="382" t="str">
        <f ca="1">+IF(OFFSET('Sanitation Data'!$G$32,0,10*ROW('Sanitation Data'!G137))="","",OFFSET('Sanitation Data'!$G$32,0,10*ROW('Sanitation Data'!G137)))</f>
        <v/>
      </c>
      <c r="DE143" s="382" t="str">
        <f ca="1">+IF(OFFSET('Sanitation Data'!$H$28,0,10*ROW('Sanitation Data'!H137))="","",OFFSET('Sanitation Data'!$H$28,0,10*ROW('Sanitation Data'!H137)))</f>
        <v/>
      </c>
      <c r="DF143" s="382" t="str">
        <f ca="1">+IF(OFFSET('Sanitation Data'!$H$29,0,10*ROW('Sanitation Data'!H137))="","",OFFSET('Sanitation Data'!$H$29,0,10*ROW('Sanitation Data'!H137)))</f>
        <v/>
      </c>
      <c r="DG143" s="382" t="str">
        <f ca="1">+IF(OFFSET('Sanitation Data'!$H$30,0,10*ROW('Sanitation Data'!H137))="","",OFFSET('Sanitation Data'!$H$30,0,10*ROW('Sanitation Data'!H137)))</f>
        <v/>
      </c>
      <c r="DH143" s="382" t="str">
        <f ca="1">+IF(OFFSET('Sanitation Data'!$H$31,0,10*ROW('Sanitation Data'!H137))="","",OFFSET('Sanitation Data'!$H$31,0,10*ROW('Sanitation Data'!H137)))</f>
        <v/>
      </c>
      <c r="DI143" s="382" t="str">
        <f ca="1">+IF(OFFSET('Sanitation Data'!$H$32,0,10*ROW('Sanitation Data'!H137))="","",OFFSET('Sanitation Data'!$H$32,0,10*ROW('Sanitation Data'!H137)))</f>
        <v/>
      </c>
      <c r="DJ143" s="382" t="str">
        <f ca="1">+IF(OFFSET('Sanitation Data'!$I$28,0,10*ROW('Sanitation Data'!I137))="","",OFFSET('Sanitation Data'!$I$28,0,10*ROW('Sanitation Data'!I137)))</f>
        <v/>
      </c>
      <c r="DK143" s="382" t="str">
        <f ca="1">+IF(OFFSET('Sanitation Data'!$I$29,0,10*ROW('Sanitation Data'!I137))="","",OFFSET('Sanitation Data'!$I$29,0,10*ROW('Sanitation Data'!I137)))</f>
        <v/>
      </c>
      <c r="DL143" s="382" t="str">
        <f ca="1">+IF(OFFSET('Sanitation Data'!$I$30,0,10*ROW('Sanitation Data'!I137))="","",OFFSET('Sanitation Data'!$I$30,0,10*ROW('Sanitation Data'!I137)))</f>
        <v/>
      </c>
      <c r="DM143" s="382" t="str">
        <f ca="1">+IF(OFFSET('Sanitation Data'!$I$31,0,10*ROW('Sanitation Data'!I137))="","",OFFSET('Sanitation Data'!$I$31,0,10*ROW('Sanitation Data'!I137)))</f>
        <v/>
      </c>
      <c r="DN143" s="382" t="str">
        <f ca="1">+IF(OFFSET('Sanitation Data'!$I$32,0,10*ROW('Sanitation Data'!I137))="","",OFFSET('Sanitation Data'!$I$32,0,10*ROW('Sanitation Data'!I137)))</f>
        <v/>
      </c>
      <c r="DO143" s="382" t="str">
        <f ca="1">+IF(OFFSET('Hygiene Data'!$D$11,0,10*ROW('Hygiene Data'!D137))="","",OFFSET('Hygiene Data'!$D$11,0,10*ROW('Hygiene Data'!D137)))</f>
        <v/>
      </c>
      <c r="DP143" s="382" t="str">
        <f ca="1">+IF(OFFSET('Hygiene Data'!$D$12,0,10*ROW('Hygiene Data'!D137))="","",OFFSET('Hygiene Data'!$D$12,0,10*ROW('Hygiene Data'!D137)))</f>
        <v/>
      </c>
      <c r="DQ143" s="382" t="str">
        <f ca="1">+IF(OFFSET('Hygiene Data'!$D$13,0,10*ROW('Hygiene Data'!D137))="","",OFFSET('Hygiene Data'!$D$13,0,10*ROW('Hygiene Data'!D137)))</f>
        <v/>
      </c>
      <c r="DR143" s="382" t="str">
        <f ca="1">+IF(OFFSET('Hygiene Data'!$E$11,0,10*ROW('Hygiene Data'!E137))="","",OFFSET('Hygiene Data'!$E$11,0,10*ROW('Hygiene Data'!E137)))</f>
        <v/>
      </c>
      <c r="DS143" s="382" t="str">
        <f ca="1">+IF(OFFSET('Hygiene Data'!$E$12,0,10*ROW('Hygiene Data'!E137))="","",OFFSET('Hygiene Data'!$E$12,0,10*ROW('Hygiene Data'!E137)))</f>
        <v/>
      </c>
      <c r="DT143" s="382" t="str">
        <f ca="1">+IF(OFFSET('Hygiene Data'!$E$13,0,10*ROW('Hygiene Data'!E137))="","",OFFSET('Hygiene Data'!$E$13,0,10*ROW('Hygiene Data'!E137)))</f>
        <v/>
      </c>
      <c r="DU143" s="382" t="str">
        <f ca="1">+IF(OFFSET('Hygiene Data'!$F$11,0,10*ROW('Hygiene Data'!F137))="","",OFFSET('Hygiene Data'!$F$11,0,10*ROW('Hygiene Data'!F137)))</f>
        <v/>
      </c>
      <c r="DV143" s="382" t="str">
        <f ca="1">+IF(OFFSET('Hygiene Data'!$F$12,0,10*ROW('Hygiene Data'!F137))="","",OFFSET('Hygiene Data'!$F$12,0,10*ROW('Hygiene Data'!F137)))</f>
        <v/>
      </c>
      <c r="DW143" s="382" t="str">
        <f ca="1">+IF(OFFSET('Hygiene Data'!$F$13,0,10*ROW('Hygiene Data'!F137))="","",OFFSET('Hygiene Data'!$F$13,0,10*ROW('Hygiene Data'!F137)))</f>
        <v/>
      </c>
      <c r="DX143" s="382" t="str">
        <f ca="1">+IF(OFFSET('Hygiene Data'!$G$11,0,10*ROW('Hygiene Data'!G137))="","",OFFSET('Hygiene Data'!$G$11,0,10*ROW('Hygiene Data'!G137)))</f>
        <v/>
      </c>
      <c r="DY143" s="382" t="str">
        <f ca="1">+IF(OFFSET('Hygiene Data'!$G$12,0,10*ROW('Hygiene Data'!G137))="","",OFFSET('Hygiene Data'!$G$12,0,10*ROW('Hygiene Data'!G137)))</f>
        <v/>
      </c>
      <c r="DZ143" s="382" t="str">
        <f ca="1">+IF(OFFSET('Hygiene Data'!$G$13,0,10*ROW('Hygiene Data'!G137))="","",OFFSET('Hygiene Data'!$G$13,0,10*ROW('Hygiene Data'!G137)))</f>
        <v/>
      </c>
      <c r="EA143" s="382" t="str">
        <f ca="1">+IF(OFFSET('Hygiene Data'!$H$11,0,10*ROW('Hygiene Data'!H137))="","",OFFSET('Hygiene Data'!$H$11,0,10*ROW('Hygiene Data'!H137)))</f>
        <v/>
      </c>
      <c r="EB143" s="382" t="str">
        <f ca="1">+IF(OFFSET('Hygiene Data'!$H$12,0,10*ROW('Hygiene Data'!H137))="","",OFFSET('Hygiene Data'!$H$12,0,10*ROW('Hygiene Data'!H137)))</f>
        <v/>
      </c>
      <c r="EC143" s="382" t="str">
        <f ca="1">+IF(OFFSET('Hygiene Data'!$H$13,0,10*ROW('Hygiene Data'!H137))="","",OFFSET('Hygiene Data'!$H$13,0,10*ROW('Hygiene Data'!H137)))</f>
        <v/>
      </c>
      <c r="ED143" s="382" t="str">
        <f ca="1">+IF(OFFSET('Hygiene Data'!$I$11,0,10*ROW('Hygiene Data'!I137))="","",OFFSET('Hygiene Data'!$I$11,0,10*ROW('Hygiene Data'!I137)))</f>
        <v/>
      </c>
      <c r="EE143" s="382" t="str">
        <f ca="1">+IF(OFFSET('Hygiene Data'!$I$12,0,10*ROW('Hygiene Data'!I137))="","",OFFSET('Hygiene Data'!$I$12,0,10*ROW('Hygiene Data'!I137)))</f>
        <v/>
      </c>
      <c r="EF143" s="382" t="str">
        <f ca="1">+IF(OFFSET('Hygiene Data'!$I$13,0,10*ROW('Hygiene Data'!I137))="","",OFFSET('Hygiene Data'!$I$13,0,10*ROW('Hygiene Data'!I137)))</f>
        <v/>
      </c>
    </row>
    <row r="144" spans="1:136" x14ac:dyDescent="0.25">
      <c r="A144" s="491" t="str">
        <f ca="1">+IF(OFFSET('Water Data'!$B$2,0,10*ROW('Water Data'!E138))="","",OFFSET('Water Data'!$B$2,0,10*ROW('Water Data'!E138)))</f>
        <v/>
      </c>
      <c r="B144" s="491"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18" t="str">
        <f t="shared" ca="1" si="2"/>
        <v/>
      </c>
      <c r="D144" s="519"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19"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19"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19"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19"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19"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19"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19"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19"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19"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19"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19"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19"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19"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19"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19"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19"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19"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20"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20"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20"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20"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20"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20"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20"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20"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20"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20"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20"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20"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20"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20"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20"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20"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20"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20"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20"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20"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20"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20"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20"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20"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20"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20"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20"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20"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20"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20"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21"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97"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21"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21"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21"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21"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21"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21"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21"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21"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21"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21"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21"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21"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21"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21"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21"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21"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82" t="str">
        <f ca="1">+IF(OFFSET('Water Data'!$D$27,0,10*ROW('Water Data'!D138))="","",OFFSET('Water Data'!$D$27,0,10*ROW('Water Data'!D138)))</f>
        <v/>
      </c>
      <c r="BT144" s="382" t="str">
        <f ca="1">+IF(OFFSET('Water Data'!$D$28,0,10*ROW('Water Data'!D138))="","",OFFSET('Water Data'!$D$28,0,10*ROW('Water Data'!D138)))</f>
        <v/>
      </c>
      <c r="BU144" s="382" t="str">
        <f ca="1">+IF(OFFSET('Water Data'!$D$29,0,10*ROW('Water Data'!D138))="","",OFFSET('Water Data'!$D$29,0,10*ROW('Water Data'!D138)))</f>
        <v/>
      </c>
      <c r="BV144" s="382" t="str">
        <f ca="1">+IF(OFFSET('Water Data'!$E$27,0,10*ROW('Water Data'!E138))="","",OFFSET('Water Data'!$E$27,0,10*ROW('Water Data'!E138)))</f>
        <v/>
      </c>
      <c r="BW144" s="382" t="str">
        <f ca="1">+IF(OFFSET('Water Data'!$E$28,0,10*ROW('Water Data'!E138))="","",OFFSET('Water Data'!$E$28,0,10*ROW('Water Data'!E138)))</f>
        <v/>
      </c>
      <c r="BX144" s="382" t="str">
        <f ca="1">+IF(OFFSET('Water Data'!$E$29,0,10*ROW('Water Data'!E138))="","",OFFSET('Water Data'!$E$29,0,10*ROW('Water Data'!E138)))</f>
        <v/>
      </c>
      <c r="BY144" s="382" t="str">
        <f ca="1">+IF(OFFSET('Water Data'!$F$27,0,10*ROW('Water Data'!F138))="","",OFFSET('Water Data'!$F$27,0,10*ROW('Water Data'!F138)))</f>
        <v/>
      </c>
      <c r="BZ144" s="382" t="str">
        <f ca="1">+IF(OFFSET('Water Data'!$F$28,0,10*ROW('Water Data'!F138))="","",OFFSET('Water Data'!$F$28,0,10*ROW('Water Data'!F138)))</f>
        <v/>
      </c>
      <c r="CA144" s="382" t="str">
        <f ca="1">+IF(OFFSET('Water Data'!$F$29,0,10*ROW('Water Data'!F138))="","",OFFSET('Water Data'!$F$29,0,10*ROW('Water Data'!F138)))</f>
        <v/>
      </c>
      <c r="CB144" s="382" t="str">
        <f ca="1">+IF(OFFSET('Water Data'!$G$27,0,10*ROW('Water Data'!G138))="","",OFFSET('Water Data'!$G$27,0,10*ROW('Water Data'!G138)))</f>
        <v/>
      </c>
      <c r="CC144" s="382" t="str">
        <f ca="1">+IF(OFFSET('Water Data'!$G$28,0,10*ROW('Water Data'!G138))="","",OFFSET('Water Data'!$G$28,0,10*ROW('Water Data'!G138)))</f>
        <v/>
      </c>
      <c r="CD144" s="382" t="str">
        <f ca="1">+IF(OFFSET('Water Data'!$G$29,0,10*ROW('Water Data'!G138))="","",OFFSET('Water Data'!$G$29,0,10*ROW('Water Data'!G138)))</f>
        <v/>
      </c>
      <c r="CE144" s="382" t="str">
        <f ca="1">+IF(OFFSET('Water Data'!$H$27,0,10*ROW('Water Data'!H138))="","",OFFSET('Water Data'!$H$27,0,10*ROW('Water Data'!H138)))</f>
        <v/>
      </c>
      <c r="CF144" s="382" t="str">
        <f ca="1">+IF(OFFSET('Water Data'!$H$28,0,10*ROW('Water Data'!H138))="","",OFFSET('Water Data'!$H$28,0,10*ROW('Water Data'!H138)))</f>
        <v/>
      </c>
      <c r="CG144" s="382" t="str">
        <f ca="1">+IF(OFFSET('Water Data'!$H$29,0,10*ROW('Water Data'!H138))="","",OFFSET('Water Data'!$H$29,0,10*ROW('Water Data'!H138)))</f>
        <v/>
      </c>
      <c r="CH144" s="382" t="str">
        <f ca="1">+IF(OFFSET('Water Data'!$I$27,0,10*ROW('Water Data'!I138))="","",OFFSET('Water Data'!$I$27,0,10*ROW('Water Data'!I138)))</f>
        <v/>
      </c>
      <c r="CI144" s="382" t="str">
        <f ca="1">+IF(OFFSET('Water Data'!$I$28,0,10*ROW('Water Data'!I138))="","",OFFSET('Water Data'!$I$28,0,10*ROW('Water Data'!I138)))</f>
        <v/>
      </c>
      <c r="CJ144" s="382" t="str">
        <f ca="1">+IF(OFFSET('Water Data'!$I$29,0,10*ROW('Water Data'!I138))="","",OFFSET('Water Data'!$I$29,0,10*ROW('Water Data'!I138)))</f>
        <v/>
      </c>
      <c r="CK144" s="382" t="str">
        <f ca="1">+IF(OFFSET('Sanitation Data'!$D$28,0,10*ROW('Sanitation Data'!D138))="","",OFFSET('Sanitation Data'!$D$28,0,10*ROW('Sanitation Data'!D138)))</f>
        <v/>
      </c>
      <c r="CL144" s="382" t="str">
        <f ca="1">+IF(OFFSET('Sanitation Data'!$D$29,0,10*ROW('Sanitation Data'!D138))="","",OFFSET('Sanitation Data'!$D$29,0,10*ROW('Sanitation Data'!D138)))</f>
        <v/>
      </c>
      <c r="CM144" s="382" t="str">
        <f ca="1">+IF(OFFSET('Sanitation Data'!$D$30,0,10*ROW('Sanitation Data'!D138))="","",OFFSET('Sanitation Data'!$D$30,0,10*ROW('Sanitation Data'!D138)))</f>
        <v/>
      </c>
      <c r="CN144" s="382" t="str">
        <f ca="1">+IF(OFFSET('Sanitation Data'!$D$31,0,10*ROW('Sanitation Data'!D138))="","",OFFSET('Sanitation Data'!$D$31,0,10*ROW('Sanitation Data'!D138)))</f>
        <v/>
      </c>
      <c r="CO144" s="382" t="str">
        <f ca="1">+IF(OFFSET('Sanitation Data'!$D$32,0,10*ROW('Sanitation Data'!D138))="","",OFFSET('Sanitation Data'!$D$32,0,10*ROW('Sanitation Data'!D138)))</f>
        <v/>
      </c>
      <c r="CP144" s="382" t="str">
        <f ca="1">+IF(OFFSET('Sanitation Data'!$E$28,0,10*ROW('Sanitation Data'!E138))="","",OFFSET('Sanitation Data'!$E$28,0,10*ROW('Sanitation Data'!E138)))</f>
        <v/>
      </c>
      <c r="CQ144" s="382" t="str">
        <f ca="1">+IF(OFFSET('Sanitation Data'!$E$29,0,10*ROW('Sanitation Data'!E138))="","",OFFSET('Sanitation Data'!$E$29,0,10*ROW('Sanitation Data'!E138)))</f>
        <v/>
      </c>
      <c r="CR144" s="382" t="str">
        <f ca="1">+IF(OFFSET('Sanitation Data'!$E$30,0,10*ROW('Sanitation Data'!E138))="","",OFFSET('Sanitation Data'!$E$30,0,10*ROW('Sanitation Data'!E138)))</f>
        <v/>
      </c>
      <c r="CS144" s="382" t="str">
        <f ca="1">+IF(OFFSET('Sanitation Data'!$E$31,0,10*ROW('Sanitation Data'!E138))="","",OFFSET('Sanitation Data'!$E$31,0,10*ROW('Sanitation Data'!E138)))</f>
        <v/>
      </c>
      <c r="CT144" s="382" t="str">
        <f ca="1">+IF(OFFSET('Sanitation Data'!$E$32,0,10*ROW('Sanitation Data'!E138))="","",OFFSET('Sanitation Data'!$E$32,0,10*ROW('Sanitation Data'!E138)))</f>
        <v/>
      </c>
      <c r="CU144" s="382" t="str">
        <f ca="1">+IF(OFFSET('Sanitation Data'!$F$28,0,10*ROW('Sanitation Data'!F138))="","",OFFSET('Sanitation Data'!$F$28,0,10*ROW('Sanitation Data'!F138)))</f>
        <v/>
      </c>
      <c r="CV144" s="382" t="str">
        <f ca="1">+IF(OFFSET('Sanitation Data'!$F$29,0,10*ROW('Sanitation Data'!F138))="","",OFFSET('Sanitation Data'!$F$29,0,10*ROW('Sanitation Data'!F138)))</f>
        <v/>
      </c>
      <c r="CW144" s="382" t="str">
        <f ca="1">+IF(OFFSET('Sanitation Data'!$F$30,0,10*ROW('Sanitation Data'!F138))="","",OFFSET('Sanitation Data'!$F$30,0,10*ROW('Sanitation Data'!F138)))</f>
        <v/>
      </c>
      <c r="CX144" s="382" t="str">
        <f ca="1">+IF(OFFSET('Sanitation Data'!$F$31,0,10*ROW('Sanitation Data'!F138))="","",OFFSET('Sanitation Data'!$F$31,0,10*ROW('Sanitation Data'!F138)))</f>
        <v/>
      </c>
      <c r="CY144" s="382" t="str">
        <f ca="1">+IF(OFFSET('Sanitation Data'!$F$32,0,10*ROW('Sanitation Data'!F138))="","",OFFSET('Sanitation Data'!$F$32,0,10*ROW('Sanitation Data'!F138)))</f>
        <v/>
      </c>
      <c r="CZ144" s="382" t="str">
        <f ca="1">+IF(OFFSET('Sanitation Data'!$G$28,0,10*ROW('Sanitation Data'!G138))="","",OFFSET('Sanitation Data'!$G$28,0,10*ROW('Sanitation Data'!G138)))</f>
        <v/>
      </c>
      <c r="DA144" s="382" t="str">
        <f ca="1">+IF(OFFSET('Sanitation Data'!$G$29,0,10*ROW('Sanitation Data'!G138))="","",OFFSET('Sanitation Data'!$G$29,0,10*ROW('Sanitation Data'!G138)))</f>
        <v/>
      </c>
      <c r="DB144" s="382" t="str">
        <f ca="1">+IF(OFFSET('Sanitation Data'!$G$30,0,10*ROW('Sanitation Data'!G138))="","",OFFSET('Sanitation Data'!$G$30,0,10*ROW('Sanitation Data'!G138)))</f>
        <v/>
      </c>
      <c r="DC144" s="382" t="str">
        <f ca="1">+IF(OFFSET('Sanitation Data'!$G$31,0,10*ROW('Sanitation Data'!G138))="","",OFFSET('Sanitation Data'!$G$31,0,10*ROW('Sanitation Data'!G138)))</f>
        <v/>
      </c>
      <c r="DD144" s="382" t="str">
        <f ca="1">+IF(OFFSET('Sanitation Data'!$G$32,0,10*ROW('Sanitation Data'!G138))="","",OFFSET('Sanitation Data'!$G$32,0,10*ROW('Sanitation Data'!G138)))</f>
        <v/>
      </c>
      <c r="DE144" s="382" t="str">
        <f ca="1">+IF(OFFSET('Sanitation Data'!$H$28,0,10*ROW('Sanitation Data'!H138))="","",OFFSET('Sanitation Data'!$H$28,0,10*ROW('Sanitation Data'!H138)))</f>
        <v/>
      </c>
      <c r="DF144" s="382" t="str">
        <f ca="1">+IF(OFFSET('Sanitation Data'!$H$29,0,10*ROW('Sanitation Data'!H138))="","",OFFSET('Sanitation Data'!$H$29,0,10*ROW('Sanitation Data'!H138)))</f>
        <v/>
      </c>
      <c r="DG144" s="382" t="str">
        <f ca="1">+IF(OFFSET('Sanitation Data'!$H$30,0,10*ROW('Sanitation Data'!H138))="","",OFFSET('Sanitation Data'!$H$30,0,10*ROW('Sanitation Data'!H138)))</f>
        <v/>
      </c>
      <c r="DH144" s="382" t="str">
        <f ca="1">+IF(OFFSET('Sanitation Data'!$H$31,0,10*ROW('Sanitation Data'!H138))="","",OFFSET('Sanitation Data'!$H$31,0,10*ROW('Sanitation Data'!H138)))</f>
        <v/>
      </c>
      <c r="DI144" s="382" t="str">
        <f ca="1">+IF(OFFSET('Sanitation Data'!$H$32,0,10*ROW('Sanitation Data'!H138))="","",OFFSET('Sanitation Data'!$H$32,0,10*ROW('Sanitation Data'!H138)))</f>
        <v/>
      </c>
      <c r="DJ144" s="382" t="str">
        <f ca="1">+IF(OFFSET('Sanitation Data'!$I$28,0,10*ROW('Sanitation Data'!I138))="","",OFFSET('Sanitation Data'!$I$28,0,10*ROW('Sanitation Data'!I138)))</f>
        <v/>
      </c>
      <c r="DK144" s="382" t="str">
        <f ca="1">+IF(OFFSET('Sanitation Data'!$I$29,0,10*ROW('Sanitation Data'!I138))="","",OFFSET('Sanitation Data'!$I$29,0,10*ROW('Sanitation Data'!I138)))</f>
        <v/>
      </c>
      <c r="DL144" s="382" t="str">
        <f ca="1">+IF(OFFSET('Sanitation Data'!$I$30,0,10*ROW('Sanitation Data'!I138))="","",OFFSET('Sanitation Data'!$I$30,0,10*ROW('Sanitation Data'!I138)))</f>
        <v/>
      </c>
      <c r="DM144" s="382" t="str">
        <f ca="1">+IF(OFFSET('Sanitation Data'!$I$31,0,10*ROW('Sanitation Data'!I138))="","",OFFSET('Sanitation Data'!$I$31,0,10*ROW('Sanitation Data'!I138)))</f>
        <v/>
      </c>
      <c r="DN144" s="382" t="str">
        <f ca="1">+IF(OFFSET('Sanitation Data'!$I$32,0,10*ROW('Sanitation Data'!I138))="","",OFFSET('Sanitation Data'!$I$32,0,10*ROW('Sanitation Data'!I138)))</f>
        <v/>
      </c>
      <c r="DO144" s="382" t="str">
        <f ca="1">+IF(OFFSET('Hygiene Data'!$D$11,0,10*ROW('Hygiene Data'!D138))="","",OFFSET('Hygiene Data'!$D$11,0,10*ROW('Hygiene Data'!D138)))</f>
        <v/>
      </c>
      <c r="DP144" s="382" t="str">
        <f ca="1">+IF(OFFSET('Hygiene Data'!$D$12,0,10*ROW('Hygiene Data'!D138))="","",OFFSET('Hygiene Data'!$D$12,0,10*ROW('Hygiene Data'!D138)))</f>
        <v/>
      </c>
      <c r="DQ144" s="382" t="str">
        <f ca="1">+IF(OFFSET('Hygiene Data'!$D$13,0,10*ROW('Hygiene Data'!D138))="","",OFFSET('Hygiene Data'!$D$13,0,10*ROW('Hygiene Data'!D138)))</f>
        <v/>
      </c>
      <c r="DR144" s="382" t="str">
        <f ca="1">+IF(OFFSET('Hygiene Data'!$E$11,0,10*ROW('Hygiene Data'!E138))="","",OFFSET('Hygiene Data'!$E$11,0,10*ROW('Hygiene Data'!E138)))</f>
        <v/>
      </c>
      <c r="DS144" s="382" t="str">
        <f ca="1">+IF(OFFSET('Hygiene Data'!$E$12,0,10*ROW('Hygiene Data'!E138))="","",OFFSET('Hygiene Data'!$E$12,0,10*ROW('Hygiene Data'!E138)))</f>
        <v/>
      </c>
      <c r="DT144" s="382" t="str">
        <f ca="1">+IF(OFFSET('Hygiene Data'!$E$13,0,10*ROW('Hygiene Data'!E138))="","",OFFSET('Hygiene Data'!$E$13,0,10*ROW('Hygiene Data'!E138)))</f>
        <v/>
      </c>
      <c r="DU144" s="382" t="str">
        <f ca="1">+IF(OFFSET('Hygiene Data'!$F$11,0,10*ROW('Hygiene Data'!F138))="","",OFFSET('Hygiene Data'!$F$11,0,10*ROW('Hygiene Data'!F138)))</f>
        <v/>
      </c>
      <c r="DV144" s="382" t="str">
        <f ca="1">+IF(OFFSET('Hygiene Data'!$F$12,0,10*ROW('Hygiene Data'!F138))="","",OFFSET('Hygiene Data'!$F$12,0,10*ROW('Hygiene Data'!F138)))</f>
        <v/>
      </c>
      <c r="DW144" s="382" t="str">
        <f ca="1">+IF(OFFSET('Hygiene Data'!$F$13,0,10*ROW('Hygiene Data'!F138))="","",OFFSET('Hygiene Data'!$F$13,0,10*ROW('Hygiene Data'!F138)))</f>
        <v/>
      </c>
      <c r="DX144" s="382" t="str">
        <f ca="1">+IF(OFFSET('Hygiene Data'!$G$11,0,10*ROW('Hygiene Data'!G138))="","",OFFSET('Hygiene Data'!$G$11,0,10*ROW('Hygiene Data'!G138)))</f>
        <v/>
      </c>
      <c r="DY144" s="382" t="str">
        <f ca="1">+IF(OFFSET('Hygiene Data'!$G$12,0,10*ROW('Hygiene Data'!G138))="","",OFFSET('Hygiene Data'!$G$12,0,10*ROW('Hygiene Data'!G138)))</f>
        <v/>
      </c>
      <c r="DZ144" s="382" t="str">
        <f ca="1">+IF(OFFSET('Hygiene Data'!$G$13,0,10*ROW('Hygiene Data'!G138))="","",OFFSET('Hygiene Data'!$G$13,0,10*ROW('Hygiene Data'!G138)))</f>
        <v/>
      </c>
      <c r="EA144" s="382" t="str">
        <f ca="1">+IF(OFFSET('Hygiene Data'!$H$11,0,10*ROW('Hygiene Data'!H138))="","",OFFSET('Hygiene Data'!$H$11,0,10*ROW('Hygiene Data'!H138)))</f>
        <v/>
      </c>
      <c r="EB144" s="382" t="str">
        <f ca="1">+IF(OFFSET('Hygiene Data'!$H$12,0,10*ROW('Hygiene Data'!H138))="","",OFFSET('Hygiene Data'!$H$12,0,10*ROW('Hygiene Data'!H138)))</f>
        <v/>
      </c>
      <c r="EC144" s="382" t="str">
        <f ca="1">+IF(OFFSET('Hygiene Data'!$H$13,0,10*ROW('Hygiene Data'!H138))="","",OFFSET('Hygiene Data'!$H$13,0,10*ROW('Hygiene Data'!H138)))</f>
        <v/>
      </c>
      <c r="ED144" s="382" t="str">
        <f ca="1">+IF(OFFSET('Hygiene Data'!$I$11,0,10*ROW('Hygiene Data'!I138))="","",OFFSET('Hygiene Data'!$I$11,0,10*ROW('Hygiene Data'!I138)))</f>
        <v/>
      </c>
      <c r="EE144" s="382" t="str">
        <f ca="1">+IF(OFFSET('Hygiene Data'!$I$12,0,10*ROW('Hygiene Data'!I138))="","",OFFSET('Hygiene Data'!$I$12,0,10*ROW('Hygiene Data'!I138)))</f>
        <v/>
      </c>
      <c r="EF144" s="382" t="str">
        <f ca="1">+IF(OFFSET('Hygiene Data'!$I$13,0,10*ROW('Hygiene Data'!I138))="","",OFFSET('Hygiene Data'!$I$13,0,10*ROW('Hygiene Data'!I138)))</f>
        <v/>
      </c>
    </row>
    <row r="145" spans="1:136" x14ac:dyDescent="0.25">
      <c r="A145" s="491" t="str">
        <f ca="1">+IF(OFFSET('Water Data'!$B$2,0,10*ROW('Water Data'!E139))="","",OFFSET('Water Data'!$B$2,0,10*ROW('Water Data'!E139)))</f>
        <v/>
      </c>
      <c r="B145" s="491"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18" t="str">
        <f t="shared" ca="1" si="2"/>
        <v/>
      </c>
      <c r="D145" s="519"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19"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19"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19"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19"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19"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19"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19"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19"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19"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19"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19"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19"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19"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19"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19"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19"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19"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20"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20"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20"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20"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20"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20"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20"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20"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20"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20"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20"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20"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20"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20"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20"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20"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20"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20"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20"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20"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20"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20"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20"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20"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20"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20"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20"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20"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20"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20"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21"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97"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21"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21"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21"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21"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21"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21"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21"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21"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21"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21"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21"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21"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21"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21"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21"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21"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82" t="str">
        <f ca="1">+IF(OFFSET('Water Data'!$D$27,0,10*ROW('Water Data'!D139))="","",OFFSET('Water Data'!$D$27,0,10*ROW('Water Data'!D139)))</f>
        <v/>
      </c>
      <c r="BT145" s="382" t="str">
        <f ca="1">+IF(OFFSET('Water Data'!$D$28,0,10*ROW('Water Data'!D139))="","",OFFSET('Water Data'!$D$28,0,10*ROW('Water Data'!D139)))</f>
        <v/>
      </c>
      <c r="BU145" s="382" t="str">
        <f ca="1">+IF(OFFSET('Water Data'!$D$29,0,10*ROW('Water Data'!D139))="","",OFFSET('Water Data'!$D$29,0,10*ROW('Water Data'!D139)))</f>
        <v/>
      </c>
      <c r="BV145" s="382" t="str">
        <f ca="1">+IF(OFFSET('Water Data'!$E$27,0,10*ROW('Water Data'!E139))="","",OFFSET('Water Data'!$E$27,0,10*ROW('Water Data'!E139)))</f>
        <v/>
      </c>
      <c r="BW145" s="382" t="str">
        <f ca="1">+IF(OFFSET('Water Data'!$E$28,0,10*ROW('Water Data'!E139))="","",OFFSET('Water Data'!$E$28,0,10*ROW('Water Data'!E139)))</f>
        <v/>
      </c>
      <c r="BX145" s="382" t="str">
        <f ca="1">+IF(OFFSET('Water Data'!$E$29,0,10*ROW('Water Data'!E139))="","",OFFSET('Water Data'!$E$29,0,10*ROW('Water Data'!E139)))</f>
        <v/>
      </c>
      <c r="BY145" s="382" t="str">
        <f ca="1">+IF(OFFSET('Water Data'!$F$27,0,10*ROW('Water Data'!F139))="","",OFFSET('Water Data'!$F$27,0,10*ROW('Water Data'!F139)))</f>
        <v/>
      </c>
      <c r="BZ145" s="382" t="str">
        <f ca="1">+IF(OFFSET('Water Data'!$F$28,0,10*ROW('Water Data'!F139))="","",OFFSET('Water Data'!$F$28,0,10*ROW('Water Data'!F139)))</f>
        <v/>
      </c>
      <c r="CA145" s="382" t="str">
        <f ca="1">+IF(OFFSET('Water Data'!$F$29,0,10*ROW('Water Data'!F139))="","",OFFSET('Water Data'!$F$29,0,10*ROW('Water Data'!F139)))</f>
        <v/>
      </c>
      <c r="CB145" s="382" t="str">
        <f ca="1">+IF(OFFSET('Water Data'!$G$27,0,10*ROW('Water Data'!G139))="","",OFFSET('Water Data'!$G$27,0,10*ROW('Water Data'!G139)))</f>
        <v/>
      </c>
      <c r="CC145" s="382" t="str">
        <f ca="1">+IF(OFFSET('Water Data'!$G$28,0,10*ROW('Water Data'!G139))="","",OFFSET('Water Data'!$G$28,0,10*ROW('Water Data'!G139)))</f>
        <v/>
      </c>
      <c r="CD145" s="382" t="str">
        <f ca="1">+IF(OFFSET('Water Data'!$G$29,0,10*ROW('Water Data'!G139))="","",OFFSET('Water Data'!$G$29,0,10*ROW('Water Data'!G139)))</f>
        <v/>
      </c>
      <c r="CE145" s="382" t="str">
        <f ca="1">+IF(OFFSET('Water Data'!$H$27,0,10*ROW('Water Data'!H139))="","",OFFSET('Water Data'!$H$27,0,10*ROW('Water Data'!H139)))</f>
        <v/>
      </c>
      <c r="CF145" s="382" t="str">
        <f ca="1">+IF(OFFSET('Water Data'!$H$28,0,10*ROW('Water Data'!H139))="","",OFFSET('Water Data'!$H$28,0,10*ROW('Water Data'!H139)))</f>
        <v/>
      </c>
      <c r="CG145" s="382" t="str">
        <f ca="1">+IF(OFFSET('Water Data'!$H$29,0,10*ROW('Water Data'!H139))="","",OFFSET('Water Data'!$H$29,0,10*ROW('Water Data'!H139)))</f>
        <v/>
      </c>
      <c r="CH145" s="382" t="str">
        <f ca="1">+IF(OFFSET('Water Data'!$I$27,0,10*ROW('Water Data'!I139))="","",OFFSET('Water Data'!$I$27,0,10*ROW('Water Data'!I139)))</f>
        <v/>
      </c>
      <c r="CI145" s="382" t="str">
        <f ca="1">+IF(OFFSET('Water Data'!$I$28,0,10*ROW('Water Data'!I139))="","",OFFSET('Water Data'!$I$28,0,10*ROW('Water Data'!I139)))</f>
        <v/>
      </c>
      <c r="CJ145" s="382" t="str">
        <f ca="1">+IF(OFFSET('Water Data'!$I$29,0,10*ROW('Water Data'!I139))="","",OFFSET('Water Data'!$I$29,0,10*ROW('Water Data'!I139)))</f>
        <v/>
      </c>
      <c r="CK145" s="382" t="str">
        <f ca="1">+IF(OFFSET('Sanitation Data'!$D$28,0,10*ROW('Sanitation Data'!D139))="","",OFFSET('Sanitation Data'!$D$28,0,10*ROW('Sanitation Data'!D139)))</f>
        <v/>
      </c>
      <c r="CL145" s="382" t="str">
        <f ca="1">+IF(OFFSET('Sanitation Data'!$D$29,0,10*ROW('Sanitation Data'!D139))="","",OFFSET('Sanitation Data'!$D$29,0,10*ROW('Sanitation Data'!D139)))</f>
        <v/>
      </c>
      <c r="CM145" s="382" t="str">
        <f ca="1">+IF(OFFSET('Sanitation Data'!$D$30,0,10*ROW('Sanitation Data'!D139))="","",OFFSET('Sanitation Data'!$D$30,0,10*ROW('Sanitation Data'!D139)))</f>
        <v/>
      </c>
      <c r="CN145" s="382" t="str">
        <f ca="1">+IF(OFFSET('Sanitation Data'!$D$31,0,10*ROW('Sanitation Data'!D139))="","",OFFSET('Sanitation Data'!$D$31,0,10*ROW('Sanitation Data'!D139)))</f>
        <v/>
      </c>
      <c r="CO145" s="382" t="str">
        <f ca="1">+IF(OFFSET('Sanitation Data'!$D$32,0,10*ROW('Sanitation Data'!D139))="","",OFFSET('Sanitation Data'!$D$32,0,10*ROW('Sanitation Data'!D139)))</f>
        <v/>
      </c>
      <c r="CP145" s="382" t="str">
        <f ca="1">+IF(OFFSET('Sanitation Data'!$E$28,0,10*ROW('Sanitation Data'!E139))="","",OFFSET('Sanitation Data'!$E$28,0,10*ROW('Sanitation Data'!E139)))</f>
        <v/>
      </c>
      <c r="CQ145" s="382" t="str">
        <f ca="1">+IF(OFFSET('Sanitation Data'!$E$29,0,10*ROW('Sanitation Data'!E139))="","",OFFSET('Sanitation Data'!$E$29,0,10*ROW('Sanitation Data'!E139)))</f>
        <v/>
      </c>
      <c r="CR145" s="382" t="str">
        <f ca="1">+IF(OFFSET('Sanitation Data'!$E$30,0,10*ROW('Sanitation Data'!E139))="","",OFFSET('Sanitation Data'!$E$30,0,10*ROW('Sanitation Data'!E139)))</f>
        <v/>
      </c>
      <c r="CS145" s="382" t="str">
        <f ca="1">+IF(OFFSET('Sanitation Data'!$E$31,0,10*ROW('Sanitation Data'!E139))="","",OFFSET('Sanitation Data'!$E$31,0,10*ROW('Sanitation Data'!E139)))</f>
        <v/>
      </c>
      <c r="CT145" s="382" t="str">
        <f ca="1">+IF(OFFSET('Sanitation Data'!$E$32,0,10*ROW('Sanitation Data'!E139))="","",OFFSET('Sanitation Data'!$E$32,0,10*ROW('Sanitation Data'!E139)))</f>
        <v/>
      </c>
      <c r="CU145" s="382" t="str">
        <f ca="1">+IF(OFFSET('Sanitation Data'!$F$28,0,10*ROW('Sanitation Data'!F139))="","",OFFSET('Sanitation Data'!$F$28,0,10*ROW('Sanitation Data'!F139)))</f>
        <v/>
      </c>
      <c r="CV145" s="382" t="str">
        <f ca="1">+IF(OFFSET('Sanitation Data'!$F$29,0,10*ROW('Sanitation Data'!F139))="","",OFFSET('Sanitation Data'!$F$29,0,10*ROW('Sanitation Data'!F139)))</f>
        <v/>
      </c>
      <c r="CW145" s="382" t="str">
        <f ca="1">+IF(OFFSET('Sanitation Data'!$F$30,0,10*ROW('Sanitation Data'!F139))="","",OFFSET('Sanitation Data'!$F$30,0,10*ROW('Sanitation Data'!F139)))</f>
        <v/>
      </c>
      <c r="CX145" s="382" t="str">
        <f ca="1">+IF(OFFSET('Sanitation Data'!$F$31,0,10*ROW('Sanitation Data'!F139))="","",OFFSET('Sanitation Data'!$F$31,0,10*ROW('Sanitation Data'!F139)))</f>
        <v/>
      </c>
      <c r="CY145" s="382" t="str">
        <f ca="1">+IF(OFFSET('Sanitation Data'!$F$32,0,10*ROW('Sanitation Data'!F139))="","",OFFSET('Sanitation Data'!$F$32,0,10*ROW('Sanitation Data'!F139)))</f>
        <v/>
      </c>
      <c r="CZ145" s="382" t="str">
        <f ca="1">+IF(OFFSET('Sanitation Data'!$G$28,0,10*ROW('Sanitation Data'!G139))="","",OFFSET('Sanitation Data'!$G$28,0,10*ROW('Sanitation Data'!G139)))</f>
        <v/>
      </c>
      <c r="DA145" s="382" t="str">
        <f ca="1">+IF(OFFSET('Sanitation Data'!$G$29,0,10*ROW('Sanitation Data'!G139))="","",OFFSET('Sanitation Data'!$G$29,0,10*ROW('Sanitation Data'!G139)))</f>
        <v/>
      </c>
      <c r="DB145" s="382" t="str">
        <f ca="1">+IF(OFFSET('Sanitation Data'!$G$30,0,10*ROW('Sanitation Data'!G139))="","",OFFSET('Sanitation Data'!$G$30,0,10*ROW('Sanitation Data'!G139)))</f>
        <v/>
      </c>
      <c r="DC145" s="382" t="str">
        <f ca="1">+IF(OFFSET('Sanitation Data'!$G$31,0,10*ROW('Sanitation Data'!G139))="","",OFFSET('Sanitation Data'!$G$31,0,10*ROW('Sanitation Data'!G139)))</f>
        <v/>
      </c>
      <c r="DD145" s="382" t="str">
        <f ca="1">+IF(OFFSET('Sanitation Data'!$G$32,0,10*ROW('Sanitation Data'!G139))="","",OFFSET('Sanitation Data'!$G$32,0,10*ROW('Sanitation Data'!G139)))</f>
        <v/>
      </c>
      <c r="DE145" s="382" t="str">
        <f ca="1">+IF(OFFSET('Sanitation Data'!$H$28,0,10*ROW('Sanitation Data'!H139))="","",OFFSET('Sanitation Data'!$H$28,0,10*ROW('Sanitation Data'!H139)))</f>
        <v/>
      </c>
      <c r="DF145" s="382" t="str">
        <f ca="1">+IF(OFFSET('Sanitation Data'!$H$29,0,10*ROW('Sanitation Data'!H139))="","",OFFSET('Sanitation Data'!$H$29,0,10*ROW('Sanitation Data'!H139)))</f>
        <v/>
      </c>
      <c r="DG145" s="382" t="str">
        <f ca="1">+IF(OFFSET('Sanitation Data'!$H$30,0,10*ROW('Sanitation Data'!H139))="","",OFFSET('Sanitation Data'!$H$30,0,10*ROW('Sanitation Data'!H139)))</f>
        <v/>
      </c>
      <c r="DH145" s="382" t="str">
        <f ca="1">+IF(OFFSET('Sanitation Data'!$H$31,0,10*ROW('Sanitation Data'!H139))="","",OFFSET('Sanitation Data'!$H$31,0,10*ROW('Sanitation Data'!H139)))</f>
        <v/>
      </c>
      <c r="DI145" s="382" t="str">
        <f ca="1">+IF(OFFSET('Sanitation Data'!$H$32,0,10*ROW('Sanitation Data'!H139))="","",OFFSET('Sanitation Data'!$H$32,0,10*ROW('Sanitation Data'!H139)))</f>
        <v/>
      </c>
      <c r="DJ145" s="382" t="str">
        <f ca="1">+IF(OFFSET('Sanitation Data'!$I$28,0,10*ROW('Sanitation Data'!I139))="","",OFFSET('Sanitation Data'!$I$28,0,10*ROW('Sanitation Data'!I139)))</f>
        <v/>
      </c>
      <c r="DK145" s="382" t="str">
        <f ca="1">+IF(OFFSET('Sanitation Data'!$I$29,0,10*ROW('Sanitation Data'!I139))="","",OFFSET('Sanitation Data'!$I$29,0,10*ROW('Sanitation Data'!I139)))</f>
        <v/>
      </c>
      <c r="DL145" s="382" t="str">
        <f ca="1">+IF(OFFSET('Sanitation Data'!$I$30,0,10*ROW('Sanitation Data'!I139))="","",OFFSET('Sanitation Data'!$I$30,0,10*ROW('Sanitation Data'!I139)))</f>
        <v/>
      </c>
      <c r="DM145" s="382" t="str">
        <f ca="1">+IF(OFFSET('Sanitation Data'!$I$31,0,10*ROW('Sanitation Data'!I139))="","",OFFSET('Sanitation Data'!$I$31,0,10*ROW('Sanitation Data'!I139)))</f>
        <v/>
      </c>
      <c r="DN145" s="382" t="str">
        <f ca="1">+IF(OFFSET('Sanitation Data'!$I$32,0,10*ROW('Sanitation Data'!I139))="","",OFFSET('Sanitation Data'!$I$32,0,10*ROW('Sanitation Data'!I139)))</f>
        <v/>
      </c>
      <c r="DO145" s="382" t="str">
        <f ca="1">+IF(OFFSET('Hygiene Data'!$D$11,0,10*ROW('Hygiene Data'!D139))="","",OFFSET('Hygiene Data'!$D$11,0,10*ROW('Hygiene Data'!D139)))</f>
        <v/>
      </c>
      <c r="DP145" s="382" t="str">
        <f ca="1">+IF(OFFSET('Hygiene Data'!$D$12,0,10*ROW('Hygiene Data'!D139))="","",OFFSET('Hygiene Data'!$D$12,0,10*ROW('Hygiene Data'!D139)))</f>
        <v/>
      </c>
      <c r="DQ145" s="382" t="str">
        <f ca="1">+IF(OFFSET('Hygiene Data'!$D$13,0,10*ROW('Hygiene Data'!D139))="","",OFFSET('Hygiene Data'!$D$13,0,10*ROW('Hygiene Data'!D139)))</f>
        <v/>
      </c>
      <c r="DR145" s="382" t="str">
        <f ca="1">+IF(OFFSET('Hygiene Data'!$E$11,0,10*ROW('Hygiene Data'!E139))="","",OFFSET('Hygiene Data'!$E$11,0,10*ROW('Hygiene Data'!E139)))</f>
        <v/>
      </c>
      <c r="DS145" s="382" t="str">
        <f ca="1">+IF(OFFSET('Hygiene Data'!$E$12,0,10*ROW('Hygiene Data'!E139))="","",OFFSET('Hygiene Data'!$E$12,0,10*ROW('Hygiene Data'!E139)))</f>
        <v/>
      </c>
      <c r="DT145" s="382" t="str">
        <f ca="1">+IF(OFFSET('Hygiene Data'!$E$13,0,10*ROW('Hygiene Data'!E139))="","",OFFSET('Hygiene Data'!$E$13,0,10*ROW('Hygiene Data'!E139)))</f>
        <v/>
      </c>
      <c r="DU145" s="382" t="str">
        <f ca="1">+IF(OFFSET('Hygiene Data'!$F$11,0,10*ROW('Hygiene Data'!F139))="","",OFFSET('Hygiene Data'!$F$11,0,10*ROW('Hygiene Data'!F139)))</f>
        <v/>
      </c>
      <c r="DV145" s="382" t="str">
        <f ca="1">+IF(OFFSET('Hygiene Data'!$F$12,0,10*ROW('Hygiene Data'!F139))="","",OFFSET('Hygiene Data'!$F$12,0,10*ROW('Hygiene Data'!F139)))</f>
        <v/>
      </c>
      <c r="DW145" s="382" t="str">
        <f ca="1">+IF(OFFSET('Hygiene Data'!$F$13,0,10*ROW('Hygiene Data'!F139))="","",OFFSET('Hygiene Data'!$F$13,0,10*ROW('Hygiene Data'!F139)))</f>
        <v/>
      </c>
      <c r="DX145" s="382" t="str">
        <f ca="1">+IF(OFFSET('Hygiene Data'!$G$11,0,10*ROW('Hygiene Data'!G139))="","",OFFSET('Hygiene Data'!$G$11,0,10*ROW('Hygiene Data'!G139)))</f>
        <v/>
      </c>
      <c r="DY145" s="382" t="str">
        <f ca="1">+IF(OFFSET('Hygiene Data'!$G$12,0,10*ROW('Hygiene Data'!G139))="","",OFFSET('Hygiene Data'!$G$12,0,10*ROW('Hygiene Data'!G139)))</f>
        <v/>
      </c>
      <c r="DZ145" s="382" t="str">
        <f ca="1">+IF(OFFSET('Hygiene Data'!$G$13,0,10*ROW('Hygiene Data'!G139))="","",OFFSET('Hygiene Data'!$G$13,0,10*ROW('Hygiene Data'!G139)))</f>
        <v/>
      </c>
      <c r="EA145" s="382" t="str">
        <f ca="1">+IF(OFFSET('Hygiene Data'!$H$11,0,10*ROW('Hygiene Data'!H139))="","",OFFSET('Hygiene Data'!$H$11,0,10*ROW('Hygiene Data'!H139)))</f>
        <v/>
      </c>
      <c r="EB145" s="382" t="str">
        <f ca="1">+IF(OFFSET('Hygiene Data'!$H$12,0,10*ROW('Hygiene Data'!H139))="","",OFFSET('Hygiene Data'!$H$12,0,10*ROW('Hygiene Data'!H139)))</f>
        <v/>
      </c>
      <c r="EC145" s="382" t="str">
        <f ca="1">+IF(OFFSET('Hygiene Data'!$H$13,0,10*ROW('Hygiene Data'!H139))="","",OFFSET('Hygiene Data'!$H$13,0,10*ROW('Hygiene Data'!H139)))</f>
        <v/>
      </c>
      <c r="ED145" s="382" t="str">
        <f ca="1">+IF(OFFSET('Hygiene Data'!$I$11,0,10*ROW('Hygiene Data'!I139))="","",OFFSET('Hygiene Data'!$I$11,0,10*ROW('Hygiene Data'!I139)))</f>
        <v/>
      </c>
      <c r="EE145" s="382" t="str">
        <f ca="1">+IF(OFFSET('Hygiene Data'!$I$12,0,10*ROW('Hygiene Data'!I139))="","",OFFSET('Hygiene Data'!$I$12,0,10*ROW('Hygiene Data'!I139)))</f>
        <v/>
      </c>
      <c r="EF145" s="382" t="str">
        <f ca="1">+IF(OFFSET('Hygiene Data'!$I$13,0,10*ROW('Hygiene Data'!I139))="","",OFFSET('Hygiene Data'!$I$13,0,10*ROW('Hygiene Data'!I139)))</f>
        <v/>
      </c>
    </row>
    <row r="146" spans="1:136" x14ac:dyDescent="0.25">
      <c r="A146" s="491" t="str">
        <f ca="1">+IF(OFFSET('Water Data'!$B$2,0,10*ROW('Water Data'!E140))="","",OFFSET('Water Data'!$B$2,0,10*ROW('Water Data'!E140)))</f>
        <v/>
      </c>
      <c r="B146" s="491"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18" t="str">
        <f t="shared" ca="1" si="2"/>
        <v/>
      </c>
      <c r="D146" s="519"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19"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19"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19"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19"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19"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19"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19"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19"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19"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19"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19"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19"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19"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19"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19"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19"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19"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20"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20"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20"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20"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20"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20"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20"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20"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20"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20"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20"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20"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20"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20"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20"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20"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20"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20"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20"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20"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20"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20"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20"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20"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20"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20"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20"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20"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20"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20"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21"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97"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21"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21"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21"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21"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21"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21"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21"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21"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21"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21"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21"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21"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21"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21"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21"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21"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82" t="str">
        <f ca="1">+IF(OFFSET('Water Data'!$D$27,0,10*ROW('Water Data'!D140))="","",OFFSET('Water Data'!$D$27,0,10*ROW('Water Data'!D140)))</f>
        <v/>
      </c>
      <c r="BT146" s="382" t="str">
        <f ca="1">+IF(OFFSET('Water Data'!$D$28,0,10*ROW('Water Data'!D140))="","",OFFSET('Water Data'!$D$28,0,10*ROW('Water Data'!D140)))</f>
        <v/>
      </c>
      <c r="BU146" s="382" t="str">
        <f ca="1">+IF(OFFSET('Water Data'!$D$29,0,10*ROW('Water Data'!D140))="","",OFFSET('Water Data'!$D$29,0,10*ROW('Water Data'!D140)))</f>
        <v/>
      </c>
      <c r="BV146" s="382" t="str">
        <f ca="1">+IF(OFFSET('Water Data'!$E$27,0,10*ROW('Water Data'!E140))="","",OFFSET('Water Data'!$E$27,0,10*ROW('Water Data'!E140)))</f>
        <v/>
      </c>
      <c r="BW146" s="382" t="str">
        <f ca="1">+IF(OFFSET('Water Data'!$E$28,0,10*ROW('Water Data'!E140))="","",OFFSET('Water Data'!$E$28,0,10*ROW('Water Data'!E140)))</f>
        <v/>
      </c>
      <c r="BX146" s="382" t="str">
        <f ca="1">+IF(OFFSET('Water Data'!$E$29,0,10*ROW('Water Data'!E140))="","",OFFSET('Water Data'!$E$29,0,10*ROW('Water Data'!E140)))</f>
        <v/>
      </c>
      <c r="BY146" s="382" t="str">
        <f ca="1">+IF(OFFSET('Water Data'!$F$27,0,10*ROW('Water Data'!F140))="","",OFFSET('Water Data'!$F$27,0,10*ROW('Water Data'!F140)))</f>
        <v/>
      </c>
      <c r="BZ146" s="382" t="str">
        <f ca="1">+IF(OFFSET('Water Data'!$F$28,0,10*ROW('Water Data'!F140))="","",OFFSET('Water Data'!$F$28,0,10*ROW('Water Data'!F140)))</f>
        <v/>
      </c>
      <c r="CA146" s="382" t="str">
        <f ca="1">+IF(OFFSET('Water Data'!$F$29,0,10*ROW('Water Data'!F140))="","",OFFSET('Water Data'!$F$29,0,10*ROW('Water Data'!F140)))</f>
        <v/>
      </c>
      <c r="CB146" s="382" t="str">
        <f ca="1">+IF(OFFSET('Water Data'!$G$27,0,10*ROW('Water Data'!G140))="","",OFFSET('Water Data'!$G$27,0,10*ROW('Water Data'!G140)))</f>
        <v/>
      </c>
      <c r="CC146" s="382" t="str">
        <f ca="1">+IF(OFFSET('Water Data'!$G$28,0,10*ROW('Water Data'!G140))="","",OFFSET('Water Data'!$G$28,0,10*ROW('Water Data'!G140)))</f>
        <v/>
      </c>
      <c r="CD146" s="382" t="str">
        <f ca="1">+IF(OFFSET('Water Data'!$G$29,0,10*ROW('Water Data'!G140))="","",OFFSET('Water Data'!$G$29,0,10*ROW('Water Data'!G140)))</f>
        <v/>
      </c>
      <c r="CE146" s="382" t="str">
        <f ca="1">+IF(OFFSET('Water Data'!$H$27,0,10*ROW('Water Data'!H140))="","",OFFSET('Water Data'!$H$27,0,10*ROW('Water Data'!H140)))</f>
        <v/>
      </c>
      <c r="CF146" s="382" t="str">
        <f ca="1">+IF(OFFSET('Water Data'!$H$28,0,10*ROW('Water Data'!H140))="","",OFFSET('Water Data'!$H$28,0,10*ROW('Water Data'!H140)))</f>
        <v/>
      </c>
      <c r="CG146" s="382" t="str">
        <f ca="1">+IF(OFFSET('Water Data'!$H$29,0,10*ROW('Water Data'!H140))="","",OFFSET('Water Data'!$H$29,0,10*ROW('Water Data'!H140)))</f>
        <v/>
      </c>
      <c r="CH146" s="382" t="str">
        <f ca="1">+IF(OFFSET('Water Data'!$I$27,0,10*ROW('Water Data'!I140))="","",OFFSET('Water Data'!$I$27,0,10*ROW('Water Data'!I140)))</f>
        <v/>
      </c>
      <c r="CI146" s="382" t="str">
        <f ca="1">+IF(OFFSET('Water Data'!$I$28,0,10*ROW('Water Data'!I140))="","",OFFSET('Water Data'!$I$28,0,10*ROW('Water Data'!I140)))</f>
        <v/>
      </c>
      <c r="CJ146" s="382" t="str">
        <f ca="1">+IF(OFFSET('Water Data'!$I$29,0,10*ROW('Water Data'!I140))="","",OFFSET('Water Data'!$I$29,0,10*ROW('Water Data'!I140)))</f>
        <v/>
      </c>
      <c r="CK146" s="382" t="str">
        <f ca="1">+IF(OFFSET('Sanitation Data'!$D$28,0,10*ROW('Sanitation Data'!D140))="","",OFFSET('Sanitation Data'!$D$28,0,10*ROW('Sanitation Data'!D140)))</f>
        <v/>
      </c>
      <c r="CL146" s="382" t="str">
        <f ca="1">+IF(OFFSET('Sanitation Data'!$D$29,0,10*ROW('Sanitation Data'!D140))="","",OFFSET('Sanitation Data'!$D$29,0,10*ROW('Sanitation Data'!D140)))</f>
        <v/>
      </c>
      <c r="CM146" s="382" t="str">
        <f ca="1">+IF(OFFSET('Sanitation Data'!$D$30,0,10*ROW('Sanitation Data'!D140))="","",OFFSET('Sanitation Data'!$D$30,0,10*ROW('Sanitation Data'!D140)))</f>
        <v/>
      </c>
      <c r="CN146" s="382" t="str">
        <f ca="1">+IF(OFFSET('Sanitation Data'!$D$31,0,10*ROW('Sanitation Data'!D140))="","",OFFSET('Sanitation Data'!$D$31,0,10*ROW('Sanitation Data'!D140)))</f>
        <v/>
      </c>
      <c r="CO146" s="382" t="str">
        <f ca="1">+IF(OFFSET('Sanitation Data'!$D$32,0,10*ROW('Sanitation Data'!D140))="","",OFFSET('Sanitation Data'!$D$32,0,10*ROW('Sanitation Data'!D140)))</f>
        <v/>
      </c>
      <c r="CP146" s="382" t="str">
        <f ca="1">+IF(OFFSET('Sanitation Data'!$E$28,0,10*ROW('Sanitation Data'!E140))="","",OFFSET('Sanitation Data'!$E$28,0,10*ROW('Sanitation Data'!E140)))</f>
        <v/>
      </c>
      <c r="CQ146" s="382" t="str">
        <f ca="1">+IF(OFFSET('Sanitation Data'!$E$29,0,10*ROW('Sanitation Data'!E140))="","",OFFSET('Sanitation Data'!$E$29,0,10*ROW('Sanitation Data'!E140)))</f>
        <v/>
      </c>
      <c r="CR146" s="382" t="str">
        <f ca="1">+IF(OFFSET('Sanitation Data'!$E$30,0,10*ROW('Sanitation Data'!E140))="","",OFFSET('Sanitation Data'!$E$30,0,10*ROW('Sanitation Data'!E140)))</f>
        <v/>
      </c>
      <c r="CS146" s="382" t="str">
        <f ca="1">+IF(OFFSET('Sanitation Data'!$E$31,0,10*ROW('Sanitation Data'!E140))="","",OFFSET('Sanitation Data'!$E$31,0,10*ROW('Sanitation Data'!E140)))</f>
        <v/>
      </c>
      <c r="CT146" s="382" t="str">
        <f ca="1">+IF(OFFSET('Sanitation Data'!$E$32,0,10*ROW('Sanitation Data'!E140))="","",OFFSET('Sanitation Data'!$E$32,0,10*ROW('Sanitation Data'!E140)))</f>
        <v/>
      </c>
      <c r="CU146" s="382" t="str">
        <f ca="1">+IF(OFFSET('Sanitation Data'!$F$28,0,10*ROW('Sanitation Data'!F140))="","",OFFSET('Sanitation Data'!$F$28,0,10*ROW('Sanitation Data'!F140)))</f>
        <v/>
      </c>
      <c r="CV146" s="382" t="str">
        <f ca="1">+IF(OFFSET('Sanitation Data'!$F$29,0,10*ROW('Sanitation Data'!F140))="","",OFFSET('Sanitation Data'!$F$29,0,10*ROW('Sanitation Data'!F140)))</f>
        <v/>
      </c>
      <c r="CW146" s="382" t="str">
        <f ca="1">+IF(OFFSET('Sanitation Data'!$F$30,0,10*ROW('Sanitation Data'!F140))="","",OFFSET('Sanitation Data'!$F$30,0,10*ROW('Sanitation Data'!F140)))</f>
        <v/>
      </c>
      <c r="CX146" s="382" t="str">
        <f ca="1">+IF(OFFSET('Sanitation Data'!$F$31,0,10*ROW('Sanitation Data'!F140))="","",OFFSET('Sanitation Data'!$F$31,0,10*ROW('Sanitation Data'!F140)))</f>
        <v/>
      </c>
      <c r="CY146" s="382" t="str">
        <f ca="1">+IF(OFFSET('Sanitation Data'!$F$32,0,10*ROW('Sanitation Data'!F140))="","",OFFSET('Sanitation Data'!$F$32,0,10*ROW('Sanitation Data'!F140)))</f>
        <v/>
      </c>
      <c r="CZ146" s="382" t="str">
        <f ca="1">+IF(OFFSET('Sanitation Data'!$G$28,0,10*ROW('Sanitation Data'!G140))="","",OFFSET('Sanitation Data'!$G$28,0,10*ROW('Sanitation Data'!G140)))</f>
        <v/>
      </c>
      <c r="DA146" s="382" t="str">
        <f ca="1">+IF(OFFSET('Sanitation Data'!$G$29,0,10*ROW('Sanitation Data'!G140))="","",OFFSET('Sanitation Data'!$G$29,0,10*ROW('Sanitation Data'!G140)))</f>
        <v/>
      </c>
      <c r="DB146" s="382" t="str">
        <f ca="1">+IF(OFFSET('Sanitation Data'!$G$30,0,10*ROW('Sanitation Data'!G140))="","",OFFSET('Sanitation Data'!$G$30,0,10*ROW('Sanitation Data'!G140)))</f>
        <v/>
      </c>
      <c r="DC146" s="382" t="str">
        <f ca="1">+IF(OFFSET('Sanitation Data'!$G$31,0,10*ROW('Sanitation Data'!G140))="","",OFFSET('Sanitation Data'!$G$31,0,10*ROW('Sanitation Data'!G140)))</f>
        <v/>
      </c>
      <c r="DD146" s="382" t="str">
        <f ca="1">+IF(OFFSET('Sanitation Data'!$G$32,0,10*ROW('Sanitation Data'!G140))="","",OFFSET('Sanitation Data'!$G$32,0,10*ROW('Sanitation Data'!G140)))</f>
        <v/>
      </c>
      <c r="DE146" s="382" t="str">
        <f ca="1">+IF(OFFSET('Sanitation Data'!$H$28,0,10*ROW('Sanitation Data'!H140))="","",OFFSET('Sanitation Data'!$H$28,0,10*ROW('Sanitation Data'!H140)))</f>
        <v/>
      </c>
      <c r="DF146" s="382" t="str">
        <f ca="1">+IF(OFFSET('Sanitation Data'!$H$29,0,10*ROW('Sanitation Data'!H140))="","",OFFSET('Sanitation Data'!$H$29,0,10*ROW('Sanitation Data'!H140)))</f>
        <v/>
      </c>
      <c r="DG146" s="382" t="str">
        <f ca="1">+IF(OFFSET('Sanitation Data'!$H$30,0,10*ROW('Sanitation Data'!H140))="","",OFFSET('Sanitation Data'!$H$30,0,10*ROW('Sanitation Data'!H140)))</f>
        <v/>
      </c>
      <c r="DH146" s="382" t="str">
        <f ca="1">+IF(OFFSET('Sanitation Data'!$H$31,0,10*ROW('Sanitation Data'!H140))="","",OFFSET('Sanitation Data'!$H$31,0,10*ROW('Sanitation Data'!H140)))</f>
        <v/>
      </c>
      <c r="DI146" s="382" t="str">
        <f ca="1">+IF(OFFSET('Sanitation Data'!$H$32,0,10*ROW('Sanitation Data'!H140))="","",OFFSET('Sanitation Data'!$H$32,0,10*ROW('Sanitation Data'!H140)))</f>
        <v/>
      </c>
      <c r="DJ146" s="382" t="str">
        <f ca="1">+IF(OFFSET('Sanitation Data'!$I$28,0,10*ROW('Sanitation Data'!I140))="","",OFFSET('Sanitation Data'!$I$28,0,10*ROW('Sanitation Data'!I140)))</f>
        <v/>
      </c>
      <c r="DK146" s="382" t="str">
        <f ca="1">+IF(OFFSET('Sanitation Data'!$I$29,0,10*ROW('Sanitation Data'!I140))="","",OFFSET('Sanitation Data'!$I$29,0,10*ROW('Sanitation Data'!I140)))</f>
        <v/>
      </c>
      <c r="DL146" s="382" t="str">
        <f ca="1">+IF(OFFSET('Sanitation Data'!$I$30,0,10*ROW('Sanitation Data'!I140))="","",OFFSET('Sanitation Data'!$I$30,0,10*ROW('Sanitation Data'!I140)))</f>
        <v/>
      </c>
      <c r="DM146" s="382" t="str">
        <f ca="1">+IF(OFFSET('Sanitation Data'!$I$31,0,10*ROW('Sanitation Data'!I140))="","",OFFSET('Sanitation Data'!$I$31,0,10*ROW('Sanitation Data'!I140)))</f>
        <v/>
      </c>
      <c r="DN146" s="382" t="str">
        <f ca="1">+IF(OFFSET('Sanitation Data'!$I$32,0,10*ROW('Sanitation Data'!I140))="","",OFFSET('Sanitation Data'!$I$32,0,10*ROW('Sanitation Data'!I140)))</f>
        <v/>
      </c>
      <c r="DO146" s="382" t="str">
        <f ca="1">+IF(OFFSET('Hygiene Data'!$D$11,0,10*ROW('Hygiene Data'!D140))="","",OFFSET('Hygiene Data'!$D$11,0,10*ROW('Hygiene Data'!D140)))</f>
        <v/>
      </c>
      <c r="DP146" s="382" t="str">
        <f ca="1">+IF(OFFSET('Hygiene Data'!$D$12,0,10*ROW('Hygiene Data'!D140))="","",OFFSET('Hygiene Data'!$D$12,0,10*ROW('Hygiene Data'!D140)))</f>
        <v/>
      </c>
      <c r="DQ146" s="382" t="str">
        <f ca="1">+IF(OFFSET('Hygiene Data'!$D$13,0,10*ROW('Hygiene Data'!D140))="","",OFFSET('Hygiene Data'!$D$13,0,10*ROW('Hygiene Data'!D140)))</f>
        <v/>
      </c>
      <c r="DR146" s="382" t="str">
        <f ca="1">+IF(OFFSET('Hygiene Data'!$E$11,0,10*ROW('Hygiene Data'!E140))="","",OFFSET('Hygiene Data'!$E$11,0,10*ROW('Hygiene Data'!E140)))</f>
        <v/>
      </c>
      <c r="DS146" s="382" t="str">
        <f ca="1">+IF(OFFSET('Hygiene Data'!$E$12,0,10*ROW('Hygiene Data'!E140))="","",OFFSET('Hygiene Data'!$E$12,0,10*ROW('Hygiene Data'!E140)))</f>
        <v/>
      </c>
      <c r="DT146" s="382" t="str">
        <f ca="1">+IF(OFFSET('Hygiene Data'!$E$13,0,10*ROW('Hygiene Data'!E140))="","",OFFSET('Hygiene Data'!$E$13,0,10*ROW('Hygiene Data'!E140)))</f>
        <v/>
      </c>
      <c r="DU146" s="382" t="str">
        <f ca="1">+IF(OFFSET('Hygiene Data'!$F$11,0,10*ROW('Hygiene Data'!F140))="","",OFFSET('Hygiene Data'!$F$11,0,10*ROW('Hygiene Data'!F140)))</f>
        <v/>
      </c>
      <c r="DV146" s="382" t="str">
        <f ca="1">+IF(OFFSET('Hygiene Data'!$F$12,0,10*ROW('Hygiene Data'!F140))="","",OFFSET('Hygiene Data'!$F$12,0,10*ROW('Hygiene Data'!F140)))</f>
        <v/>
      </c>
      <c r="DW146" s="382" t="str">
        <f ca="1">+IF(OFFSET('Hygiene Data'!$F$13,0,10*ROW('Hygiene Data'!F140))="","",OFFSET('Hygiene Data'!$F$13,0,10*ROW('Hygiene Data'!F140)))</f>
        <v/>
      </c>
      <c r="DX146" s="382" t="str">
        <f ca="1">+IF(OFFSET('Hygiene Data'!$G$11,0,10*ROW('Hygiene Data'!G140))="","",OFFSET('Hygiene Data'!$G$11,0,10*ROW('Hygiene Data'!G140)))</f>
        <v/>
      </c>
      <c r="DY146" s="382" t="str">
        <f ca="1">+IF(OFFSET('Hygiene Data'!$G$12,0,10*ROW('Hygiene Data'!G140))="","",OFFSET('Hygiene Data'!$G$12,0,10*ROW('Hygiene Data'!G140)))</f>
        <v/>
      </c>
      <c r="DZ146" s="382" t="str">
        <f ca="1">+IF(OFFSET('Hygiene Data'!$G$13,0,10*ROW('Hygiene Data'!G140))="","",OFFSET('Hygiene Data'!$G$13,0,10*ROW('Hygiene Data'!G140)))</f>
        <v/>
      </c>
      <c r="EA146" s="382" t="str">
        <f ca="1">+IF(OFFSET('Hygiene Data'!$H$11,0,10*ROW('Hygiene Data'!H140))="","",OFFSET('Hygiene Data'!$H$11,0,10*ROW('Hygiene Data'!H140)))</f>
        <v/>
      </c>
      <c r="EB146" s="382" t="str">
        <f ca="1">+IF(OFFSET('Hygiene Data'!$H$12,0,10*ROW('Hygiene Data'!H140))="","",OFFSET('Hygiene Data'!$H$12,0,10*ROW('Hygiene Data'!H140)))</f>
        <v/>
      </c>
      <c r="EC146" s="382" t="str">
        <f ca="1">+IF(OFFSET('Hygiene Data'!$H$13,0,10*ROW('Hygiene Data'!H140))="","",OFFSET('Hygiene Data'!$H$13,0,10*ROW('Hygiene Data'!H140)))</f>
        <v/>
      </c>
      <c r="ED146" s="382" t="str">
        <f ca="1">+IF(OFFSET('Hygiene Data'!$I$11,0,10*ROW('Hygiene Data'!I140))="","",OFFSET('Hygiene Data'!$I$11,0,10*ROW('Hygiene Data'!I140)))</f>
        <v/>
      </c>
      <c r="EE146" s="382" t="str">
        <f ca="1">+IF(OFFSET('Hygiene Data'!$I$12,0,10*ROW('Hygiene Data'!I140))="","",OFFSET('Hygiene Data'!$I$12,0,10*ROW('Hygiene Data'!I140)))</f>
        <v/>
      </c>
      <c r="EF146" s="382" t="str">
        <f ca="1">+IF(OFFSET('Hygiene Data'!$I$13,0,10*ROW('Hygiene Data'!I140))="","",OFFSET('Hygiene Data'!$I$13,0,10*ROW('Hygiene Data'!I140)))</f>
        <v/>
      </c>
    </row>
    <row r="147" spans="1:136" x14ac:dyDescent="0.25">
      <c r="A147" s="491" t="str">
        <f ca="1">+IF(OFFSET('Water Data'!$B$2,0,10*ROW('Water Data'!E141))="","",OFFSET('Water Data'!$B$2,0,10*ROW('Water Data'!E141)))</f>
        <v/>
      </c>
      <c r="B147" s="491"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18" t="str">
        <f t="shared" ca="1" si="2"/>
        <v/>
      </c>
      <c r="D147" s="519"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19"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19"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19"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19"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19"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19"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19"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19"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19"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19"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19"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19"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19"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19"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19"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19"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19"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20"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20"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20"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20"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20"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20"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20"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20"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20"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20"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20"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20"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20"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20"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20"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20"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20"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20"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20"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20"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20"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20"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20"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20"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20"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20"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20"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20"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20"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20"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21"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97"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21"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21"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21"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21"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21"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21"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21"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21"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21"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21"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21"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21"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21"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21"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21"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21"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82" t="str">
        <f ca="1">+IF(OFFSET('Water Data'!$D$27,0,10*ROW('Water Data'!D141))="","",OFFSET('Water Data'!$D$27,0,10*ROW('Water Data'!D141)))</f>
        <v/>
      </c>
      <c r="BT147" s="382" t="str">
        <f ca="1">+IF(OFFSET('Water Data'!$D$28,0,10*ROW('Water Data'!D141))="","",OFFSET('Water Data'!$D$28,0,10*ROW('Water Data'!D141)))</f>
        <v/>
      </c>
      <c r="BU147" s="382" t="str">
        <f ca="1">+IF(OFFSET('Water Data'!$D$29,0,10*ROW('Water Data'!D141))="","",OFFSET('Water Data'!$D$29,0,10*ROW('Water Data'!D141)))</f>
        <v/>
      </c>
      <c r="BV147" s="382" t="str">
        <f ca="1">+IF(OFFSET('Water Data'!$E$27,0,10*ROW('Water Data'!E141))="","",OFFSET('Water Data'!$E$27,0,10*ROW('Water Data'!E141)))</f>
        <v/>
      </c>
      <c r="BW147" s="382" t="str">
        <f ca="1">+IF(OFFSET('Water Data'!$E$28,0,10*ROW('Water Data'!E141))="","",OFFSET('Water Data'!$E$28,0,10*ROW('Water Data'!E141)))</f>
        <v/>
      </c>
      <c r="BX147" s="382" t="str">
        <f ca="1">+IF(OFFSET('Water Data'!$E$29,0,10*ROW('Water Data'!E141))="","",OFFSET('Water Data'!$E$29,0,10*ROW('Water Data'!E141)))</f>
        <v/>
      </c>
      <c r="BY147" s="382" t="str">
        <f ca="1">+IF(OFFSET('Water Data'!$F$27,0,10*ROW('Water Data'!F141))="","",OFFSET('Water Data'!$F$27,0,10*ROW('Water Data'!F141)))</f>
        <v/>
      </c>
      <c r="BZ147" s="382" t="str">
        <f ca="1">+IF(OFFSET('Water Data'!$F$28,0,10*ROW('Water Data'!F141))="","",OFFSET('Water Data'!$F$28,0,10*ROW('Water Data'!F141)))</f>
        <v/>
      </c>
      <c r="CA147" s="382" t="str">
        <f ca="1">+IF(OFFSET('Water Data'!$F$29,0,10*ROW('Water Data'!F141))="","",OFFSET('Water Data'!$F$29,0,10*ROW('Water Data'!F141)))</f>
        <v/>
      </c>
      <c r="CB147" s="382" t="str">
        <f ca="1">+IF(OFFSET('Water Data'!$G$27,0,10*ROW('Water Data'!G141))="","",OFFSET('Water Data'!$G$27,0,10*ROW('Water Data'!G141)))</f>
        <v/>
      </c>
      <c r="CC147" s="382" t="str">
        <f ca="1">+IF(OFFSET('Water Data'!$G$28,0,10*ROW('Water Data'!G141))="","",OFFSET('Water Data'!$G$28,0,10*ROW('Water Data'!G141)))</f>
        <v/>
      </c>
      <c r="CD147" s="382" t="str">
        <f ca="1">+IF(OFFSET('Water Data'!$G$29,0,10*ROW('Water Data'!G141))="","",OFFSET('Water Data'!$G$29,0,10*ROW('Water Data'!G141)))</f>
        <v/>
      </c>
      <c r="CE147" s="382" t="str">
        <f ca="1">+IF(OFFSET('Water Data'!$H$27,0,10*ROW('Water Data'!H141))="","",OFFSET('Water Data'!$H$27,0,10*ROW('Water Data'!H141)))</f>
        <v/>
      </c>
      <c r="CF147" s="382" t="str">
        <f ca="1">+IF(OFFSET('Water Data'!$H$28,0,10*ROW('Water Data'!H141))="","",OFFSET('Water Data'!$H$28,0,10*ROW('Water Data'!H141)))</f>
        <v/>
      </c>
      <c r="CG147" s="382" t="str">
        <f ca="1">+IF(OFFSET('Water Data'!$H$29,0,10*ROW('Water Data'!H141))="","",OFFSET('Water Data'!$H$29,0,10*ROW('Water Data'!H141)))</f>
        <v/>
      </c>
      <c r="CH147" s="382" t="str">
        <f ca="1">+IF(OFFSET('Water Data'!$I$27,0,10*ROW('Water Data'!I141))="","",OFFSET('Water Data'!$I$27,0,10*ROW('Water Data'!I141)))</f>
        <v/>
      </c>
      <c r="CI147" s="382" t="str">
        <f ca="1">+IF(OFFSET('Water Data'!$I$28,0,10*ROW('Water Data'!I141))="","",OFFSET('Water Data'!$I$28,0,10*ROW('Water Data'!I141)))</f>
        <v/>
      </c>
      <c r="CJ147" s="382" t="str">
        <f ca="1">+IF(OFFSET('Water Data'!$I$29,0,10*ROW('Water Data'!I141))="","",OFFSET('Water Data'!$I$29,0,10*ROW('Water Data'!I141)))</f>
        <v/>
      </c>
      <c r="CK147" s="382" t="str">
        <f ca="1">+IF(OFFSET('Sanitation Data'!$D$28,0,10*ROW('Sanitation Data'!D141))="","",OFFSET('Sanitation Data'!$D$28,0,10*ROW('Sanitation Data'!D141)))</f>
        <v/>
      </c>
      <c r="CL147" s="382" t="str">
        <f ca="1">+IF(OFFSET('Sanitation Data'!$D$29,0,10*ROW('Sanitation Data'!D141))="","",OFFSET('Sanitation Data'!$D$29,0,10*ROW('Sanitation Data'!D141)))</f>
        <v/>
      </c>
      <c r="CM147" s="382" t="str">
        <f ca="1">+IF(OFFSET('Sanitation Data'!$D$30,0,10*ROW('Sanitation Data'!D141))="","",OFFSET('Sanitation Data'!$D$30,0,10*ROW('Sanitation Data'!D141)))</f>
        <v/>
      </c>
      <c r="CN147" s="382" t="str">
        <f ca="1">+IF(OFFSET('Sanitation Data'!$D$31,0,10*ROW('Sanitation Data'!D141))="","",OFFSET('Sanitation Data'!$D$31,0,10*ROW('Sanitation Data'!D141)))</f>
        <v/>
      </c>
      <c r="CO147" s="382" t="str">
        <f ca="1">+IF(OFFSET('Sanitation Data'!$D$32,0,10*ROW('Sanitation Data'!D141))="","",OFFSET('Sanitation Data'!$D$32,0,10*ROW('Sanitation Data'!D141)))</f>
        <v/>
      </c>
      <c r="CP147" s="382" t="str">
        <f ca="1">+IF(OFFSET('Sanitation Data'!$E$28,0,10*ROW('Sanitation Data'!E141))="","",OFFSET('Sanitation Data'!$E$28,0,10*ROW('Sanitation Data'!E141)))</f>
        <v/>
      </c>
      <c r="CQ147" s="382" t="str">
        <f ca="1">+IF(OFFSET('Sanitation Data'!$E$29,0,10*ROW('Sanitation Data'!E141))="","",OFFSET('Sanitation Data'!$E$29,0,10*ROW('Sanitation Data'!E141)))</f>
        <v/>
      </c>
      <c r="CR147" s="382" t="str">
        <f ca="1">+IF(OFFSET('Sanitation Data'!$E$30,0,10*ROW('Sanitation Data'!E141))="","",OFFSET('Sanitation Data'!$E$30,0,10*ROW('Sanitation Data'!E141)))</f>
        <v/>
      </c>
      <c r="CS147" s="382" t="str">
        <f ca="1">+IF(OFFSET('Sanitation Data'!$E$31,0,10*ROW('Sanitation Data'!E141))="","",OFFSET('Sanitation Data'!$E$31,0,10*ROW('Sanitation Data'!E141)))</f>
        <v/>
      </c>
      <c r="CT147" s="382" t="str">
        <f ca="1">+IF(OFFSET('Sanitation Data'!$E$32,0,10*ROW('Sanitation Data'!E141))="","",OFFSET('Sanitation Data'!$E$32,0,10*ROW('Sanitation Data'!E141)))</f>
        <v/>
      </c>
      <c r="CU147" s="382" t="str">
        <f ca="1">+IF(OFFSET('Sanitation Data'!$F$28,0,10*ROW('Sanitation Data'!F141))="","",OFFSET('Sanitation Data'!$F$28,0,10*ROW('Sanitation Data'!F141)))</f>
        <v/>
      </c>
      <c r="CV147" s="382" t="str">
        <f ca="1">+IF(OFFSET('Sanitation Data'!$F$29,0,10*ROW('Sanitation Data'!F141))="","",OFFSET('Sanitation Data'!$F$29,0,10*ROW('Sanitation Data'!F141)))</f>
        <v/>
      </c>
      <c r="CW147" s="382" t="str">
        <f ca="1">+IF(OFFSET('Sanitation Data'!$F$30,0,10*ROW('Sanitation Data'!F141))="","",OFFSET('Sanitation Data'!$F$30,0,10*ROW('Sanitation Data'!F141)))</f>
        <v/>
      </c>
      <c r="CX147" s="382" t="str">
        <f ca="1">+IF(OFFSET('Sanitation Data'!$F$31,0,10*ROW('Sanitation Data'!F141))="","",OFFSET('Sanitation Data'!$F$31,0,10*ROW('Sanitation Data'!F141)))</f>
        <v/>
      </c>
      <c r="CY147" s="382" t="str">
        <f ca="1">+IF(OFFSET('Sanitation Data'!$F$32,0,10*ROW('Sanitation Data'!F141))="","",OFFSET('Sanitation Data'!$F$32,0,10*ROW('Sanitation Data'!F141)))</f>
        <v/>
      </c>
      <c r="CZ147" s="382" t="str">
        <f ca="1">+IF(OFFSET('Sanitation Data'!$G$28,0,10*ROW('Sanitation Data'!G141))="","",OFFSET('Sanitation Data'!$G$28,0,10*ROW('Sanitation Data'!G141)))</f>
        <v/>
      </c>
      <c r="DA147" s="382" t="str">
        <f ca="1">+IF(OFFSET('Sanitation Data'!$G$29,0,10*ROW('Sanitation Data'!G141))="","",OFFSET('Sanitation Data'!$G$29,0,10*ROW('Sanitation Data'!G141)))</f>
        <v/>
      </c>
      <c r="DB147" s="382" t="str">
        <f ca="1">+IF(OFFSET('Sanitation Data'!$G$30,0,10*ROW('Sanitation Data'!G141))="","",OFFSET('Sanitation Data'!$G$30,0,10*ROW('Sanitation Data'!G141)))</f>
        <v/>
      </c>
      <c r="DC147" s="382" t="str">
        <f ca="1">+IF(OFFSET('Sanitation Data'!$G$31,0,10*ROW('Sanitation Data'!G141))="","",OFFSET('Sanitation Data'!$G$31,0,10*ROW('Sanitation Data'!G141)))</f>
        <v/>
      </c>
      <c r="DD147" s="382" t="str">
        <f ca="1">+IF(OFFSET('Sanitation Data'!$G$32,0,10*ROW('Sanitation Data'!G141))="","",OFFSET('Sanitation Data'!$G$32,0,10*ROW('Sanitation Data'!G141)))</f>
        <v/>
      </c>
      <c r="DE147" s="382" t="str">
        <f ca="1">+IF(OFFSET('Sanitation Data'!$H$28,0,10*ROW('Sanitation Data'!H141))="","",OFFSET('Sanitation Data'!$H$28,0,10*ROW('Sanitation Data'!H141)))</f>
        <v/>
      </c>
      <c r="DF147" s="382" t="str">
        <f ca="1">+IF(OFFSET('Sanitation Data'!$H$29,0,10*ROW('Sanitation Data'!H141))="","",OFFSET('Sanitation Data'!$H$29,0,10*ROW('Sanitation Data'!H141)))</f>
        <v/>
      </c>
      <c r="DG147" s="382" t="str">
        <f ca="1">+IF(OFFSET('Sanitation Data'!$H$30,0,10*ROW('Sanitation Data'!H141))="","",OFFSET('Sanitation Data'!$H$30,0,10*ROW('Sanitation Data'!H141)))</f>
        <v/>
      </c>
      <c r="DH147" s="382" t="str">
        <f ca="1">+IF(OFFSET('Sanitation Data'!$H$31,0,10*ROW('Sanitation Data'!H141))="","",OFFSET('Sanitation Data'!$H$31,0,10*ROW('Sanitation Data'!H141)))</f>
        <v/>
      </c>
      <c r="DI147" s="382" t="str">
        <f ca="1">+IF(OFFSET('Sanitation Data'!$H$32,0,10*ROW('Sanitation Data'!H141))="","",OFFSET('Sanitation Data'!$H$32,0,10*ROW('Sanitation Data'!H141)))</f>
        <v/>
      </c>
      <c r="DJ147" s="382" t="str">
        <f ca="1">+IF(OFFSET('Sanitation Data'!$I$28,0,10*ROW('Sanitation Data'!I141))="","",OFFSET('Sanitation Data'!$I$28,0,10*ROW('Sanitation Data'!I141)))</f>
        <v/>
      </c>
      <c r="DK147" s="382" t="str">
        <f ca="1">+IF(OFFSET('Sanitation Data'!$I$29,0,10*ROW('Sanitation Data'!I141))="","",OFFSET('Sanitation Data'!$I$29,0,10*ROW('Sanitation Data'!I141)))</f>
        <v/>
      </c>
      <c r="DL147" s="382" t="str">
        <f ca="1">+IF(OFFSET('Sanitation Data'!$I$30,0,10*ROW('Sanitation Data'!I141))="","",OFFSET('Sanitation Data'!$I$30,0,10*ROW('Sanitation Data'!I141)))</f>
        <v/>
      </c>
      <c r="DM147" s="382" t="str">
        <f ca="1">+IF(OFFSET('Sanitation Data'!$I$31,0,10*ROW('Sanitation Data'!I141))="","",OFFSET('Sanitation Data'!$I$31,0,10*ROW('Sanitation Data'!I141)))</f>
        <v/>
      </c>
      <c r="DN147" s="382" t="str">
        <f ca="1">+IF(OFFSET('Sanitation Data'!$I$32,0,10*ROW('Sanitation Data'!I141))="","",OFFSET('Sanitation Data'!$I$32,0,10*ROW('Sanitation Data'!I141)))</f>
        <v/>
      </c>
      <c r="DO147" s="382" t="str">
        <f ca="1">+IF(OFFSET('Hygiene Data'!$D$11,0,10*ROW('Hygiene Data'!D141))="","",OFFSET('Hygiene Data'!$D$11,0,10*ROW('Hygiene Data'!D141)))</f>
        <v/>
      </c>
      <c r="DP147" s="382" t="str">
        <f ca="1">+IF(OFFSET('Hygiene Data'!$D$12,0,10*ROW('Hygiene Data'!D141))="","",OFFSET('Hygiene Data'!$D$12,0,10*ROW('Hygiene Data'!D141)))</f>
        <v/>
      </c>
      <c r="DQ147" s="382" t="str">
        <f ca="1">+IF(OFFSET('Hygiene Data'!$D$13,0,10*ROW('Hygiene Data'!D141))="","",OFFSET('Hygiene Data'!$D$13,0,10*ROW('Hygiene Data'!D141)))</f>
        <v/>
      </c>
      <c r="DR147" s="382" t="str">
        <f ca="1">+IF(OFFSET('Hygiene Data'!$E$11,0,10*ROW('Hygiene Data'!E141))="","",OFFSET('Hygiene Data'!$E$11,0,10*ROW('Hygiene Data'!E141)))</f>
        <v/>
      </c>
      <c r="DS147" s="382" t="str">
        <f ca="1">+IF(OFFSET('Hygiene Data'!$E$12,0,10*ROW('Hygiene Data'!E141))="","",OFFSET('Hygiene Data'!$E$12,0,10*ROW('Hygiene Data'!E141)))</f>
        <v/>
      </c>
      <c r="DT147" s="382" t="str">
        <f ca="1">+IF(OFFSET('Hygiene Data'!$E$13,0,10*ROW('Hygiene Data'!E141))="","",OFFSET('Hygiene Data'!$E$13,0,10*ROW('Hygiene Data'!E141)))</f>
        <v/>
      </c>
      <c r="DU147" s="382" t="str">
        <f ca="1">+IF(OFFSET('Hygiene Data'!$F$11,0,10*ROW('Hygiene Data'!F141))="","",OFFSET('Hygiene Data'!$F$11,0,10*ROW('Hygiene Data'!F141)))</f>
        <v/>
      </c>
      <c r="DV147" s="382" t="str">
        <f ca="1">+IF(OFFSET('Hygiene Data'!$F$12,0,10*ROW('Hygiene Data'!F141))="","",OFFSET('Hygiene Data'!$F$12,0,10*ROW('Hygiene Data'!F141)))</f>
        <v/>
      </c>
      <c r="DW147" s="382" t="str">
        <f ca="1">+IF(OFFSET('Hygiene Data'!$F$13,0,10*ROW('Hygiene Data'!F141))="","",OFFSET('Hygiene Data'!$F$13,0,10*ROW('Hygiene Data'!F141)))</f>
        <v/>
      </c>
      <c r="DX147" s="382" t="str">
        <f ca="1">+IF(OFFSET('Hygiene Data'!$G$11,0,10*ROW('Hygiene Data'!G141))="","",OFFSET('Hygiene Data'!$G$11,0,10*ROW('Hygiene Data'!G141)))</f>
        <v/>
      </c>
      <c r="DY147" s="382" t="str">
        <f ca="1">+IF(OFFSET('Hygiene Data'!$G$12,0,10*ROW('Hygiene Data'!G141))="","",OFFSET('Hygiene Data'!$G$12,0,10*ROW('Hygiene Data'!G141)))</f>
        <v/>
      </c>
      <c r="DZ147" s="382" t="str">
        <f ca="1">+IF(OFFSET('Hygiene Data'!$G$13,0,10*ROW('Hygiene Data'!G141))="","",OFFSET('Hygiene Data'!$G$13,0,10*ROW('Hygiene Data'!G141)))</f>
        <v/>
      </c>
      <c r="EA147" s="382" t="str">
        <f ca="1">+IF(OFFSET('Hygiene Data'!$H$11,0,10*ROW('Hygiene Data'!H141))="","",OFFSET('Hygiene Data'!$H$11,0,10*ROW('Hygiene Data'!H141)))</f>
        <v/>
      </c>
      <c r="EB147" s="382" t="str">
        <f ca="1">+IF(OFFSET('Hygiene Data'!$H$12,0,10*ROW('Hygiene Data'!H141))="","",OFFSET('Hygiene Data'!$H$12,0,10*ROW('Hygiene Data'!H141)))</f>
        <v/>
      </c>
      <c r="EC147" s="382" t="str">
        <f ca="1">+IF(OFFSET('Hygiene Data'!$H$13,0,10*ROW('Hygiene Data'!H141))="","",OFFSET('Hygiene Data'!$H$13,0,10*ROW('Hygiene Data'!H141)))</f>
        <v/>
      </c>
      <c r="ED147" s="382" t="str">
        <f ca="1">+IF(OFFSET('Hygiene Data'!$I$11,0,10*ROW('Hygiene Data'!I141))="","",OFFSET('Hygiene Data'!$I$11,0,10*ROW('Hygiene Data'!I141)))</f>
        <v/>
      </c>
      <c r="EE147" s="382" t="str">
        <f ca="1">+IF(OFFSET('Hygiene Data'!$I$12,0,10*ROW('Hygiene Data'!I141))="","",OFFSET('Hygiene Data'!$I$12,0,10*ROW('Hygiene Data'!I141)))</f>
        <v/>
      </c>
      <c r="EF147" s="382" t="str">
        <f ca="1">+IF(OFFSET('Hygiene Data'!$I$13,0,10*ROW('Hygiene Data'!I141))="","",OFFSET('Hygiene Data'!$I$13,0,10*ROW('Hygiene Data'!I141)))</f>
        <v/>
      </c>
    </row>
    <row r="148" spans="1:136" x14ac:dyDescent="0.25">
      <c r="A148" s="491" t="str">
        <f ca="1">+IF(OFFSET('Water Data'!$B$2,0,10*ROW('Water Data'!E142))="","",OFFSET('Water Data'!$B$2,0,10*ROW('Water Data'!E142)))</f>
        <v/>
      </c>
      <c r="B148" s="491"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18" t="str">
        <f t="shared" ca="1" si="2"/>
        <v/>
      </c>
      <c r="D148" s="519"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19"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19"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19"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19"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19"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19"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19"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19"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19"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19"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19"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19"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19"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19"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19"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19"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19"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20"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20"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20"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20"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20"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20"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20"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20"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20"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20"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20"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20"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20"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20"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20"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20"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20"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20"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20"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20"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20"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20"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20"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20"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20"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20"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20"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20"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20"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20"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21"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97"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21"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21"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21"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21"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21"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21"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21"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21"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21"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21"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21"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21"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21"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21"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21"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21"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82" t="str">
        <f ca="1">+IF(OFFSET('Water Data'!$D$27,0,10*ROW('Water Data'!D142))="","",OFFSET('Water Data'!$D$27,0,10*ROW('Water Data'!D142)))</f>
        <v/>
      </c>
      <c r="BT148" s="382" t="str">
        <f ca="1">+IF(OFFSET('Water Data'!$D$28,0,10*ROW('Water Data'!D142))="","",OFFSET('Water Data'!$D$28,0,10*ROW('Water Data'!D142)))</f>
        <v/>
      </c>
      <c r="BU148" s="382" t="str">
        <f ca="1">+IF(OFFSET('Water Data'!$D$29,0,10*ROW('Water Data'!D142))="","",OFFSET('Water Data'!$D$29,0,10*ROW('Water Data'!D142)))</f>
        <v/>
      </c>
      <c r="BV148" s="382" t="str">
        <f ca="1">+IF(OFFSET('Water Data'!$E$27,0,10*ROW('Water Data'!E142))="","",OFFSET('Water Data'!$E$27,0,10*ROW('Water Data'!E142)))</f>
        <v/>
      </c>
      <c r="BW148" s="382" t="str">
        <f ca="1">+IF(OFFSET('Water Data'!$E$28,0,10*ROW('Water Data'!E142))="","",OFFSET('Water Data'!$E$28,0,10*ROW('Water Data'!E142)))</f>
        <v/>
      </c>
      <c r="BX148" s="382" t="str">
        <f ca="1">+IF(OFFSET('Water Data'!$E$29,0,10*ROW('Water Data'!E142))="","",OFFSET('Water Data'!$E$29,0,10*ROW('Water Data'!E142)))</f>
        <v/>
      </c>
      <c r="BY148" s="382" t="str">
        <f ca="1">+IF(OFFSET('Water Data'!$F$27,0,10*ROW('Water Data'!F142))="","",OFFSET('Water Data'!$F$27,0,10*ROW('Water Data'!F142)))</f>
        <v/>
      </c>
      <c r="BZ148" s="382" t="str">
        <f ca="1">+IF(OFFSET('Water Data'!$F$28,0,10*ROW('Water Data'!F142))="","",OFFSET('Water Data'!$F$28,0,10*ROW('Water Data'!F142)))</f>
        <v/>
      </c>
      <c r="CA148" s="382" t="str">
        <f ca="1">+IF(OFFSET('Water Data'!$F$29,0,10*ROW('Water Data'!F142))="","",OFFSET('Water Data'!$F$29,0,10*ROW('Water Data'!F142)))</f>
        <v/>
      </c>
      <c r="CB148" s="382" t="str">
        <f ca="1">+IF(OFFSET('Water Data'!$G$27,0,10*ROW('Water Data'!G142))="","",OFFSET('Water Data'!$G$27,0,10*ROW('Water Data'!G142)))</f>
        <v/>
      </c>
      <c r="CC148" s="382" t="str">
        <f ca="1">+IF(OFFSET('Water Data'!$G$28,0,10*ROW('Water Data'!G142))="","",OFFSET('Water Data'!$G$28,0,10*ROW('Water Data'!G142)))</f>
        <v/>
      </c>
      <c r="CD148" s="382" t="str">
        <f ca="1">+IF(OFFSET('Water Data'!$G$29,0,10*ROW('Water Data'!G142))="","",OFFSET('Water Data'!$G$29,0,10*ROW('Water Data'!G142)))</f>
        <v/>
      </c>
      <c r="CE148" s="382" t="str">
        <f ca="1">+IF(OFFSET('Water Data'!$H$27,0,10*ROW('Water Data'!H142))="","",OFFSET('Water Data'!$H$27,0,10*ROW('Water Data'!H142)))</f>
        <v/>
      </c>
      <c r="CF148" s="382" t="str">
        <f ca="1">+IF(OFFSET('Water Data'!$H$28,0,10*ROW('Water Data'!H142))="","",OFFSET('Water Data'!$H$28,0,10*ROW('Water Data'!H142)))</f>
        <v/>
      </c>
      <c r="CG148" s="382" t="str">
        <f ca="1">+IF(OFFSET('Water Data'!$H$29,0,10*ROW('Water Data'!H142))="","",OFFSET('Water Data'!$H$29,0,10*ROW('Water Data'!H142)))</f>
        <v/>
      </c>
      <c r="CH148" s="382" t="str">
        <f ca="1">+IF(OFFSET('Water Data'!$I$27,0,10*ROW('Water Data'!I142))="","",OFFSET('Water Data'!$I$27,0,10*ROW('Water Data'!I142)))</f>
        <v/>
      </c>
      <c r="CI148" s="382" t="str">
        <f ca="1">+IF(OFFSET('Water Data'!$I$28,0,10*ROW('Water Data'!I142))="","",OFFSET('Water Data'!$I$28,0,10*ROW('Water Data'!I142)))</f>
        <v/>
      </c>
      <c r="CJ148" s="382" t="str">
        <f ca="1">+IF(OFFSET('Water Data'!$I$29,0,10*ROW('Water Data'!I142))="","",OFFSET('Water Data'!$I$29,0,10*ROW('Water Data'!I142)))</f>
        <v/>
      </c>
      <c r="CK148" s="382" t="str">
        <f ca="1">+IF(OFFSET('Sanitation Data'!$D$28,0,10*ROW('Sanitation Data'!D142))="","",OFFSET('Sanitation Data'!$D$28,0,10*ROW('Sanitation Data'!D142)))</f>
        <v/>
      </c>
      <c r="CL148" s="382" t="str">
        <f ca="1">+IF(OFFSET('Sanitation Data'!$D$29,0,10*ROW('Sanitation Data'!D142))="","",OFFSET('Sanitation Data'!$D$29,0,10*ROW('Sanitation Data'!D142)))</f>
        <v/>
      </c>
      <c r="CM148" s="382" t="str">
        <f ca="1">+IF(OFFSET('Sanitation Data'!$D$30,0,10*ROW('Sanitation Data'!D142))="","",OFFSET('Sanitation Data'!$D$30,0,10*ROW('Sanitation Data'!D142)))</f>
        <v/>
      </c>
      <c r="CN148" s="382" t="str">
        <f ca="1">+IF(OFFSET('Sanitation Data'!$D$31,0,10*ROW('Sanitation Data'!D142))="","",OFFSET('Sanitation Data'!$D$31,0,10*ROW('Sanitation Data'!D142)))</f>
        <v/>
      </c>
      <c r="CO148" s="382" t="str">
        <f ca="1">+IF(OFFSET('Sanitation Data'!$D$32,0,10*ROW('Sanitation Data'!D142))="","",OFFSET('Sanitation Data'!$D$32,0,10*ROW('Sanitation Data'!D142)))</f>
        <v/>
      </c>
      <c r="CP148" s="382" t="str">
        <f ca="1">+IF(OFFSET('Sanitation Data'!$E$28,0,10*ROW('Sanitation Data'!E142))="","",OFFSET('Sanitation Data'!$E$28,0,10*ROW('Sanitation Data'!E142)))</f>
        <v/>
      </c>
      <c r="CQ148" s="382" t="str">
        <f ca="1">+IF(OFFSET('Sanitation Data'!$E$29,0,10*ROW('Sanitation Data'!E142))="","",OFFSET('Sanitation Data'!$E$29,0,10*ROW('Sanitation Data'!E142)))</f>
        <v/>
      </c>
      <c r="CR148" s="382" t="str">
        <f ca="1">+IF(OFFSET('Sanitation Data'!$E$30,0,10*ROW('Sanitation Data'!E142))="","",OFFSET('Sanitation Data'!$E$30,0,10*ROW('Sanitation Data'!E142)))</f>
        <v/>
      </c>
      <c r="CS148" s="382" t="str">
        <f ca="1">+IF(OFFSET('Sanitation Data'!$E$31,0,10*ROW('Sanitation Data'!E142))="","",OFFSET('Sanitation Data'!$E$31,0,10*ROW('Sanitation Data'!E142)))</f>
        <v/>
      </c>
      <c r="CT148" s="382" t="str">
        <f ca="1">+IF(OFFSET('Sanitation Data'!$E$32,0,10*ROW('Sanitation Data'!E142))="","",OFFSET('Sanitation Data'!$E$32,0,10*ROW('Sanitation Data'!E142)))</f>
        <v/>
      </c>
      <c r="CU148" s="382" t="str">
        <f ca="1">+IF(OFFSET('Sanitation Data'!$F$28,0,10*ROW('Sanitation Data'!F142))="","",OFFSET('Sanitation Data'!$F$28,0,10*ROW('Sanitation Data'!F142)))</f>
        <v/>
      </c>
      <c r="CV148" s="382" t="str">
        <f ca="1">+IF(OFFSET('Sanitation Data'!$F$29,0,10*ROW('Sanitation Data'!F142))="","",OFFSET('Sanitation Data'!$F$29,0,10*ROW('Sanitation Data'!F142)))</f>
        <v/>
      </c>
      <c r="CW148" s="382" t="str">
        <f ca="1">+IF(OFFSET('Sanitation Data'!$F$30,0,10*ROW('Sanitation Data'!F142))="","",OFFSET('Sanitation Data'!$F$30,0,10*ROW('Sanitation Data'!F142)))</f>
        <v/>
      </c>
      <c r="CX148" s="382" t="str">
        <f ca="1">+IF(OFFSET('Sanitation Data'!$F$31,0,10*ROW('Sanitation Data'!F142))="","",OFFSET('Sanitation Data'!$F$31,0,10*ROW('Sanitation Data'!F142)))</f>
        <v/>
      </c>
      <c r="CY148" s="382" t="str">
        <f ca="1">+IF(OFFSET('Sanitation Data'!$F$32,0,10*ROW('Sanitation Data'!F142))="","",OFFSET('Sanitation Data'!$F$32,0,10*ROW('Sanitation Data'!F142)))</f>
        <v/>
      </c>
      <c r="CZ148" s="382" t="str">
        <f ca="1">+IF(OFFSET('Sanitation Data'!$G$28,0,10*ROW('Sanitation Data'!G142))="","",OFFSET('Sanitation Data'!$G$28,0,10*ROW('Sanitation Data'!G142)))</f>
        <v/>
      </c>
      <c r="DA148" s="382" t="str">
        <f ca="1">+IF(OFFSET('Sanitation Data'!$G$29,0,10*ROW('Sanitation Data'!G142))="","",OFFSET('Sanitation Data'!$G$29,0,10*ROW('Sanitation Data'!G142)))</f>
        <v/>
      </c>
      <c r="DB148" s="382" t="str">
        <f ca="1">+IF(OFFSET('Sanitation Data'!$G$30,0,10*ROW('Sanitation Data'!G142))="","",OFFSET('Sanitation Data'!$G$30,0,10*ROW('Sanitation Data'!G142)))</f>
        <v/>
      </c>
      <c r="DC148" s="382" t="str">
        <f ca="1">+IF(OFFSET('Sanitation Data'!$G$31,0,10*ROW('Sanitation Data'!G142))="","",OFFSET('Sanitation Data'!$G$31,0,10*ROW('Sanitation Data'!G142)))</f>
        <v/>
      </c>
      <c r="DD148" s="382" t="str">
        <f ca="1">+IF(OFFSET('Sanitation Data'!$G$32,0,10*ROW('Sanitation Data'!G142))="","",OFFSET('Sanitation Data'!$G$32,0,10*ROW('Sanitation Data'!G142)))</f>
        <v/>
      </c>
      <c r="DE148" s="382" t="str">
        <f ca="1">+IF(OFFSET('Sanitation Data'!$H$28,0,10*ROW('Sanitation Data'!H142))="","",OFFSET('Sanitation Data'!$H$28,0,10*ROW('Sanitation Data'!H142)))</f>
        <v/>
      </c>
      <c r="DF148" s="382" t="str">
        <f ca="1">+IF(OFFSET('Sanitation Data'!$H$29,0,10*ROW('Sanitation Data'!H142))="","",OFFSET('Sanitation Data'!$H$29,0,10*ROW('Sanitation Data'!H142)))</f>
        <v/>
      </c>
      <c r="DG148" s="382" t="str">
        <f ca="1">+IF(OFFSET('Sanitation Data'!$H$30,0,10*ROW('Sanitation Data'!H142))="","",OFFSET('Sanitation Data'!$H$30,0,10*ROW('Sanitation Data'!H142)))</f>
        <v/>
      </c>
      <c r="DH148" s="382" t="str">
        <f ca="1">+IF(OFFSET('Sanitation Data'!$H$31,0,10*ROW('Sanitation Data'!H142))="","",OFFSET('Sanitation Data'!$H$31,0,10*ROW('Sanitation Data'!H142)))</f>
        <v/>
      </c>
      <c r="DI148" s="382" t="str">
        <f ca="1">+IF(OFFSET('Sanitation Data'!$H$32,0,10*ROW('Sanitation Data'!H142))="","",OFFSET('Sanitation Data'!$H$32,0,10*ROW('Sanitation Data'!H142)))</f>
        <v/>
      </c>
      <c r="DJ148" s="382" t="str">
        <f ca="1">+IF(OFFSET('Sanitation Data'!$I$28,0,10*ROW('Sanitation Data'!I142))="","",OFFSET('Sanitation Data'!$I$28,0,10*ROW('Sanitation Data'!I142)))</f>
        <v/>
      </c>
      <c r="DK148" s="382" t="str">
        <f ca="1">+IF(OFFSET('Sanitation Data'!$I$29,0,10*ROW('Sanitation Data'!I142))="","",OFFSET('Sanitation Data'!$I$29,0,10*ROW('Sanitation Data'!I142)))</f>
        <v/>
      </c>
      <c r="DL148" s="382" t="str">
        <f ca="1">+IF(OFFSET('Sanitation Data'!$I$30,0,10*ROW('Sanitation Data'!I142))="","",OFFSET('Sanitation Data'!$I$30,0,10*ROW('Sanitation Data'!I142)))</f>
        <v/>
      </c>
      <c r="DM148" s="382" t="str">
        <f ca="1">+IF(OFFSET('Sanitation Data'!$I$31,0,10*ROW('Sanitation Data'!I142))="","",OFFSET('Sanitation Data'!$I$31,0,10*ROW('Sanitation Data'!I142)))</f>
        <v/>
      </c>
      <c r="DN148" s="382" t="str">
        <f ca="1">+IF(OFFSET('Sanitation Data'!$I$32,0,10*ROW('Sanitation Data'!I142))="","",OFFSET('Sanitation Data'!$I$32,0,10*ROW('Sanitation Data'!I142)))</f>
        <v/>
      </c>
      <c r="DO148" s="382" t="str">
        <f ca="1">+IF(OFFSET('Hygiene Data'!$D$11,0,10*ROW('Hygiene Data'!D142))="","",OFFSET('Hygiene Data'!$D$11,0,10*ROW('Hygiene Data'!D142)))</f>
        <v/>
      </c>
      <c r="DP148" s="382" t="str">
        <f ca="1">+IF(OFFSET('Hygiene Data'!$D$12,0,10*ROW('Hygiene Data'!D142))="","",OFFSET('Hygiene Data'!$D$12,0,10*ROW('Hygiene Data'!D142)))</f>
        <v/>
      </c>
      <c r="DQ148" s="382" t="str">
        <f ca="1">+IF(OFFSET('Hygiene Data'!$D$13,0,10*ROW('Hygiene Data'!D142))="","",OFFSET('Hygiene Data'!$D$13,0,10*ROW('Hygiene Data'!D142)))</f>
        <v/>
      </c>
      <c r="DR148" s="382" t="str">
        <f ca="1">+IF(OFFSET('Hygiene Data'!$E$11,0,10*ROW('Hygiene Data'!E142))="","",OFFSET('Hygiene Data'!$E$11,0,10*ROW('Hygiene Data'!E142)))</f>
        <v/>
      </c>
      <c r="DS148" s="382" t="str">
        <f ca="1">+IF(OFFSET('Hygiene Data'!$E$12,0,10*ROW('Hygiene Data'!E142))="","",OFFSET('Hygiene Data'!$E$12,0,10*ROW('Hygiene Data'!E142)))</f>
        <v/>
      </c>
      <c r="DT148" s="382" t="str">
        <f ca="1">+IF(OFFSET('Hygiene Data'!$E$13,0,10*ROW('Hygiene Data'!E142))="","",OFFSET('Hygiene Data'!$E$13,0,10*ROW('Hygiene Data'!E142)))</f>
        <v/>
      </c>
      <c r="DU148" s="382" t="str">
        <f ca="1">+IF(OFFSET('Hygiene Data'!$F$11,0,10*ROW('Hygiene Data'!F142))="","",OFFSET('Hygiene Data'!$F$11,0,10*ROW('Hygiene Data'!F142)))</f>
        <v/>
      </c>
      <c r="DV148" s="382" t="str">
        <f ca="1">+IF(OFFSET('Hygiene Data'!$F$12,0,10*ROW('Hygiene Data'!F142))="","",OFFSET('Hygiene Data'!$F$12,0,10*ROW('Hygiene Data'!F142)))</f>
        <v/>
      </c>
      <c r="DW148" s="382" t="str">
        <f ca="1">+IF(OFFSET('Hygiene Data'!$F$13,0,10*ROW('Hygiene Data'!F142))="","",OFFSET('Hygiene Data'!$F$13,0,10*ROW('Hygiene Data'!F142)))</f>
        <v/>
      </c>
      <c r="DX148" s="382" t="str">
        <f ca="1">+IF(OFFSET('Hygiene Data'!$G$11,0,10*ROW('Hygiene Data'!G142))="","",OFFSET('Hygiene Data'!$G$11,0,10*ROW('Hygiene Data'!G142)))</f>
        <v/>
      </c>
      <c r="DY148" s="382" t="str">
        <f ca="1">+IF(OFFSET('Hygiene Data'!$G$12,0,10*ROW('Hygiene Data'!G142))="","",OFFSET('Hygiene Data'!$G$12,0,10*ROW('Hygiene Data'!G142)))</f>
        <v/>
      </c>
      <c r="DZ148" s="382" t="str">
        <f ca="1">+IF(OFFSET('Hygiene Data'!$G$13,0,10*ROW('Hygiene Data'!G142))="","",OFFSET('Hygiene Data'!$G$13,0,10*ROW('Hygiene Data'!G142)))</f>
        <v/>
      </c>
      <c r="EA148" s="382" t="str">
        <f ca="1">+IF(OFFSET('Hygiene Data'!$H$11,0,10*ROW('Hygiene Data'!H142))="","",OFFSET('Hygiene Data'!$H$11,0,10*ROW('Hygiene Data'!H142)))</f>
        <v/>
      </c>
      <c r="EB148" s="382" t="str">
        <f ca="1">+IF(OFFSET('Hygiene Data'!$H$12,0,10*ROW('Hygiene Data'!H142))="","",OFFSET('Hygiene Data'!$H$12,0,10*ROW('Hygiene Data'!H142)))</f>
        <v/>
      </c>
      <c r="EC148" s="382" t="str">
        <f ca="1">+IF(OFFSET('Hygiene Data'!$H$13,0,10*ROW('Hygiene Data'!H142))="","",OFFSET('Hygiene Data'!$H$13,0,10*ROW('Hygiene Data'!H142)))</f>
        <v/>
      </c>
      <c r="ED148" s="382" t="str">
        <f ca="1">+IF(OFFSET('Hygiene Data'!$I$11,0,10*ROW('Hygiene Data'!I142))="","",OFFSET('Hygiene Data'!$I$11,0,10*ROW('Hygiene Data'!I142)))</f>
        <v/>
      </c>
      <c r="EE148" s="382" t="str">
        <f ca="1">+IF(OFFSET('Hygiene Data'!$I$12,0,10*ROW('Hygiene Data'!I142))="","",OFFSET('Hygiene Data'!$I$12,0,10*ROW('Hygiene Data'!I142)))</f>
        <v/>
      </c>
      <c r="EF148" s="382" t="str">
        <f ca="1">+IF(OFFSET('Hygiene Data'!$I$13,0,10*ROW('Hygiene Data'!I142))="","",OFFSET('Hygiene Data'!$I$13,0,10*ROW('Hygiene Data'!I142)))</f>
        <v/>
      </c>
    </row>
    <row r="149" spans="1:136" x14ac:dyDescent="0.25">
      <c r="A149" s="491" t="str">
        <f ca="1">+IF(OFFSET('Water Data'!$B$2,0,10*ROW('Water Data'!E143))="","",OFFSET('Water Data'!$B$2,0,10*ROW('Water Data'!E143)))</f>
        <v/>
      </c>
      <c r="B149" s="491"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18" t="str">
        <f t="shared" ca="1" si="2"/>
        <v/>
      </c>
      <c r="D149" s="519"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19"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19"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19"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19"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19"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19"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19"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19"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19"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19"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19"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19"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19"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19"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19"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19"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19"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20"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20"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20"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20"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20"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20"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20"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20"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20"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20"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20"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20"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20"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20"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20"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20"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20"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20"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20"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20"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20"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20"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20"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20"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20"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20"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20"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20"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20"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20"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21"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97"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21"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21"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21"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21"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21"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21"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21"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21"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21"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21"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21"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21"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21"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21"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21"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21"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82" t="str">
        <f ca="1">+IF(OFFSET('Water Data'!$D$27,0,10*ROW('Water Data'!D143))="","",OFFSET('Water Data'!$D$27,0,10*ROW('Water Data'!D143)))</f>
        <v/>
      </c>
      <c r="BT149" s="382" t="str">
        <f ca="1">+IF(OFFSET('Water Data'!$D$28,0,10*ROW('Water Data'!D143))="","",OFFSET('Water Data'!$D$28,0,10*ROW('Water Data'!D143)))</f>
        <v/>
      </c>
      <c r="BU149" s="382" t="str">
        <f ca="1">+IF(OFFSET('Water Data'!$D$29,0,10*ROW('Water Data'!D143))="","",OFFSET('Water Data'!$D$29,0,10*ROW('Water Data'!D143)))</f>
        <v/>
      </c>
      <c r="BV149" s="382" t="str">
        <f ca="1">+IF(OFFSET('Water Data'!$E$27,0,10*ROW('Water Data'!E143))="","",OFFSET('Water Data'!$E$27,0,10*ROW('Water Data'!E143)))</f>
        <v/>
      </c>
      <c r="BW149" s="382" t="str">
        <f ca="1">+IF(OFFSET('Water Data'!$E$28,0,10*ROW('Water Data'!E143))="","",OFFSET('Water Data'!$E$28,0,10*ROW('Water Data'!E143)))</f>
        <v/>
      </c>
      <c r="BX149" s="382" t="str">
        <f ca="1">+IF(OFFSET('Water Data'!$E$29,0,10*ROW('Water Data'!E143))="","",OFFSET('Water Data'!$E$29,0,10*ROW('Water Data'!E143)))</f>
        <v/>
      </c>
      <c r="BY149" s="382" t="str">
        <f ca="1">+IF(OFFSET('Water Data'!$F$27,0,10*ROW('Water Data'!F143))="","",OFFSET('Water Data'!$F$27,0,10*ROW('Water Data'!F143)))</f>
        <v/>
      </c>
      <c r="BZ149" s="382" t="str">
        <f ca="1">+IF(OFFSET('Water Data'!$F$28,0,10*ROW('Water Data'!F143))="","",OFFSET('Water Data'!$F$28,0,10*ROW('Water Data'!F143)))</f>
        <v/>
      </c>
      <c r="CA149" s="382" t="str">
        <f ca="1">+IF(OFFSET('Water Data'!$F$29,0,10*ROW('Water Data'!F143))="","",OFFSET('Water Data'!$F$29,0,10*ROW('Water Data'!F143)))</f>
        <v/>
      </c>
      <c r="CB149" s="382" t="str">
        <f ca="1">+IF(OFFSET('Water Data'!$G$27,0,10*ROW('Water Data'!G143))="","",OFFSET('Water Data'!$G$27,0,10*ROW('Water Data'!G143)))</f>
        <v/>
      </c>
      <c r="CC149" s="382" t="str">
        <f ca="1">+IF(OFFSET('Water Data'!$G$28,0,10*ROW('Water Data'!G143))="","",OFFSET('Water Data'!$G$28,0,10*ROW('Water Data'!G143)))</f>
        <v/>
      </c>
      <c r="CD149" s="382" t="str">
        <f ca="1">+IF(OFFSET('Water Data'!$G$29,0,10*ROW('Water Data'!G143))="","",OFFSET('Water Data'!$G$29,0,10*ROW('Water Data'!G143)))</f>
        <v/>
      </c>
      <c r="CE149" s="382" t="str">
        <f ca="1">+IF(OFFSET('Water Data'!$H$27,0,10*ROW('Water Data'!H143))="","",OFFSET('Water Data'!$H$27,0,10*ROW('Water Data'!H143)))</f>
        <v/>
      </c>
      <c r="CF149" s="382" t="str">
        <f ca="1">+IF(OFFSET('Water Data'!$H$28,0,10*ROW('Water Data'!H143))="","",OFFSET('Water Data'!$H$28,0,10*ROW('Water Data'!H143)))</f>
        <v/>
      </c>
      <c r="CG149" s="382" t="str">
        <f ca="1">+IF(OFFSET('Water Data'!$H$29,0,10*ROW('Water Data'!H143))="","",OFFSET('Water Data'!$H$29,0,10*ROW('Water Data'!H143)))</f>
        <v/>
      </c>
      <c r="CH149" s="382" t="str">
        <f ca="1">+IF(OFFSET('Water Data'!$I$27,0,10*ROW('Water Data'!I143))="","",OFFSET('Water Data'!$I$27,0,10*ROW('Water Data'!I143)))</f>
        <v/>
      </c>
      <c r="CI149" s="382" t="str">
        <f ca="1">+IF(OFFSET('Water Data'!$I$28,0,10*ROW('Water Data'!I143))="","",OFFSET('Water Data'!$I$28,0,10*ROW('Water Data'!I143)))</f>
        <v/>
      </c>
      <c r="CJ149" s="382" t="str">
        <f ca="1">+IF(OFFSET('Water Data'!$I$29,0,10*ROW('Water Data'!I143))="","",OFFSET('Water Data'!$I$29,0,10*ROW('Water Data'!I143)))</f>
        <v/>
      </c>
      <c r="CK149" s="382" t="str">
        <f ca="1">+IF(OFFSET('Sanitation Data'!$D$28,0,10*ROW('Sanitation Data'!D143))="","",OFFSET('Sanitation Data'!$D$28,0,10*ROW('Sanitation Data'!D143)))</f>
        <v/>
      </c>
      <c r="CL149" s="382" t="str">
        <f ca="1">+IF(OFFSET('Sanitation Data'!$D$29,0,10*ROW('Sanitation Data'!D143))="","",OFFSET('Sanitation Data'!$D$29,0,10*ROW('Sanitation Data'!D143)))</f>
        <v/>
      </c>
      <c r="CM149" s="382" t="str">
        <f ca="1">+IF(OFFSET('Sanitation Data'!$D$30,0,10*ROW('Sanitation Data'!D143))="","",OFFSET('Sanitation Data'!$D$30,0,10*ROW('Sanitation Data'!D143)))</f>
        <v/>
      </c>
      <c r="CN149" s="382" t="str">
        <f ca="1">+IF(OFFSET('Sanitation Data'!$D$31,0,10*ROW('Sanitation Data'!D143))="","",OFFSET('Sanitation Data'!$D$31,0,10*ROW('Sanitation Data'!D143)))</f>
        <v/>
      </c>
      <c r="CO149" s="382" t="str">
        <f ca="1">+IF(OFFSET('Sanitation Data'!$D$32,0,10*ROW('Sanitation Data'!D143))="","",OFFSET('Sanitation Data'!$D$32,0,10*ROW('Sanitation Data'!D143)))</f>
        <v/>
      </c>
      <c r="CP149" s="382" t="str">
        <f ca="1">+IF(OFFSET('Sanitation Data'!$E$28,0,10*ROW('Sanitation Data'!E143))="","",OFFSET('Sanitation Data'!$E$28,0,10*ROW('Sanitation Data'!E143)))</f>
        <v/>
      </c>
      <c r="CQ149" s="382" t="str">
        <f ca="1">+IF(OFFSET('Sanitation Data'!$E$29,0,10*ROW('Sanitation Data'!E143))="","",OFFSET('Sanitation Data'!$E$29,0,10*ROW('Sanitation Data'!E143)))</f>
        <v/>
      </c>
      <c r="CR149" s="382" t="str">
        <f ca="1">+IF(OFFSET('Sanitation Data'!$E$30,0,10*ROW('Sanitation Data'!E143))="","",OFFSET('Sanitation Data'!$E$30,0,10*ROW('Sanitation Data'!E143)))</f>
        <v/>
      </c>
      <c r="CS149" s="382" t="str">
        <f ca="1">+IF(OFFSET('Sanitation Data'!$E$31,0,10*ROW('Sanitation Data'!E143))="","",OFFSET('Sanitation Data'!$E$31,0,10*ROW('Sanitation Data'!E143)))</f>
        <v/>
      </c>
      <c r="CT149" s="382" t="str">
        <f ca="1">+IF(OFFSET('Sanitation Data'!$E$32,0,10*ROW('Sanitation Data'!E143))="","",OFFSET('Sanitation Data'!$E$32,0,10*ROW('Sanitation Data'!E143)))</f>
        <v/>
      </c>
      <c r="CU149" s="382" t="str">
        <f ca="1">+IF(OFFSET('Sanitation Data'!$F$28,0,10*ROW('Sanitation Data'!F143))="","",OFFSET('Sanitation Data'!$F$28,0,10*ROW('Sanitation Data'!F143)))</f>
        <v/>
      </c>
      <c r="CV149" s="382" t="str">
        <f ca="1">+IF(OFFSET('Sanitation Data'!$F$29,0,10*ROW('Sanitation Data'!F143))="","",OFFSET('Sanitation Data'!$F$29,0,10*ROW('Sanitation Data'!F143)))</f>
        <v/>
      </c>
      <c r="CW149" s="382" t="str">
        <f ca="1">+IF(OFFSET('Sanitation Data'!$F$30,0,10*ROW('Sanitation Data'!F143))="","",OFFSET('Sanitation Data'!$F$30,0,10*ROW('Sanitation Data'!F143)))</f>
        <v/>
      </c>
      <c r="CX149" s="382" t="str">
        <f ca="1">+IF(OFFSET('Sanitation Data'!$F$31,0,10*ROW('Sanitation Data'!F143))="","",OFFSET('Sanitation Data'!$F$31,0,10*ROW('Sanitation Data'!F143)))</f>
        <v/>
      </c>
      <c r="CY149" s="382" t="str">
        <f ca="1">+IF(OFFSET('Sanitation Data'!$F$32,0,10*ROW('Sanitation Data'!F143))="","",OFFSET('Sanitation Data'!$F$32,0,10*ROW('Sanitation Data'!F143)))</f>
        <v/>
      </c>
      <c r="CZ149" s="382" t="str">
        <f ca="1">+IF(OFFSET('Sanitation Data'!$G$28,0,10*ROW('Sanitation Data'!G143))="","",OFFSET('Sanitation Data'!$G$28,0,10*ROW('Sanitation Data'!G143)))</f>
        <v/>
      </c>
      <c r="DA149" s="382" t="str">
        <f ca="1">+IF(OFFSET('Sanitation Data'!$G$29,0,10*ROW('Sanitation Data'!G143))="","",OFFSET('Sanitation Data'!$G$29,0,10*ROW('Sanitation Data'!G143)))</f>
        <v/>
      </c>
      <c r="DB149" s="382" t="str">
        <f ca="1">+IF(OFFSET('Sanitation Data'!$G$30,0,10*ROW('Sanitation Data'!G143))="","",OFFSET('Sanitation Data'!$G$30,0,10*ROW('Sanitation Data'!G143)))</f>
        <v/>
      </c>
      <c r="DC149" s="382" t="str">
        <f ca="1">+IF(OFFSET('Sanitation Data'!$G$31,0,10*ROW('Sanitation Data'!G143))="","",OFFSET('Sanitation Data'!$G$31,0,10*ROW('Sanitation Data'!G143)))</f>
        <v/>
      </c>
      <c r="DD149" s="382" t="str">
        <f ca="1">+IF(OFFSET('Sanitation Data'!$G$32,0,10*ROW('Sanitation Data'!G143))="","",OFFSET('Sanitation Data'!$G$32,0,10*ROW('Sanitation Data'!G143)))</f>
        <v/>
      </c>
      <c r="DE149" s="382" t="str">
        <f ca="1">+IF(OFFSET('Sanitation Data'!$H$28,0,10*ROW('Sanitation Data'!H143))="","",OFFSET('Sanitation Data'!$H$28,0,10*ROW('Sanitation Data'!H143)))</f>
        <v/>
      </c>
      <c r="DF149" s="382" t="str">
        <f ca="1">+IF(OFFSET('Sanitation Data'!$H$29,0,10*ROW('Sanitation Data'!H143))="","",OFFSET('Sanitation Data'!$H$29,0,10*ROW('Sanitation Data'!H143)))</f>
        <v/>
      </c>
      <c r="DG149" s="382" t="str">
        <f ca="1">+IF(OFFSET('Sanitation Data'!$H$30,0,10*ROW('Sanitation Data'!H143))="","",OFFSET('Sanitation Data'!$H$30,0,10*ROW('Sanitation Data'!H143)))</f>
        <v/>
      </c>
      <c r="DH149" s="382" t="str">
        <f ca="1">+IF(OFFSET('Sanitation Data'!$H$31,0,10*ROW('Sanitation Data'!H143))="","",OFFSET('Sanitation Data'!$H$31,0,10*ROW('Sanitation Data'!H143)))</f>
        <v/>
      </c>
      <c r="DI149" s="382" t="str">
        <f ca="1">+IF(OFFSET('Sanitation Data'!$H$32,0,10*ROW('Sanitation Data'!H143))="","",OFFSET('Sanitation Data'!$H$32,0,10*ROW('Sanitation Data'!H143)))</f>
        <v/>
      </c>
      <c r="DJ149" s="382" t="str">
        <f ca="1">+IF(OFFSET('Sanitation Data'!$I$28,0,10*ROW('Sanitation Data'!I143))="","",OFFSET('Sanitation Data'!$I$28,0,10*ROW('Sanitation Data'!I143)))</f>
        <v/>
      </c>
      <c r="DK149" s="382" t="str">
        <f ca="1">+IF(OFFSET('Sanitation Data'!$I$29,0,10*ROW('Sanitation Data'!I143))="","",OFFSET('Sanitation Data'!$I$29,0,10*ROW('Sanitation Data'!I143)))</f>
        <v/>
      </c>
      <c r="DL149" s="382" t="str">
        <f ca="1">+IF(OFFSET('Sanitation Data'!$I$30,0,10*ROW('Sanitation Data'!I143))="","",OFFSET('Sanitation Data'!$I$30,0,10*ROW('Sanitation Data'!I143)))</f>
        <v/>
      </c>
      <c r="DM149" s="382" t="str">
        <f ca="1">+IF(OFFSET('Sanitation Data'!$I$31,0,10*ROW('Sanitation Data'!I143))="","",OFFSET('Sanitation Data'!$I$31,0,10*ROW('Sanitation Data'!I143)))</f>
        <v/>
      </c>
      <c r="DN149" s="382" t="str">
        <f ca="1">+IF(OFFSET('Sanitation Data'!$I$32,0,10*ROW('Sanitation Data'!I143))="","",OFFSET('Sanitation Data'!$I$32,0,10*ROW('Sanitation Data'!I143)))</f>
        <v/>
      </c>
      <c r="DO149" s="382" t="str">
        <f ca="1">+IF(OFFSET('Hygiene Data'!$D$11,0,10*ROW('Hygiene Data'!D143))="","",OFFSET('Hygiene Data'!$D$11,0,10*ROW('Hygiene Data'!D143)))</f>
        <v/>
      </c>
      <c r="DP149" s="382" t="str">
        <f ca="1">+IF(OFFSET('Hygiene Data'!$D$12,0,10*ROW('Hygiene Data'!D143))="","",OFFSET('Hygiene Data'!$D$12,0,10*ROW('Hygiene Data'!D143)))</f>
        <v/>
      </c>
      <c r="DQ149" s="382" t="str">
        <f ca="1">+IF(OFFSET('Hygiene Data'!$D$13,0,10*ROW('Hygiene Data'!D143))="","",OFFSET('Hygiene Data'!$D$13,0,10*ROW('Hygiene Data'!D143)))</f>
        <v/>
      </c>
      <c r="DR149" s="382" t="str">
        <f ca="1">+IF(OFFSET('Hygiene Data'!$E$11,0,10*ROW('Hygiene Data'!E143))="","",OFFSET('Hygiene Data'!$E$11,0,10*ROW('Hygiene Data'!E143)))</f>
        <v/>
      </c>
      <c r="DS149" s="382" t="str">
        <f ca="1">+IF(OFFSET('Hygiene Data'!$E$12,0,10*ROW('Hygiene Data'!E143))="","",OFFSET('Hygiene Data'!$E$12,0,10*ROW('Hygiene Data'!E143)))</f>
        <v/>
      </c>
      <c r="DT149" s="382" t="str">
        <f ca="1">+IF(OFFSET('Hygiene Data'!$E$13,0,10*ROW('Hygiene Data'!E143))="","",OFFSET('Hygiene Data'!$E$13,0,10*ROW('Hygiene Data'!E143)))</f>
        <v/>
      </c>
      <c r="DU149" s="382" t="str">
        <f ca="1">+IF(OFFSET('Hygiene Data'!$F$11,0,10*ROW('Hygiene Data'!F143))="","",OFFSET('Hygiene Data'!$F$11,0,10*ROW('Hygiene Data'!F143)))</f>
        <v/>
      </c>
      <c r="DV149" s="382" t="str">
        <f ca="1">+IF(OFFSET('Hygiene Data'!$F$12,0,10*ROW('Hygiene Data'!F143))="","",OFFSET('Hygiene Data'!$F$12,0,10*ROW('Hygiene Data'!F143)))</f>
        <v/>
      </c>
      <c r="DW149" s="382" t="str">
        <f ca="1">+IF(OFFSET('Hygiene Data'!$F$13,0,10*ROW('Hygiene Data'!F143))="","",OFFSET('Hygiene Data'!$F$13,0,10*ROW('Hygiene Data'!F143)))</f>
        <v/>
      </c>
      <c r="DX149" s="382" t="str">
        <f ca="1">+IF(OFFSET('Hygiene Data'!$G$11,0,10*ROW('Hygiene Data'!G143))="","",OFFSET('Hygiene Data'!$G$11,0,10*ROW('Hygiene Data'!G143)))</f>
        <v/>
      </c>
      <c r="DY149" s="382" t="str">
        <f ca="1">+IF(OFFSET('Hygiene Data'!$G$12,0,10*ROW('Hygiene Data'!G143))="","",OFFSET('Hygiene Data'!$G$12,0,10*ROW('Hygiene Data'!G143)))</f>
        <v/>
      </c>
      <c r="DZ149" s="382" t="str">
        <f ca="1">+IF(OFFSET('Hygiene Data'!$G$13,0,10*ROW('Hygiene Data'!G143))="","",OFFSET('Hygiene Data'!$G$13,0,10*ROW('Hygiene Data'!G143)))</f>
        <v/>
      </c>
      <c r="EA149" s="382" t="str">
        <f ca="1">+IF(OFFSET('Hygiene Data'!$H$11,0,10*ROW('Hygiene Data'!H143))="","",OFFSET('Hygiene Data'!$H$11,0,10*ROW('Hygiene Data'!H143)))</f>
        <v/>
      </c>
      <c r="EB149" s="382" t="str">
        <f ca="1">+IF(OFFSET('Hygiene Data'!$H$12,0,10*ROW('Hygiene Data'!H143))="","",OFFSET('Hygiene Data'!$H$12,0,10*ROW('Hygiene Data'!H143)))</f>
        <v/>
      </c>
      <c r="EC149" s="382" t="str">
        <f ca="1">+IF(OFFSET('Hygiene Data'!$H$13,0,10*ROW('Hygiene Data'!H143))="","",OFFSET('Hygiene Data'!$H$13,0,10*ROW('Hygiene Data'!H143)))</f>
        <v/>
      </c>
      <c r="ED149" s="382" t="str">
        <f ca="1">+IF(OFFSET('Hygiene Data'!$I$11,0,10*ROW('Hygiene Data'!I143))="","",OFFSET('Hygiene Data'!$I$11,0,10*ROW('Hygiene Data'!I143)))</f>
        <v/>
      </c>
      <c r="EE149" s="382" t="str">
        <f ca="1">+IF(OFFSET('Hygiene Data'!$I$12,0,10*ROW('Hygiene Data'!I143))="","",OFFSET('Hygiene Data'!$I$12,0,10*ROW('Hygiene Data'!I143)))</f>
        <v/>
      </c>
      <c r="EF149" s="382" t="str">
        <f ca="1">+IF(OFFSET('Hygiene Data'!$I$13,0,10*ROW('Hygiene Data'!I143))="","",OFFSET('Hygiene Data'!$I$13,0,10*ROW('Hygiene Data'!I143)))</f>
        <v/>
      </c>
    </row>
    <row r="150" spans="1:136" x14ac:dyDescent="0.25">
      <c r="A150" s="491" t="str">
        <f ca="1">+IF(OFFSET('Water Data'!$B$2,0,10*ROW('Water Data'!E144))="","",OFFSET('Water Data'!$B$2,0,10*ROW('Water Data'!E144)))</f>
        <v/>
      </c>
      <c r="B150" s="491"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18" t="str">
        <f t="shared" ca="1" si="2"/>
        <v/>
      </c>
      <c r="D150" s="519"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19"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19"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19"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19"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19"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19"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19"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19"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19"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19"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19"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19"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19"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19"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19"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19"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19"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20"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20"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20"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20"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20"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20"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20"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20"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20"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20"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20"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20"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20"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20"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20"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20"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20"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20"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20"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20"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20"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20"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20"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20"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20"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20"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20"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20"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20"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20"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21"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97"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21"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21"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21"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21"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21"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21"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21"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21"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21"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21"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21"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21"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21"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21"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21"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21"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82" t="str">
        <f ca="1">+IF(OFFSET('Water Data'!$D$27,0,10*ROW('Water Data'!D144))="","",OFFSET('Water Data'!$D$27,0,10*ROW('Water Data'!D144)))</f>
        <v/>
      </c>
      <c r="BT150" s="382" t="str">
        <f ca="1">+IF(OFFSET('Water Data'!$D$28,0,10*ROW('Water Data'!D144))="","",OFFSET('Water Data'!$D$28,0,10*ROW('Water Data'!D144)))</f>
        <v/>
      </c>
      <c r="BU150" s="382" t="str">
        <f ca="1">+IF(OFFSET('Water Data'!$D$29,0,10*ROW('Water Data'!D144))="","",OFFSET('Water Data'!$D$29,0,10*ROW('Water Data'!D144)))</f>
        <v/>
      </c>
      <c r="BV150" s="382" t="str">
        <f ca="1">+IF(OFFSET('Water Data'!$E$27,0,10*ROW('Water Data'!E144))="","",OFFSET('Water Data'!$E$27,0,10*ROW('Water Data'!E144)))</f>
        <v/>
      </c>
      <c r="BW150" s="382" t="str">
        <f ca="1">+IF(OFFSET('Water Data'!$E$28,0,10*ROW('Water Data'!E144))="","",OFFSET('Water Data'!$E$28,0,10*ROW('Water Data'!E144)))</f>
        <v/>
      </c>
      <c r="BX150" s="382" t="str">
        <f ca="1">+IF(OFFSET('Water Data'!$E$29,0,10*ROW('Water Data'!E144))="","",OFFSET('Water Data'!$E$29,0,10*ROW('Water Data'!E144)))</f>
        <v/>
      </c>
      <c r="BY150" s="382" t="str">
        <f ca="1">+IF(OFFSET('Water Data'!$F$27,0,10*ROW('Water Data'!F144))="","",OFFSET('Water Data'!$F$27,0,10*ROW('Water Data'!F144)))</f>
        <v/>
      </c>
      <c r="BZ150" s="382" t="str">
        <f ca="1">+IF(OFFSET('Water Data'!$F$28,0,10*ROW('Water Data'!F144))="","",OFFSET('Water Data'!$F$28,0,10*ROW('Water Data'!F144)))</f>
        <v/>
      </c>
      <c r="CA150" s="382" t="str">
        <f ca="1">+IF(OFFSET('Water Data'!$F$29,0,10*ROW('Water Data'!F144))="","",OFFSET('Water Data'!$F$29,0,10*ROW('Water Data'!F144)))</f>
        <v/>
      </c>
      <c r="CB150" s="382" t="str">
        <f ca="1">+IF(OFFSET('Water Data'!$G$27,0,10*ROW('Water Data'!G144))="","",OFFSET('Water Data'!$G$27,0,10*ROW('Water Data'!G144)))</f>
        <v/>
      </c>
      <c r="CC150" s="382" t="str">
        <f ca="1">+IF(OFFSET('Water Data'!$G$28,0,10*ROW('Water Data'!G144))="","",OFFSET('Water Data'!$G$28,0,10*ROW('Water Data'!G144)))</f>
        <v/>
      </c>
      <c r="CD150" s="382" t="str">
        <f ca="1">+IF(OFFSET('Water Data'!$G$29,0,10*ROW('Water Data'!G144))="","",OFFSET('Water Data'!$G$29,0,10*ROW('Water Data'!G144)))</f>
        <v/>
      </c>
      <c r="CE150" s="382" t="str">
        <f ca="1">+IF(OFFSET('Water Data'!$H$27,0,10*ROW('Water Data'!H144))="","",OFFSET('Water Data'!$H$27,0,10*ROW('Water Data'!H144)))</f>
        <v/>
      </c>
      <c r="CF150" s="382" t="str">
        <f ca="1">+IF(OFFSET('Water Data'!$H$28,0,10*ROW('Water Data'!H144))="","",OFFSET('Water Data'!$H$28,0,10*ROW('Water Data'!H144)))</f>
        <v/>
      </c>
      <c r="CG150" s="382" t="str">
        <f ca="1">+IF(OFFSET('Water Data'!$H$29,0,10*ROW('Water Data'!H144))="","",OFFSET('Water Data'!$H$29,0,10*ROW('Water Data'!H144)))</f>
        <v/>
      </c>
      <c r="CH150" s="382" t="str">
        <f ca="1">+IF(OFFSET('Water Data'!$I$27,0,10*ROW('Water Data'!I144))="","",OFFSET('Water Data'!$I$27,0,10*ROW('Water Data'!I144)))</f>
        <v/>
      </c>
      <c r="CI150" s="382" t="str">
        <f ca="1">+IF(OFFSET('Water Data'!$I$28,0,10*ROW('Water Data'!I144))="","",OFFSET('Water Data'!$I$28,0,10*ROW('Water Data'!I144)))</f>
        <v/>
      </c>
      <c r="CJ150" s="382" t="str">
        <f ca="1">+IF(OFFSET('Water Data'!$I$29,0,10*ROW('Water Data'!I144))="","",OFFSET('Water Data'!$I$29,0,10*ROW('Water Data'!I144)))</f>
        <v/>
      </c>
      <c r="CK150" s="382" t="str">
        <f ca="1">+IF(OFFSET('Sanitation Data'!$D$28,0,10*ROW('Sanitation Data'!D144))="","",OFFSET('Sanitation Data'!$D$28,0,10*ROW('Sanitation Data'!D144)))</f>
        <v/>
      </c>
      <c r="CL150" s="382" t="str">
        <f ca="1">+IF(OFFSET('Sanitation Data'!$D$29,0,10*ROW('Sanitation Data'!D144))="","",OFFSET('Sanitation Data'!$D$29,0,10*ROW('Sanitation Data'!D144)))</f>
        <v/>
      </c>
      <c r="CM150" s="382" t="str">
        <f ca="1">+IF(OFFSET('Sanitation Data'!$D$30,0,10*ROW('Sanitation Data'!D144))="","",OFFSET('Sanitation Data'!$D$30,0,10*ROW('Sanitation Data'!D144)))</f>
        <v/>
      </c>
      <c r="CN150" s="382" t="str">
        <f ca="1">+IF(OFFSET('Sanitation Data'!$D$31,0,10*ROW('Sanitation Data'!D144))="","",OFFSET('Sanitation Data'!$D$31,0,10*ROW('Sanitation Data'!D144)))</f>
        <v/>
      </c>
      <c r="CO150" s="382" t="str">
        <f ca="1">+IF(OFFSET('Sanitation Data'!$D$32,0,10*ROW('Sanitation Data'!D144))="","",OFFSET('Sanitation Data'!$D$32,0,10*ROW('Sanitation Data'!D144)))</f>
        <v/>
      </c>
      <c r="CP150" s="382" t="str">
        <f ca="1">+IF(OFFSET('Sanitation Data'!$E$28,0,10*ROW('Sanitation Data'!E144))="","",OFFSET('Sanitation Data'!$E$28,0,10*ROW('Sanitation Data'!E144)))</f>
        <v/>
      </c>
      <c r="CQ150" s="382" t="str">
        <f ca="1">+IF(OFFSET('Sanitation Data'!$E$29,0,10*ROW('Sanitation Data'!E144))="","",OFFSET('Sanitation Data'!$E$29,0,10*ROW('Sanitation Data'!E144)))</f>
        <v/>
      </c>
      <c r="CR150" s="382" t="str">
        <f ca="1">+IF(OFFSET('Sanitation Data'!$E$30,0,10*ROW('Sanitation Data'!E144))="","",OFFSET('Sanitation Data'!$E$30,0,10*ROW('Sanitation Data'!E144)))</f>
        <v/>
      </c>
      <c r="CS150" s="382" t="str">
        <f ca="1">+IF(OFFSET('Sanitation Data'!$E$31,0,10*ROW('Sanitation Data'!E144))="","",OFFSET('Sanitation Data'!$E$31,0,10*ROW('Sanitation Data'!E144)))</f>
        <v/>
      </c>
      <c r="CT150" s="382" t="str">
        <f ca="1">+IF(OFFSET('Sanitation Data'!$E$32,0,10*ROW('Sanitation Data'!E144))="","",OFFSET('Sanitation Data'!$E$32,0,10*ROW('Sanitation Data'!E144)))</f>
        <v/>
      </c>
      <c r="CU150" s="382" t="str">
        <f ca="1">+IF(OFFSET('Sanitation Data'!$F$28,0,10*ROW('Sanitation Data'!F144))="","",OFFSET('Sanitation Data'!$F$28,0,10*ROW('Sanitation Data'!F144)))</f>
        <v/>
      </c>
      <c r="CV150" s="382" t="str">
        <f ca="1">+IF(OFFSET('Sanitation Data'!$F$29,0,10*ROW('Sanitation Data'!F144))="","",OFFSET('Sanitation Data'!$F$29,0,10*ROW('Sanitation Data'!F144)))</f>
        <v/>
      </c>
      <c r="CW150" s="382" t="str">
        <f ca="1">+IF(OFFSET('Sanitation Data'!$F$30,0,10*ROW('Sanitation Data'!F144))="","",OFFSET('Sanitation Data'!$F$30,0,10*ROW('Sanitation Data'!F144)))</f>
        <v/>
      </c>
      <c r="CX150" s="382" t="str">
        <f ca="1">+IF(OFFSET('Sanitation Data'!$F$31,0,10*ROW('Sanitation Data'!F144))="","",OFFSET('Sanitation Data'!$F$31,0,10*ROW('Sanitation Data'!F144)))</f>
        <v/>
      </c>
      <c r="CY150" s="382" t="str">
        <f ca="1">+IF(OFFSET('Sanitation Data'!$F$32,0,10*ROW('Sanitation Data'!F144))="","",OFFSET('Sanitation Data'!$F$32,0,10*ROW('Sanitation Data'!F144)))</f>
        <v/>
      </c>
      <c r="CZ150" s="382" t="str">
        <f ca="1">+IF(OFFSET('Sanitation Data'!$G$28,0,10*ROW('Sanitation Data'!G144))="","",OFFSET('Sanitation Data'!$G$28,0,10*ROW('Sanitation Data'!G144)))</f>
        <v/>
      </c>
      <c r="DA150" s="382" t="str">
        <f ca="1">+IF(OFFSET('Sanitation Data'!$G$29,0,10*ROW('Sanitation Data'!G144))="","",OFFSET('Sanitation Data'!$G$29,0,10*ROW('Sanitation Data'!G144)))</f>
        <v/>
      </c>
      <c r="DB150" s="382" t="str">
        <f ca="1">+IF(OFFSET('Sanitation Data'!$G$30,0,10*ROW('Sanitation Data'!G144))="","",OFFSET('Sanitation Data'!$G$30,0,10*ROW('Sanitation Data'!G144)))</f>
        <v/>
      </c>
      <c r="DC150" s="382" t="str">
        <f ca="1">+IF(OFFSET('Sanitation Data'!$G$31,0,10*ROW('Sanitation Data'!G144))="","",OFFSET('Sanitation Data'!$G$31,0,10*ROW('Sanitation Data'!G144)))</f>
        <v/>
      </c>
      <c r="DD150" s="382" t="str">
        <f ca="1">+IF(OFFSET('Sanitation Data'!$G$32,0,10*ROW('Sanitation Data'!G144))="","",OFFSET('Sanitation Data'!$G$32,0,10*ROW('Sanitation Data'!G144)))</f>
        <v/>
      </c>
      <c r="DE150" s="382" t="str">
        <f ca="1">+IF(OFFSET('Sanitation Data'!$H$28,0,10*ROW('Sanitation Data'!H144))="","",OFFSET('Sanitation Data'!$H$28,0,10*ROW('Sanitation Data'!H144)))</f>
        <v/>
      </c>
      <c r="DF150" s="382" t="str">
        <f ca="1">+IF(OFFSET('Sanitation Data'!$H$29,0,10*ROW('Sanitation Data'!H144))="","",OFFSET('Sanitation Data'!$H$29,0,10*ROW('Sanitation Data'!H144)))</f>
        <v/>
      </c>
      <c r="DG150" s="382" t="str">
        <f ca="1">+IF(OFFSET('Sanitation Data'!$H$30,0,10*ROW('Sanitation Data'!H144))="","",OFFSET('Sanitation Data'!$H$30,0,10*ROW('Sanitation Data'!H144)))</f>
        <v/>
      </c>
      <c r="DH150" s="382" t="str">
        <f ca="1">+IF(OFFSET('Sanitation Data'!$H$31,0,10*ROW('Sanitation Data'!H144))="","",OFFSET('Sanitation Data'!$H$31,0,10*ROW('Sanitation Data'!H144)))</f>
        <v/>
      </c>
      <c r="DI150" s="382" t="str">
        <f ca="1">+IF(OFFSET('Sanitation Data'!$H$32,0,10*ROW('Sanitation Data'!H144))="","",OFFSET('Sanitation Data'!$H$32,0,10*ROW('Sanitation Data'!H144)))</f>
        <v/>
      </c>
      <c r="DJ150" s="382" t="str">
        <f ca="1">+IF(OFFSET('Sanitation Data'!$I$28,0,10*ROW('Sanitation Data'!I144))="","",OFFSET('Sanitation Data'!$I$28,0,10*ROW('Sanitation Data'!I144)))</f>
        <v/>
      </c>
      <c r="DK150" s="382" t="str">
        <f ca="1">+IF(OFFSET('Sanitation Data'!$I$29,0,10*ROW('Sanitation Data'!I144))="","",OFFSET('Sanitation Data'!$I$29,0,10*ROW('Sanitation Data'!I144)))</f>
        <v/>
      </c>
      <c r="DL150" s="382" t="str">
        <f ca="1">+IF(OFFSET('Sanitation Data'!$I$30,0,10*ROW('Sanitation Data'!I144))="","",OFFSET('Sanitation Data'!$I$30,0,10*ROW('Sanitation Data'!I144)))</f>
        <v/>
      </c>
      <c r="DM150" s="382" t="str">
        <f ca="1">+IF(OFFSET('Sanitation Data'!$I$31,0,10*ROW('Sanitation Data'!I144))="","",OFFSET('Sanitation Data'!$I$31,0,10*ROW('Sanitation Data'!I144)))</f>
        <v/>
      </c>
      <c r="DN150" s="382" t="str">
        <f ca="1">+IF(OFFSET('Sanitation Data'!$I$32,0,10*ROW('Sanitation Data'!I144))="","",OFFSET('Sanitation Data'!$I$32,0,10*ROW('Sanitation Data'!I144)))</f>
        <v/>
      </c>
      <c r="DO150" s="382" t="str">
        <f ca="1">+IF(OFFSET('Hygiene Data'!$D$11,0,10*ROW('Hygiene Data'!D144))="","",OFFSET('Hygiene Data'!$D$11,0,10*ROW('Hygiene Data'!D144)))</f>
        <v/>
      </c>
      <c r="DP150" s="382" t="str">
        <f ca="1">+IF(OFFSET('Hygiene Data'!$D$12,0,10*ROW('Hygiene Data'!D144))="","",OFFSET('Hygiene Data'!$D$12,0,10*ROW('Hygiene Data'!D144)))</f>
        <v/>
      </c>
      <c r="DQ150" s="382" t="str">
        <f ca="1">+IF(OFFSET('Hygiene Data'!$D$13,0,10*ROW('Hygiene Data'!D144))="","",OFFSET('Hygiene Data'!$D$13,0,10*ROW('Hygiene Data'!D144)))</f>
        <v/>
      </c>
      <c r="DR150" s="382" t="str">
        <f ca="1">+IF(OFFSET('Hygiene Data'!$E$11,0,10*ROW('Hygiene Data'!E144))="","",OFFSET('Hygiene Data'!$E$11,0,10*ROW('Hygiene Data'!E144)))</f>
        <v/>
      </c>
      <c r="DS150" s="382" t="str">
        <f ca="1">+IF(OFFSET('Hygiene Data'!$E$12,0,10*ROW('Hygiene Data'!E144))="","",OFFSET('Hygiene Data'!$E$12,0,10*ROW('Hygiene Data'!E144)))</f>
        <v/>
      </c>
      <c r="DT150" s="382" t="str">
        <f ca="1">+IF(OFFSET('Hygiene Data'!$E$13,0,10*ROW('Hygiene Data'!E144))="","",OFFSET('Hygiene Data'!$E$13,0,10*ROW('Hygiene Data'!E144)))</f>
        <v/>
      </c>
      <c r="DU150" s="382" t="str">
        <f ca="1">+IF(OFFSET('Hygiene Data'!$F$11,0,10*ROW('Hygiene Data'!F144))="","",OFFSET('Hygiene Data'!$F$11,0,10*ROW('Hygiene Data'!F144)))</f>
        <v/>
      </c>
      <c r="DV150" s="382" t="str">
        <f ca="1">+IF(OFFSET('Hygiene Data'!$F$12,0,10*ROW('Hygiene Data'!F144))="","",OFFSET('Hygiene Data'!$F$12,0,10*ROW('Hygiene Data'!F144)))</f>
        <v/>
      </c>
      <c r="DW150" s="382" t="str">
        <f ca="1">+IF(OFFSET('Hygiene Data'!$F$13,0,10*ROW('Hygiene Data'!F144))="","",OFFSET('Hygiene Data'!$F$13,0,10*ROW('Hygiene Data'!F144)))</f>
        <v/>
      </c>
      <c r="DX150" s="382" t="str">
        <f ca="1">+IF(OFFSET('Hygiene Data'!$G$11,0,10*ROW('Hygiene Data'!G144))="","",OFFSET('Hygiene Data'!$G$11,0,10*ROW('Hygiene Data'!G144)))</f>
        <v/>
      </c>
      <c r="DY150" s="382" t="str">
        <f ca="1">+IF(OFFSET('Hygiene Data'!$G$12,0,10*ROW('Hygiene Data'!G144))="","",OFFSET('Hygiene Data'!$G$12,0,10*ROW('Hygiene Data'!G144)))</f>
        <v/>
      </c>
      <c r="DZ150" s="382" t="str">
        <f ca="1">+IF(OFFSET('Hygiene Data'!$G$13,0,10*ROW('Hygiene Data'!G144))="","",OFFSET('Hygiene Data'!$G$13,0,10*ROW('Hygiene Data'!G144)))</f>
        <v/>
      </c>
      <c r="EA150" s="382" t="str">
        <f ca="1">+IF(OFFSET('Hygiene Data'!$H$11,0,10*ROW('Hygiene Data'!H144))="","",OFFSET('Hygiene Data'!$H$11,0,10*ROW('Hygiene Data'!H144)))</f>
        <v/>
      </c>
      <c r="EB150" s="382" t="str">
        <f ca="1">+IF(OFFSET('Hygiene Data'!$H$12,0,10*ROW('Hygiene Data'!H144))="","",OFFSET('Hygiene Data'!$H$12,0,10*ROW('Hygiene Data'!H144)))</f>
        <v/>
      </c>
      <c r="EC150" s="382" t="str">
        <f ca="1">+IF(OFFSET('Hygiene Data'!$H$13,0,10*ROW('Hygiene Data'!H144))="","",OFFSET('Hygiene Data'!$H$13,0,10*ROW('Hygiene Data'!H144)))</f>
        <v/>
      </c>
      <c r="ED150" s="382" t="str">
        <f ca="1">+IF(OFFSET('Hygiene Data'!$I$11,0,10*ROW('Hygiene Data'!I144))="","",OFFSET('Hygiene Data'!$I$11,0,10*ROW('Hygiene Data'!I144)))</f>
        <v/>
      </c>
      <c r="EE150" s="382" t="str">
        <f ca="1">+IF(OFFSET('Hygiene Data'!$I$12,0,10*ROW('Hygiene Data'!I144))="","",OFFSET('Hygiene Data'!$I$12,0,10*ROW('Hygiene Data'!I144)))</f>
        <v/>
      </c>
      <c r="EF150" s="382" t="str">
        <f ca="1">+IF(OFFSET('Hygiene Data'!$I$13,0,10*ROW('Hygiene Data'!I144))="","",OFFSET('Hygiene Data'!$I$13,0,10*ROW('Hygiene Data'!I144)))</f>
        <v/>
      </c>
    </row>
    <row r="151" spans="1:136" x14ac:dyDescent="0.25">
      <c r="A151" s="491" t="str">
        <f ca="1">+IF(OFFSET('Water Data'!$B$2,0,10*ROW('Water Data'!E145))="","",OFFSET('Water Data'!$B$2,0,10*ROW('Water Data'!E145)))</f>
        <v/>
      </c>
      <c r="B151" s="491"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18" t="str">
        <f t="shared" ca="1" si="2"/>
        <v/>
      </c>
      <c r="D151" s="519"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19"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19"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19"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19"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19"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19"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19"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19"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19"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19"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19"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19"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19"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19"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19"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19"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19"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20"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20"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20"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20"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20"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20"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20"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20"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20"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20"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20"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20"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20"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20"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20"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20"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20"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20"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20"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20"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20"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20"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20"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20"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20"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20"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20"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20"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20"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20"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21"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97"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21"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21"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21"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21"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21"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21"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21"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21"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21"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21"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21"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21"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21"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21"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21"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21"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82" t="str">
        <f ca="1">+IF(OFFSET('Water Data'!$D$27,0,10*ROW('Water Data'!D145))="","",OFFSET('Water Data'!$D$27,0,10*ROW('Water Data'!D145)))</f>
        <v/>
      </c>
      <c r="BT151" s="382" t="str">
        <f ca="1">+IF(OFFSET('Water Data'!$D$28,0,10*ROW('Water Data'!D145))="","",OFFSET('Water Data'!$D$28,0,10*ROW('Water Data'!D145)))</f>
        <v/>
      </c>
      <c r="BU151" s="382" t="str">
        <f ca="1">+IF(OFFSET('Water Data'!$D$29,0,10*ROW('Water Data'!D145))="","",OFFSET('Water Data'!$D$29,0,10*ROW('Water Data'!D145)))</f>
        <v/>
      </c>
      <c r="BV151" s="382" t="str">
        <f ca="1">+IF(OFFSET('Water Data'!$E$27,0,10*ROW('Water Data'!E145))="","",OFFSET('Water Data'!$E$27,0,10*ROW('Water Data'!E145)))</f>
        <v/>
      </c>
      <c r="BW151" s="382" t="str">
        <f ca="1">+IF(OFFSET('Water Data'!$E$28,0,10*ROW('Water Data'!E145))="","",OFFSET('Water Data'!$E$28,0,10*ROW('Water Data'!E145)))</f>
        <v/>
      </c>
      <c r="BX151" s="382" t="str">
        <f ca="1">+IF(OFFSET('Water Data'!$E$29,0,10*ROW('Water Data'!E145))="","",OFFSET('Water Data'!$E$29,0,10*ROW('Water Data'!E145)))</f>
        <v/>
      </c>
      <c r="BY151" s="382" t="str">
        <f ca="1">+IF(OFFSET('Water Data'!$F$27,0,10*ROW('Water Data'!F145))="","",OFFSET('Water Data'!$F$27,0,10*ROW('Water Data'!F145)))</f>
        <v/>
      </c>
      <c r="BZ151" s="382" t="str">
        <f ca="1">+IF(OFFSET('Water Data'!$F$28,0,10*ROW('Water Data'!F145))="","",OFFSET('Water Data'!$F$28,0,10*ROW('Water Data'!F145)))</f>
        <v/>
      </c>
      <c r="CA151" s="382" t="str">
        <f ca="1">+IF(OFFSET('Water Data'!$F$29,0,10*ROW('Water Data'!F145))="","",OFFSET('Water Data'!$F$29,0,10*ROW('Water Data'!F145)))</f>
        <v/>
      </c>
      <c r="CB151" s="382" t="str">
        <f ca="1">+IF(OFFSET('Water Data'!$G$27,0,10*ROW('Water Data'!G145))="","",OFFSET('Water Data'!$G$27,0,10*ROW('Water Data'!G145)))</f>
        <v/>
      </c>
      <c r="CC151" s="382" t="str">
        <f ca="1">+IF(OFFSET('Water Data'!$G$28,0,10*ROW('Water Data'!G145))="","",OFFSET('Water Data'!$G$28,0,10*ROW('Water Data'!G145)))</f>
        <v/>
      </c>
      <c r="CD151" s="382" t="str">
        <f ca="1">+IF(OFFSET('Water Data'!$G$29,0,10*ROW('Water Data'!G145))="","",OFFSET('Water Data'!$G$29,0,10*ROW('Water Data'!G145)))</f>
        <v/>
      </c>
      <c r="CE151" s="382" t="str">
        <f ca="1">+IF(OFFSET('Water Data'!$H$27,0,10*ROW('Water Data'!H145))="","",OFFSET('Water Data'!$H$27,0,10*ROW('Water Data'!H145)))</f>
        <v/>
      </c>
      <c r="CF151" s="382" t="str">
        <f ca="1">+IF(OFFSET('Water Data'!$H$28,0,10*ROW('Water Data'!H145))="","",OFFSET('Water Data'!$H$28,0,10*ROW('Water Data'!H145)))</f>
        <v/>
      </c>
      <c r="CG151" s="382" t="str">
        <f ca="1">+IF(OFFSET('Water Data'!$H$29,0,10*ROW('Water Data'!H145))="","",OFFSET('Water Data'!$H$29,0,10*ROW('Water Data'!H145)))</f>
        <v/>
      </c>
      <c r="CH151" s="382" t="str">
        <f ca="1">+IF(OFFSET('Water Data'!$I$27,0,10*ROW('Water Data'!I145))="","",OFFSET('Water Data'!$I$27,0,10*ROW('Water Data'!I145)))</f>
        <v/>
      </c>
      <c r="CI151" s="382" t="str">
        <f ca="1">+IF(OFFSET('Water Data'!$I$28,0,10*ROW('Water Data'!I145))="","",OFFSET('Water Data'!$I$28,0,10*ROW('Water Data'!I145)))</f>
        <v/>
      </c>
      <c r="CJ151" s="382" t="str">
        <f ca="1">+IF(OFFSET('Water Data'!$I$29,0,10*ROW('Water Data'!I145))="","",OFFSET('Water Data'!$I$29,0,10*ROW('Water Data'!I145)))</f>
        <v/>
      </c>
      <c r="CK151" s="382" t="str">
        <f ca="1">+IF(OFFSET('Sanitation Data'!$D$28,0,10*ROW('Sanitation Data'!D145))="","",OFFSET('Sanitation Data'!$D$28,0,10*ROW('Sanitation Data'!D145)))</f>
        <v/>
      </c>
      <c r="CL151" s="382" t="str">
        <f ca="1">+IF(OFFSET('Sanitation Data'!$D$29,0,10*ROW('Sanitation Data'!D145))="","",OFFSET('Sanitation Data'!$D$29,0,10*ROW('Sanitation Data'!D145)))</f>
        <v/>
      </c>
      <c r="CM151" s="382" t="str">
        <f ca="1">+IF(OFFSET('Sanitation Data'!$D$30,0,10*ROW('Sanitation Data'!D145))="","",OFFSET('Sanitation Data'!$D$30,0,10*ROW('Sanitation Data'!D145)))</f>
        <v/>
      </c>
      <c r="CN151" s="382" t="str">
        <f ca="1">+IF(OFFSET('Sanitation Data'!$D$31,0,10*ROW('Sanitation Data'!D145))="","",OFFSET('Sanitation Data'!$D$31,0,10*ROW('Sanitation Data'!D145)))</f>
        <v/>
      </c>
      <c r="CO151" s="382" t="str">
        <f ca="1">+IF(OFFSET('Sanitation Data'!$D$32,0,10*ROW('Sanitation Data'!D145))="","",OFFSET('Sanitation Data'!$D$32,0,10*ROW('Sanitation Data'!D145)))</f>
        <v/>
      </c>
      <c r="CP151" s="382" t="str">
        <f ca="1">+IF(OFFSET('Sanitation Data'!$E$28,0,10*ROW('Sanitation Data'!E145))="","",OFFSET('Sanitation Data'!$E$28,0,10*ROW('Sanitation Data'!E145)))</f>
        <v/>
      </c>
      <c r="CQ151" s="382" t="str">
        <f ca="1">+IF(OFFSET('Sanitation Data'!$E$29,0,10*ROW('Sanitation Data'!E145))="","",OFFSET('Sanitation Data'!$E$29,0,10*ROW('Sanitation Data'!E145)))</f>
        <v/>
      </c>
      <c r="CR151" s="382" t="str">
        <f ca="1">+IF(OFFSET('Sanitation Data'!$E$30,0,10*ROW('Sanitation Data'!E145))="","",OFFSET('Sanitation Data'!$E$30,0,10*ROW('Sanitation Data'!E145)))</f>
        <v/>
      </c>
      <c r="CS151" s="382" t="str">
        <f ca="1">+IF(OFFSET('Sanitation Data'!$E$31,0,10*ROW('Sanitation Data'!E145))="","",OFFSET('Sanitation Data'!$E$31,0,10*ROW('Sanitation Data'!E145)))</f>
        <v/>
      </c>
      <c r="CT151" s="382" t="str">
        <f ca="1">+IF(OFFSET('Sanitation Data'!$E$32,0,10*ROW('Sanitation Data'!E145))="","",OFFSET('Sanitation Data'!$E$32,0,10*ROW('Sanitation Data'!E145)))</f>
        <v/>
      </c>
      <c r="CU151" s="382" t="str">
        <f ca="1">+IF(OFFSET('Sanitation Data'!$F$28,0,10*ROW('Sanitation Data'!F145))="","",OFFSET('Sanitation Data'!$F$28,0,10*ROW('Sanitation Data'!F145)))</f>
        <v/>
      </c>
      <c r="CV151" s="382" t="str">
        <f ca="1">+IF(OFFSET('Sanitation Data'!$F$29,0,10*ROW('Sanitation Data'!F145))="","",OFFSET('Sanitation Data'!$F$29,0,10*ROW('Sanitation Data'!F145)))</f>
        <v/>
      </c>
      <c r="CW151" s="382" t="str">
        <f ca="1">+IF(OFFSET('Sanitation Data'!$F$30,0,10*ROW('Sanitation Data'!F145))="","",OFFSET('Sanitation Data'!$F$30,0,10*ROW('Sanitation Data'!F145)))</f>
        <v/>
      </c>
      <c r="CX151" s="382" t="str">
        <f ca="1">+IF(OFFSET('Sanitation Data'!$F$31,0,10*ROW('Sanitation Data'!F145))="","",OFFSET('Sanitation Data'!$F$31,0,10*ROW('Sanitation Data'!F145)))</f>
        <v/>
      </c>
      <c r="CY151" s="382" t="str">
        <f ca="1">+IF(OFFSET('Sanitation Data'!$F$32,0,10*ROW('Sanitation Data'!F145))="","",OFFSET('Sanitation Data'!$F$32,0,10*ROW('Sanitation Data'!F145)))</f>
        <v/>
      </c>
      <c r="CZ151" s="382" t="str">
        <f ca="1">+IF(OFFSET('Sanitation Data'!$G$28,0,10*ROW('Sanitation Data'!G145))="","",OFFSET('Sanitation Data'!$G$28,0,10*ROW('Sanitation Data'!G145)))</f>
        <v/>
      </c>
      <c r="DA151" s="382" t="str">
        <f ca="1">+IF(OFFSET('Sanitation Data'!$G$29,0,10*ROW('Sanitation Data'!G145))="","",OFFSET('Sanitation Data'!$G$29,0,10*ROW('Sanitation Data'!G145)))</f>
        <v/>
      </c>
      <c r="DB151" s="382" t="str">
        <f ca="1">+IF(OFFSET('Sanitation Data'!$G$30,0,10*ROW('Sanitation Data'!G145))="","",OFFSET('Sanitation Data'!$G$30,0,10*ROW('Sanitation Data'!G145)))</f>
        <v/>
      </c>
      <c r="DC151" s="382" t="str">
        <f ca="1">+IF(OFFSET('Sanitation Data'!$G$31,0,10*ROW('Sanitation Data'!G145))="","",OFFSET('Sanitation Data'!$G$31,0,10*ROW('Sanitation Data'!G145)))</f>
        <v/>
      </c>
      <c r="DD151" s="382" t="str">
        <f ca="1">+IF(OFFSET('Sanitation Data'!$G$32,0,10*ROW('Sanitation Data'!G145))="","",OFFSET('Sanitation Data'!$G$32,0,10*ROW('Sanitation Data'!G145)))</f>
        <v/>
      </c>
      <c r="DE151" s="382" t="str">
        <f ca="1">+IF(OFFSET('Sanitation Data'!$H$28,0,10*ROW('Sanitation Data'!H145))="","",OFFSET('Sanitation Data'!$H$28,0,10*ROW('Sanitation Data'!H145)))</f>
        <v/>
      </c>
      <c r="DF151" s="382" t="str">
        <f ca="1">+IF(OFFSET('Sanitation Data'!$H$29,0,10*ROW('Sanitation Data'!H145))="","",OFFSET('Sanitation Data'!$H$29,0,10*ROW('Sanitation Data'!H145)))</f>
        <v/>
      </c>
      <c r="DG151" s="382" t="str">
        <f ca="1">+IF(OFFSET('Sanitation Data'!$H$30,0,10*ROW('Sanitation Data'!H145))="","",OFFSET('Sanitation Data'!$H$30,0,10*ROW('Sanitation Data'!H145)))</f>
        <v/>
      </c>
      <c r="DH151" s="382" t="str">
        <f ca="1">+IF(OFFSET('Sanitation Data'!$H$31,0,10*ROW('Sanitation Data'!H145))="","",OFFSET('Sanitation Data'!$H$31,0,10*ROW('Sanitation Data'!H145)))</f>
        <v/>
      </c>
      <c r="DI151" s="382" t="str">
        <f ca="1">+IF(OFFSET('Sanitation Data'!$H$32,0,10*ROW('Sanitation Data'!H145))="","",OFFSET('Sanitation Data'!$H$32,0,10*ROW('Sanitation Data'!H145)))</f>
        <v/>
      </c>
      <c r="DJ151" s="382" t="str">
        <f ca="1">+IF(OFFSET('Sanitation Data'!$I$28,0,10*ROW('Sanitation Data'!I145))="","",OFFSET('Sanitation Data'!$I$28,0,10*ROW('Sanitation Data'!I145)))</f>
        <v/>
      </c>
      <c r="DK151" s="382" t="str">
        <f ca="1">+IF(OFFSET('Sanitation Data'!$I$29,0,10*ROW('Sanitation Data'!I145))="","",OFFSET('Sanitation Data'!$I$29,0,10*ROW('Sanitation Data'!I145)))</f>
        <v/>
      </c>
      <c r="DL151" s="382" t="str">
        <f ca="1">+IF(OFFSET('Sanitation Data'!$I$30,0,10*ROW('Sanitation Data'!I145))="","",OFFSET('Sanitation Data'!$I$30,0,10*ROW('Sanitation Data'!I145)))</f>
        <v/>
      </c>
      <c r="DM151" s="382" t="str">
        <f ca="1">+IF(OFFSET('Sanitation Data'!$I$31,0,10*ROW('Sanitation Data'!I145))="","",OFFSET('Sanitation Data'!$I$31,0,10*ROW('Sanitation Data'!I145)))</f>
        <v/>
      </c>
      <c r="DN151" s="382" t="str">
        <f ca="1">+IF(OFFSET('Sanitation Data'!$I$32,0,10*ROW('Sanitation Data'!I145))="","",OFFSET('Sanitation Data'!$I$32,0,10*ROW('Sanitation Data'!I145)))</f>
        <v/>
      </c>
      <c r="DO151" s="382" t="str">
        <f ca="1">+IF(OFFSET('Hygiene Data'!$D$11,0,10*ROW('Hygiene Data'!D145))="","",OFFSET('Hygiene Data'!$D$11,0,10*ROW('Hygiene Data'!D145)))</f>
        <v/>
      </c>
      <c r="DP151" s="382" t="str">
        <f ca="1">+IF(OFFSET('Hygiene Data'!$D$12,0,10*ROW('Hygiene Data'!D145))="","",OFFSET('Hygiene Data'!$D$12,0,10*ROW('Hygiene Data'!D145)))</f>
        <v/>
      </c>
      <c r="DQ151" s="382" t="str">
        <f ca="1">+IF(OFFSET('Hygiene Data'!$D$13,0,10*ROW('Hygiene Data'!D145))="","",OFFSET('Hygiene Data'!$D$13,0,10*ROW('Hygiene Data'!D145)))</f>
        <v/>
      </c>
      <c r="DR151" s="382" t="str">
        <f ca="1">+IF(OFFSET('Hygiene Data'!$E$11,0,10*ROW('Hygiene Data'!E145))="","",OFFSET('Hygiene Data'!$E$11,0,10*ROW('Hygiene Data'!E145)))</f>
        <v/>
      </c>
      <c r="DS151" s="382" t="str">
        <f ca="1">+IF(OFFSET('Hygiene Data'!$E$12,0,10*ROW('Hygiene Data'!E145))="","",OFFSET('Hygiene Data'!$E$12,0,10*ROW('Hygiene Data'!E145)))</f>
        <v/>
      </c>
      <c r="DT151" s="382" t="str">
        <f ca="1">+IF(OFFSET('Hygiene Data'!$E$13,0,10*ROW('Hygiene Data'!E145))="","",OFFSET('Hygiene Data'!$E$13,0,10*ROW('Hygiene Data'!E145)))</f>
        <v/>
      </c>
      <c r="DU151" s="382" t="str">
        <f ca="1">+IF(OFFSET('Hygiene Data'!$F$11,0,10*ROW('Hygiene Data'!F145))="","",OFFSET('Hygiene Data'!$F$11,0,10*ROW('Hygiene Data'!F145)))</f>
        <v/>
      </c>
      <c r="DV151" s="382" t="str">
        <f ca="1">+IF(OFFSET('Hygiene Data'!$F$12,0,10*ROW('Hygiene Data'!F145))="","",OFFSET('Hygiene Data'!$F$12,0,10*ROW('Hygiene Data'!F145)))</f>
        <v/>
      </c>
      <c r="DW151" s="382" t="str">
        <f ca="1">+IF(OFFSET('Hygiene Data'!$F$13,0,10*ROW('Hygiene Data'!F145))="","",OFFSET('Hygiene Data'!$F$13,0,10*ROW('Hygiene Data'!F145)))</f>
        <v/>
      </c>
      <c r="DX151" s="382" t="str">
        <f ca="1">+IF(OFFSET('Hygiene Data'!$G$11,0,10*ROW('Hygiene Data'!G145))="","",OFFSET('Hygiene Data'!$G$11,0,10*ROW('Hygiene Data'!G145)))</f>
        <v/>
      </c>
      <c r="DY151" s="382" t="str">
        <f ca="1">+IF(OFFSET('Hygiene Data'!$G$12,0,10*ROW('Hygiene Data'!G145))="","",OFFSET('Hygiene Data'!$G$12,0,10*ROW('Hygiene Data'!G145)))</f>
        <v/>
      </c>
      <c r="DZ151" s="382" t="str">
        <f ca="1">+IF(OFFSET('Hygiene Data'!$G$13,0,10*ROW('Hygiene Data'!G145))="","",OFFSET('Hygiene Data'!$G$13,0,10*ROW('Hygiene Data'!G145)))</f>
        <v/>
      </c>
      <c r="EA151" s="382" t="str">
        <f ca="1">+IF(OFFSET('Hygiene Data'!$H$11,0,10*ROW('Hygiene Data'!H145))="","",OFFSET('Hygiene Data'!$H$11,0,10*ROW('Hygiene Data'!H145)))</f>
        <v/>
      </c>
      <c r="EB151" s="382" t="str">
        <f ca="1">+IF(OFFSET('Hygiene Data'!$H$12,0,10*ROW('Hygiene Data'!H145))="","",OFFSET('Hygiene Data'!$H$12,0,10*ROW('Hygiene Data'!H145)))</f>
        <v/>
      </c>
      <c r="EC151" s="382" t="str">
        <f ca="1">+IF(OFFSET('Hygiene Data'!$H$13,0,10*ROW('Hygiene Data'!H145))="","",OFFSET('Hygiene Data'!$H$13,0,10*ROW('Hygiene Data'!H145)))</f>
        <v/>
      </c>
      <c r="ED151" s="382" t="str">
        <f ca="1">+IF(OFFSET('Hygiene Data'!$I$11,0,10*ROW('Hygiene Data'!I145))="","",OFFSET('Hygiene Data'!$I$11,0,10*ROW('Hygiene Data'!I145)))</f>
        <v/>
      </c>
      <c r="EE151" s="382" t="str">
        <f ca="1">+IF(OFFSET('Hygiene Data'!$I$12,0,10*ROW('Hygiene Data'!I145))="","",OFFSET('Hygiene Data'!$I$12,0,10*ROW('Hygiene Data'!I145)))</f>
        <v/>
      </c>
      <c r="EF151" s="382" t="str">
        <f ca="1">+IF(OFFSET('Hygiene Data'!$I$13,0,10*ROW('Hygiene Data'!I145))="","",OFFSET('Hygiene Data'!$I$13,0,10*ROW('Hygiene Data'!I145)))</f>
        <v/>
      </c>
    </row>
    <row r="152" spans="1:136" x14ac:dyDescent="0.25">
      <c r="A152" s="491" t="str">
        <f ca="1">+IF(OFFSET('Water Data'!$B$2,0,10*ROW('Water Data'!E146))="","",OFFSET('Water Data'!$B$2,0,10*ROW('Water Data'!E146)))</f>
        <v/>
      </c>
      <c r="B152" s="491"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18" t="str">
        <f t="shared" ca="1" si="2"/>
        <v/>
      </c>
      <c r="D152" s="519"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19"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19"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19"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19"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19"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19"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19"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19"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19"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19"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19"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19"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19"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19"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19"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19"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19"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20"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20"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20"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20"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20"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20"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20"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20"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20"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20"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20"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20"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20"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20"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20"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20"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20"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20"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20"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20"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20"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20"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20"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20"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20"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20"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20"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20"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20"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20"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21"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97"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21"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21"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21"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21"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21"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21"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21"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21"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21"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21"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21"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21"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21"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21"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21"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21"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82" t="str">
        <f ca="1">+IF(OFFSET('Water Data'!$D$27,0,10*ROW('Water Data'!D146))="","",OFFSET('Water Data'!$D$27,0,10*ROW('Water Data'!D146)))</f>
        <v/>
      </c>
      <c r="BT152" s="382" t="str">
        <f ca="1">+IF(OFFSET('Water Data'!$D$28,0,10*ROW('Water Data'!D146))="","",OFFSET('Water Data'!$D$28,0,10*ROW('Water Data'!D146)))</f>
        <v/>
      </c>
      <c r="BU152" s="382" t="str">
        <f ca="1">+IF(OFFSET('Water Data'!$D$29,0,10*ROW('Water Data'!D146))="","",OFFSET('Water Data'!$D$29,0,10*ROW('Water Data'!D146)))</f>
        <v/>
      </c>
      <c r="BV152" s="382" t="str">
        <f ca="1">+IF(OFFSET('Water Data'!$E$27,0,10*ROW('Water Data'!E146))="","",OFFSET('Water Data'!$E$27,0,10*ROW('Water Data'!E146)))</f>
        <v/>
      </c>
      <c r="BW152" s="382" t="str">
        <f ca="1">+IF(OFFSET('Water Data'!$E$28,0,10*ROW('Water Data'!E146))="","",OFFSET('Water Data'!$E$28,0,10*ROW('Water Data'!E146)))</f>
        <v/>
      </c>
      <c r="BX152" s="382" t="str">
        <f ca="1">+IF(OFFSET('Water Data'!$E$29,0,10*ROW('Water Data'!E146))="","",OFFSET('Water Data'!$E$29,0,10*ROW('Water Data'!E146)))</f>
        <v/>
      </c>
      <c r="BY152" s="382" t="str">
        <f ca="1">+IF(OFFSET('Water Data'!$F$27,0,10*ROW('Water Data'!F146))="","",OFFSET('Water Data'!$F$27,0,10*ROW('Water Data'!F146)))</f>
        <v/>
      </c>
      <c r="BZ152" s="382" t="str">
        <f ca="1">+IF(OFFSET('Water Data'!$F$28,0,10*ROW('Water Data'!F146))="","",OFFSET('Water Data'!$F$28,0,10*ROW('Water Data'!F146)))</f>
        <v/>
      </c>
      <c r="CA152" s="382" t="str">
        <f ca="1">+IF(OFFSET('Water Data'!$F$29,0,10*ROW('Water Data'!F146))="","",OFFSET('Water Data'!$F$29,0,10*ROW('Water Data'!F146)))</f>
        <v/>
      </c>
      <c r="CB152" s="382" t="str">
        <f ca="1">+IF(OFFSET('Water Data'!$G$27,0,10*ROW('Water Data'!G146))="","",OFFSET('Water Data'!$G$27,0,10*ROW('Water Data'!G146)))</f>
        <v/>
      </c>
      <c r="CC152" s="382" t="str">
        <f ca="1">+IF(OFFSET('Water Data'!$G$28,0,10*ROW('Water Data'!G146))="","",OFFSET('Water Data'!$G$28,0,10*ROW('Water Data'!G146)))</f>
        <v/>
      </c>
      <c r="CD152" s="382" t="str">
        <f ca="1">+IF(OFFSET('Water Data'!$G$29,0,10*ROW('Water Data'!G146))="","",OFFSET('Water Data'!$G$29,0,10*ROW('Water Data'!G146)))</f>
        <v/>
      </c>
      <c r="CE152" s="382" t="str">
        <f ca="1">+IF(OFFSET('Water Data'!$H$27,0,10*ROW('Water Data'!H146))="","",OFFSET('Water Data'!$H$27,0,10*ROW('Water Data'!H146)))</f>
        <v/>
      </c>
      <c r="CF152" s="382" t="str">
        <f ca="1">+IF(OFFSET('Water Data'!$H$28,0,10*ROW('Water Data'!H146))="","",OFFSET('Water Data'!$H$28,0,10*ROW('Water Data'!H146)))</f>
        <v/>
      </c>
      <c r="CG152" s="382" t="str">
        <f ca="1">+IF(OFFSET('Water Data'!$H$29,0,10*ROW('Water Data'!H146))="","",OFFSET('Water Data'!$H$29,0,10*ROW('Water Data'!H146)))</f>
        <v/>
      </c>
      <c r="CH152" s="382" t="str">
        <f ca="1">+IF(OFFSET('Water Data'!$I$27,0,10*ROW('Water Data'!I146))="","",OFFSET('Water Data'!$I$27,0,10*ROW('Water Data'!I146)))</f>
        <v/>
      </c>
      <c r="CI152" s="382" t="str">
        <f ca="1">+IF(OFFSET('Water Data'!$I$28,0,10*ROW('Water Data'!I146))="","",OFFSET('Water Data'!$I$28,0,10*ROW('Water Data'!I146)))</f>
        <v/>
      </c>
      <c r="CJ152" s="382" t="str">
        <f ca="1">+IF(OFFSET('Water Data'!$I$29,0,10*ROW('Water Data'!I146))="","",OFFSET('Water Data'!$I$29,0,10*ROW('Water Data'!I146)))</f>
        <v/>
      </c>
      <c r="CK152" s="382" t="str">
        <f ca="1">+IF(OFFSET('Sanitation Data'!$D$28,0,10*ROW('Sanitation Data'!D146))="","",OFFSET('Sanitation Data'!$D$28,0,10*ROW('Sanitation Data'!D146)))</f>
        <v/>
      </c>
      <c r="CL152" s="382" t="str">
        <f ca="1">+IF(OFFSET('Sanitation Data'!$D$29,0,10*ROW('Sanitation Data'!D146))="","",OFFSET('Sanitation Data'!$D$29,0,10*ROW('Sanitation Data'!D146)))</f>
        <v/>
      </c>
      <c r="CM152" s="382" t="str">
        <f ca="1">+IF(OFFSET('Sanitation Data'!$D$30,0,10*ROW('Sanitation Data'!D146))="","",OFFSET('Sanitation Data'!$D$30,0,10*ROW('Sanitation Data'!D146)))</f>
        <v/>
      </c>
      <c r="CN152" s="382" t="str">
        <f ca="1">+IF(OFFSET('Sanitation Data'!$D$31,0,10*ROW('Sanitation Data'!D146))="","",OFFSET('Sanitation Data'!$D$31,0,10*ROW('Sanitation Data'!D146)))</f>
        <v/>
      </c>
      <c r="CO152" s="382" t="str">
        <f ca="1">+IF(OFFSET('Sanitation Data'!$D$32,0,10*ROW('Sanitation Data'!D146))="","",OFFSET('Sanitation Data'!$D$32,0,10*ROW('Sanitation Data'!D146)))</f>
        <v/>
      </c>
      <c r="CP152" s="382" t="str">
        <f ca="1">+IF(OFFSET('Sanitation Data'!$E$28,0,10*ROW('Sanitation Data'!E146))="","",OFFSET('Sanitation Data'!$E$28,0,10*ROW('Sanitation Data'!E146)))</f>
        <v/>
      </c>
      <c r="CQ152" s="382" t="str">
        <f ca="1">+IF(OFFSET('Sanitation Data'!$E$29,0,10*ROW('Sanitation Data'!E146))="","",OFFSET('Sanitation Data'!$E$29,0,10*ROW('Sanitation Data'!E146)))</f>
        <v/>
      </c>
      <c r="CR152" s="382" t="str">
        <f ca="1">+IF(OFFSET('Sanitation Data'!$E$30,0,10*ROW('Sanitation Data'!E146))="","",OFFSET('Sanitation Data'!$E$30,0,10*ROW('Sanitation Data'!E146)))</f>
        <v/>
      </c>
      <c r="CS152" s="382" t="str">
        <f ca="1">+IF(OFFSET('Sanitation Data'!$E$31,0,10*ROW('Sanitation Data'!E146))="","",OFFSET('Sanitation Data'!$E$31,0,10*ROW('Sanitation Data'!E146)))</f>
        <v/>
      </c>
      <c r="CT152" s="382" t="str">
        <f ca="1">+IF(OFFSET('Sanitation Data'!$E$32,0,10*ROW('Sanitation Data'!E146))="","",OFFSET('Sanitation Data'!$E$32,0,10*ROW('Sanitation Data'!E146)))</f>
        <v/>
      </c>
      <c r="CU152" s="382" t="str">
        <f ca="1">+IF(OFFSET('Sanitation Data'!$F$28,0,10*ROW('Sanitation Data'!F146))="","",OFFSET('Sanitation Data'!$F$28,0,10*ROW('Sanitation Data'!F146)))</f>
        <v/>
      </c>
      <c r="CV152" s="382" t="str">
        <f ca="1">+IF(OFFSET('Sanitation Data'!$F$29,0,10*ROW('Sanitation Data'!F146))="","",OFFSET('Sanitation Data'!$F$29,0,10*ROW('Sanitation Data'!F146)))</f>
        <v/>
      </c>
      <c r="CW152" s="382" t="str">
        <f ca="1">+IF(OFFSET('Sanitation Data'!$F$30,0,10*ROW('Sanitation Data'!F146))="","",OFFSET('Sanitation Data'!$F$30,0,10*ROW('Sanitation Data'!F146)))</f>
        <v/>
      </c>
      <c r="CX152" s="382" t="str">
        <f ca="1">+IF(OFFSET('Sanitation Data'!$F$31,0,10*ROW('Sanitation Data'!F146))="","",OFFSET('Sanitation Data'!$F$31,0,10*ROW('Sanitation Data'!F146)))</f>
        <v/>
      </c>
      <c r="CY152" s="382" t="str">
        <f ca="1">+IF(OFFSET('Sanitation Data'!$F$32,0,10*ROW('Sanitation Data'!F146))="","",OFFSET('Sanitation Data'!$F$32,0,10*ROW('Sanitation Data'!F146)))</f>
        <v/>
      </c>
      <c r="CZ152" s="382" t="str">
        <f ca="1">+IF(OFFSET('Sanitation Data'!$G$28,0,10*ROW('Sanitation Data'!G146))="","",OFFSET('Sanitation Data'!$G$28,0,10*ROW('Sanitation Data'!G146)))</f>
        <v/>
      </c>
      <c r="DA152" s="382" t="str">
        <f ca="1">+IF(OFFSET('Sanitation Data'!$G$29,0,10*ROW('Sanitation Data'!G146))="","",OFFSET('Sanitation Data'!$G$29,0,10*ROW('Sanitation Data'!G146)))</f>
        <v/>
      </c>
      <c r="DB152" s="382" t="str">
        <f ca="1">+IF(OFFSET('Sanitation Data'!$G$30,0,10*ROW('Sanitation Data'!G146))="","",OFFSET('Sanitation Data'!$G$30,0,10*ROW('Sanitation Data'!G146)))</f>
        <v/>
      </c>
      <c r="DC152" s="382" t="str">
        <f ca="1">+IF(OFFSET('Sanitation Data'!$G$31,0,10*ROW('Sanitation Data'!G146))="","",OFFSET('Sanitation Data'!$G$31,0,10*ROW('Sanitation Data'!G146)))</f>
        <v/>
      </c>
      <c r="DD152" s="382" t="str">
        <f ca="1">+IF(OFFSET('Sanitation Data'!$G$32,0,10*ROW('Sanitation Data'!G146))="","",OFFSET('Sanitation Data'!$G$32,0,10*ROW('Sanitation Data'!G146)))</f>
        <v/>
      </c>
      <c r="DE152" s="382" t="str">
        <f ca="1">+IF(OFFSET('Sanitation Data'!$H$28,0,10*ROW('Sanitation Data'!H146))="","",OFFSET('Sanitation Data'!$H$28,0,10*ROW('Sanitation Data'!H146)))</f>
        <v/>
      </c>
      <c r="DF152" s="382" t="str">
        <f ca="1">+IF(OFFSET('Sanitation Data'!$H$29,0,10*ROW('Sanitation Data'!H146))="","",OFFSET('Sanitation Data'!$H$29,0,10*ROW('Sanitation Data'!H146)))</f>
        <v/>
      </c>
      <c r="DG152" s="382" t="str">
        <f ca="1">+IF(OFFSET('Sanitation Data'!$H$30,0,10*ROW('Sanitation Data'!H146))="","",OFFSET('Sanitation Data'!$H$30,0,10*ROW('Sanitation Data'!H146)))</f>
        <v/>
      </c>
      <c r="DH152" s="382" t="str">
        <f ca="1">+IF(OFFSET('Sanitation Data'!$H$31,0,10*ROW('Sanitation Data'!H146))="","",OFFSET('Sanitation Data'!$H$31,0,10*ROW('Sanitation Data'!H146)))</f>
        <v/>
      </c>
      <c r="DI152" s="382" t="str">
        <f ca="1">+IF(OFFSET('Sanitation Data'!$H$32,0,10*ROW('Sanitation Data'!H146))="","",OFFSET('Sanitation Data'!$H$32,0,10*ROW('Sanitation Data'!H146)))</f>
        <v/>
      </c>
      <c r="DJ152" s="382" t="str">
        <f ca="1">+IF(OFFSET('Sanitation Data'!$I$28,0,10*ROW('Sanitation Data'!I146))="","",OFFSET('Sanitation Data'!$I$28,0,10*ROW('Sanitation Data'!I146)))</f>
        <v/>
      </c>
      <c r="DK152" s="382" t="str">
        <f ca="1">+IF(OFFSET('Sanitation Data'!$I$29,0,10*ROW('Sanitation Data'!I146))="","",OFFSET('Sanitation Data'!$I$29,0,10*ROW('Sanitation Data'!I146)))</f>
        <v/>
      </c>
      <c r="DL152" s="382" t="str">
        <f ca="1">+IF(OFFSET('Sanitation Data'!$I$30,0,10*ROW('Sanitation Data'!I146))="","",OFFSET('Sanitation Data'!$I$30,0,10*ROW('Sanitation Data'!I146)))</f>
        <v/>
      </c>
      <c r="DM152" s="382" t="str">
        <f ca="1">+IF(OFFSET('Sanitation Data'!$I$31,0,10*ROW('Sanitation Data'!I146))="","",OFFSET('Sanitation Data'!$I$31,0,10*ROW('Sanitation Data'!I146)))</f>
        <v/>
      </c>
      <c r="DN152" s="382" t="str">
        <f ca="1">+IF(OFFSET('Sanitation Data'!$I$32,0,10*ROW('Sanitation Data'!I146))="","",OFFSET('Sanitation Data'!$I$32,0,10*ROW('Sanitation Data'!I146)))</f>
        <v/>
      </c>
      <c r="DO152" s="382" t="str">
        <f ca="1">+IF(OFFSET('Hygiene Data'!$D$11,0,10*ROW('Hygiene Data'!D146))="","",OFFSET('Hygiene Data'!$D$11,0,10*ROW('Hygiene Data'!D146)))</f>
        <v/>
      </c>
      <c r="DP152" s="382" t="str">
        <f ca="1">+IF(OFFSET('Hygiene Data'!$D$12,0,10*ROW('Hygiene Data'!D146))="","",OFFSET('Hygiene Data'!$D$12,0,10*ROW('Hygiene Data'!D146)))</f>
        <v/>
      </c>
      <c r="DQ152" s="382" t="str">
        <f ca="1">+IF(OFFSET('Hygiene Data'!$D$13,0,10*ROW('Hygiene Data'!D146))="","",OFFSET('Hygiene Data'!$D$13,0,10*ROW('Hygiene Data'!D146)))</f>
        <v/>
      </c>
      <c r="DR152" s="382" t="str">
        <f ca="1">+IF(OFFSET('Hygiene Data'!$E$11,0,10*ROW('Hygiene Data'!E146))="","",OFFSET('Hygiene Data'!$E$11,0,10*ROW('Hygiene Data'!E146)))</f>
        <v/>
      </c>
      <c r="DS152" s="382" t="str">
        <f ca="1">+IF(OFFSET('Hygiene Data'!$E$12,0,10*ROW('Hygiene Data'!E146))="","",OFFSET('Hygiene Data'!$E$12,0,10*ROW('Hygiene Data'!E146)))</f>
        <v/>
      </c>
      <c r="DT152" s="382" t="str">
        <f ca="1">+IF(OFFSET('Hygiene Data'!$E$13,0,10*ROW('Hygiene Data'!E146))="","",OFFSET('Hygiene Data'!$E$13,0,10*ROW('Hygiene Data'!E146)))</f>
        <v/>
      </c>
      <c r="DU152" s="382" t="str">
        <f ca="1">+IF(OFFSET('Hygiene Data'!$F$11,0,10*ROW('Hygiene Data'!F146))="","",OFFSET('Hygiene Data'!$F$11,0,10*ROW('Hygiene Data'!F146)))</f>
        <v/>
      </c>
      <c r="DV152" s="382" t="str">
        <f ca="1">+IF(OFFSET('Hygiene Data'!$F$12,0,10*ROW('Hygiene Data'!F146))="","",OFFSET('Hygiene Data'!$F$12,0,10*ROW('Hygiene Data'!F146)))</f>
        <v/>
      </c>
      <c r="DW152" s="382" t="str">
        <f ca="1">+IF(OFFSET('Hygiene Data'!$F$13,0,10*ROW('Hygiene Data'!F146))="","",OFFSET('Hygiene Data'!$F$13,0,10*ROW('Hygiene Data'!F146)))</f>
        <v/>
      </c>
      <c r="DX152" s="382" t="str">
        <f ca="1">+IF(OFFSET('Hygiene Data'!$G$11,0,10*ROW('Hygiene Data'!G146))="","",OFFSET('Hygiene Data'!$G$11,0,10*ROW('Hygiene Data'!G146)))</f>
        <v/>
      </c>
      <c r="DY152" s="382" t="str">
        <f ca="1">+IF(OFFSET('Hygiene Data'!$G$12,0,10*ROW('Hygiene Data'!G146))="","",OFFSET('Hygiene Data'!$G$12,0,10*ROW('Hygiene Data'!G146)))</f>
        <v/>
      </c>
      <c r="DZ152" s="382" t="str">
        <f ca="1">+IF(OFFSET('Hygiene Data'!$G$13,0,10*ROW('Hygiene Data'!G146))="","",OFFSET('Hygiene Data'!$G$13,0,10*ROW('Hygiene Data'!G146)))</f>
        <v/>
      </c>
      <c r="EA152" s="382" t="str">
        <f ca="1">+IF(OFFSET('Hygiene Data'!$H$11,0,10*ROW('Hygiene Data'!H146))="","",OFFSET('Hygiene Data'!$H$11,0,10*ROW('Hygiene Data'!H146)))</f>
        <v/>
      </c>
      <c r="EB152" s="382" t="str">
        <f ca="1">+IF(OFFSET('Hygiene Data'!$H$12,0,10*ROW('Hygiene Data'!H146))="","",OFFSET('Hygiene Data'!$H$12,0,10*ROW('Hygiene Data'!H146)))</f>
        <v/>
      </c>
      <c r="EC152" s="382" t="str">
        <f ca="1">+IF(OFFSET('Hygiene Data'!$H$13,0,10*ROW('Hygiene Data'!H146))="","",OFFSET('Hygiene Data'!$H$13,0,10*ROW('Hygiene Data'!H146)))</f>
        <v/>
      </c>
      <c r="ED152" s="382" t="str">
        <f ca="1">+IF(OFFSET('Hygiene Data'!$I$11,0,10*ROW('Hygiene Data'!I146))="","",OFFSET('Hygiene Data'!$I$11,0,10*ROW('Hygiene Data'!I146)))</f>
        <v/>
      </c>
      <c r="EE152" s="382" t="str">
        <f ca="1">+IF(OFFSET('Hygiene Data'!$I$12,0,10*ROW('Hygiene Data'!I146))="","",OFFSET('Hygiene Data'!$I$12,0,10*ROW('Hygiene Data'!I146)))</f>
        <v/>
      </c>
      <c r="EF152" s="382" t="str">
        <f ca="1">+IF(OFFSET('Hygiene Data'!$I$13,0,10*ROW('Hygiene Data'!I146))="","",OFFSET('Hygiene Data'!$I$13,0,10*ROW('Hygiene Data'!I146)))</f>
        <v/>
      </c>
    </row>
    <row r="153" spans="1:136" x14ac:dyDescent="0.25">
      <c r="A153" s="491" t="str">
        <f ca="1">+IF(OFFSET('Water Data'!$B$2,0,10*ROW('Water Data'!E147))="","",OFFSET('Water Data'!$B$2,0,10*ROW('Water Data'!E147)))</f>
        <v/>
      </c>
      <c r="B153" s="491"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18" t="str">
        <f t="shared" ca="1" si="2"/>
        <v/>
      </c>
      <c r="D153" s="519"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19"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19"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19"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19"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19"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19"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19"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19"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19"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19"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19"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19"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19"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19"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19"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19"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19"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20"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20"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20"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20"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20"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20"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20"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20"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20"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20"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20"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20"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20"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20"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20"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20"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20"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20"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20"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20"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20"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20"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20"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20"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20"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20"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20"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20"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20"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20"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21"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97"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21"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21"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21"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21"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21"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21"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21"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21"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21"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21"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21"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21"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21"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21"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21"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21"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82" t="str">
        <f ca="1">+IF(OFFSET('Water Data'!$D$27,0,10*ROW('Water Data'!D147))="","",OFFSET('Water Data'!$D$27,0,10*ROW('Water Data'!D147)))</f>
        <v/>
      </c>
      <c r="BT153" s="382" t="str">
        <f ca="1">+IF(OFFSET('Water Data'!$D$28,0,10*ROW('Water Data'!D147))="","",OFFSET('Water Data'!$D$28,0,10*ROW('Water Data'!D147)))</f>
        <v/>
      </c>
      <c r="BU153" s="382" t="str">
        <f ca="1">+IF(OFFSET('Water Data'!$D$29,0,10*ROW('Water Data'!D147))="","",OFFSET('Water Data'!$D$29,0,10*ROW('Water Data'!D147)))</f>
        <v/>
      </c>
      <c r="BV153" s="382" t="str">
        <f ca="1">+IF(OFFSET('Water Data'!$E$27,0,10*ROW('Water Data'!E147))="","",OFFSET('Water Data'!$E$27,0,10*ROW('Water Data'!E147)))</f>
        <v/>
      </c>
      <c r="BW153" s="382" t="str">
        <f ca="1">+IF(OFFSET('Water Data'!$E$28,0,10*ROW('Water Data'!E147))="","",OFFSET('Water Data'!$E$28,0,10*ROW('Water Data'!E147)))</f>
        <v/>
      </c>
      <c r="BX153" s="382" t="str">
        <f ca="1">+IF(OFFSET('Water Data'!$E$29,0,10*ROW('Water Data'!E147))="","",OFFSET('Water Data'!$E$29,0,10*ROW('Water Data'!E147)))</f>
        <v/>
      </c>
      <c r="BY153" s="382" t="str">
        <f ca="1">+IF(OFFSET('Water Data'!$F$27,0,10*ROW('Water Data'!F147))="","",OFFSET('Water Data'!$F$27,0,10*ROW('Water Data'!F147)))</f>
        <v/>
      </c>
      <c r="BZ153" s="382" t="str">
        <f ca="1">+IF(OFFSET('Water Data'!$F$28,0,10*ROW('Water Data'!F147))="","",OFFSET('Water Data'!$F$28,0,10*ROW('Water Data'!F147)))</f>
        <v/>
      </c>
      <c r="CA153" s="382" t="str">
        <f ca="1">+IF(OFFSET('Water Data'!$F$29,0,10*ROW('Water Data'!F147))="","",OFFSET('Water Data'!$F$29,0,10*ROW('Water Data'!F147)))</f>
        <v/>
      </c>
      <c r="CB153" s="382" t="str">
        <f ca="1">+IF(OFFSET('Water Data'!$G$27,0,10*ROW('Water Data'!G147))="","",OFFSET('Water Data'!$G$27,0,10*ROW('Water Data'!G147)))</f>
        <v/>
      </c>
      <c r="CC153" s="382" t="str">
        <f ca="1">+IF(OFFSET('Water Data'!$G$28,0,10*ROW('Water Data'!G147))="","",OFFSET('Water Data'!$G$28,0,10*ROW('Water Data'!G147)))</f>
        <v/>
      </c>
      <c r="CD153" s="382" t="str">
        <f ca="1">+IF(OFFSET('Water Data'!$G$29,0,10*ROW('Water Data'!G147))="","",OFFSET('Water Data'!$G$29,0,10*ROW('Water Data'!G147)))</f>
        <v/>
      </c>
      <c r="CE153" s="382" t="str">
        <f ca="1">+IF(OFFSET('Water Data'!$H$27,0,10*ROW('Water Data'!H147))="","",OFFSET('Water Data'!$H$27,0,10*ROW('Water Data'!H147)))</f>
        <v/>
      </c>
      <c r="CF153" s="382" t="str">
        <f ca="1">+IF(OFFSET('Water Data'!$H$28,0,10*ROW('Water Data'!H147))="","",OFFSET('Water Data'!$H$28,0,10*ROW('Water Data'!H147)))</f>
        <v/>
      </c>
      <c r="CG153" s="382" t="str">
        <f ca="1">+IF(OFFSET('Water Data'!$H$29,0,10*ROW('Water Data'!H147))="","",OFFSET('Water Data'!$H$29,0,10*ROW('Water Data'!H147)))</f>
        <v/>
      </c>
      <c r="CH153" s="382" t="str">
        <f ca="1">+IF(OFFSET('Water Data'!$I$27,0,10*ROW('Water Data'!I147))="","",OFFSET('Water Data'!$I$27,0,10*ROW('Water Data'!I147)))</f>
        <v/>
      </c>
      <c r="CI153" s="382" t="str">
        <f ca="1">+IF(OFFSET('Water Data'!$I$28,0,10*ROW('Water Data'!I147))="","",OFFSET('Water Data'!$I$28,0,10*ROW('Water Data'!I147)))</f>
        <v/>
      </c>
      <c r="CJ153" s="382" t="str">
        <f ca="1">+IF(OFFSET('Water Data'!$I$29,0,10*ROW('Water Data'!I147))="","",OFFSET('Water Data'!$I$29,0,10*ROW('Water Data'!I147)))</f>
        <v/>
      </c>
      <c r="CK153" s="382" t="str">
        <f ca="1">+IF(OFFSET('Sanitation Data'!$D$28,0,10*ROW('Sanitation Data'!D147))="","",OFFSET('Sanitation Data'!$D$28,0,10*ROW('Sanitation Data'!D147)))</f>
        <v/>
      </c>
      <c r="CL153" s="382" t="str">
        <f ca="1">+IF(OFFSET('Sanitation Data'!$D$29,0,10*ROW('Sanitation Data'!D147))="","",OFFSET('Sanitation Data'!$D$29,0,10*ROW('Sanitation Data'!D147)))</f>
        <v/>
      </c>
      <c r="CM153" s="382" t="str">
        <f ca="1">+IF(OFFSET('Sanitation Data'!$D$30,0,10*ROW('Sanitation Data'!D147))="","",OFFSET('Sanitation Data'!$D$30,0,10*ROW('Sanitation Data'!D147)))</f>
        <v/>
      </c>
      <c r="CN153" s="382" t="str">
        <f ca="1">+IF(OFFSET('Sanitation Data'!$D$31,0,10*ROW('Sanitation Data'!D147))="","",OFFSET('Sanitation Data'!$D$31,0,10*ROW('Sanitation Data'!D147)))</f>
        <v/>
      </c>
      <c r="CO153" s="382" t="str">
        <f ca="1">+IF(OFFSET('Sanitation Data'!$D$32,0,10*ROW('Sanitation Data'!D147))="","",OFFSET('Sanitation Data'!$D$32,0,10*ROW('Sanitation Data'!D147)))</f>
        <v/>
      </c>
      <c r="CP153" s="382" t="str">
        <f ca="1">+IF(OFFSET('Sanitation Data'!$E$28,0,10*ROW('Sanitation Data'!E147))="","",OFFSET('Sanitation Data'!$E$28,0,10*ROW('Sanitation Data'!E147)))</f>
        <v/>
      </c>
      <c r="CQ153" s="382" t="str">
        <f ca="1">+IF(OFFSET('Sanitation Data'!$E$29,0,10*ROW('Sanitation Data'!E147))="","",OFFSET('Sanitation Data'!$E$29,0,10*ROW('Sanitation Data'!E147)))</f>
        <v/>
      </c>
      <c r="CR153" s="382" t="str">
        <f ca="1">+IF(OFFSET('Sanitation Data'!$E$30,0,10*ROW('Sanitation Data'!E147))="","",OFFSET('Sanitation Data'!$E$30,0,10*ROW('Sanitation Data'!E147)))</f>
        <v/>
      </c>
      <c r="CS153" s="382" t="str">
        <f ca="1">+IF(OFFSET('Sanitation Data'!$E$31,0,10*ROW('Sanitation Data'!E147))="","",OFFSET('Sanitation Data'!$E$31,0,10*ROW('Sanitation Data'!E147)))</f>
        <v/>
      </c>
      <c r="CT153" s="382" t="str">
        <f ca="1">+IF(OFFSET('Sanitation Data'!$E$32,0,10*ROW('Sanitation Data'!E147))="","",OFFSET('Sanitation Data'!$E$32,0,10*ROW('Sanitation Data'!E147)))</f>
        <v/>
      </c>
      <c r="CU153" s="382" t="str">
        <f ca="1">+IF(OFFSET('Sanitation Data'!$F$28,0,10*ROW('Sanitation Data'!F147))="","",OFFSET('Sanitation Data'!$F$28,0,10*ROW('Sanitation Data'!F147)))</f>
        <v/>
      </c>
      <c r="CV153" s="382" t="str">
        <f ca="1">+IF(OFFSET('Sanitation Data'!$F$29,0,10*ROW('Sanitation Data'!F147))="","",OFFSET('Sanitation Data'!$F$29,0,10*ROW('Sanitation Data'!F147)))</f>
        <v/>
      </c>
      <c r="CW153" s="382" t="str">
        <f ca="1">+IF(OFFSET('Sanitation Data'!$F$30,0,10*ROW('Sanitation Data'!F147))="","",OFFSET('Sanitation Data'!$F$30,0,10*ROW('Sanitation Data'!F147)))</f>
        <v/>
      </c>
      <c r="CX153" s="382" t="str">
        <f ca="1">+IF(OFFSET('Sanitation Data'!$F$31,0,10*ROW('Sanitation Data'!F147))="","",OFFSET('Sanitation Data'!$F$31,0,10*ROW('Sanitation Data'!F147)))</f>
        <v/>
      </c>
      <c r="CY153" s="382" t="str">
        <f ca="1">+IF(OFFSET('Sanitation Data'!$F$32,0,10*ROW('Sanitation Data'!F147))="","",OFFSET('Sanitation Data'!$F$32,0,10*ROW('Sanitation Data'!F147)))</f>
        <v/>
      </c>
      <c r="CZ153" s="382" t="str">
        <f ca="1">+IF(OFFSET('Sanitation Data'!$G$28,0,10*ROW('Sanitation Data'!G147))="","",OFFSET('Sanitation Data'!$G$28,0,10*ROW('Sanitation Data'!G147)))</f>
        <v/>
      </c>
      <c r="DA153" s="382" t="str">
        <f ca="1">+IF(OFFSET('Sanitation Data'!$G$29,0,10*ROW('Sanitation Data'!G147))="","",OFFSET('Sanitation Data'!$G$29,0,10*ROW('Sanitation Data'!G147)))</f>
        <v/>
      </c>
      <c r="DB153" s="382" t="str">
        <f ca="1">+IF(OFFSET('Sanitation Data'!$G$30,0,10*ROW('Sanitation Data'!G147))="","",OFFSET('Sanitation Data'!$G$30,0,10*ROW('Sanitation Data'!G147)))</f>
        <v/>
      </c>
      <c r="DC153" s="382" t="str">
        <f ca="1">+IF(OFFSET('Sanitation Data'!$G$31,0,10*ROW('Sanitation Data'!G147))="","",OFFSET('Sanitation Data'!$G$31,0,10*ROW('Sanitation Data'!G147)))</f>
        <v/>
      </c>
      <c r="DD153" s="382" t="str">
        <f ca="1">+IF(OFFSET('Sanitation Data'!$G$32,0,10*ROW('Sanitation Data'!G147))="","",OFFSET('Sanitation Data'!$G$32,0,10*ROW('Sanitation Data'!G147)))</f>
        <v/>
      </c>
      <c r="DE153" s="382" t="str">
        <f ca="1">+IF(OFFSET('Sanitation Data'!$H$28,0,10*ROW('Sanitation Data'!H147))="","",OFFSET('Sanitation Data'!$H$28,0,10*ROW('Sanitation Data'!H147)))</f>
        <v/>
      </c>
      <c r="DF153" s="382" t="str">
        <f ca="1">+IF(OFFSET('Sanitation Data'!$H$29,0,10*ROW('Sanitation Data'!H147))="","",OFFSET('Sanitation Data'!$H$29,0,10*ROW('Sanitation Data'!H147)))</f>
        <v/>
      </c>
      <c r="DG153" s="382" t="str">
        <f ca="1">+IF(OFFSET('Sanitation Data'!$H$30,0,10*ROW('Sanitation Data'!H147))="","",OFFSET('Sanitation Data'!$H$30,0,10*ROW('Sanitation Data'!H147)))</f>
        <v/>
      </c>
      <c r="DH153" s="382" t="str">
        <f ca="1">+IF(OFFSET('Sanitation Data'!$H$31,0,10*ROW('Sanitation Data'!H147))="","",OFFSET('Sanitation Data'!$H$31,0,10*ROW('Sanitation Data'!H147)))</f>
        <v/>
      </c>
      <c r="DI153" s="382" t="str">
        <f ca="1">+IF(OFFSET('Sanitation Data'!$H$32,0,10*ROW('Sanitation Data'!H147))="","",OFFSET('Sanitation Data'!$H$32,0,10*ROW('Sanitation Data'!H147)))</f>
        <v/>
      </c>
      <c r="DJ153" s="382" t="str">
        <f ca="1">+IF(OFFSET('Sanitation Data'!$I$28,0,10*ROW('Sanitation Data'!I147))="","",OFFSET('Sanitation Data'!$I$28,0,10*ROW('Sanitation Data'!I147)))</f>
        <v/>
      </c>
      <c r="DK153" s="382" t="str">
        <f ca="1">+IF(OFFSET('Sanitation Data'!$I$29,0,10*ROW('Sanitation Data'!I147))="","",OFFSET('Sanitation Data'!$I$29,0,10*ROW('Sanitation Data'!I147)))</f>
        <v/>
      </c>
      <c r="DL153" s="382" t="str">
        <f ca="1">+IF(OFFSET('Sanitation Data'!$I$30,0,10*ROW('Sanitation Data'!I147))="","",OFFSET('Sanitation Data'!$I$30,0,10*ROW('Sanitation Data'!I147)))</f>
        <v/>
      </c>
      <c r="DM153" s="382" t="str">
        <f ca="1">+IF(OFFSET('Sanitation Data'!$I$31,0,10*ROW('Sanitation Data'!I147))="","",OFFSET('Sanitation Data'!$I$31,0,10*ROW('Sanitation Data'!I147)))</f>
        <v/>
      </c>
      <c r="DN153" s="382" t="str">
        <f ca="1">+IF(OFFSET('Sanitation Data'!$I$32,0,10*ROW('Sanitation Data'!I147))="","",OFFSET('Sanitation Data'!$I$32,0,10*ROW('Sanitation Data'!I147)))</f>
        <v/>
      </c>
      <c r="DO153" s="382" t="str">
        <f ca="1">+IF(OFFSET('Hygiene Data'!$D$11,0,10*ROW('Hygiene Data'!D147))="","",OFFSET('Hygiene Data'!$D$11,0,10*ROW('Hygiene Data'!D147)))</f>
        <v/>
      </c>
      <c r="DP153" s="382" t="str">
        <f ca="1">+IF(OFFSET('Hygiene Data'!$D$12,0,10*ROW('Hygiene Data'!D147))="","",OFFSET('Hygiene Data'!$D$12,0,10*ROW('Hygiene Data'!D147)))</f>
        <v/>
      </c>
      <c r="DQ153" s="382" t="str">
        <f ca="1">+IF(OFFSET('Hygiene Data'!$D$13,0,10*ROW('Hygiene Data'!D147))="","",OFFSET('Hygiene Data'!$D$13,0,10*ROW('Hygiene Data'!D147)))</f>
        <v/>
      </c>
      <c r="DR153" s="382" t="str">
        <f ca="1">+IF(OFFSET('Hygiene Data'!$E$11,0,10*ROW('Hygiene Data'!E147))="","",OFFSET('Hygiene Data'!$E$11,0,10*ROW('Hygiene Data'!E147)))</f>
        <v/>
      </c>
      <c r="DS153" s="382" t="str">
        <f ca="1">+IF(OFFSET('Hygiene Data'!$E$12,0,10*ROW('Hygiene Data'!E147))="","",OFFSET('Hygiene Data'!$E$12,0,10*ROW('Hygiene Data'!E147)))</f>
        <v/>
      </c>
      <c r="DT153" s="382" t="str">
        <f ca="1">+IF(OFFSET('Hygiene Data'!$E$13,0,10*ROW('Hygiene Data'!E147))="","",OFFSET('Hygiene Data'!$E$13,0,10*ROW('Hygiene Data'!E147)))</f>
        <v/>
      </c>
      <c r="DU153" s="382" t="str">
        <f ca="1">+IF(OFFSET('Hygiene Data'!$F$11,0,10*ROW('Hygiene Data'!F147))="","",OFFSET('Hygiene Data'!$F$11,0,10*ROW('Hygiene Data'!F147)))</f>
        <v/>
      </c>
      <c r="DV153" s="382" t="str">
        <f ca="1">+IF(OFFSET('Hygiene Data'!$F$12,0,10*ROW('Hygiene Data'!F147))="","",OFFSET('Hygiene Data'!$F$12,0,10*ROW('Hygiene Data'!F147)))</f>
        <v/>
      </c>
      <c r="DW153" s="382" t="str">
        <f ca="1">+IF(OFFSET('Hygiene Data'!$F$13,0,10*ROW('Hygiene Data'!F147))="","",OFFSET('Hygiene Data'!$F$13,0,10*ROW('Hygiene Data'!F147)))</f>
        <v/>
      </c>
      <c r="DX153" s="382" t="str">
        <f ca="1">+IF(OFFSET('Hygiene Data'!$G$11,0,10*ROW('Hygiene Data'!G147))="","",OFFSET('Hygiene Data'!$G$11,0,10*ROW('Hygiene Data'!G147)))</f>
        <v/>
      </c>
      <c r="DY153" s="382" t="str">
        <f ca="1">+IF(OFFSET('Hygiene Data'!$G$12,0,10*ROW('Hygiene Data'!G147))="","",OFFSET('Hygiene Data'!$G$12,0,10*ROW('Hygiene Data'!G147)))</f>
        <v/>
      </c>
      <c r="DZ153" s="382" t="str">
        <f ca="1">+IF(OFFSET('Hygiene Data'!$G$13,0,10*ROW('Hygiene Data'!G147))="","",OFFSET('Hygiene Data'!$G$13,0,10*ROW('Hygiene Data'!G147)))</f>
        <v/>
      </c>
      <c r="EA153" s="382" t="str">
        <f ca="1">+IF(OFFSET('Hygiene Data'!$H$11,0,10*ROW('Hygiene Data'!H147))="","",OFFSET('Hygiene Data'!$H$11,0,10*ROW('Hygiene Data'!H147)))</f>
        <v/>
      </c>
      <c r="EB153" s="382" t="str">
        <f ca="1">+IF(OFFSET('Hygiene Data'!$H$12,0,10*ROW('Hygiene Data'!H147))="","",OFFSET('Hygiene Data'!$H$12,0,10*ROW('Hygiene Data'!H147)))</f>
        <v/>
      </c>
      <c r="EC153" s="382" t="str">
        <f ca="1">+IF(OFFSET('Hygiene Data'!$H$13,0,10*ROW('Hygiene Data'!H147))="","",OFFSET('Hygiene Data'!$H$13,0,10*ROW('Hygiene Data'!H147)))</f>
        <v/>
      </c>
      <c r="ED153" s="382" t="str">
        <f ca="1">+IF(OFFSET('Hygiene Data'!$I$11,0,10*ROW('Hygiene Data'!I147))="","",OFFSET('Hygiene Data'!$I$11,0,10*ROW('Hygiene Data'!I147)))</f>
        <v/>
      </c>
      <c r="EE153" s="382" t="str">
        <f ca="1">+IF(OFFSET('Hygiene Data'!$I$12,0,10*ROW('Hygiene Data'!I147))="","",OFFSET('Hygiene Data'!$I$12,0,10*ROW('Hygiene Data'!I147)))</f>
        <v/>
      </c>
      <c r="EF153" s="382" t="str">
        <f ca="1">+IF(OFFSET('Hygiene Data'!$I$13,0,10*ROW('Hygiene Data'!I147))="","",OFFSET('Hygiene Data'!$I$13,0,10*ROW('Hygiene Data'!I147)))</f>
        <v/>
      </c>
    </row>
    <row r="154" spans="1:136" x14ac:dyDescent="0.25">
      <c r="A154" s="491" t="str">
        <f ca="1">+IF(OFFSET('Water Data'!$B$2,0,10*ROW('Water Data'!E148))="","",OFFSET('Water Data'!$B$2,0,10*ROW('Water Data'!E148)))</f>
        <v/>
      </c>
      <c r="B154" s="491"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18" t="str">
        <f t="shared" ca="1" si="2"/>
        <v/>
      </c>
      <c r="D154" s="519"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19"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19"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19"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19"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19"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19"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19"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19"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19"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19"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19"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19"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19"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19"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19"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19"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19"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20"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20"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20"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20"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20"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20"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20"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20"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20"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20"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20"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20"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20"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20"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20"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20"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20"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20"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20"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20"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20"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20"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20"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20"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20"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20"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20"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20"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20"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20"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21"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97"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21"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21"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21"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21"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21"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21"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21"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21"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21"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21"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21"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21"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21"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21"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21"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21"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82" t="str">
        <f ca="1">+IF(OFFSET('Water Data'!$D$27,0,10*ROW('Water Data'!D148))="","",OFFSET('Water Data'!$D$27,0,10*ROW('Water Data'!D148)))</f>
        <v/>
      </c>
      <c r="BT154" s="382" t="str">
        <f ca="1">+IF(OFFSET('Water Data'!$D$28,0,10*ROW('Water Data'!D148))="","",OFFSET('Water Data'!$D$28,0,10*ROW('Water Data'!D148)))</f>
        <v/>
      </c>
      <c r="BU154" s="382" t="str">
        <f ca="1">+IF(OFFSET('Water Data'!$D$29,0,10*ROW('Water Data'!D148))="","",OFFSET('Water Data'!$D$29,0,10*ROW('Water Data'!D148)))</f>
        <v/>
      </c>
      <c r="BV154" s="382" t="str">
        <f ca="1">+IF(OFFSET('Water Data'!$E$27,0,10*ROW('Water Data'!E148))="","",OFFSET('Water Data'!$E$27,0,10*ROW('Water Data'!E148)))</f>
        <v/>
      </c>
      <c r="BW154" s="382" t="str">
        <f ca="1">+IF(OFFSET('Water Data'!$E$28,0,10*ROW('Water Data'!E148))="","",OFFSET('Water Data'!$E$28,0,10*ROW('Water Data'!E148)))</f>
        <v/>
      </c>
      <c r="BX154" s="382" t="str">
        <f ca="1">+IF(OFFSET('Water Data'!$E$29,0,10*ROW('Water Data'!E148))="","",OFFSET('Water Data'!$E$29,0,10*ROW('Water Data'!E148)))</f>
        <v/>
      </c>
      <c r="BY154" s="382" t="str">
        <f ca="1">+IF(OFFSET('Water Data'!$F$27,0,10*ROW('Water Data'!F148))="","",OFFSET('Water Data'!$F$27,0,10*ROW('Water Data'!F148)))</f>
        <v/>
      </c>
      <c r="BZ154" s="382" t="str">
        <f ca="1">+IF(OFFSET('Water Data'!$F$28,0,10*ROW('Water Data'!F148))="","",OFFSET('Water Data'!$F$28,0,10*ROW('Water Data'!F148)))</f>
        <v/>
      </c>
      <c r="CA154" s="382" t="str">
        <f ca="1">+IF(OFFSET('Water Data'!$F$29,0,10*ROW('Water Data'!F148))="","",OFFSET('Water Data'!$F$29,0,10*ROW('Water Data'!F148)))</f>
        <v/>
      </c>
      <c r="CB154" s="382" t="str">
        <f ca="1">+IF(OFFSET('Water Data'!$G$27,0,10*ROW('Water Data'!G148))="","",OFFSET('Water Data'!$G$27,0,10*ROW('Water Data'!G148)))</f>
        <v/>
      </c>
      <c r="CC154" s="382" t="str">
        <f ca="1">+IF(OFFSET('Water Data'!$G$28,0,10*ROW('Water Data'!G148))="","",OFFSET('Water Data'!$G$28,0,10*ROW('Water Data'!G148)))</f>
        <v/>
      </c>
      <c r="CD154" s="382" t="str">
        <f ca="1">+IF(OFFSET('Water Data'!$G$29,0,10*ROW('Water Data'!G148))="","",OFFSET('Water Data'!$G$29,0,10*ROW('Water Data'!G148)))</f>
        <v/>
      </c>
      <c r="CE154" s="382" t="str">
        <f ca="1">+IF(OFFSET('Water Data'!$H$27,0,10*ROW('Water Data'!H148))="","",OFFSET('Water Data'!$H$27,0,10*ROW('Water Data'!H148)))</f>
        <v/>
      </c>
      <c r="CF154" s="382" t="str">
        <f ca="1">+IF(OFFSET('Water Data'!$H$28,0,10*ROW('Water Data'!H148))="","",OFFSET('Water Data'!$H$28,0,10*ROW('Water Data'!H148)))</f>
        <v/>
      </c>
      <c r="CG154" s="382" t="str">
        <f ca="1">+IF(OFFSET('Water Data'!$H$29,0,10*ROW('Water Data'!H148))="","",OFFSET('Water Data'!$H$29,0,10*ROW('Water Data'!H148)))</f>
        <v/>
      </c>
      <c r="CH154" s="382" t="str">
        <f ca="1">+IF(OFFSET('Water Data'!$I$27,0,10*ROW('Water Data'!I148))="","",OFFSET('Water Data'!$I$27,0,10*ROW('Water Data'!I148)))</f>
        <v/>
      </c>
      <c r="CI154" s="382" t="str">
        <f ca="1">+IF(OFFSET('Water Data'!$I$28,0,10*ROW('Water Data'!I148))="","",OFFSET('Water Data'!$I$28,0,10*ROW('Water Data'!I148)))</f>
        <v/>
      </c>
      <c r="CJ154" s="382" t="str">
        <f ca="1">+IF(OFFSET('Water Data'!$I$29,0,10*ROW('Water Data'!I148))="","",OFFSET('Water Data'!$I$29,0,10*ROW('Water Data'!I148)))</f>
        <v/>
      </c>
      <c r="CK154" s="382" t="str">
        <f ca="1">+IF(OFFSET('Sanitation Data'!$D$28,0,10*ROW('Sanitation Data'!D148))="","",OFFSET('Sanitation Data'!$D$28,0,10*ROW('Sanitation Data'!D148)))</f>
        <v/>
      </c>
      <c r="CL154" s="382" t="str">
        <f ca="1">+IF(OFFSET('Sanitation Data'!$D$29,0,10*ROW('Sanitation Data'!D148))="","",OFFSET('Sanitation Data'!$D$29,0,10*ROW('Sanitation Data'!D148)))</f>
        <v/>
      </c>
      <c r="CM154" s="382" t="str">
        <f ca="1">+IF(OFFSET('Sanitation Data'!$D$30,0,10*ROW('Sanitation Data'!D148))="","",OFFSET('Sanitation Data'!$D$30,0,10*ROW('Sanitation Data'!D148)))</f>
        <v/>
      </c>
      <c r="CN154" s="382" t="str">
        <f ca="1">+IF(OFFSET('Sanitation Data'!$D$31,0,10*ROW('Sanitation Data'!D148))="","",OFFSET('Sanitation Data'!$D$31,0,10*ROW('Sanitation Data'!D148)))</f>
        <v/>
      </c>
      <c r="CO154" s="382" t="str">
        <f ca="1">+IF(OFFSET('Sanitation Data'!$D$32,0,10*ROW('Sanitation Data'!D148))="","",OFFSET('Sanitation Data'!$D$32,0,10*ROW('Sanitation Data'!D148)))</f>
        <v/>
      </c>
      <c r="CP154" s="382" t="str">
        <f ca="1">+IF(OFFSET('Sanitation Data'!$E$28,0,10*ROW('Sanitation Data'!E148))="","",OFFSET('Sanitation Data'!$E$28,0,10*ROW('Sanitation Data'!E148)))</f>
        <v/>
      </c>
      <c r="CQ154" s="382" t="str">
        <f ca="1">+IF(OFFSET('Sanitation Data'!$E$29,0,10*ROW('Sanitation Data'!E148))="","",OFFSET('Sanitation Data'!$E$29,0,10*ROW('Sanitation Data'!E148)))</f>
        <v/>
      </c>
      <c r="CR154" s="382" t="str">
        <f ca="1">+IF(OFFSET('Sanitation Data'!$E$30,0,10*ROW('Sanitation Data'!E148))="","",OFFSET('Sanitation Data'!$E$30,0,10*ROW('Sanitation Data'!E148)))</f>
        <v/>
      </c>
      <c r="CS154" s="382" t="str">
        <f ca="1">+IF(OFFSET('Sanitation Data'!$E$31,0,10*ROW('Sanitation Data'!E148))="","",OFFSET('Sanitation Data'!$E$31,0,10*ROW('Sanitation Data'!E148)))</f>
        <v/>
      </c>
      <c r="CT154" s="382" t="str">
        <f ca="1">+IF(OFFSET('Sanitation Data'!$E$32,0,10*ROW('Sanitation Data'!E148))="","",OFFSET('Sanitation Data'!$E$32,0,10*ROW('Sanitation Data'!E148)))</f>
        <v/>
      </c>
      <c r="CU154" s="382" t="str">
        <f ca="1">+IF(OFFSET('Sanitation Data'!$F$28,0,10*ROW('Sanitation Data'!F148))="","",OFFSET('Sanitation Data'!$F$28,0,10*ROW('Sanitation Data'!F148)))</f>
        <v/>
      </c>
      <c r="CV154" s="382" t="str">
        <f ca="1">+IF(OFFSET('Sanitation Data'!$F$29,0,10*ROW('Sanitation Data'!F148))="","",OFFSET('Sanitation Data'!$F$29,0,10*ROW('Sanitation Data'!F148)))</f>
        <v/>
      </c>
      <c r="CW154" s="382" t="str">
        <f ca="1">+IF(OFFSET('Sanitation Data'!$F$30,0,10*ROW('Sanitation Data'!F148))="","",OFFSET('Sanitation Data'!$F$30,0,10*ROW('Sanitation Data'!F148)))</f>
        <v/>
      </c>
      <c r="CX154" s="382" t="str">
        <f ca="1">+IF(OFFSET('Sanitation Data'!$F$31,0,10*ROW('Sanitation Data'!F148))="","",OFFSET('Sanitation Data'!$F$31,0,10*ROW('Sanitation Data'!F148)))</f>
        <v/>
      </c>
      <c r="CY154" s="382" t="str">
        <f ca="1">+IF(OFFSET('Sanitation Data'!$F$32,0,10*ROW('Sanitation Data'!F148))="","",OFFSET('Sanitation Data'!$F$32,0,10*ROW('Sanitation Data'!F148)))</f>
        <v/>
      </c>
      <c r="CZ154" s="382" t="str">
        <f ca="1">+IF(OFFSET('Sanitation Data'!$G$28,0,10*ROW('Sanitation Data'!G148))="","",OFFSET('Sanitation Data'!$G$28,0,10*ROW('Sanitation Data'!G148)))</f>
        <v/>
      </c>
      <c r="DA154" s="382" t="str">
        <f ca="1">+IF(OFFSET('Sanitation Data'!$G$29,0,10*ROW('Sanitation Data'!G148))="","",OFFSET('Sanitation Data'!$G$29,0,10*ROW('Sanitation Data'!G148)))</f>
        <v/>
      </c>
      <c r="DB154" s="382" t="str">
        <f ca="1">+IF(OFFSET('Sanitation Data'!$G$30,0,10*ROW('Sanitation Data'!G148))="","",OFFSET('Sanitation Data'!$G$30,0,10*ROW('Sanitation Data'!G148)))</f>
        <v/>
      </c>
      <c r="DC154" s="382" t="str">
        <f ca="1">+IF(OFFSET('Sanitation Data'!$G$31,0,10*ROW('Sanitation Data'!G148))="","",OFFSET('Sanitation Data'!$G$31,0,10*ROW('Sanitation Data'!G148)))</f>
        <v/>
      </c>
      <c r="DD154" s="382" t="str">
        <f ca="1">+IF(OFFSET('Sanitation Data'!$G$32,0,10*ROW('Sanitation Data'!G148))="","",OFFSET('Sanitation Data'!$G$32,0,10*ROW('Sanitation Data'!G148)))</f>
        <v/>
      </c>
      <c r="DE154" s="382" t="str">
        <f ca="1">+IF(OFFSET('Sanitation Data'!$H$28,0,10*ROW('Sanitation Data'!H148))="","",OFFSET('Sanitation Data'!$H$28,0,10*ROW('Sanitation Data'!H148)))</f>
        <v/>
      </c>
      <c r="DF154" s="382" t="str">
        <f ca="1">+IF(OFFSET('Sanitation Data'!$H$29,0,10*ROW('Sanitation Data'!H148))="","",OFFSET('Sanitation Data'!$H$29,0,10*ROW('Sanitation Data'!H148)))</f>
        <v/>
      </c>
      <c r="DG154" s="382" t="str">
        <f ca="1">+IF(OFFSET('Sanitation Data'!$H$30,0,10*ROW('Sanitation Data'!H148))="","",OFFSET('Sanitation Data'!$H$30,0,10*ROW('Sanitation Data'!H148)))</f>
        <v/>
      </c>
      <c r="DH154" s="382" t="str">
        <f ca="1">+IF(OFFSET('Sanitation Data'!$H$31,0,10*ROW('Sanitation Data'!H148))="","",OFFSET('Sanitation Data'!$H$31,0,10*ROW('Sanitation Data'!H148)))</f>
        <v/>
      </c>
      <c r="DI154" s="382" t="str">
        <f ca="1">+IF(OFFSET('Sanitation Data'!$H$32,0,10*ROW('Sanitation Data'!H148))="","",OFFSET('Sanitation Data'!$H$32,0,10*ROW('Sanitation Data'!H148)))</f>
        <v/>
      </c>
      <c r="DJ154" s="382" t="str">
        <f ca="1">+IF(OFFSET('Sanitation Data'!$I$28,0,10*ROW('Sanitation Data'!I148))="","",OFFSET('Sanitation Data'!$I$28,0,10*ROW('Sanitation Data'!I148)))</f>
        <v/>
      </c>
      <c r="DK154" s="382" t="str">
        <f ca="1">+IF(OFFSET('Sanitation Data'!$I$29,0,10*ROW('Sanitation Data'!I148))="","",OFFSET('Sanitation Data'!$I$29,0,10*ROW('Sanitation Data'!I148)))</f>
        <v/>
      </c>
      <c r="DL154" s="382" t="str">
        <f ca="1">+IF(OFFSET('Sanitation Data'!$I$30,0,10*ROW('Sanitation Data'!I148))="","",OFFSET('Sanitation Data'!$I$30,0,10*ROW('Sanitation Data'!I148)))</f>
        <v/>
      </c>
      <c r="DM154" s="382" t="str">
        <f ca="1">+IF(OFFSET('Sanitation Data'!$I$31,0,10*ROW('Sanitation Data'!I148))="","",OFFSET('Sanitation Data'!$I$31,0,10*ROW('Sanitation Data'!I148)))</f>
        <v/>
      </c>
      <c r="DN154" s="382" t="str">
        <f ca="1">+IF(OFFSET('Sanitation Data'!$I$32,0,10*ROW('Sanitation Data'!I148))="","",OFFSET('Sanitation Data'!$I$32,0,10*ROW('Sanitation Data'!I148)))</f>
        <v/>
      </c>
      <c r="DO154" s="382" t="str">
        <f ca="1">+IF(OFFSET('Hygiene Data'!$D$11,0,10*ROW('Hygiene Data'!D148))="","",OFFSET('Hygiene Data'!$D$11,0,10*ROW('Hygiene Data'!D148)))</f>
        <v/>
      </c>
      <c r="DP154" s="382" t="str">
        <f ca="1">+IF(OFFSET('Hygiene Data'!$D$12,0,10*ROW('Hygiene Data'!D148))="","",OFFSET('Hygiene Data'!$D$12,0,10*ROW('Hygiene Data'!D148)))</f>
        <v/>
      </c>
      <c r="DQ154" s="382" t="str">
        <f ca="1">+IF(OFFSET('Hygiene Data'!$D$13,0,10*ROW('Hygiene Data'!D148))="","",OFFSET('Hygiene Data'!$D$13,0,10*ROW('Hygiene Data'!D148)))</f>
        <v/>
      </c>
      <c r="DR154" s="382" t="str">
        <f ca="1">+IF(OFFSET('Hygiene Data'!$E$11,0,10*ROW('Hygiene Data'!E148))="","",OFFSET('Hygiene Data'!$E$11,0,10*ROW('Hygiene Data'!E148)))</f>
        <v/>
      </c>
      <c r="DS154" s="382" t="str">
        <f ca="1">+IF(OFFSET('Hygiene Data'!$E$12,0,10*ROW('Hygiene Data'!E148))="","",OFFSET('Hygiene Data'!$E$12,0,10*ROW('Hygiene Data'!E148)))</f>
        <v/>
      </c>
      <c r="DT154" s="382" t="str">
        <f ca="1">+IF(OFFSET('Hygiene Data'!$E$13,0,10*ROW('Hygiene Data'!E148))="","",OFFSET('Hygiene Data'!$E$13,0,10*ROW('Hygiene Data'!E148)))</f>
        <v/>
      </c>
      <c r="DU154" s="382" t="str">
        <f ca="1">+IF(OFFSET('Hygiene Data'!$F$11,0,10*ROW('Hygiene Data'!F148))="","",OFFSET('Hygiene Data'!$F$11,0,10*ROW('Hygiene Data'!F148)))</f>
        <v/>
      </c>
      <c r="DV154" s="382" t="str">
        <f ca="1">+IF(OFFSET('Hygiene Data'!$F$12,0,10*ROW('Hygiene Data'!F148))="","",OFFSET('Hygiene Data'!$F$12,0,10*ROW('Hygiene Data'!F148)))</f>
        <v/>
      </c>
      <c r="DW154" s="382" t="str">
        <f ca="1">+IF(OFFSET('Hygiene Data'!$F$13,0,10*ROW('Hygiene Data'!F148))="","",OFFSET('Hygiene Data'!$F$13,0,10*ROW('Hygiene Data'!F148)))</f>
        <v/>
      </c>
      <c r="DX154" s="382" t="str">
        <f ca="1">+IF(OFFSET('Hygiene Data'!$G$11,0,10*ROW('Hygiene Data'!G148))="","",OFFSET('Hygiene Data'!$G$11,0,10*ROW('Hygiene Data'!G148)))</f>
        <v/>
      </c>
      <c r="DY154" s="382" t="str">
        <f ca="1">+IF(OFFSET('Hygiene Data'!$G$12,0,10*ROW('Hygiene Data'!G148))="","",OFFSET('Hygiene Data'!$G$12,0,10*ROW('Hygiene Data'!G148)))</f>
        <v/>
      </c>
      <c r="DZ154" s="382" t="str">
        <f ca="1">+IF(OFFSET('Hygiene Data'!$G$13,0,10*ROW('Hygiene Data'!G148))="","",OFFSET('Hygiene Data'!$G$13,0,10*ROW('Hygiene Data'!G148)))</f>
        <v/>
      </c>
      <c r="EA154" s="382" t="str">
        <f ca="1">+IF(OFFSET('Hygiene Data'!$H$11,0,10*ROW('Hygiene Data'!H148))="","",OFFSET('Hygiene Data'!$H$11,0,10*ROW('Hygiene Data'!H148)))</f>
        <v/>
      </c>
      <c r="EB154" s="382" t="str">
        <f ca="1">+IF(OFFSET('Hygiene Data'!$H$12,0,10*ROW('Hygiene Data'!H148))="","",OFFSET('Hygiene Data'!$H$12,0,10*ROW('Hygiene Data'!H148)))</f>
        <v/>
      </c>
      <c r="EC154" s="382" t="str">
        <f ca="1">+IF(OFFSET('Hygiene Data'!$H$13,0,10*ROW('Hygiene Data'!H148))="","",OFFSET('Hygiene Data'!$H$13,0,10*ROW('Hygiene Data'!H148)))</f>
        <v/>
      </c>
      <c r="ED154" s="382" t="str">
        <f ca="1">+IF(OFFSET('Hygiene Data'!$I$11,0,10*ROW('Hygiene Data'!I148))="","",OFFSET('Hygiene Data'!$I$11,0,10*ROW('Hygiene Data'!I148)))</f>
        <v/>
      </c>
      <c r="EE154" s="382" t="str">
        <f ca="1">+IF(OFFSET('Hygiene Data'!$I$12,0,10*ROW('Hygiene Data'!I148))="","",OFFSET('Hygiene Data'!$I$12,0,10*ROW('Hygiene Data'!I148)))</f>
        <v/>
      </c>
      <c r="EF154" s="382" t="str">
        <f ca="1">+IF(OFFSET('Hygiene Data'!$I$13,0,10*ROW('Hygiene Data'!I148))="","",OFFSET('Hygiene Data'!$I$13,0,10*ROW('Hygiene Data'!I148)))</f>
        <v/>
      </c>
    </row>
    <row r="155" spans="1:136" x14ac:dyDescent="0.25">
      <c r="A155" s="491" t="str">
        <f ca="1">+IF(OFFSET('Water Data'!$B$2,0,10*ROW('Water Data'!E149))="","",OFFSET('Water Data'!$B$2,0,10*ROW('Water Data'!E149)))</f>
        <v/>
      </c>
      <c r="B155" s="491"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18" t="str">
        <f t="shared" ca="1" si="2"/>
        <v/>
      </c>
      <c r="D155" s="519"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19"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19"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19"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19"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19"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19"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19"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19"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19"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19"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19"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19"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19"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19"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19"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19"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19"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20"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20"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20"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20"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20"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20"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20"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20"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20"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20"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20"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20"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20"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20"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20"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20"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20"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20"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20"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20"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20"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20"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20"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20"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20"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20"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20"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20"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20"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20"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21"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97"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21"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21"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21"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21"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21"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21"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21"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21"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21"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21"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21"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21"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21"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21"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21"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21"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82" t="str">
        <f ca="1">+IF(OFFSET('Water Data'!$D$27,0,10*ROW('Water Data'!D149))="","",OFFSET('Water Data'!$D$27,0,10*ROW('Water Data'!D149)))</f>
        <v/>
      </c>
      <c r="BT155" s="382" t="str">
        <f ca="1">+IF(OFFSET('Water Data'!$D$28,0,10*ROW('Water Data'!D149))="","",OFFSET('Water Data'!$D$28,0,10*ROW('Water Data'!D149)))</f>
        <v/>
      </c>
      <c r="BU155" s="382" t="str">
        <f ca="1">+IF(OFFSET('Water Data'!$D$29,0,10*ROW('Water Data'!D149))="","",OFFSET('Water Data'!$D$29,0,10*ROW('Water Data'!D149)))</f>
        <v/>
      </c>
      <c r="BV155" s="382" t="str">
        <f ca="1">+IF(OFFSET('Water Data'!$E$27,0,10*ROW('Water Data'!E149))="","",OFFSET('Water Data'!$E$27,0,10*ROW('Water Data'!E149)))</f>
        <v/>
      </c>
      <c r="BW155" s="382" t="str">
        <f ca="1">+IF(OFFSET('Water Data'!$E$28,0,10*ROW('Water Data'!E149))="","",OFFSET('Water Data'!$E$28,0,10*ROW('Water Data'!E149)))</f>
        <v/>
      </c>
      <c r="BX155" s="382" t="str">
        <f ca="1">+IF(OFFSET('Water Data'!$E$29,0,10*ROW('Water Data'!E149))="","",OFFSET('Water Data'!$E$29,0,10*ROW('Water Data'!E149)))</f>
        <v/>
      </c>
      <c r="BY155" s="382" t="str">
        <f ca="1">+IF(OFFSET('Water Data'!$F$27,0,10*ROW('Water Data'!F149))="","",OFFSET('Water Data'!$F$27,0,10*ROW('Water Data'!F149)))</f>
        <v/>
      </c>
      <c r="BZ155" s="382" t="str">
        <f ca="1">+IF(OFFSET('Water Data'!$F$28,0,10*ROW('Water Data'!F149))="","",OFFSET('Water Data'!$F$28,0,10*ROW('Water Data'!F149)))</f>
        <v/>
      </c>
      <c r="CA155" s="382" t="str">
        <f ca="1">+IF(OFFSET('Water Data'!$F$29,0,10*ROW('Water Data'!F149))="","",OFFSET('Water Data'!$F$29,0,10*ROW('Water Data'!F149)))</f>
        <v/>
      </c>
      <c r="CB155" s="382" t="str">
        <f ca="1">+IF(OFFSET('Water Data'!$G$27,0,10*ROW('Water Data'!G149))="","",OFFSET('Water Data'!$G$27,0,10*ROW('Water Data'!G149)))</f>
        <v/>
      </c>
      <c r="CC155" s="382" t="str">
        <f ca="1">+IF(OFFSET('Water Data'!$G$28,0,10*ROW('Water Data'!G149))="","",OFFSET('Water Data'!$G$28,0,10*ROW('Water Data'!G149)))</f>
        <v/>
      </c>
      <c r="CD155" s="382" t="str">
        <f ca="1">+IF(OFFSET('Water Data'!$G$29,0,10*ROW('Water Data'!G149))="","",OFFSET('Water Data'!$G$29,0,10*ROW('Water Data'!G149)))</f>
        <v/>
      </c>
      <c r="CE155" s="382" t="str">
        <f ca="1">+IF(OFFSET('Water Data'!$H$27,0,10*ROW('Water Data'!H149))="","",OFFSET('Water Data'!$H$27,0,10*ROW('Water Data'!H149)))</f>
        <v/>
      </c>
      <c r="CF155" s="382" t="str">
        <f ca="1">+IF(OFFSET('Water Data'!$H$28,0,10*ROW('Water Data'!H149))="","",OFFSET('Water Data'!$H$28,0,10*ROW('Water Data'!H149)))</f>
        <v/>
      </c>
      <c r="CG155" s="382" t="str">
        <f ca="1">+IF(OFFSET('Water Data'!$H$29,0,10*ROW('Water Data'!H149))="","",OFFSET('Water Data'!$H$29,0,10*ROW('Water Data'!H149)))</f>
        <v/>
      </c>
      <c r="CH155" s="382" t="str">
        <f ca="1">+IF(OFFSET('Water Data'!$I$27,0,10*ROW('Water Data'!I149))="","",OFFSET('Water Data'!$I$27,0,10*ROW('Water Data'!I149)))</f>
        <v/>
      </c>
      <c r="CI155" s="382" t="str">
        <f ca="1">+IF(OFFSET('Water Data'!$I$28,0,10*ROW('Water Data'!I149))="","",OFFSET('Water Data'!$I$28,0,10*ROW('Water Data'!I149)))</f>
        <v/>
      </c>
      <c r="CJ155" s="382" t="str">
        <f ca="1">+IF(OFFSET('Water Data'!$I$29,0,10*ROW('Water Data'!I149))="","",OFFSET('Water Data'!$I$29,0,10*ROW('Water Data'!I149)))</f>
        <v/>
      </c>
      <c r="CK155" s="382" t="str">
        <f ca="1">+IF(OFFSET('Sanitation Data'!$D$28,0,10*ROW('Sanitation Data'!D149))="","",OFFSET('Sanitation Data'!$D$28,0,10*ROW('Sanitation Data'!D149)))</f>
        <v/>
      </c>
      <c r="CL155" s="382" t="str">
        <f ca="1">+IF(OFFSET('Sanitation Data'!$D$29,0,10*ROW('Sanitation Data'!D149))="","",OFFSET('Sanitation Data'!$D$29,0,10*ROW('Sanitation Data'!D149)))</f>
        <v/>
      </c>
      <c r="CM155" s="382" t="str">
        <f ca="1">+IF(OFFSET('Sanitation Data'!$D$30,0,10*ROW('Sanitation Data'!D149))="","",OFFSET('Sanitation Data'!$D$30,0,10*ROW('Sanitation Data'!D149)))</f>
        <v/>
      </c>
      <c r="CN155" s="382" t="str">
        <f ca="1">+IF(OFFSET('Sanitation Data'!$D$31,0,10*ROW('Sanitation Data'!D149))="","",OFFSET('Sanitation Data'!$D$31,0,10*ROW('Sanitation Data'!D149)))</f>
        <v/>
      </c>
      <c r="CO155" s="382" t="str">
        <f ca="1">+IF(OFFSET('Sanitation Data'!$D$32,0,10*ROW('Sanitation Data'!D149))="","",OFFSET('Sanitation Data'!$D$32,0,10*ROW('Sanitation Data'!D149)))</f>
        <v/>
      </c>
      <c r="CP155" s="382" t="str">
        <f ca="1">+IF(OFFSET('Sanitation Data'!$E$28,0,10*ROW('Sanitation Data'!E149))="","",OFFSET('Sanitation Data'!$E$28,0,10*ROW('Sanitation Data'!E149)))</f>
        <v/>
      </c>
      <c r="CQ155" s="382" t="str">
        <f ca="1">+IF(OFFSET('Sanitation Data'!$E$29,0,10*ROW('Sanitation Data'!E149))="","",OFFSET('Sanitation Data'!$E$29,0,10*ROW('Sanitation Data'!E149)))</f>
        <v/>
      </c>
      <c r="CR155" s="382" t="str">
        <f ca="1">+IF(OFFSET('Sanitation Data'!$E$30,0,10*ROW('Sanitation Data'!E149))="","",OFFSET('Sanitation Data'!$E$30,0,10*ROW('Sanitation Data'!E149)))</f>
        <v/>
      </c>
      <c r="CS155" s="382" t="str">
        <f ca="1">+IF(OFFSET('Sanitation Data'!$E$31,0,10*ROW('Sanitation Data'!E149))="","",OFFSET('Sanitation Data'!$E$31,0,10*ROW('Sanitation Data'!E149)))</f>
        <v/>
      </c>
      <c r="CT155" s="382" t="str">
        <f ca="1">+IF(OFFSET('Sanitation Data'!$E$32,0,10*ROW('Sanitation Data'!E149))="","",OFFSET('Sanitation Data'!$E$32,0,10*ROW('Sanitation Data'!E149)))</f>
        <v/>
      </c>
      <c r="CU155" s="382" t="str">
        <f ca="1">+IF(OFFSET('Sanitation Data'!$F$28,0,10*ROW('Sanitation Data'!F149))="","",OFFSET('Sanitation Data'!$F$28,0,10*ROW('Sanitation Data'!F149)))</f>
        <v/>
      </c>
      <c r="CV155" s="382" t="str">
        <f ca="1">+IF(OFFSET('Sanitation Data'!$F$29,0,10*ROW('Sanitation Data'!F149))="","",OFFSET('Sanitation Data'!$F$29,0,10*ROW('Sanitation Data'!F149)))</f>
        <v/>
      </c>
      <c r="CW155" s="382" t="str">
        <f ca="1">+IF(OFFSET('Sanitation Data'!$F$30,0,10*ROW('Sanitation Data'!F149))="","",OFFSET('Sanitation Data'!$F$30,0,10*ROW('Sanitation Data'!F149)))</f>
        <v/>
      </c>
      <c r="CX155" s="382" t="str">
        <f ca="1">+IF(OFFSET('Sanitation Data'!$F$31,0,10*ROW('Sanitation Data'!F149))="","",OFFSET('Sanitation Data'!$F$31,0,10*ROW('Sanitation Data'!F149)))</f>
        <v/>
      </c>
      <c r="CY155" s="382" t="str">
        <f ca="1">+IF(OFFSET('Sanitation Data'!$F$32,0,10*ROW('Sanitation Data'!F149))="","",OFFSET('Sanitation Data'!$F$32,0,10*ROW('Sanitation Data'!F149)))</f>
        <v/>
      </c>
      <c r="CZ155" s="382" t="str">
        <f ca="1">+IF(OFFSET('Sanitation Data'!$G$28,0,10*ROW('Sanitation Data'!G149))="","",OFFSET('Sanitation Data'!$G$28,0,10*ROW('Sanitation Data'!G149)))</f>
        <v/>
      </c>
      <c r="DA155" s="382" t="str">
        <f ca="1">+IF(OFFSET('Sanitation Data'!$G$29,0,10*ROW('Sanitation Data'!G149))="","",OFFSET('Sanitation Data'!$G$29,0,10*ROW('Sanitation Data'!G149)))</f>
        <v/>
      </c>
      <c r="DB155" s="382" t="str">
        <f ca="1">+IF(OFFSET('Sanitation Data'!$G$30,0,10*ROW('Sanitation Data'!G149))="","",OFFSET('Sanitation Data'!$G$30,0,10*ROW('Sanitation Data'!G149)))</f>
        <v/>
      </c>
      <c r="DC155" s="382" t="str">
        <f ca="1">+IF(OFFSET('Sanitation Data'!$G$31,0,10*ROW('Sanitation Data'!G149))="","",OFFSET('Sanitation Data'!$G$31,0,10*ROW('Sanitation Data'!G149)))</f>
        <v/>
      </c>
      <c r="DD155" s="382" t="str">
        <f ca="1">+IF(OFFSET('Sanitation Data'!$G$32,0,10*ROW('Sanitation Data'!G149))="","",OFFSET('Sanitation Data'!$G$32,0,10*ROW('Sanitation Data'!G149)))</f>
        <v/>
      </c>
      <c r="DE155" s="382" t="str">
        <f ca="1">+IF(OFFSET('Sanitation Data'!$H$28,0,10*ROW('Sanitation Data'!H149))="","",OFFSET('Sanitation Data'!$H$28,0,10*ROW('Sanitation Data'!H149)))</f>
        <v/>
      </c>
      <c r="DF155" s="382" t="str">
        <f ca="1">+IF(OFFSET('Sanitation Data'!$H$29,0,10*ROW('Sanitation Data'!H149))="","",OFFSET('Sanitation Data'!$H$29,0,10*ROW('Sanitation Data'!H149)))</f>
        <v/>
      </c>
      <c r="DG155" s="382" t="str">
        <f ca="1">+IF(OFFSET('Sanitation Data'!$H$30,0,10*ROW('Sanitation Data'!H149))="","",OFFSET('Sanitation Data'!$H$30,0,10*ROW('Sanitation Data'!H149)))</f>
        <v/>
      </c>
      <c r="DH155" s="382" t="str">
        <f ca="1">+IF(OFFSET('Sanitation Data'!$H$31,0,10*ROW('Sanitation Data'!H149))="","",OFFSET('Sanitation Data'!$H$31,0,10*ROW('Sanitation Data'!H149)))</f>
        <v/>
      </c>
      <c r="DI155" s="382" t="str">
        <f ca="1">+IF(OFFSET('Sanitation Data'!$H$32,0,10*ROW('Sanitation Data'!H149))="","",OFFSET('Sanitation Data'!$H$32,0,10*ROW('Sanitation Data'!H149)))</f>
        <v/>
      </c>
      <c r="DJ155" s="382" t="str">
        <f ca="1">+IF(OFFSET('Sanitation Data'!$I$28,0,10*ROW('Sanitation Data'!I149))="","",OFFSET('Sanitation Data'!$I$28,0,10*ROW('Sanitation Data'!I149)))</f>
        <v/>
      </c>
      <c r="DK155" s="382" t="str">
        <f ca="1">+IF(OFFSET('Sanitation Data'!$I$29,0,10*ROW('Sanitation Data'!I149))="","",OFFSET('Sanitation Data'!$I$29,0,10*ROW('Sanitation Data'!I149)))</f>
        <v/>
      </c>
      <c r="DL155" s="382" t="str">
        <f ca="1">+IF(OFFSET('Sanitation Data'!$I$30,0,10*ROW('Sanitation Data'!I149))="","",OFFSET('Sanitation Data'!$I$30,0,10*ROW('Sanitation Data'!I149)))</f>
        <v/>
      </c>
      <c r="DM155" s="382" t="str">
        <f ca="1">+IF(OFFSET('Sanitation Data'!$I$31,0,10*ROW('Sanitation Data'!I149))="","",OFFSET('Sanitation Data'!$I$31,0,10*ROW('Sanitation Data'!I149)))</f>
        <v/>
      </c>
      <c r="DN155" s="382" t="str">
        <f ca="1">+IF(OFFSET('Sanitation Data'!$I$32,0,10*ROW('Sanitation Data'!I149))="","",OFFSET('Sanitation Data'!$I$32,0,10*ROW('Sanitation Data'!I149)))</f>
        <v/>
      </c>
      <c r="DO155" s="382" t="str">
        <f ca="1">+IF(OFFSET('Hygiene Data'!$D$11,0,10*ROW('Hygiene Data'!D149))="","",OFFSET('Hygiene Data'!$D$11,0,10*ROW('Hygiene Data'!D149)))</f>
        <v/>
      </c>
      <c r="DP155" s="382" t="str">
        <f ca="1">+IF(OFFSET('Hygiene Data'!$D$12,0,10*ROW('Hygiene Data'!D149))="","",OFFSET('Hygiene Data'!$D$12,0,10*ROW('Hygiene Data'!D149)))</f>
        <v/>
      </c>
      <c r="DQ155" s="382" t="str">
        <f ca="1">+IF(OFFSET('Hygiene Data'!$D$13,0,10*ROW('Hygiene Data'!D149))="","",OFFSET('Hygiene Data'!$D$13,0,10*ROW('Hygiene Data'!D149)))</f>
        <v/>
      </c>
      <c r="DR155" s="382" t="str">
        <f ca="1">+IF(OFFSET('Hygiene Data'!$E$11,0,10*ROW('Hygiene Data'!E149))="","",OFFSET('Hygiene Data'!$E$11,0,10*ROW('Hygiene Data'!E149)))</f>
        <v/>
      </c>
      <c r="DS155" s="382" t="str">
        <f ca="1">+IF(OFFSET('Hygiene Data'!$E$12,0,10*ROW('Hygiene Data'!E149))="","",OFFSET('Hygiene Data'!$E$12,0,10*ROW('Hygiene Data'!E149)))</f>
        <v/>
      </c>
      <c r="DT155" s="382" t="str">
        <f ca="1">+IF(OFFSET('Hygiene Data'!$E$13,0,10*ROW('Hygiene Data'!E149))="","",OFFSET('Hygiene Data'!$E$13,0,10*ROW('Hygiene Data'!E149)))</f>
        <v/>
      </c>
      <c r="DU155" s="382" t="str">
        <f ca="1">+IF(OFFSET('Hygiene Data'!$F$11,0,10*ROW('Hygiene Data'!F149))="","",OFFSET('Hygiene Data'!$F$11,0,10*ROW('Hygiene Data'!F149)))</f>
        <v/>
      </c>
      <c r="DV155" s="382" t="str">
        <f ca="1">+IF(OFFSET('Hygiene Data'!$F$12,0,10*ROW('Hygiene Data'!F149))="","",OFFSET('Hygiene Data'!$F$12,0,10*ROW('Hygiene Data'!F149)))</f>
        <v/>
      </c>
      <c r="DW155" s="382" t="str">
        <f ca="1">+IF(OFFSET('Hygiene Data'!$F$13,0,10*ROW('Hygiene Data'!F149))="","",OFFSET('Hygiene Data'!$F$13,0,10*ROW('Hygiene Data'!F149)))</f>
        <v/>
      </c>
      <c r="DX155" s="382" t="str">
        <f ca="1">+IF(OFFSET('Hygiene Data'!$G$11,0,10*ROW('Hygiene Data'!G149))="","",OFFSET('Hygiene Data'!$G$11,0,10*ROW('Hygiene Data'!G149)))</f>
        <v/>
      </c>
      <c r="DY155" s="382" t="str">
        <f ca="1">+IF(OFFSET('Hygiene Data'!$G$12,0,10*ROW('Hygiene Data'!G149))="","",OFFSET('Hygiene Data'!$G$12,0,10*ROW('Hygiene Data'!G149)))</f>
        <v/>
      </c>
      <c r="DZ155" s="382" t="str">
        <f ca="1">+IF(OFFSET('Hygiene Data'!$G$13,0,10*ROW('Hygiene Data'!G149))="","",OFFSET('Hygiene Data'!$G$13,0,10*ROW('Hygiene Data'!G149)))</f>
        <v/>
      </c>
      <c r="EA155" s="382" t="str">
        <f ca="1">+IF(OFFSET('Hygiene Data'!$H$11,0,10*ROW('Hygiene Data'!H149))="","",OFFSET('Hygiene Data'!$H$11,0,10*ROW('Hygiene Data'!H149)))</f>
        <v/>
      </c>
      <c r="EB155" s="382" t="str">
        <f ca="1">+IF(OFFSET('Hygiene Data'!$H$12,0,10*ROW('Hygiene Data'!H149))="","",OFFSET('Hygiene Data'!$H$12,0,10*ROW('Hygiene Data'!H149)))</f>
        <v/>
      </c>
      <c r="EC155" s="382" t="str">
        <f ca="1">+IF(OFFSET('Hygiene Data'!$H$13,0,10*ROW('Hygiene Data'!H149))="","",OFFSET('Hygiene Data'!$H$13,0,10*ROW('Hygiene Data'!H149)))</f>
        <v/>
      </c>
      <c r="ED155" s="382" t="str">
        <f ca="1">+IF(OFFSET('Hygiene Data'!$I$11,0,10*ROW('Hygiene Data'!I149))="","",OFFSET('Hygiene Data'!$I$11,0,10*ROW('Hygiene Data'!I149)))</f>
        <v/>
      </c>
      <c r="EE155" s="382" t="str">
        <f ca="1">+IF(OFFSET('Hygiene Data'!$I$12,0,10*ROW('Hygiene Data'!I149))="","",OFFSET('Hygiene Data'!$I$12,0,10*ROW('Hygiene Data'!I149)))</f>
        <v/>
      </c>
      <c r="EF155" s="382" t="str">
        <f ca="1">+IF(OFFSET('Hygiene Data'!$I$13,0,10*ROW('Hygiene Data'!I149))="","",OFFSET('Hygiene Data'!$I$13,0,10*ROW('Hygiene Data'!I149)))</f>
        <v/>
      </c>
    </row>
    <row r="156" spans="1:136" x14ac:dyDescent="0.25">
      <c r="A156" s="491" t="str">
        <f ca="1">+IF(OFFSET('Water Data'!$B$2,0,10*ROW('Water Data'!E150))="","",OFFSET('Water Data'!$B$2,0,10*ROW('Water Data'!E150)))</f>
        <v/>
      </c>
      <c r="B156" s="491"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18" t="str">
        <f t="shared" ca="1" si="2"/>
        <v/>
      </c>
      <c r="D156" s="519"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19"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19"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19"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19"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19"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19"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19"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19"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19"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19"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19"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19"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19"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19"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19"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19"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19"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20"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20"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20"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20"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20"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20"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20"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20"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20"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20"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20"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20"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20"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20"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20"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20"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20"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20"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20"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20"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20"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20"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20"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20"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20"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20"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20"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20"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20"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20"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21"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97"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21"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21"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21"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21"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21"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21"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21"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21"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21"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21"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21"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21"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21"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21"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21"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21"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82" t="str">
        <f ca="1">+IF(OFFSET('Water Data'!$D$27,0,10*ROW('Water Data'!D150))="","",OFFSET('Water Data'!$D$27,0,10*ROW('Water Data'!D150)))</f>
        <v/>
      </c>
      <c r="BT156" s="382" t="str">
        <f ca="1">+IF(OFFSET('Water Data'!$D$28,0,10*ROW('Water Data'!D150))="","",OFFSET('Water Data'!$D$28,0,10*ROW('Water Data'!D150)))</f>
        <v/>
      </c>
      <c r="BU156" s="382" t="str">
        <f ca="1">+IF(OFFSET('Water Data'!$D$29,0,10*ROW('Water Data'!D150))="","",OFFSET('Water Data'!$D$29,0,10*ROW('Water Data'!D150)))</f>
        <v/>
      </c>
      <c r="BV156" s="382" t="str">
        <f ca="1">+IF(OFFSET('Water Data'!$E$27,0,10*ROW('Water Data'!E150))="","",OFFSET('Water Data'!$E$27,0,10*ROW('Water Data'!E150)))</f>
        <v/>
      </c>
      <c r="BW156" s="382" t="str">
        <f ca="1">+IF(OFFSET('Water Data'!$E$28,0,10*ROW('Water Data'!E150))="","",OFFSET('Water Data'!$E$28,0,10*ROW('Water Data'!E150)))</f>
        <v/>
      </c>
      <c r="BX156" s="382" t="str">
        <f ca="1">+IF(OFFSET('Water Data'!$E$29,0,10*ROW('Water Data'!E150))="","",OFFSET('Water Data'!$E$29,0,10*ROW('Water Data'!E150)))</f>
        <v/>
      </c>
      <c r="BY156" s="382" t="str">
        <f ca="1">+IF(OFFSET('Water Data'!$F$27,0,10*ROW('Water Data'!F150))="","",OFFSET('Water Data'!$F$27,0,10*ROW('Water Data'!F150)))</f>
        <v/>
      </c>
      <c r="BZ156" s="382" t="str">
        <f ca="1">+IF(OFFSET('Water Data'!$F$28,0,10*ROW('Water Data'!F150))="","",OFFSET('Water Data'!$F$28,0,10*ROW('Water Data'!F150)))</f>
        <v/>
      </c>
      <c r="CA156" s="382" t="str">
        <f ca="1">+IF(OFFSET('Water Data'!$F$29,0,10*ROW('Water Data'!F150))="","",OFFSET('Water Data'!$F$29,0,10*ROW('Water Data'!F150)))</f>
        <v/>
      </c>
      <c r="CB156" s="382" t="str">
        <f ca="1">+IF(OFFSET('Water Data'!$G$27,0,10*ROW('Water Data'!G150))="","",OFFSET('Water Data'!$G$27,0,10*ROW('Water Data'!G150)))</f>
        <v/>
      </c>
      <c r="CC156" s="382" t="str">
        <f ca="1">+IF(OFFSET('Water Data'!$G$28,0,10*ROW('Water Data'!G150))="","",OFFSET('Water Data'!$G$28,0,10*ROW('Water Data'!G150)))</f>
        <v/>
      </c>
      <c r="CD156" s="382" t="str">
        <f ca="1">+IF(OFFSET('Water Data'!$G$29,0,10*ROW('Water Data'!G150))="","",OFFSET('Water Data'!$G$29,0,10*ROW('Water Data'!G150)))</f>
        <v/>
      </c>
      <c r="CE156" s="382" t="str">
        <f ca="1">+IF(OFFSET('Water Data'!$H$27,0,10*ROW('Water Data'!H150))="","",OFFSET('Water Data'!$H$27,0,10*ROW('Water Data'!H150)))</f>
        <v/>
      </c>
      <c r="CF156" s="382" t="str">
        <f ca="1">+IF(OFFSET('Water Data'!$H$28,0,10*ROW('Water Data'!H150))="","",OFFSET('Water Data'!$H$28,0,10*ROW('Water Data'!H150)))</f>
        <v/>
      </c>
      <c r="CG156" s="382" t="str">
        <f ca="1">+IF(OFFSET('Water Data'!$H$29,0,10*ROW('Water Data'!H150))="","",OFFSET('Water Data'!$H$29,0,10*ROW('Water Data'!H150)))</f>
        <v/>
      </c>
      <c r="CH156" s="382" t="str">
        <f ca="1">+IF(OFFSET('Water Data'!$I$27,0,10*ROW('Water Data'!I150))="","",OFFSET('Water Data'!$I$27,0,10*ROW('Water Data'!I150)))</f>
        <v/>
      </c>
      <c r="CI156" s="382" t="str">
        <f ca="1">+IF(OFFSET('Water Data'!$I$28,0,10*ROW('Water Data'!I150))="","",OFFSET('Water Data'!$I$28,0,10*ROW('Water Data'!I150)))</f>
        <v/>
      </c>
      <c r="CJ156" s="382" t="str">
        <f ca="1">+IF(OFFSET('Water Data'!$I$29,0,10*ROW('Water Data'!I150))="","",OFFSET('Water Data'!$I$29,0,10*ROW('Water Data'!I150)))</f>
        <v/>
      </c>
      <c r="CK156" s="382" t="str">
        <f ca="1">+IF(OFFSET('Sanitation Data'!$D$28,0,10*ROW('Sanitation Data'!D150))="","",OFFSET('Sanitation Data'!$D$28,0,10*ROW('Sanitation Data'!D150)))</f>
        <v/>
      </c>
      <c r="CL156" s="382" t="str">
        <f ca="1">+IF(OFFSET('Sanitation Data'!$D$29,0,10*ROW('Sanitation Data'!D150))="","",OFFSET('Sanitation Data'!$D$29,0,10*ROW('Sanitation Data'!D150)))</f>
        <v/>
      </c>
      <c r="CM156" s="382" t="str">
        <f ca="1">+IF(OFFSET('Sanitation Data'!$D$30,0,10*ROW('Sanitation Data'!D150))="","",OFFSET('Sanitation Data'!$D$30,0,10*ROW('Sanitation Data'!D150)))</f>
        <v/>
      </c>
      <c r="CN156" s="382" t="str">
        <f ca="1">+IF(OFFSET('Sanitation Data'!$D$31,0,10*ROW('Sanitation Data'!D150))="","",OFFSET('Sanitation Data'!$D$31,0,10*ROW('Sanitation Data'!D150)))</f>
        <v/>
      </c>
      <c r="CO156" s="382" t="str">
        <f ca="1">+IF(OFFSET('Sanitation Data'!$D$32,0,10*ROW('Sanitation Data'!D150))="","",OFFSET('Sanitation Data'!$D$32,0,10*ROW('Sanitation Data'!D150)))</f>
        <v/>
      </c>
      <c r="CP156" s="382" t="str">
        <f ca="1">+IF(OFFSET('Sanitation Data'!$E$28,0,10*ROW('Sanitation Data'!E150))="","",OFFSET('Sanitation Data'!$E$28,0,10*ROW('Sanitation Data'!E150)))</f>
        <v/>
      </c>
      <c r="CQ156" s="382" t="str">
        <f ca="1">+IF(OFFSET('Sanitation Data'!$E$29,0,10*ROW('Sanitation Data'!E150))="","",OFFSET('Sanitation Data'!$E$29,0,10*ROW('Sanitation Data'!E150)))</f>
        <v/>
      </c>
      <c r="CR156" s="382" t="str">
        <f ca="1">+IF(OFFSET('Sanitation Data'!$E$30,0,10*ROW('Sanitation Data'!E150))="","",OFFSET('Sanitation Data'!$E$30,0,10*ROW('Sanitation Data'!E150)))</f>
        <v/>
      </c>
      <c r="CS156" s="382" t="str">
        <f ca="1">+IF(OFFSET('Sanitation Data'!$E$31,0,10*ROW('Sanitation Data'!E150))="","",OFFSET('Sanitation Data'!$E$31,0,10*ROW('Sanitation Data'!E150)))</f>
        <v/>
      </c>
      <c r="CT156" s="382" t="str">
        <f ca="1">+IF(OFFSET('Sanitation Data'!$E$32,0,10*ROW('Sanitation Data'!E150))="","",OFFSET('Sanitation Data'!$E$32,0,10*ROW('Sanitation Data'!E150)))</f>
        <v/>
      </c>
      <c r="CU156" s="382" t="str">
        <f ca="1">+IF(OFFSET('Sanitation Data'!$F$28,0,10*ROW('Sanitation Data'!F150))="","",OFFSET('Sanitation Data'!$F$28,0,10*ROW('Sanitation Data'!F150)))</f>
        <v/>
      </c>
      <c r="CV156" s="382" t="str">
        <f ca="1">+IF(OFFSET('Sanitation Data'!$F$29,0,10*ROW('Sanitation Data'!F150))="","",OFFSET('Sanitation Data'!$F$29,0,10*ROW('Sanitation Data'!F150)))</f>
        <v/>
      </c>
      <c r="CW156" s="382" t="str">
        <f ca="1">+IF(OFFSET('Sanitation Data'!$F$30,0,10*ROW('Sanitation Data'!F150))="","",OFFSET('Sanitation Data'!$F$30,0,10*ROW('Sanitation Data'!F150)))</f>
        <v/>
      </c>
      <c r="CX156" s="382" t="str">
        <f ca="1">+IF(OFFSET('Sanitation Data'!$F$31,0,10*ROW('Sanitation Data'!F150))="","",OFFSET('Sanitation Data'!$F$31,0,10*ROW('Sanitation Data'!F150)))</f>
        <v/>
      </c>
      <c r="CY156" s="382" t="str">
        <f ca="1">+IF(OFFSET('Sanitation Data'!$F$32,0,10*ROW('Sanitation Data'!F150))="","",OFFSET('Sanitation Data'!$F$32,0,10*ROW('Sanitation Data'!F150)))</f>
        <v/>
      </c>
      <c r="CZ156" s="382" t="str">
        <f ca="1">+IF(OFFSET('Sanitation Data'!$G$28,0,10*ROW('Sanitation Data'!G150))="","",OFFSET('Sanitation Data'!$G$28,0,10*ROW('Sanitation Data'!G150)))</f>
        <v/>
      </c>
      <c r="DA156" s="382" t="str">
        <f ca="1">+IF(OFFSET('Sanitation Data'!$G$29,0,10*ROW('Sanitation Data'!G150))="","",OFFSET('Sanitation Data'!$G$29,0,10*ROW('Sanitation Data'!G150)))</f>
        <v/>
      </c>
      <c r="DB156" s="382" t="str">
        <f ca="1">+IF(OFFSET('Sanitation Data'!$G$30,0,10*ROW('Sanitation Data'!G150))="","",OFFSET('Sanitation Data'!$G$30,0,10*ROW('Sanitation Data'!G150)))</f>
        <v/>
      </c>
      <c r="DC156" s="382" t="str">
        <f ca="1">+IF(OFFSET('Sanitation Data'!$G$31,0,10*ROW('Sanitation Data'!G150))="","",OFFSET('Sanitation Data'!$G$31,0,10*ROW('Sanitation Data'!G150)))</f>
        <v/>
      </c>
      <c r="DD156" s="382" t="str">
        <f ca="1">+IF(OFFSET('Sanitation Data'!$G$32,0,10*ROW('Sanitation Data'!G150))="","",OFFSET('Sanitation Data'!$G$32,0,10*ROW('Sanitation Data'!G150)))</f>
        <v/>
      </c>
      <c r="DE156" s="382" t="str">
        <f ca="1">+IF(OFFSET('Sanitation Data'!$H$28,0,10*ROW('Sanitation Data'!H150))="","",OFFSET('Sanitation Data'!$H$28,0,10*ROW('Sanitation Data'!H150)))</f>
        <v/>
      </c>
      <c r="DF156" s="382" t="str">
        <f ca="1">+IF(OFFSET('Sanitation Data'!$H$29,0,10*ROW('Sanitation Data'!H150))="","",OFFSET('Sanitation Data'!$H$29,0,10*ROW('Sanitation Data'!H150)))</f>
        <v/>
      </c>
      <c r="DG156" s="382" t="str">
        <f ca="1">+IF(OFFSET('Sanitation Data'!$H$30,0,10*ROW('Sanitation Data'!H150))="","",OFFSET('Sanitation Data'!$H$30,0,10*ROW('Sanitation Data'!H150)))</f>
        <v/>
      </c>
      <c r="DH156" s="382" t="str">
        <f ca="1">+IF(OFFSET('Sanitation Data'!$H$31,0,10*ROW('Sanitation Data'!H150))="","",OFFSET('Sanitation Data'!$H$31,0,10*ROW('Sanitation Data'!H150)))</f>
        <v/>
      </c>
      <c r="DI156" s="382" t="str">
        <f ca="1">+IF(OFFSET('Sanitation Data'!$H$32,0,10*ROW('Sanitation Data'!H150))="","",OFFSET('Sanitation Data'!$H$32,0,10*ROW('Sanitation Data'!H150)))</f>
        <v/>
      </c>
      <c r="DJ156" s="382" t="str">
        <f ca="1">+IF(OFFSET('Sanitation Data'!$I$28,0,10*ROW('Sanitation Data'!I150))="","",OFFSET('Sanitation Data'!$I$28,0,10*ROW('Sanitation Data'!I150)))</f>
        <v/>
      </c>
      <c r="DK156" s="382" t="str">
        <f ca="1">+IF(OFFSET('Sanitation Data'!$I$29,0,10*ROW('Sanitation Data'!I150))="","",OFFSET('Sanitation Data'!$I$29,0,10*ROW('Sanitation Data'!I150)))</f>
        <v/>
      </c>
      <c r="DL156" s="382" t="str">
        <f ca="1">+IF(OFFSET('Sanitation Data'!$I$30,0,10*ROW('Sanitation Data'!I150))="","",OFFSET('Sanitation Data'!$I$30,0,10*ROW('Sanitation Data'!I150)))</f>
        <v/>
      </c>
      <c r="DM156" s="382" t="str">
        <f ca="1">+IF(OFFSET('Sanitation Data'!$I$31,0,10*ROW('Sanitation Data'!I150))="","",OFFSET('Sanitation Data'!$I$31,0,10*ROW('Sanitation Data'!I150)))</f>
        <v/>
      </c>
      <c r="DN156" s="382" t="str">
        <f ca="1">+IF(OFFSET('Sanitation Data'!$I$32,0,10*ROW('Sanitation Data'!I150))="","",OFFSET('Sanitation Data'!$I$32,0,10*ROW('Sanitation Data'!I150)))</f>
        <v/>
      </c>
      <c r="DO156" s="382" t="str">
        <f ca="1">+IF(OFFSET('Hygiene Data'!$D$11,0,10*ROW('Hygiene Data'!D150))="","",OFFSET('Hygiene Data'!$D$11,0,10*ROW('Hygiene Data'!D150)))</f>
        <v/>
      </c>
      <c r="DP156" s="382" t="str">
        <f ca="1">+IF(OFFSET('Hygiene Data'!$D$12,0,10*ROW('Hygiene Data'!D150))="","",OFFSET('Hygiene Data'!$D$12,0,10*ROW('Hygiene Data'!D150)))</f>
        <v/>
      </c>
      <c r="DQ156" s="382" t="str">
        <f ca="1">+IF(OFFSET('Hygiene Data'!$D$13,0,10*ROW('Hygiene Data'!D150))="","",OFFSET('Hygiene Data'!$D$13,0,10*ROW('Hygiene Data'!D150)))</f>
        <v/>
      </c>
      <c r="DR156" s="382" t="str">
        <f ca="1">+IF(OFFSET('Hygiene Data'!$E$11,0,10*ROW('Hygiene Data'!E150))="","",OFFSET('Hygiene Data'!$E$11,0,10*ROW('Hygiene Data'!E150)))</f>
        <v/>
      </c>
      <c r="DS156" s="382" t="str">
        <f ca="1">+IF(OFFSET('Hygiene Data'!$E$12,0,10*ROW('Hygiene Data'!E150))="","",OFFSET('Hygiene Data'!$E$12,0,10*ROW('Hygiene Data'!E150)))</f>
        <v/>
      </c>
      <c r="DT156" s="382" t="str">
        <f ca="1">+IF(OFFSET('Hygiene Data'!$E$13,0,10*ROW('Hygiene Data'!E150))="","",OFFSET('Hygiene Data'!$E$13,0,10*ROW('Hygiene Data'!E150)))</f>
        <v/>
      </c>
      <c r="DU156" s="382" t="str">
        <f ca="1">+IF(OFFSET('Hygiene Data'!$F$11,0,10*ROW('Hygiene Data'!F150))="","",OFFSET('Hygiene Data'!$F$11,0,10*ROW('Hygiene Data'!F150)))</f>
        <v/>
      </c>
      <c r="DV156" s="382" t="str">
        <f ca="1">+IF(OFFSET('Hygiene Data'!$F$12,0,10*ROW('Hygiene Data'!F150))="","",OFFSET('Hygiene Data'!$F$12,0,10*ROW('Hygiene Data'!F150)))</f>
        <v/>
      </c>
      <c r="DW156" s="382" t="str">
        <f ca="1">+IF(OFFSET('Hygiene Data'!$F$13,0,10*ROW('Hygiene Data'!F150))="","",OFFSET('Hygiene Data'!$F$13,0,10*ROW('Hygiene Data'!F150)))</f>
        <v/>
      </c>
      <c r="DX156" s="382" t="str">
        <f ca="1">+IF(OFFSET('Hygiene Data'!$G$11,0,10*ROW('Hygiene Data'!G150))="","",OFFSET('Hygiene Data'!$G$11,0,10*ROW('Hygiene Data'!G150)))</f>
        <v/>
      </c>
      <c r="DY156" s="382" t="str">
        <f ca="1">+IF(OFFSET('Hygiene Data'!$G$12,0,10*ROW('Hygiene Data'!G150))="","",OFFSET('Hygiene Data'!$G$12,0,10*ROW('Hygiene Data'!G150)))</f>
        <v/>
      </c>
      <c r="DZ156" s="382" t="str">
        <f ca="1">+IF(OFFSET('Hygiene Data'!$G$13,0,10*ROW('Hygiene Data'!G150))="","",OFFSET('Hygiene Data'!$G$13,0,10*ROW('Hygiene Data'!G150)))</f>
        <v/>
      </c>
      <c r="EA156" s="382" t="str">
        <f ca="1">+IF(OFFSET('Hygiene Data'!$H$11,0,10*ROW('Hygiene Data'!H150))="","",OFFSET('Hygiene Data'!$H$11,0,10*ROW('Hygiene Data'!H150)))</f>
        <v/>
      </c>
      <c r="EB156" s="382" t="str">
        <f ca="1">+IF(OFFSET('Hygiene Data'!$H$12,0,10*ROW('Hygiene Data'!H150))="","",OFFSET('Hygiene Data'!$H$12,0,10*ROW('Hygiene Data'!H150)))</f>
        <v/>
      </c>
      <c r="EC156" s="382" t="str">
        <f ca="1">+IF(OFFSET('Hygiene Data'!$H$13,0,10*ROW('Hygiene Data'!H150))="","",OFFSET('Hygiene Data'!$H$13,0,10*ROW('Hygiene Data'!H150)))</f>
        <v/>
      </c>
      <c r="ED156" s="382" t="str">
        <f ca="1">+IF(OFFSET('Hygiene Data'!$I$11,0,10*ROW('Hygiene Data'!I150))="","",OFFSET('Hygiene Data'!$I$11,0,10*ROW('Hygiene Data'!I150)))</f>
        <v/>
      </c>
      <c r="EE156" s="382" t="str">
        <f ca="1">+IF(OFFSET('Hygiene Data'!$I$12,0,10*ROW('Hygiene Data'!I150))="","",OFFSET('Hygiene Data'!$I$12,0,10*ROW('Hygiene Data'!I150)))</f>
        <v/>
      </c>
      <c r="EF156" s="382" t="str">
        <f ca="1">+IF(OFFSET('Hygiene Data'!$I$13,0,10*ROW('Hygiene Data'!I150))="","",OFFSET('Hygiene Data'!$I$13,0,10*ROW('Hygiene Data'!I150)))</f>
        <v/>
      </c>
    </row>
    <row r="157" spans="1:136" x14ac:dyDescent="0.25">
      <c r="A157" s="491" t="str">
        <f ca="1">+IF(OFFSET('Water Data'!$B$2,0,10*ROW('Water Data'!E151))="","",OFFSET('Water Data'!$B$2,0,10*ROW('Water Data'!E151)))</f>
        <v/>
      </c>
      <c r="B157" s="491"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18" t="str">
        <f t="shared" ca="1" si="2"/>
        <v/>
      </c>
      <c r="D157" s="519"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19"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19"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19"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19"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19"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19"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19"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19"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19"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19"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19"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19"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19"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19"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19"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19"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19"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20"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20"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20"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20"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20"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20"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20"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20"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20"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20"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20"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20"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20"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20"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20"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20"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20"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20"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20"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20"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20"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20"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20"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20"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20"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20"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20"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20"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20"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20"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21"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97"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21"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21"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21"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21"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21"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21"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21"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21"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21"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21"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21"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21"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21"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21"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21"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21"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82" t="str">
        <f ca="1">+IF(OFFSET('Water Data'!$D$27,0,10*ROW('Water Data'!D151))="","",OFFSET('Water Data'!$D$27,0,10*ROW('Water Data'!D151)))</f>
        <v/>
      </c>
      <c r="BT157" s="382" t="str">
        <f ca="1">+IF(OFFSET('Water Data'!$D$28,0,10*ROW('Water Data'!D151))="","",OFFSET('Water Data'!$D$28,0,10*ROW('Water Data'!D151)))</f>
        <v/>
      </c>
      <c r="BU157" s="382" t="str">
        <f ca="1">+IF(OFFSET('Water Data'!$D$29,0,10*ROW('Water Data'!D151))="","",OFFSET('Water Data'!$D$29,0,10*ROW('Water Data'!D151)))</f>
        <v/>
      </c>
      <c r="BV157" s="382" t="str">
        <f ca="1">+IF(OFFSET('Water Data'!$E$27,0,10*ROW('Water Data'!E151))="","",OFFSET('Water Data'!$E$27,0,10*ROW('Water Data'!E151)))</f>
        <v/>
      </c>
      <c r="BW157" s="382" t="str">
        <f ca="1">+IF(OFFSET('Water Data'!$E$28,0,10*ROW('Water Data'!E151))="","",OFFSET('Water Data'!$E$28,0,10*ROW('Water Data'!E151)))</f>
        <v/>
      </c>
      <c r="BX157" s="382" t="str">
        <f ca="1">+IF(OFFSET('Water Data'!$E$29,0,10*ROW('Water Data'!E151))="","",OFFSET('Water Data'!$E$29,0,10*ROW('Water Data'!E151)))</f>
        <v/>
      </c>
      <c r="BY157" s="382" t="str">
        <f ca="1">+IF(OFFSET('Water Data'!$F$27,0,10*ROW('Water Data'!F151))="","",OFFSET('Water Data'!$F$27,0,10*ROW('Water Data'!F151)))</f>
        <v/>
      </c>
      <c r="BZ157" s="382" t="str">
        <f ca="1">+IF(OFFSET('Water Data'!$F$28,0,10*ROW('Water Data'!F151))="","",OFFSET('Water Data'!$F$28,0,10*ROW('Water Data'!F151)))</f>
        <v/>
      </c>
      <c r="CA157" s="382" t="str">
        <f ca="1">+IF(OFFSET('Water Data'!$F$29,0,10*ROW('Water Data'!F151))="","",OFFSET('Water Data'!$F$29,0,10*ROW('Water Data'!F151)))</f>
        <v/>
      </c>
      <c r="CB157" s="382" t="str">
        <f ca="1">+IF(OFFSET('Water Data'!$G$27,0,10*ROW('Water Data'!G151))="","",OFFSET('Water Data'!$G$27,0,10*ROW('Water Data'!G151)))</f>
        <v/>
      </c>
      <c r="CC157" s="382" t="str">
        <f ca="1">+IF(OFFSET('Water Data'!$G$28,0,10*ROW('Water Data'!G151))="","",OFFSET('Water Data'!$G$28,0,10*ROW('Water Data'!G151)))</f>
        <v/>
      </c>
      <c r="CD157" s="382" t="str">
        <f ca="1">+IF(OFFSET('Water Data'!$G$29,0,10*ROW('Water Data'!G151))="","",OFFSET('Water Data'!$G$29,0,10*ROW('Water Data'!G151)))</f>
        <v/>
      </c>
      <c r="CE157" s="382" t="str">
        <f ca="1">+IF(OFFSET('Water Data'!$H$27,0,10*ROW('Water Data'!H151))="","",OFFSET('Water Data'!$H$27,0,10*ROW('Water Data'!H151)))</f>
        <v/>
      </c>
      <c r="CF157" s="382" t="str">
        <f ca="1">+IF(OFFSET('Water Data'!$H$28,0,10*ROW('Water Data'!H151))="","",OFFSET('Water Data'!$H$28,0,10*ROW('Water Data'!H151)))</f>
        <v/>
      </c>
      <c r="CG157" s="382" t="str">
        <f ca="1">+IF(OFFSET('Water Data'!$H$29,0,10*ROW('Water Data'!H151))="","",OFFSET('Water Data'!$H$29,0,10*ROW('Water Data'!H151)))</f>
        <v/>
      </c>
      <c r="CH157" s="382" t="str">
        <f ca="1">+IF(OFFSET('Water Data'!$I$27,0,10*ROW('Water Data'!I151))="","",OFFSET('Water Data'!$I$27,0,10*ROW('Water Data'!I151)))</f>
        <v/>
      </c>
      <c r="CI157" s="382" t="str">
        <f ca="1">+IF(OFFSET('Water Data'!$I$28,0,10*ROW('Water Data'!I151))="","",OFFSET('Water Data'!$I$28,0,10*ROW('Water Data'!I151)))</f>
        <v/>
      </c>
      <c r="CJ157" s="382" t="str">
        <f ca="1">+IF(OFFSET('Water Data'!$I$29,0,10*ROW('Water Data'!I151))="","",OFFSET('Water Data'!$I$29,0,10*ROW('Water Data'!I151)))</f>
        <v/>
      </c>
      <c r="CK157" s="382" t="str">
        <f ca="1">+IF(OFFSET('Sanitation Data'!$D$28,0,10*ROW('Sanitation Data'!D151))="","",OFFSET('Sanitation Data'!$D$28,0,10*ROW('Sanitation Data'!D151)))</f>
        <v/>
      </c>
      <c r="CL157" s="382" t="str">
        <f ca="1">+IF(OFFSET('Sanitation Data'!$D$29,0,10*ROW('Sanitation Data'!D151))="","",OFFSET('Sanitation Data'!$D$29,0,10*ROW('Sanitation Data'!D151)))</f>
        <v/>
      </c>
      <c r="CM157" s="382" t="str">
        <f ca="1">+IF(OFFSET('Sanitation Data'!$D$30,0,10*ROW('Sanitation Data'!D151))="","",OFFSET('Sanitation Data'!$D$30,0,10*ROW('Sanitation Data'!D151)))</f>
        <v/>
      </c>
      <c r="CN157" s="382" t="str">
        <f ca="1">+IF(OFFSET('Sanitation Data'!$D$31,0,10*ROW('Sanitation Data'!D151))="","",OFFSET('Sanitation Data'!$D$31,0,10*ROW('Sanitation Data'!D151)))</f>
        <v/>
      </c>
      <c r="CO157" s="382" t="str">
        <f ca="1">+IF(OFFSET('Sanitation Data'!$D$32,0,10*ROW('Sanitation Data'!D151))="","",OFFSET('Sanitation Data'!$D$32,0,10*ROW('Sanitation Data'!D151)))</f>
        <v/>
      </c>
      <c r="CP157" s="382" t="str">
        <f ca="1">+IF(OFFSET('Sanitation Data'!$E$28,0,10*ROW('Sanitation Data'!E151))="","",OFFSET('Sanitation Data'!$E$28,0,10*ROW('Sanitation Data'!E151)))</f>
        <v/>
      </c>
      <c r="CQ157" s="382" t="str">
        <f ca="1">+IF(OFFSET('Sanitation Data'!$E$29,0,10*ROW('Sanitation Data'!E151))="","",OFFSET('Sanitation Data'!$E$29,0,10*ROW('Sanitation Data'!E151)))</f>
        <v/>
      </c>
      <c r="CR157" s="382" t="str">
        <f ca="1">+IF(OFFSET('Sanitation Data'!$E$30,0,10*ROW('Sanitation Data'!E151))="","",OFFSET('Sanitation Data'!$E$30,0,10*ROW('Sanitation Data'!E151)))</f>
        <v/>
      </c>
      <c r="CS157" s="382" t="str">
        <f ca="1">+IF(OFFSET('Sanitation Data'!$E$31,0,10*ROW('Sanitation Data'!E151))="","",OFFSET('Sanitation Data'!$E$31,0,10*ROW('Sanitation Data'!E151)))</f>
        <v/>
      </c>
      <c r="CT157" s="382" t="str">
        <f ca="1">+IF(OFFSET('Sanitation Data'!$E$32,0,10*ROW('Sanitation Data'!E151))="","",OFFSET('Sanitation Data'!$E$32,0,10*ROW('Sanitation Data'!E151)))</f>
        <v/>
      </c>
      <c r="CU157" s="382" t="str">
        <f ca="1">+IF(OFFSET('Sanitation Data'!$F$28,0,10*ROW('Sanitation Data'!F151))="","",OFFSET('Sanitation Data'!$F$28,0,10*ROW('Sanitation Data'!F151)))</f>
        <v/>
      </c>
      <c r="CV157" s="382" t="str">
        <f ca="1">+IF(OFFSET('Sanitation Data'!$F$29,0,10*ROW('Sanitation Data'!F151))="","",OFFSET('Sanitation Data'!$F$29,0,10*ROW('Sanitation Data'!F151)))</f>
        <v/>
      </c>
      <c r="CW157" s="382" t="str">
        <f ca="1">+IF(OFFSET('Sanitation Data'!$F$30,0,10*ROW('Sanitation Data'!F151))="","",OFFSET('Sanitation Data'!$F$30,0,10*ROW('Sanitation Data'!F151)))</f>
        <v/>
      </c>
      <c r="CX157" s="382" t="str">
        <f ca="1">+IF(OFFSET('Sanitation Data'!$F$31,0,10*ROW('Sanitation Data'!F151))="","",OFFSET('Sanitation Data'!$F$31,0,10*ROW('Sanitation Data'!F151)))</f>
        <v/>
      </c>
      <c r="CY157" s="382" t="str">
        <f ca="1">+IF(OFFSET('Sanitation Data'!$F$32,0,10*ROW('Sanitation Data'!F151))="","",OFFSET('Sanitation Data'!$F$32,0,10*ROW('Sanitation Data'!F151)))</f>
        <v/>
      </c>
      <c r="CZ157" s="382" t="str">
        <f ca="1">+IF(OFFSET('Sanitation Data'!$G$28,0,10*ROW('Sanitation Data'!G151))="","",OFFSET('Sanitation Data'!$G$28,0,10*ROW('Sanitation Data'!G151)))</f>
        <v/>
      </c>
      <c r="DA157" s="382" t="str">
        <f ca="1">+IF(OFFSET('Sanitation Data'!$G$29,0,10*ROW('Sanitation Data'!G151))="","",OFFSET('Sanitation Data'!$G$29,0,10*ROW('Sanitation Data'!G151)))</f>
        <v/>
      </c>
      <c r="DB157" s="382" t="str">
        <f ca="1">+IF(OFFSET('Sanitation Data'!$G$30,0,10*ROW('Sanitation Data'!G151))="","",OFFSET('Sanitation Data'!$G$30,0,10*ROW('Sanitation Data'!G151)))</f>
        <v/>
      </c>
      <c r="DC157" s="382" t="str">
        <f ca="1">+IF(OFFSET('Sanitation Data'!$G$31,0,10*ROW('Sanitation Data'!G151))="","",OFFSET('Sanitation Data'!$G$31,0,10*ROW('Sanitation Data'!G151)))</f>
        <v/>
      </c>
      <c r="DD157" s="382" t="str">
        <f ca="1">+IF(OFFSET('Sanitation Data'!$G$32,0,10*ROW('Sanitation Data'!G151))="","",OFFSET('Sanitation Data'!$G$32,0,10*ROW('Sanitation Data'!G151)))</f>
        <v/>
      </c>
      <c r="DE157" s="382" t="str">
        <f ca="1">+IF(OFFSET('Sanitation Data'!$H$28,0,10*ROW('Sanitation Data'!H151))="","",OFFSET('Sanitation Data'!$H$28,0,10*ROW('Sanitation Data'!H151)))</f>
        <v/>
      </c>
      <c r="DF157" s="382" t="str">
        <f ca="1">+IF(OFFSET('Sanitation Data'!$H$29,0,10*ROW('Sanitation Data'!H151))="","",OFFSET('Sanitation Data'!$H$29,0,10*ROW('Sanitation Data'!H151)))</f>
        <v/>
      </c>
      <c r="DG157" s="382" t="str">
        <f ca="1">+IF(OFFSET('Sanitation Data'!$H$30,0,10*ROW('Sanitation Data'!H151))="","",OFFSET('Sanitation Data'!$H$30,0,10*ROW('Sanitation Data'!H151)))</f>
        <v/>
      </c>
      <c r="DH157" s="382" t="str">
        <f ca="1">+IF(OFFSET('Sanitation Data'!$H$31,0,10*ROW('Sanitation Data'!H151))="","",OFFSET('Sanitation Data'!$H$31,0,10*ROW('Sanitation Data'!H151)))</f>
        <v/>
      </c>
      <c r="DI157" s="382" t="str">
        <f ca="1">+IF(OFFSET('Sanitation Data'!$H$32,0,10*ROW('Sanitation Data'!H151))="","",OFFSET('Sanitation Data'!$H$32,0,10*ROW('Sanitation Data'!H151)))</f>
        <v/>
      </c>
      <c r="DJ157" s="382" t="str">
        <f ca="1">+IF(OFFSET('Sanitation Data'!$I$28,0,10*ROW('Sanitation Data'!I151))="","",OFFSET('Sanitation Data'!$I$28,0,10*ROW('Sanitation Data'!I151)))</f>
        <v/>
      </c>
      <c r="DK157" s="382" t="str">
        <f ca="1">+IF(OFFSET('Sanitation Data'!$I$29,0,10*ROW('Sanitation Data'!I151))="","",OFFSET('Sanitation Data'!$I$29,0,10*ROW('Sanitation Data'!I151)))</f>
        <v/>
      </c>
      <c r="DL157" s="382" t="str">
        <f ca="1">+IF(OFFSET('Sanitation Data'!$I$30,0,10*ROW('Sanitation Data'!I151))="","",OFFSET('Sanitation Data'!$I$30,0,10*ROW('Sanitation Data'!I151)))</f>
        <v/>
      </c>
      <c r="DM157" s="382" t="str">
        <f ca="1">+IF(OFFSET('Sanitation Data'!$I$31,0,10*ROW('Sanitation Data'!I151))="","",OFFSET('Sanitation Data'!$I$31,0,10*ROW('Sanitation Data'!I151)))</f>
        <v/>
      </c>
      <c r="DN157" s="382" t="str">
        <f ca="1">+IF(OFFSET('Sanitation Data'!$I$32,0,10*ROW('Sanitation Data'!I151))="","",OFFSET('Sanitation Data'!$I$32,0,10*ROW('Sanitation Data'!I151)))</f>
        <v/>
      </c>
      <c r="DO157" s="382" t="str">
        <f ca="1">+IF(OFFSET('Hygiene Data'!$D$11,0,10*ROW('Hygiene Data'!D151))="","",OFFSET('Hygiene Data'!$D$11,0,10*ROW('Hygiene Data'!D151)))</f>
        <v/>
      </c>
      <c r="DP157" s="382" t="str">
        <f ca="1">+IF(OFFSET('Hygiene Data'!$D$12,0,10*ROW('Hygiene Data'!D151))="","",OFFSET('Hygiene Data'!$D$12,0,10*ROW('Hygiene Data'!D151)))</f>
        <v/>
      </c>
      <c r="DQ157" s="382" t="str">
        <f ca="1">+IF(OFFSET('Hygiene Data'!$D$13,0,10*ROW('Hygiene Data'!D151))="","",OFFSET('Hygiene Data'!$D$13,0,10*ROW('Hygiene Data'!D151)))</f>
        <v/>
      </c>
      <c r="DR157" s="382" t="str">
        <f ca="1">+IF(OFFSET('Hygiene Data'!$E$11,0,10*ROW('Hygiene Data'!E151))="","",OFFSET('Hygiene Data'!$E$11,0,10*ROW('Hygiene Data'!E151)))</f>
        <v/>
      </c>
      <c r="DS157" s="382" t="str">
        <f ca="1">+IF(OFFSET('Hygiene Data'!$E$12,0,10*ROW('Hygiene Data'!E151))="","",OFFSET('Hygiene Data'!$E$12,0,10*ROW('Hygiene Data'!E151)))</f>
        <v/>
      </c>
      <c r="DT157" s="382" t="str">
        <f ca="1">+IF(OFFSET('Hygiene Data'!$E$13,0,10*ROW('Hygiene Data'!E151))="","",OFFSET('Hygiene Data'!$E$13,0,10*ROW('Hygiene Data'!E151)))</f>
        <v/>
      </c>
      <c r="DU157" s="382" t="str">
        <f ca="1">+IF(OFFSET('Hygiene Data'!$F$11,0,10*ROW('Hygiene Data'!F151))="","",OFFSET('Hygiene Data'!$F$11,0,10*ROW('Hygiene Data'!F151)))</f>
        <v/>
      </c>
      <c r="DV157" s="382" t="str">
        <f ca="1">+IF(OFFSET('Hygiene Data'!$F$12,0,10*ROW('Hygiene Data'!F151))="","",OFFSET('Hygiene Data'!$F$12,0,10*ROW('Hygiene Data'!F151)))</f>
        <v/>
      </c>
      <c r="DW157" s="382" t="str">
        <f ca="1">+IF(OFFSET('Hygiene Data'!$F$13,0,10*ROW('Hygiene Data'!F151))="","",OFFSET('Hygiene Data'!$F$13,0,10*ROW('Hygiene Data'!F151)))</f>
        <v/>
      </c>
      <c r="DX157" s="382" t="str">
        <f ca="1">+IF(OFFSET('Hygiene Data'!$G$11,0,10*ROW('Hygiene Data'!G151))="","",OFFSET('Hygiene Data'!$G$11,0,10*ROW('Hygiene Data'!G151)))</f>
        <v/>
      </c>
      <c r="DY157" s="382" t="str">
        <f ca="1">+IF(OFFSET('Hygiene Data'!$G$12,0,10*ROW('Hygiene Data'!G151))="","",OFFSET('Hygiene Data'!$G$12,0,10*ROW('Hygiene Data'!G151)))</f>
        <v/>
      </c>
      <c r="DZ157" s="382" t="str">
        <f ca="1">+IF(OFFSET('Hygiene Data'!$G$13,0,10*ROW('Hygiene Data'!G151))="","",OFFSET('Hygiene Data'!$G$13,0,10*ROW('Hygiene Data'!G151)))</f>
        <v/>
      </c>
      <c r="EA157" s="382" t="str">
        <f ca="1">+IF(OFFSET('Hygiene Data'!$H$11,0,10*ROW('Hygiene Data'!H151))="","",OFFSET('Hygiene Data'!$H$11,0,10*ROW('Hygiene Data'!H151)))</f>
        <v/>
      </c>
      <c r="EB157" s="382" t="str">
        <f ca="1">+IF(OFFSET('Hygiene Data'!$H$12,0,10*ROW('Hygiene Data'!H151))="","",OFFSET('Hygiene Data'!$H$12,0,10*ROW('Hygiene Data'!H151)))</f>
        <v/>
      </c>
      <c r="EC157" s="382" t="str">
        <f ca="1">+IF(OFFSET('Hygiene Data'!$H$13,0,10*ROW('Hygiene Data'!H151))="","",OFFSET('Hygiene Data'!$H$13,0,10*ROW('Hygiene Data'!H151)))</f>
        <v/>
      </c>
      <c r="ED157" s="382" t="str">
        <f ca="1">+IF(OFFSET('Hygiene Data'!$I$11,0,10*ROW('Hygiene Data'!I151))="","",OFFSET('Hygiene Data'!$I$11,0,10*ROW('Hygiene Data'!I151)))</f>
        <v/>
      </c>
      <c r="EE157" s="382" t="str">
        <f ca="1">+IF(OFFSET('Hygiene Data'!$I$12,0,10*ROW('Hygiene Data'!I151))="","",OFFSET('Hygiene Data'!$I$12,0,10*ROW('Hygiene Data'!I151)))</f>
        <v/>
      </c>
      <c r="EF157" s="382" t="str">
        <f ca="1">+IF(OFFSET('Hygiene Data'!$I$13,0,10*ROW('Hygiene Data'!I151))="","",OFFSET('Hygiene Data'!$I$13,0,10*ROW('Hygiene Data'!I151)))</f>
        <v/>
      </c>
    </row>
    <row r="158" spans="1:136" x14ac:dyDescent="0.25">
      <c r="A158" s="491" t="str">
        <f ca="1">+IF(OFFSET('Water Data'!$B$2,0,10*ROW('Water Data'!E152))="","",OFFSET('Water Data'!$B$2,0,10*ROW('Water Data'!E152)))</f>
        <v/>
      </c>
      <c r="B158" s="491"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18" t="str">
        <f t="shared" ca="1" si="2"/>
        <v/>
      </c>
      <c r="D158" s="519"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19"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19"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19"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19"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19"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19"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19"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19"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19"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19"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19"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19"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19"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19"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19"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19"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19"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20"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20"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20"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20"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20"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20"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20"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20"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20"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20"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20"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20"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20"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20"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20"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20"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20"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20"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20"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20"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20"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20"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20"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20"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20"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20"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20"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20"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20"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20"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21"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97"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21"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21"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21"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21"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21"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21"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21"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21"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21"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21"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21"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21"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21"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21"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21"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21"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82" t="str">
        <f ca="1">+IF(OFFSET('Water Data'!$D$27,0,10*ROW('Water Data'!D152))="","",OFFSET('Water Data'!$D$27,0,10*ROW('Water Data'!D152)))</f>
        <v/>
      </c>
      <c r="BT158" s="382" t="str">
        <f ca="1">+IF(OFFSET('Water Data'!$D$28,0,10*ROW('Water Data'!D152))="","",OFFSET('Water Data'!$D$28,0,10*ROW('Water Data'!D152)))</f>
        <v/>
      </c>
      <c r="BU158" s="382" t="str">
        <f ca="1">+IF(OFFSET('Water Data'!$D$29,0,10*ROW('Water Data'!D152))="","",OFFSET('Water Data'!$D$29,0,10*ROW('Water Data'!D152)))</f>
        <v/>
      </c>
      <c r="BV158" s="382" t="str">
        <f ca="1">+IF(OFFSET('Water Data'!$E$27,0,10*ROW('Water Data'!E152))="","",OFFSET('Water Data'!$E$27,0,10*ROW('Water Data'!E152)))</f>
        <v/>
      </c>
      <c r="BW158" s="382" t="str">
        <f ca="1">+IF(OFFSET('Water Data'!$E$28,0,10*ROW('Water Data'!E152))="","",OFFSET('Water Data'!$E$28,0,10*ROW('Water Data'!E152)))</f>
        <v/>
      </c>
      <c r="BX158" s="382" t="str">
        <f ca="1">+IF(OFFSET('Water Data'!$E$29,0,10*ROW('Water Data'!E152))="","",OFFSET('Water Data'!$E$29,0,10*ROW('Water Data'!E152)))</f>
        <v/>
      </c>
      <c r="BY158" s="382" t="str">
        <f ca="1">+IF(OFFSET('Water Data'!$F$27,0,10*ROW('Water Data'!F152))="","",OFFSET('Water Data'!$F$27,0,10*ROW('Water Data'!F152)))</f>
        <v/>
      </c>
      <c r="BZ158" s="382" t="str">
        <f ca="1">+IF(OFFSET('Water Data'!$F$28,0,10*ROW('Water Data'!F152))="","",OFFSET('Water Data'!$F$28,0,10*ROW('Water Data'!F152)))</f>
        <v/>
      </c>
      <c r="CA158" s="382" t="str">
        <f ca="1">+IF(OFFSET('Water Data'!$F$29,0,10*ROW('Water Data'!F152))="","",OFFSET('Water Data'!$F$29,0,10*ROW('Water Data'!F152)))</f>
        <v/>
      </c>
      <c r="CB158" s="382" t="str">
        <f ca="1">+IF(OFFSET('Water Data'!$G$27,0,10*ROW('Water Data'!G152))="","",OFFSET('Water Data'!$G$27,0,10*ROW('Water Data'!G152)))</f>
        <v/>
      </c>
      <c r="CC158" s="382" t="str">
        <f ca="1">+IF(OFFSET('Water Data'!$G$28,0,10*ROW('Water Data'!G152))="","",OFFSET('Water Data'!$G$28,0,10*ROW('Water Data'!G152)))</f>
        <v/>
      </c>
      <c r="CD158" s="382" t="str">
        <f ca="1">+IF(OFFSET('Water Data'!$G$29,0,10*ROW('Water Data'!G152))="","",OFFSET('Water Data'!$G$29,0,10*ROW('Water Data'!G152)))</f>
        <v/>
      </c>
      <c r="CE158" s="382" t="str">
        <f ca="1">+IF(OFFSET('Water Data'!$H$27,0,10*ROW('Water Data'!H152))="","",OFFSET('Water Data'!$H$27,0,10*ROW('Water Data'!H152)))</f>
        <v/>
      </c>
      <c r="CF158" s="382" t="str">
        <f ca="1">+IF(OFFSET('Water Data'!$H$28,0,10*ROW('Water Data'!H152))="","",OFFSET('Water Data'!$H$28,0,10*ROW('Water Data'!H152)))</f>
        <v/>
      </c>
      <c r="CG158" s="382" t="str">
        <f ca="1">+IF(OFFSET('Water Data'!$H$29,0,10*ROW('Water Data'!H152))="","",OFFSET('Water Data'!$H$29,0,10*ROW('Water Data'!H152)))</f>
        <v/>
      </c>
      <c r="CH158" s="382" t="str">
        <f ca="1">+IF(OFFSET('Water Data'!$I$27,0,10*ROW('Water Data'!I152))="","",OFFSET('Water Data'!$I$27,0,10*ROW('Water Data'!I152)))</f>
        <v/>
      </c>
      <c r="CI158" s="382" t="str">
        <f ca="1">+IF(OFFSET('Water Data'!$I$28,0,10*ROW('Water Data'!I152))="","",OFFSET('Water Data'!$I$28,0,10*ROW('Water Data'!I152)))</f>
        <v/>
      </c>
      <c r="CJ158" s="382" t="str">
        <f ca="1">+IF(OFFSET('Water Data'!$I$29,0,10*ROW('Water Data'!I152))="","",OFFSET('Water Data'!$I$29,0,10*ROW('Water Data'!I152)))</f>
        <v/>
      </c>
      <c r="CK158" s="382" t="str">
        <f ca="1">+IF(OFFSET('Sanitation Data'!$D$28,0,10*ROW('Sanitation Data'!D152))="","",OFFSET('Sanitation Data'!$D$28,0,10*ROW('Sanitation Data'!D152)))</f>
        <v/>
      </c>
      <c r="CL158" s="382" t="str">
        <f ca="1">+IF(OFFSET('Sanitation Data'!$D$29,0,10*ROW('Sanitation Data'!D152))="","",OFFSET('Sanitation Data'!$D$29,0,10*ROW('Sanitation Data'!D152)))</f>
        <v/>
      </c>
      <c r="CM158" s="382" t="str">
        <f ca="1">+IF(OFFSET('Sanitation Data'!$D$30,0,10*ROW('Sanitation Data'!D152))="","",OFFSET('Sanitation Data'!$D$30,0,10*ROW('Sanitation Data'!D152)))</f>
        <v/>
      </c>
      <c r="CN158" s="382" t="str">
        <f ca="1">+IF(OFFSET('Sanitation Data'!$D$31,0,10*ROW('Sanitation Data'!D152))="","",OFFSET('Sanitation Data'!$D$31,0,10*ROW('Sanitation Data'!D152)))</f>
        <v/>
      </c>
      <c r="CO158" s="382" t="str">
        <f ca="1">+IF(OFFSET('Sanitation Data'!$D$32,0,10*ROW('Sanitation Data'!D152))="","",OFFSET('Sanitation Data'!$D$32,0,10*ROW('Sanitation Data'!D152)))</f>
        <v/>
      </c>
      <c r="CP158" s="382" t="str">
        <f ca="1">+IF(OFFSET('Sanitation Data'!$E$28,0,10*ROW('Sanitation Data'!E152))="","",OFFSET('Sanitation Data'!$E$28,0,10*ROW('Sanitation Data'!E152)))</f>
        <v/>
      </c>
      <c r="CQ158" s="382" t="str">
        <f ca="1">+IF(OFFSET('Sanitation Data'!$E$29,0,10*ROW('Sanitation Data'!E152))="","",OFFSET('Sanitation Data'!$E$29,0,10*ROW('Sanitation Data'!E152)))</f>
        <v/>
      </c>
      <c r="CR158" s="382" t="str">
        <f ca="1">+IF(OFFSET('Sanitation Data'!$E$30,0,10*ROW('Sanitation Data'!E152))="","",OFFSET('Sanitation Data'!$E$30,0,10*ROW('Sanitation Data'!E152)))</f>
        <v/>
      </c>
      <c r="CS158" s="382" t="str">
        <f ca="1">+IF(OFFSET('Sanitation Data'!$E$31,0,10*ROW('Sanitation Data'!E152))="","",OFFSET('Sanitation Data'!$E$31,0,10*ROW('Sanitation Data'!E152)))</f>
        <v/>
      </c>
      <c r="CT158" s="382" t="str">
        <f ca="1">+IF(OFFSET('Sanitation Data'!$E$32,0,10*ROW('Sanitation Data'!E152))="","",OFFSET('Sanitation Data'!$E$32,0,10*ROW('Sanitation Data'!E152)))</f>
        <v/>
      </c>
      <c r="CU158" s="382" t="str">
        <f ca="1">+IF(OFFSET('Sanitation Data'!$F$28,0,10*ROW('Sanitation Data'!F152))="","",OFFSET('Sanitation Data'!$F$28,0,10*ROW('Sanitation Data'!F152)))</f>
        <v/>
      </c>
      <c r="CV158" s="382" t="str">
        <f ca="1">+IF(OFFSET('Sanitation Data'!$F$29,0,10*ROW('Sanitation Data'!F152))="","",OFFSET('Sanitation Data'!$F$29,0,10*ROW('Sanitation Data'!F152)))</f>
        <v/>
      </c>
      <c r="CW158" s="382" t="str">
        <f ca="1">+IF(OFFSET('Sanitation Data'!$F$30,0,10*ROW('Sanitation Data'!F152))="","",OFFSET('Sanitation Data'!$F$30,0,10*ROW('Sanitation Data'!F152)))</f>
        <v/>
      </c>
      <c r="CX158" s="382" t="str">
        <f ca="1">+IF(OFFSET('Sanitation Data'!$F$31,0,10*ROW('Sanitation Data'!F152))="","",OFFSET('Sanitation Data'!$F$31,0,10*ROW('Sanitation Data'!F152)))</f>
        <v/>
      </c>
      <c r="CY158" s="382" t="str">
        <f ca="1">+IF(OFFSET('Sanitation Data'!$F$32,0,10*ROW('Sanitation Data'!F152))="","",OFFSET('Sanitation Data'!$F$32,0,10*ROW('Sanitation Data'!F152)))</f>
        <v/>
      </c>
      <c r="CZ158" s="382" t="str">
        <f ca="1">+IF(OFFSET('Sanitation Data'!$G$28,0,10*ROW('Sanitation Data'!G152))="","",OFFSET('Sanitation Data'!$G$28,0,10*ROW('Sanitation Data'!G152)))</f>
        <v/>
      </c>
      <c r="DA158" s="382" t="str">
        <f ca="1">+IF(OFFSET('Sanitation Data'!$G$29,0,10*ROW('Sanitation Data'!G152))="","",OFFSET('Sanitation Data'!$G$29,0,10*ROW('Sanitation Data'!G152)))</f>
        <v/>
      </c>
      <c r="DB158" s="382" t="str">
        <f ca="1">+IF(OFFSET('Sanitation Data'!$G$30,0,10*ROW('Sanitation Data'!G152))="","",OFFSET('Sanitation Data'!$G$30,0,10*ROW('Sanitation Data'!G152)))</f>
        <v/>
      </c>
      <c r="DC158" s="382" t="str">
        <f ca="1">+IF(OFFSET('Sanitation Data'!$G$31,0,10*ROW('Sanitation Data'!G152))="","",OFFSET('Sanitation Data'!$G$31,0,10*ROW('Sanitation Data'!G152)))</f>
        <v/>
      </c>
      <c r="DD158" s="382" t="str">
        <f ca="1">+IF(OFFSET('Sanitation Data'!$G$32,0,10*ROW('Sanitation Data'!G152))="","",OFFSET('Sanitation Data'!$G$32,0,10*ROW('Sanitation Data'!G152)))</f>
        <v/>
      </c>
      <c r="DE158" s="382" t="str">
        <f ca="1">+IF(OFFSET('Sanitation Data'!$H$28,0,10*ROW('Sanitation Data'!H152))="","",OFFSET('Sanitation Data'!$H$28,0,10*ROW('Sanitation Data'!H152)))</f>
        <v/>
      </c>
      <c r="DF158" s="382" t="str">
        <f ca="1">+IF(OFFSET('Sanitation Data'!$H$29,0,10*ROW('Sanitation Data'!H152))="","",OFFSET('Sanitation Data'!$H$29,0,10*ROW('Sanitation Data'!H152)))</f>
        <v/>
      </c>
      <c r="DG158" s="382" t="str">
        <f ca="1">+IF(OFFSET('Sanitation Data'!$H$30,0,10*ROW('Sanitation Data'!H152))="","",OFFSET('Sanitation Data'!$H$30,0,10*ROW('Sanitation Data'!H152)))</f>
        <v/>
      </c>
      <c r="DH158" s="382" t="str">
        <f ca="1">+IF(OFFSET('Sanitation Data'!$H$31,0,10*ROW('Sanitation Data'!H152))="","",OFFSET('Sanitation Data'!$H$31,0,10*ROW('Sanitation Data'!H152)))</f>
        <v/>
      </c>
      <c r="DI158" s="382" t="str">
        <f ca="1">+IF(OFFSET('Sanitation Data'!$H$32,0,10*ROW('Sanitation Data'!H152))="","",OFFSET('Sanitation Data'!$H$32,0,10*ROW('Sanitation Data'!H152)))</f>
        <v/>
      </c>
      <c r="DJ158" s="382" t="str">
        <f ca="1">+IF(OFFSET('Sanitation Data'!$I$28,0,10*ROW('Sanitation Data'!I152))="","",OFFSET('Sanitation Data'!$I$28,0,10*ROW('Sanitation Data'!I152)))</f>
        <v/>
      </c>
      <c r="DK158" s="382" t="str">
        <f ca="1">+IF(OFFSET('Sanitation Data'!$I$29,0,10*ROW('Sanitation Data'!I152))="","",OFFSET('Sanitation Data'!$I$29,0,10*ROW('Sanitation Data'!I152)))</f>
        <v/>
      </c>
      <c r="DL158" s="382" t="str">
        <f ca="1">+IF(OFFSET('Sanitation Data'!$I$30,0,10*ROW('Sanitation Data'!I152))="","",OFFSET('Sanitation Data'!$I$30,0,10*ROW('Sanitation Data'!I152)))</f>
        <v/>
      </c>
      <c r="DM158" s="382" t="str">
        <f ca="1">+IF(OFFSET('Sanitation Data'!$I$31,0,10*ROW('Sanitation Data'!I152))="","",OFFSET('Sanitation Data'!$I$31,0,10*ROW('Sanitation Data'!I152)))</f>
        <v/>
      </c>
      <c r="DN158" s="382" t="str">
        <f ca="1">+IF(OFFSET('Sanitation Data'!$I$32,0,10*ROW('Sanitation Data'!I152))="","",OFFSET('Sanitation Data'!$I$32,0,10*ROW('Sanitation Data'!I152)))</f>
        <v/>
      </c>
      <c r="DO158" s="382" t="str">
        <f ca="1">+IF(OFFSET('Hygiene Data'!$D$11,0,10*ROW('Hygiene Data'!D152))="","",OFFSET('Hygiene Data'!$D$11,0,10*ROW('Hygiene Data'!D152)))</f>
        <v/>
      </c>
      <c r="DP158" s="382" t="str">
        <f ca="1">+IF(OFFSET('Hygiene Data'!$D$12,0,10*ROW('Hygiene Data'!D152))="","",OFFSET('Hygiene Data'!$D$12,0,10*ROW('Hygiene Data'!D152)))</f>
        <v/>
      </c>
      <c r="DQ158" s="382" t="str">
        <f ca="1">+IF(OFFSET('Hygiene Data'!$D$13,0,10*ROW('Hygiene Data'!D152))="","",OFFSET('Hygiene Data'!$D$13,0,10*ROW('Hygiene Data'!D152)))</f>
        <v/>
      </c>
      <c r="DR158" s="382" t="str">
        <f ca="1">+IF(OFFSET('Hygiene Data'!$E$11,0,10*ROW('Hygiene Data'!E152))="","",OFFSET('Hygiene Data'!$E$11,0,10*ROW('Hygiene Data'!E152)))</f>
        <v/>
      </c>
      <c r="DS158" s="382" t="str">
        <f ca="1">+IF(OFFSET('Hygiene Data'!$E$12,0,10*ROW('Hygiene Data'!E152))="","",OFFSET('Hygiene Data'!$E$12,0,10*ROW('Hygiene Data'!E152)))</f>
        <v/>
      </c>
      <c r="DT158" s="382" t="str">
        <f ca="1">+IF(OFFSET('Hygiene Data'!$E$13,0,10*ROW('Hygiene Data'!E152))="","",OFFSET('Hygiene Data'!$E$13,0,10*ROW('Hygiene Data'!E152)))</f>
        <v/>
      </c>
      <c r="DU158" s="382" t="str">
        <f ca="1">+IF(OFFSET('Hygiene Data'!$F$11,0,10*ROW('Hygiene Data'!F152))="","",OFFSET('Hygiene Data'!$F$11,0,10*ROW('Hygiene Data'!F152)))</f>
        <v/>
      </c>
      <c r="DV158" s="382" t="str">
        <f ca="1">+IF(OFFSET('Hygiene Data'!$F$12,0,10*ROW('Hygiene Data'!F152))="","",OFFSET('Hygiene Data'!$F$12,0,10*ROW('Hygiene Data'!F152)))</f>
        <v/>
      </c>
      <c r="DW158" s="382" t="str">
        <f ca="1">+IF(OFFSET('Hygiene Data'!$F$13,0,10*ROW('Hygiene Data'!F152))="","",OFFSET('Hygiene Data'!$F$13,0,10*ROW('Hygiene Data'!F152)))</f>
        <v/>
      </c>
      <c r="DX158" s="382" t="str">
        <f ca="1">+IF(OFFSET('Hygiene Data'!$G$11,0,10*ROW('Hygiene Data'!G152))="","",OFFSET('Hygiene Data'!$G$11,0,10*ROW('Hygiene Data'!G152)))</f>
        <v/>
      </c>
      <c r="DY158" s="382" t="str">
        <f ca="1">+IF(OFFSET('Hygiene Data'!$G$12,0,10*ROW('Hygiene Data'!G152))="","",OFFSET('Hygiene Data'!$G$12,0,10*ROW('Hygiene Data'!G152)))</f>
        <v/>
      </c>
      <c r="DZ158" s="382" t="str">
        <f ca="1">+IF(OFFSET('Hygiene Data'!$G$13,0,10*ROW('Hygiene Data'!G152))="","",OFFSET('Hygiene Data'!$G$13,0,10*ROW('Hygiene Data'!G152)))</f>
        <v/>
      </c>
      <c r="EA158" s="382" t="str">
        <f ca="1">+IF(OFFSET('Hygiene Data'!$H$11,0,10*ROW('Hygiene Data'!H152))="","",OFFSET('Hygiene Data'!$H$11,0,10*ROW('Hygiene Data'!H152)))</f>
        <v/>
      </c>
      <c r="EB158" s="382" t="str">
        <f ca="1">+IF(OFFSET('Hygiene Data'!$H$12,0,10*ROW('Hygiene Data'!H152))="","",OFFSET('Hygiene Data'!$H$12,0,10*ROW('Hygiene Data'!H152)))</f>
        <v/>
      </c>
      <c r="EC158" s="382" t="str">
        <f ca="1">+IF(OFFSET('Hygiene Data'!$H$13,0,10*ROW('Hygiene Data'!H152))="","",OFFSET('Hygiene Data'!$H$13,0,10*ROW('Hygiene Data'!H152)))</f>
        <v/>
      </c>
      <c r="ED158" s="382" t="str">
        <f ca="1">+IF(OFFSET('Hygiene Data'!$I$11,0,10*ROW('Hygiene Data'!I152))="","",OFFSET('Hygiene Data'!$I$11,0,10*ROW('Hygiene Data'!I152)))</f>
        <v/>
      </c>
      <c r="EE158" s="382" t="str">
        <f ca="1">+IF(OFFSET('Hygiene Data'!$I$12,0,10*ROW('Hygiene Data'!I152))="","",OFFSET('Hygiene Data'!$I$12,0,10*ROW('Hygiene Data'!I152)))</f>
        <v/>
      </c>
      <c r="EF158" s="382" t="str">
        <f ca="1">+IF(OFFSET('Hygiene Data'!$I$13,0,10*ROW('Hygiene Data'!I152))="","",OFFSET('Hygiene Data'!$I$13,0,10*ROW('Hygiene Data'!I152)))</f>
        <v/>
      </c>
    </row>
    <row r="159" spans="1:136" x14ac:dyDescent="0.25">
      <c r="A159" s="491" t="str">
        <f ca="1">+IF(OFFSET('Water Data'!$B$2,0,10*ROW('Water Data'!E153))="","",OFFSET('Water Data'!$B$2,0,10*ROW('Water Data'!E153)))</f>
        <v/>
      </c>
      <c r="B159" s="491"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18" t="str">
        <f t="shared" ca="1" si="2"/>
        <v/>
      </c>
      <c r="D159" s="519"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19"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19"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19"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19"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19"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19"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19"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19"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19"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19"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19"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19"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19"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19"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19"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19"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19"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20"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20"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20"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20"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20"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20"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20"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20"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20"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20"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20"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20"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20"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20"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20"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20"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20"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20"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20"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20"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20"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20"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20"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20"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20"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20"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20"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20"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20"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20"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21"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97"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21"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21"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21"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21"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21"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21"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21"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21"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21"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21"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21"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21"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21"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21"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21"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21"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82" t="str">
        <f ca="1">+IF(OFFSET('Water Data'!$D$27,0,10*ROW('Water Data'!D153))="","",OFFSET('Water Data'!$D$27,0,10*ROW('Water Data'!D153)))</f>
        <v/>
      </c>
      <c r="BT159" s="382" t="str">
        <f ca="1">+IF(OFFSET('Water Data'!$D$28,0,10*ROW('Water Data'!D153))="","",OFFSET('Water Data'!$D$28,0,10*ROW('Water Data'!D153)))</f>
        <v/>
      </c>
      <c r="BU159" s="382" t="str">
        <f ca="1">+IF(OFFSET('Water Data'!$D$29,0,10*ROW('Water Data'!D153))="","",OFFSET('Water Data'!$D$29,0,10*ROW('Water Data'!D153)))</f>
        <v/>
      </c>
      <c r="BV159" s="382" t="str">
        <f ca="1">+IF(OFFSET('Water Data'!$E$27,0,10*ROW('Water Data'!E153))="","",OFFSET('Water Data'!$E$27,0,10*ROW('Water Data'!E153)))</f>
        <v/>
      </c>
      <c r="BW159" s="382" t="str">
        <f ca="1">+IF(OFFSET('Water Data'!$E$28,0,10*ROW('Water Data'!E153))="","",OFFSET('Water Data'!$E$28,0,10*ROW('Water Data'!E153)))</f>
        <v/>
      </c>
      <c r="BX159" s="382" t="str">
        <f ca="1">+IF(OFFSET('Water Data'!$E$29,0,10*ROW('Water Data'!E153))="","",OFFSET('Water Data'!$E$29,0,10*ROW('Water Data'!E153)))</f>
        <v/>
      </c>
      <c r="BY159" s="382" t="str">
        <f ca="1">+IF(OFFSET('Water Data'!$F$27,0,10*ROW('Water Data'!F153))="","",OFFSET('Water Data'!$F$27,0,10*ROW('Water Data'!F153)))</f>
        <v/>
      </c>
      <c r="BZ159" s="382" t="str">
        <f ca="1">+IF(OFFSET('Water Data'!$F$28,0,10*ROW('Water Data'!F153))="","",OFFSET('Water Data'!$F$28,0,10*ROW('Water Data'!F153)))</f>
        <v/>
      </c>
      <c r="CA159" s="382" t="str">
        <f ca="1">+IF(OFFSET('Water Data'!$F$29,0,10*ROW('Water Data'!F153))="","",OFFSET('Water Data'!$F$29,0,10*ROW('Water Data'!F153)))</f>
        <v/>
      </c>
      <c r="CB159" s="382" t="str">
        <f ca="1">+IF(OFFSET('Water Data'!$G$27,0,10*ROW('Water Data'!G153))="","",OFFSET('Water Data'!$G$27,0,10*ROW('Water Data'!G153)))</f>
        <v/>
      </c>
      <c r="CC159" s="382" t="str">
        <f ca="1">+IF(OFFSET('Water Data'!$G$28,0,10*ROW('Water Data'!G153))="","",OFFSET('Water Data'!$G$28,0,10*ROW('Water Data'!G153)))</f>
        <v/>
      </c>
      <c r="CD159" s="382" t="str">
        <f ca="1">+IF(OFFSET('Water Data'!$G$29,0,10*ROW('Water Data'!G153))="","",OFFSET('Water Data'!$G$29,0,10*ROW('Water Data'!G153)))</f>
        <v/>
      </c>
      <c r="CE159" s="382" t="str">
        <f ca="1">+IF(OFFSET('Water Data'!$H$27,0,10*ROW('Water Data'!H153))="","",OFFSET('Water Data'!$H$27,0,10*ROW('Water Data'!H153)))</f>
        <v/>
      </c>
      <c r="CF159" s="382" t="str">
        <f ca="1">+IF(OFFSET('Water Data'!$H$28,0,10*ROW('Water Data'!H153))="","",OFFSET('Water Data'!$H$28,0,10*ROW('Water Data'!H153)))</f>
        <v/>
      </c>
      <c r="CG159" s="382" t="str">
        <f ca="1">+IF(OFFSET('Water Data'!$H$29,0,10*ROW('Water Data'!H153))="","",OFFSET('Water Data'!$H$29,0,10*ROW('Water Data'!H153)))</f>
        <v/>
      </c>
      <c r="CH159" s="382" t="str">
        <f ca="1">+IF(OFFSET('Water Data'!$I$27,0,10*ROW('Water Data'!I153))="","",OFFSET('Water Data'!$I$27,0,10*ROW('Water Data'!I153)))</f>
        <v/>
      </c>
      <c r="CI159" s="382" t="str">
        <f ca="1">+IF(OFFSET('Water Data'!$I$28,0,10*ROW('Water Data'!I153))="","",OFFSET('Water Data'!$I$28,0,10*ROW('Water Data'!I153)))</f>
        <v/>
      </c>
      <c r="CJ159" s="382" t="str">
        <f ca="1">+IF(OFFSET('Water Data'!$I$29,0,10*ROW('Water Data'!I153))="","",OFFSET('Water Data'!$I$29,0,10*ROW('Water Data'!I153)))</f>
        <v/>
      </c>
      <c r="CK159" s="382" t="str">
        <f ca="1">+IF(OFFSET('Sanitation Data'!$D$28,0,10*ROW('Sanitation Data'!D153))="","",OFFSET('Sanitation Data'!$D$28,0,10*ROW('Sanitation Data'!D153)))</f>
        <v/>
      </c>
      <c r="CL159" s="382" t="str">
        <f ca="1">+IF(OFFSET('Sanitation Data'!$D$29,0,10*ROW('Sanitation Data'!D153))="","",OFFSET('Sanitation Data'!$D$29,0,10*ROW('Sanitation Data'!D153)))</f>
        <v/>
      </c>
      <c r="CM159" s="382" t="str">
        <f ca="1">+IF(OFFSET('Sanitation Data'!$D$30,0,10*ROW('Sanitation Data'!D153))="","",OFFSET('Sanitation Data'!$D$30,0,10*ROW('Sanitation Data'!D153)))</f>
        <v/>
      </c>
      <c r="CN159" s="382" t="str">
        <f ca="1">+IF(OFFSET('Sanitation Data'!$D$31,0,10*ROW('Sanitation Data'!D153))="","",OFFSET('Sanitation Data'!$D$31,0,10*ROW('Sanitation Data'!D153)))</f>
        <v/>
      </c>
      <c r="CO159" s="382" t="str">
        <f ca="1">+IF(OFFSET('Sanitation Data'!$D$32,0,10*ROW('Sanitation Data'!D153))="","",OFFSET('Sanitation Data'!$D$32,0,10*ROW('Sanitation Data'!D153)))</f>
        <v/>
      </c>
      <c r="CP159" s="382" t="str">
        <f ca="1">+IF(OFFSET('Sanitation Data'!$E$28,0,10*ROW('Sanitation Data'!E153))="","",OFFSET('Sanitation Data'!$E$28,0,10*ROW('Sanitation Data'!E153)))</f>
        <v/>
      </c>
      <c r="CQ159" s="382" t="str">
        <f ca="1">+IF(OFFSET('Sanitation Data'!$E$29,0,10*ROW('Sanitation Data'!E153))="","",OFFSET('Sanitation Data'!$E$29,0,10*ROW('Sanitation Data'!E153)))</f>
        <v/>
      </c>
      <c r="CR159" s="382" t="str">
        <f ca="1">+IF(OFFSET('Sanitation Data'!$E$30,0,10*ROW('Sanitation Data'!E153))="","",OFFSET('Sanitation Data'!$E$30,0,10*ROW('Sanitation Data'!E153)))</f>
        <v/>
      </c>
      <c r="CS159" s="382" t="str">
        <f ca="1">+IF(OFFSET('Sanitation Data'!$E$31,0,10*ROW('Sanitation Data'!E153))="","",OFFSET('Sanitation Data'!$E$31,0,10*ROW('Sanitation Data'!E153)))</f>
        <v/>
      </c>
      <c r="CT159" s="382" t="str">
        <f ca="1">+IF(OFFSET('Sanitation Data'!$E$32,0,10*ROW('Sanitation Data'!E153))="","",OFFSET('Sanitation Data'!$E$32,0,10*ROW('Sanitation Data'!E153)))</f>
        <v/>
      </c>
      <c r="CU159" s="382" t="str">
        <f ca="1">+IF(OFFSET('Sanitation Data'!$F$28,0,10*ROW('Sanitation Data'!F153))="","",OFFSET('Sanitation Data'!$F$28,0,10*ROW('Sanitation Data'!F153)))</f>
        <v/>
      </c>
      <c r="CV159" s="382" t="str">
        <f ca="1">+IF(OFFSET('Sanitation Data'!$F$29,0,10*ROW('Sanitation Data'!F153))="","",OFFSET('Sanitation Data'!$F$29,0,10*ROW('Sanitation Data'!F153)))</f>
        <v/>
      </c>
      <c r="CW159" s="382" t="str">
        <f ca="1">+IF(OFFSET('Sanitation Data'!$F$30,0,10*ROW('Sanitation Data'!F153))="","",OFFSET('Sanitation Data'!$F$30,0,10*ROW('Sanitation Data'!F153)))</f>
        <v/>
      </c>
      <c r="CX159" s="382" t="str">
        <f ca="1">+IF(OFFSET('Sanitation Data'!$F$31,0,10*ROW('Sanitation Data'!F153))="","",OFFSET('Sanitation Data'!$F$31,0,10*ROW('Sanitation Data'!F153)))</f>
        <v/>
      </c>
      <c r="CY159" s="382" t="str">
        <f ca="1">+IF(OFFSET('Sanitation Data'!$F$32,0,10*ROW('Sanitation Data'!F153))="","",OFFSET('Sanitation Data'!$F$32,0,10*ROW('Sanitation Data'!F153)))</f>
        <v/>
      </c>
      <c r="CZ159" s="382" t="str">
        <f ca="1">+IF(OFFSET('Sanitation Data'!$G$28,0,10*ROW('Sanitation Data'!G153))="","",OFFSET('Sanitation Data'!$G$28,0,10*ROW('Sanitation Data'!G153)))</f>
        <v/>
      </c>
      <c r="DA159" s="382" t="str">
        <f ca="1">+IF(OFFSET('Sanitation Data'!$G$29,0,10*ROW('Sanitation Data'!G153))="","",OFFSET('Sanitation Data'!$G$29,0,10*ROW('Sanitation Data'!G153)))</f>
        <v/>
      </c>
      <c r="DB159" s="382" t="str">
        <f ca="1">+IF(OFFSET('Sanitation Data'!$G$30,0,10*ROW('Sanitation Data'!G153))="","",OFFSET('Sanitation Data'!$G$30,0,10*ROW('Sanitation Data'!G153)))</f>
        <v/>
      </c>
      <c r="DC159" s="382" t="str">
        <f ca="1">+IF(OFFSET('Sanitation Data'!$G$31,0,10*ROW('Sanitation Data'!G153))="","",OFFSET('Sanitation Data'!$G$31,0,10*ROW('Sanitation Data'!G153)))</f>
        <v/>
      </c>
      <c r="DD159" s="382" t="str">
        <f ca="1">+IF(OFFSET('Sanitation Data'!$G$32,0,10*ROW('Sanitation Data'!G153))="","",OFFSET('Sanitation Data'!$G$32,0,10*ROW('Sanitation Data'!G153)))</f>
        <v/>
      </c>
      <c r="DE159" s="382" t="str">
        <f ca="1">+IF(OFFSET('Sanitation Data'!$H$28,0,10*ROW('Sanitation Data'!H153))="","",OFFSET('Sanitation Data'!$H$28,0,10*ROW('Sanitation Data'!H153)))</f>
        <v/>
      </c>
      <c r="DF159" s="382" t="str">
        <f ca="1">+IF(OFFSET('Sanitation Data'!$H$29,0,10*ROW('Sanitation Data'!H153))="","",OFFSET('Sanitation Data'!$H$29,0,10*ROW('Sanitation Data'!H153)))</f>
        <v/>
      </c>
      <c r="DG159" s="382" t="str">
        <f ca="1">+IF(OFFSET('Sanitation Data'!$H$30,0,10*ROW('Sanitation Data'!H153))="","",OFFSET('Sanitation Data'!$H$30,0,10*ROW('Sanitation Data'!H153)))</f>
        <v/>
      </c>
      <c r="DH159" s="382" t="str">
        <f ca="1">+IF(OFFSET('Sanitation Data'!$H$31,0,10*ROW('Sanitation Data'!H153))="","",OFFSET('Sanitation Data'!$H$31,0,10*ROW('Sanitation Data'!H153)))</f>
        <v/>
      </c>
      <c r="DI159" s="382" t="str">
        <f ca="1">+IF(OFFSET('Sanitation Data'!$H$32,0,10*ROW('Sanitation Data'!H153))="","",OFFSET('Sanitation Data'!$H$32,0,10*ROW('Sanitation Data'!H153)))</f>
        <v/>
      </c>
      <c r="DJ159" s="382" t="str">
        <f ca="1">+IF(OFFSET('Sanitation Data'!$I$28,0,10*ROW('Sanitation Data'!I153))="","",OFFSET('Sanitation Data'!$I$28,0,10*ROW('Sanitation Data'!I153)))</f>
        <v/>
      </c>
      <c r="DK159" s="382" t="str">
        <f ca="1">+IF(OFFSET('Sanitation Data'!$I$29,0,10*ROW('Sanitation Data'!I153))="","",OFFSET('Sanitation Data'!$I$29,0,10*ROW('Sanitation Data'!I153)))</f>
        <v/>
      </c>
      <c r="DL159" s="382" t="str">
        <f ca="1">+IF(OFFSET('Sanitation Data'!$I$30,0,10*ROW('Sanitation Data'!I153))="","",OFFSET('Sanitation Data'!$I$30,0,10*ROW('Sanitation Data'!I153)))</f>
        <v/>
      </c>
      <c r="DM159" s="382" t="str">
        <f ca="1">+IF(OFFSET('Sanitation Data'!$I$31,0,10*ROW('Sanitation Data'!I153))="","",OFFSET('Sanitation Data'!$I$31,0,10*ROW('Sanitation Data'!I153)))</f>
        <v/>
      </c>
      <c r="DN159" s="382" t="str">
        <f ca="1">+IF(OFFSET('Sanitation Data'!$I$32,0,10*ROW('Sanitation Data'!I153))="","",OFFSET('Sanitation Data'!$I$32,0,10*ROW('Sanitation Data'!I153)))</f>
        <v/>
      </c>
      <c r="DO159" s="382" t="str">
        <f ca="1">+IF(OFFSET('Hygiene Data'!$D$11,0,10*ROW('Hygiene Data'!D153))="","",OFFSET('Hygiene Data'!$D$11,0,10*ROW('Hygiene Data'!D153)))</f>
        <v/>
      </c>
      <c r="DP159" s="382" t="str">
        <f ca="1">+IF(OFFSET('Hygiene Data'!$D$12,0,10*ROW('Hygiene Data'!D153))="","",OFFSET('Hygiene Data'!$D$12,0,10*ROW('Hygiene Data'!D153)))</f>
        <v/>
      </c>
      <c r="DQ159" s="382" t="str">
        <f ca="1">+IF(OFFSET('Hygiene Data'!$D$13,0,10*ROW('Hygiene Data'!D153))="","",OFFSET('Hygiene Data'!$D$13,0,10*ROW('Hygiene Data'!D153)))</f>
        <v/>
      </c>
      <c r="DR159" s="382" t="str">
        <f ca="1">+IF(OFFSET('Hygiene Data'!$E$11,0,10*ROW('Hygiene Data'!E153))="","",OFFSET('Hygiene Data'!$E$11,0,10*ROW('Hygiene Data'!E153)))</f>
        <v/>
      </c>
      <c r="DS159" s="382" t="str">
        <f ca="1">+IF(OFFSET('Hygiene Data'!$E$12,0,10*ROW('Hygiene Data'!E153))="","",OFFSET('Hygiene Data'!$E$12,0,10*ROW('Hygiene Data'!E153)))</f>
        <v/>
      </c>
      <c r="DT159" s="382" t="str">
        <f ca="1">+IF(OFFSET('Hygiene Data'!$E$13,0,10*ROW('Hygiene Data'!E153))="","",OFFSET('Hygiene Data'!$E$13,0,10*ROW('Hygiene Data'!E153)))</f>
        <v/>
      </c>
      <c r="DU159" s="382" t="str">
        <f ca="1">+IF(OFFSET('Hygiene Data'!$F$11,0,10*ROW('Hygiene Data'!F153))="","",OFFSET('Hygiene Data'!$F$11,0,10*ROW('Hygiene Data'!F153)))</f>
        <v/>
      </c>
      <c r="DV159" s="382" t="str">
        <f ca="1">+IF(OFFSET('Hygiene Data'!$F$12,0,10*ROW('Hygiene Data'!F153))="","",OFFSET('Hygiene Data'!$F$12,0,10*ROW('Hygiene Data'!F153)))</f>
        <v/>
      </c>
      <c r="DW159" s="382" t="str">
        <f ca="1">+IF(OFFSET('Hygiene Data'!$F$13,0,10*ROW('Hygiene Data'!F153))="","",OFFSET('Hygiene Data'!$F$13,0,10*ROW('Hygiene Data'!F153)))</f>
        <v/>
      </c>
      <c r="DX159" s="382" t="str">
        <f ca="1">+IF(OFFSET('Hygiene Data'!$G$11,0,10*ROW('Hygiene Data'!G153))="","",OFFSET('Hygiene Data'!$G$11,0,10*ROW('Hygiene Data'!G153)))</f>
        <v/>
      </c>
      <c r="DY159" s="382" t="str">
        <f ca="1">+IF(OFFSET('Hygiene Data'!$G$12,0,10*ROW('Hygiene Data'!G153))="","",OFFSET('Hygiene Data'!$G$12,0,10*ROW('Hygiene Data'!G153)))</f>
        <v/>
      </c>
      <c r="DZ159" s="382" t="str">
        <f ca="1">+IF(OFFSET('Hygiene Data'!$G$13,0,10*ROW('Hygiene Data'!G153))="","",OFFSET('Hygiene Data'!$G$13,0,10*ROW('Hygiene Data'!G153)))</f>
        <v/>
      </c>
      <c r="EA159" s="382" t="str">
        <f ca="1">+IF(OFFSET('Hygiene Data'!$H$11,0,10*ROW('Hygiene Data'!H153))="","",OFFSET('Hygiene Data'!$H$11,0,10*ROW('Hygiene Data'!H153)))</f>
        <v/>
      </c>
      <c r="EB159" s="382" t="str">
        <f ca="1">+IF(OFFSET('Hygiene Data'!$H$12,0,10*ROW('Hygiene Data'!H153))="","",OFFSET('Hygiene Data'!$H$12,0,10*ROW('Hygiene Data'!H153)))</f>
        <v/>
      </c>
      <c r="EC159" s="382" t="str">
        <f ca="1">+IF(OFFSET('Hygiene Data'!$H$13,0,10*ROW('Hygiene Data'!H153))="","",OFFSET('Hygiene Data'!$H$13,0,10*ROW('Hygiene Data'!H153)))</f>
        <v/>
      </c>
      <c r="ED159" s="382" t="str">
        <f ca="1">+IF(OFFSET('Hygiene Data'!$I$11,0,10*ROW('Hygiene Data'!I153))="","",OFFSET('Hygiene Data'!$I$11,0,10*ROW('Hygiene Data'!I153)))</f>
        <v/>
      </c>
      <c r="EE159" s="382" t="str">
        <f ca="1">+IF(OFFSET('Hygiene Data'!$I$12,0,10*ROW('Hygiene Data'!I153))="","",OFFSET('Hygiene Data'!$I$12,0,10*ROW('Hygiene Data'!I153)))</f>
        <v/>
      </c>
      <c r="EF159" s="382" t="str">
        <f ca="1">+IF(OFFSET('Hygiene Data'!$I$13,0,10*ROW('Hygiene Data'!I153))="","",OFFSET('Hygiene Data'!$I$13,0,10*ROW('Hygiene Data'!I153)))</f>
        <v/>
      </c>
    </row>
    <row r="160" spans="1:136" x14ac:dyDescent="0.25">
      <c r="A160" s="491" t="str">
        <f ca="1">+IF(OFFSET('Water Data'!$B$2,0,10*ROW('Water Data'!E154))="","",OFFSET('Water Data'!$B$2,0,10*ROW('Water Data'!E154)))</f>
        <v/>
      </c>
      <c r="B160" s="491"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18" t="str">
        <f t="shared" ca="1" si="2"/>
        <v/>
      </c>
      <c r="D160" s="519"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19"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19"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19"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19"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19"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19"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19"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19"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19"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19"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19"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19"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19"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19"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19"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19"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19"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20"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20"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20"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20"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20"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20"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20"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20"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20"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20"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20"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20"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20"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20"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20"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20"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20"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20"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20"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20"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20"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20"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20"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20"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20"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20"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20"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20"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20"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20"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21"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97"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21"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21"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21"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21"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21"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21"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21"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21"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21"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21"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21"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21"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21"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21"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21"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21"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82" t="str">
        <f ca="1">+IF(OFFSET('Water Data'!$D$27,0,10*ROW('Water Data'!D154))="","",OFFSET('Water Data'!$D$27,0,10*ROW('Water Data'!D154)))</f>
        <v/>
      </c>
      <c r="BT160" s="382" t="str">
        <f ca="1">+IF(OFFSET('Water Data'!$D$28,0,10*ROW('Water Data'!D154))="","",OFFSET('Water Data'!$D$28,0,10*ROW('Water Data'!D154)))</f>
        <v/>
      </c>
      <c r="BU160" s="382" t="str">
        <f ca="1">+IF(OFFSET('Water Data'!$D$29,0,10*ROW('Water Data'!D154))="","",OFFSET('Water Data'!$D$29,0,10*ROW('Water Data'!D154)))</f>
        <v/>
      </c>
      <c r="BV160" s="382" t="str">
        <f ca="1">+IF(OFFSET('Water Data'!$E$27,0,10*ROW('Water Data'!E154))="","",OFFSET('Water Data'!$E$27,0,10*ROW('Water Data'!E154)))</f>
        <v/>
      </c>
      <c r="BW160" s="382" t="str">
        <f ca="1">+IF(OFFSET('Water Data'!$E$28,0,10*ROW('Water Data'!E154))="","",OFFSET('Water Data'!$E$28,0,10*ROW('Water Data'!E154)))</f>
        <v/>
      </c>
      <c r="BX160" s="382" t="str">
        <f ca="1">+IF(OFFSET('Water Data'!$E$29,0,10*ROW('Water Data'!E154))="","",OFFSET('Water Data'!$E$29,0,10*ROW('Water Data'!E154)))</f>
        <v/>
      </c>
      <c r="BY160" s="382" t="str">
        <f ca="1">+IF(OFFSET('Water Data'!$F$27,0,10*ROW('Water Data'!F154))="","",OFFSET('Water Data'!$F$27,0,10*ROW('Water Data'!F154)))</f>
        <v/>
      </c>
      <c r="BZ160" s="382" t="str">
        <f ca="1">+IF(OFFSET('Water Data'!$F$28,0,10*ROW('Water Data'!F154))="","",OFFSET('Water Data'!$F$28,0,10*ROW('Water Data'!F154)))</f>
        <v/>
      </c>
      <c r="CA160" s="382" t="str">
        <f ca="1">+IF(OFFSET('Water Data'!$F$29,0,10*ROW('Water Data'!F154))="","",OFFSET('Water Data'!$F$29,0,10*ROW('Water Data'!F154)))</f>
        <v/>
      </c>
      <c r="CB160" s="382" t="str">
        <f ca="1">+IF(OFFSET('Water Data'!$G$27,0,10*ROW('Water Data'!G154))="","",OFFSET('Water Data'!$G$27,0,10*ROW('Water Data'!G154)))</f>
        <v/>
      </c>
      <c r="CC160" s="382" t="str">
        <f ca="1">+IF(OFFSET('Water Data'!$G$28,0,10*ROW('Water Data'!G154))="","",OFFSET('Water Data'!$G$28,0,10*ROW('Water Data'!G154)))</f>
        <v/>
      </c>
      <c r="CD160" s="382" t="str">
        <f ca="1">+IF(OFFSET('Water Data'!$G$29,0,10*ROW('Water Data'!G154))="","",OFFSET('Water Data'!$G$29,0,10*ROW('Water Data'!G154)))</f>
        <v/>
      </c>
      <c r="CE160" s="382" t="str">
        <f ca="1">+IF(OFFSET('Water Data'!$H$27,0,10*ROW('Water Data'!H154))="","",OFFSET('Water Data'!$H$27,0,10*ROW('Water Data'!H154)))</f>
        <v/>
      </c>
      <c r="CF160" s="382" t="str">
        <f ca="1">+IF(OFFSET('Water Data'!$H$28,0,10*ROW('Water Data'!H154))="","",OFFSET('Water Data'!$H$28,0,10*ROW('Water Data'!H154)))</f>
        <v/>
      </c>
      <c r="CG160" s="382" t="str">
        <f ca="1">+IF(OFFSET('Water Data'!$H$29,0,10*ROW('Water Data'!H154))="","",OFFSET('Water Data'!$H$29,0,10*ROW('Water Data'!H154)))</f>
        <v/>
      </c>
      <c r="CH160" s="382" t="str">
        <f ca="1">+IF(OFFSET('Water Data'!$I$27,0,10*ROW('Water Data'!I154))="","",OFFSET('Water Data'!$I$27,0,10*ROW('Water Data'!I154)))</f>
        <v/>
      </c>
      <c r="CI160" s="382" t="str">
        <f ca="1">+IF(OFFSET('Water Data'!$I$28,0,10*ROW('Water Data'!I154))="","",OFFSET('Water Data'!$I$28,0,10*ROW('Water Data'!I154)))</f>
        <v/>
      </c>
      <c r="CJ160" s="382" t="str">
        <f ca="1">+IF(OFFSET('Water Data'!$I$29,0,10*ROW('Water Data'!I154))="","",OFFSET('Water Data'!$I$29,0,10*ROW('Water Data'!I154)))</f>
        <v/>
      </c>
      <c r="CK160" s="382" t="str">
        <f ca="1">+IF(OFFSET('Sanitation Data'!$D$28,0,10*ROW('Sanitation Data'!D154))="","",OFFSET('Sanitation Data'!$D$28,0,10*ROW('Sanitation Data'!D154)))</f>
        <v/>
      </c>
      <c r="CL160" s="382" t="str">
        <f ca="1">+IF(OFFSET('Sanitation Data'!$D$29,0,10*ROW('Sanitation Data'!D154))="","",OFFSET('Sanitation Data'!$D$29,0,10*ROW('Sanitation Data'!D154)))</f>
        <v/>
      </c>
      <c r="CM160" s="382" t="str">
        <f ca="1">+IF(OFFSET('Sanitation Data'!$D$30,0,10*ROW('Sanitation Data'!D154))="","",OFFSET('Sanitation Data'!$D$30,0,10*ROW('Sanitation Data'!D154)))</f>
        <v/>
      </c>
      <c r="CN160" s="382" t="str">
        <f ca="1">+IF(OFFSET('Sanitation Data'!$D$31,0,10*ROW('Sanitation Data'!D154))="","",OFFSET('Sanitation Data'!$D$31,0,10*ROW('Sanitation Data'!D154)))</f>
        <v/>
      </c>
      <c r="CO160" s="382" t="str">
        <f ca="1">+IF(OFFSET('Sanitation Data'!$D$32,0,10*ROW('Sanitation Data'!D154))="","",OFFSET('Sanitation Data'!$D$32,0,10*ROW('Sanitation Data'!D154)))</f>
        <v/>
      </c>
      <c r="CP160" s="382" t="str">
        <f ca="1">+IF(OFFSET('Sanitation Data'!$E$28,0,10*ROW('Sanitation Data'!E154))="","",OFFSET('Sanitation Data'!$E$28,0,10*ROW('Sanitation Data'!E154)))</f>
        <v/>
      </c>
      <c r="CQ160" s="382" t="str">
        <f ca="1">+IF(OFFSET('Sanitation Data'!$E$29,0,10*ROW('Sanitation Data'!E154))="","",OFFSET('Sanitation Data'!$E$29,0,10*ROW('Sanitation Data'!E154)))</f>
        <v/>
      </c>
      <c r="CR160" s="382" t="str">
        <f ca="1">+IF(OFFSET('Sanitation Data'!$E$30,0,10*ROW('Sanitation Data'!E154))="","",OFFSET('Sanitation Data'!$E$30,0,10*ROW('Sanitation Data'!E154)))</f>
        <v/>
      </c>
      <c r="CS160" s="382" t="str">
        <f ca="1">+IF(OFFSET('Sanitation Data'!$E$31,0,10*ROW('Sanitation Data'!E154))="","",OFFSET('Sanitation Data'!$E$31,0,10*ROW('Sanitation Data'!E154)))</f>
        <v/>
      </c>
      <c r="CT160" s="382" t="str">
        <f ca="1">+IF(OFFSET('Sanitation Data'!$E$32,0,10*ROW('Sanitation Data'!E154))="","",OFFSET('Sanitation Data'!$E$32,0,10*ROW('Sanitation Data'!E154)))</f>
        <v/>
      </c>
      <c r="CU160" s="382" t="str">
        <f ca="1">+IF(OFFSET('Sanitation Data'!$F$28,0,10*ROW('Sanitation Data'!F154))="","",OFFSET('Sanitation Data'!$F$28,0,10*ROW('Sanitation Data'!F154)))</f>
        <v/>
      </c>
      <c r="CV160" s="382" t="str">
        <f ca="1">+IF(OFFSET('Sanitation Data'!$F$29,0,10*ROW('Sanitation Data'!F154))="","",OFFSET('Sanitation Data'!$F$29,0,10*ROW('Sanitation Data'!F154)))</f>
        <v/>
      </c>
      <c r="CW160" s="382" t="str">
        <f ca="1">+IF(OFFSET('Sanitation Data'!$F$30,0,10*ROW('Sanitation Data'!F154))="","",OFFSET('Sanitation Data'!$F$30,0,10*ROW('Sanitation Data'!F154)))</f>
        <v/>
      </c>
      <c r="CX160" s="382" t="str">
        <f ca="1">+IF(OFFSET('Sanitation Data'!$F$31,0,10*ROW('Sanitation Data'!F154))="","",OFFSET('Sanitation Data'!$F$31,0,10*ROW('Sanitation Data'!F154)))</f>
        <v/>
      </c>
      <c r="CY160" s="382" t="str">
        <f ca="1">+IF(OFFSET('Sanitation Data'!$F$32,0,10*ROW('Sanitation Data'!F154))="","",OFFSET('Sanitation Data'!$F$32,0,10*ROW('Sanitation Data'!F154)))</f>
        <v/>
      </c>
      <c r="CZ160" s="382" t="str">
        <f ca="1">+IF(OFFSET('Sanitation Data'!$G$28,0,10*ROW('Sanitation Data'!G154))="","",OFFSET('Sanitation Data'!$G$28,0,10*ROW('Sanitation Data'!G154)))</f>
        <v/>
      </c>
      <c r="DA160" s="382" t="str">
        <f ca="1">+IF(OFFSET('Sanitation Data'!$G$29,0,10*ROW('Sanitation Data'!G154))="","",OFFSET('Sanitation Data'!$G$29,0,10*ROW('Sanitation Data'!G154)))</f>
        <v/>
      </c>
      <c r="DB160" s="382" t="str">
        <f ca="1">+IF(OFFSET('Sanitation Data'!$G$30,0,10*ROW('Sanitation Data'!G154))="","",OFFSET('Sanitation Data'!$G$30,0,10*ROW('Sanitation Data'!G154)))</f>
        <v/>
      </c>
      <c r="DC160" s="382" t="str">
        <f ca="1">+IF(OFFSET('Sanitation Data'!$G$31,0,10*ROW('Sanitation Data'!G154))="","",OFFSET('Sanitation Data'!$G$31,0,10*ROW('Sanitation Data'!G154)))</f>
        <v/>
      </c>
      <c r="DD160" s="382" t="str">
        <f ca="1">+IF(OFFSET('Sanitation Data'!$G$32,0,10*ROW('Sanitation Data'!G154))="","",OFFSET('Sanitation Data'!$G$32,0,10*ROW('Sanitation Data'!G154)))</f>
        <v/>
      </c>
      <c r="DE160" s="382" t="str">
        <f ca="1">+IF(OFFSET('Sanitation Data'!$H$28,0,10*ROW('Sanitation Data'!H154))="","",OFFSET('Sanitation Data'!$H$28,0,10*ROW('Sanitation Data'!H154)))</f>
        <v/>
      </c>
      <c r="DF160" s="382" t="str">
        <f ca="1">+IF(OFFSET('Sanitation Data'!$H$29,0,10*ROW('Sanitation Data'!H154))="","",OFFSET('Sanitation Data'!$H$29,0,10*ROW('Sanitation Data'!H154)))</f>
        <v/>
      </c>
      <c r="DG160" s="382" t="str">
        <f ca="1">+IF(OFFSET('Sanitation Data'!$H$30,0,10*ROW('Sanitation Data'!H154))="","",OFFSET('Sanitation Data'!$H$30,0,10*ROW('Sanitation Data'!H154)))</f>
        <v/>
      </c>
      <c r="DH160" s="382" t="str">
        <f ca="1">+IF(OFFSET('Sanitation Data'!$H$31,0,10*ROW('Sanitation Data'!H154))="","",OFFSET('Sanitation Data'!$H$31,0,10*ROW('Sanitation Data'!H154)))</f>
        <v/>
      </c>
      <c r="DI160" s="382" t="str">
        <f ca="1">+IF(OFFSET('Sanitation Data'!$H$32,0,10*ROW('Sanitation Data'!H154))="","",OFFSET('Sanitation Data'!$H$32,0,10*ROW('Sanitation Data'!H154)))</f>
        <v/>
      </c>
      <c r="DJ160" s="382" t="str">
        <f ca="1">+IF(OFFSET('Sanitation Data'!$I$28,0,10*ROW('Sanitation Data'!I154))="","",OFFSET('Sanitation Data'!$I$28,0,10*ROW('Sanitation Data'!I154)))</f>
        <v/>
      </c>
      <c r="DK160" s="382" t="str">
        <f ca="1">+IF(OFFSET('Sanitation Data'!$I$29,0,10*ROW('Sanitation Data'!I154))="","",OFFSET('Sanitation Data'!$I$29,0,10*ROW('Sanitation Data'!I154)))</f>
        <v/>
      </c>
      <c r="DL160" s="382" t="str">
        <f ca="1">+IF(OFFSET('Sanitation Data'!$I$30,0,10*ROW('Sanitation Data'!I154))="","",OFFSET('Sanitation Data'!$I$30,0,10*ROW('Sanitation Data'!I154)))</f>
        <v/>
      </c>
      <c r="DM160" s="382" t="str">
        <f ca="1">+IF(OFFSET('Sanitation Data'!$I$31,0,10*ROW('Sanitation Data'!I154))="","",OFFSET('Sanitation Data'!$I$31,0,10*ROW('Sanitation Data'!I154)))</f>
        <v/>
      </c>
      <c r="DN160" s="382" t="str">
        <f ca="1">+IF(OFFSET('Sanitation Data'!$I$32,0,10*ROW('Sanitation Data'!I154))="","",OFFSET('Sanitation Data'!$I$32,0,10*ROW('Sanitation Data'!I154)))</f>
        <v/>
      </c>
      <c r="DO160" s="382" t="str">
        <f ca="1">+IF(OFFSET('Hygiene Data'!$D$11,0,10*ROW('Hygiene Data'!D154))="","",OFFSET('Hygiene Data'!$D$11,0,10*ROW('Hygiene Data'!D154)))</f>
        <v/>
      </c>
      <c r="DP160" s="382" t="str">
        <f ca="1">+IF(OFFSET('Hygiene Data'!$D$12,0,10*ROW('Hygiene Data'!D154))="","",OFFSET('Hygiene Data'!$D$12,0,10*ROW('Hygiene Data'!D154)))</f>
        <v/>
      </c>
      <c r="DQ160" s="382" t="str">
        <f ca="1">+IF(OFFSET('Hygiene Data'!$D$13,0,10*ROW('Hygiene Data'!D154))="","",OFFSET('Hygiene Data'!$D$13,0,10*ROW('Hygiene Data'!D154)))</f>
        <v/>
      </c>
      <c r="DR160" s="382" t="str">
        <f ca="1">+IF(OFFSET('Hygiene Data'!$E$11,0,10*ROW('Hygiene Data'!E154))="","",OFFSET('Hygiene Data'!$E$11,0,10*ROW('Hygiene Data'!E154)))</f>
        <v/>
      </c>
      <c r="DS160" s="382" t="str">
        <f ca="1">+IF(OFFSET('Hygiene Data'!$E$12,0,10*ROW('Hygiene Data'!E154))="","",OFFSET('Hygiene Data'!$E$12,0,10*ROW('Hygiene Data'!E154)))</f>
        <v/>
      </c>
      <c r="DT160" s="382" t="str">
        <f ca="1">+IF(OFFSET('Hygiene Data'!$E$13,0,10*ROW('Hygiene Data'!E154))="","",OFFSET('Hygiene Data'!$E$13,0,10*ROW('Hygiene Data'!E154)))</f>
        <v/>
      </c>
      <c r="DU160" s="382" t="str">
        <f ca="1">+IF(OFFSET('Hygiene Data'!$F$11,0,10*ROW('Hygiene Data'!F154))="","",OFFSET('Hygiene Data'!$F$11,0,10*ROW('Hygiene Data'!F154)))</f>
        <v/>
      </c>
      <c r="DV160" s="382" t="str">
        <f ca="1">+IF(OFFSET('Hygiene Data'!$F$12,0,10*ROW('Hygiene Data'!F154))="","",OFFSET('Hygiene Data'!$F$12,0,10*ROW('Hygiene Data'!F154)))</f>
        <v/>
      </c>
      <c r="DW160" s="382" t="str">
        <f ca="1">+IF(OFFSET('Hygiene Data'!$F$13,0,10*ROW('Hygiene Data'!F154))="","",OFFSET('Hygiene Data'!$F$13,0,10*ROW('Hygiene Data'!F154)))</f>
        <v/>
      </c>
      <c r="DX160" s="382" t="str">
        <f ca="1">+IF(OFFSET('Hygiene Data'!$G$11,0,10*ROW('Hygiene Data'!G154))="","",OFFSET('Hygiene Data'!$G$11,0,10*ROW('Hygiene Data'!G154)))</f>
        <v/>
      </c>
      <c r="DY160" s="382" t="str">
        <f ca="1">+IF(OFFSET('Hygiene Data'!$G$12,0,10*ROW('Hygiene Data'!G154))="","",OFFSET('Hygiene Data'!$G$12,0,10*ROW('Hygiene Data'!G154)))</f>
        <v/>
      </c>
      <c r="DZ160" s="382" t="str">
        <f ca="1">+IF(OFFSET('Hygiene Data'!$G$13,0,10*ROW('Hygiene Data'!G154))="","",OFFSET('Hygiene Data'!$G$13,0,10*ROW('Hygiene Data'!G154)))</f>
        <v/>
      </c>
      <c r="EA160" s="382" t="str">
        <f ca="1">+IF(OFFSET('Hygiene Data'!$H$11,0,10*ROW('Hygiene Data'!H154))="","",OFFSET('Hygiene Data'!$H$11,0,10*ROW('Hygiene Data'!H154)))</f>
        <v/>
      </c>
      <c r="EB160" s="382" t="str">
        <f ca="1">+IF(OFFSET('Hygiene Data'!$H$12,0,10*ROW('Hygiene Data'!H154))="","",OFFSET('Hygiene Data'!$H$12,0,10*ROW('Hygiene Data'!H154)))</f>
        <v/>
      </c>
      <c r="EC160" s="382" t="str">
        <f ca="1">+IF(OFFSET('Hygiene Data'!$H$13,0,10*ROW('Hygiene Data'!H154))="","",OFFSET('Hygiene Data'!$H$13,0,10*ROW('Hygiene Data'!H154)))</f>
        <v/>
      </c>
      <c r="ED160" s="382" t="str">
        <f ca="1">+IF(OFFSET('Hygiene Data'!$I$11,0,10*ROW('Hygiene Data'!I154))="","",OFFSET('Hygiene Data'!$I$11,0,10*ROW('Hygiene Data'!I154)))</f>
        <v/>
      </c>
      <c r="EE160" s="382" t="str">
        <f ca="1">+IF(OFFSET('Hygiene Data'!$I$12,0,10*ROW('Hygiene Data'!I154))="","",OFFSET('Hygiene Data'!$I$12,0,10*ROW('Hygiene Data'!I154)))</f>
        <v/>
      </c>
      <c r="EF160" s="382" t="str">
        <f ca="1">+IF(OFFSET('Hygiene Data'!$I$13,0,10*ROW('Hygiene Data'!I154))="","",OFFSET('Hygiene Data'!$I$13,0,10*ROW('Hygiene Data'!I154)))</f>
        <v/>
      </c>
    </row>
    <row r="161" spans="1:136" x14ac:dyDescent="0.25">
      <c r="A161" s="491" t="str">
        <f ca="1">+IF(OFFSET('Water Data'!$B$2,0,10*ROW('Water Data'!E155))="","",OFFSET('Water Data'!$B$2,0,10*ROW('Water Data'!E155)))</f>
        <v/>
      </c>
      <c r="B161" s="491"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18" t="str">
        <f t="shared" ca="1" si="2"/>
        <v/>
      </c>
      <c r="D161" s="519"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19"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19"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19"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19"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19"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19"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19"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19"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19"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19"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19"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19"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19"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19"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19"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19"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19"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20"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20"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20"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20"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20"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20"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20"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20"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20"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20"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20"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20"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20"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20"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20"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20"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20"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20"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20"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20"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20"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20"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20"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20"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20"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20"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20"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20"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20"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20"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21"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97"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21"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21"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21"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21"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21"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21"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21"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21"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21"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21"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21"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21"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21"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21"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21"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21"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82" t="str">
        <f ca="1">+IF(OFFSET('Water Data'!$D$27,0,10*ROW('Water Data'!D155))="","",OFFSET('Water Data'!$D$27,0,10*ROW('Water Data'!D155)))</f>
        <v/>
      </c>
      <c r="BT161" s="382" t="str">
        <f ca="1">+IF(OFFSET('Water Data'!$D$28,0,10*ROW('Water Data'!D155))="","",OFFSET('Water Data'!$D$28,0,10*ROW('Water Data'!D155)))</f>
        <v/>
      </c>
      <c r="BU161" s="382" t="str">
        <f ca="1">+IF(OFFSET('Water Data'!$D$29,0,10*ROW('Water Data'!D155))="","",OFFSET('Water Data'!$D$29,0,10*ROW('Water Data'!D155)))</f>
        <v/>
      </c>
      <c r="BV161" s="382" t="str">
        <f ca="1">+IF(OFFSET('Water Data'!$E$27,0,10*ROW('Water Data'!E155))="","",OFFSET('Water Data'!$E$27,0,10*ROW('Water Data'!E155)))</f>
        <v/>
      </c>
      <c r="BW161" s="382" t="str">
        <f ca="1">+IF(OFFSET('Water Data'!$E$28,0,10*ROW('Water Data'!E155))="","",OFFSET('Water Data'!$E$28,0,10*ROW('Water Data'!E155)))</f>
        <v/>
      </c>
      <c r="BX161" s="382" t="str">
        <f ca="1">+IF(OFFSET('Water Data'!$E$29,0,10*ROW('Water Data'!E155))="","",OFFSET('Water Data'!$E$29,0,10*ROW('Water Data'!E155)))</f>
        <v/>
      </c>
      <c r="BY161" s="382" t="str">
        <f ca="1">+IF(OFFSET('Water Data'!$F$27,0,10*ROW('Water Data'!F155))="","",OFFSET('Water Data'!$F$27,0,10*ROW('Water Data'!F155)))</f>
        <v/>
      </c>
      <c r="BZ161" s="382" t="str">
        <f ca="1">+IF(OFFSET('Water Data'!$F$28,0,10*ROW('Water Data'!F155))="","",OFFSET('Water Data'!$F$28,0,10*ROW('Water Data'!F155)))</f>
        <v/>
      </c>
      <c r="CA161" s="382" t="str">
        <f ca="1">+IF(OFFSET('Water Data'!$F$29,0,10*ROW('Water Data'!F155))="","",OFFSET('Water Data'!$F$29,0,10*ROW('Water Data'!F155)))</f>
        <v/>
      </c>
      <c r="CB161" s="382" t="str">
        <f ca="1">+IF(OFFSET('Water Data'!$G$27,0,10*ROW('Water Data'!G155))="","",OFFSET('Water Data'!$G$27,0,10*ROW('Water Data'!G155)))</f>
        <v/>
      </c>
      <c r="CC161" s="382" t="str">
        <f ca="1">+IF(OFFSET('Water Data'!$G$28,0,10*ROW('Water Data'!G155))="","",OFFSET('Water Data'!$G$28,0,10*ROW('Water Data'!G155)))</f>
        <v/>
      </c>
      <c r="CD161" s="382" t="str">
        <f ca="1">+IF(OFFSET('Water Data'!$G$29,0,10*ROW('Water Data'!G155))="","",OFFSET('Water Data'!$G$29,0,10*ROW('Water Data'!G155)))</f>
        <v/>
      </c>
      <c r="CE161" s="382" t="str">
        <f ca="1">+IF(OFFSET('Water Data'!$H$27,0,10*ROW('Water Data'!H155))="","",OFFSET('Water Data'!$H$27,0,10*ROW('Water Data'!H155)))</f>
        <v/>
      </c>
      <c r="CF161" s="382" t="str">
        <f ca="1">+IF(OFFSET('Water Data'!$H$28,0,10*ROW('Water Data'!H155))="","",OFFSET('Water Data'!$H$28,0,10*ROW('Water Data'!H155)))</f>
        <v/>
      </c>
      <c r="CG161" s="382" t="str">
        <f ca="1">+IF(OFFSET('Water Data'!$H$29,0,10*ROW('Water Data'!H155))="","",OFFSET('Water Data'!$H$29,0,10*ROW('Water Data'!H155)))</f>
        <v/>
      </c>
      <c r="CH161" s="382" t="str">
        <f ca="1">+IF(OFFSET('Water Data'!$I$27,0,10*ROW('Water Data'!I155))="","",OFFSET('Water Data'!$I$27,0,10*ROW('Water Data'!I155)))</f>
        <v/>
      </c>
      <c r="CI161" s="382" t="str">
        <f ca="1">+IF(OFFSET('Water Data'!$I$28,0,10*ROW('Water Data'!I155))="","",OFFSET('Water Data'!$I$28,0,10*ROW('Water Data'!I155)))</f>
        <v/>
      </c>
      <c r="CJ161" s="382" t="str">
        <f ca="1">+IF(OFFSET('Water Data'!$I$29,0,10*ROW('Water Data'!I155))="","",OFFSET('Water Data'!$I$29,0,10*ROW('Water Data'!I155)))</f>
        <v/>
      </c>
      <c r="CK161" s="382" t="str">
        <f ca="1">+IF(OFFSET('Sanitation Data'!$D$28,0,10*ROW('Sanitation Data'!D155))="","",OFFSET('Sanitation Data'!$D$28,0,10*ROW('Sanitation Data'!D155)))</f>
        <v/>
      </c>
      <c r="CL161" s="382" t="str">
        <f ca="1">+IF(OFFSET('Sanitation Data'!$D$29,0,10*ROW('Sanitation Data'!D155))="","",OFFSET('Sanitation Data'!$D$29,0,10*ROW('Sanitation Data'!D155)))</f>
        <v/>
      </c>
      <c r="CM161" s="382" t="str">
        <f ca="1">+IF(OFFSET('Sanitation Data'!$D$30,0,10*ROW('Sanitation Data'!D155))="","",OFFSET('Sanitation Data'!$D$30,0,10*ROW('Sanitation Data'!D155)))</f>
        <v/>
      </c>
      <c r="CN161" s="382" t="str">
        <f ca="1">+IF(OFFSET('Sanitation Data'!$D$31,0,10*ROW('Sanitation Data'!D155))="","",OFFSET('Sanitation Data'!$D$31,0,10*ROW('Sanitation Data'!D155)))</f>
        <v/>
      </c>
      <c r="CO161" s="382" t="str">
        <f ca="1">+IF(OFFSET('Sanitation Data'!$D$32,0,10*ROW('Sanitation Data'!D155))="","",OFFSET('Sanitation Data'!$D$32,0,10*ROW('Sanitation Data'!D155)))</f>
        <v/>
      </c>
      <c r="CP161" s="382" t="str">
        <f ca="1">+IF(OFFSET('Sanitation Data'!$E$28,0,10*ROW('Sanitation Data'!E155))="","",OFFSET('Sanitation Data'!$E$28,0,10*ROW('Sanitation Data'!E155)))</f>
        <v/>
      </c>
      <c r="CQ161" s="382" t="str">
        <f ca="1">+IF(OFFSET('Sanitation Data'!$E$29,0,10*ROW('Sanitation Data'!E155))="","",OFFSET('Sanitation Data'!$E$29,0,10*ROW('Sanitation Data'!E155)))</f>
        <v/>
      </c>
      <c r="CR161" s="382" t="str">
        <f ca="1">+IF(OFFSET('Sanitation Data'!$E$30,0,10*ROW('Sanitation Data'!E155))="","",OFFSET('Sanitation Data'!$E$30,0,10*ROW('Sanitation Data'!E155)))</f>
        <v/>
      </c>
      <c r="CS161" s="382" t="str">
        <f ca="1">+IF(OFFSET('Sanitation Data'!$E$31,0,10*ROW('Sanitation Data'!E155))="","",OFFSET('Sanitation Data'!$E$31,0,10*ROW('Sanitation Data'!E155)))</f>
        <v/>
      </c>
      <c r="CT161" s="382" t="str">
        <f ca="1">+IF(OFFSET('Sanitation Data'!$E$32,0,10*ROW('Sanitation Data'!E155))="","",OFFSET('Sanitation Data'!$E$32,0,10*ROW('Sanitation Data'!E155)))</f>
        <v/>
      </c>
      <c r="CU161" s="382" t="str">
        <f ca="1">+IF(OFFSET('Sanitation Data'!$F$28,0,10*ROW('Sanitation Data'!F155))="","",OFFSET('Sanitation Data'!$F$28,0,10*ROW('Sanitation Data'!F155)))</f>
        <v/>
      </c>
      <c r="CV161" s="382" t="str">
        <f ca="1">+IF(OFFSET('Sanitation Data'!$F$29,0,10*ROW('Sanitation Data'!F155))="","",OFFSET('Sanitation Data'!$F$29,0,10*ROW('Sanitation Data'!F155)))</f>
        <v/>
      </c>
      <c r="CW161" s="382" t="str">
        <f ca="1">+IF(OFFSET('Sanitation Data'!$F$30,0,10*ROW('Sanitation Data'!F155))="","",OFFSET('Sanitation Data'!$F$30,0,10*ROW('Sanitation Data'!F155)))</f>
        <v/>
      </c>
      <c r="CX161" s="382" t="str">
        <f ca="1">+IF(OFFSET('Sanitation Data'!$F$31,0,10*ROW('Sanitation Data'!F155))="","",OFFSET('Sanitation Data'!$F$31,0,10*ROW('Sanitation Data'!F155)))</f>
        <v/>
      </c>
      <c r="CY161" s="382" t="str">
        <f ca="1">+IF(OFFSET('Sanitation Data'!$F$32,0,10*ROW('Sanitation Data'!F155))="","",OFFSET('Sanitation Data'!$F$32,0,10*ROW('Sanitation Data'!F155)))</f>
        <v/>
      </c>
      <c r="CZ161" s="382" t="str">
        <f ca="1">+IF(OFFSET('Sanitation Data'!$G$28,0,10*ROW('Sanitation Data'!G155))="","",OFFSET('Sanitation Data'!$G$28,0,10*ROW('Sanitation Data'!G155)))</f>
        <v/>
      </c>
      <c r="DA161" s="382" t="str">
        <f ca="1">+IF(OFFSET('Sanitation Data'!$G$29,0,10*ROW('Sanitation Data'!G155))="","",OFFSET('Sanitation Data'!$G$29,0,10*ROW('Sanitation Data'!G155)))</f>
        <v/>
      </c>
      <c r="DB161" s="382" t="str">
        <f ca="1">+IF(OFFSET('Sanitation Data'!$G$30,0,10*ROW('Sanitation Data'!G155))="","",OFFSET('Sanitation Data'!$G$30,0,10*ROW('Sanitation Data'!G155)))</f>
        <v/>
      </c>
      <c r="DC161" s="382" t="str">
        <f ca="1">+IF(OFFSET('Sanitation Data'!$G$31,0,10*ROW('Sanitation Data'!G155))="","",OFFSET('Sanitation Data'!$G$31,0,10*ROW('Sanitation Data'!G155)))</f>
        <v/>
      </c>
      <c r="DD161" s="382" t="str">
        <f ca="1">+IF(OFFSET('Sanitation Data'!$G$32,0,10*ROW('Sanitation Data'!G155))="","",OFFSET('Sanitation Data'!$G$32,0,10*ROW('Sanitation Data'!G155)))</f>
        <v/>
      </c>
      <c r="DE161" s="382" t="str">
        <f ca="1">+IF(OFFSET('Sanitation Data'!$H$28,0,10*ROW('Sanitation Data'!H155))="","",OFFSET('Sanitation Data'!$H$28,0,10*ROW('Sanitation Data'!H155)))</f>
        <v/>
      </c>
      <c r="DF161" s="382" t="str">
        <f ca="1">+IF(OFFSET('Sanitation Data'!$H$29,0,10*ROW('Sanitation Data'!H155))="","",OFFSET('Sanitation Data'!$H$29,0,10*ROW('Sanitation Data'!H155)))</f>
        <v/>
      </c>
      <c r="DG161" s="382" t="str">
        <f ca="1">+IF(OFFSET('Sanitation Data'!$H$30,0,10*ROW('Sanitation Data'!H155))="","",OFFSET('Sanitation Data'!$H$30,0,10*ROW('Sanitation Data'!H155)))</f>
        <v/>
      </c>
      <c r="DH161" s="382" t="str">
        <f ca="1">+IF(OFFSET('Sanitation Data'!$H$31,0,10*ROW('Sanitation Data'!H155))="","",OFFSET('Sanitation Data'!$H$31,0,10*ROW('Sanitation Data'!H155)))</f>
        <v/>
      </c>
      <c r="DI161" s="382" t="str">
        <f ca="1">+IF(OFFSET('Sanitation Data'!$H$32,0,10*ROW('Sanitation Data'!H155))="","",OFFSET('Sanitation Data'!$H$32,0,10*ROW('Sanitation Data'!H155)))</f>
        <v/>
      </c>
      <c r="DJ161" s="382" t="str">
        <f ca="1">+IF(OFFSET('Sanitation Data'!$I$28,0,10*ROW('Sanitation Data'!I155))="","",OFFSET('Sanitation Data'!$I$28,0,10*ROW('Sanitation Data'!I155)))</f>
        <v/>
      </c>
      <c r="DK161" s="382" t="str">
        <f ca="1">+IF(OFFSET('Sanitation Data'!$I$29,0,10*ROW('Sanitation Data'!I155))="","",OFFSET('Sanitation Data'!$I$29,0,10*ROW('Sanitation Data'!I155)))</f>
        <v/>
      </c>
      <c r="DL161" s="382" t="str">
        <f ca="1">+IF(OFFSET('Sanitation Data'!$I$30,0,10*ROW('Sanitation Data'!I155))="","",OFFSET('Sanitation Data'!$I$30,0,10*ROW('Sanitation Data'!I155)))</f>
        <v/>
      </c>
      <c r="DM161" s="382" t="str">
        <f ca="1">+IF(OFFSET('Sanitation Data'!$I$31,0,10*ROW('Sanitation Data'!I155))="","",OFFSET('Sanitation Data'!$I$31,0,10*ROW('Sanitation Data'!I155)))</f>
        <v/>
      </c>
      <c r="DN161" s="382" t="str">
        <f ca="1">+IF(OFFSET('Sanitation Data'!$I$32,0,10*ROW('Sanitation Data'!I155))="","",OFFSET('Sanitation Data'!$I$32,0,10*ROW('Sanitation Data'!I155)))</f>
        <v/>
      </c>
      <c r="DO161" s="382" t="str">
        <f ca="1">+IF(OFFSET('Hygiene Data'!$D$11,0,10*ROW('Hygiene Data'!D155))="","",OFFSET('Hygiene Data'!$D$11,0,10*ROW('Hygiene Data'!D155)))</f>
        <v/>
      </c>
      <c r="DP161" s="382" t="str">
        <f ca="1">+IF(OFFSET('Hygiene Data'!$D$12,0,10*ROW('Hygiene Data'!D155))="","",OFFSET('Hygiene Data'!$D$12,0,10*ROW('Hygiene Data'!D155)))</f>
        <v/>
      </c>
      <c r="DQ161" s="382" t="str">
        <f ca="1">+IF(OFFSET('Hygiene Data'!$D$13,0,10*ROW('Hygiene Data'!D155))="","",OFFSET('Hygiene Data'!$D$13,0,10*ROW('Hygiene Data'!D155)))</f>
        <v/>
      </c>
      <c r="DR161" s="382" t="str">
        <f ca="1">+IF(OFFSET('Hygiene Data'!$E$11,0,10*ROW('Hygiene Data'!E155))="","",OFFSET('Hygiene Data'!$E$11,0,10*ROW('Hygiene Data'!E155)))</f>
        <v/>
      </c>
      <c r="DS161" s="382" t="str">
        <f ca="1">+IF(OFFSET('Hygiene Data'!$E$12,0,10*ROW('Hygiene Data'!E155))="","",OFFSET('Hygiene Data'!$E$12,0,10*ROW('Hygiene Data'!E155)))</f>
        <v/>
      </c>
      <c r="DT161" s="382" t="str">
        <f ca="1">+IF(OFFSET('Hygiene Data'!$E$13,0,10*ROW('Hygiene Data'!E155))="","",OFFSET('Hygiene Data'!$E$13,0,10*ROW('Hygiene Data'!E155)))</f>
        <v/>
      </c>
      <c r="DU161" s="382" t="str">
        <f ca="1">+IF(OFFSET('Hygiene Data'!$F$11,0,10*ROW('Hygiene Data'!F155))="","",OFFSET('Hygiene Data'!$F$11,0,10*ROW('Hygiene Data'!F155)))</f>
        <v/>
      </c>
      <c r="DV161" s="382" t="str">
        <f ca="1">+IF(OFFSET('Hygiene Data'!$F$12,0,10*ROW('Hygiene Data'!F155))="","",OFFSET('Hygiene Data'!$F$12,0,10*ROW('Hygiene Data'!F155)))</f>
        <v/>
      </c>
      <c r="DW161" s="382" t="str">
        <f ca="1">+IF(OFFSET('Hygiene Data'!$F$13,0,10*ROW('Hygiene Data'!F155))="","",OFFSET('Hygiene Data'!$F$13,0,10*ROW('Hygiene Data'!F155)))</f>
        <v/>
      </c>
      <c r="DX161" s="382" t="str">
        <f ca="1">+IF(OFFSET('Hygiene Data'!$G$11,0,10*ROW('Hygiene Data'!G155))="","",OFFSET('Hygiene Data'!$G$11,0,10*ROW('Hygiene Data'!G155)))</f>
        <v/>
      </c>
      <c r="DY161" s="382" t="str">
        <f ca="1">+IF(OFFSET('Hygiene Data'!$G$12,0,10*ROW('Hygiene Data'!G155))="","",OFFSET('Hygiene Data'!$G$12,0,10*ROW('Hygiene Data'!G155)))</f>
        <v/>
      </c>
      <c r="DZ161" s="382" t="str">
        <f ca="1">+IF(OFFSET('Hygiene Data'!$G$13,0,10*ROW('Hygiene Data'!G155))="","",OFFSET('Hygiene Data'!$G$13,0,10*ROW('Hygiene Data'!G155)))</f>
        <v/>
      </c>
      <c r="EA161" s="382" t="str">
        <f ca="1">+IF(OFFSET('Hygiene Data'!$H$11,0,10*ROW('Hygiene Data'!H155))="","",OFFSET('Hygiene Data'!$H$11,0,10*ROW('Hygiene Data'!H155)))</f>
        <v/>
      </c>
      <c r="EB161" s="382" t="str">
        <f ca="1">+IF(OFFSET('Hygiene Data'!$H$12,0,10*ROW('Hygiene Data'!H155))="","",OFFSET('Hygiene Data'!$H$12,0,10*ROW('Hygiene Data'!H155)))</f>
        <v/>
      </c>
      <c r="EC161" s="382" t="str">
        <f ca="1">+IF(OFFSET('Hygiene Data'!$H$13,0,10*ROW('Hygiene Data'!H155))="","",OFFSET('Hygiene Data'!$H$13,0,10*ROW('Hygiene Data'!H155)))</f>
        <v/>
      </c>
      <c r="ED161" s="382" t="str">
        <f ca="1">+IF(OFFSET('Hygiene Data'!$I$11,0,10*ROW('Hygiene Data'!I155))="","",OFFSET('Hygiene Data'!$I$11,0,10*ROW('Hygiene Data'!I155)))</f>
        <v/>
      </c>
      <c r="EE161" s="382" t="str">
        <f ca="1">+IF(OFFSET('Hygiene Data'!$I$12,0,10*ROW('Hygiene Data'!I155))="","",OFFSET('Hygiene Data'!$I$12,0,10*ROW('Hygiene Data'!I155)))</f>
        <v/>
      </c>
      <c r="EF161" s="382" t="str">
        <f ca="1">+IF(OFFSET('Hygiene Data'!$I$13,0,10*ROW('Hygiene Data'!I155))="","",OFFSET('Hygiene Data'!$I$13,0,10*ROW('Hygiene Data'!I155)))</f>
        <v/>
      </c>
    </row>
    <row r="162" spans="1:136" x14ac:dyDescent="0.25">
      <c r="A162" s="491" t="str">
        <f ca="1">+IF(OFFSET('Water Data'!$B$2,0,10*ROW('Water Data'!E156))="","",OFFSET('Water Data'!$B$2,0,10*ROW('Water Data'!E156)))</f>
        <v/>
      </c>
      <c r="B162" s="491"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18" t="str">
        <f t="shared" ca="1" si="2"/>
        <v/>
      </c>
      <c r="D162" s="519"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19"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19"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19"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19"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19"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19"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19"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19"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19"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19"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19"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19"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19"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19"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19"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19"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19"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20"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20"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20"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20"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20"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20"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20"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20"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20"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20"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20"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20"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20"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20"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20"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20"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20"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20"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20"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20"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20"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20"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20"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20"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20"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20"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20"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20"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20"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20"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21"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97"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21"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21"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21"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21"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21"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21"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21"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21"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21"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21"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21"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21"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21"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21"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21"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21"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82" t="str">
        <f ca="1">+IF(OFFSET('Water Data'!$D$27,0,10*ROW('Water Data'!D156))="","",OFFSET('Water Data'!$D$27,0,10*ROW('Water Data'!D156)))</f>
        <v/>
      </c>
      <c r="BT162" s="382" t="str">
        <f ca="1">+IF(OFFSET('Water Data'!$D$28,0,10*ROW('Water Data'!D156))="","",OFFSET('Water Data'!$D$28,0,10*ROW('Water Data'!D156)))</f>
        <v/>
      </c>
      <c r="BU162" s="382" t="str">
        <f ca="1">+IF(OFFSET('Water Data'!$D$29,0,10*ROW('Water Data'!D156))="","",OFFSET('Water Data'!$D$29,0,10*ROW('Water Data'!D156)))</f>
        <v/>
      </c>
      <c r="BV162" s="382" t="str">
        <f ca="1">+IF(OFFSET('Water Data'!$E$27,0,10*ROW('Water Data'!E156))="","",OFFSET('Water Data'!$E$27,0,10*ROW('Water Data'!E156)))</f>
        <v/>
      </c>
      <c r="BW162" s="382" t="str">
        <f ca="1">+IF(OFFSET('Water Data'!$E$28,0,10*ROW('Water Data'!E156))="","",OFFSET('Water Data'!$E$28,0,10*ROW('Water Data'!E156)))</f>
        <v/>
      </c>
      <c r="BX162" s="382" t="str">
        <f ca="1">+IF(OFFSET('Water Data'!$E$29,0,10*ROW('Water Data'!E156))="","",OFFSET('Water Data'!$E$29,0,10*ROW('Water Data'!E156)))</f>
        <v/>
      </c>
      <c r="BY162" s="382" t="str">
        <f ca="1">+IF(OFFSET('Water Data'!$F$27,0,10*ROW('Water Data'!F156))="","",OFFSET('Water Data'!$F$27,0,10*ROW('Water Data'!F156)))</f>
        <v/>
      </c>
      <c r="BZ162" s="382" t="str">
        <f ca="1">+IF(OFFSET('Water Data'!$F$28,0,10*ROW('Water Data'!F156))="","",OFFSET('Water Data'!$F$28,0,10*ROW('Water Data'!F156)))</f>
        <v/>
      </c>
      <c r="CA162" s="382" t="str">
        <f ca="1">+IF(OFFSET('Water Data'!$F$29,0,10*ROW('Water Data'!F156))="","",OFFSET('Water Data'!$F$29,0,10*ROW('Water Data'!F156)))</f>
        <v/>
      </c>
      <c r="CB162" s="382" t="str">
        <f ca="1">+IF(OFFSET('Water Data'!$G$27,0,10*ROW('Water Data'!G156))="","",OFFSET('Water Data'!$G$27,0,10*ROW('Water Data'!G156)))</f>
        <v/>
      </c>
      <c r="CC162" s="382" t="str">
        <f ca="1">+IF(OFFSET('Water Data'!$G$28,0,10*ROW('Water Data'!G156))="","",OFFSET('Water Data'!$G$28,0,10*ROW('Water Data'!G156)))</f>
        <v/>
      </c>
      <c r="CD162" s="382" t="str">
        <f ca="1">+IF(OFFSET('Water Data'!$G$29,0,10*ROW('Water Data'!G156))="","",OFFSET('Water Data'!$G$29,0,10*ROW('Water Data'!G156)))</f>
        <v/>
      </c>
      <c r="CE162" s="382" t="str">
        <f ca="1">+IF(OFFSET('Water Data'!$H$27,0,10*ROW('Water Data'!H156))="","",OFFSET('Water Data'!$H$27,0,10*ROW('Water Data'!H156)))</f>
        <v/>
      </c>
      <c r="CF162" s="382" t="str">
        <f ca="1">+IF(OFFSET('Water Data'!$H$28,0,10*ROW('Water Data'!H156))="","",OFFSET('Water Data'!$H$28,0,10*ROW('Water Data'!H156)))</f>
        <v/>
      </c>
      <c r="CG162" s="382" t="str">
        <f ca="1">+IF(OFFSET('Water Data'!$H$29,0,10*ROW('Water Data'!H156))="","",OFFSET('Water Data'!$H$29,0,10*ROW('Water Data'!H156)))</f>
        <v/>
      </c>
      <c r="CH162" s="382" t="str">
        <f ca="1">+IF(OFFSET('Water Data'!$I$27,0,10*ROW('Water Data'!I156))="","",OFFSET('Water Data'!$I$27,0,10*ROW('Water Data'!I156)))</f>
        <v/>
      </c>
      <c r="CI162" s="382" t="str">
        <f ca="1">+IF(OFFSET('Water Data'!$I$28,0,10*ROW('Water Data'!I156))="","",OFFSET('Water Data'!$I$28,0,10*ROW('Water Data'!I156)))</f>
        <v/>
      </c>
      <c r="CJ162" s="382" t="str">
        <f ca="1">+IF(OFFSET('Water Data'!$I$29,0,10*ROW('Water Data'!I156))="","",OFFSET('Water Data'!$I$29,0,10*ROW('Water Data'!I156)))</f>
        <v/>
      </c>
      <c r="CK162" s="382" t="str">
        <f ca="1">+IF(OFFSET('Sanitation Data'!$D$28,0,10*ROW('Sanitation Data'!D156))="","",OFFSET('Sanitation Data'!$D$28,0,10*ROW('Sanitation Data'!D156)))</f>
        <v/>
      </c>
      <c r="CL162" s="382" t="str">
        <f ca="1">+IF(OFFSET('Sanitation Data'!$D$29,0,10*ROW('Sanitation Data'!D156))="","",OFFSET('Sanitation Data'!$D$29,0,10*ROW('Sanitation Data'!D156)))</f>
        <v/>
      </c>
      <c r="CM162" s="382" t="str">
        <f ca="1">+IF(OFFSET('Sanitation Data'!$D$30,0,10*ROW('Sanitation Data'!D156))="","",OFFSET('Sanitation Data'!$D$30,0,10*ROW('Sanitation Data'!D156)))</f>
        <v/>
      </c>
      <c r="CN162" s="382" t="str">
        <f ca="1">+IF(OFFSET('Sanitation Data'!$D$31,0,10*ROW('Sanitation Data'!D156))="","",OFFSET('Sanitation Data'!$D$31,0,10*ROW('Sanitation Data'!D156)))</f>
        <v/>
      </c>
      <c r="CO162" s="382" t="str">
        <f ca="1">+IF(OFFSET('Sanitation Data'!$D$32,0,10*ROW('Sanitation Data'!D156))="","",OFFSET('Sanitation Data'!$D$32,0,10*ROW('Sanitation Data'!D156)))</f>
        <v/>
      </c>
      <c r="CP162" s="382" t="str">
        <f ca="1">+IF(OFFSET('Sanitation Data'!$E$28,0,10*ROW('Sanitation Data'!E156))="","",OFFSET('Sanitation Data'!$E$28,0,10*ROW('Sanitation Data'!E156)))</f>
        <v/>
      </c>
      <c r="CQ162" s="382" t="str">
        <f ca="1">+IF(OFFSET('Sanitation Data'!$E$29,0,10*ROW('Sanitation Data'!E156))="","",OFFSET('Sanitation Data'!$E$29,0,10*ROW('Sanitation Data'!E156)))</f>
        <v/>
      </c>
      <c r="CR162" s="382" t="str">
        <f ca="1">+IF(OFFSET('Sanitation Data'!$E$30,0,10*ROW('Sanitation Data'!E156))="","",OFFSET('Sanitation Data'!$E$30,0,10*ROW('Sanitation Data'!E156)))</f>
        <v/>
      </c>
      <c r="CS162" s="382" t="str">
        <f ca="1">+IF(OFFSET('Sanitation Data'!$E$31,0,10*ROW('Sanitation Data'!E156))="","",OFFSET('Sanitation Data'!$E$31,0,10*ROW('Sanitation Data'!E156)))</f>
        <v/>
      </c>
      <c r="CT162" s="382" t="str">
        <f ca="1">+IF(OFFSET('Sanitation Data'!$E$32,0,10*ROW('Sanitation Data'!E156))="","",OFFSET('Sanitation Data'!$E$32,0,10*ROW('Sanitation Data'!E156)))</f>
        <v/>
      </c>
      <c r="CU162" s="382" t="str">
        <f ca="1">+IF(OFFSET('Sanitation Data'!$F$28,0,10*ROW('Sanitation Data'!F156))="","",OFFSET('Sanitation Data'!$F$28,0,10*ROW('Sanitation Data'!F156)))</f>
        <v/>
      </c>
      <c r="CV162" s="382" t="str">
        <f ca="1">+IF(OFFSET('Sanitation Data'!$F$29,0,10*ROW('Sanitation Data'!F156))="","",OFFSET('Sanitation Data'!$F$29,0,10*ROW('Sanitation Data'!F156)))</f>
        <v/>
      </c>
      <c r="CW162" s="382" t="str">
        <f ca="1">+IF(OFFSET('Sanitation Data'!$F$30,0,10*ROW('Sanitation Data'!F156))="","",OFFSET('Sanitation Data'!$F$30,0,10*ROW('Sanitation Data'!F156)))</f>
        <v/>
      </c>
      <c r="CX162" s="382" t="str">
        <f ca="1">+IF(OFFSET('Sanitation Data'!$F$31,0,10*ROW('Sanitation Data'!F156))="","",OFFSET('Sanitation Data'!$F$31,0,10*ROW('Sanitation Data'!F156)))</f>
        <v/>
      </c>
      <c r="CY162" s="382" t="str">
        <f ca="1">+IF(OFFSET('Sanitation Data'!$F$32,0,10*ROW('Sanitation Data'!F156))="","",OFFSET('Sanitation Data'!$F$32,0,10*ROW('Sanitation Data'!F156)))</f>
        <v/>
      </c>
      <c r="CZ162" s="382" t="str">
        <f ca="1">+IF(OFFSET('Sanitation Data'!$G$28,0,10*ROW('Sanitation Data'!G156))="","",OFFSET('Sanitation Data'!$G$28,0,10*ROW('Sanitation Data'!G156)))</f>
        <v/>
      </c>
      <c r="DA162" s="382" t="str">
        <f ca="1">+IF(OFFSET('Sanitation Data'!$G$29,0,10*ROW('Sanitation Data'!G156))="","",OFFSET('Sanitation Data'!$G$29,0,10*ROW('Sanitation Data'!G156)))</f>
        <v/>
      </c>
      <c r="DB162" s="382" t="str">
        <f ca="1">+IF(OFFSET('Sanitation Data'!$G$30,0,10*ROW('Sanitation Data'!G156))="","",OFFSET('Sanitation Data'!$G$30,0,10*ROW('Sanitation Data'!G156)))</f>
        <v/>
      </c>
      <c r="DC162" s="382" t="str">
        <f ca="1">+IF(OFFSET('Sanitation Data'!$G$31,0,10*ROW('Sanitation Data'!G156))="","",OFFSET('Sanitation Data'!$G$31,0,10*ROW('Sanitation Data'!G156)))</f>
        <v/>
      </c>
      <c r="DD162" s="382" t="str">
        <f ca="1">+IF(OFFSET('Sanitation Data'!$G$32,0,10*ROW('Sanitation Data'!G156))="","",OFFSET('Sanitation Data'!$G$32,0,10*ROW('Sanitation Data'!G156)))</f>
        <v/>
      </c>
      <c r="DE162" s="382" t="str">
        <f ca="1">+IF(OFFSET('Sanitation Data'!$H$28,0,10*ROW('Sanitation Data'!H156))="","",OFFSET('Sanitation Data'!$H$28,0,10*ROW('Sanitation Data'!H156)))</f>
        <v/>
      </c>
      <c r="DF162" s="382" t="str">
        <f ca="1">+IF(OFFSET('Sanitation Data'!$H$29,0,10*ROW('Sanitation Data'!H156))="","",OFFSET('Sanitation Data'!$H$29,0,10*ROW('Sanitation Data'!H156)))</f>
        <v/>
      </c>
      <c r="DG162" s="382" t="str">
        <f ca="1">+IF(OFFSET('Sanitation Data'!$H$30,0,10*ROW('Sanitation Data'!H156))="","",OFFSET('Sanitation Data'!$H$30,0,10*ROW('Sanitation Data'!H156)))</f>
        <v/>
      </c>
      <c r="DH162" s="382" t="str">
        <f ca="1">+IF(OFFSET('Sanitation Data'!$H$31,0,10*ROW('Sanitation Data'!H156))="","",OFFSET('Sanitation Data'!$H$31,0,10*ROW('Sanitation Data'!H156)))</f>
        <v/>
      </c>
      <c r="DI162" s="382" t="str">
        <f ca="1">+IF(OFFSET('Sanitation Data'!$H$32,0,10*ROW('Sanitation Data'!H156))="","",OFFSET('Sanitation Data'!$H$32,0,10*ROW('Sanitation Data'!H156)))</f>
        <v/>
      </c>
      <c r="DJ162" s="382" t="str">
        <f ca="1">+IF(OFFSET('Sanitation Data'!$I$28,0,10*ROW('Sanitation Data'!I156))="","",OFFSET('Sanitation Data'!$I$28,0,10*ROW('Sanitation Data'!I156)))</f>
        <v/>
      </c>
      <c r="DK162" s="382" t="str">
        <f ca="1">+IF(OFFSET('Sanitation Data'!$I$29,0,10*ROW('Sanitation Data'!I156))="","",OFFSET('Sanitation Data'!$I$29,0,10*ROW('Sanitation Data'!I156)))</f>
        <v/>
      </c>
      <c r="DL162" s="382" t="str">
        <f ca="1">+IF(OFFSET('Sanitation Data'!$I$30,0,10*ROW('Sanitation Data'!I156))="","",OFFSET('Sanitation Data'!$I$30,0,10*ROW('Sanitation Data'!I156)))</f>
        <v/>
      </c>
      <c r="DM162" s="382" t="str">
        <f ca="1">+IF(OFFSET('Sanitation Data'!$I$31,0,10*ROW('Sanitation Data'!I156))="","",OFFSET('Sanitation Data'!$I$31,0,10*ROW('Sanitation Data'!I156)))</f>
        <v/>
      </c>
      <c r="DN162" s="382" t="str">
        <f ca="1">+IF(OFFSET('Sanitation Data'!$I$32,0,10*ROW('Sanitation Data'!I156))="","",OFFSET('Sanitation Data'!$I$32,0,10*ROW('Sanitation Data'!I156)))</f>
        <v/>
      </c>
      <c r="DO162" s="382" t="str">
        <f ca="1">+IF(OFFSET('Hygiene Data'!$D$11,0,10*ROW('Hygiene Data'!D156))="","",OFFSET('Hygiene Data'!$D$11,0,10*ROW('Hygiene Data'!D156)))</f>
        <v/>
      </c>
      <c r="DP162" s="382" t="str">
        <f ca="1">+IF(OFFSET('Hygiene Data'!$D$12,0,10*ROW('Hygiene Data'!D156))="","",OFFSET('Hygiene Data'!$D$12,0,10*ROW('Hygiene Data'!D156)))</f>
        <v/>
      </c>
      <c r="DQ162" s="382" t="str">
        <f ca="1">+IF(OFFSET('Hygiene Data'!$D$13,0,10*ROW('Hygiene Data'!D156))="","",OFFSET('Hygiene Data'!$D$13,0,10*ROW('Hygiene Data'!D156)))</f>
        <v/>
      </c>
      <c r="DR162" s="382" t="str">
        <f ca="1">+IF(OFFSET('Hygiene Data'!$E$11,0,10*ROW('Hygiene Data'!E156))="","",OFFSET('Hygiene Data'!$E$11,0,10*ROW('Hygiene Data'!E156)))</f>
        <v/>
      </c>
      <c r="DS162" s="382" t="str">
        <f ca="1">+IF(OFFSET('Hygiene Data'!$E$12,0,10*ROW('Hygiene Data'!E156))="","",OFFSET('Hygiene Data'!$E$12,0,10*ROW('Hygiene Data'!E156)))</f>
        <v/>
      </c>
      <c r="DT162" s="382" t="str">
        <f ca="1">+IF(OFFSET('Hygiene Data'!$E$13,0,10*ROW('Hygiene Data'!E156))="","",OFFSET('Hygiene Data'!$E$13,0,10*ROW('Hygiene Data'!E156)))</f>
        <v/>
      </c>
      <c r="DU162" s="382" t="str">
        <f ca="1">+IF(OFFSET('Hygiene Data'!$F$11,0,10*ROW('Hygiene Data'!F156))="","",OFFSET('Hygiene Data'!$F$11,0,10*ROW('Hygiene Data'!F156)))</f>
        <v/>
      </c>
      <c r="DV162" s="382" t="str">
        <f ca="1">+IF(OFFSET('Hygiene Data'!$F$12,0,10*ROW('Hygiene Data'!F156))="","",OFFSET('Hygiene Data'!$F$12,0,10*ROW('Hygiene Data'!F156)))</f>
        <v/>
      </c>
      <c r="DW162" s="382" t="str">
        <f ca="1">+IF(OFFSET('Hygiene Data'!$F$13,0,10*ROW('Hygiene Data'!F156))="","",OFFSET('Hygiene Data'!$F$13,0,10*ROW('Hygiene Data'!F156)))</f>
        <v/>
      </c>
      <c r="DX162" s="382" t="str">
        <f ca="1">+IF(OFFSET('Hygiene Data'!$G$11,0,10*ROW('Hygiene Data'!G156))="","",OFFSET('Hygiene Data'!$G$11,0,10*ROW('Hygiene Data'!G156)))</f>
        <v/>
      </c>
      <c r="DY162" s="382" t="str">
        <f ca="1">+IF(OFFSET('Hygiene Data'!$G$12,0,10*ROW('Hygiene Data'!G156))="","",OFFSET('Hygiene Data'!$G$12,0,10*ROW('Hygiene Data'!G156)))</f>
        <v/>
      </c>
      <c r="DZ162" s="382" t="str">
        <f ca="1">+IF(OFFSET('Hygiene Data'!$G$13,0,10*ROW('Hygiene Data'!G156))="","",OFFSET('Hygiene Data'!$G$13,0,10*ROW('Hygiene Data'!G156)))</f>
        <v/>
      </c>
      <c r="EA162" s="382" t="str">
        <f ca="1">+IF(OFFSET('Hygiene Data'!$H$11,0,10*ROW('Hygiene Data'!H156))="","",OFFSET('Hygiene Data'!$H$11,0,10*ROW('Hygiene Data'!H156)))</f>
        <v/>
      </c>
      <c r="EB162" s="382" t="str">
        <f ca="1">+IF(OFFSET('Hygiene Data'!$H$12,0,10*ROW('Hygiene Data'!H156))="","",OFFSET('Hygiene Data'!$H$12,0,10*ROW('Hygiene Data'!H156)))</f>
        <v/>
      </c>
      <c r="EC162" s="382" t="str">
        <f ca="1">+IF(OFFSET('Hygiene Data'!$H$13,0,10*ROW('Hygiene Data'!H156))="","",OFFSET('Hygiene Data'!$H$13,0,10*ROW('Hygiene Data'!H156)))</f>
        <v/>
      </c>
      <c r="ED162" s="382" t="str">
        <f ca="1">+IF(OFFSET('Hygiene Data'!$I$11,0,10*ROW('Hygiene Data'!I156))="","",OFFSET('Hygiene Data'!$I$11,0,10*ROW('Hygiene Data'!I156)))</f>
        <v/>
      </c>
      <c r="EE162" s="382" t="str">
        <f ca="1">+IF(OFFSET('Hygiene Data'!$I$12,0,10*ROW('Hygiene Data'!I156))="","",OFFSET('Hygiene Data'!$I$12,0,10*ROW('Hygiene Data'!I156)))</f>
        <v/>
      </c>
      <c r="EF162" s="382" t="str">
        <f ca="1">+IF(OFFSET('Hygiene Data'!$I$13,0,10*ROW('Hygiene Data'!I156))="","",OFFSET('Hygiene Data'!$I$13,0,10*ROW('Hygiene Data'!I156)))</f>
        <v/>
      </c>
    </row>
    <row r="163" spans="1:136" x14ac:dyDescent="0.25">
      <c r="A163" s="491" t="str">
        <f ca="1">+IF(OFFSET('Water Data'!$B$2,0,10*ROW('Water Data'!E157))="","",OFFSET('Water Data'!$B$2,0,10*ROW('Water Data'!E157)))</f>
        <v/>
      </c>
      <c r="B163" s="491"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18" t="str">
        <f t="shared" ca="1" si="2"/>
        <v/>
      </c>
      <c r="D163" s="519"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19"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19"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19"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19"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19"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19"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19"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19"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19"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19"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19"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19"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19"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19"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19"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19"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19"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20"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20"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20"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20"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20"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20"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20"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20"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20"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20"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20"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20"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20"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20"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20"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20"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20"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20"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20"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20"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20"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20"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20"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20"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20"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20"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20"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20"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20"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20"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21"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97"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21"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21"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21"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21"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21"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21"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21"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21"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21"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21"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21"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21"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21"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21"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21"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21"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82" t="str">
        <f ca="1">+IF(OFFSET('Water Data'!$D$27,0,10*ROW('Water Data'!D157))="","",OFFSET('Water Data'!$D$27,0,10*ROW('Water Data'!D157)))</f>
        <v/>
      </c>
      <c r="BT163" s="382" t="str">
        <f ca="1">+IF(OFFSET('Water Data'!$D$28,0,10*ROW('Water Data'!D157))="","",OFFSET('Water Data'!$D$28,0,10*ROW('Water Data'!D157)))</f>
        <v/>
      </c>
      <c r="BU163" s="382" t="str">
        <f ca="1">+IF(OFFSET('Water Data'!$D$29,0,10*ROW('Water Data'!D157))="","",OFFSET('Water Data'!$D$29,0,10*ROW('Water Data'!D157)))</f>
        <v/>
      </c>
      <c r="BV163" s="382" t="str">
        <f ca="1">+IF(OFFSET('Water Data'!$E$27,0,10*ROW('Water Data'!E157))="","",OFFSET('Water Data'!$E$27,0,10*ROW('Water Data'!E157)))</f>
        <v/>
      </c>
      <c r="BW163" s="382" t="str">
        <f ca="1">+IF(OFFSET('Water Data'!$E$28,0,10*ROW('Water Data'!E157))="","",OFFSET('Water Data'!$E$28,0,10*ROW('Water Data'!E157)))</f>
        <v/>
      </c>
      <c r="BX163" s="382" t="str">
        <f ca="1">+IF(OFFSET('Water Data'!$E$29,0,10*ROW('Water Data'!E157))="","",OFFSET('Water Data'!$E$29,0,10*ROW('Water Data'!E157)))</f>
        <v/>
      </c>
      <c r="BY163" s="382" t="str">
        <f ca="1">+IF(OFFSET('Water Data'!$F$27,0,10*ROW('Water Data'!F157))="","",OFFSET('Water Data'!$F$27,0,10*ROW('Water Data'!F157)))</f>
        <v/>
      </c>
      <c r="BZ163" s="382" t="str">
        <f ca="1">+IF(OFFSET('Water Data'!$F$28,0,10*ROW('Water Data'!F157))="","",OFFSET('Water Data'!$F$28,0,10*ROW('Water Data'!F157)))</f>
        <v/>
      </c>
      <c r="CA163" s="382" t="str">
        <f ca="1">+IF(OFFSET('Water Data'!$F$29,0,10*ROW('Water Data'!F157))="","",OFFSET('Water Data'!$F$29,0,10*ROW('Water Data'!F157)))</f>
        <v/>
      </c>
      <c r="CB163" s="382" t="str">
        <f ca="1">+IF(OFFSET('Water Data'!$G$27,0,10*ROW('Water Data'!G157))="","",OFFSET('Water Data'!$G$27,0,10*ROW('Water Data'!G157)))</f>
        <v/>
      </c>
      <c r="CC163" s="382" t="str">
        <f ca="1">+IF(OFFSET('Water Data'!$G$28,0,10*ROW('Water Data'!G157))="","",OFFSET('Water Data'!$G$28,0,10*ROW('Water Data'!G157)))</f>
        <v/>
      </c>
      <c r="CD163" s="382" t="str">
        <f ca="1">+IF(OFFSET('Water Data'!$G$29,0,10*ROW('Water Data'!G157))="","",OFFSET('Water Data'!$G$29,0,10*ROW('Water Data'!G157)))</f>
        <v/>
      </c>
      <c r="CE163" s="382" t="str">
        <f ca="1">+IF(OFFSET('Water Data'!$H$27,0,10*ROW('Water Data'!H157))="","",OFFSET('Water Data'!$H$27,0,10*ROW('Water Data'!H157)))</f>
        <v/>
      </c>
      <c r="CF163" s="382" t="str">
        <f ca="1">+IF(OFFSET('Water Data'!$H$28,0,10*ROW('Water Data'!H157))="","",OFFSET('Water Data'!$H$28,0,10*ROW('Water Data'!H157)))</f>
        <v/>
      </c>
      <c r="CG163" s="382" t="str">
        <f ca="1">+IF(OFFSET('Water Data'!$H$29,0,10*ROW('Water Data'!H157))="","",OFFSET('Water Data'!$H$29,0,10*ROW('Water Data'!H157)))</f>
        <v/>
      </c>
      <c r="CH163" s="382" t="str">
        <f ca="1">+IF(OFFSET('Water Data'!$I$27,0,10*ROW('Water Data'!I157))="","",OFFSET('Water Data'!$I$27,0,10*ROW('Water Data'!I157)))</f>
        <v/>
      </c>
      <c r="CI163" s="382" t="str">
        <f ca="1">+IF(OFFSET('Water Data'!$I$28,0,10*ROW('Water Data'!I157))="","",OFFSET('Water Data'!$I$28,0,10*ROW('Water Data'!I157)))</f>
        <v/>
      </c>
      <c r="CJ163" s="382" t="str">
        <f ca="1">+IF(OFFSET('Water Data'!$I$29,0,10*ROW('Water Data'!I157))="","",OFFSET('Water Data'!$I$29,0,10*ROW('Water Data'!I157)))</f>
        <v/>
      </c>
      <c r="CK163" s="382" t="str">
        <f ca="1">+IF(OFFSET('Sanitation Data'!$D$28,0,10*ROW('Sanitation Data'!D157))="","",OFFSET('Sanitation Data'!$D$28,0,10*ROW('Sanitation Data'!D157)))</f>
        <v/>
      </c>
      <c r="CL163" s="382" t="str">
        <f ca="1">+IF(OFFSET('Sanitation Data'!$D$29,0,10*ROW('Sanitation Data'!D157))="","",OFFSET('Sanitation Data'!$D$29,0,10*ROW('Sanitation Data'!D157)))</f>
        <v/>
      </c>
      <c r="CM163" s="382" t="str">
        <f ca="1">+IF(OFFSET('Sanitation Data'!$D$30,0,10*ROW('Sanitation Data'!D157))="","",OFFSET('Sanitation Data'!$D$30,0,10*ROW('Sanitation Data'!D157)))</f>
        <v/>
      </c>
      <c r="CN163" s="382" t="str">
        <f ca="1">+IF(OFFSET('Sanitation Data'!$D$31,0,10*ROW('Sanitation Data'!D157))="","",OFFSET('Sanitation Data'!$D$31,0,10*ROW('Sanitation Data'!D157)))</f>
        <v/>
      </c>
      <c r="CO163" s="382" t="str">
        <f ca="1">+IF(OFFSET('Sanitation Data'!$D$32,0,10*ROW('Sanitation Data'!D157))="","",OFFSET('Sanitation Data'!$D$32,0,10*ROW('Sanitation Data'!D157)))</f>
        <v/>
      </c>
      <c r="CP163" s="382" t="str">
        <f ca="1">+IF(OFFSET('Sanitation Data'!$E$28,0,10*ROW('Sanitation Data'!E157))="","",OFFSET('Sanitation Data'!$E$28,0,10*ROW('Sanitation Data'!E157)))</f>
        <v/>
      </c>
      <c r="CQ163" s="382" t="str">
        <f ca="1">+IF(OFFSET('Sanitation Data'!$E$29,0,10*ROW('Sanitation Data'!E157))="","",OFFSET('Sanitation Data'!$E$29,0,10*ROW('Sanitation Data'!E157)))</f>
        <v/>
      </c>
      <c r="CR163" s="382" t="str">
        <f ca="1">+IF(OFFSET('Sanitation Data'!$E$30,0,10*ROW('Sanitation Data'!E157))="","",OFFSET('Sanitation Data'!$E$30,0,10*ROW('Sanitation Data'!E157)))</f>
        <v/>
      </c>
      <c r="CS163" s="382" t="str">
        <f ca="1">+IF(OFFSET('Sanitation Data'!$E$31,0,10*ROW('Sanitation Data'!E157))="","",OFFSET('Sanitation Data'!$E$31,0,10*ROW('Sanitation Data'!E157)))</f>
        <v/>
      </c>
      <c r="CT163" s="382" t="str">
        <f ca="1">+IF(OFFSET('Sanitation Data'!$E$32,0,10*ROW('Sanitation Data'!E157))="","",OFFSET('Sanitation Data'!$E$32,0,10*ROW('Sanitation Data'!E157)))</f>
        <v/>
      </c>
      <c r="CU163" s="382" t="str">
        <f ca="1">+IF(OFFSET('Sanitation Data'!$F$28,0,10*ROW('Sanitation Data'!F157))="","",OFFSET('Sanitation Data'!$F$28,0,10*ROW('Sanitation Data'!F157)))</f>
        <v/>
      </c>
      <c r="CV163" s="382" t="str">
        <f ca="1">+IF(OFFSET('Sanitation Data'!$F$29,0,10*ROW('Sanitation Data'!F157))="","",OFFSET('Sanitation Data'!$F$29,0,10*ROW('Sanitation Data'!F157)))</f>
        <v/>
      </c>
      <c r="CW163" s="382" t="str">
        <f ca="1">+IF(OFFSET('Sanitation Data'!$F$30,0,10*ROW('Sanitation Data'!F157))="","",OFFSET('Sanitation Data'!$F$30,0,10*ROW('Sanitation Data'!F157)))</f>
        <v/>
      </c>
      <c r="CX163" s="382" t="str">
        <f ca="1">+IF(OFFSET('Sanitation Data'!$F$31,0,10*ROW('Sanitation Data'!F157))="","",OFFSET('Sanitation Data'!$F$31,0,10*ROW('Sanitation Data'!F157)))</f>
        <v/>
      </c>
      <c r="CY163" s="382" t="str">
        <f ca="1">+IF(OFFSET('Sanitation Data'!$F$32,0,10*ROW('Sanitation Data'!F157))="","",OFFSET('Sanitation Data'!$F$32,0,10*ROW('Sanitation Data'!F157)))</f>
        <v/>
      </c>
      <c r="CZ163" s="382" t="str">
        <f ca="1">+IF(OFFSET('Sanitation Data'!$G$28,0,10*ROW('Sanitation Data'!G157))="","",OFFSET('Sanitation Data'!$G$28,0,10*ROW('Sanitation Data'!G157)))</f>
        <v/>
      </c>
      <c r="DA163" s="382" t="str">
        <f ca="1">+IF(OFFSET('Sanitation Data'!$G$29,0,10*ROW('Sanitation Data'!G157))="","",OFFSET('Sanitation Data'!$G$29,0,10*ROW('Sanitation Data'!G157)))</f>
        <v/>
      </c>
      <c r="DB163" s="382" t="str">
        <f ca="1">+IF(OFFSET('Sanitation Data'!$G$30,0,10*ROW('Sanitation Data'!G157))="","",OFFSET('Sanitation Data'!$G$30,0,10*ROW('Sanitation Data'!G157)))</f>
        <v/>
      </c>
      <c r="DC163" s="382" t="str">
        <f ca="1">+IF(OFFSET('Sanitation Data'!$G$31,0,10*ROW('Sanitation Data'!G157))="","",OFFSET('Sanitation Data'!$G$31,0,10*ROW('Sanitation Data'!G157)))</f>
        <v/>
      </c>
      <c r="DD163" s="382" t="str">
        <f ca="1">+IF(OFFSET('Sanitation Data'!$G$32,0,10*ROW('Sanitation Data'!G157))="","",OFFSET('Sanitation Data'!$G$32,0,10*ROW('Sanitation Data'!G157)))</f>
        <v/>
      </c>
      <c r="DE163" s="382" t="str">
        <f ca="1">+IF(OFFSET('Sanitation Data'!$H$28,0,10*ROW('Sanitation Data'!H157))="","",OFFSET('Sanitation Data'!$H$28,0,10*ROW('Sanitation Data'!H157)))</f>
        <v/>
      </c>
      <c r="DF163" s="382" t="str">
        <f ca="1">+IF(OFFSET('Sanitation Data'!$H$29,0,10*ROW('Sanitation Data'!H157))="","",OFFSET('Sanitation Data'!$H$29,0,10*ROW('Sanitation Data'!H157)))</f>
        <v/>
      </c>
      <c r="DG163" s="382" t="str">
        <f ca="1">+IF(OFFSET('Sanitation Data'!$H$30,0,10*ROW('Sanitation Data'!H157))="","",OFFSET('Sanitation Data'!$H$30,0,10*ROW('Sanitation Data'!H157)))</f>
        <v/>
      </c>
      <c r="DH163" s="382" t="str">
        <f ca="1">+IF(OFFSET('Sanitation Data'!$H$31,0,10*ROW('Sanitation Data'!H157))="","",OFFSET('Sanitation Data'!$H$31,0,10*ROW('Sanitation Data'!H157)))</f>
        <v/>
      </c>
      <c r="DI163" s="382" t="str">
        <f ca="1">+IF(OFFSET('Sanitation Data'!$H$32,0,10*ROW('Sanitation Data'!H157))="","",OFFSET('Sanitation Data'!$H$32,0,10*ROW('Sanitation Data'!H157)))</f>
        <v/>
      </c>
      <c r="DJ163" s="382" t="str">
        <f ca="1">+IF(OFFSET('Sanitation Data'!$I$28,0,10*ROW('Sanitation Data'!I157))="","",OFFSET('Sanitation Data'!$I$28,0,10*ROW('Sanitation Data'!I157)))</f>
        <v/>
      </c>
      <c r="DK163" s="382" t="str">
        <f ca="1">+IF(OFFSET('Sanitation Data'!$I$29,0,10*ROW('Sanitation Data'!I157))="","",OFFSET('Sanitation Data'!$I$29,0,10*ROW('Sanitation Data'!I157)))</f>
        <v/>
      </c>
      <c r="DL163" s="382" t="str">
        <f ca="1">+IF(OFFSET('Sanitation Data'!$I$30,0,10*ROW('Sanitation Data'!I157))="","",OFFSET('Sanitation Data'!$I$30,0,10*ROW('Sanitation Data'!I157)))</f>
        <v/>
      </c>
      <c r="DM163" s="382" t="str">
        <f ca="1">+IF(OFFSET('Sanitation Data'!$I$31,0,10*ROW('Sanitation Data'!I157))="","",OFFSET('Sanitation Data'!$I$31,0,10*ROW('Sanitation Data'!I157)))</f>
        <v/>
      </c>
      <c r="DN163" s="382" t="str">
        <f ca="1">+IF(OFFSET('Sanitation Data'!$I$32,0,10*ROW('Sanitation Data'!I157))="","",OFFSET('Sanitation Data'!$I$32,0,10*ROW('Sanitation Data'!I157)))</f>
        <v/>
      </c>
      <c r="DO163" s="382" t="str">
        <f ca="1">+IF(OFFSET('Hygiene Data'!$D$11,0,10*ROW('Hygiene Data'!D157))="","",OFFSET('Hygiene Data'!$D$11,0,10*ROW('Hygiene Data'!D157)))</f>
        <v/>
      </c>
      <c r="DP163" s="382" t="str">
        <f ca="1">+IF(OFFSET('Hygiene Data'!$D$12,0,10*ROW('Hygiene Data'!D157))="","",OFFSET('Hygiene Data'!$D$12,0,10*ROW('Hygiene Data'!D157)))</f>
        <v/>
      </c>
      <c r="DQ163" s="382" t="str">
        <f ca="1">+IF(OFFSET('Hygiene Data'!$D$13,0,10*ROW('Hygiene Data'!D157))="","",OFFSET('Hygiene Data'!$D$13,0,10*ROW('Hygiene Data'!D157)))</f>
        <v/>
      </c>
      <c r="DR163" s="382" t="str">
        <f ca="1">+IF(OFFSET('Hygiene Data'!$E$11,0,10*ROW('Hygiene Data'!E157))="","",OFFSET('Hygiene Data'!$E$11,0,10*ROW('Hygiene Data'!E157)))</f>
        <v/>
      </c>
      <c r="DS163" s="382" t="str">
        <f ca="1">+IF(OFFSET('Hygiene Data'!$E$12,0,10*ROW('Hygiene Data'!E157))="","",OFFSET('Hygiene Data'!$E$12,0,10*ROW('Hygiene Data'!E157)))</f>
        <v/>
      </c>
      <c r="DT163" s="382" t="str">
        <f ca="1">+IF(OFFSET('Hygiene Data'!$E$13,0,10*ROW('Hygiene Data'!E157))="","",OFFSET('Hygiene Data'!$E$13,0,10*ROW('Hygiene Data'!E157)))</f>
        <v/>
      </c>
      <c r="DU163" s="382" t="str">
        <f ca="1">+IF(OFFSET('Hygiene Data'!$F$11,0,10*ROW('Hygiene Data'!F157))="","",OFFSET('Hygiene Data'!$F$11,0,10*ROW('Hygiene Data'!F157)))</f>
        <v/>
      </c>
      <c r="DV163" s="382" t="str">
        <f ca="1">+IF(OFFSET('Hygiene Data'!$F$12,0,10*ROW('Hygiene Data'!F157))="","",OFFSET('Hygiene Data'!$F$12,0,10*ROW('Hygiene Data'!F157)))</f>
        <v/>
      </c>
      <c r="DW163" s="382" t="str">
        <f ca="1">+IF(OFFSET('Hygiene Data'!$F$13,0,10*ROW('Hygiene Data'!F157))="","",OFFSET('Hygiene Data'!$F$13,0,10*ROW('Hygiene Data'!F157)))</f>
        <v/>
      </c>
      <c r="DX163" s="382" t="str">
        <f ca="1">+IF(OFFSET('Hygiene Data'!$G$11,0,10*ROW('Hygiene Data'!G157))="","",OFFSET('Hygiene Data'!$G$11,0,10*ROW('Hygiene Data'!G157)))</f>
        <v/>
      </c>
      <c r="DY163" s="382" t="str">
        <f ca="1">+IF(OFFSET('Hygiene Data'!$G$12,0,10*ROW('Hygiene Data'!G157))="","",OFFSET('Hygiene Data'!$G$12,0,10*ROW('Hygiene Data'!G157)))</f>
        <v/>
      </c>
      <c r="DZ163" s="382" t="str">
        <f ca="1">+IF(OFFSET('Hygiene Data'!$G$13,0,10*ROW('Hygiene Data'!G157))="","",OFFSET('Hygiene Data'!$G$13,0,10*ROW('Hygiene Data'!G157)))</f>
        <v/>
      </c>
      <c r="EA163" s="382" t="str">
        <f ca="1">+IF(OFFSET('Hygiene Data'!$H$11,0,10*ROW('Hygiene Data'!H157))="","",OFFSET('Hygiene Data'!$H$11,0,10*ROW('Hygiene Data'!H157)))</f>
        <v/>
      </c>
      <c r="EB163" s="382" t="str">
        <f ca="1">+IF(OFFSET('Hygiene Data'!$H$12,0,10*ROW('Hygiene Data'!H157))="","",OFFSET('Hygiene Data'!$H$12,0,10*ROW('Hygiene Data'!H157)))</f>
        <v/>
      </c>
      <c r="EC163" s="382" t="str">
        <f ca="1">+IF(OFFSET('Hygiene Data'!$H$13,0,10*ROW('Hygiene Data'!H157))="","",OFFSET('Hygiene Data'!$H$13,0,10*ROW('Hygiene Data'!H157)))</f>
        <v/>
      </c>
      <c r="ED163" s="382" t="str">
        <f ca="1">+IF(OFFSET('Hygiene Data'!$I$11,0,10*ROW('Hygiene Data'!I157))="","",OFFSET('Hygiene Data'!$I$11,0,10*ROW('Hygiene Data'!I157)))</f>
        <v/>
      </c>
      <c r="EE163" s="382" t="str">
        <f ca="1">+IF(OFFSET('Hygiene Data'!$I$12,0,10*ROW('Hygiene Data'!I157))="","",OFFSET('Hygiene Data'!$I$12,0,10*ROW('Hygiene Data'!I157)))</f>
        <v/>
      </c>
      <c r="EF163" s="382" t="str">
        <f ca="1">+IF(OFFSET('Hygiene Data'!$I$13,0,10*ROW('Hygiene Data'!I157))="","",OFFSET('Hygiene Data'!$I$13,0,10*ROW('Hygiene Data'!I157)))</f>
        <v/>
      </c>
    </row>
    <row r="164" spans="1:136" x14ac:dyDescent="0.25">
      <c r="A164" s="491" t="str">
        <f ca="1">+IF(OFFSET('Water Data'!$B$2,0,10*ROW('Water Data'!E158))="","",OFFSET('Water Data'!$B$2,0,10*ROW('Water Data'!E158)))</f>
        <v/>
      </c>
      <c r="B164" s="491"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18" t="str">
        <f t="shared" ca="1" si="2"/>
        <v/>
      </c>
      <c r="D164" s="519"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19"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19"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19"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19"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19"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19"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19"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19"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19"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19"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19"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19"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19"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19"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19"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19"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19"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20"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20"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20"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20"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20"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20"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20"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20"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20"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20"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20"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20"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20"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20"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20"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20"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20"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20"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20"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20"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20"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20"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20"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20"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20"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20"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20"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20"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20"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20"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21"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97"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21"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21"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21"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21"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21"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21"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21"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21"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21"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21"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21"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21"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21"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21"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21"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21"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82" t="str">
        <f ca="1">+IF(OFFSET('Water Data'!$D$27,0,10*ROW('Water Data'!D158))="","",OFFSET('Water Data'!$D$27,0,10*ROW('Water Data'!D158)))</f>
        <v/>
      </c>
      <c r="BT164" s="382" t="str">
        <f ca="1">+IF(OFFSET('Water Data'!$D$28,0,10*ROW('Water Data'!D158))="","",OFFSET('Water Data'!$D$28,0,10*ROW('Water Data'!D158)))</f>
        <v/>
      </c>
      <c r="BU164" s="382" t="str">
        <f ca="1">+IF(OFFSET('Water Data'!$D$29,0,10*ROW('Water Data'!D158))="","",OFFSET('Water Data'!$D$29,0,10*ROW('Water Data'!D158)))</f>
        <v/>
      </c>
      <c r="BV164" s="382" t="str">
        <f ca="1">+IF(OFFSET('Water Data'!$E$27,0,10*ROW('Water Data'!E158))="","",OFFSET('Water Data'!$E$27,0,10*ROW('Water Data'!E158)))</f>
        <v/>
      </c>
      <c r="BW164" s="382" t="str">
        <f ca="1">+IF(OFFSET('Water Data'!$E$28,0,10*ROW('Water Data'!E158))="","",OFFSET('Water Data'!$E$28,0,10*ROW('Water Data'!E158)))</f>
        <v/>
      </c>
      <c r="BX164" s="382" t="str">
        <f ca="1">+IF(OFFSET('Water Data'!$E$29,0,10*ROW('Water Data'!E158))="","",OFFSET('Water Data'!$E$29,0,10*ROW('Water Data'!E158)))</f>
        <v/>
      </c>
      <c r="BY164" s="382" t="str">
        <f ca="1">+IF(OFFSET('Water Data'!$F$27,0,10*ROW('Water Data'!F158))="","",OFFSET('Water Data'!$F$27,0,10*ROW('Water Data'!F158)))</f>
        <v/>
      </c>
      <c r="BZ164" s="382" t="str">
        <f ca="1">+IF(OFFSET('Water Data'!$F$28,0,10*ROW('Water Data'!F158))="","",OFFSET('Water Data'!$F$28,0,10*ROW('Water Data'!F158)))</f>
        <v/>
      </c>
      <c r="CA164" s="382" t="str">
        <f ca="1">+IF(OFFSET('Water Data'!$F$29,0,10*ROW('Water Data'!F158))="","",OFFSET('Water Data'!$F$29,0,10*ROW('Water Data'!F158)))</f>
        <v/>
      </c>
      <c r="CB164" s="382" t="str">
        <f ca="1">+IF(OFFSET('Water Data'!$G$27,0,10*ROW('Water Data'!G158))="","",OFFSET('Water Data'!$G$27,0,10*ROW('Water Data'!G158)))</f>
        <v/>
      </c>
      <c r="CC164" s="382" t="str">
        <f ca="1">+IF(OFFSET('Water Data'!$G$28,0,10*ROW('Water Data'!G158))="","",OFFSET('Water Data'!$G$28,0,10*ROW('Water Data'!G158)))</f>
        <v/>
      </c>
      <c r="CD164" s="382" t="str">
        <f ca="1">+IF(OFFSET('Water Data'!$G$29,0,10*ROW('Water Data'!G158))="","",OFFSET('Water Data'!$G$29,0,10*ROW('Water Data'!G158)))</f>
        <v/>
      </c>
      <c r="CE164" s="382" t="str">
        <f ca="1">+IF(OFFSET('Water Data'!$H$27,0,10*ROW('Water Data'!H158))="","",OFFSET('Water Data'!$H$27,0,10*ROW('Water Data'!H158)))</f>
        <v/>
      </c>
      <c r="CF164" s="382" t="str">
        <f ca="1">+IF(OFFSET('Water Data'!$H$28,0,10*ROW('Water Data'!H158))="","",OFFSET('Water Data'!$H$28,0,10*ROW('Water Data'!H158)))</f>
        <v/>
      </c>
      <c r="CG164" s="382" t="str">
        <f ca="1">+IF(OFFSET('Water Data'!$H$29,0,10*ROW('Water Data'!H158))="","",OFFSET('Water Data'!$H$29,0,10*ROW('Water Data'!H158)))</f>
        <v/>
      </c>
      <c r="CH164" s="382" t="str">
        <f ca="1">+IF(OFFSET('Water Data'!$I$27,0,10*ROW('Water Data'!I158))="","",OFFSET('Water Data'!$I$27,0,10*ROW('Water Data'!I158)))</f>
        <v/>
      </c>
      <c r="CI164" s="382" t="str">
        <f ca="1">+IF(OFFSET('Water Data'!$I$28,0,10*ROW('Water Data'!I158))="","",OFFSET('Water Data'!$I$28,0,10*ROW('Water Data'!I158)))</f>
        <v/>
      </c>
      <c r="CJ164" s="382" t="str">
        <f ca="1">+IF(OFFSET('Water Data'!$I$29,0,10*ROW('Water Data'!I158))="","",OFFSET('Water Data'!$I$29,0,10*ROW('Water Data'!I158)))</f>
        <v/>
      </c>
      <c r="CK164" s="382" t="str">
        <f ca="1">+IF(OFFSET('Sanitation Data'!$D$28,0,10*ROW('Sanitation Data'!D158))="","",OFFSET('Sanitation Data'!$D$28,0,10*ROW('Sanitation Data'!D158)))</f>
        <v/>
      </c>
      <c r="CL164" s="382" t="str">
        <f ca="1">+IF(OFFSET('Sanitation Data'!$D$29,0,10*ROW('Sanitation Data'!D158))="","",OFFSET('Sanitation Data'!$D$29,0,10*ROW('Sanitation Data'!D158)))</f>
        <v/>
      </c>
      <c r="CM164" s="382" t="str">
        <f ca="1">+IF(OFFSET('Sanitation Data'!$D$30,0,10*ROW('Sanitation Data'!D158))="","",OFFSET('Sanitation Data'!$D$30,0,10*ROW('Sanitation Data'!D158)))</f>
        <v/>
      </c>
      <c r="CN164" s="382" t="str">
        <f ca="1">+IF(OFFSET('Sanitation Data'!$D$31,0,10*ROW('Sanitation Data'!D158))="","",OFFSET('Sanitation Data'!$D$31,0,10*ROW('Sanitation Data'!D158)))</f>
        <v/>
      </c>
      <c r="CO164" s="382" t="str">
        <f ca="1">+IF(OFFSET('Sanitation Data'!$D$32,0,10*ROW('Sanitation Data'!D158))="","",OFFSET('Sanitation Data'!$D$32,0,10*ROW('Sanitation Data'!D158)))</f>
        <v/>
      </c>
      <c r="CP164" s="382" t="str">
        <f ca="1">+IF(OFFSET('Sanitation Data'!$E$28,0,10*ROW('Sanitation Data'!E158))="","",OFFSET('Sanitation Data'!$E$28,0,10*ROW('Sanitation Data'!E158)))</f>
        <v/>
      </c>
      <c r="CQ164" s="382" t="str">
        <f ca="1">+IF(OFFSET('Sanitation Data'!$E$29,0,10*ROW('Sanitation Data'!E158))="","",OFFSET('Sanitation Data'!$E$29,0,10*ROW('Sanitation Data'!E158)))</f>
        <v/>
      </c>
      <c r="CR164" s="382" t="str">
        <f ca="1">+IF(OFFSET('Sanitation Data'!$E$30,0,10*ROW('Sanitation Data'!E158))="","",OFFSET('Sanitation Data'!$E$30,0,10*ROW('Sanitation Data'!E158)))</f>
        <v/>
      </c>
      <c r="CS164" s="382" t="str">
        <f ca="1">+IF(OFFSET('Sanitation Data'!$E$31,0,10*ROW('Sanitation Data'!E158))="","",OFFSET('Sanitation Data'!$E$31,0,10*ROW('Sanitation Data'!E158)))</f>
        <v/>
      </c>
      <c r="CT164" s="382" t="str">
        <f ca="1">+IF(OFFSET('Sanitation Data'!$E$32,0,10*ROW('Sanitation Data'!E158))="","",OFFSET('Sanitation Data'!$E$32,0,10*ROW('Sanitation Data'!E158)))</f>
        <v/>
      </c>
      <c r="CU164" s="382" t="str">
        <f ca="1">+IF(OFFSET('Sanitation Data'!$F$28,0,10*ROW('Sanitation Data'!F158))="","",OFFSET('Sanitation Data'!$F$28,0,10*ROW('Sanitation Data'!F158)))</f>
        <v/>
      </c>
      <c r="CV164" s="382" t="str">
        <f ca="1">+IF(OFFSET('Sanitation Data'!$F$29,0,10*ROW('Sanitation Data'!F158))="","",OFFSET('Sanitation Data'!$F$29,0,10*ROW('Sanitation Data'!F158)))</f>
        <v/>
      </c>
      <c r="CW164" s="382" t="str">
        <f ca="1">+IF(OFFSET('Sanitation Data'!$F$30,0,10*ROW('Sanitation Data'!F158))="","",OFFSET('Sanitation Data'!$F$30,0,10*ROW('Sanitation Data'!F158)))</f>
        <v/>
      </c>
      <c r="CX164" s="382" t="str">
        <f ca="1">+IF(OFFSET('Sanitation Data'!$F$31,0,10*ROW('Sanitation Data'!F158))="","",OFFSET('Sanitation Data'!$F$31,0,10*ROW('Sanitation Data'!F158)))</f>
        <v/>
      </c>
      <c r="CY164" s="382" t="str">
        <f ca="1">+IF(OFFSET('Sanitation Data'!$F$32,0,10*ROW('Sanitation Data'!F158))="","",OFFSET('Sanitation Data'!$F$32,0,10*ROW('Sanitation Data'!F158)))</f>
        <v/>
      </c>
      <c r="CZ164" s="382" t="str">
        <f ca="1">+IF(OFFSET('Sanitation Data'!$G$28,0,10*ROW('Sanitation Data'!G158))="","",OFFSET('Sanitation Data'!$G$28,0,10*ROW('Sanitation Data'!G158)))</f>
        <v/>
      </c>
      <c r="DA164" s="382" t="str">
        <f ca="1">+IF(OFFSET('Sanitation Data'!$G$29,0,10*ROW('Sanitation Data'!G158))="","",OFFSET('Sanitation Data'!$G$29,0,10*ROW('Sanitation Data'!G158)))</f>
        <v/>
      </c>
      <c r="DB164" s="382" t="str">
        <f ca="1">+IF(OFFSET('Sanitation Data'!$G$30,0,10*ROW('Sanitation Data'!G158))="","",OFFSET('Sanitation Data'!$G$30,0,10*ROW('Sanitation Data'!G158)))</f>
        <v/>
      </c>
      <c r="DC164" s="382" t="str">
        <f ca="1">+IF(OFFSET('Sanitation Data'!$G$31,0,10*ROW('Sanitation Data'!G158))="","",OFFSET('Sanitation Data'!$G$31,0,10*ROW('Sanitation Data'!G158)))</f>
        <v/>
      </c>
      <c r="DD164" s="382" t="str">
        <f ca="1">+IF(OFFSET('Sanitation Data'!$G$32,0,10*ROW('Sanitation Data'!G158))="","",OFFSET('Sanitation Data'!$G$32,0,10*ROW('Sanitation Data'!G158)))</f>
        <v/>
      </c>
      <c r="DE164" s="382" t="str">
        <f ca="1">+IF(OFFSET('Sanitation Data'!$H$28,0,10*ROW('Sanitation Data'!H158))="","",OFFSET('Sanitation Data'!$H$28,0,10*ROW('Sanitation Data'!H158)))</f>
        <v/>
      </c>
      <c r="DF164" s="382" t="str">
        <f ca="1">+IF(OFFSET('Sanitation Data'!$H$29,0,10*ROW('Sanitation Data'!H158))="","",OFFSET('Sanitation Data'!$H$29,0,10*ROW('Sanitation Data'!H158)))</f>
        <v/>
      </c>
      <c r="DG164" s="382" t="str">
        <f ca="1">+IF(OFFSET('Sanitation Data'!$H$30,0,10*ROW('Sanitation Data'!H158))="","",OFFSET('Sanitation Data'!$H$30,0,10*ROW('Sanitation Data'!H158)))</f>
        <v/>
      </c>
      <c r="DH164" s="382" t="str">
        <f ca="1">+IF(OFFSET('Sanitation Data'!$H$31,0,10*ROW('Sanitation Data'!H158))="","",OFFSET('Sanitation Data'!$H$31,0,10*ROW('Sanitation Data'!H158)))</f>
        <v/>
      </c>
      <c r="DI164" s="382" t="str">
        <f ca="1">+IF(OFFSET('Sanitation Data'!$H$32,0,10*ROW('Sanitation Data'!H158))="","",OFFSET('Sanitation Data'!$H$32,0,10*ROW('Sanitation Data'!H158)))</f>
        <v/>
      </c>
      <c r="DJ164" s="382" t="str">
        <f ca="1">+IF(OFFSET('Sanitation Data'!$I$28,0,10*ROW('Sanitation Data'!I158))="","",OFFSET('Sanitation Data'!$I$28,0,10*ROW('Sanitation Data'!I158)))</f>
        <v/>
      </c>
      <c r="DK164" s="382" t="str">
        <f ca="1">+IF(OFFSET('Sanitation Data'!$I$29,0,10*ROW('Sanitation Data'!I158))="","",OFFSET('Sanitation Data'!$I$29,0,10*ROW('Sanitation Data'!I158)))</f>
        <v/>
      </c>
      <c r="DL164" s="382" t="str">
        <f ca="1">+IF(OFFSET('Sanitation Data'!$I$30,0,10*ROW('Sanitation Data'!I158))="","",OFFSET('Sanitation Data'!$I$30,0,10*ROW('Sanitation Data'!I158)))</f>
        <v/>
      </c>
      <c r="DM164" s="382" t="str">
        <f ca="1">+IF(OFFSET('Sanitation Data'!$I$31,0,10*ROW('Sanitation Data'!I158))="","",OFFSET('Sanitation Data'!$I$31,0,10*ROW('Sanitation Data'!I158)))</f>
        <v/>
      </c>
      <c r="DN164" s="382" t="str">
        <f ca="1">+IF(OFFSET('Sanitation Data'!$I$32,0,10*ROW('Sanitation Data'!I158))="","",OFFSET('Sanitation Data'!$I$32,0,10*ROW('Sanitation Data'!I158)))</f>
        <v/>
      </c>
      <c r="DO164" s="382" t="str">
        <f ca="1">+IF(OFFSET('Hygiene Data'!$D$11,0,10*ROW('Hygiene Data'!D158))="","",OFFSET('Hygiene Data'!$D$11,0,10*ROW('Hygiene Data'!D158)))</f>
        <v/>
      </c>
      <c r="DP164" s="382" t="str">
        <f ca="1">+IF(OFFSET('Hygiene Data'!$D$12,0,10*ROW('Hygiene Data'!D158))="","",OFFSET('Hygiene Data'!$D$12,0,10*ROW('Hygiene Data'!D158)))</f>
        <v/>
      </c>
      <c r="DQ164" s="382" t="str">
        <f ca="1">+IF(OFFSET('Hygiene Data'!$D$13,0,10*ROW('Hygiene Data'!D158))="","",OFFSET('Hygiene Data'!$D$13,0,10*ROW('Hygiene Data'!D158)))</f>
        <v/>
      </c>
      <c r="DR164" s="382" t="str">
        <f ca="1">+IF(OFFSET('Hygiene Data'!$E$11,0,10*ROW('Hygiene Data'!E158))="","",OFFSET('Hygiene Data'!$E$11,0,10*ROW('Hygiene Data'!E158)))</f>
        <v/>
      </c>
      <c r="DS164" s="382" t="str">
        <f ca="1">+IF(OFFSET('Hygiene Data'!$E$12,0,10*ROW('Hygiene Data'!E158))="","",OFFSET('Hygiene Data'!$E$12,0,10*ROW('Hygiene Data'!E158)))</f>
        <v/>
      </c>
      <c r="DT164" s="382" t="str">
        <f ca="1">+IF(OFFSET('Hygiene Data'!$E$13,0,10*ROW('Hygiene Data'!E158))="","",OFFSET('Hygiene Data'!$E$13,0,10*ROW('Hygiene Data'!E158)))</f>
        <v/>
      </c>
      <c r="DU164" s="382" t="str">
        <f ca="1">+IF(OFFSET('Hygiene Data'!$F$11,0,10*ROW('Hygiene Data'!F158))="","",OFFSET('Hygiene Data'!$F$11,0,10*ROW('Hygiene Data'!F158)))</f>
        <v/>
      </c>
      <c r="DV164" s="382" t="str">
        <f ca="1">+IF(OFFSET('Hygiene Data'!$F$12,0,10*ROW('Hygiene Data'!F158))="","",OFFSET('Hygiene Data'!$F$12,0,10*ROW('Hygiene Data'!F158)))</f>
        <v/>
      </c>
      <c r="DW164" s="382" t="str">
        <f ca="1">+IF(OFFSET('Hygiene Data'!$F$13,0,10*ROW('Hygiene Data'!F158))="","",OFFSET('Hygiene Data'!$F$13,0,10*ROW('Hygiene Data'!F158)))</f>
        <v/>
      </c>
      <c r="DX164" s="382" t="str">
        <f ca="1">+IF(OFFSET('Hygiene Data'!$G$11,0,10*ROW('Hygiene Data'!G158))="","",OFFSET('Hygiene Data'!$G$11,0,10*ROW('Hygiene Data'!G158)))</f>
        <v/>
      </c>
      <c r="DY164" s="382" t="str">
        <f ca="1">+IF(OFFSET('Hygiene Data'!$G$12,0,10*ROW('Hygiene Data'!G158))="","",OFFSET('Hygiene Data'!$G$12,0,10*ROW('Hygiene Data'!G158)))</f>
        <v/>
      </c>
      <c r="DZ164" s="382" t="str">
        <f ca="1">+IF(OFFSET('Hygiene Data'!$G$13,0,10*ROW('Hygiene Data'!G158))="","",OFFSET('Hygiene Data'!$G$13,0,10*ROW('Hygiene Data'!G158)))</f>
        <v/>
      </c>
      <c r="EA164" s="382" t="str">
        <f ca="1">+IF(OFFSET('Hygiene Data'!$H$11,0,10*ROW('Hygiene Data'!H158))="","",OFFSET('Hygiene Data'!$H$11,0,10*ROW('Hygiene Data'!H158)))</f>
        <v/>
      </c>
      <c r="EB164" s="382" t="str">
        <f ca="1">+IF(OFFSET('Hygiene Data'!$H$12,0,10*ROW('Hygiene Data'!H158))="","",OFFSET('Hygiene Data'!$H$12,0,10*ROW('Hygiene Data'!H158)))</f>
        <v/>
      </c>
      <c r="EC164" s="382" t="str">
        <f ca="1">+IF(OFFSET('Hygiene Data'!$H$13,0,10*ROW('Hygiene Data'!H158))="","",OFFSET('Hygiene Data'!$H$13,0,10*ROW('Hygiene Data'!H158)))</f>
        <v/>
      </c>
      <c r="ED164" s="382" t="str">
        <f ca="1">+IF(OFFSET('Hygiene Data'!$I$11,0,10*ROW('Hygiene Data'!I158))="","",OFFSET('Hygiene Data'!$I$11,0,10*ROW('Hygiene Data'!I158)))</f>
        <v/>
      </c>
      <c r="EE164" s="382" t="str">
        <f ca="1">+IF(OFFSET('Hygiene Data'!$I$12,0,10*ROW('Hygiene Data'!I158))="","",OFFSET('Hygiene Data'!$I$12,0,10*ROW('Hygiene Data'!I158)))</f>
        <v/>
      </c>
      <c r="EF164" s="382" t="str">
        <f ca="1">+IF(OFFSET('Hygiene Data'!$I$13,0,10*ROW('Hygiene Data'!I158))="","",OFFSET('Hygiene Data'!$I$13,0,10*ROW('Hygiene Data'!I158)))</f>
        <v/>
      </c>
    </row>
    <row r="165" spans="1:136" x14ac:dyDescent="0.25">
      <c r="A165" s="491" t="str">
        <f ca="1">+IF(OFFSET('Water Data'!$B$2,0,10*ROW('Water Data'!E159))="","",OFFSET('Water Data'!$B$2,0,10*ROW('Water Data'!E159)))</f>
        <v/>
      </c>
      <c r="B165" s="491"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18" t="str">
        <f t="shared" ca="1" si="2"/>
        <v/>
      </c>
      <c r="D165" s="519"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19"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19"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19"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19"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19"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19"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19"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19"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19"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19"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19"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19"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19"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19"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19"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19"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19"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20"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20"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20"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20"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20"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20"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20"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20"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20"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20"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20"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20"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20"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20"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20"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20"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20"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20"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20"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20"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20"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20"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20"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20"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20"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20"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20"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20"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20"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20"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21"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97"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21"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21"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21"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21"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21"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21"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21"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21"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21"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21"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21"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21"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21"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21"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21"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21"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82" t="str">
        <f ca="1">+IF(OFFSET('Water Data'!$D$27,0,10*ROW('Water Data'!D159))="","",OFFSET('Water Data'!$D$27,0,10*ROW('Water Data'!D159)))</f>
        <v/>
      </c>
      <c r="BT165" s="382" t="str">
        <f ca="1">+IF(OFFSET('Water Data'!$D$28,0,10*ROW('Water Data'!D159))="","",OFFSET('Water Data'!$D$28,0,10*ROW('Water Data'!D159)))</f>
        <v/>
      </c>
      <c r="BU165" s="382" t="str">
        <f ca="1">+IF(OFFSET('Water Data'!$D$29,0,10*ROW('Water Data'!D159))="","",OFFSET('Water Data'!$D$29,0,10*ROW('Water Data'!D159)))</f>
        <v/>
      </c>
      <c r="BV165" s="382" t="str">
        <f ca="1">+IF(OFFSET('Water Data'!$E$27,0,10*ROW('Water Data'!E159))="","",OFFSET('Water Data'!$E$27,0,10*ROW('Water Data'!E159)))</f>
        <v/>
      </c>
      <c r="BW165" s="382" t="str">
        <f ca="1">+IF(OFFSET('Water Data'!$E$28,0,10*ROW('Water Data'!E159))="","",OFFSET('Water Data'!$E$28,0,10*ROW('Water Data'!E159)))</f>
        <v/>
      </c>
      <c r="BX165" s="382" t="str">
        <f ca="1">+IF(OFFSET('Water Data'!$E$29,0,10*ROW('Water Data'!E159))="","",OFFSET('Water Data'!$E$29,0,10*ROW('Water Data'!E159)))</f>
        <v/>
      </c>
      <c r="BY165" s="382" t="str">
        <f ca="1">+IF(OFFSET('Water Data'!$F$27,0,10*ROW('Water Data'!F159))="","",OFFSET('Water Data'!$F$27,0,10*ROW('Water Data'!F159)))</f>
        <v/>
      </c>
      <c r="BZ165" s="382" t="str">
        <f ca="1">+IF(OFFSET('Water Data'!$F$28,0,10*ROW('Water Data'!F159))="","",OFFSET('Water Data'!$F$28,0,10*ROW('Water Data'!F159)))</f>
        <v/>
      </c>
      <c r="CA165" s="382" t="str">
        <f ca="1">+IF(OFFSET('Water Data'!$F$29,0,10*ROW('Water Data'!F159))="","",OFFSET('Water Data'!$F$29,0,10*ROW('Water Data'!F159)))</f>
        <v/>
      </c>
      <c r="CB165" s="382" t="str">
        <f ca="1">+IF(OFFSET('Water Data'!$G$27,0,10*ROW('Water Data'!G159))="","",OFFSET('Water Data'!$G$27,0,10*ROW('Water Data'!G159)))</f>
        <v/>
      </c>
      <c r="CC165" s="382" t="str">
        <f ca="1">+IF(OFFSET('Water Data'!$G$28,0,10*ROW('Water Data'!G159))="","",OFFSET('Water Data'!$G$28,0,10*ROW('Water Data'!G159)))</f>
        <v/>
      </c>
      <c r="CD165" s="382" t="str">
        <f ca="1">+IF(OFFSET('Water Data'!$G$29,0,10*ROW('Water Data'!G159))="","",OFFSET('Water Data'!$G$29,0,10*ROW('Water Data'!G159)))</f>
        <v/>
      </c>
      <c r="CE165" s="382" t="str">
        <f ca="1">+IF(OFFSET('Water Data'!$H$27,0,10*ROW('Water Data'!H159))="","",OFFSET('Water Data'!$H$27,0,10*ROW('Water Data'!H159)))</f>
        <v/>
      </c>
      <c r="CF165" s="382" t="str">
        <f ca="1">+IF(OFFSET('Water Data'!$H$28,0,10*ROW('Water Data'!H159))="","",OFFSET('Water Data'!$H$28,0,10*ROW('Water Data'!H159)))</f>
        <v/>
      </c>
      <c r="CG165" s="382" t="str">
        <f ca="1">+IF(OFFSET('Water Data'!$H$29,0,10*ROW('Water Data'!H159))="","",OFFSET('Water Data'!$H$29,0,10*ROW('Water Data'!H159)))</f>
        <v/>
      </c>
      <c r="CH165" s="382" t="str">
        <f ca="1">+IF(OFFSET('Water Data'!$I$27,0,10*ROW('Water Data'!I159))="","",OFFSET('Water Data'!$I$27,0,10*ROW('Water Data'!I159)))</f>
        <v/>
      </c>
      <c r="CI165" s="382" t="str">
        <f ca="1">+IF(OFFSET('Water Data'!$I$28,0,10*ROW('Water Data'!I159))="","",OFFSET('Water Data'!$I$28,0,10*ROW('Water Data'!I159)))</f>
        <v/>
      </c>
      <c r="CJ165" s="382" t="str">
        <f ca="1">+IF(OFFSET('Water Data'!$I$29,0,10*ROW('Water Data'!I159))="","",OFFSET('Water Data'!$I$29,0,10*ROW('Water Data'!I159)))</f>
        <v/>
      </c>
      <c r="CK165" s="382" t="str">
        <f ca="1">+IF(OFFSET('Sanitation Data'!$D$28,0,10*ROW('Sanitation Data'!D159))="","",OFFSET('Sanitation Data'!$D$28,0,10*ROW('Sanitation Data'!D159)))</f>
        <v/>
      </c>
      <c r="CL165" s="382" t="str">
        <f ca="1">+IF(OFFSET('Sanitation Data'!$D$29,0,10*ROW('Sanitation Data'!D159))="","",OFFSET('Sanitation Data'!$D$29,0,10*ROW('Sanitation Data'!D159)))</f>
        <v/>
      </c>
      <c r="CM165" s="382" t="str">
        <f ca="1">+IF(OFFSET('Sanitation Data'!$D$30,0,10*ROW('Sanitation Data'!D159))="","",OFFSET('Sanitation Data'!$D$30,0,10*ROW('Sanitation Data'!D159)))</f>
        <v/>
      </c>
      <c r="CN165" s="382" t="str">
        <f ca="1">+IF(OFFSET('Sanitation Data'!$D$31,0,10*ROW('Sanitation Data'!D159))="","",OFFSET('Sanitation Data'!$D$31,0,10*ROW('Sanitation Data'!D159)))</f>
        <v/>
      </c>
      <c r="CO165" s="382" t="str">
        <f ca="1">+IF(OFFSET('Sanitation Data'!$D$32,0,10*ROW('Sanitation Data'!D159))="","",OFFSET('Sanitation Data'!$D$32,0,10*ROW('Sanitation Data'!D159)))</f>
        <v/>
      </c>
      <c r="CP165" s="382" t="str">
        <f ca="1">+IF(OFFSET('Sanitation Data'!$E$28,0,10*ROW('Sanitation Data'!E159))="","",OFFSET('Sanitation Data'!$E$28,0,10*ROW('Sanitation Data'!E159)))</f>
        <v/>
      </c>
      <c r="CQ165" s="382" t="str">
        <f ca="1">+IF(OFFSET('Sanitation Data'!$E$29,0,10*ROW('Sanitation Data'!E159))="","",OFFSET('Sanitation Data'!$E$29,0,10*ROW('Sanitation Data'!E159)))</f>
        <v/>
      </c>
      <c r="CR165" s="382" t="str">
        <f ca="1">+IF(OFFSET('Sanitation Data'!$E$30,0,10*ROW('Sanitation Data'!E159))="","",OFFSET('Sanitation Data'!$E$30,0,10*ROW('Sanitation Data'!E159)))</f>
        <v/>
      </c>
      <c r="CS165" s="382" t="str">
        <f ca="1">+IF(OFFSET('Sanitation Data'!$E$31,0,10*ROW('Sanitation Data'!E159))="","",OFFSET('Sanitation Data'!$E$31,0,10*ROW('Sanitation Data'!E159)))</f>
        <v/>
      </c>
      <c r="CT165" s="382" t="str">
        <f ca="1">+IF(OFFSET('Sanitation Data'!$E$32,0,10*ROW('Sanitation Data'!E159))="","",OFFSET('Sanitation Data'!$E$32,0,10*ROW('Sanitation Data'!E159)))</f>
        <v/>
      </c>
      <c r="CU165" s="382" t="str">
        <f ca="1">+IF(OFFSET('Sanitation Data'!$F$28,0,10*ROW('Sanitation Data'!F159))="","",OFFSET('Sanitation Data'!$F$28,0,10*ROW('Sanitation Data'!F159)))</f>
        <v/>
      </c>
      <c r="CV165" s="382" t="str">
        <f ca="1">+IF(OFFSET('Sanitation Data'!$F$29,0,10*ROW('Sanitation Data'!F159))="","",OFFSET('Sanitation Data'!$F$29,0,10*ROW('Sanitation Data'!F159)))</f>
        <v/>
      </c>
      <c r="CW165" s="382" t="str">
        <f ca="1">+IF(OFFSET('Sanitation Data'!$F$30,0,10*ROW('Sanitation Data'!F159))="","",OFFSET('Sanitation Data'!$F$30,0,10*ROW('Sanitation Data'!F159)))</f>
        <v/>
      </c>
      <c r="CX165" s="382" t="str">
        <f ca="1">+IF(OFFSET('Sanitation Data'!$F$31,0,10*ROW('Sanitation Data'!F159))="","",OFFSET('Sanitation Data'!$F$31,0,10*ROW('Sanitation Data'!F159)))</f>
        <v/>
      </c>
      <c r="CY165" s="382" t="str">
        <f ca="1">+IF(OFFSET('Sanitation Data'!$F$32,0,10*ROW('Sanitation Data'!F159))="","",OFFSET('Sanitation Data'!$F$32,0,10*ROW('Sanitation Data'!F159)))</f>
        <v/>
      </c>
      <c r="CZ165" s="382" t="str">
        <f ca="1">+IF(OFFSET('Sanitation Data'!$G$28,0,10*ROW('Sanitation Data'!G159))="","",OFFSET('Sanitation Data'!$G$28,0,10*ROW('Sanitation Data'!G159)))</f>
        <v/>
      </c>
      <c r="DA165" s="382" t="str">
        <f ca="1">+IF(OFFSET('Sanitation Data'!$G$29,0,10*ROW('Sanitation Data'!G159))="","",OFFSET('Sanitation Data'!$G$29,0,10*ROW('Sanitation Data'!G159)))</f>
        <v/>
      </c>
      <c r="DB165" s="382" t="str">
        <f ca="1">+IF(OFFSET('Sanitation Data'!$G$30,0,10*ROW('Sanitation Data'!G159))="","",OFFSET('Sanitation Data'!$G$30,0,10*ROW('Sanitation Data'!G159)))</f>
        <v/>
      </c>
      <c r="DC165" s="382" t="str">
        <f ca="1">+IF(OFFSET('Sanitation Data'!$G$31,0,10*ROW('Sanitation Data'!G159))="","",OFFSET('Sanitation Data'!$G$31,0,10*ROW('Sanitation Data'!G159)))</f>
        <v/>
      </c>
      <c r="DD165" s="382" t="str">
        <f ca="1">+IF(OFFSET('Sanitation Data'!$G$32,0,10*ROW('Sanitation Data'!G159))="","",OFFSET('Sanitation Data'!$G$32,0,10*ROW('Sanitation Data'!G159)))</f>
        <v/>
      </c>
      <c r="DE165" s="382" t="str">
        <f ca="1">+IF(OFFSET('Sanitation Data'!$H$28,0,10*ROW('Sanitation Data'!H159))="","",OFFSET('Sanitation Data'!$H$28,0,10*ROW('Sanitation Data'!H159)))</f>
        <v/>
      </c>
      <c r="DF165" s="382" t="str">
        <f ca="1">+IF(OFFSET('Sanitation Data'!$H$29,0,10*ROW('Sanitation Data'!H159))="","",OFFSET('Sanitation Data'!$H$29,0,10*ROW('Sanitation Data'!H159)))</f>
        <v/>
      </c>
      <c r="DG165" s="382" t="str">
        <f ca="1">+IF(OFFSET('Sanitation Data'!$H$30,0,10*ROW('Sanitation Data'!H159))="","",OFFSET('Sanitation Data'!$H$30,0,10*ROW('Sanitation Data'!H159)))</f>
        <v/>
      </c>
      <c r="DH165" s="382" t="str">
        <f ca="1">+IF(OFFSET('Sanitation Data'!$H$31,0,10*ROW('Sanitation Data'!H159))="","",OFFSET('Sanitation Data'!$H$31,0,10*ROW('Sanitation Data'!H159)))</f>
        <v/>
      </c>
      <c r="DI165" s="382" t="str">
        <f ca="1">+IF(OFFSET('Sanitation Data'!$H$32,0,10*ROW('Sanitation Data'!H159))="","",OFFSET('Sanitation Data'!$H$32,0,10*ROW('Sanitation Data'!H159)))</f>
        <v/>
      </c>
      <c r="DJ165" s="382" t="str">
        <f ca="1">+IF(OFFSET('Sanitation Data'!$I$28,0,10*ROW('Sanitation Data'!I159))="","",OFFSET('Sanitation Data'!$I$28,0,10*ROW('Sanitation Data'!I159)))</f>
        <v/>
      </c>
      <c r="DK165" s="382" t="str">
        <f ca="1">+IF(OFFSET('Sanitation Data'!$I$29,0,10*ROW('Sanitation Data'!I159))="","",OFFSET('Sanitation Data'!$I$29,0,10*ROW('Sanitation Data'!I159)))</f>
        <v/>
      </c>
      <c r="DL165" s="382" t="str">
        <f ca="1">+IF(OFFSET('Sanitation Data'!$I$30,0,10*ROW('Sanitation Data'!I159))="","",OFFSET('Sanitation Data'!$I$30,0,10*ROW('Sanitation Data'!I159)))</f>
        <v/>
      </c>
      <c r="DM165" s="382" t="str">
        <f ca="1">+IF(OFFSET('Sanitation Data'!$I$31,0,10*ROW('Sanitation Data'!I159))="","",OFFSET('Sanitation Data'!$I$31,0,10*ROW('Sanitation Data'!I159)))</f>
        <v/>
      </c>
      <c r="DN165" s="382" t="str">
        <f ca="1">+IF(OFFSET('Sanitation Data'!$I$32,0,10*ROW('Sanitation Data'!I159))="","",OFFSET('Sanitation Data'!$I$32,0,10*ROW('Sanitation Data'!I159)))</f>
        <v/>
      </c>
      <c r="DO165" s="382" t="str">
        <f ca="1">+IF(OFFSET('Hygiene Data'!$D$11,0,10*ROW('Hygiene Data'!D159))="","",OFFSET('Hygiene Data'!$D$11,0,10*ROW('Hygiene Data'!D159)))</f>
        <v/>
      </c>
      <c r="DP165" s="382" t="str">
        <f ca="1">+IF(OFFSET('Hygiene Data'!$D$12,0,10*ROW('Hygiene Data'!D159))="","",OFFSET('Hygiene Data'!$D$12,0,10*ROW('Hygiene Data'!D159)))</f>
        <v/>
      </c>
      <c r="DQ165" s="382" t="str">
        <f ca="1">+IF(OFFSET('Hygiene Data'!$D$13,0,10*ROW('Hygiene Data'!D159))="","",OFFSET('Hygiene Data'!$D$13,0,10*ROW('Hygiene Data'!D159)))</f>
        <v/>
      </c>
      <c r="DR165" s="382" t="str">
        <f ca="1">+IF(OFFSET('Hygiene Data'!$E$11,0,10*ROW('Hygiene Data'!E159))="","",OFFSET('Hygiene Data'!$E$11,0,10*ROW('Hygiene Data'!E159)))</f>
        <v/>
      </c>
      <c r="DS165" s="382" t="str">
        <f ca="1">+IF(OFFSET('Hygiene Data'!$E$12,0,10*ROW('Hygiene Data'!E159))="","",OFFSET('Hygiene Data'!$E$12,0,10*ROW('Hygiene Data'!E159)))</f>
        <v/>
      </c>
      <c r="DT165" s="382" t="str">
        <f ca="1">+IF(OFFSET('Hygiene Data'!$E$13,0,10*ROW('Hygiene Data'!E159))="","",OFFSET('Hygiene Data'!$E$13,0,10*ROW('Hygiene Data'!E159)))</f>
        <v/>
      </c>
      <c r="DU165" s="382" t="str">
        <f ca="1">+IF(OFFSET('Hygiene Data'!$F$11,0,10*ROW('Hygiene Data'!F159))="","",OFFSET('Hygiene Data'!$F$11,0,10*ROW('Hygiene Data'!F159)))</f>
        <v/>
      </c>
      <c r="DV165" s="382" t="str">
        <f ca="1">+IF(OFFSET('Hygiene Data'!$F$12,0,10*ROW('Hygiene Data'!F159))="","",OFFSET('Hygiene Data'!$F$12,0,10*ROW('Hygiene Data'!F159)))</f>
        <v/>
      </c>
      <c r="DW165" s="382" t="str">
        <f ca="1">+IF(OFFSET('Hygiene Data'!$F$13,0,10*ROW('Hygiene Data'!F159))="","",OFFSET('Hygiene Data'!$F$13,0,10*ROW('Hygiene Data'!F159)))</f>
        <v/>
      </c>
      <c r="DX165" s="382" t="str">
        <f ca="1">+IF(OFFSET('Hygiene Data'!$G$11,0,10*ROW('Hygiene Data'!G159))="","",OFFSET('Hygiene Data'!$G$11,0,10*ROW('Hygiene Data'!G159)))</f>
        <v/>
      </c>
      <c r="DY165" s="382" t="str">
        <f ca="1">+IF(OFFSET('Hygiene Data'!$G$12,0,10*ROW('Hygiene Data'!G159))="","",OFFSET('Hygiene Data'!$G$12,0,10*ROW('Hygiene Data'!G159)))</f>
        <v/>
      </c>
      <c r="DZ165" s="382" t="str">
        <f ca="1">+IF(OFFSET('Hygiene Data'!$G$13,0,10*ROW('Hygiene Data'!G159))="","",OFFSET('Hygiene Data'!$G$13,0,10*ROW('Hygiene Data'!G159)))</f>
        <v/>
      </c>
      <c r="EA165" s="382" t="str">
        <f ca="1">+IF(OFFSET('Hygiene Data'!$H$11,0,10*ROW('Hygiene Data'!H159))="","",OFFSET('Hygiene Data'!$H$11,0,10*ROW('Hygiene Data'!H159)))</f>
        <v/>
      </c>
      <c r="EB165" s="382" t="str">
        <f ca="1">+IF(OFFSET('Hygiene Data'!$H$12,0,10*ROW('Hygiene Data'!H159))="","",OFFSET('Hygiene Data'!$H$12,0,10*ROW('Hygiene Data'!H159)))</f>
        <v/>
      </c>
      <c r="EC165" s="382" t="str">
        <f ca="1">+IF(OFFSET('Hygiene Data'!$H$13,0,10*ROW('Hygiene Data'!H159))="","",OFFSET('Hygiene Data'!$H$13,0,10*ROW('Hygiene Data'!H159)))</f>
        <v/>
      </c>
      <c r="ED165" s="382" t="str">
        <f ca="1">+IF(OFFSET('Hygiene Data'!$I$11,0,10*ROW('Hygiene Data'!I159))="","",OFFSET('Hygiene Data'!$I$11,0,10*ROW('Hygiene Data'!I159)))</f>
        <v/>
      </c>
      <c r="EE165" s="382" t="str">
        <f ca="1">+IF(OFFSET('Hygiene Data'!$I$12,0,10*ROW('Hygiene Data'!I159))="","",OFFSET('Hygiene Data'!$I$12,0,10*ROW('Hygiene Data'!I159)))</f>
        <v/>
      </c>
      <c r="EF165" s="382" t="str">
        <f ca="1">+IF(OFFSET('Hygiene Data'!$I$13,0,10*ROW('Hygiene Data'!I159))="","",OFFSET('Hygiene Data'!$I$13,0,10*ROW('Hygiene Data'!I159)))</f>
        <v/>
      </c>
    </row>
    <row r="166" spans="1:136" x14ac:dyDescent="0.25">
      <c r="A166" s="491" t="str">
        <f ca="1">+IF(OFFSET('Water Data'!$B$2,0,10*ROW('Water Data'!E160))="","",OFFSET('Water Data'!$B$2,0,10*ROW('Water Data'!E160)))</f>
        <v/>
      </c>
      <c r="B166" s="491"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18" t="str">
        <f t="shared" ca="1" si="2"/>
        <v/>
      </c>
      <c r="D166" s="519"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19"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19"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19"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19"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19"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19"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19"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19"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19"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19"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19"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19"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19"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19"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19"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19"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19"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20"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20"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20"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20"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20"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20"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20"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20"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20"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20"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20"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20"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20"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20"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20"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20"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20"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20"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20"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20"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20"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20"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20"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20"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20"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20"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20"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20"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20"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20"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21"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97"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21"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21"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21"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21"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21"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21"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21"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21"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21"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21"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21"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21"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21"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21"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21"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21"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82" t="str">
        <f ca="1">+IF(OFFSET('Water Data'!$D$27,0,10*ROW('Water Data'!D160))="","",OFFSET('Water Data'!$D$27,0,10*ROW('Water Data'!D160)))</f>
        <v/>
      </c>
      <c r="BT166" s="382" t="str">
        <f ca="1">+IF(OFFSET('Water Data'!$D$28,0,10*ROW('Water Data'!D160))="","",OFFSET('Water Data'!$D$28,0,10*ROW('Water Data'!D160)))</f>
        <v/>
      </c>
      <c r="BU166" s="382" t="str">
        <f ca="1">+IF(OFFSET('Water Data'!$D$29,0,10*ROW('Water Data'!D160))="","",OFFSET('Water Data'!$D$29,0,10*ROW('Water Data'!D160)))</f>
        <v/>
      </c>
      <c r="BV166" s="382" t="str">
        <f ca="1">+IF(OFFSET('Water Data'!$E$27,0,10*ROW('Water Data'!E160))="","",OFFSET('Water Data'!$E$27,0,10*ROW('Water Data'!E160)))</f>
        <v/>
      </c>
      <c r="BW166" s="382" t="str">
        <f ca="1">+IF(OFFSET('Water Data'!$E$28,0,10*ROW('Water Data'!E160))="","",OFFSET('Water Data'!$E$28,0,10*ROW('Water Data'!E160)))</f>
        <v/>
      </c>
      <c r="BX166" s="382" t="str">
        <f ca="1">+IF(OFFSET('Water Data'!$E$29,0,10*ROW('Water Data'!E160))="","",OFFSET('Water Data'!$E$29,0,10*ROW('Water Data'!E160)))</f>
        <v/>
      </c>
      <c r="BY166" s="382" t="str">
        <f ca="1">+IF(OFFSET('Water Data'!$F$27,0,10*ROW('Water Data'!F160))="","",OFFSET('Water Data'!$F$27,0,10*ROW('Water Data'!F160)))</f>
        <v/>
      </c>
      <c r="BZ166" s="382" t="str">
        <f ca="1">+IF(OFFSET('Water Data'!$F$28,0,10*ROW('Water Data'!F160))="","",OFFSET('Water Data'!$F$28,0,10*ROW('Water Data'!F160)))</f>
        <v/>
      </c>
      <c r="CA166" s="382" t="str">
        <f ca="1">+IF(OFFSET('Water Data'!$F$29,0,10*ROW('Water Data'!F160))="","",OFFSET('Water Data'!$F$29,0,10*ROW('Water Data'!F160)))</f>
        <v/>
      </c>
      <c r="CB166" s="382" t="str">
        <f ca="1">+IF(OFFSET('Water Data'!$G$27,0,10*ROW('Water Data'!G160))="","",OFFSET('Water Data'!$G$27,0,10*ROW('Water Data'!G160)))</f>
        <v/>
      </c>
      <c r="CC166" s="382" t="str">
        <f ca="1">+IF(OFFSET('Water Data'!$G$28,0,10*ROW('Water Data'!G160))="","",OFFSET('Water Data'!$G$28,0,10*ROW('Water Data'!G160)))</f>
        <v/>
      </c>
      <c r="CD166" s="382" t="str">
        <f ca="1">+IF(OFFSET('Water Data'!$G$29,0,10*ROW('Water Data'!G160))="","",OFFSET('Water Data'!$G$29,0,10*ROW('Water Data'!G160)))</f>
        <v/>
      </c>
      <c r="CE166" s="382" t="str">
        <f ca="1">+IF(OFFSET('Water Data'!$H$27,0,10*ROW('Water Data'!H160))="","",OFFSET('Water Data'!$H$27,0,10*ROW('Water Data'!H160)))</f>
        <v/>
      </c>
      <c r="CF166" s="382" t="str">
        <f ca="1">+IF(OFFSET('Water Data'!$H$28,0,10*ROW('Water Data'!H160))="","",OFFSET('Water Data'!$H$28,0,10*ROW('Water Data'!H160)))</f>
        <v/>
      </c>
      <c r="CG166" s="382" t="str">
        <f ca="1">+IF(OFFSET('Water Data'!$H$29,0,10*ROW('Water Data'!H160))="","",OFFSET('Water Data'!$H$29,0,10*ROW('Water Data'!H160)))</f>
        <v/>
      </c>
      <c r="CH166" s="382" t="str">
        <f ca="1">+IF(OFFSET('Water Data'!$I$27,0,10*ROW('Water Data'!I160))="","",OFFSET('Water Data'!$I$27,0,10*ROW('Water Data'!I160)))</f>
        <v/>
      </c>
      <c r="CI166" s="382" t="str">
        <f ca="1">+IF(OFFSET('Water Data'!$I$28,0,10*ROW('Water Data'!I160))="","",OFFSET('Water Data'!$I$28,0,10*ROW('Water Data'!I160)))</f>
        <v/>
      </c>
      <c r="CJ166" s="382" t="str">
        <f ca="1">+IF(OFFSET('Water Data'!$I$29,0,10*ROW('Water Data'!I160))="","",OFFSET('Water Data'!$I$29,0,10*ROW('Water Data'!I160)))</f>
        <v/>
      </c>
      <c r="CK166" s="382" t="str">
        <f ca="1">+IF(OFFSET('Sanitation Data'!$D$28,0,10*ROW('Sanitation Data'!D160))="","",OFFSET('Sanitation Data'!$D$28,0,10*ROW('Sanitation Data'!D160)))</f>
        <v/>
      </c>
      <c r="CL166" s="382" t="str">
        <f ca="1">+IF(OFFSET('Sanitation Data'!$D$29,0,10*ROW('Sanitation Data'!D160))="","",OFFSET('Sanitation Data'!$D$29,0,10*ROW('Sanitation Data'!D160)))</f>
        <v/>
      </c>
      <c r="CM166" s="382" t="str">
        <f ca="1">+IF(OFFSET('Sanitation Data'!$D$30,0,10*ROW('Sanitation Data'!D160))="","",OFFSET('Sanitation Data'!$D$30,0,10*ROW('Sanitation Data'!D160)))</f>
        <v/>
      </c>
      <c r="CN166" s="382" t="str">
        <f ca="1">+IF(OFFSET('Sanitation Data'!$D$31,0,10*ROW('Sanitation Data'!D160))="","",OFFSET('Sanitation Data'!$D$31,0,10*ROW('Sanitation Data'!D160)))</f>
        <v/>
      </c>
      <c r="CO166" s="382" t="str">
        <f ca="1">+IF(OFFSET('Sanitation Data'!$D$32,0,10*ROW('Sanitation Data'!D160))="","",OFFSET('Sanitation Data'!$D$32,0,10*ROW('Sanitation Data'!D160)))</f>
        <v/>
      </c>
      <c r="CP166" s="382" t="str">
        <f ca="1">+IF(OFFSET('Sanitation Data'!$E$28,0,10*ROW('Sanitation Data'!E160))="","",OFFSET('Sanitation Data'!$E$28,0,10*ROW('Sanitation Data'!E160)))</f>
        <v/>
      </c>
      <c r="CQ166" s="382" t="str">
        <f ca="1">+IF(OFFSET('Sanitation Data'!$E$29,0,10*ROW('Sanitation Data'!E160))="","",OFFSET('Sanitation Data'!$E$29,0,10*ROW('Sanitation Data'!E160)))</f>
        <v/>
      </c>
      <c r="CR166" s="382" t="str">
        <f ca="1">+IF(OFFSET('Sanitation Data'!$E$30,0,10*ROW('Sanitation Data'!E160))="","",OFFSET('Sanitation Data'!$E$30,0,10*ROW('Sanitation Data'!E160)))</f>
        <v/>
      </c>
      <c r="CS166" s="382" t="str">
        <f ca="1">+IF(OFFSET('Sanitation Data'!$E$31,0,10*ROW('Sanitation Data'!E160))="","",OFFSET('Sanitation Data'!$E$31,0,10*ROW('Sanitation Data'!E160)))</f>
        <v/>
      </c>
      <c r="CT166" s="382" t="str">
        <f ca="1">+IF(OFFSET('Sanitation Data'!$E$32,0,10*ROW('Sanitation Data'!E160))="","",OFFSET('Sanitation Data'!$E$32,0,10*ROW('Sanitation Data'!E160)))</f>
        <v/>
      </c>
      <c r="CU166" s="382" t="str">
        <f ca="1">+IF(OFFSET('Sanitation Data'!$F$28,0,10*ROW('Sanitation Data'!F160))="","",OFFSET('Sanitation Data'!$F$28,0,10*ROW('Sanitation Data'!F160)))</f>
        <v/>
      </c>
      <c r="CV166" s="382" t="str">
        <f ca="1">+IF(OFFSET('Sanitation Data'!$F$29,0,10*ROW('Sanitation Data'!F160))="","",OFFSET('Sanitation Data'!$F$29,0,10*ROW('Sanitation Data'!F160)))</f>
        <v/>
      </c>
      <c r="CW166" s="382" t="str">
        <f ca="1">+IF(OFFSET('Sanitation Data'!$F$30,0,10*ROW('Sanitation Data'!F160))="","",OFFSET('Sanitation Data'!$F$30,0,10*ROW('Sanitation Data'!F160)))</f>
        <v/>
      </c>
      <c r="CX166" s="382" t="str">
        <f ca="1">+IF(OFFSET('Sanitation Data'!$F$31,0,10*ROW('Sanitation Data'!F160))="","",OFFSET('Sanitation Data'!$F$31,0,10*ROW('Sanitation Data'!F160)))</f>
        <v/>
      </c>
      <c r="CY166" s="382" t="str">
        <f ca="1">+IF(OFFSET('Sanitation Data'!$F$32,0,10*ROW('Sanitation Data'!F160))="","",OFFSET('Sanitation Data'!$F$32,0,10*ROW('Sanitation Data'!F160)))</f>
        <v/>
      </c>
      <c r="CZ166" s="382" t="str">
        <f ca="1">+IF(OFFSET('Sanitation Data'!$G$28,0,10*ROW('Sanitation Data'!G160))="","",OFFSET('Sanitation Data'!$G$28,0,10*ROW('Sanitation Data'!G160)))</f>
        <v/>
      </c>
      <c r="DA166" s="382" t="str">
        <f ca="1">+IF(OFFSET('Sanitation Data'!$G$29,0,10*ROW('Sanitation Data'!G160))="","",OFFSET('Sanitation Data'!$G$29,0,10*ROW('Sanitation Data'!G160)))</f>
        <v/>
      </c>
      <c r="DB166" s="382" t="str">
        <f ca="1">+IF(OFFSET('Sanitation Data'!$G$30,0,10*ROW('Sanitation Data'!G160))="","",OFFSET('Sanitation Data'!$G$30,0,10*ROW('Sanitation Data'!G160)))</f>
        <v/>
      </c>
      <c r="DC166" s="382" t="str">
        <f ca="1">+IF(OFFSET('Sanitation Data'!$G$31,0,10*ROW('Sanitation Data'!G160))="","",OFFSET('Sanitation Data'!$G$31,0,10*ROW('Sanitation Data'!G160)))</f>
        <v/>
      </c>
      <c r="DD166" s="382" t="str">
        <f ca="1">+IF(OFFSET('Sanitation Data'!$G$32,0,10*ROW('Sanitation Data'!G160))="","",OFFSET('Sanitation Data'!$G$32,0,10*ROW('Sanitation Data'!G160)))</f>
        <v/>
      </c>
      <c r="DE166" s="382" t="str">
        <f ca="1">+IF(OFFSET('Sanitation Data'!$H$28,0,10*ROW('Sanitation Data'!H160))="","",OFFSET('Sanitation Data'!$H$28,0,10*ROW('Sanitation Data'!H160)))</f>
        <v/>
      </c>
      <c r="DF166" s="382" t="str">
        <f ca="1">+IF(OFFSET('Sanitation Data'!$H$29,0,10*ROW('Sanitation Data'!H160))="","",OFFSET('Sanitation Data'!$H$29,0,10*ROW('Sanitation Data'!H160)))</f>
        <v/>
      </c>
      <c r="DG166" s="382" t="str">
        <f ca="1">+IF(OFFSET('Sanitation Data'!$H$30,0,10*ROW('Sanitation Data'!H160))="","",OFFSET('Sanitation Data'!$H$30,0,10*ROW('Sanitation Data'!H160)))</f>
        <v/>
      </c>
      <c r="DH166" s="382" t="str">
        <f ca="1">+IF(OFFSET('Sanitation Data'!$H$31,0,10*ROW('Sanitation Data'!H160))="","",OFFSET('Sanitation Data'!$H$31,0,10*ROW('Sanitation Data'!H160)))</f>
        <v/>
      </c>
      <c r="DI166" s="382" t="str">
        <f ca="1">+IF(OFFSET('Sanitation Data'!$H$32,0,10*ROW('Sanitation Data'!H160))="","",OFFSET('Sanitation Data'!$H$32,0,10*ROW('Sanitation Data'!H160)))</f>
        <v/>
      </c>
      <c r="DJ166" s="382" t="str">
        <f ca="1">+IF(OFFSET('Sanitation Data'!$I$28,0,10*ROW('Sanitation Data'!I160))="","",OFFSET('Sanitation Data'!$I$28,0,10*ROW('Sanitation Data'!I160)))</f>
        <v/>
      </c>
      <c r="DK166" s="382" t="str">
        <f ca="1">+IF(OFFSET('Sanitation Data'!$I$29,0,10*ROW('Sanitation Data'!I160))="","",OFFSET('Sanitation Data'!$I$29,0,10*ROW('Sanitation Data'!I160)))</f>
        <v/>
      </c>
      <c r="DL166" s="382" t="str">
        <f ca="1">+IF(OFFSET('Sanitation Data'!$I$30,0,10*ROW('Sanitation Data'!I160))="","",OFFSET('Sanitation Data'!$I$30,0,10*ROW('Sanitation Data'!I160)))</f>
        <v/>
      </c>
      <c r="DM166" s="382" t="str">
        <f ca="1">+IF(OFFSET('Sanitation Data'!$I$31,0,10*ROW('Sanitation Data'!I160))="","",OFFSET('Sanitation Data'!$I$31,0,10*ROW('Sanitation Data'!I160)))</f>
        <v/>
      </c>
      <c r="DN166" s="382" t="str">
        <f ca="1">+IF(OFFSET('Sanitation Data'!$I$32,0,10*ROW('Sanitation Data'!I160))="","",OFFSET('Sanitation Data'!$I$32,0,10*ROW('Sanitation Data'!I160)))</f>
        <v/>
      </c>
      <c r="DO166" s="382" t="str">
        <f ca="1">+IF(OFFSET('Hygiene Data'!$D$11,0,10*ROW('Hygiene Data'!D160))="","",OFFSET('Hygiene Data'!$D$11,0,10*ROW('Hygiene Data'!D160)))</f>
        <v/>
      </c>
      <c r="DP166" s="382" t="str">
        <f ca="1">+IF(OFFSET('Hygiene Data'!$D$12,0,10*ROW('Hygiene Data'!D160))="","",OFFSET('Hygiene Data'!$D$12,0,10*ROW('Hygiene Data'!D160)))</f>
        <v/>
      </c>
      <c r="DQ166" s="382" t="str">
        <f ca="1">+IF(OFFSET('Hygiene Data'!$D$13,0,10*ROW('Hygiene Data'!D160))="","",OFFSET('Hygiene Data'!$D$13,0,10*ROW('Hygiene Data'!D160)))</f>
        <v/>
      </c>
      <c r="DR166" s="382" t="str">
        <f ca="1">+IF(OFFSET('Hygiene Data'!$E$11,0,10*ROW('Hygiene Data'!E160))="","",OFFSET('Hygiene Data'!$E$11,0,10*ROW('Hygiene Data'!E160)))</f>
        <v/>
      </c>
      <c r="DS166" s="382" t="str">
        <f ca="1">+IF(OFFSET('Hygiene Data'!$E$12,0,10*ROW('Hygiene Data'!E160))="","",OFFSET('Hygiene Data'!$E$12,0,10*ROW('Hygiene Data'!E160)))</f>
        <v/>
      </c>
      <c r="DT166" s="382" t="str">
        <f ca="1">+IF(OFFSET('Hygiene Data'!$E$13,0,10*ROW('Hygiene Data'!E160))="","",OFFSET('Hygiene Data'!$E$13,0,10*ROW('Hygiene Data'!E160)))</f>
        <v/>
      </c>
      <c r="DU166" s="382" t="str">
        <f ca="1">+IF(OFFSET('Hygiene Data'!$F$11,0,10*ROW('Hygiene Data'!F160))="","",OFFSET('Hygiene Data'!$F$11,0,10*ROW('Hygiene Data'!F160)))</f>
        <v/>
      </c>
      <c r="DV166" s="382" t="str">
        <f ca="1">+IF(OFFSET('Hygiene Data'!$F$12,0,10*ROW('Hygiene Data'!F160))="","",OFFSET('Hygiene Data'!$F$12,0,10*ROW('Hygiene Data'!F160)))</f>
        <v/>
      </c>
      <c r="DW166" s="382" t="str">
        <f ca="1">+IF(OFFSET('Hygiene Data'!$F$13,0,10*ROW('Hygiene Data'!F160))="","",OFFSET('Hygiene Data'!$F$13,0,10*ROW('Hygiene Data'!F160)))</f>
        <v/>
      </c>
      <c r="DX166" s="382" t="str">
        <f ca="1">+IF(OFFSET('Hygiene Data'!$G$11,0,10*ROW('Hygiene Data'!G160))="","",OFFSET('Hygiene Data'!$G$11,0,10*ROW('Hygiene Data'!G160)))</f>
        <v/>
      </c>
      <c r="DY166" s="382" t="str">
        <f ca="1">+IF(OFFSET('Hygiene Data'!$G$12,0,10*ROW('Hygiene Data'!G160))="","",OFFSET('Hygiene Data'!$G$12,0,10*ROW('Hygiene Data'!G160)))</f>
        <v/>
      </c>
      <c r="DZ166" s="382" t="str">
        <f ca="1">+IF(OFFSET('Hygiene Data'!$G$13,0,10*ROW('Hygiene Data'!G160))="","",OFFSET('Hygiene Data'!$G$13,0,10*ROW('Hygiene Data'!G160)))</f>
        <v/>
      </c>
      <c r="EA166" s="382" t="str">
        <f ca="1">+IF(OFFSET('Hygiene Data'!$H$11,0,10*ROW('Hygiene Data'!H160))="","",OFFSET('Hygiene Data'!$H$11,0,10*ROW('Hygiene Data'!H160)))</f>
        <v/>
      </c>
      <c r="EB166" s="382" t="str">
        <f ca="1">+IF(OFFSET('Hygiene Data'!$H$12,0,10*ROW('Hygiene Data'!H160))="","",OFFSET('Hygiene Data'!$H$12,0,10*ROW('Hygiene Data'!H160)))</f>
        <v/>
      </c>
      <c r="EC166" s="382" t="str">
        <f ca="1">+IF(OFFSET('Hygiene Data'!$H$13,0,10*ROW('Hygiene Data'!H160))="","",OFFSET('Hygiene Data'!$H$13,0,10*ROW('Hygiene Data'!H160)))</f>
        <v/>
      </c>
      <c r="ED166" s="382" t="str">
        <f ca="1">+IF(OFFSET('Hygiene Data'!$I$11,0,10*ROW('Hygiene Data'!I160))="","",OFFSET('Hygiene Data'!$I$11,0,10*ROW('Hygiene Data'!I160)))</f>
        <v/>
      </c>
      <c r="EE166" s="382" t="str">
        <f ca="1">+IF(OFFSET('Hygiene Data'!$I$12,0,10*ROW('Hygiene Data'!I160))="","",OFFSET('Hygiene Data'!$I$12,0,10*ROW('Hygiene Data'!I160)))</f>
        <v/>
      </c>
      <c r="EF166" s="382" t="str">
        <f ca="1">+IF(OFFSET('Hygiene Data'!$I$13,0,10*ROW('Hygiene Data'!I160))="","",OFFSET('Hygiene Data'!$I$13,0,10*ROW('Hygiene Data'!I160)))</f>
        <v/>
      </c>
    </row>
    <row r="167" spans="1:136" x14ac:dyDescent="0.25">
      <c r="A167" s="491" t="str">
        <f ca="1">+IF(OFFSET('Water Data'!$B$2,0,10*ROW('Water Data'!E161))="","",OFFSET('Water Data'!$B$2,0,10*ROW('Water Data'!E161)))</f>
        <v/>
      </c>
      <c r="B167" s="491"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18" t="str">
        <f t="shared" ca="1" si="2"/>
        <v/>
      </c>
      <c r="D167" s="519"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19"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19"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19"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19"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19"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19"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19"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19"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19"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19"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19"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19"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19"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19"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19"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19"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19"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20"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20"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20"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20"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20"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20"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20"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20"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20"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20"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20"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20"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20"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20"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20"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20"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20"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20"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20"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20"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20"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20"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20"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20"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20"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20"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20"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20"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20"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20"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21"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97"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21"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21"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21"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21"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21"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21"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21"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21"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21"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21"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21"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21"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21"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21"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21"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21"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82" t="str">
        <f ca="1">+IF(OFFSET('Water Data'!$D$27,0,10*ROW('Water Data'!D161))="","",OFFSET('Water Data'!$D$27,0,10*ROW('Water Data'!D161)))</f>
        <v/>
      </c>
      <c r="BT167" s="382" t="str">
        <f ca="1">+IF(OFFSET('Water Data'!$D$28,0,10*ROW('Water Data'!D161))="","",OFFSET('Water Data'!$D$28,0,10*ROW('Water Data'!D161)))</f>
        <v/>
      </c>
      <c r="BU167" s="382" t="str">
        <f ca="1">+IF(OFFSET('Water Data'!$D$29,0,10*ROW('Water Data'!D161))="","",OFFSET('Water Data'!$D$29,0,10*ROW('Water Data'!D161)))</f>
        <v/>
      </c>
      <c r="BV167" s="382" t="str">
        <f ca="1">+IF(OFFSET('Water Data'!$E$27,0,10*ROW('Water Data'!E161))="","",OFFSET('Water Data'!$E$27,0,10*ROW('Water Data'!E161)))</f>
        <v/>
      </c>
      <c r="BW167" s="382" t="str">
        <f ca="1">+IF(OFFSET('Water Data'!$E$28,0,10*ROW('Water Data'!E161))="","",OFFSET('Water Data'!$E$28,0,10*ROW('Water Data'!E161)))</f>
        <v/>
      </c>
      <c r="BX167" s="382" t="str">
        <f ca="1">+IF(OFFSET('Water Data'!$E$29,0,10*ROW('Water Data'!E161))="","",OFFSET('Water Data'!$E$29,0,10*ROW('Water Data'!E161)))</f>
        <v/>
      </c>
      <c r="BY167" s="382" t="str">
        <f ca="1">+IF(OFFSET('Water Data'!$F$27,0,10*ROW('Water Data'!F161))="","",OFFSET('Water Data'!$F$27,0,10*ROW('Water Data'!F161)))</f>
        <v/>
      </c>
      <c r="BZ167" s="382" t="str">
        <f ca="1">+IF(OFFSET('Water Data'!$F$28,0,10*ROW('Water Data'!F161))="","",OFFSET('Water Data'!$F$28,0,10*ROW('Water Data'!F161)))</f>
        <v/>
      </c>
      <c r="CA167" s="382" t="str">
        <f ca="1">+IF(OFFSET('Water Data'!$F$29,0,10*ROW('Water Data'!F161))="","",OFFSET('Water Data'!$F$29,0,10*ROW('Water Data'!F161)))</f>
        <v/>
      </c>
      <c r="CB167" s="382" t="str">
        <f ca="1">+IF(OFFSET('Water Data'!$G$27,0,10*ROW('Water Data'!G161))="","",OFFSET('Water Data'!$G$27,0,10*ROW('Water Data'!G161)))</f>
        <v/>
      </c>
      <c r="CC167" s="382" t="str">
        <f ca="1">+IF(OFFSET('Water Data'!$G$28,0,10*ROW('Water Data'!G161))="","",OFFSET('Water Data'!$G$28,0,10*ROW('Water Data'!G161)))</f>
        <v/>
      </c>
      <c r="CD167" s="382" t="str">
        <f ca="1">+IF(OFFSET('Water Data'!$G$29,0,10*ROW('Water Data'!G161))="","",OFFSET('Water Data'!$G$29,0,10*ROW('Water Data'!G161)))</f>
        <v/>
      </c>
      <c r="CE167" s="382" t="str">
        <f ca="1">+IF(OFFSET('Water Data'!$H$27,0,10*ROW('Water Data'!H161))="","",OFFSET('Water Data'!$H$27,0,10*ROW('Water Data'!H161)))</f>
        <v/>
      </c>
      <c r="CF167" s="382" t="str">
        <f ca="1">+IF(OFFSET('Water Data'!$H$28,0,10*ROW('Water Data'!H161))="","",OFFSET('Water Data'!$H$28,0,10*ROW('Water Data'!H161)))</f>
        <v/>
      </c>
      <c r="CG167" s="382" t="str">
        <f ca="1">+IF(OFFSET('Water Data'!$H$29,0,10*ROW('Water Data'!H161))="","",OFFSET('Water Data'!$H$29,0,10*ROW('Water Data'!H161)))</f>
        <v/>
      </c>
      <c r="CH167" s="382" t="str">
        <f ca="1">+IF(OFFSET('Water Data'!$I$27,0,10*ROW('Water Data'!I161))="","",OFFSET('Water Data'!$I$27,0,10*ROW('Water Data'!I161)))</f>
        <v/>
      </c>
      <c r="CI167" s="382" t="str">
        <f ca="1">+IF(OFFSET('Water Data'!$I$28,0,10*ROW('Water Data'!I161))="","",OFFSET('Water Data'!$I$28,0,10*ROW('Water Data'!I161)))</f>
        <v/>
      </c>
      <c r="CJ167" s="382" t="str">
        <f ca="1">+IF(OFFSET('Water Data'!$I$29,0,10*ROW('Water Data'!I161))="","",OFFSET('Water Data'!$I$29,0,10*ROW('Water Data'!I161)))</f>
        <v/>
      </c>
      <c r="CK167" s="382" t="str">
        <f ca="1">+IF(OFFSET('Sanitation Data'!$D$28,0,10*ROW('Sanitation Data'!D161))="","",OFFSET('Sanitation Data'!$D$28,0,10*ROW('Sanitation Data'!D161)))</f>
        <v/>
      </c>
      <c r="CL167" s="382" t="str">
        <f ca="1">+IF(OFFSET('Sanitation Data'!$D$29,0,10*ROW('Sanitation Data'!D161))="","",OFFSET('Sanitation Data'!$D$29,0,10*ROW('Sanitation Data'!D161)))</f>
        <v/>
      </c>
      <c r="CM167" s="382" t="str">
        <f ca="1">+IF(OFFSET('Sanitation Data'!$D$30,0,10*ROW('Sanitation Data'!D161))="","",OFFSET('Sanitation Data'!$D$30,0,10*ROW('Sanitation Data'!D161)))</f>
        <v/>
      </c>
      <c r="CN167" s="382" t="str">
        <f ca="1">+IF(OFFSET('Sanitation Data'!$D$31,0,10*ROW('Sanitation Data'!D161))="","",OFFSET('Sanitation Data'!$D$31,0,10*ROW('Sanitation Data'!D161)))</f>
        <v/>
      </c>
      <c r="CO167" s="382" t="str">
        <f ca="1">+IF(OFFSET('Sanitation Data'!$D$32,0,10*ROW('Sanitation Data'!D161))="","",OFFSET('Sanitation Data'!$D$32,0,10*ROW('Sanitation Data'!D161)))</f>
        <v/>
      </c>
      <c r="CP167" s="382" t="str">
        <f ca="1">+IF(OFFSET('Sanitation Data'!$E$28,0,10*ROW('Sanitation Data'!E161))="","",OFFSET('Sanitation Data'!$E$28,0,10*ROW('Sanitation Data'!E161)))</f>
        <v/>
      </c>
      <c r="CQ167" s="382" t="str">
        <f ca="1">+IF(OFFSET('Sanitation Data'!$E$29,0,10*ROW('Sanitation Data'!E161))="","",OFFSET('Sanitation Data'!$E$29,0,10*ROW('Sanitation Data'!E161)))</f>
        <v/>
      </c>
      <c r="CR167" s="382" t="str">
        <f ca="1">+IF(OFFSET('Sanitation Data'!$E$30,0,10*ROW('Sanitation Data'!E161))="","",OFFSET('Sanitation Data'!$E$30,0,10*ROW('Sanitation Data'!E161)))</f>
        <v/>
      </c>
      <c r="CS167" s="382" t="str">
        <f ca="1">+IF(OFFSET('Sanitation Data'!$E$31,0,10*ROW('Sanitation Data'!E161))="","",OFFSET('Sanitation Data'!$E$31,0,10*ROW('Sanitation Data'!E161)))</f>
        <v/>
      </c>
      <c r="CT167" s="382" t="str">
        <f ca="1">+IF(OFFSET('Sanitation Data'!$E$32,0,10*ROW('Sanitation Data'!E161))="","",OFFSET('Sanitation Data'!$E$32,0,10*ROW('Sanitation Data'!E161)))</f>
        <v/>
      </c>
      <c r="CU167" s="382" t="str">
        <f ca="1">+IF(OFFSET('Sanitation Data'!$F$28,0,10*ROW('Sanitation Data'!F161))="","",OFFSET('Sanitation Data'!$F$28,0,10*ROW('Sanitation Data'!F161)))</f>
        <v/>
      </c>
      <c r="CV167" s="382" t="str">
        <f ca="1">+IF(OFFSET('Sanitation Data'!$F$29,0,10*ROW('Sanitation Data'!F161))="","",OFFSET('Sanitation Data'!$F$29,0,10*ROW('Sanitation Data'!F161)))</f>
        <v/>
      </c>
      <c r="CW167" s="382" t="str">
        <f ca="1">+IF(OFFSET('Sanitation Data'!$F$30,0,10*ROW('Sanitation Data'!F161))="","",OFFSET('Sanitation Data'!$F$30,0,10*ROW('Sanitation Data'!F161)))</f>
        <v/>
      </c>
      <c r="CX167" s="382" t="str">
        <f ca="1">+IF(OFFSET('Sanitation Data'!$F$31,0,10*ROW('Sanitation Data'!F161))="","",OFFSET('Sanitation Data'!$F$31,0,10*ROW('Sanitation Data'!F161)))</f>
        <v/>
      </c>
      <c r="CY167" s="382" t="str">
        <f ca="1">+IF(OFFSET('Sanitation Data'!$F$32,0,10*ROW('Sanitation Data'!F161))="","",OFFSET('Sanitation Data'!$F$32,0,10*ROW('Sanitation Data'!F161)))</f>
        <v/>
      </c>
      <c r="CZ167" s="382" t="str">
        <f ca="1">+IF(OFFSET('Sanitation Data'!$G$28,0,10*ROW('Sanitation Data'!G161))="","",OFFSET('Sanitation Data'!$G$28,0,10*ROW('Sanitation Data'!G161)))</f>
        <v/>
      </c>
      <c r="DA167" s="382" t="str">
        <f ca="1">+IF(OFFSET('Sanitation Data'!$G$29,0,10*ROW('Sanitation Data'!G161))="","",OFFSET('Sanitation Data'!$G$29,0,10*ROW('Sanitation Data'!G161)))</f>
        <v/>
      </c>
      <c r="DB167" s="382" t="str">
        <f ca="1">+IF(OFFSET('Sanitation Data'!$G$30,0,10*ROW('Sanitation Data'!G161))="","",OFFSET('Sanitation Data'!$G$30,0,10*ROW('Sanitation Data'!G161)))</f>
        <v/>
      </c>
      <c r="DC167" s="382" t="str">
        <f ca="1">+IF(OFFSET('Sanitation Data'!$G$31,0,10*ROW('Sanitation Data'!G161))="","",OFFSET('Sanitation Data'!$G$31,0,10*ROW('Sanitation Data'!G161)))</f>
        <v/>
      </c>
      <c r="DD167" s="382" t="str">
        <f ca="1">+IF(OFFSET('Sanitation Data'!$G$32,0,10*ROW('Sanitation Data'!G161))="","",OFFSET('Sanitation Data'!$G$32,0,10*ROW('Sanitation Data'!G161)))</f>
        <v/>
      </c>
      <c r="DE167" s="382" t="str">
        <f ca="1">+IF(OFFSET('Sanitation Data'!$H$28,0,10*ROW('Sanitation Data'!H161))="","",OFFSET('Sanitation Data'!$H$28,0,10*ROW('Sanitation Data'!H161)))</f>
        <v/>
      </c>
      <c r="DF167" s="382" t="str">
        <f ca="1">+IF(OFFSET('Sanitation Data'!$H$29,0,10*ROW('Sanitation Data'!H161))="","",OFFSET('Sanitation Data'!$H$29,0,10*ROW('Sanitation Data'!H161)))</f>
        <v/>
      </c>
      <c r="DG167" s="382" t="str">
        <f ca="1">+IF(OFFSET('Sanitation Data'!$H$30,0,10*ROW('Sanitation Data'!H161))="","",OFFSET('Sanitation Data'!$H$30,0,10*ROW('Sanitation Data'!H161)))</f>
        <v/>
      </c>
      <c r="DH167" s="382" t="str">
        <f ca="1">+IF(OFFSET('Sanitation Data'!$H$31,0,10*ROW('Sanitation Data'!H161))="","",OFFSET('Sanitation Data'!$H$31,0,10*ROW('Sanitation Data'!H161)))</f>
        <v/>
      </c>
      <c r="DI167" s="382" t="str">
        <f ca="1">+IF(OFFSET('Sanitation Data'!$H$32,0,10*ROW('Sanitation Data'!H161))="","",OFFSET('Sanitation Data'!$H$32,0,10*ROW('Sanitation Data'!H161)))</f>
        <v/>
      </c>
      <c r="DJ167" s="382" t="str">
        <f ca="1">+IF(OFFSET('Sanitation Data'!$I$28,0,10*ROW('Sanitation Data'!I161))="","",OFFSET('Sanitation Data'!$I$28,0,10*ROW('Sanitation Data'!I161)))</f>
        <v/>
      </c>
      <c r="DK167" s="382" t="str">
        <f ca="1">+IF(OFFSET('Sanitation Data'!$I$29,0,10*ROW('Sanitation Data'!I161))="","",OFFSET('Sanitation Data'!$I$29,0,10*ROW('Sanitation Data'!I161)))</f>
        <v/>
      </c>
      <c r="DL167" s="382" t="str">
        <f ca="1">+IF(OFFSET('Sanitation Data'!$I$30,0,10*ROW('Sanitation Data'!I161))="","",OFFSET('Sanitation Data'!$I$30,0,10*ROW('Sanitation Data'!I161)))</f>
        <v/>
      </c>
      <c r="DM167" s="382" t="str">
        <f ca="1">+IF(OFFSET('Sanitation Data'!$I$31,0,10*ROW('Sanitation Data'!I161))="","",OFFSET('Sanitation Data'!$I$31,0,10*ROW('Sanitation Data'!I161)))</f>
        <v/>
      </c>
      <c r="DN167" s="382" t="str">
        <f ca="1">+IF(OFFSET('Sanitation Data'!$I$32,0,10*ROW('Sanitation Data'!I161))="","",OFFSET('Sanitation Data'!$I$32,0,10*ROW('Sanitation Data'!I161)))</f>
        <v/>
      </c>
      <c r="DO167" s="382" t="str">
        <f ca="1">+IF(OFFSET('Hygiene Data'!$D$11,0,10*ROW('Hygiene Data'!D161))="","",OFFSET('Hygiene Data'!$D$11,0,10*ROW('Hygiene Data'!D161)))</f>
        <v/>
      </c>
      <c r="DP167" s="382" t="str">
        <f ca="1">+IF(OFFSET('Hygiene Data'!$D$12,0,10*ROW('Hygiene Data'!D161))="","",OFFSET('Hygiene Data'!$D$12,0,10*ROW('Hygiene Data'!D161)))</f>
        <v/>
      </c>
      <c r="DQ167" s="382" t="str">
        <f ca="1">+IF(OFFSET('Hygiene Data'!$D$13,0,10*ROW('Hygiene Data'!D161))="","",OFFSET('Hygiene Data'!$D$13,0,10*ROW('Hygiene Data'!D161)))</f>
        <v/>
      </c>
      <c r="DR167" s="382" t="str">
        <f ca="1">+IF(OFFSET('Hygiene Data'!$E$11,0,10*ROW('Hygiene Data'!E161))="","",OFFSET('Hygiene Data'!$E$11,0,10*ROW('Hygiene Data'!E161)))</f>
        <v/>
      </c>
      <c r="DS167" s="382" t="str">
        <f ca="1">+IF(OFFSET('Hygiene Data'!$E$12,0,10*ROW('Hygiene Data'!E161))="","",OFFSET('Hygiene Data'!$E$12,0,10*ROW('Hygiene Data'!E161)))</f>
        <v/>
      </c>
      <c r="DT167" s="382" t="str">
        <f ca="1">+IF(OFFSET('Hygiene Data'!$E$13,0,10*ROW('Hygiene Data'!E161))="","",OFFSET('Hygiene Data'!$E$13,0,10*ROW('Hygiene Data'!E161)))</f>
        <v/>
      </c>
      <c r="DU167" s="382" t="str">
        <f ca="1">+IF(OFFSET('Hygiene Data'!$F$11,0,10*ROW('Hygiene Data'!F161))="","",OFFSET('Hygiene Data'!$F$11,0,10*ROW('Hygiene Data'!F161)))</f>
        <v/>
      </c>
      <c r="DV167" s="382" t="str">
        <f ca="1">+IF(OFFSET('Hygiene Data'!$F$12,0,10*ROW('Hygiene Data'!F161))="","",OFFSET('Hygiene Data'!$F$12,0,10*ROW('Hygiene Data'!F161)))</f>
        <v/>
      </c>
      <c r="DW167" s="382" t="str">
        <f ca="1">+IF(OFFSET('Hygiene Data'!$F$13,0,10*ROW('Hygiene Data'!F161))="","",OFFSET('Hygiene Data'!$F$13,0,10*ROW('Hygiene Data'!F161)))</f>
        <v/>
      </c>
      <c r="DX167" s="382" t="str">
        <f ca="1">+IF(OFFSET('Hygiene Data'!$G$11,0,10*ROW('Hygiene Data'!G161))="","",OFFSET('Hygiene Data'!$G$11,0,10*ROW('Hygiene Data'!G161)))</f>
        <v/>
      </c>
      <c r="DY167" s="382" t="str">
        <f ca="1">+IF(OFFSET('Hygiene Data'!$G$12,0,10*ROW('Hygiene Data'!G161))="","",OFFSET('Hygiene Data'!$G$12,0,10*ROW('Hygiene Data'!G161)))</f>
        <v/>
      </c>
      <c r="DZ167" s="382" t="str">
        <f ca="1">+IF(OFFSET('Hygiene Data'!$G$13,0,10*ROW('Hygiene Data'!G161))="","",OFFSET('Hygiene Data'!$G$13,0,10*ROW('Hygiene Data'!G161)))</f>
        <v/>
      </c>
      <c r="EA167" s="382" t="str">
        <f ca="1">+IF(OFFSET('Hygiene Data'!$H$11,0,10*ROW('Hygiene Data'!H161))="","",OFFSET('Hygiene Data'!$H$11,0,10*ROW('Hygiene Data'!H161)))</f>
        <v/>
      </c>
      <c r="EB167" s="382" t="str">
        <f ca="1">+IF(OFFSET('Hygiene Data'!$H$12,0,10*ROW('Hygiene Data'!H161))="","",OFFSET('Hygiene Data'!$H$12,0,10*ROW('Hygiene Data'!H161)))</f>
        <v/>
      </c>
      <c r="EC167" s="382" t="str">
        <f ca="1">+IF(OFFSET('Hygiene Data'!$H$13,0,10*ROW('Hygiene Data'!H161))="","",OFFSET('Hygiene Data'!$H$13,0,10*ROW('Hygiene Data'!H161)))</f>
        <v/>
      </c>
      <c r="ED167" s="382" t="str">
        <f ca="1">+IF(OFFSET('Hygiene Data'!$I$11,0,10*ROW('Hygiene Data'!I161))="","",OFFSET('Hygiene Data'!$I$11,0,10*ROW('Hygiene Data'!I161)))</f>
        <v/>
      </c>
      <c r="EE167" s="382" t="str">
        <f ca="1">+IF(OFFSET('Hygiene Data'!$I$12,0,10*ROW('Hygiene Data'!I161))="","",OFFSET('Hygiene Data'!$I$12,0,10*ROW('Hygiene Data'!I161)))</f>
        <v/>
      </c>
      <c r="EF167" s="382" t="str">
        <f ca="1">+IF(OFFSET('Hygiene Data'!$I$13,0,10*ROW('Hygiene Data'!I161))="","",OFFSET('Hygiene Data'!$I$13,0,10*ROW('Hygiene Data'!I161)))</f>
        <v/>
      </c>
    </row>
    <row r="168" spans="1:136" x14ac:dyDescent="0.25">
      <c r="A168" s="491" t="str">
        <f ca="1">+IF(OFFSET('Water Data'!$B$2,0,10*ROW('Water Data'!E162))="","",OFFSET('Water Data'!$B$2,0,10*ROW('Water Data'!E162)))</f>
        <v/>
      </c>
      <c r="B168" s="491"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18" t="str">
        <f t="shared" ca="1" si="2"/>
        <v/>
      </c>
      <c r="D168" s="519"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19"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19"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19"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19"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19"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19"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19"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19"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19"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19"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19"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19"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19"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19"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19"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19"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19"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20"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20"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20"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20"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20"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20"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20"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20"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20"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20"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20"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20"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20"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20"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20"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20"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20"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20"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20"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20"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20"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20"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20"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20"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20"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20"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20"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20"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20"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20"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21"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97"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21"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21"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21"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21"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21"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21"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21"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21"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21"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21"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21"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21"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21"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21"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21"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21"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82" t="str">
        <f ca="1">+IF(OFFSET('Water Data'!$D$27,0,10*ROW('Water Data'!D162))="","",OFFSET('Water Data'!$D$27,0,10*ROW('Water Data'!D162)))</f>
        <v/>
      </c>
      <c r="BT168" s="382" t="str">
        <f ca="1">+IF(OFFSET('Water Data'!$D$28,0,10*ROW('Water Data'!D162))="","",OFFSET('Water Data'!$D$28,0,10*ROW('Water Data'!D162)))</f>
        <v/>
      </c>
      <c r="BU168" s="382" t="str">
        <f ca="1">+IF(OFFSET('Water Data'!$D$29,0,10*ROW('Water Data'!D162))="","",OFFSET('Water Data'!$D$29,0,10*ROW('Water Data'!D162)))</f>
        <v/>
      </c>
      <c r="BV168" s="382" t="str">
        <f ca="1">+IF(OFFSET('Water Data'!$E$27,0,10*ROW('Water Data'!E162))="","",OFFSET('Water Data'!$E$27,0,10*ROW('Water Data'!E162)))</f>
        <v/>
      </c>
      <c r="BW168" s="382" t="str">
        <f ca="1">+IF(OFFSET('Water Data'!$E$28,0,10*ROW('Water Data'!E162))="","",OFFSET('Water Data'!$E$28,0,10*ROW('Water Data'!E162)))</f>
        <v/>
      </c>
      <c r="BX168" s="382" t="str">
        <f ca="1">+IF(OFFSET('Water Data'!$E$29,0,10*ROW('Water Data'!E162))="","",OFFSET('Water Data'!$E$29,0,10*ROW('Water Data'!E162)))</f>
        <v/>
      </c>
      <c r="BY168" s="382" t="str">
        <f ca="1">+IF(OFFSET('Water Data'!$F$27,0,10*ROW('Water Data'!F162))="","",OFFSET('Water Data'!$F$27,0,10*ROW('Water Data'!F162)))</f>
        <v/>
      </c>
      <c r="BZ168" s="382" t="str">
        <f ca="1">+IF(OFFSET('Water Data'!$F$28,0,10*ROW('Water Data'!F162))="","",OFFSET('Water Data'!$F$28,0,10*ROW('Water Data'!F162)))</f>
        <v/>
      </c>
      <c r="CA168" s="382" t="str">
        <f ca="1">+IF(OFFSET('Water Data'!$F$29,0,10*ROW('Water Data'!F162))="","",OFFSET('Water Data'!$F$29,0,10*ROW('Water Data'!F162)))</f>
        <v/>
      </c>
      <c r="CB168" s="382" t="str">
        <f ca="1">+IF(OFFSET('Water Data'!$G$27,0,10*ROW('Water Data'!G162))="","",OFFSET('Water Data'!$G$27,0,10*ROW('Water Data'!G162)))</f>
        <v/>
      </c>
      <c r="CC168" s="382" t="str">
        <f ca="1">+IF(OFFSET('Water Data'!$G$28,0,10*ROW('Water Data'!G162))="","",OFFSET('Water Data'!$G$28,0,10*ROW('Water Data'!G162)))</f>
        <v/>
      </c>
      <c r="CD168" s="382" t="str">
        <f ca="1">+IF(OFFSET('Water Data'!$G$29,0,10*ROW('Water Data'!G162))="","",OFFSET('Water Data'!$G$29,0,10*ROW('Water Data'!G162)))</f>
        <v/>
      </c>
      <c r="CE168" s="382" t="str">
        <f ca="1">+IF(OFFSET('Water Data'!$H$27,0,10*ROW('Water Data'!H162))="","",OFFSET('Water Data'!$H$27,0,10*ROW('Water Data'!H162)))</f>
        <v/>
      </c>
      <c r="CF168" s="382" t="str">
        <f ca="1">+IF(OFFSET('Water Data'!$H$28,0,10*ROW('Water Data'!H162))="","",OFFSET('Water Data'!$H$28,0,10*ROW('Water Data'!H162)))</f>
        <v/>
      </c>
      <c r="CG168" s="382" t="str">
        <f ca="1">+IF(OFFSET('Water Data'!$H$29,0,10*ROW('Water Data'!H162))="","",OFFSET('Water Data'!$H$29,0,10*ROW('Water Data'!H162)))</f>
        <v/>
      </c>
      <c r="CH168" s="382" t="str">
        <f ca="1">+IF(OFFSET('Water Data'!$I$27,0,10*ROW('Water Data'!I162))="","",OFFSET('Water Data'!$I$27,0,10*ROW('Water Data'!I162)))</f>
        <v/>
      </c>
      <c r="CI168" s="382" t="str">
        <f ca="1">+IF(OFFSET('Water Data'!$I$28,0,10*ROW('Water Data'!I162))="","",OFFSET('Water Data'!$I$28,0,10*ROW('Water Data'!I162)))</f>
        <v/>
      </c>
      <c r="CJ168" s="382" t="str">
        <f ca="1">+IF(OFFSET('Water Data'!$I$29,0,10*ROW('Water Data'!I162))="","",OFFSET('Water Data'!$I$29,0,10*ROW('Water Data'!I162)))</f>
        <v/>
      </c>
      <c r="CK168" s="382" t="str">
        <f ca="1">+IF(OFFSET('Sanitation Data'!$D$28,0,10*ROW('Sanitation Data'!D162))="","",OFFSET('Sanitation Data'!$D$28,0,10*ROW('Sanitation Data'!D162)))</f>
        <v/>
      </c>
      <c r="CL168" s="382" t="str">
        <f ca="1">+IF(OFFSET('Sanitation Data'!$D$29,0,10*ROW('Sanitation Data'!D162))="","",OFFSET('Sanitation Data'!$D$29,0,10*ROW('Sanitation Data'!D162)))</f>
        <v/>
      </c>
      <c r="CM168" s="382" t="str">
        <f ca="1">+IF(OFFSET('Sanitation Data'!$D$30,0,10*ROW('Sanitation Data'!D162))="","",OFFSET('Sanitation Data'!$D$30,0,10*ROW('Sanitation Data'!D162)))</f>
        <v/>
      </c>
      <c r="CN168" s="382" t="str">
        <f ca="1">+IF(OFFSET('Sanitation Data'!$D$31,0,10*ROW('Sanitation Data'!D162))="","",OFFSET('Sanitation Data'!$D$31,0,10*ROW('Sanitation Data'!D162)))</f>
        <v/>
      </c>
      <c r="CO168" s="382" t="str">
        <f ca="1">+IF(OFFSET('Sanitation Data'!$D$32,0,10*ROW('Sanitation Data'!D162))="","",OFFSET('Sanitation Data'!$D$32,0,10*ROW('Sanitation Data'!D162)))</f>
        <v/>
      </c>
      <c r="CP168" s="382" t="str">
        <f ca="1">+IF(OFFSET('Sanitation Data'!$E$28,0,10*ROW('Sanitation Data'!E162))="","",OFFSET('Sanitation Data'!$E$28,0,10*ROW('Sanitation Data'!E162)))</f>
        <v/>
      </c>
      <c r="CQ168" s="382" t="str">
        <f ca="1">+IF(OFFSET('Sanitation Data'!$E$29,0,10*ROW('Sanitation Data'!E162))="","",OFFSET('Sanitation Data'!$E$29,0,10*ROW('Sanitation Data'!E162)))</f>
        <v/>
      </c>
      <c r="CR168" s="382" t="str">
        <f ca="1">+IF(OFFSET('Sanitation Data'!$E$30,0,10*ROW('Sanitation Data'!E162))="","",OFFSET('Sanitation Data'!$E$30,0,10*ROW('Sanitation Data'!E162)))</f>
        <v/>
      </c>
      <c r="CS168" s="382" t="str">
        <f ca="1">+IF(OFFSET('Sanitation Data'!$E$31,0,10*ROW('Sanitation Data'!E162))="","",OFFSET('Sanitation Data'!$E$31,0,10*ROW('Sanitation Data'!E162)))</f>
        <v/>
      </c>
      <c r="CT168" s="382" t="str">
        <f ca="1">+IF(OFFSET('Sanitation Data'!$E$32,0,10*ROW('Sanitation Data'!E162))="","",OFFSET('Sanitation Data'!$E$32,0,10*ROW('Sanitation Data'!E162)))</f>
        <v/>
      </c>
      <c r="CU168" s="382" t="str">
        <f ca="1">+IF(OFFSET('Sanitation Data'!$F$28,0,10*ROW('Sanitation Data'!F162))="","",OFFSET('Sanitation Data'!$F$28,0,10*ROW('Sanitation Data'!F162)))</f>
        <v/>
      </c>
      <c r="CV168" s="382" t="str">
        <f ca="1">+IF(OFFSET('Sanitation Data'!$F$29,0,10*ROW('Sanitation Data'!F162))="","",OFFSET('Sanitation Data'!$F$29,0,10*ROW('Sanitation Data'!F162)))</f>
        <v/>
      </c>
      <c r="CW168" s="382" t="str">
        <f ca="1">+IF(OFFSET('Sanitation Data'!$F$30,0,10*ROW('Sanitation Data'!F162))="","",OFFSET('Sanitation Data'!$F$30,0,10*ROW('Sanitation Data'!F162)))</f>
        <v/>
      </c>
      <c r="CX168" s="382" t="str">
        <f ca="1">+IF(OFFSET('Sanitation Data'!$F$31,0,10*ROW('Sanitation Data'!F162))="","",OFFSET('Sanitation Data'!$F$31,0,10*ROW('Sanitation Data'!F162)))</f>
        <v/>
      </c>
      <c r="CY168" s="382" t="str">
        <f ca="1">+IF(OFFSET('Sanitation Data'!$F$32,0,10*ROW('Sanitation Data'!F162))="","",OFFSET('Sanitation Data'!$F$32,0,10*ROW('Sanitation Data'!F162)))</f>
        <v/>
      </c>
      <c r="CZ168" s="382" t="str">
        <f ca="1">+IF(OFFSET('Sanitation Data'!$G$28,0,10*ROW('Sanitation Data'!G162))="","",OFFSET('Sanitation Data'!$G$28,0,10*ROW('Sanitation Data'!G162)))</f>
        <v/>
      </c>
      <c r="DA168" s="382" t="str">
        <f ca="1">+IF(OFFSET('Sanitation Data'!$G$29,0,10*ROW('Sanitation Data'!G162))="","",OFFSET('Sanitation Data'!$G$29,0,10*ROW('Sanitation Data'!G162)))</f>
        <v/>
      </c>
      <c r="DB168" s="382" t="str">
        <f ca="1">+IF(OFFSET('Sanitation Data'!$G$30,0,10*ROW('Sanitation Data'!G162))="","",OFFSET('Sanitation Data'!$G$30,0,10*ROW('Sanitation Data'!G162)))</f>
        <v/>
      </c>
      <c r="DC168" s="382" t="str">
        <f ca="1">+IF(OFFSET('Sanitation Data'!$G$31,0,10*ROW('Sanitation Data'!G162))="","",OFFSET('Sanitation Data'!$G$31,0,10*ROW('Sanitation Data'!G162)))</f>
        <v/>
      </c>
      <c r="DD168" s="382" t="str">
        <f ca="1">+IF(OFFSET('Sanitation Data'!$G$32,0,10*ROW('Sanitation Data'!G162))="","",OFFSET('Sanitation Data'!$G$32,0,10*ROW('Sanitation Data'!G162)))</f>
        <v/>
      </c>
      <c r="DE168" s="382" t="str">
        <f ca="1">+IF(OFFSET('Sanitation Data'!$H$28,0,10*ROW('Sanitation Data'!H162))="","",OFFSET('Sanitation Data'!$H$28,0,10*ROW('Sanitation Data'!H162)))</f>
        <v/>
      </c>
      <c r="DF168" s="382" t="str">
        <f ca="1">+IF(OFFSET('Sanitation Data'!$H$29,0,10*ROW('Sanitation Data'!H162))="","",OFFSET('Sanitation Data'!$H$29,0,10*ROW('Sanitation Data'!H162)))</f>
        <v/>
      </c>
      <c r="DG168" s="382" t="str">
        <f ca="1">+IF(OFFSET('Sanitation Data'!$H$30,0,10*ROW('Sanitation Data'!H162))="","",OFFSET('Sanitation Data'!$H$30,0,10*ROW('Sanitation Data'!H162)))</f>
        <v/>
      </c>
      <c r="DH168" s="382" t="str">
        <f ca="1">+IF(OFFSET('Sanitation Data'!$H$31,0,10*ROW('Sanitation Data'!H162))="","",OFFSET('Sanitation Data'!$H$31,0,10*ROW('Sanitation Data'!H162)))</f>
        <v/>
      </c>
      <c r="DI168" s="382" t="str">
        <f ca="1">+IF(OFFSET('Sanitation Data'!$H$32,0,10*ROW('Sanitation Data'!H162))="","",OFFSET('Sanitation Data'!$H$32,0,10*ROW('Sanitation Data'!H162)))</f>
        <v/>
      </c>
      <c r="DJ168" s="382" t="str">
        <f ca="1">+IF(OFFSET('Sanitation Data'!$I$28,0,10*ROW('Sanitation Data'!I162))="","",OFFSET('Sanitation Data'!$I$28,0,10*ROW('Sanitation Data'!I162)))</f>
        <v/>
      </c>
      <c r="DK168" s="382" t="str">
        <f ca="1">+IF(OFFSET('Sanitation Data'!$I$29,0,10*ROW('Sanitation Data'!I162))="","",OFFSET('Sanitation Data'!$I$29,0,10*ROW('Sanitation Data'!I162)))</f>
        <v/>
      </c>
      <c r="DL168" s="382" t="str">
        <f ca="1">+IF(OFFSET('Sanitation Data'!$I$30,0,10*ROW('Sanitation Data'!I162))="","",OFFSET('Sanitation Data'!$I$30,0,10*ROW('Sanitation Data'!I162)))</f>
        <v/>
      </c>
      <c r="DM168" s="382" t="str">
        <f ca="1">+IF(OFFSET('Sanitation Data'!$I$31,0,10*ROW('Sanitation Data'!I162))="","",OFFSET('Sanitation Data'!$I$31,0,10*ROW('Sanitation Data'!I162)))</f>
        <v/>
      </c>
      <c r="DN168" s="382" t="str">
        <f ca="1">+IF(OFFSET('Sanitation Data'!$I$32,0,10*ROW('Sanitation Data'!I162))="","",OFFSET('Sanitation Data'!$I$32,0,10*ROW('Sanitation Data'!I162)))</f>
        <v/>
      </c>
      <c r="DO168" s="382" t="str">
        <f ca="1">+IF(OFFSET('Hygiene Data'!$D$11,0,10*ROW('Hygiene Data'!D162))="","",OFFSET('Hygiene Data'!$D$11,0,10*ROW('Hygiene Data'!D162)))</f>
        <v/>
      </c>
      <c r="DP168" s="382" t="str">
        <f ca="1">+IF(OFFSET('Hygiene Data'!$D$12,0,10*ROW('Hygiene Data'!D162))="","",OFFSET('Hygiene Data'!$D$12,0,10*ROW('Hygiene Data'!D162)))</f>
        <v/>
      </c>
      <c r="DQ168" s="382" t="str">
        <f ca="1">+IF(OFFSET('Hygiene Data'!$D$13,0,10*ROW('Hygiene Data'!D162))="","",OFFSET('Hygiene Data'!$D$13,0,10*ROW('Hygiene Data'!D162)))</f>
        <v/>
      </c>
      <c r="DR168" s="382" t="str">
        <f ca="1">+IF(OFFSET('Hygiene Data'!$E$11,0,10*ROW('Hygiene Data'!E162))="","",OFFSET('Hygiene Data'!$E$11,0,10*ROW('Hygiene Data'!E162)))</f>
        <v/>
      </c>
      <c r="DS168" s="382" t="str">
        <f ca="1">+IF(OFFSET('Hygiene Data'!$E$12,0,10*ROW('Hygiene Data'!E162))="","",OFFSET('Hygiene Data'!$E$12,0,10*ROW('Hygiene Data'!E162)))</f>
        <v/>
      </c>
      <c r="DT168" s="382" t="str">
        <f ca="1">+IF(OFFSET('Hygiene Data'!$E$13,0,10*ROW('Hygiene Data'!E162))="","",OFFSET('Hygiene Data'!$E$13,0,10*ROW('Hygiene Data'!E162)))</f>
        <v/>
      </c>
      <c r="DU168" s="382" t="str">
        <f ca="1">+IF(OFFSET('Hygiene Data'!$F$11,0,10*ROW('Hygiene Data'!F162))="","",OFFSET('Hygiene Data'!$F$11,0,10*ROW('Hygiene Data'!F162)))</f>
        <v/>
      </c>
      <c r="DV168" s="382" t="str">
        <f ca="1">+IF(OFFSET('Hygiene Data'!$F$12,0,10*ROW('Hygiene Data'!F162))="","",OFFSET('Hygiene Data'!$F$12,0,10*ROW('Hygiene Data'!F162)))</f>
        <v/>
      </c>
      <c r="DW168" s="382" t="str">
        <f ca="1">+IF(OFFSET('Hygiene Data'!$F$13,0,10*ROW('Hygiene Data'!F162))="","",OFFSET('Hygiene Data'!$F$13,0,10*ROW('Hygiene Data'!F162)))</f>
        <v/>
      </c>
      <c r="DX168" s="382" t="str">
        <f ca="1">+IF(OFFSET('Hygiene Data'!$G$11,0,10*ROW('Hygiene Data'!G162))="","",OFFSET('Hygiene Data'!$G$11,0,10*ROW('Hygiene Data'!G162)))</f>
        <v/>
      </c>
      <c r="DY168" s="382" t="str">
        <f ca="1">+IF(OFFSET('Hygiene Data'!$G$12,0,10*ROW('Hygiene Data'!G162))="","",OFFSET('Hygiene Data'!$G$12,0,10*ROW('Hygiene Data'!G162)))</f>
        <v/>
      </c>
      <c r="DZ168" s="382" t="str">
        <f ca="1">+IF(OFFSET('Hygiene Data'!$G$13,0,10*ROW('Hygiene Data'!G162))="","",OFFSET('Hygiene Data'!$G$13,0,10*ROW('Hygiene Data'!G162)))</f>
        <v/>
      </c>
      <c r="EA168" s="382" t="str">
        <f ca="1">+IF(OFFSET('Hygiene Data'!$H$11,0,10*ROW('Hygiene Data'!H162))="","",OFFSET('Hygiene Data'!$H$11,0,10*ROW('Hygiene Data'!H162)))</f>
        <v/>
      </c>
      <c r="EB168" s="382" t="str">
        <f ca="1">+IF(OFFSET('Hygiene Data'!$H$12,0,10*ROW('Hygiene Data'!H162))="","",OFFSET('Hygiene Data'!$H$12,0,10*ROW('Hygiene Data'!H162)))</f>
        <v/>
      </c>
      <c r="EC168" s="382" t="str">
        <f ca="1">+IF(OFFSET('Hygiene Data'!$H$13,0,10*ROW('Hygiene Data'!H162))="","",OFFSET('Hygiene Data'!$H$13,0,10*ROW('Hygiene Data'!H162)))</f>
        <v/>
      </c>
      <c r="ED168" s="382" t="str">
        <f ca="1">+IF(OFFSET('Hygiene Data'!$I$11,0,10*ROW('Hygiene Data'!I162))="","",OFFSET('Hygiene Data'!$I$11,0,10*ROW('Hygiene Data'!I162)))</f>
        <v/>
      </c>
      <c r="EE168" s="382" t="str">
        <f ca="1">+IF(OFFSET('Hygiene Data'!$I$12,0,10*ROW('Hygiene Data'!I162))="","",OFFSET('Hygiene Data'!$I$12,0,10*ROW('Hygiene Data'!I162)))</f>
        <v/>
      </c>
      <c r="EF168" s="382" t="str">
        <f ca="1">+IF(OFFSET('Hygiene Data'!$I$13,0,10*ROW('Hygiene Data'!I162))="","",OFFSET('Hygiene Data'!$I$13,0,10*ROW('Hygiene Data'!I162)))</f>
        <v/>
      </c>
    </row>
    <row r="169" spans="1:136" x14ac:dyDescent="0.25">
      <c r="A169" s="491" t="str">
        <f ca="1">+IF(OFFSET('Water Data'!$B$2,0,10*ROW('Water Data'!E163))="","",OFFSET('Water Data'!$B$2,0,10*ROW('Water Data'!E163)))</f>
        <v/>
      </c>
      <c r="B169" s="491"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18" t="str">
        <f t="shared" ca="1" si="2"/>
        <v/>
      </c>
      <c r="D169" s="519"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19"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19"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19"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19"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19"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19"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19"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19"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19"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19"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19"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19"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19"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19"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19"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19"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19"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20"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20"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20"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20"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20"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20"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20"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20"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20"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20"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20"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20"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20"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20"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20"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20"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20"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20"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20"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20"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20"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20"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20"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20"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20"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20"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20"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20"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20"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20"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21"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97"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21"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21"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21"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21"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21"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21"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21"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21"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21"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21"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21"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21"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21"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21"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21"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21"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82" t="str">
        <f ca="1">+IF(OFFSET('Water Data'!$D$27,0,10*ROW('Water Data'!D163))="","",OFFSET('Water Data'!$D$27,0,10*ROW('Water Data'!D163)))</f>
        <v/>
      </c>
      <c r="BT169" s="382" t="str">
        <f ca="1">+IF(OFFSET('Water Data'!$D$28,0,10*ROW('Water Data'!D163))="","",OFFSET('Water Data'!$D$28,0,10*ROW('Water Data'!D163)))</f>
        <v/>
      </c>
      <c r="BU169" s="382" t="str">
        <f ca="1">+IF(OFFSET('Water Data'!$D$29,0,10*ROW('Water Data'!D163))="","",OFFSET('Water Data'!$D$29,0,10*ROW('Water Data'!D163)))</f>
        <v/>
      </c>
      <c r="BV169" s="382" t="str">
        <f ca="1">+IF(OFFSET('Water Data'!$E$27,0,10*ROW('Water Data'!E163))="","",OFFSET('Water Data'!$E$27,0,10*ROW('Water Data'!E163)))</f>
        <v/>
      </c>
      <c r="BW169" s="382" t="str">
        <f ca="1">+IF(OFFSET('Water Data'!$E$28,0,10*ROW('Water Data'!E163))="","",OFFSET('Water Data'!$E$28,0,10*ROW('Water Data'!E163)))</f>
        <v/>
      </c>
      <c r="BX169" s="382" t="str">
        <f ca="1">+IF(OFFSET('Water Data'!$E$29,0,10*ROW('Water Data'!E163))="","",OFFSET('Water Data'!$E$29,0,10*ROW('Water Data'!E163)))</f>
        <v/>
      </c>
      <c r="BY169" s="382" t="str">
        <f ca="1">+IF(OFFSET('Water Data'!$F$27,0,10*ROW('Water Data'!F163))="","",OFFSET('Water Data'!$F$27,0,10*ROW('Water Data'!F163)))</f>
        <v/>
      </c>
      <c r="BZ169" s="382" t="str">
        <f ca="1">+IF(OFFSET('Water Data'!$F$28,0,10*ROW('Water Data'!F163))="","",OFFSET('Water Data'!$F$28,0,10*ROW('Water Data'!F163)))</f>
        <v/>
      </c>
      <c r="CA169" s="382" t="str">
        <f ca="1">+IF(OFFSET('Water Data'!$F$29,0,10*ROW('Water Data'!F163))="","",OFFSET('Water Data'!$F$29,0,10*ROW('Water Data'!F163)))</f>
        <v/>
      </c>
      <c r="CB169" s="382" t="str">
        <f ca="1">+IF(OFFSET('Water Data'!$G$27,0,10*ROW('Water Data'!G163))="","",OFFSET('Water Data'!$G$27,0,10*ROW('Water Data'!G163)))</f>
        <v/>
      </c>
      <c r="CC169" s="382" t="str">
        <f ca="1">+IF(OFFSET('Water Data'!$G$28,0,10*ROW('Water Data'!G163))="","",OFFSET('Water Data'!$G$28,0,10*ROW('Water Data'!G163)))</f>
        <v/>
      </c>
      <c r="CD169" s="382" t="str">
        <f ca="1">+IF(OFFSET('Water Data'!$G$29,0,10*ROW('Water Data'!G163))="","",OFFSET('Water Data'!$G$29,0,10*ROW('Water Data'!G163)))</f>
        <v/>
      </c>
      <c r="CE169" s="382" t="str">
        <f ca="1">+IF(OFFSET('Water Data'!$H$27,0,10*ROW('Water Data'!H163))="","",OFFSET('Water Data'!$H$27,0,10*ROW('Water Data'!H163)))</f>
        <v/>
      </c>
      <c r="CF169" s="382" t="str">
        <f ca="1">+IF(OFFSET('Water Data'!$H$28,0,10*ROW('Water Data'!H163))="","",OFFSET('Water Data'!$H$28,0,10*ROW('Water Data'!H163)))</f>
        <v/>
      </c>
      <c r="CG169" s="382" t="str">
        <f ca="1">+IF(OFFSET('Water Data'!$H$29,0,10*ROW('Water Data'!H163))="","",OFFSET('Water Data'!$H$29,0,10*ROW('Water Data'!H163)))</f>
        <v/>
      </c>
      <c r="CH169" s="382" t="str">
        <f ca="1">+IF(OFFSET('Water Data'!$I$27,0,10*ROW('Water Data'!I163))="","",OFFSET('Water Data'!$I$27,0,10*ROW('Water Data'!I163)))</f>
        <v/>
      </c>
      <c r="CI169" s="382" t="str">
        <f ca="1">+IF(OFFSET('Water Data'!$I$28,0,10*ROW('Water Data'!I163))="","",OFFSET('Water Data'!$I$28,0,10*ROW('Water Data'!I163)))</f>
        <v/>
      </c>
      <c r="CJ169" s="382" t="str">
        <f ca="1">+IF(OFFSET('Water Data'!$I$29,0,10*ROW('Water Data'!I163))="","",OFFSET('Water Data'!$I$29,0,10*ROW('Water Data'!I163)))</f>
        <v/>
      </c>
      <c r="CK169" s="382" t="str">
        <f ca="1">+IF(OFFSET('Sanitation Data'!$D$28,0,10*ROW('Sanitation Data'!D163))="","",OFFSET('Sanitation Data'!$D$28,0,10*ROW('Sanitation Data'!D163)))</f>
        <v/>
      </c>
      <c r="CL169" s="382" t="str">
        <f ca="1">+IF(OFFSET('Sanitation Data'!$D$29,0,10*ROW('Sanitation Data'!D163))="","",OFFSET('Sanitation Data'!$D$29,0,10*ROW('Sanitation Data'!D163)))</f>
        <v/>
      </c>
      <c r="CM169" s="382" t="str">
        <f ca="1">+IF(OFFSET('Sanitation Data'!$D$30,0,10*ROW('Sanitation Data'!D163))="","",OFFSET('Sanitation Data'!$D$30,0,10*ROW('Sanitation Data'!D163)))</f>
        <v/>
      </c>
      <c r="CN169" s="382" t="str">
        <f ca="1">+IF(OFFSET('Sanitation Data'!$D$31,0,10*ROW('Sanitation Data'!D163))="","",OFFSET('Sanitation Data'!$D$31,0,10*ROW('Sanitation Data'!D163)))</f>
        <v/>
      </c>
      <c r="CO169" s="382" t="str">
        <f ca="1">+IF(OFFSET('Sanitation Data'!$D$32,0,10*ROW('Sanitation Data'!D163))="","",OFFSET('Sanitation Data'!$D$32,0,10*ROW('Sanitation Data'!D163)))</f>
        <v/>
      </c>
      <c r="CP169" s="382" t="str">
        <f ca="1">+IF(OFFSET('Sanitation Data'!$E$28,0,10*ROW('Sanitation Data'!E163))="","",OFFSET('Sanitation Data'!$E$28,0,10*ROW('Sanitation Data'!E163)))</f>
        <v/>
      </c>
      <c r="CQ169" s="382" t="str">
        <f ca="1">+IF(OFFSET('Sanitation Data'!$E$29,0,10*ROW('Sanitation Data'!E163))="","",OFFSET('Sanitation Data'!$E$29,0,10*ROW('Sanitation Data'!E163)))</f>
        <v/>
      </c>
      <c r="CR169" s="382" t="str">
        <f ca="1">+IF(OFFSET('Sanitation Data'!$E$30,0,10*ROW('Sanitation Data'!E163))="","",OFFSET('Sanitation Data'!$E$30,0,10*ROW('Sanitation Data'!E163)))</f>
        <v/>
      </c>
      <c r="CS169" s="382" t="str">
        <f ca="1">+IF(OFFSET('Sanitation Data'!$E$31,0,10*ROW('Sanitation Data'!E163))="","",OFFSET('Sanitation Data'!$E$31,0,10*ROW('Sanitation Data'!E163)))</f>
        <v/>
      </c>
      <c r="CT169" s="382" t="str">
        <f ca="1">+IF(OFFSET('Sanitation Data'!$E$32,0,10*ROW('Sanitation Data'!E163))="","",OFFSET('Sanitation Data'!$E$32,0,10*ROW('Sanitation Data'!E163)))</f>
        <v/>
      </c>
      <c r="CU169" s="382" t="str">
        <f ca="1">+IF(OFFSET('Sanitation Data'!$F$28,0,10*ROW('Sanitation Data'!F163))="","",OFFSET('Sanitation Data'!$F$28,0,10*ROW('Sanitation Data'!F163)))</f>
        <v/>
      </c>
      <c r="CV169" s="382" t="str">
        <f ca="1">+IF(OFFSET('Sanitation Data'!$F$29,0,10*ROW('Sanitation Data'!F163))="","",OFFSET('Sanitation Data'!$F$29,0,10*ROW('Sanitation Data'!F163)))</f>
        <v/>
      </c>
      <c r="CW169" s="382" t="str">
        <f ca="1">+IF(OFFSET('Sanitation Data'!$F$30,0,10*ROW('Sanitation Data'!F163))="","",OFFSET('Sanitation Data'!$F$30,0,10*ROW('Sanitation Data'!F163)))</f>
        <v/>
      </c>
      <c r="CX169" s="382" t="str">
        <f ca="1">+IF(OFFSET('Sanitation Data'!$F$31,0,10*ROW('Sanitation Data'!F163))="","",OFFSET('Sanitation Data'!$F$31,0,10*ROW('Sanitation Data'!F163)))</f>
        <v/>
      </c>
      <c r="CY169" s="382" t="str">
        <f ca="1">+IF(OFFSET('Sanitation Data'!$F$32,0,10*ROW('Sanitation Data'!F163))="","",OFFSET('Sanitation Data'!$F$32,0,10*ROW('Sanitation Data'!F163)))</f>
        <v/>
      </c>
      <c r="CZ169" s="382" t="str">
        <f ca="1">+IF(OFFSET('Sanitation Data'!$G$28,0,10*ROW('Sanitation Data'!G163))="","",OFFSET('Sanitation Data'!$G$28,0,10*ROW('Sanitation Data'!G163)))</f>
        <v/>
      </c>
      <c r="DA169" s="382" t="str">
        <f ca="1">+IF(OFFSET('Sanitation Data'!$G$29,0,10*ROW('Sanitation Data'!G163))="","",OFFSET('Sanitation Data'!$G$29,0,10*ROW('Sanitation Data'!G163)))</f>
        <v/>
      </c>
      <c r="DB169" s="382" t="str">
        <f ca="1">+IF(OFFSET('Sanitation Data'!$G$30,0,10*ROW('Sanitation Data'!G163))="","",OFFSET('Sanitation Data'!$G$30,0,10*ROW('Sanitation Data'!G163)))</f>
        <v/>
      </c>
      <c r="DC169" s="382" t="str">
        <f ca="1">+IF(OFFSET('Sanitation Data'!$G$31,0,10*ROW('Sanitation Data'!G163))="","",OFFSET('Sanitation Data'!$G$31,0,10*ROW('Sanitation Data'!G163)))</f>
        <v/>
      </c>
      <c r="DD169" s="382" t="str">
        <f ca="1">+IF(OFFSET('Sanitation Data'!$G$32,0,10*ROW('Sanitation Data'!G163))="","",OFFSET('Sanitation Data'!$G$32,0,10*ROW('Sanitation Data'!G163)))</f>
        <v/>
      </c>
      <c r="DE169" s="382" t="str">
        <f ca="1">+IF(OFFSET('Sanitation Data'!$H$28,0,10*ROW('Sanitation Data'!H163))="","",OFFSET('Sanitation Data'!$H$28,0,10*ROW('Sanitation Data'!H163)))</f>
        <v/>
      </c>
      <c r="DF169" s="382" t="str">
        <f ca="1">+IF(OFFSET('Sanitation Data'!$H$29,0,10*ROW('Sanitation Data'!H163))="","",OFFSET('Sanitation Data'!$H$29,0,10*ROW('Sanitation Data'!H163)))</f>
        <v/>
      </c>
      <c r="DG169" s="382" t="str">
        <f ca="1">+IF(OFFSET('Sanitation Data'!$H$30,0,10*ROW('Sanitation Data'!H163))="","",OFFSET('Sanitation Data'!$H$30,0,10*ROW('Sanitation Data'!H163)))</f>
        <v/>
      </c>
      <c r="DH169" s="382" t="str">
        <f ca="1">+IF(OFFSET('Sanitation Data'!$H$31,0,10*ROW('Sanitation Data'!H163))="","",OFFSET('Sanitation Data'!$H$31,0,10*ROW('Sanitation Data'!H163)))</f>
        <v/>
      </c>
      <c r="DI169" s="382" t="str">
        <f ca="1">+IF(OFFSET('Sanitation Data'!$H$32,0,10*ROW('Sanitation Data'!H163))="","",OFFSET('Sanitation Data'!$H$32,0,10*ROW('Sanitation Data'!H163)))</f>
        <v/>
      </c>
      <c r="DJ169" s="382" t="str">
        <f ca="1">+IF(OFFSET('Sanitation Data'!$I$28,0,10*ROW('Sanitation Data'!I163))="","",OFFSET('Sanitation Data'!$I$28,0,10*ROW('Sanitation Data'!I163)))</f>
        <v/>
      </c>
      <c r="DK169" s="382" t="str">
        <f ca="1">+IF(OFFSET('Sanitation Data'!$I$29,0,10*ROW('Sanitation Data'!I163))="","",OFFSET('Sanitation Data'!$I$29,0,10*ROW('Sanitation Data'!I163)))</f>
        <v/>
      </c>
      <c r="DL169" s="382" t="str">
        <f ca="1">+IF(OFFSET('Sanitation Data'!$I$30,0,10*ROW('Sanitation Data'!I163))="","",OFFSET('Sanitation Data'!$I$30,0,10*ROW('Sanitation Data'!I163)))</f>
        <v/>
      </c>
      <c r="DM169" s="382" t="str">
        <f ca="1">+IF(OFFSET('Sanitation Data'!$I$31,0,10*ROW('Sanitation Data'!I163))="","",OFFSET('Sanitation Data'!$I$31,0,10*ROW('Sanitation Data'!I163)))</f>
        <v/>
      </c>
      <c r="DN169" s="382" t="str">
        <f ca="1">+IF(OFFSET('Sanitation Data'!$I$32,0,10*ROW('Sanitation Data'!I163))="","",OFFSET('Sanitation Data'!$I$32,0,10*ROW('Sanitation Data'!I163)))</f>
        <v/>
      </c>
      <c r="DO169" s="382" t="str">
        <f ca="1">+IF(OFFSET('Hygiene Data'!$D$11,0,10*ROW('Hygiene Data'!D163))="","",OFFSET('Hygiene Data'!$D$11,0,10*ROW('Hygiene Data'!D163)))</f>
        <v/>
      </c>
      <c r="DP169" s="382" t="str">
        <f ca="1">+IF(OFFSET('Hygiene Data'!$D$12,0,10*ROW('Hygiene Data'!D163))="","",OFFSET('Hygiene Data'!$D$12,0,10*ROW('Hygiene Data'!D163)))</f>
        <v/>
      </c>
      <c r="DQ169" s="382" t="str">
        <f ca="1">+IF(OFFSET('Hygiene Data'!$D$13,0,10*ROW('Hygiene Data'!D163))="","",OFFSET('Hygiene Data'!$D$13,0,10*ROW('Hygiene Data'!D163)))</f>
        <v/>
      </c>
      <c r="DR169" s="382" t="str">
        <f ca="1">+IF(OFFSET('Hygiene Data'!$E$11,0,10*ROW('Hygiene Data'!E163))="","",OFFSET('Hygiene Data'!$E$11,0,10*ROW('Hygiene Data'!E163)))</f>
        <v/>
      </c>
      <c r="DS169" s="382" t="str">
        <f ca="1">+IF(OFFSET('Hygiene Data'!$E$12,0,10*ROW('Hygiene Data'!E163))="","",OFFSET('Hygiene Data'!$E$12,0,10*ROW('Hygiene Data'!E163)))</f>
        <v/>
      </c>
      <c r="DT169" s="382" t="str">
        <f ca="1">+IF(OFFSET('Hygiene Data'!$E$13,0,10*ROW('Hygiene Data'!E163))="","",OFFSET('Hygiene Data'!$E$13,0,10*ROW('Hygiene Data'!E163)))</f>
        <v/>
      </c>
      <c r="DU169" s="382" t="str">
        <f ca="1">+IF(OFFSET('Hygiene Data'!$F$11,0,10*ROW('Hygiene Data'!F163))="","",OFFSET('Hygiene Data'!$F$11,0,10*ROW('Hygiene Data'!F163)))</f>
        <v/>
      </c>
      <c r="DV169" s="382" t="str">
        <f ca="1">+IF(OFFSET('Hygiene Data'!$F$12,0,10*ROW('Hygiene Data'!F163))="","",OFFSET('Hygiene Data'!$F$12,0,10*ROW('Hygiene Data'!F163)))</f>
        <v/>
      </c>
      <c r="DW169" s="382" t="str">
        <f ca="1">+IF(OFFSET('Hygiene Data'!$F$13,0,10*ROW('Hygiene Data'!F163))="","",OFFSET('Hygiene Data'!$F$13,0,10*ROW('Hygiene Data'!F163)))</f>
        <v/>
      </c>
      <c r="DX169" s="382" t="str">
        <f ca="1">+IF(OFFSET('Hygiene Data'!$G$11,0,10*ROW('Hygiene Data'!G163))="","",OFFSET('Hygiene Data'!$G$11,0,10*ROW('Hygiene Data'!G163)))</f>
        <v/>
      </c>
      <c r="DY169" s="382" t="str">
        <f ca="1">+IF(OFFSET('Hygiene Data'!$G$12,0,10*ROW('Hygiene Data'!G163))="","",OFFSET('Hygiene Data'!$G$12,0,10*ROW('Hygiene Data'!G163)))</f>
        <v/>
      </c>
      <c r="DZ169" s="382" t="str">
        <f ca="1">+IF(OFFSET('Hygiene Data'!$G$13,0,10*ROW('Hygiene Data'!G163))="","",OFFSET('Hygiene Data'!$G$13,0,10*ROW('Hygiene Data'!G163)))</f>
        <v/>
      </c>
      <c r="EA169" s="382" t="str">
        <f ca="1">+IF(OFFSET('Hygiene Data'!$H$11,0,10*ROW('Hygiene Data'!H163))="","",OFFSET('Hygiene Data'!$H$11,0,10*ROW('Hygiene Data'!H163)))</f>
        <v/>
      </c>
      <c r="EB169" s="382" t="str">
        <f ca="1">+IF(OFFSET('Hygiene Data'!$H$12,0,10*ROW('Hygiene Data'!H163))="","",OFFSET('Hygiene Data'!$H$12,0,10*ROW('Hygiene Data'!H163)))</f>
        <v/>
      </c>
      <c r="EC169" s="382" t="str">
        <f ca="1">+IF(OFFSET('Hygiene Data'!$H$13,0,10*ROW('Hygiene Data'!H163))="","",OFFSET('Hygiene Data'!$H$13,0,10*ROW('Hygiene Data'!H163)))</f>
        <v/>
      </c>
      <c r="ED169" s="382" t="str">
        <f ca="1">+IF(OFFSET('Hygiene Data'!$I$11,0,10*ROW('Hygiene Data'!I163))="","",OFFSET('Hygiene Data'!$I$11,0,10*ROW('Hygiene Data'!I163)))</f>
        <v/>
      </c>
      <c r="EE169" s="382" t="str">
        <f ca="1">+IF(OFFSET('Hygiene Data'!$I$12,0,10*ROW('Hygiene Data'!I163))="","",OFFSET('Hygiene Data'!$I$12,0,10*ROW('Hygiene Data'!I163)))</f>
        <v/>
      </c>
      <c r="EF169" s="382" t="str">
        <f ca="1">+IF(OFFSET('Hygiene Data'!$I$13,0,10*ROW('Hygiene Data'!I163))="","",OFFSET('Hygiene Data'!$I$13,0,10*ROW('Hygiene Data'!I163)))</f>
        <v/>
      </c>
    </row>
    <row r="170" spans="1:136" x14ac:dyDescent="0.25">
      <c r="A170" s="491" t="str">
        <f ca="1">+IF(OFFSET('Water Data'!$B$2,0,10*ROW('Water Data'!E164))="","",OFFSET('Water Data'!$B$2,0,10*ROW('Water Data'!E164)))</f>
        <v/>
      </c>
      <c r="B170" s="491"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18" t="str">
        <f t="shared" ca="1" si="2"/>
        <v/>
      </c>
      <c r="D170" s="519"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19"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19"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19"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19"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19"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19"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19"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19"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19"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19"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19"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19"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19"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19"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19"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19"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19"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20"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20"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20"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20"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20"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20"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20"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20"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20"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20"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20"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20"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20"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20"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20"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20"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20"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20"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20"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20"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20"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20"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20"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20"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20"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20"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20"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20"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20"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20"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21"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97"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21"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21"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21"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21"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21"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21"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21"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21"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21"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21"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21"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21"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21"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21"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21"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21"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82" t="str">
        <f ca="1">+IF(OFFSET('Water Data'!$D$27,0,10*ROW('Water Data'!D164))="","",OFFSET('Water Data'!$D$27,0,10*ROW('Water Data'!D164)))</f>
        <v/>
      </c>
      <c r="BT170" s="382" t="str">
        <f ca="1">+IF(OFFSET('Water Data'!$D$28,0,10*ROW('Water Data'!D164))="","",OFFSET('Water Data'!$D$28,0,10*ROW('Water Data'!D164)))</f>
        <v/>
      </c>
      <c r="BU170" s="382" t="str">
        <f ca="1">+IF(OFFSET('Water Data'!$D$29,0,10*ROW('Water Data'!D164))="","",OFFSET('Water Data'!$D$29,0,10*ROW('Water Data'!D164)))</f>
        <v/>
      </c>
      <c r="BV170" s="382" t="str">
        <f ca="1">+IF(OFFSET('Water Data'!$E$27,0,10*ROW('Water Data'!E164))="","",OFFSET('Water Data'!$E$27,0,10*ROW('Water Data'!E164)))</f>
        <v/>
      </c>
      <c r="BW170" s="382" t="str">
        <f ca="1">+IF(OFFSET('Water Data'!$E$28,0,10*ROW('Water Data'!E164))="","",OFFSET('Water Data'!$E$28,0,10*ROW('Water Data'!E164)))</f>
        <v/>
      </c>
      <c r="BX170" s="382" t="str">
        <f ca="1">+IF(OFFSET('Water Data'!$E$29,0,10*ROW('Water Data'!E164))="","",OFFSET('Water Data'!$E$29,0,10*ROW('Water Data'!E164)))</f>
        <v/>
      </c>
      <c r="BY170" s="382" t="str">
        <f ca="1">+IF(OFFSET('Water Data'!$F$27,0,10*ROW('Water Data'!F164))="","",OFFSET('Water Data'!$F$27,0,10*ROW('Water Data'!F164)))</f>
        <v/>
      </c>
      <c r="BZ170" s="382" t="str">
        <f ca="1">+IF(OFFSET('Water Data'!$F$28,0,10*ROW('Water Data'!F164))="","",OFFSET('Water Data'!$F$28,0,10*ROW('Water Data'!F164)))</f>
        <v/>
      </c>
      <c r="CA170" s="382" t="str">
        <f ca="1">+IF(OFFSET('Water Data'!$F$29,0,10*ROW('Water Data'!F164))="","",OFFSET('Water Data'!$F$29,0,10*ROW('Water Data'!F164)))</f>
        <v/>
      </c>
      <c r="CB170" s="382" t="str">
        <f ca="1">+IF(OFFSET('Water Data'!$G$27,0,10*ROW('Water Data'!G164))="","",OFFSET('Water Data'!$G$27,0,10*ROW('Water Data'!G164)))</f>
        <v/>
      </c>
      <c r="CC170" s="382" t="str">
        <f ca="1">+IF(OFFSET('Water Data'!$G$28,0,10*ROW('Water Data'!G164))="","",OFFSET('Water Data'!$G$28,0,10*ROW('Water Data'!G164)))</f>
        <v/>
      </c>
      <c r="CD170" s="382" t="str">
        <f ca="1">+IF(OFFSET('Water Data'!$G$29,0,10*ROW('Water Data'!G164))="","",OFFSET('Water Data'!$G$29,0,10*ROW('Water Data'!G164)))</f>
        <v/>
      </c>
      <c r="CE170" s="382" t="str">
        <f ca="1">+IF(OFFSET('Water Data'!$H$27,0,10*ROW('Water Data'!H164))="","",OFFSET('Water Data'!$H$27,0,10*ROW('Water Data'!H164)))</f>
        <v/>
      </c>
      <c r="CF170" s="382" t="str">
        <f ca="1">+IF(OFFSET('Water Data'!$H$28,0,10*ROW('Water Data'!H164))="","",OFFSET('Water Data'!$H$28,0,10*ROW('Water Data'!H164)))</f>
        <v/>
      </c>
      <c r="CG170" s="382" t="str">
        <f ca="1">+IF(OFFSET('Water Data'!$H$29,0,10*ROW('Water Data'!H164))="","",OFFSET('Water Data'!$H$29,0,10*ROW('Water Data'!H164)))</f>
        <v/>
      </c>
      <c r="CH170" s="382" t="str">
        <f ca="1">+IF(OFFSET('Water Data'!$I$27,0,10*ROW('Water Data'!I164))="","",OFFSET('Water Data'!$I$27,0,10*ROW('Water Data'!I164)))</f>
        <v/>
      </c>
      <c r="CI170" s="382" t="str">
        <f ca="1">+IF(OFFSET('Water Data'!$I$28,0,10*ROW('Water Data'!I164))="","",OFFSET('Water Data'!$I$28,0,10*ROW('Water Data'!I164)))</f>
        <v/>
      </c>
      <c r="CJ170" s="382" t="str">
        <f ca="1">+IF(OFFSET('Water Data'!$I$29,0,10*ROW('Water Data'!I164))="","",OFFSET('Water Data'!$I$29,0,10*ROW('Water Data'!I164)))</f>
        <v/>
      </c>
      <c r="CK170" s="382" t="str">
        <f ca="1">+IF(OFFSET('Sanitation Data'!$D$28,0,10*ROW('Sanitation Data'!D164))="","",OFFSET('Sanitation Data'!$D$28,0,10*ROW('Sanitation Data'!D164)))</f>
        <v/>
      </c>
      <c r="CL170" s="382" t="str">
        <f ca="1">+IF(OFFSET('Sanitation Data'!$D$29,0,10*ROW('Sanitation Data'!D164))="","",OFFSET('Sanitation Data'!$D$29,0,10*ROW('Sanitation Data'!D164)))</f>
        <v/>
      </c>
      <c r="CM170" s="382" t="str">
        <f ca="1">+IF(OFFSET('Sanitation Data'!$D$30,0,10*ROW('Sanitation Data'!D164))="","",OFFSET('Sanitation Data'!$D$30,0,10*ROW('Sanitation Data'!D164)))</f>
        <v/>
      </c>
      <c r="CN170" s="382" t="str">
        <f ca="1">+IF(OFFSET('Sanitation Data'!$D$31,0,10*ROW('Sanitation Data'!D164))="","",OFFSET('Sanitation Data'!$D$31,0,10*ROW('Sanitation Data'!D164)))</f>
        <v/>
      </c>
      <c r="CO170" s="382" t="str">
        <f ca="1">+IF(OFFSET('Sanitation Data'!$D$32,0,10*ROW('Sanitation Data'!D164))="","",OFFSET('Sanitation Data'!$D$32,0,10*ROW('Sanitation Data'!D164)))</f>
        <v/>
      </c>
      <c r="CP170" s="382" t="str">
        <f ca="1">+IF(OFFSET('Sanitation Data'!$E$28,0,10*ROW('Sanitation Data'!E164))="","",OFFSET('Sanitation Data'!$E$28,0,10*ROW('Sanitation Data'!E164)))</f>
        <v/>
      </c>
      <c r="CQ170" s="382" t="str">
        <f ca="1">+IF(OFFSET('Sanitation Data'!$E$29,0,10*ROW('Sanitation Data'!E164))="","",OFFSET('Sanitation Data'!$E$29,0,10*ROW('Sanitation Data'!E164)))</f>
        <v/>
      </c>
      <c r="CR170" s="382" t="str">
        <f ca="1">+IF(OFFSET('Sanitation Data'!$E$30,0,10*ROW('Sanitation Data'!E164))="","",OFFSET('Sanitation Data'!$E$30,0,10*ROW('Sanitation Data'!E164)))</f>
        <v/>
      </c>
      <c r="CS170" s="382" t="str">
        <f ca="1">+IF(OFFSET('Sanitation Data'!$E$31,0,10*ROW('Sanitation Data'!E164))="","",OFFSET('Sanitation Data'!$E$31,0,10*ROW('Sanitation Data'!E164)))</f>
        <v/>
      </c>
      <c r="CT170" s="382" t="str">
        <f ca="1">+IF(OFFSET('Sanitation Data'!$E$32,0,10*ROW('Sanitation Data'!E164))="","",OFFSET('Sanitation Data'!$E$32,0,10*ROW('Sanitation Data'!E164)))</f>
        <v/>
      </c>
      <c r="CU170" s="382" t="str">
        <f ca="1">+IF(OFFSET('Sanitation Data'!$F$28,0,10*ROW('Sanitation Data'!F164))="","",OFFSET('Sanitation Data'!$F$28,0,10*ROW('Sanitation Data'!F164)))</f>
        <v/>
      </c>
      <c r="CV170" s="382" t="str">
        <f ca="1">+IF(OFFSET('Sanitation Data'!$F$29,0,10*ROW('Sanitation Data'!F164))="","",OFFSET('Sanitation Data'!$F$29,0,10*ROW('Sanitation Data'!F164)))</f>
        <v/>
      </c>
      <c r="CW170" s="382" t="str">
        <f ca="1">+IF(OFFSET('Sanitation Data'!$F$30,0,10*ROW('Sanitation Data'!F164))="","",OFFSET('Sanitation Data'!$F$30,0,10*ROW('Sanitation Data'!F164)))</f>
        <v/>
      </c>
      <c r="CX170" s="382" t="str">
        <f ca="1">+IF(OFFSET('Sanitation Data'!$F$31,0,10*ROW('Sanitation Data'!F164))="","",OFFSET('Sanitation Data'!$F$31,0,10*ROW('Sanitation Data'!F164)))</f>
        <v/>
      </c>
      <c r="CY170" s="382" t="str">
        <f ca="1">+IF(OFFSET('Sanitation Data'!$F$32,0,10*ROW('Sanitation Data'!F164))="","",OFFSET('Sanitation Data'!$F$32,0,10*ROW('Sanitation Data'!F164)))</f>
        <v/>
      </c>
      <c r="CZ170" s="382" t="str">
        <f ca="1">+IF(OFFSET('Sanitation Data'!$G$28,0,10*ROW('Sanitation Data'!G164))="","",OFFSET('Sanitation Data'!$G$28,0,10*ROW('Sanitation Data'!G164)))</f>
        <v/>
      </c>
      <c r="DA170" s="382" t="str">
        <f ca="1">+IF(OFFSET('Sanitation Data'!$G$29,0,10*ROW('Sanitation Data'!G164))="","",OFFSET('Sanitation Data'!$G$29,0,10*ROW('Sanitation Data'!G164)))</f>
        <v/>
      </c>
      <c r="DB170" s="382" t="str">
        <f ca="1">+IF(OFFSET('Sanitation Data'!$G$30,0,10*ROW('Sanitation Data'!G164))="","",OFFSET('Sanitation Data'!$G$30,0,10*ROW('Sanitation Data'!G164)))</f>
        <v/>
      </c>
      <c r="DC170" s="382" t="str">
        <f ca="1">+IF(OFFSET('Sanitation Data'!$G$31,0,10*ROW('Sanitation Data'!G164))="","",OFFSET('Sanitation Data'!$G$31,0,10*ROW('Sanitation Data'!G164)))</f>
        <v/>
      </c>
      <c r="DD170" s="382" t="str">
        <f ca="1">+IF(OFFSET('Sanitation Data'!$G$32,0,10*ROW('Sanitation Data'!G164))="","",OFFSET('Sanitation Data'!$G$32,0,10*ROW('Sanitation Data'!G164)))</f>
        <v/>
      </c>
      <c r="DE170" s="382" t="str">
        <f ca="1">+IF(OFFSET('Sanitation Data'!$H$28,0,10*ROW('Sanitation Data'!H164))="","",OFFSET('Sanitation Data'!$H$28,0,10*ROW('Sanitation Data'!H164)))</f>
        <v/>
      </c>
      <c r="DF170" s="382" t="str">
        <f ca="1">+IF(OFFSET('Sanitation Data'!$H$29,0,10*ROW('Sanitation Data'!H164))="","",OFFSET('Sanitation Data'!$H$29,0,10*ROW('Sanitation Data'!H164)))</f>
        <v/>
      </c>
      <c r="DG170" s="382" t="str">
        <f ca="1">+IF(OFFSET('Sanitation Data'!$H$30,0,10*ROW('Sanitation Data'!H164))="","",OFFSET('Sanitation Data'!$H$30,0,10*ROW('Sanitation Data'!H164)))</f>
        <v/>
      </c>
      <c r="DH170" s="382" t="str">
        <f ca="1">+IF(OFFSET('Sanitation Data'!$H$31,0,10*ROW('Sanitation Data'!H164))="","",OFFSET('Sanitation Data'!$H$31,0,10*ROW('Sanitation Data'!H164)))</f>
        <v/>
      </c>
      <c r="DI170" s="382" t="str">
        <f ca="1">+IF(OFFSET('Sanitation Data'!$H$32,0,10*ROW('Sanitation Data'!H164))="","",OFFSET('Sanitation Data'!$H$32,0,10*ROW('Sanitation Data'!H164)))</f>
        <v/>
      </c>
      <c r="DJ170" s="382" t="str">
        <f ca="1">+IF(OFFSET('Sanitation Data'!$I$28,0,10*ROW('Sanitation Data'!I164))="","",OFFSET('Sanitation Data'!$I$28,0,10*ROW('Sanitation Data'!I164)))</f>
        <v/>
      </c>
      <c r="DK170" s="382" t="str">
        <f ca="1">+IF(OFFSET('Sanitation Data'!$I$29,0,10*ROW('Sanitation Data'!I164))="","",OFFSET('Sanitation Data'!$I$29,0,10*ROW('Sanitation Data'!I164)))</f>
        <v/>
      </c>
      <c r="DL170" s="382" t="str">
        <f ca="1">+IF(OFFSET('Sanitation Data'!$I$30,0,10*ROW('Sanitation Data'!I164))="","",OFFSET('Sanitation Data'!$I$30,0,10*ROW('Sanitation Data'!I164)))</f>
        <v/>
      </c>
      <c r="DM170" s="382" t="str">
        <f ca="1">+IF(OFFSET('Sanitation Data'!$I$31,0,10*ROW('Sanitation Data'!I164))="","",OFFSET('Sanitation Data'!$I$31,0,10*ROW('Sanitation Data'!I164)))</f>
        <v/>
      </c>
      <c r="DN170" s="382" t="str">
        <f ca="1">+IF(OFFSET('Sanitation Data'!$I$32,0,10*ROW('Sanitation Data'!I164))="","",OFFSET('Sanitation Data'!$I$32,0,10*ROW('Sanitation Data'!I164)))</f>
        <v/>
      </c>
      <c r="DO170" s="382" t="str">
        <f ca="1">+IF(OFFSET('Hygiene Data'!$D$11,0,10*ROW('Hygiene Data'!D164))="","",OFFSET('Hygiene Data'!$D$11,0,10*ROW('Hygiene Data'!D164)))</f>
        <v/>
      </c>
      <c r="DP170" s="382" t="str">
        <f ca="1">+IF(OFFSET('Hygiene Data'!$D$12,0,10*ROW('Hygiene Data'!D164))="","",OFFSET('Hygiene Data'!$D$12,0,10*ROW('Hygiene Data'!D164)))</f>
        <v/>
      </c>
      <c r="DQ170" s="382" t="str">
        <f ca="1">+IF(OFFSET('Hygiene Data'!$D$13,0,10*ROW('Hygiene Data'!D164))="","",OFFSET('Hygiene Data'!$D$13,0,10*ROW('Hygiene Data'!D164)))</f>
        <v/>
      </c>
      <c r="DR170" s="382" t="str">
        <f ca="1">+IF(OFFSET('Hygiene Data'!$E$11,0,10*ROW('Hygiene Data'!E164))="","",OFFSET('Hygiene Data'!$E$11,0,10*ROW('Hygiene Data'!E164)))</f>
        <v/>
      </c>
      <c r="DS170" s="382" t="str">
        <f ca="1">+IF(OFFSET('Hygiene Data'!$E$12,0,10*ROW('Hygiene Data'!E164))="","",OFFSET('Hygiene Data'!$E$12,0,10*ROW('Hygiene Data'!E164)))</f>
        <v/>
      </c>
      <c r="DT170" s="382" t="str">
        <f ca="1">+IF(OFFSET('Hygiene Data'!$E$13,0,10*ROW('Hygiene Data'!E164))="","",OFFSET('Hygiene Data'!$E$13,0,10*ROW('Hygiene Data'!E164)))</f>
        <v/>
      </c>
      <c r="DU170" s="382" t="str">
        <f ca="1">+IF(OFFSET('Hygiene Data'!$F$11,0,10*ROW('Hygiene Data'!F164))="","",OFFSET('Hygiene Data'!$F$11,0,10*ROW('Hygiene Data'!F164)))</f>
        <v/>
      </c>
      <c r="DV170" s="382" t="str">
        <f ca="1">+IF(OFFSET('Hygiene Data'!$F$12,0,10*ROW('Hygiene Data'!F164))="","",OFFSET('Hygiene Data'!$F$12,0,10*ROW('Hygiene Data'!F164)))</f>
        <v/>
      </c>
      <c r="DW170" s="382" t="str">
        <f ca="1">+IF(OFFSET('Hygiene Data'!$F$13,0,10*ROW('Hygiene Data'!F164))="","",OFFSET('Hygiene Data'!$F$13,0,10*ROW('Hygiene Data'!F164)))</f>
        <v/>
      </c>
      <c r="DX170" s="382" t="str">
        <f ca="1">+IF(OFFSET('Hygiene Data'!$G$11,0,10*ROW('Hygiene Data'!G164))="","",OFFSET('Hygiene Data'!$G$11,0,10*ROW('Hygiene Data'!G164)))</f>
        <v/>
      </c>
      <c r="DY170" s="382" t="str">
        <f ca="1">+IF(OFFSET('Hygiene Data'!$G$12,0,10*ROW('Hygiene Data'!G164))="","",OFFSET('Hygiene Data'!$G$12,0,10*ROW('Hygiene Data'!G164)))</f>
        <v/>
      </c>
      <c r="DZ170" s="382" t="str">
        <f ca="1">+IF(OFFSET('Hygiene Data'!$G$13,0,10*ROW('Hygiene Data'!G164))="","",OFFSET('Hygiene Data'!$G$13,0,10*ROW('Hygiene Data'!G164)))</f>
        <v/>
      </c>
      <c r="EA170" s="382" t="str">
        <f ca="1">+IF(OFFSET('Hygiene Data'!$H$11,0,10*ROW('Hygiene Data'!H164))="","",OFFSET('Hygiene Data'!$H$11,0,10*ROW('Hygiene Data'!H164)))</f>
        <v/>
      </c>
      <c r="EB170" s="382" t="str">
        <f ca="1">+IF(OFFSET('Hygiene Data'!$H$12,0,10*ROW('Hygiene Data'!H164))="","",OFFSET('Hygiene Data'!$H$12,0,10*ROW('Hygiene Data'!H164)))</f>
        <v/>
      </c>
      <c r="EC170" s="382" t="str">
        <f ca="1">+IF(OFFSET('Hygiene Data'!$H$13,0,10*ROW('Hygiene Data'!H164))="","",OFFSET('Hygiene Data'!$H$13,0,10*ROW('Hygiene Data'!H164)))</f>
        <v/>
      </c>
      <c r="ED170" s="382" t="str">
        <f ca="1">+IF(OFFSET('Hygiene Data'!$I$11,0,10*ROW('Hygiene Data'!I164))="","",OFFSET('Hygiene Data'!$I$11,0,10*ROW('Hygiene Data'!I164)))</f>
        <v/>
      </c>
      <c r="EE170" s="382" t="str">
        <f ca="1">+IF(OFFSET('Hygiene Data'!$I$12,0,10*ROW('Hygiene Data'!I164))="","",OFFSET('Hygiene Data'!$I$12,0,10*ROW('Hygiene Data'!I164)))</f>
        <v/>
      </c>
      <c r="EF170" s="382" t="str">
        <f ca="1">+IF(OFFSET('Hygiene Data'!$I$13,0,10*ROW('Hygiene Data'!I164))="","",OFFSET('Hygiene Data'!$I$13,0,10*ROW('Hygiene Data'!I164)))</f>
        <v/>
      </c>
    </row>
    <row r="171" spans="1:136" x14ac:dyDescent="0.25">
      <c r="A171" s="491" t="str">
        <f ca="1">+IF(OFFSET('Water Data'!$B$2,0,10*ROW('Water Data'!E165))="","",OFFSET('Water Data'!$B$2,0,10*ROW('Water Data'!E165)))</f>
        <v/>
      </c>
      <c r="B171" s="491"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18" t="str">
        <f t="shared" ca="1" si="2"/>
        <v/>
      </c>
      <c r="D171" s="519"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19"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19"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19"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19"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19"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19"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19"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19"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19"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19"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19"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19"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19"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19"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19"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19"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19"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20"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20"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20"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20"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20"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20"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20"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20"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20"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20"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20"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20"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20"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20"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20"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20"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20"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20"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20"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20"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20"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20"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20"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20"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20"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20"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20"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20"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20"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20"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21"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97"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21"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21"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21"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21"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21"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21"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21"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21"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21"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21"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21"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21"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21"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21"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21"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21"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82" t="str">
        <f ca="1">+IF(OFFSET('Water Data'!$D$27,0,10*ROW('Water Data'!D165))="","",OFFSET('Water Data'!$D$27,0,10*ROW('Water Data'!D165)))</f>
        <v/>
      </c>
      <c r="BT171" s="382" t="str">
        <f ca="1">+IF(OFFSET('Water Data'!$D$28,0,10*ROW('Water Data'!D165))="","",OFFSET('Water Data'!$D$28,0,10*ROW('Water Data'!D165)))</f>
        <v/>
      </c>
      <c r="BU171" s="382" t="str">
        <f ca="1">+IF(OFFSET('Water Data'!$D$29,0,10*ROW('Water Data'!D165))="","",OFFSET('Water Data'!$D$29,0,10*ROW('Water Data'!D165)))</f>
        <v/>
      </c>
      <c r="BV171" s="382" t="str">
        <f ca="1">+IF(OFFSET('Water Data'!$E$27,0,10*ROW('Water Data'!E165))="","",OFFSET('Water Data'!$E$27,0,10*ROW('Water Data'!E165)))</f>
        <v/>
      </c>
      <c r="BW171" s="382" t="str">
        <f ca="1">+IF(OFFSET('Water Data'!$E$28,0,10*ROW('Water Data'!E165))="","",OFFSET('Water Data'!$E$28,0,10*ROW('Water Data'!E165)))</f>
        <v/>
      </c>
      <c r="BX171" s="382" t="str">
        <f ca="1">+IF(OFFSET('Water Data'!$E$29,0,10*ROW('Water Data'!E165))="","",OFFSET('Water Data'!$E$29,0,10*ROW('Water Data'!E165)))</f>
        <v/>
      </c>
      <c r="BY171" s="382" t="str">
        <f ca="1">+IF(OFFSET('Water Data'!$F$27,0,10*ROW('Water Data'!F165))="","",OFFSET('Water Data'!$F$27,0,10*ROW('Water Data'!F165)))</f>
        <v/>
      </c>
      <c r="BZ171" s="382" t="str">
        <f ca="1">+IF(OFFSET('Water Data'!$F$28,0,10*ROW('Water Data'!F165))="","",OFFSET('Water Data'!$F$28,0,10*ROW('Water Data'!F165)))</f>
        <v/>
      </c>
      <c r="CA171" s="382" t="str">
        <f ca="1">+IF(OFFSET('Water Data'!$F$29,0,10*ROW('Water Data'!F165))="","",OFFSET('Water Data'!$F$29,0,10*ROW('Water Data'!F165)))</f>
        <v/>
      </c>
      <c r="CB171" s="382" t="str">
        <f ca="1">+IF(OFFSET('Water Data'!$G$27,0,10*ROW('Water Data'!G165))="","",OFFSET('Water Data'!$G$27,0,10*ROW('Water Data'!G165)))</f>
        <v/>
      </c>
      <c r="CC171" s="382" t="str">
        <f ca="1">+IF(OFFSET('Water Data'!$G$28,0,10*ROW('Water Data'!G165))="","",OFFSET('Water Data'!$G$28,0,10*ROW('Water Data'!G165)))</f>
        <v/>
      </c>
      <c r="CD171" s="382" t="str">
        <f ca="1">+IF(OFFSET('Water Data'!$G$29,0,10*ROW('Water Data'!G165))="","",OFFSET('Water Data'!$G$29,0,10*ROW('Water Data'!G165)))</f>
        <v/>
      </c>
      <c r="CE171" s="382" t="str">
        <f ca="1">+IF(OFFSET('Water Data'!$H$27,0,10*ROW('Water Data'!H165))="","",OFFSET('Water Data'!$H$27,0,10*ROW('Water Data'!H165)))</f>
        <v/>
      </c>
      <c r="CF171" s="382" t="str">
        <f ca="1">+IF(OFFSET('Water Data'!$H$28,0,10*ROW('Water Data'!H165))="","",OFFSET('Water Data'!$H$28,0,10*ROW('Water Data'!H165)))</f>
        <v/>
      </c>
      <c r="CG171" s="382" t="str">
        <f ca="1">+IF(OFFSET('Water Data'!$H$29,0,10*ROW('Water Data'!H165))="","",OFFSET('Water Data'!$H$29,0,10*ROW('Water Data'!H165)))</f>
        <v/>
      </c>
      <c r="CH171" s="382" t="str">
        <f ca="1">+IF(OFFSET('Water Data'!$I$27,0,10*ROW('Water Data'!I165))="","",OFFSET('Water Data'!$I$27,0,10*ROW('Water Data'!I165)))</f>
        <v/>
      </c>
      <c r="CI171" s="382" t="str">
        <f ca="1">+IF(OFFSET('Water Data'!$I$28,0,10*ROW('Water Data'!I165))="","",OFFSET('Water Data'!$I$28,0,10*ROW('Water Data'!I165)))</f>
        <v/>
      </c>
      <c r="CJ171" s="382" t="str">
        <f ca="1">+IF(OFFSET('Water Data'!$I$29,0,10*ROW('Water Data'!I165))="","",OFFSET('Water Data'!$I$29,0,10*ROW('Water Data'!I165)))</f>
        <v/>
      </c>
      <c r="CK171" s="382" t="str">
        <f ca="1">+IF(OFFSET('Sanitation Data'!$D$28,0,10*ROW('Sanitation Data'!D165))="","",OFFSET('Sanitation Data'!$D$28,0,10*ROW('Sanitation Data'!D165)))</f>
        <v/>
      </c>
      <c r="CL171" s="382" t="str">
        <f ca="1">+IF(OFFSET('Sanitation Data'!$D$29,0,10*ROW('Sanitation Data'!D165))="","",OFFSET('Sanitation Data'!$D$29,0,10*ROW('Sanitation Data'!D165)))</f>
        <v/>
      </c>
      <c r="CM171" s="382" t="str">
        <f ca="1">+IF(OFFSET('Sanitation Data'!$D$30,0,10*ROW('Sanitation Data'!D165))="","",OFFSET('Sanitation Data'!$D$30,0,10*ROW('Sanitation Data'!D165)))</f>
        <v/>
      </c>
      <c r="CN171" s="382" t="str">
        <f ca="1">+IF(OFFSET('Sanitation Data'!$D$31,0,10*ROW('Sanitation Data'!D165))="","",OFFSET('Sanitation Data'!$D$31,0,10*ROW('Sanitation Data'!D165)))</f>
        <v/>
      </c>
      <c r="CO171" s="382" t="str">
        <f ca="1">+IF(OFFSET('Sanitation Data'!$D$32,0,10*ROW('Sanitation Data'!D165))="","",OFFSET('Sanitation Data'!$D$32,0,10*ROW('Sanitation Data'!D165)))</f>
        <v/>
      </c>
      <c r="CP171" s="382" t="str">
        <f ca="1">+IF(OFFSET('Sanitation Data'!$E$28,0,10*ROW('Sanitation Data'!E165))="","",OFFSET('Sanitation Data'!$E$28,0,10*ROW('Sanitation Data'!E165)))</f>
        <v/>
      </c>
      <c r="CQ171" s="382" t="str">
        <f ca="1">+IF(OFFSET('Sanitation Data'!$E$29,0,10*ROW('Sanitation Data'!E165))="","",OFFSET('Sanitation Data'!$E$29,0,10*ROW('Sanitation Data'!E165)))</f>
        <v/>
      </c>
      <c r="CR171" s="382" t="str">
        <f ca="1">+IF(OFFSET('Sanitation Data'!$E$30,0,10*ROW('Sanitation Data'!E165))="","",OFFSET('Sanitation Data'!$E$30,0,10*ROW('Sanitation Data'!E165)))</f>
        <v/>
      </c>
      <c r="CS171" s="382" t="str">
        <f ca="1">+IF(OFFSET('Sanitation Data'!$E$31,0,10*ROW('Sanitation Data'!E165))="","",OFFSET('Sanitation Data'!$E$31,0,10*ROW('Sanitation Data'!E165)))</f>
        <v/>
      </c>
      <c r="CT171" s="382" t="str">
        <f ca="1">+IF(OFFSET('Sanitation Data'!$E$32,0,10*ROW('Sanitation Data'!E165))="","",OFFSET('Sanitation Data'!$E$32,0,10*ROW('Sanitation Data'!E165)))</f>
        <v/>
      </c>
      <c r="CU171" s="382" t="str">
        <f ca="1">+IF(OFFSET('Sanitation Data'!$F$28,0,10*ROW('Sanitation Data'!F165))="","",OFFSET('Sanitation Data'!$F$28,0,10*ROW('Sanitation Data'!F165)))</f>
        <v/>
      </c>
      <c r="CV171" s="382" t="str">
        <f ca="1">+IF(OFFSET('Sanitation Data'!$F$29,0,10*ROW('Sanitation Data'!F165))="","",OFFSET('Sanitation Data'!$F$29,0,10*ROW('Sanitation Data'!F165)))</f>
        <v/>
      </c>
      <c r="CW171" s="382" t="str">
        <f ca="1">+IF(OFFSET('Sanitation Data'!$F$30,0,10*ROW('Sanitation Data'!F165))="","",OFFSET('Sanitation Data'!$F$30,0,10*ROW('Sanitation Data'!F165)))</f>
        <v/>
      </c>
      <c r="CX171" s="382" t="str">
        <f ca="1">+IF(OFFSET('Sanitation Data'!$F$31,0,10*ROW('Sanitation Data'!F165))="","",OFFSET('Sanitation Data'!$F$31,0,10*ROW('Sanitation Data'!F165)))</f>
        <v/>
      </c>
      <c r="CY171" s="382" t="str">
        <f ca="1">+IF(OFFSET('Sanitation Data'!$F$32,0,10*ROW('Sanitation Data'!F165))="","",OFFSET('Sanitation Data'!$F$32,0,10*ROW('Sanitation Data'!F165)))</f>
        <v/>
      </c>
      <c r="CZ171" s="382" t="str">
        <f ca="1">+IF(OFFSET('Sanitation Data'!$G$28,0,10*ROW('Sanitation Data'!G165))="","",OFFSET('Sanitation Data'!$G$28,0,10*ROW('Sanitation Data'!G165)))</f>
        <v/>
      </c>
      <c r="DA171" s="382" t="str">
        <f ca="1">+IF(OFFSET('Sanitation Data'!$G$29,0,10*ROW('Sanitation Data'!G165))="","",OFFSET('Sanitation Data'!$G$29,0,10*ROW('Sanitation Data'!G165)))</f>
        <v/>
      </c>
      <c r="DB171" s="382" t="str">
        <f ca="1">+IF(OFFSET('Sanitation Data'!$G$30,0,10*ROW('Sanitation Data'!G165))="","",OFFSET('Sanitation Data'!$G$30,0,10*ROW('Sanitation Data'!G165)))</f>
        <v/>
      </c>
      <c r="DC171" s="382" t="str">
        <f ca="1">+IF(OFFSET('Sanitation Data'!$G$31,0,10*ROW('Sanitation Data'!G165))="","",OFFSET('Sanitation Data'!$G$31,0,10*ROW('Sanitation Data'!G165)))</f>
        <v/>
      </c>
      <c r="DD171" s="382" t="str">
        <f ca="1">+IF(OFFSET('Sanitation Data'!$G$32,0,10*ROW('Sanitation Data'!G165))="","",OFFSET('Sanitation Data'!$G$32,0,10*ROW('Sanitation Data'!G165)))</f>
        <v/>
      </c>
      <c r="DE171" s="382" t="str">
        <f ca="1">+IF(OFFSET('Sanitation Data'!$H$28,0,10*ROW('Sanitation Data'!H165))="","",OFFSET('Sanitation Data'!$H$28,0,10*ROW('Sanitation Data'!H165)))</f>
        <v/>
      </c>
      <c r="DF171" s="382" t="str">
        <f ca="1">+IF(OFFSET('Sanitation Data'!$H$29,0,10*ROW('Sanitation Data'!H165))="","",OFFSET('Sanitation Data'!$H$29,0,10*ROW('Sanitation Data'!H165)))</f>
        <v/>
      </c>
      <c r="DG171" s="382" t="str">
        <f ca="1">+IF(OFFSET('Sanitation Data'!$H$30,0,10*ROW('Sanitation Data'!H165))="","",OFFSET('Sanitation Data'!$H$30,0,10*ROW('Sanitation Data'!H165)))</f>
        <v/>
      </c>
      <c r="DH171" s="382" t="str">
        <f ca="1">+IF(OFFSET('Sanitation Data'!$H$31,0,10*ROW('Sanitation Data'!H165))="","",OFFSET('Sanitation Data'!$H$31,0,10*ROW('Sanitation Data'!H165)))</f>
        <v/>
      </c>
      <c r="DI171" s="382" t="str">
        <f ca="1">+IF(OFFSET('Sanitation Data'!$H$32,0,10*ROW('Sanitation Data'!H165))="","",OFFSET('Sanitation Data'!$H$32,0,10*ROW('Sanitation Data'!H165)))</f>
        <v/>
      </c>
      <c r="DJ171" s="382" t="str">
        <f ca="1">+IF(OFFSET('Sanitation Data'!$I$28,0,10*ROW('Sanitation Data'!I165))="","",OFFSET('Sanitation Data'!$I$28,0,10*ROW('Sanitation Data'!I165)))</f>
        <v/>
      </c>
      <c r="DK171" s="382" t="str">
        <f ca="1">+IF(OFFSET('Sanitation Data'!$I$29,0,10*ROW('Sanitation Data'!I165))="","",OFFSET('Sanitation Data'!$I$29,0,10*ROW('Sanitation Data'!I165)))</f>
        <v/>
      </c>
      <c r="DL171" s="382" t="str">
        <f ca="1">+IF(OFFSET('Sanitation Data'!$I$30,0,10*ROW('Sanitation Data'!I165))="","",OFFSET('Sanitation Data'!$I$30,0,10*ROW('Sanitation Data'!I165)))</f>
        <v/>
      </c>
      <c r="DM171" s="382" t="str">
        <f ca="1">+IF(OFFSET('Sanitation Data'!$I$31,0,10*ROW('Sanitation Data'!I165))="","",OFFSET('Sanitation Data'!$I$31,0,10*ROW('Sanitation Data'!I165)))</f>
        <v/>
      </c>
      <c r="DN171" s="382" t="str">
        <f ca="1">+IF(OFFSET('Sanitation Data'!$I$32,0,10*ROW('Sanitation Data'!I165))="","",OFFSET('Sanitation Data'!$I$32,0,10*ROW('Sanitation Data'!I165)))</f>
        <v/>
      </c>
      <c r="DO171" s="382" t="str">
        <f ca="1">+IF(OFFSET('Hygiene Data'!$D$11,0,10*ROW('Hygiene Data'!D165))="","",OFFSET('Hygiene Data'!$D$11,0,10*ROW('Hygiene Data'!D165)))</f>
        <v/>
      </c>
      <c r="DP171" s="382" t="str">
        <f ca="1">+IF(OFFSET('Hygiene Data'!$D$12,0,10*ROW('Hygiene Data'!D165))="","",OFFSET('Hygiene Data'!$D$12,0,10*ROW('Hygiene Data'!D165)))</f>
        <v/>
      </c>
      <c r="DQ171" s="382" t="str">
        <f ca="1">+IF(OFFSET('Hygiene Data'!$D$13,0,10*ROW('Hygiene Data'!D165))="","",OFFSET('Hygiene Data'!$D$13,0,10*ROW('Hygiene Data'!D165)))</f>
        <v/>
      </c>
      <c r="DR171" s="382" t="str">
        <f ca="1">+IF(OFFSET('Hygiene Data'!$E$11,0,10*ROW('Hygiene Data'!E165))="","",OFFSET('Hygiene Data'!$E$11,0,10*ROW('Hygiene Data'!E165)))</f>
        <v/>
      </c>
      <c r="DS171" s="382" t="str">
        <f ca="1">+IF(OFFSET('Hygiene Data'!$E$12,0,10*ROW('Hygiene Data'!E165))="","",OFFSET('Hygiene Data'!$E$12,0,10*ROW('Hygiene Data'!E165)))</f>
        <v/>
      </c>
      <c r="DT171" s="382" t="str">
        <f ca="1">+IF(OFFSET('Hygiene Data'!$E$13,0,10*ROW('Hygiene Data'!E165))="","",OFFSET('Hygiene Data'!$E$13,0,10*ROW('Hygiene Data'!E165)))</f>
        <v/>
      </c>
      <c r="DU171" s="382" t="str">
        <f ca="1">+IF(OFFSET('Hygiene Data'!$F$11,0,10*ROW('Hygiene Data'!F165))="","",OFFSET('Hygiene Data'!$F$11,0,10*ROW('Hygiene Data'!F165)))</f>
        <v/>
      </c>
      <c r="DV171" s="382" t="str">
        <f ca="1">+IF(OFFSET('Hygiene Data'!$F$12,0,10*ROW('Hygiene Data'!F165))="","",OFFSET('Hygiene Data'!$F$12,0,10*ROW('Hygiene Data'!F165)))</f>
        <v/>
      </c>
      <c r="DW171" s="382" t="str">
        <f ca="1">+IF(OFFSET('Hygiene Data'!$F$13,0,10*ROW('Hygiene Data'!F165))="","",OFFSET('Hygiene Data'!$F$13,0,10*ROW('Hygiene Data'!F165)))</f>
        <v/>
      </c>
      <c r="DX171" s="382" t="str">
        <f ca="1">+IF(OFFSET('Hygiene Data'!$G$11,0,10*ROW('Hygiene Data'!G165))="","",OFFSET('Hygiene Data'!$G$11,0,10*ROW('Hygiene Data'!G165)))</f>
        <v/>
      </c>
      <c r="DY171" s="382" t="str">
        <f ca="1">+IF(OFFSET('Hygiene Data'!$G$12,0,10*ROW('Hygiene Data'!G165))="","",OFFSET('Hygiene Data'!$G$12,0,10*ROW('Hygiene Data'!G165)))</f>
        <v/>
      </c>
      <c r="DZ171" s="382" t="str">
        <f ca="1">+IF(OFFSET('Hygiene Data'!$G$13,0,10*ROW('Hygiene Data'!G165))="","",OFFSET('Hygiene Data'!$G$13,0,10*ROW('Hygiene Data'!G165)))</f>
        <v/>
      </c>
      <c r="EA171" s="382" t="str">
        <f ca="1">+IF(OFFSET('Hygiene Data'!$H$11,0,10*ROW('Hygiene Data'!H165))="","",OFFSET('Hygiene Data'!$H$11,0,10*ROW('Hygiene Data'!H165)))</f>
        <v/>
      </c>
      <c r="EB171" s="382" t="str">
        <f ca="1">+IF(OFFSET('Hygiene Data'!$H$12,0,10*ROW('Hygiene Data'!H165))="","",OFFSET('Hygiene Data'!$H$12,0,10*ROW('Hygiene Data'!H165)))</f>
        <v/>
      </c>
      <c r="EC171" s="382" t="str">
        <f ca="1">+IF(OFFSET('Hygiene Data'!$H$13,0,10*ROW('Hygiene Data'!H165))="","",OFFSET('Hygiene Data'!$H$13,0,10*ROW('Hygiene Data'!H165)))</f>
        <v/>
      </c>
      <c r="ED171" s="382" t="str">
        <f ca="1">+IF(OFFSET('Hygiene Data'!$I$11,0,10*ROW('Hygiene Data'!I165))="","",OFFSET('Hygiene Data'!$I$11,0,10*ROW('Hygiene Data'!I165)))</f>
        <v/>
      </c>
      <c r="EE171" s="382" t="str">
        <f ca="1">+IF(OFFSET('Hygiene Data'!$I$12,0,10*ROW('Hygiene Data'!I165))="","",OFFSET('Hygiene Data'!$I$12,0,10*ROW('Hygiene Data'!I165)))</f>
        <v/>
      </c>
      <c r="EF171" s="382" t="str">
        <f ca="1">+IF(OFFSET('Hygiene Data'!$I$13,0,10*ROW('Hygiene Data'!I165))="","",OFFSET('Hygiene Data'!$I$13,0,10*ROW('Hygiene Data'!I165)))</f>
        <v/>
      </c>
    </row>
    <row r="172" spans="1:136" x14ac:dyDescent="0.25">
      <c r="A172" s="491" t="str">
        <f ca="1">+IF(OFFSET('Water Data'!$B$2,0,10*ROW('Water Data'!E166))="","",OFFSET('Water Data'!$B$2,0,10*ROW('Water Data'!E166)))</f>
        <v/>
      </c>
      <c r="B172" s="491"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18" t="str">
        <f t="shared" ca="1" si="2"/>
        <v/>
      </c>
      <c r="D172" s="519"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19"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19"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19"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19"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19"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19"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19"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19"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19"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19"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19"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19"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19"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19"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19"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19"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19"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20"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20"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20"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20"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20"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20"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20"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20"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20"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20"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20"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20"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20"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20"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20"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20"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20"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20"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20"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20"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20"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20"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20"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20"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20"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20"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20"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20"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20"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20"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21"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97"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21"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21"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21"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21"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21"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21"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21"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21"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21"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21"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21"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21"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21"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21"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21"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21"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82" t="str">
        <f ca="1">+IF(OFFSET('Water Data'!$D$27,0,10*ROW('Water Data'!D166))="","",OFFSET('Water Data'!$D$27,0,10*ROW('Water Data'!D166)))</f>
        <v/>
      </c>
      <c r="BT172" s="382" t="str">
        <f ca="1">+IF(OFFSET('Water Data'!$D$28,0,10*ROW('Water Data'!D166))="","",OFFSET('Water Data'!$D$28,0,10*ROW('Water Data'!D166)))</f>
        <v/>
      </c>
      <c r="BU172" s="382" t="str">
        <f ca="1">+IF(OFFSET('Water Data'!$D$29,0,10*ROW('Water Data'!D166))="","",OFFSET('Water Data'!$D$29,0,10*ROW('Water Data'!D166)))</f>
        <v/>
      </c>
      <c r="BV172" s="382" t="str">
        <f ca="1">+IF(OFFSET('Water Data'!$E$27,0,10*ROW('Water Data'!E166))="","",OFFSET('Water Data'!$E$27,0,10*ROW('Water Data'!E166)))</f>
        <v/>
      </c>
      <c r="BW172" s="382" t="str">
        <f ca="1">+IF(OFFSET('Water Data'!$E$28,0,10*ROW('Water Data'!E166))="","",OFFSET('Water Data'!$E$28,0,10*ROW('Water Data'!E166)))</f>
        <v/>
      </c>
      <c r="BX172" s="382" t="str">
        <f ca="1">+IF(OFFSET('Water Data'!$E$29,0,10*ROW('Water Data'!E166))="","",OFFSET('Water Data'!$E$29,0,10*ROW('Water Data'!E166)))</f>
        <v/>
      </c>
      <c r="BY172" s="382" t="str">
        <f ca="1">+IF(OFFSET('Water Data'!$F$27,0,10*ROW('Water Data'!F166))="","",OFFSET('Water Data'!$F$27,0,10*ROW('Water Data'!F166)))</f>
        <v/>
      </c>
      <c r="BZ172" s="382" t="str">
        <f ca="1">+IF(OFFSET('Water Data'!$F$28,0,10*ROW('Water Data'!F166))="","",OFFSET('Water Data'!$F$28,0,10*ROW('Water Data'!F166)))</f>
        <v/>
      </c>
      <c r="CA172" s="382" t="str">
        <f ca="1">+IF(OFFSET('Water Data'!$F$29,0,10*ROW('Water Data'!F166))="","",OFFSET('Water Data'!$F$29,0,10*ROW('Water Data'!F166)))</f>
        <v/>
      </c>
      <c r="CB172" s="382" t="str">
        <f ca="1">+IF(OFFSET('Water Data'!$G$27,0,10*ROW('Water Data'!G166))="","",OFFSET('Water Data'!$G$27,0,10*ROW('Water Data'!G166)))</f>
        <v/>
      </c>
      <c r="CC172" s="382" t="str">
        <f ca="1">+IF(OFFSET('Water Data'!$G$28,0,10*ROW('Water Data'!G166))="","",OFFSET('Water Data'!$G$28,0,10*ROW('Water Data'!G166)))</f>
        <v/>
      </c>
      <c r="CD172" s="382" t="str">
        <f ca="1">+IF(OFFSET('Water Data'!$G$29,0,10*ROW('Water Data'!G166))="","",OFFSET('Water Data'!$G$29,0,10*ROW('Water Data'!G166)))</f>
        <v/>
      </c>
      <c r="CE172" s="382" t="str">
        <f ca="1">+IF(OFFSET('Water Data'!$H$27,0,10*ROW('Water Data'!H166))="","",OFFSET('Water Data'!$H$27,0,10*ROW('Water Data'!H166)))</f>
        <v/>
      </c>
      <c r="CF172" s="382" t="str">
        <f ca="1">+IF(OFFSET('Water Data'!$H$28,0,10*ROW('Water Data'!H166))="","",OFFSET('Water Data'!$H$28,0,10*ROW('Water Data'!H166)))</f>
        <v/>
      </c>
      <c r="CG172" s="382" t="str">
        <f ca="1">+IF(OFFSET('Water Data'!$H$29,0,10*ROW('Water Data'!H166))="","",OFFSET('Water Data'!$H$29,0,10*ROW('Water Data'!H166)))</f>
        <v/>
      </c>
      <c r="CH172" s="382" t="str">
        <f ca="1">+IF(OFFSET('Water Data'!$I$27,0,10*ROW('Water Data'!I166))="","",OFFSET('Water Data'!$I$27,0,10*ROW('Water Data'!I166)))</f>
        <v/>
      </c>
      <c r="CI172" s="382" t="str">
        <f ca="1">+IF(OFFSET('Water Data'!$I$28,0,10*ROW('Water Data'!I166))="","",OFFSET('Water Data'!$I$28,0,10*ROW('Water Data'!I166)))</f>
        <v/>
      </c>
      <c r="CJ172" s="382" t="str">
        <f ca="1">+IF(OFFSET('Water Data'!$I$29,0,10*ROW('Water Data'!I166))="","",OFFSET('Water Data'!$I$29,0,10*ROW('Water Data'!I166)))</f>
        <v/>
      </c>
      <c r="CK172" s="382" t="str">
        <f ca="1">+IF(OFFSET('Sanitation Data'!$D$28,0,10*ROW('Sanitation Data'!D166))="","",OFFSET('Sanitation Data'!$D$28,0,10*ROW('Sanitation Data'!D166)))</f>
        <v/>
      </c>
      <c r="CL172" s="382" t="str">
        <f ca="1">+IF(OFFSET('Sanitation Data'!$D$29,0,10*ROW('Sanitation Data'!D166))="","",OFFSET('Sanitation Data'!$D$29,0,10*ROW('Sanitation Data'!D166)))</f>
        <v/>
      </c>
      <c r="CM172" s="382" t="str">
        <f ca="1">+IF(OFFSET('Sanitation Data'!$D$30,0,10*ROW('Sanitation Data'!D166))="","",OFFSET('Sanitation Data'!$D$30,0,10*ROW('Sanitation Data'!D166)))</f>
        <v/>
      </c>
      <c r="CN172" s="382" t="str">
        <f ca="1">+IF(OFFSET('Sanitation Data'!$D$31,0,10*ROW('Sanitation Data'!D166))="","",OFFSET('Sanitation Data'!$D$31,0,10*ROW('Sanitation Data'!D166)))</f>
        <v/>
      </c>
      <c r="CO172" s="382" t="str">
        <f ca="1">+IF(OFFSET('Sanitation Data'!$D$32,0,10*ROW('Sanitation Data'!D166))="","",OFFSET('Sanitation Data'!$D$32,0,10*ROW('Sanitation Data'!D166)))</f>
        <v/>
      </c>
      <c r="CP172" s="382" t="str">
        <f ca="1">+IF(OFFSET('Sanitation Data'!$E$28,0,10*ROW('Sanitation Data'!E166))="","",OFFSET('Sanitation Data'!$E$28,0,10*ROW('Sanitation Data'!E166)))</f>
        <v/>
      </c>
      <c r="CQ172" s="382" t="str">
        <f ca="1">+IF(OFFSET('Sanitation Data'!$E$29,0,10*ROW('Sanitation Data'!E166))="","",OFFSET('Sanitation Data'!$E$29,0,10*ROW('Sanitation Data'!E166)))</f>
        <v/>
      </c>
      <c r="CR172" s="382" t="str">
        <f ca="1">+IF(OFFSET('Sanitation Data'!$E$30,0,10*ROW('Sanitation Data'!E166))="","",OFFSET('Sanitation Data'!$E$30,0,10*ROW('Sanitation Data'!E166)))</f>
        <v/>
      </c>
      <c r="CS172" s="382" t="str">
        <f ca="1">+IF(OFFSET('Sanitation Data'!$E$31,0,10*ROW('Sanitation Data'!E166))="","",OFFSET('Sanitation Data'!$E$31,0,10*ROW('Sanitation Data'!E166)))</f>
        <v/>
      </c>
      <c r="CT172" s="382" t="str">
        <f ca="1">+IF(OFFSET('Sanitation Data'!$E$32,0,10*ROW('Sanitation Data'!E166))="","",OFFSET('Sanitation Data'!$E$32,0,10*ROW('Sanitation Data'!E166)))</f>
        <v/>
      </c>
      <c r="CU172" s="382" t="str">
        <f ca="1">+IF(OFFSET('Sanitation Data'!$F$28,0,10*ROW('Sanitation Data'!F166))="","",OFFSET('Sanitation Data'!$F$28,0,10*ROW('Sanitation Data'!F166)))</f>
        <v/>
      </c>
      <c r="CV172" s="382" t="str">
        <f ca="1">+IF(OFFSET('Sanitation Data'!$F$29,0,10*ROW('Sanitation Data'!F166))="","",OFFSET('Sanitation Data'!$F$29,0,10*ROW('Sanitation Data'!F166)))</f>
        <v/>
      </c>
      <c r="CW172" s="382" t="str">
        <f ca="1">+IF(OFFSET('Sanitation Data'!$F$30,0,10*ROW('Sanitation Data'!F166))="","",OFFSET('Sanitation Data'!$F$30,0,10*ROW('Sanitation Data'!F166)))</f>
        <v/>
      </c>
      <c r="CX172" s="382" t="str">
        <f ca="1">+IF(OFFSET('Sanitation Data'!$F$31,0,10*ROW('Sanitation Data'!F166))="","",OFFSET('Sanitation Data'!$F$31,0,10*ROW('Sanitation Data'!F166)))</f>
        <v/>
      </c>
      <c r="CY172" s="382" t="str">
        <f ca="1">+IF(OFFSET('Sanitation Data'!$F$32,0,10*ROW('Sanitation Data'!F166))="","",OFFSET('Sanitation Data'!$F$32,0,10*ROW('Sanitation Data'!F166)))</f>
        <v/>
      </c>
      <c r="CZ172" s="382" t="str">
        <f ca="1">+IF(OFFSET('Sanitation Data'!$G$28,0,10*ROW('Sanitation Data'!G166))="","",OFFSET('Sanitation Data'!$G$28,0,10*ROW('Sanitation Data'!G166)))</f>
        <v/>
      </c>
      <c r="DA172" s="382" t="str">
        <f ca="1">+IF(OFFSET('Sanitation Data'!$G$29,0,10*ROW('Sanitation Data'!G166))="","",OFFSET('Sanitation Data'!$G$29,0,10*ROW('Sanitation Data'!G166)))</f>
        <v/>
      </c>
      <c r="DB172" s="382" t="str">
        <f ca="1">+IF(OFFSET('Sanitation Data'!$G$30,0,10*ROW('Sanitation Data'!G166))="","",OFFSET('Sanitation Data'!$G$30,0,10*ROW('Sanitation Data'!G166)))</f>
        <v/>
      </c>
      <c r="DC172" s="382" t="str">
        <f ca="1">+IF(OFFSET('Sanitation Data'!$G$31,0,10*ROW('Sanitation Data'!G166))="","",OFFSET('Sanitation Data'!$G$31,0,10*ROW('Sanitation Data'!G166)))</f>
        <v/>
      </c>
      <c r="DD172" s="382" t="str">
        <f ca="1">+IF(OFFSET('Sanitation Data'!$G$32,0,10*ROW('Sanitation Data'!G166))="","",OFFSET('Sanitation Data'!$G$32,0,10*ROW('Sanitation Data'!G166)))</f>
        <v/>
      </c>
      <c r="DE172" s="382" t="str">
        <f ca="1">+IF(OFFSET('Sanitation Data'!$H$28,0,10*ROW('Sanitation Data'!H166))="","",OFFSET('Sanitation Data'!$H$28,0,10*ROW('Sanitation Data'!H166)))</f>
        <v/>
      </c>
      <c r="DF172" s="382" t="str">
        <f ca="1">+IF(OFFSET('Sanitation Data'!$H$29,0,10*ROW('Sanitation Data'!H166))="","",OFFSET('Sanitation Data'!$H$29,0,10*ROW('Sanitation Data'!H166)))</f>
        <v/>
      </c>
      <c r="DG172" s="382" t="str">
        <f ca="1">+IF(OFFSET('Sanitation Data'!$H$30,0,10*ROW('Sanitation Data'!H166))="","",OFFSET('Sanitation Data'!$H$30,0,10*ROW('Sanitation Data'!H166)))</f>
        <v/>
      </c>
      <c r="DH172" s="382" t="str">
        <f ca="1">+IF(OFFSET('Sanitation Data'!$H$31,0,10*ROW('Sanitation Data'!H166))="","",OFFSET('Sanitation Data'!$H$31,0,10*ROW('Sanitation Data'!H166)))</f>
        <v/>
      </c>
      <c r="DI172" s="382" t="str">
        <f ca="1">+IF(OFFSET('Sanitation Data'!$H$32,0,10*ROW('Sanitation Data'!H166))="","",OFFSET('Sanitation Data'!$H$32,0,10*ROW('Sanitation Data'!H166)))</f>
        <v/>
      </c>
      <c r="DJ172" s="382" t="str">
        <f ca="1">+IF(OFFSET('Sanitation Data'!$I$28,0,10*ROW('Sanitation Data'!I166))="","",OFFSET('Sanitation Data'!$I$28,0,10*ROW('Sanitation Data'!I166)))</f>
        <v/>
      </c>
      <c r="DK172" s="382" t="str">
        <f ca="1">+IF(OFFSET('Sanitation Data'!$I$29,0,10*ROW('Sanitation Data'!I166))="","",OFFSET('Sanitation Data'!$I$29,0,10*ROW('Sanitation Data'!I166)))</f>
        <v/>
      </c>
      <c r="DL172" s="382" t="str">
        <f ca="1">+IF(OFFSET('Sanitation Data'!$I$30,0,10*ROW('Sanitation Data'!I166))="","",OFFSET('Sanitation Data'!$I$30,0,10*ROW('Sanitation Data'!I166)))</f>
        <v/>
      </c>
      <c r="DM172" s="382" t="str">
        <f ca="1">+IF(OFFSET('Sanitation Data'!$I$31,0,10*ROW('Sanitation Data'!I166))="","",OFFSET('Sanitation Data'!$I$31,0,10*ROW('Sanitation Data'!I166)))</f>
        <v/>
      </c>
      <c r="DN172" s="382" t="str">
        <f ca="1">+IF(OFFSET('Sanitation Data'!$I$32,0,10*ROW('Sanitation Data'!I166))="","",OFFSET('Sanitation Data'!$I$32,0,10*ROW('Sanitation Data'!I166)))</f>
        <v/>
      </c>
      <c r="DO172" s="382" t="str">
        <f ca="1">+IF(OFFSET('Hygiene Data'!$D$11,0,10*ROW('Hygiene Data'!D166))="","",OFFSET('Hygiene Data'!$D$11,0,10*ROW('Hygiene Data'!D166)))</f>
        <v/>
      </c>
      <c r="DP172" s="382" t="str">
        <f ca="1">+IF(OFFSET('Hygiene Data'!$D$12,0,10*ROW('Hygiene Data'!D166))="","",OFFSET('Hygiene Data'!$D$12,0,10*ROW('Hygiene Data'!D166)))</f>
        <v/>
      </c>
      <c r="DQ172" s="382" t="str">
        <f ca="1">+IF(OFFSET('Hygiene Data'!$D$13,0,10*ROW('Hygiene Data'!D166))="","",OFFSET('Hygiene Data'!$D$13,0,10*ROW('Hygiene Data'!D166)))</f>
        <v/>
      </c>
      <c r="DR172" s="382" t="str">
        <f ca="1">+IF(OFFSET('Hygiene Data'!$E$11,0,10*ROW('Hygiene Data'!E166))="","",OFFSET('Hygiene Data'!$E$11,0,10*ROW('Hygiene Data'!E166)))</f>
        <v/>
      </c>
      <c r="DS172" s="382" t="str">
        <f ca="1">+IF(OFFSET('Hygiene Data'!$E$12,0,10*ROW('Hygiene Data'!E166))="","",OFFSET('Hygiene Data'!$E$12,0,10*ROW('Hygiene Data'!E166)))</f>
        <v/>
      </c>
      <c r="DT172" s="382" t="str">
        <f ca="1">+IF(OFFSET('Hygiene Data'!$E$13,0,10*ROW('Hygiene Data'!E166))="","",OFFSET('Hygiene Data'!$E$13,0,10*ROW('Hygiene Data'!E166)))</f>
        <v/>
      </c>
      <c r="DU172" s="382" t="str">
        <f ca="1">+IF(OFFSET('Hygiene Data'!$F$11,0,10*ROW('Hygiene Data'!F166))="","",OFFSET('Hygiene Data'!$F$11,0,10*ROW('Hygiene Data'!F166)))</f>
        <v/>
      </c>
      <c r="DV172" s="382" t="str">
        <f ca="1">+IF(OFFSET('Hygiene Data'!$F$12,0,10*ROW('Hygiene Data'!F166))="","",OFFSET('Hygiene Data'!$F$12,0,10*ROW('Hygiene Data'!F166)))</f>
        <v/>
      </c>
      <c r="DW172" s="382" t="str">
        <f ca="1">+IF(OFFSET('Hygiene Data'!$F$13,0,10*ROW('Hygiene Data'!F166))="","",OFFSET('Hygiene Data'!$F$13,0,10*ROW('Hygiene Data'!F166)))</f>
        <v/>
      </c>
      <c r="DX172" s="382" t="str">
        <f ca="1">+IF(OFFSET('Hygiene Data'!$G$11,0,10*ROW('Hygiene Data'!G166))="","",OFFSET('Hygiene Data'!$G$11,0,10*ROW('Hygiene Data'!G166)))</f>
        <v/>
      </c>
      <c r="DY172" s="382" t="str">
        <f ca="1">+IF(OFFSET('Hygiene Data'!$G$12,0,10*ROW('Hygiene Data'!G166))="","",OFFSET('Hygiene Data'!$G$12,0,10*ROW('Hygiene Data'!G166)))</f>
        <v/>
      </c>
      <c r="DZ172" s="382" t="str">
        <f ca="1">+IF(OFFSET('Hygiene Data'!$G$13,0,10*ROW('Hygiene Data'!G166))="","",OFFSET('Hygiene Data'!$G$13,0,10*ROW('Hygiene Data'!G166)))</f>
        <v/>
      </c>
      <c r="EA172" s="382" t="str">
        <f ca="1">+IF(OFFSET('Hygiene Data'!$H$11,0,10*ROW('Hygiene Data'!H166))="","",OFFSET('Hygiene Data'!$H$11,0,10*ROW('Hygiene Data'!H166)))</f>
        <v/>
      </c>
      <c r="EB172" s="382" t="str">
        <f ca="1">+IF(OFFSET('Hygiene Data'!$H$12,0,10*ROW('Hygiene Data'!H166))="","",OFFSET('Hygiene Data'!$H$12,0,10*ROW('Hygiene Data'!H166)))</f>
        <v/>
      </c>
      <c r="EC172" s="382" t="str">
        <f ca="1">+IF(OFFSET('Hygiene Data'!$H$13,0,10*ROW('Hygiene Data'!H166))="","",OFFSET('Hygiene Data'!$H$13,0,10*ROW('Hygiene Data'!H166)))</f>
        <v/>
      </c>
      <c r="ED172" s="382" t="str">
        <f ca="1">+IF(OFFSET('Hygiene Data'!$I$11,0,10*ROW('Hygiene Data'!I166))="","",OFFSET('Hygiene Data'!$I$11,0,10*ROW('Hygiene Data'!I166)))</f>
        <v/>
      </c>
      <c r="EE172" s="382" t="str">
        <f ca="1">+IF(OFFSET('Hygiene Data'!$I$12,0,10*ROW('Hygiene Data'!I166))="","",OFFSET('Hygiene Data'!$I$12,0,10*ROW('Hygiene Data'!I166)))</f>
        <v/>
      </c>
      <c r="EF172" s="382" t="str">
        <f ca="1">+IF(OFFSET('Hygiene Data'!$I$13,0,10*ROW('Hygiene Data'!I166))="","",OFFSET('Hygiene Data'!$I$13,0,10*ROW('Hygiene Data'!I166)))</f>
        <v/>
      </c>
    </row>
    <row r="173" spans="1:136" x14ac:dyDescent="0.25">
      <c r="A173" s="491" t="str">
        <f ca="1">+IF(OFFSET('Water Data'!$B$2,0,10*ROW('Water Data'!E167))="","",OFFSET('Water Data'!$B$2,0,10*ROW('Water Data'!E167)))</f>
        <v/>
      </c>
      <c r="B173" s="491"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18" t="str">
        <f t="shared" ca="1" si="2"/>
        <v/>
      </c>
      <c r="D173" s="519"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19"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19"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19"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19"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19"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19"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19"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19"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19"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19"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19"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19"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19"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19"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19"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19"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19"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20"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20"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20"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20"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20"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20"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20"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20"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20"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20"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20"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20"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20"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20"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20"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20"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20"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20"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20"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20"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20"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20"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20"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20"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20"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20"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20"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20"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20"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20"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21"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97"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21"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21"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21"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21"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21"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21"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21"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21"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21"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21"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21"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21"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21"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21"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21"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21"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82" t="str">
        <f ca="1">+IF(OFFSET('Water Data'!$D$27,0,10*ROW('Water Data'!D167))="","",OFFSET('Water Data'!$D$27,0,10*ROW('Water Data'!D167)))</f>
        <v/>
      </c>
      <c r="BT173" s="382" t="str">
        <f ca="1">+IF(OFFSET('Water Data'!$D$28,0,10*ROW('Water Data'!D167))="","",OFFSET('Water Data'!$D$28,0,10*ROW('Water Data'!D167)))</f>
        <v/>
      </c>
      <c r="BU173" s="382" t="str">
        <f ca="1">+IF(OFFSET('Water Data'!$D$29,0,10*ROW('Water Data'!D167))="","",OFFSET('Water Data'!$D$29,0,10*ROW('Water Data'!D167)))</f>
        <v/>
      </c>
      <c r="BV173" s="382" t="str">
        <f ca="1">+IF(OFFSET('Water Data'!$E$27,0,10*ROW('Water Data'!E167))="","",OFFSET('Water Data'!$E$27,0,10*ROW('Water Data'!E167)))</f>
        <v/>
      </c>
      <c r="BW173" s="382" t="str">
        <f ca="1">+IF(OFFSET('Water Data'!$E$28,0,10*ROW('Water Data'!E167))="","",OFFSET('Water Data'!$E$28,0,10*ROW('Water Data'!E167)))</f>
        <v/>
      </c>
      <c r="BX173" s="382" t="str">
        <f ca="1">+IF(OFFSET('Water Data'!$E$29,0,10*ROW('Water Data'!E167))="","",OFFSET('Water Data'!$E$29,0,10*ROW('Water Data'!E167)))</f>
        <v/>
      </c>
      <c r="BY173" s="382" t="str">
        <f ca="1">+IF(OFFSET('Water Data'!$F$27,0,10*ROW('Water Data'!F167))="","",OFFSET('Water Data'!$F$27,0,10*ROW('Water Data'!F167)))</f>
        <v/>
      </c>
      <c r="BZ173" s="382" t="str">
        <f ca="1">+IF(OFFSET('Water Data'!$F$28,0,10*ROW('Water Data'!F167))="","",OFFSET('Water Data'!$F$28,0,10*ROW('Water Data'!F167)))</f>
        <v/>
      </c>
      <c r="CA173" s="382" t="str">
        <f ca="1">+IF(OFFSET('Water Data'!$F$29,0,10*ROW('Water Data'!F167))="","",OFFSET('Water Data'!$F$29,0,10*ROW('Water Data'!F167)))</f>
        <v/>
      </c>
      <c r="CB173" s="382" t="str">
        <f ca="1">+IF(OFFSET('Water Data'!$G$27,0,10*ROW('Water Data'!G167))="","",OFFSET('Water Data'!$G$27,0,10*ROW('Water Data'!G167)))</f>
        <v/>
      </c>
      <c r="CC173" s="382" t="str">
        <f ca="1">+IF(OFFSET('Water Data'!$G$28,0,10*ROW('Water Data'!G167))="","",OFFSET('Water Data'!$G$28,0,10*ROW('Water Data'!G167)))</f>
        <v/>
      </c>
      <c r="CD173" s="382" t="str">
        <f ca="1">+IF(OFFSET('Water Data'!$G$29,0,10*ROW('Water Data'!G167))="","",OFFSET('Water Data'!$G$29,0,10*ROW('Water Data'!G167)))</f>
        <v/>
      </c>
      <c r="CE173" s="382" t="str">
        <f ca="1">+IF(OFFSET('Water Data'!$H$27,0,10*ROW('Water Data'!H167))="","",OFFSET('Water Data'!$H$27,0,10*ROW('Water Data'!H167)))</f>
        <v/>
      </c>
      <c r="CF173" s="382" t="str">
        <f ca="1">+IF(OFFSET('Water Data'!$H$28,0,10*ROW('Water Data'!H167))="","",OFFSET('Water Data'!$H$28,0,10*ROW('Water Data'!H167)))</f>
        <v/>
      </c>
      <c r="CG173" s="382" t="str">
        <f ca="1">+IF(OFFSET('Water Data'!$H$29,0,10*ROW('Water Data'!H167))="","",OFFSET('Water Data'!$H$29,0,10*ROW('Water Data'!H167)))</f>
        <v/>
      </c>
      <c r="CH173" s="382" t="str">
        <f ca="1">+IF(OFFSET('Water Data'!$I$27,0,10*ROW('Water Data'!I167))="","",OFFSET('Water Data'!$I$27,0,10*ROW('Water Data'!I167)))</f>
        <v/>
      </c>
      <c r="CI173" s="382" t="str">
        <f ca="1">+IF(OFFSET('Water Data'!$I$28,0,10*ROW('Water Data'!I167))="","",OFFSET('Water Data'!$I$28,0,10*ROW('Water Data'!I167)))</f>
        <v/>
      </c>
      <c r="CJ173" s="382" t="str">
        <f ca="1">+IF(OFFSET('Water Data'!$I$29,0,10*ROW('Water Data'!I167))="","",OFFSET('Water Data'!$I$29,0,10*ROW('Water Data'!I167)))</f>
        <v/>
      </c>
      <c r="CK173" s="382" t="str">
        <f ca="1">+IF(OFFSET('Sanitation Data'!$D$28,0,10*ROW('Sanitation Data'!D167))="","",OFFSET('Sanitation Data'!$D$28,0,10*ROW('Sanitation Data'!D167)))</f>
        <v/>
      </c>
      <c r="CL173" s="382" t="str">
        <f ca="1">+IF(OFFSET('Sanitation Data'!$D$29,0,10*ROW('Sanitation Data'!D167))="","",OFFSET('Sanitation Data'!$D$29,0,10*ROW('Sanitation Data'!D167)))</f>
        <v/>
      </c>
      <c r="CM173" s="382" t="str">
        <f ca="1">+IF(OFFSET('Sanitation Data'!$D$30,0,10*ROW('Sanitation Data'!D167))="","",OFFSET('Sanitation Data'!$D$30,0,10*ROW('Sanitation Data'!D167)))</f>
        <v/>
      </c>
      <c r="CN173" s="382" t="str">
        <f ca="1">+IF(OFFSET('Sanitation Data'!$D$31,0,10*ROW('Sanitation Data'!D167))="","",OFFSET('Sanitation Data'!$D$31,0,10*ROW('Sanitation Data'!D167)))</f>
        <v/>
      </c>
      <c r="CO173" s="382" t="str">
        <f ca="1">+IF(OFFSET('Sanitation Data'!$D$32,0,10*ROW('Sanitation Data'!D167))="","",OFFSET('Sanitation Data'!$D$32,0,10*ROW('Sanitation Data'!D167)))</f>
        <v/>
      </c>
      <c r="CP173" s="382" t="str">
        <f ca="1">+IF(OFFSET('Sanitation Data'!$E$28,0,10*ROW('Sanitation Data'!E167))="","",OFFSET('Sanitation Data'!$E$28,0,10*ROW('Sanitation Data'!E167)))</f>
        <v/>
      </c>
      <c r="CQ173" s="382" t="str">
        <f ca="1">+IF(OFFSET('Sanitation Data'!$E$29,0,10*ROW('Sanitation Data'!E167))="","",OFFSET('Sanitation Data'!$E$29,0,10*ROW('Sanitation Data'!E167)))</f>
        <v/>
      </c>
      <c r="CR173" s="382" t="str">
        <f ca="1">+IF(OFFSET('Sanitation Data'!$E$30,0,10*ROW('Sanitation Data'!E167))="","",OFFSET('Sanitation Data'!$E$30,0,10*ROW('Sanitation Data'!E167)))</f>
        <v/>
      </c>
      <c r="CS173" s="382" t="str">
        <f ca="1">+IF(OFFSET('Sanitation Data'!$E$31,0,10*ROW('Sanitation Data'!E167))="","",OFFSET('Sanitation Data'!$E$31,0,10*ROW('Sanitation Data'!E167)))</f>
        <v/>
      </c>
      <c r="CT173" s="382" t="str">
        <f ca="1">+IF(OFFSET('Sanitation Data'!$E$32,0,10*ROW('Sanitation Data'!E167))="","",OFFSET('Sanitation Data'!$E$32,0,10*ROW('Sanitation Data'!E167)))</f>
        <v/>
      </c>
      <c r="CU173" s="382" t="str">
        <f ca="1">+IF(OFFSET('Sanitation Data'!$F$28,0,10*ROW('Sanitation Data'!F167))="","",OFFSET('Sanitation Data'!$F$28,0,10*ROW('Sanitation Data'!F167)))</f>
        <v/>
      </c>
      <c r="CV173" s="382" t="str">
        <f ca="1">+IF(OFFSET('Sanitation Data'!$F$29,0,10*ROW('Sanitation Data'!F167))="","",OFFSET('Sanitation Data'!$F$29,0,10*ROW('Sanitation Data'!F167)))</f>
        <v/>
      </c>
      <c r="CW173" s="382" t="str">
        <f ca="1">+IF(OFFSET('Sanitation Data'!$F$30,0,10*ROW('Sanitation Data'!F167))="","",OFFSET('Sanitation Data'!$F$30,0,10*ROW('Sanitation Data'!F167)))</f>
        <v/>
      </c>
      <c r="CX173" s="382" t="str">
        <f ca="1">+IF(OFFSET('Sanitation Data'!$F$31,0,10*ROW('Sanitation Data'!F167))="","",OFFSET('Sanitation Data'!$F$31,0,10*ROW('Sanitation Data'!F167)))</f>
        <v/>
      </c>
      <c r="CY173" s="382" t="str">
        <f ca="1">+IF(OFFSET('Sanitation Data'!$F$32,0,10*ROW('Sanitation Data'!F167))="","",OFFSET('Sanitation Data'!$F$32,0,10*ROW('Sanitation Data'!F167)))</f>
        <v/>
      </c>
      <c r="CZ173" s="382" t="str">
        <f ca="1">+IF(OFFSET('Sanitation Data'!$G$28,0,10*ROW('Sanitation Data'!G167))="","",OFFSET('Sanitation Data'!$G$28,0,10*ROW('Sanitation Data'!G167)))</f>
        <v/>
      </c>
      <c r="DA173" s="382" t="str">
        <f ca="1">+IF(OFFSET('Sanitation Data'!$G$29,0,10*ROW('Sanitation Data'!G167))="","",OFFSET('Sanitation Data'!$G$29,0,10*ROW('Sanitation Data'!G167)))</f>
        <v/>
      </c>
      <c r="DB173" s="382" t="str">
        <f ca="1">+IF(OFFSET('Sanitation Data'!$G$30,0,10*ROW('Sanitation Data'!G167))="","",OFFSET('Sanitation Data'!$G$30,0,10*ROW('Sanitation Data'!G167)))</f>
        <v/>
      </c>
      <c r="DC173" s="382" t="str">
        <f ca="1">+IF(OFFSET('Sanitation Data'!$G$31,0,10*ROW('Sanitation Data'!G167))="","",OFFSET('Sanitation Data'!$G$31,0,10*ROW('Sanitation Data'!G167)))</f>
        <v/>
      </c>
      <c r="DD173" s="382" t="str">
        <f ca="1">+IF(OFFSET('Sanitation Data'!$G$32,0,10*ROW('Sanitation Data'!G167))="","",OFFSET('Sanitation Data'!$G$32,0,10*ROW('Sanitation Data'!G167)))</f>
        <v/>
      </c>
      <c r="DE173" s="382" t="str">
        <f ca="1">+IF(OFFSET('Sanitation Data'!$H$28,0,10*ROW('Sanitation Data'!H167))="","",OFFSET('Sanitation Data'!$H$28,0,10*ROW('Sanitation Data'!H167)))</f>
        <v/>
      </c>
      <c r="DF173" s="382" t="str">
        <f ca="1">+IF(OFFSET('Sanitation Data'!$H$29,0,10*ROW('Sanitation Data'!H167))="","",OFFSET('Sanitation Data'!$H$29,0,10*ROW('Sanitation Data'!H167)))</f>
        <v/>
      </c>
      <c r="DG173" s="382" t="str">
        <f ca="1">+IF(OFFSET('Sanitation Data'!$H$30,0,10*ROW('Sanitation Data'!H167))="","",OFFSET('Sanitation Data'!$H$30,0,10*ROW('Sanitation Data'!H167)))</f>
        <v/>
      </c>
      <c r="DH173" s="382" t="str">
        <f ca="1">+IF(OFFSET('Sanitation Data'!$H$31,0,10*ROW('Sanitation Data'!H167))="","",OFFSET('Sanitation Data'!$H$31,0,10*ROW('Sanitation Data'!H167)))</f>
        <v/>
      </c>
      <c r="DI173" s="382" t="str">
        <f ca="1">+IF(OFFSET('Sanitation Data'!$H$32,0,10*ROW('Sanitation Data'!H167))="","",OFFSET('Sanitation Data'!$H$32,0,10*ROW('Sanitation Data'!H167)))</f>
        <v/>
      </c>
      <c r="DJ173" s="382" t="str">
        <f ca="1">+IF(OFFSET('Sanitation Data'!$I$28,0,10*ROW('Sanitation Data'!I167))="","",OFFSET('Sanitation Data'!$I$28,0,10*ROW('Sanitation Data'!I167)))</f>
        <v/>
      </c>
      <c r="DK173" s="382" t="str">
        <f ca="1">+IF(OFFSET('Sanitation Data'!$I$29,0,10*ROW('Sanitation Data'!I167))="","",OFFSET('Sanitation Data'!$I$29,0,10*ROW('Sanitation Data'!I167)))</f>
        <v/>
      </c>
      <c r="DL173" s="382" t="str">
        <f ca="1">+IF(OFFSET('Sanitation Data'!$I$30,0,10*ROW('Sanitation Data'!I167))="","",OFFSET('Sanitation Data'!$I$30,0,10*ROW('Sanitation Data'!I167)))</f>
        <v/>
      </c>
      <c r="DM173" s="382" t="str">
        <f ca="1">+IF(OFFSET('Sanitation Data'!$I$31,0,10*ROW('Sanitation Data'!I167))="","",OFFSET('Sanitation Data'!$I$31,0,10*ROW('Sanitation Data'!I167)))</f>
        <v/>
      </c>
      <c r="DN173" s="382" t="str">
        <f ca="1">+IF(OFFSET('Sanitation Data'!$I$32,0,10*ROW('Sanitation Data'!I167))="","",OFFSET('Sanitation Data'!$I$32,0,10*ROW('Sanitation Data'!I167)))</f>
        <v/>
      </c>
      <c r="DO173" s="382" t="str">
        <f ca="1">+IF(OFFSET('Hygiene Data'!$D$11,0,10*ROW('Hygiene Data'!D167))="","",OFFSET('Hygiene Data'!$D$11,0,10*ROW('Hygiene Data'!D167)))</f>
        <v/>
      </c>
      <c r="DP173" s="382" t="str">
        <f ca="1">+IF(OFFSET('Hygiene Data'!$D$12,0,10*ROW('Hygiene Data'!D167))="","",OFFSET('Hygiene Data'!$D$12,0,10*ROW('Hygiene Data'!D167)))</f>
        <v/>
      </c>
      <c r="DQ173" s="382" t="str">
        <f ca="1">+IF(OFFSET('Hygiene Data'!$D$13,0,10*ROW('Hygiene Data'!D167))="","",OFFSET('Hygiene Data'!$D$13,0,10*ROW('Hygiene Data'!D167)))</f>
        <v/>
      </c>
      <c r="DR173" s="382" t="str">
        <f ca="1">+IF(OFFSET('Hygiene Data'!$E$11,0,10*ROW('Hygiene Data'!E167))="","",OFFSET('Hygiene Data'!$E$11,0,10*ROW('Hygiene Data'!E167)))</f>
        <v/>
      </c>
      <c r="DS173" s="382" t="str">
        <f ca="1">+IF(OFFSET('Hygiene Data'!$E$12,0,10*ROW('Hygiene Data'!E167))="","",OFFSET('Hygiene Data'!$E$12,0,10*ROW('Hygiene Data'!E167)))</f>
        <v/>
      </c>
      <c r="DT173" s="382" t="str">
        <f ca="1">+IF(OFFSET('Hygiene Data'!$E$13,0,10*ROW('Hygiene Data'!E167))="","",OFFSET('Hygiene Data'!$E$13,0,10*ROW('Hygiene Data'!E167)))</f>
        <v/>
      </c>
      <c r="DU173" s="382" t="str">
        <f ca="1">+IF(OFFSET('Hygiene Data'!$F$11,0,10*ROW('Hygiene Data'!F167))="","",OFFSET('Hygiene Data'!$F$11,0,10*ROW('Hygiene Data'!F167)))</f>
        <v/>
      </c>
      <c r="DV173" s="382" t="str">
        <f ca="1">+IF(OFFSET('Hygiene Data'!$F$12,0,10*ROW('Hygiene Data'!F167))="","",OFFSET('Hygiene Data'!$F$12,0,10*ROW('Hygiene Data'!F167)))</f>
        <v/>
      </c>
      <c r="DW173" s="382" t="str">
        <f ca="1">+IF(OFFSET('Hygiene Data'!$F$13,0,10*ROW('Hygiene Data'!F167))="","",OFFSET('Hygiene Data'!$F$13,0,10*ROW('Hygiene Data'!F167)))</f>
        <v/>
      </c>
      <c r="DX173" s="382" t="str">
        <f ca="1">+IF(OFFSET('Hygiene Data'!$G$11,0,10*ROW('Hygiene Data'!G167))="","",OFFSET('Hygiene Data'!$G$11,0,10*ROW('Hygiene Data'!G167)))</f>
        <v/>
      </c>
      <c r="DY173" s="382" t="str">
        <f ca="1">+IF(OFFSET('Hygiene Data'!$G$12,0,10*ROW('Hygiene Data'!G167))="","",OFFSET('Hygiene Data'!$G$12,0,10*ROW('Hygiene Data'!G167)))</f>
        <v/>
      </c>
      <c r="DZ173" s="382" t="str">
        <f ca="1">+IF(OFFSET('Hygiene Data'!$G$13,0,10*ROW('Hygiene Data'!G167))="","",OFFSET('Hygiene Data'!$G$13,0,10*ROW('Hygiene Data'!G167)))</f>
        <v/>
      </c>
      <c r="EA173" s="382" t="str">
        <f ca="1">+IF(OFFSET('Hygiene Data'!$H$11,0,10*ROW('Hygiene Data'!H167))="","",OFFSET('Hygiene Data'!$H$11,0,10*ROW('Hygiene Data'!H167)))</f>
        <v/>
      </c>
      <c r="EB173" s="382" t="str">
        <f ca="1">+IF(OFFSET('Hygiene Data'!$H$12,0,10*ROW('Hygiene Data'!H167))="","",OFFSET('Hygiene Data'!$H$12,0,10*ROW('Hygiene Data'!H167)))</f>
        <v/>
      </c>
      <c r="EC173" s="382" t="str">
        <f ca="1">+IF(OFFSET('Hygiene Data'!$H$13,0,10*ROW('Hygiene Data'!H167))="","",OFFSET('Hygiene Data'!$H$13,0,10*ROW('Hygiene Data'!H167)))</f>
        <v/>
      </c>
      <c r="ED173" s="382" t="str">
        <f ca="1">+IF(OFFSET('Hygiene Data'!$I$11,0,10*ROW('Hygiene Data'!I167))="","",OFFSET('Hygiene Data'!$I$11,0,10*ROW('Hygiene Data'!I167)))</f>
        <v/>
      </c>
      <c r="EE173" s="382" t="str">
        <f ca="1">+IF(OFFSET('Hygiene Data'!$I$12,0,10*ROW('Hygiene Data'!I167))="","",OFFSET('Hygiene Data'!$I$12,0,10*ROW('Hygiene Data'!I167)))</f>
        <v/>
      </c>
      <c r="EF173" s="382" t="str">
        <f ca="1">+IF(OFFSET('Hygiene Data'!$I$13,0,10*ROW('Hygiene Data'!I167))="","",OFFSET('Hygiene Data'!$I$13,0,10*ROW('Hygiene Data'!I167)))</f>
        <v/>
      </c>
    </row>
    <row r="174" spans="1:136" x14ac:dyDescent="0.25">
      <c r="A174" s="491" t="str">
        <f ca="1">+IF(OFFSET('Water Data'!$B$2,0,10*ROW('Water Data'!E168))="","",OFFSET('Water Data'!$B$2,0,10*ROW('Water Data'!E168)))</f>
        <v/>
      </c>
      <c r="B174" s="491"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18" t="str">
        <f t="shared" ca="1" si="2"/>
        <v/>
      </c>
      <c r="D174" s="519"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19"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19"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19"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19"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19"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19"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19"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19"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19"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19"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19"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19"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19"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19"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19"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19"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19"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20"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20"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20"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20"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20"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20"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20"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20"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20"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20"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20"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20"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20"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20"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20"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20"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20"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20"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20"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20"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20"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20"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20"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20"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20"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20"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20"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20"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20"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20"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21"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97"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21"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21"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21"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21"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21"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21"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21"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21"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21"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21"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21"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21"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21"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21"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21"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21"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82" t="str">
        <f ca="1">+IF(OFFSET('Water Data'!$D$27,0,10*ROW('Water Data'!D168))="","",OFFSET('Water Data'!$D$27,0,10*ROW('Water Data'!D168)))</f>
        <v/>
      </c>
      <c r="BT174" s="382" t="str">
        <f ca="1">+IF(OFFSET('Water Data'!$D$28,0,10*ROW('Water Data'!D168))="","",OFFSET('Water Data'!$D$28,0,10*ROW('Water Data'!D168)))</f>
        <v/>
      </c>
      <c r="BU174" s="382" t="str">
        <f ca="1">+IF(OFFSET('Water Data'!$D$29,0,10*ROW('Water Data'!D168))="","",OFFSET('Water Data'!$D$29,0,10*ROW('Water Data'!D168)))</f>
        <v/>
      </c>
      <c r="BV174" s="382" t="str">
        <f ca="1">+IF(OFFSET('Water Data'!$E$27,0,10*ROW('Water Data'!E168))="","",OFFSET('Water Data'!$E$27,0,10*ROW('Water Data'!E168)))</f>
        <v/>
      </c>
      <c r="BW174" s="382" t="str">
        <f ca="1">+IF(OFFSET('Water Data'!$E$28,0,10*ROW('Water Data'!E168))="","",OFFSET('Water Data'!$E$28,0,10*ROW('Water Data'!E168)))</f>
        <v/>
      </c>
      <c r="BX174" s="382" t="str">
        <f ca="1">+IF(OFFSET('Water Data'!$E$29,0,10*ROW('Water Data'!E168))="","",OFFSET('Water Data'!$E$29,0,10*ROW('Water Data'!E168)))</f>
        <v/>
      </c>
      <c r="BY174" s="382" t="str">
        <f ca="1">+IF(OFFSET('Water Data'!$F$27,0,10*ROW('Water Data'!F168))="","",OFFSET('Water Data'!$F$27,0,10*ROW('Water Data'!F168)))</f>
        <v/>
      </c>
      <c r="BZ174" s="382" t="str">
        <f ca="1">+IF(OFFSET('Water Data'!$F$28,0,10*ROW('Water Data'!F168))="","",OFFSET('Water Data'!$F$28,0,10*ROW('Water Data'!F168)))</f>
        <v/>
      </c>
      <c r="CA174" s="382" t="str">
        <f ca="1">+IF(OFFSET('Water Data'!$F$29,0,10*ROW('Water Data'!F168))="","",OFFSET('Water Data'!$F$29,0,10*ROW('Water Data'!F168)))</f>
        <v/>
      </c>
      <c r="CB174" s="382" t="str">
        <f ca="1">+IF(OFFSET('Water Data'!$G$27,0,10*ROW('Water Data'!G168))="","",OFFSET('Water Data'!$G$27,0,10*ROW('Water Data'!G168)))</f>
        <v/>
      </c>
      <c r="CC174" s="382" t="str">
        <f ca="1">+IF(OFFSET('Water Data'!$G$28,0,10*ROW('Water Data'!G168))="","",OFFSET('Water Data'!$G$28,0,10*ROW('Water Data'!G168)))</f>
        <v/>
      </c>
      <c r="CD174" s="382" t="str">
        <f ca="1">+IF(OFFSET('Water Data'!$G$29,0,10*ROW('Water Data'!G168))="","",OFFSET('Water Data'!$G$29,0,10*ROW('Water Data'!G168)))</f>
        <v/>
      </c>
      <c r="CE174" s="382" t="str">
        <f ca="1">+IF(OFFSET('Water Data'!$H$27,0,10*ROW('Water Data'!H168))="","",OFFSET('Water Data'!$H$27,0,10*ROW('Water Data'!H168)))</f>
        <v/>
      </c>
      <c r="CF174" s="382" t="str">
        <f ca="1">+IF(OFFSET('Water Data'!$H$28,0,10*ROW('Water Data'!H168))="","",OFFSET('Water Data'!$H$28,0,10*ROW('Water Data'!H168)))</f>
        <v/>
      </c>
      <c r="CG174" s="382" t="str">
        <f ca="1">+IF(OFFSET('Water Data'!$H$29,0,10*ROW('Water Data'!H168))="","",OFFSET('Water Data'!$H$29,0,10*ROW('Water Data'!H168)))</f>
        <v/>
      </c>
      <c r="CH174" s="382" t="str">
        <f ca="1">+IF(OFFSET('Water Data'!$I$27,0,10*ROW('Water Data'!I168))="","",OFFSET('Water Data'!$I$27,0,10*ROW('Water Data'!I168)))</f>
        <v/>
      </c>
      <c r="CI174" s="382" t="str">
        <f ca="1">+IF(OFFSET('Water Data'!$I$28,0,10*ROW('Water Data'!I168))="","",OFFSET('Water Data'!$I$28,0,10*ROW('Water Data'!I168)))</f>
        <v/>
      </c>
      <c r="CJ174" s="382" t="str">
        <f ca="1">+IF(OFFSET('Water Data'!$I$29,0,10*ROW('Water Data'!I168))="","",OFFSET('Water Data'!$I$29,0,10*ROW('Water Data'!I168)))</f>
        <v/>
      </c>
      <c r="CK174" s="382" t="str">
        <f ca="1">+IF(OFFSET('Sanitation Data'!$D$28,0,10*ROW('Sanitation Data'!D168))="","",OFFSET('Sanitation Data'!$D$28,0,10*ROW('Sanitation Data'!D168)))</f>
        <v/>
      </c>
      <c r="CL174" s="382" t="str">
        <f ca="1">+IF(OFFSET('Sanitation Data'!$D$29,0,10*ROW('Sanitation Data'!D168))="","",OFFSET('Sanitation Data'!$D$29,0,10*ROW('Sanitation Data'!D168)))</f>
        <v/>
      </c>
      <c r="CM174" s="382" t="str">
        <f ca="1">+IF(OFFSET('Sanitation Data'!$D$30,0,10*ROW('Sanitation Data'!D168))="","",OFFSET('Sanitation Data'!$D$30,0,10*ROW('Sanitation Data'!D168)))</f>
        <v/>
      </c>
      <c r="CN174" s="382" t="str">
        <f ca="1">+IF(OFFSET('Sanitation Data'!$D$31,0,10*ROW('Sanitation Data'!D168))="","",OFFSET('Sanitation Data'!$D$31,0,10*ROW('Sanitation Data'!D168)))</f>
        <v/>
      </c>
      <c r="CO174" s="382" t="str">
        <f ca="1">+IF(OFFSET('Sanitation Data'!$D$32,0,10*ROW('Sanitation Data'!D168))="","",OFFSET('Sanitation Data'!$D$32,0,10*ROW('Sanitation Data'!D168)))</f>
        <v/>
      </c>
      <c r="CP174" s="382" t="str">
        <f ca="1">+IF(OFFSET('Sanitation Data'!$E$28,0,10*ROW('Sanitation Data'!E168))="","",OFFSET('Sanitation Data'!$E$28,0,10*ROW('Sanitation Data'!E168)))</f>
        <v/>
      </c>
      <c r="CQ174" s="382" t="str">
        <f ca="1">+IF(OFFSET('Sanitation Data'!$E$29,0,10*ROW('Sanitation Data'!E168))="","",OFFSET('Sanitation Data'!$E$29,0,10*ROW('Sanitation Data'!E168)))</f>
        <v/>
      </c>
      <c r="CR174" s="382" t="str">
        <f ca="1">+IF(OFFSET('Sanitation Data'!$E$30,0,10*ROW('Sanitation Data'!E168))="","",OFFSET('Sanitation Data'!$E$30,0,10*ROW('Sanitation Data'!E168)))</f>
        <v/>
      </c>
      <c r="CS174" s="382" t="str">
        <f ca="1">+IF(OFFSET('Sanitation Data'!$E$31,0,10*ROW('Sanitation Data'!E168))="","",OFFSET('Sanitation Data'!$E$31,0,10*ROW('Sanitation Data'!E168)))</f>
        <v/>
      </c>
      <c r="CT174" s="382" t="str">
        <f ca="1">+IF(OFFSET('Sanitation Data'!$E$32,0,10*ROW('Sanitation Data'!E168))="","",OFFSET('Sanitation Data'!$E$32,0,10*ROW('Sanitation Data'!E168)))</f>
        <v/>
      </c>
      <c r="CU174" s="382" t="str">
        <f ca="1">+IF(OFFSET('Sanitation Data'!$F$28,0,10*ROW('Sanitation Data'!F168))="","",OFFSET('Sanitation Data'!$F$28,0,10*ROW('Sanitation Data'!F168)))</f>
        <v/>
      </c>
      <c r="CV174" s="382" t="str">
        <f ca="1">+IF(OFFSET('Sanitation Data'!$F$29,0,10*ROW('Sanitation Data'!F168))="","",OFFSET('Sanitation Data'!$F$29,0,10*ROW('Sanitation Data'!F168)))</f>
        <v/>
      </c>
      <c r="CW174" s="382" t="str">
        <f ca="1">+IF(OFFSET('Sanitation Data'!$F$30,0,10*ROW('Sanitation Data'!F168))="","",OFFSET('Sanitation Data'!$F$30,0,10*ROW('Sanitation Data'!F168)))</f>
        <v/>
      </c>
      <c r="CX174" s="382" t="str">
        <f ca="1">+IF(OFFSET('Sanitation Data'!$F$31,0,10*ROW('Sanitation Data'!F168))="","",OFFSET('Sanitation Data'!$F$31,0,10*ROW('Sanitation Data'!F168)))</f>
        <v/>
      </c>
      <c r="CY174" s="382" t="str">
        <f ca="1">+IF(OFFSET('Sanitation Data'!$F$32,0,10*ROW('Sanitation Data'!F168))="","",OFFSET('Sanitation Data'!$F$32,0,10*ROW('Sanitation Data'!F168)))</f>
        <v/>
      </c>
      <c r="CZ174" s="382" t="str">
        <f ca="1">+IF(OFFSET('Sanitation Data'!$G$28,0,10*ROW('Sanitation Data'!G168))="","",OFFSET('Sanitation Data'!$G$28,0,10*ROW('Sanitation Data'!G168)))</f>
        <v/>
      </c>
      <c r="DA174" s="382" t="str">
        <f ca="1">+IF(OFFSET('Sanitation Data'!$G$29,0,10*ROW('Sanitation Data'!G168))="","",OFFSET('Sanitation Data'!$G$29,0,10*ROW('Sanitation Data'!G168)))</f>
        <v/>
      </c>
      <c r="DB174" s="382" t="str">
        <f ca="1">+IF(OFFSET('Sanitation Data'!$G$30,0,10*ROW('Sanitation Data'!G168))="","",OFFSET('Sanitation Data'!$G$30,0,10*ROW('Sanitation Data'!G168)))</f>
        <v/>
      </c>
      <c r="DC174" s="382" t="str">
        <f ca="1">+IF(OFFSET('Sanitation Data'!$G$31,0,10*ROW('Sanitation Data'!G168))="","",OFFSET('Sanitation Data'!$G$31,0,10*ROW('Sanitation Data'!G168)))</f>
        <v/>
      </c>
      <c r="DD174" s="382" t="str">
        <f ca="1">+IF(OFFSET('Sanitation Data'!$G$32,0,10*ROW('Sanitation Data'!G168))="","",OFFSET('Sanitation Data'!$G$32,0,10*ROW('Sanitation Data'!G168)))</f>
        <v/>
      </c>
      <c r="DE174" s="382" t="str">
        <f ca="1">+IF(OFFSET('Sanitation Data'!$H$28,0,10*ROW('Sanitation Data'!H168))="","",OFFSET('Sanitation Data'!$H$28,0,10*ROW('Sanitation Data'!H168)))</f>
        <v/>
      </c>
      <c r="DF174" s="382" t="str">
        <f ca="1">+IF(OFFSET('Sanitation Data'!$H$29,0,10*ROW('Sanitation Data'!H168))="","",OFFSET('Sanitation Data'!$H$29,0,10*ROW('Sanitation Data'!H168)))</f>
        <v/>
      </c>
      <c r="DG174" s="382" t="str">
        <f ca="1">+IF(OFFSET('Sanitation Data'!$H$30,0,10*ROW('Sanitation Data'!H168))="","",OFFSET('Sanitation Data'!$H$30,0,10*ROW('Sanitation Data'!H168)))</f>
        <v/>
      </c>
      <c r="DH174" s="382" t="str">
        <f ca="1">+IF(OFFSET('Sanitation Data'!$H$31,0,10*ROW('Sanitation Data'!H168))="","",OFFSET('Sanitation Data'!$H$31,0,10*ROW('Sanitation Data'!H168)))</f>
        <v/>
      </c>
      <c r="DI174" s="382" t="str">
        <f ca="1">+IF(OFFSET('Sanitation Data'!$H$32,0,10*ROW('Sanitation Data'!H168))="","",OFFSET('Sanitation Data'!$H$32,0,10*ROW('Sanitation Data'!H168)))</f>
        <v/>
      </c>
      <c r="DJ174" s="382" t="str">
        <f ca="1">+IF(OFFSET('Sanitation Data'!$I$28,0,10*ROW('Sanitation Data'!I168))="","",OFFSET('Sanitation Data'!$I$28,0,10*ROW('Sanitation Data'!I168)))</f>
        <v/>
      </c>
      <c r="DK174" s="382" t="str">
        <f ca="1">+IF(OFFSET('Sanitation Data'!$I$29,0,10*ROW('Sanitation Data'!I168))="","",OFFSET('Sanitation Data'!$I$29,0,10*ROW('Sanitation Data'!I168)))</f>
        <v/>
      </c>
      <c r="DL174" s="382" t="str">
        <f ca="1">+IF(OFFSET('Sanitation Data'!$I$30,0,10*ROW('Sanitation Data'!I168))="","",OFFSET('Sanitation Data'!$I$30,0,10*ROW('Sanitation Data'!I168)))</f>
        <v/>
      </c>
      <c r="DM174" s="382" t="str">
        <f ca="1">+IF(OFFSET('Sanitation Data'!$I$31,0,10*ROW('Sanitation Data'!I168))="","",OFFSET('Sanitation Data'!$I$31,0,10*ROW('Sanitation Data'!I168)))</f>
        <v/>
      </c>
      <c r="DN174" s="382" t="str">
        <f ca="1">+IF(OFFSET('Sanitation Data'!$I$32,0,10*ROW('Sanitation Data'!I168))="","",OFFSET('Sanitation Data'!$I$32,0,10*ROW('Sanitation Data'!I168)))</f>
        <v/>
      </c>
      <c r="DO174" s="382" t="str">
        <f ca="1">+IF(OFFSET('Hygiene Data'!$D$11,0,10*ROW('Hygiene Data'!D168))="","",OFFSET('Hygiene Data'!$D$11,0,10*ROW('Hygiene Data'!D168)))</f>
        <v/>
      </c>
      <c r="DP174" s="382" t="str">
        <f ca="1">+IF(OFFSET('Hygiene Data'!$D$12,0,10*ROW('Hygiene Data'!D168))="","",OFFSET('Hygiene Data'!$D$12,0,10*ROW('Hygiene Data'!D168)))</f>
        <v/>
      </c>
      <c r="DQ174" s="382" t="str">
        <f ca="1">+IF(OFFSET('Hygiene Data'!$D$13,0,10*ROW('Hygiene Data'!D168))="","",OFFSET('Hygiene Data'!$D$13,0,10*ROW('Hygiene Data'!D168)))</f>
        <v/>
      </c>
      <c r="DR174" s="382" t="str">
        <f ca="1">+IF(OFFSET('Hygiene Data'!$E$11,0,10*ROW('Hygiene Data'!E168))="","",OFFSET('Hygiene Data'!$E$11,0,10*ROW('Hygiene Data'!E168)))</f>
        <v/>
      </c>
      <c r="DS174" s="382" t="str">
        <f ca="1">+IF(OFFSET('Hygiene Data'!$E$12,0,10*ROW('Hygiene Data'!E168))="","",OFFSET('Hygiene Data'!$E$12,0,10*ROW('Hygiene Data'!E168)))</f>
        <v/>
      </c>
      <c r="DT174" s="382" t="str">
        <f ca="1">+IF(OFFSET('Hygiene Data'!$E$13,0,10*ROW('Hygiene Data'!E168))="","",OFFSET('Hygiene Data'!$E$13,0,10*ROW('Hygiene Data'!E168)))</f>
        <v/>
      </c>
      <c r="DU174" s="382" t="str">
        <f ca="1">+IF(OFFSET('Hygiene Data'!$F$11,0,10*ROW('Hygiene Data'!F168))="","",OFFSET('Hygiene Data'!$F$11,0,10*ROW('Hygiene Data'!F168)))</f>
        <v/>
      </c>
      <c r="DV174" s="382" t="str">
        <f ca="1">+IF(OFFSET('Hygiene Data'!$F$12,0,10*ROW('Hygiene Data'!F168))="","",OFFSET('Hygiene Data'!$F$12,0,10*ROW('Hygiene Data'!F168)))</f>
        <v/>
      </c>
      <c r="DW174" s="382" t="str">
        <f ca="1">+IF(OFFSET('Hygiene Data'!$F$13,0,10*ROW('Hygiene Data'!F168))="","",OFFSET('Hygiene Data'!$F$13,0,10*ROW('Hygiene Data'!F168)))</f>
        <v/>
      </c>
      <c r="DX174" s="382" t="str">
        <f ca="1">+IF(OFFSET('Hygiene Data'!$G$11,0,10*ROW('Hygiene Data'!G168))="","",OFFSET('Hygiene Data'!$G$11,0,10*ROW('Hygiene Data'!G168)))</f>
        <v/>
      </c>
      <c r="DY174" s="382" t="str">
        <f ca="1">+IF(OFFSET('Hygiene Data'!$G$12,0,10*ROW('Hygiene Data'!G168))="","",OFFSET('Hygiene Data'!$G$12,0,10*ROW('Hygiene Data'!G168)))</f>
        <v/>
      </c>
      <c r="DZ174" s="382" t="str">
        <f ca="1">+IF(OFFSET('Hygiene Data'!$G$13,0,10*ROW('Hygiene Data'!G168))="","",OFFSET('Hygiene Data'!$G$13,0,10*ROW('Hygiene Data'!G168)))</f>
        <v/>
      </c>
      <c r="EA174" s="382" t="str">
        <f ca="1">+IF(OFFSET('Hygiene Data'!$H$11,0,10*ROW('Hygiene Data'!H168))="","",OFFSET('Hygiene Data'!$H$11,0,10*ROW('Hygiene Data'!H168)))</f>
        <v/>
      </c>
      <c r="EB174" s="382" t="str">
        <f ca="1">+IF(OFFSET('Hygiene Data'!$H$12,0,10*ROW('Hygiene Data'!H168))="","",OFFSET('Hygiene Data'!$H$12,0,10*ROW('Hygiene Data'!H168)))</f>
        <v/>
      </c>
      <c r="EC174" s="382" t="str">
        <f ca="1">+IF(OFFSET('Hygiene Data'!$H$13,0,10*ROW('Hygiene Data'!H168))="","",OFFSET('Hygiene Data'!$H$13,0,10*ROW('Hygiene Data'!H168)))</f>
        <v/>
      </c>
      <c r="ED174" s="382" t="str">
        <f ca="1">+IF(OFFSET('Hygiene Data'!$I$11,0,10*ROW('Hygiene Data'!I168))="","",OFFSET('Hygiene Data'!$I$11,0,10*ROW('Hygiene Data'!I168)))</f>
        <v/>
      </c>
      <c r="EE174" s="382" t="str">
        <f ca="1">+IF(OFFSET('Hygiene Data'!$I$12,0,10*ROW('Hygiene Data'!I168))="","",OFFSET('Hygiene Data'!$I$12,0,10*ROW('Hygiene Data'!I168)))</f>
        <v/>
      </c>
      <c r="EF174" s="382" t="str">
        <f ca="1">+IF(OFFSET('Hygiene Data'!$I$13,0,10*ROW('Hygiene Data'!I168))="","",OFFSET('Hygiene Data'!$I$13,0,10*ROW('Hygiene Data'!I168)))</f>
        <v/>
      </c>
    </row>
    <row r="175" spans="1:136" x14ac:dyDescent="0.25">
      <c r="A175" s="491" t="str">
        <f ca="1">+IF(OFFSET('Water Data'!$B$2,0,10*ROW('Water Data'!E169))="","",OFFSET('Water Data'!$B$2,0,10*ROW('Water Data'!E169)))</f>
        <v/>
      </c>
      <c r="B175" s="491"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18" t="str">
        <f t="shared" ca="1" si="2"/>
        <v/>
      </c>
      <c r="D175" s="519"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19"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19"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19"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19"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19"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19"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19"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19"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19"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19"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19"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19"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19"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19"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19"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19"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19"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20"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20"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20"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20"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20"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20"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20"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20"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20"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20"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20"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20"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20"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20"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20"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20"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20"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20"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20"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20"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20"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20"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20"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20"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20"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20"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20"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20"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20"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20"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21"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97"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21"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21"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21"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21"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21"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21"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21"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21"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21"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21"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21"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21"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21"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21"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21"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21"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82" t="str">
        <f ca="1">+IF(OFFSET('Water Data'!$D$27,0,10*ROW('Water Data'!D169))="","",OFFSET('Water Data'!$D$27,0,10*ROW('Water Data'!D169)))</f>
        <v/>
      </c>
      <c r="BT175" s="382" t="str">
        <f ca="1">+IF(OFFSET('Water Data'!$D$28,0,10*ROW('Water Data'!D169))="","",OFFSET('Water Data'!$D$28,0,10*ROW('Water Data'!D169)))</f>
        <v/>
      </c>
      <c r="BU175" s="382" t="str">
        <f ca="1">+IF(OFFSET('Water Data'!$D$29,0,10*ROW('Water Data'!D169))="","",OFFSET('Water Data'!$D$29,0,10*ROW('Water Data'!D169)))</f>
        <v/>
      </c>
      <c r="BV175" s="382" t="str">
        <f ca="1">+IF(OFFSET('Water Data'!$E$27,0,10*ROW('Water Data'!E169))="","",OFFSET('Water Data'!$E$27,0,10*ROW('Water Data'!E169)))</f>
        <v/>
      </c>
      <c r="BW175" s="382" t="str">
        <f ca="1">+IF(OFFSET('Water Data'!$E$28,0,10*ROW('Water Data'!E169))="","",OFFSET('Water Data'!$E$28,0,10*ROW('Water Data'!E169)))</f>
        <v/>
      </c>
      <c r="BX175" s="382" t="str">
        <f ca="1">+IF(OFFSET('Water Data'!$E$29,0,10*ROW('Water Data'!E169))="","",OFFSET('Water Data'!$E$29,0,10*ROW('Water Data'!E169)))</f>
        <v/>
      </c>
      <c r="BY175" s="382" t="str">
        <f ca="1">+IF(OFFSET('Water Data'!$F$27,0,10*ROW('Water Data'!F169))="","",OFFSET('Water Data'!$F$27,0,10*ROW('Water Data'!F169)))</f>
        <v/>
      </c>
      <c r="BZ175" s="382" t="str">
        <f ca="1">+IF(OFFSET('Water Data'!$F$28,0,10*ROW('Water Data'!F169))="","",OFFSET('Water Data'!$F$28,0,10*ROW('Water Data'!F169)))</f>
        <v/>
      </c>
      <c r="CA175" s="382" t="str">
        <f ca="1">+IF(OFFSET('Water Data'!$F$29,0,10*ROW('Water Data'!F169))="","",OFFSET('Water Data'!$F$29,0,10*ROW('Water Data'!F169)))</f>
        <v/>
      </c>
      <c r="CB175" s="382" t="str">
        <f ca="1">+IF(OFFSET('Water Data'!$G$27,0,10*ROW('Water Data'!G169))="","",OFFSET('Water Data'!$G$27,0,10*ROW('Water Data'!G169)))</f>
        <v/>
      </c>
      <c r="CC175" s="382" t="str">
        <f ca="1">+IF(OFFSET('Water Data'!$G$28,0,10*ROW('Water Data'!G169))="","",OFFSET('Water Data'!$G$28,0,10*ROW('Water Data'!G169)))</f>
        <v/>
      </c>
      <c r="CD175" s="382" t="str">
        <f ca="1">+IF(OFFSET('Water Data'!$G$29,0,10*ROW('Water Data'!G169))="","",OFFSET('Water Data'!$G$29,0,10*ROW('Water Data'!G169)))</f>
        <v/>
      </c>
      <c r="CE175" s="382" t="str">
        <f ca="1">+IF(OFFSET('Water Data'!$H$27,0,10*ROW('Water Data'!H169))="","",OFFSET('Water Data'!$H$27,0,10*ROW('Water Data'!H169)))</f>
        <v/>
      </c>
      <c r="CF175" s="382" t="str">
        <f ca="1">+IF(OFFSET('Water Data'!$H$28,0,10*ROW('Water Data'!H169))="","",OFFSET('Water Data'!$H$28,0,10*ROW('Water Data'!H169)))</f>
        <v/>
      </c>
      <c r="CG175" s="382" t="str">
        <f ca="1">+IF(OFFSET('Water Data'!$H$29,0,10*ROW('Water Data'!H169))="","",OFFSET('Water Data'!$H$29,0,10*ROW('Water Data'!H169)))</f>
        <v/>
      </c>
      <c r="CH175" s="382" t="str">
        <f ca="1">+IF(OFFSET('Water Data'!$I$27,0,10*ROW('Water Data'!I169))="","",OFFSET('Water Data'!$I$27,0,10*ROW('Water Data'!I169)))</f>
        <v/>
      </c>
      <c r="CI175" s="382" t="str">
        <f ca="1">+IF(OFFSET('Water Data'!$I$28,0,10*ROW('Water Data'!I169))="","",OFFSET('Water Data'!$I$28,0,10*ROW('Water Data'!I169)))</f>
        <v/>
      </c>
      <c r="CJ175" s="382" t="str">
        <f ca="1">+IF(OFFSET('Water Data'!$I$29,0,10*ROW('Water Data'!I169))="","",OFFSET('Water Data'!$I$29,0,10*ROW('Water Data'!I169)))</f>
        <v/>
      </c>
      <c r="CK175" s="382" t="str">
        <f ca="1">+IF(OFFSET('Sanitation Data'!$D$28,0,10*ROW('Sanitation Data'!D169))="","",OFFSET('Sanitation Data'!$D$28,0,10*ROW('Sanitation Data'!D169)))</f>
        <v/>
      </c>
      <c r="CL175" s="382" t="str">
        <f ca="1">+IF(OFFSET('Sanitation Data'!$D$29,0,10*ROW('Sanitation Data'!D169))="","",OFFSET('Sanitation Data'!$D$29,0,10*ROW('Sanitation Data'!D169)))</f>
        <v/>
      </c>
      <c r="CM175" s="382" t="str">
        <f ca="1">+IF(OFFSET('Sanitation Data'!$D$30,0,10*ROW('Sanitation Data'!D169))="","",OFFSET('Sanitation Data'!$D$30,0,10*ROW('Sanitation Data'!D169)))</f>
        <v/>
      </c>
      <c r="CN175" s="382" t="str">
        <f ca="1">+IF(OFFSET('Sanitation Data'!$D$31,0,10*ROW('Sanitation Data'!D169))="","",OFFSET('Sanitation Data'!$D$31,0,10*ROW('Sanitation Data'!D169)))</f>
        <v/>
      </c>
      <c r="CO175" s="382" t="str">
        <f ca="1">+IF(OFFSET('Sanitation Data'!$D$32,0,10*ROW('Sanitation Data'!D169))="","",OFFSET('Sanitation Data'!$D$32,0,10*ROW('Sanitation Data'!D169)))</f>
        <v/>
      </c>
      <c r="CP175" s="382" t="str">
        <f ca="1">+IF(OFFSET('Sanitation Data'!$E$28,0,10*ROW('Sanitation Data'!E169))="","",OFFSET('Sanitation Data'!$E$28,0,10*ROW('Sanitation Data'!E169)))</f>
        <v/>
      </c>
      <c r="CQ175" s="382" t="str">
        <f ca="1">+IF(OFFSET('Sanitation Data'!$E$29,0,10*ROW('Sanitation Data'!E169))="","",OFFSET('Sanitation Data'!$E$29,0,10*ROW('Sanitation Data'!E169)))</f>
        <v/>
      </c>
      <c r="CR175" s="382" t="str">
        <f ca="1">+IF(OFFSET('Sanitation Data'!$E$30,0,10*ROW('Sanitation Data'!E169))="","",OFFSET('Sanitation Data'!$E$30,0,10*ROW('Sanitation Data'!E169)))</f>
        <v/>
      </c>
      <c r="CS175" s="382" t="str">
        <f ca="1">+IF(OFFSET('Sanitation Data'!$E$31,0,10*ROW('Sanitation Data'!E169))="","",OFFSET('Sanitation Data'!$E$31,0,10*ROW('Sanitation Data'!E169)))</f>
        <v/>
      </c>
      <c r="CT175" s="382" t="str">
        <f ca="1">+IF(OFFSET('Sanitation Data'!$E$32,0,10*ROW('Sanitation Data'!E169))="","",OFFSET('Sanitation Data'!$E$32,0,10*ROW('Sanitation Data'!E169)))</f>
        <v/>
      </c>
      <c r="CU175" s="382" t="str">
        <f ca="1">+IF(OFFSET('Sanitation Data'!$F$28,0,10*ROW('Sanitation Data'!F169))="","",OFFSET('Sanitation Data'!$F$28,0,10*ROW('Sanitation Data'!F169)))</f>
        <v/>
      </c>
      <c r="CV175" s="382" t="str">
        <f ca="1">+IF(OFFSET('Sanitation Data'!$F$29,0,10*ROW('Sanitation Data'!F169))="","",OFFSET('Sanitation Data'!$F$29,0,10*ROW('Sanitation Data'!F169)))</f>
        <v/>
      </c>
      <c r="CW175" s="382" t="str">
        <f ca="1">+IF(OFFSET('Sanitation Data'!$F$30,0,10*ROW('Sanitation Data'!F169))="","",OFFSET('Sanitation Data'!$F$30,0,10*ROW('Sanitation Data'!F169)))</f>
        <v/>
      </c>
      <c r="CX175" s="382" t="str">
        <f ca="1">+IF(OFFSET('Sanitation Data'!$F$31,0,10*ROW('Sanitation Data'!F169))="","",OFFSET('Sanitation Data'!$F$31,0,10*ROW('Sanitation Data'!F169)))</f>
        <v/>
      </c>
      <c r="CY175" s="382" t="str">
        <f ca="1">+IF(OFFSET('Sanitation Data'!$F$32,0,10*ROW('Sanitation Data'!F169))="","",OFFSET('Sanitation Data'!$F$32,0,10*ROW('Sanitation Data'!F169)))</f>
        <v/>
      </c>
      <c r="CZ175" s="382" t="str">
        <f ca="1">+IF(OFFSET('Sanitation Data'!$G$28,0,10*ROW('Sanitation Data'!G169))="","",OFFSET('Sanitation Data'!$G$28,0,10*ROW('Sanitation Data'!G169)))</f>
        <v/>
      </c>
      <c r="DA175" s="382" t="str">
        <f ca="1">+IF(OFFSET('Sanitation Data'!$G$29,0,10*ROW('Sanitation Data'!G169))="","",OFFSET('Sanitation Data'!$G$29,0,10*ROW('Sanitation Data'!G169)))</f>
        <v/>
      </c>
      <c r="DB175" s="382" t="str">
        <f ca="1">+IF(OFFSET('Sanitation Data'!$G$30,0,10*ROW('Sanitation Data'!G169))="","",OFFSET('Sanitation Data'!$G$30,0,10*ROW('Sanitation Data'!G169)))</f>
        <v/>
      </c>
      <c r="DC175" s="382" t="str">
        <f ca="1">+IF(OFFSET('Sanitation Data'!$G$31,0,10*ROW('Sanitation Data'!G169))="","",OFFSET('Sanitation Data'!$G$31,0,10*ROW('Sanitation Data'!G169)))</f>
        <v/>
      </c>
      <c r="DD175" s="382" t="str">
        <f ca="1">+IF(OFFSET('Sanitation Data'!$G$32,0,10*ROW('Sanitation Data'!G169))="","",OFFSET('Sanitation Data'!$G$32,0,10*ROW('Sanitation Data'!G169)))</f>
        <v/>
      </c>
      <c r="DE175" s="382" t="str">
        <f ca="1">+IF(OFFSET('Sanitation Data'!$H$28,0,10*ROW('Sanitation Data'!H169))="","",OFFSET('Sanitation Data'!$H$28,0,10*ROW('Sanitation Data'!H169)))</f>
        <v/>
      </c>
      <c r="DF175" s="382" t="str">
        <f ca="1">+IF(OFFSET('Sanitation Data'!$H$29,0,10*ROW('Sanitation Data'!H169))="","",OFFSET('Sanitation Data'!$H$29,0,10*ROW('Sanitation Data'!H169)))</f>
        <v/>
      </c>
      <c r="DG175" s="382" t="str">
        <f ca="1">+IF(OFFSET('Sanitation Data'!$H$30,0,10*ROW('Sanitation Data'!H169))="","",OFFSET('Sanitation Data'!$H$30,0,10*ROW('Sanitation Data'!H169)))</f>
        <v/>
      </c>
      <c r="DH175" s="382" t="str">
        <f ca="1">+IF(OFFSET('Sanitation Data'!$H$31,0,10*ROW('Sanitation Data'!H169))="","",OFFSET('Sanitation Data'!$H$31,0,10*ROW('Sanitation Data'!H169)))</f>
        <v/>
      </c>
      <c r="DI175" s="382" t="str">
        <f ca="1">+IF(OFFSET('Sanitation Data'!$H$32,0,10*ROW('Sanitation Data'!H169))="","",OFFSET('Sanitation Data'!$H$32,0,10*ROW('Sanitation Data'!H169)))</f>
        <v/>
      </c>
      <c r="DJ175" s="382" t="str">
        <f ca="1">+IF(OFFSET('Sanitation Data'!$I$28,0,10*ROW('Sanitation Data'!I169))="","",OFFSET('Sanitation Data'!$I$28,0,10*ROW('Sanitation Data'!I169)))</f>
        <v/>
      </c>
      <c r="DK175" s="382" t="str">
        <f ca="1">+IF(OFFSET('Sanitation Data'!$I$29,0,10*ROW('Sanitation Data'!I169))="","",OFFSET('Sanitation Data'!$I$29,0,10*ROW('Sanitation Data'!I169)))</f>
        <v/>
      </c>
      <c r="DL175" s="382" t="str">
        <f ca="1">+IF(OFFSET('Sanitation Data'!$I$30,0,10*ROW('Sanitation Data'!I169))="","",OFFSET('Sanitation Data'!$I$30,0,10*ROW('Sanitation Data'!I169)))</f>
        <v/>
      </c>
      <c r="DM175" s="382" t="str">
        <f ca="1">+IF(OFFSET('Sanitation Data'!$I$31,0,10*ROW('Sanitation Data'!I169))="","",OFFSET('Sanitation Data'!$I$31,0,10*ROW('Sanitation Data'!I169)))</f>
        <v/>
      </c>
      <c r="DN175" s="382" t="str">
        <f ca="1">+IF(OFFSET('Sanitation Data'!$I$32,0,10*ROW('Sanitation Data'!I169))="","",OFFSET('Sanitation Data'!$I$32,0,10*ROW('Sanitation Data'!I169)))</f>
        <v/>
      </c>
      <c r="DO175" s="382" t="str">
        <f ca="1">+IF(OFFSET('Hygiene Data'!$D$11,0,10*ROW('Hygiene Data'!D169))="","",OFFSET('Hygiene Data'!$D$11,0,10*ROW('Hygiene Data'!D169)))</f>
        <v/>
      </c>
      <c r="DP175" s="382" t="str">
        <f ca="1">+IF(OFFSET('Hygiene Data'!$D$12,0,10*ROW('Hygiene Data'!D169))="","",OFFSET('Hygiene Data'!$D$12,0,10*ROW('Hygiene Data'!D169)))</f>
        <v/>
      </c>
      <c r="DQ175" s="382" t="str">
        <f ca="1">+IF(OFFSET('Hygiene Data'!$D$13,0,10*ROW('Hygiene Data'!D169))="","",OFFSET('Hygiene Data'!$D$13,0,10*ROW('Hygiene Data'!D169)))</f>
        <v/>
      </c>
      <c r="DR175" s="382" t="str">
        <f ca="1">+IF(OFFSET('Hygiene Data'!$E$11,0,10*ROW('Hygiene Data'!E169))="","",OFFSET('Hygiene Data'!$E$11,0,10*ROW('Hygiene Data'!E169)))</f>
        <v/>
      </c>
      <c r="DS175" s="382" t="str">
        <f ca="1">+IF(OFFSET('Hygiene Data'!$E$12,0,10*ROW('Hygiene Data'!E169))="","",OFFSET('Hygiene Data'!$E$12,0,10*ROW('Hygiene Data'!E169)))</f>
        <v/>
      </c>
      <c r="DT175" s="382" t="str">
        <f ca="1">+IF(OFFSET('Hygiene Data'!$E$13,0,10*ROW('Hygiene Data'!E169))="","",OFFSET('Hygiene Data'!$E$13,0,10*ROW('Hygiene Data'!E169)))</f>
        <v/>
      </c>
      <c r="DU175" s="382" t="str">
        <f ca="1">+IF(OFFSET('Hygiene Data'!$F$11,0,10*ROW('Hygiene Data'!F169))="","",OFFSET('Hygiene Data'!$F$11,0,10*ROW('Hygiene Data'!F169)))</f>
        <v/>
      </c>
      <c r="DV175" s="382" t="str">
        <f ca="1">+IF(OFFSET('Hygiene Data'!$F$12,0,10*ROW('Hygiene Data'!F169))="","",OFFSET('Hygiene Data'!$F$12,0,10*ROW('Hygiene Data'!F169)))</f>
        <v/>
      </c>
      <c r="DW175" s="382" t="str">
        <f ca="1">+IF(OFFSET('Hygiene Data'!$F$13,0,10*ROW('Hygiene Data'!F169))="","",OFFSET('Hygiene Data'!$F$13,0,10*ROW('Hygiene Data'!F169)))</f>
        <v/>
      </c>
      <c r="DX175" s="382" t="str">
        <f ca="1">+IF(OFFSET('Hygiene Data'!$G$11,0,10*ROW('Hygiene Data'!G169))="","",OFFSET('Hygiene Data'!$G$11,0,10*ROW('Hygiene Data'!G169)))</f>
        <v/>
      </c>
      <c r="DY175" s="382" t="str">
        <f ca="1">+IF(OFFSET('Hygiene Data'!$G$12,0,10*ROW('Hygiene Data'!G169))="","",OFFSET('Hygiene Data'!$G$12,0,10*ROW('Hygiene Data'!G169)))</f>
        <v/>
      </c>
      <c r="DZ175" s="382" t="str">
        <f ca="1">+IF(OFFSET('Hygiene Data'!$G$13,0,10*ROW('Hygiene Data'!G169))="","",OFFSET('Hygiene Data'!$G$13,0,10*ROW('Hygiene Data'!G169)))</f>
        <v/>
      </c>
      <c r="EA175" s="382" t="str">
        <f ca="1">+IF(OFFSET('Hygiene Data'!$H$11,0,10*ROW('Hygiene Data'!H169))="","",OFFSET('Hygiene Data'!$H$11,0,10*ROW('Hygiene Data'!H169)))</f>
        <v/>
      </c>
      <c r="EB175" s="382" t="str">
        <f ca="1">+IF(OFFSET('Hygiene Data'!$H$12,0,10*ROW('Hygiene Data'!H169))="","",OFFSET('Hygiene Data'!$H$12,0,10*ROW('Hygiene Data'!H169)))</f>
        <v/>
      </c>
      <c r="EC175" s="382" t="str">
        <f ca="1">+IF(OFFSET('Hygiene Data'!$H$13,0,10*ROW('Hygiene Data'!H169))="","",OFFSET('Hygiene Data'!$H$13,0,10*ROW('Hygiene Data'!H169)))</f>
        <v/>
      </c>
      <c r="ED175" s="382" t="str">
        <f ca="1">+IF(OFFSET('Hygiene Data'!$I$11,0,10*ROW('Hygiene Data'!I169))="","",OFFSET('Hygiene Data'!$I$11,0,10*ROW('Hygiene Data'!I169)))</f>
        <v/>
      </c>
      <c r="EE175" s="382" t="str">
        <f ca="1">+IF(OFFSET('Hygiene Data'!$I$12,0,10*ROW('Hygiene Data'!I169))="","",OFFSET('Hygiene Data'!$I$12,0,10*ROW('Hygiene Data'!I169)))</f>
        <v/>
      </c>
      <c r="EF175" s="382" t="str">
        <f ca="1">+IF(OFFSET('Hygiene Data'!$I$13,0,10*ROW('Hygiene Data'!I169))="","",OFFSET('Hygiene Data'!$I$13,0,10*ROW('Hygiene Data'!I169)))</f>
        <v/>
      </c>
    </row>
    <row r="176" spans="1:136" x14ac:dyDescent="0.25">
      <c r="A176" s="491" t="str">
        <f ca="1">+IF(OFFSET('Water Data'!$B$2,0,10*ROW('Water Data'!E170))="","",OFFSET('Water Data'!$B$2,0,10*ROW('Water Data'!E170)))</f>
        <v/>
      </c>
      <c r="B176" s="491"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18" t="str">
        <f t="shared" ca="1" si="2"/>
        <v/>
      </c>
      <c r="D176" s="519"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19"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19"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19"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19"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19"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19"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19"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19"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19"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19"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19"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19"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19"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19"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19"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19"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19"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20"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20"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20"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20"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20"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20"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20"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20"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20"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20"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20"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20"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20"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20"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20"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20"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20"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20"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20"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20"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20"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20"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20"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20"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20"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20"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20"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20"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20"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20"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21"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97"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21"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21"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21"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21"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21"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21"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21"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21"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21"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21"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21"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21"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21"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21"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21"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21"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82" t="str">
        <f ca="1">+IF(OFFSET('Water Data'!$D$27,0,10*ROW('Water Data'!D170))="","",OFFSET('Water Data'!$D$27,0,10*ROW('Water Data'!D170)))</f>
        <v/>
      </c>
      <c r="BT176" s="382" t="str">
        <f ca="1">+IF(OFFSET('Water Data'!$D$28,0,10*ROW('Water Data'!D170))="","",OFFSET('Water Data'!$D$28,0,10*ROW('Water Data'!D170)))</f>
        <v/>
      </c>
      <c r="BU176" s="382" t="str">
        <f ca="1">+IF(OFFSET('Water Data'!$D$29,0,10*ROW('Water Data'!D170))="","",OFFSET('Water Data'!$D$29,0,10*ROW('Water Data'!D170)))</f>
        <v/>
      </c>
      <c r="BV176" s="382" t="str">
        <f ca="1">+IF(OFFSET('Water Data'!$E$27,0,10*ROW('Water Data'!E170))="","",OFFSET('Water Data'!$E$27,0,10*ROW('Water Data'!E170)))</f>
        <v/>
      </c>
      <c r="BW176" s="382" t="str">
        <f ca="1">+IF(OFFSET('Water Data'!$E$28,0,10*ROW('Water Data'!E170))="","",OFFSET('Water Data'!$E$28,0,10*ROW('Water Data'!E170)))</f>
        <v/>
      </c>
      <c r="BX176" s="382" t="str">
        <f ca="1">+IF(OFFSET('Water Data'!$E$29,0,10*ROW('Water Data'!E170))="","",OFFSET('Water Data'!$E$29,0,10*ROW('Water Data'!E170)))</f>
        <v/>
      </c>
      <c r="BY176" s="382" t="str">
        <f ca="1">+IF(OFFSET('Water Data'!$F$27,0,10*ROW('Water Data'!F170))="","",OFFSET('Water Data'!$F$27,0,10*ROW('Water Data'!F170)))</f>
        <v/>
      </c>
      <c r="BZ176" s="382" t="str">
        <f ca="1">+IF(OFFSET('Water Data'!$F$28,0,10*ROW('Water Data'!F170))="","",OFFSET('Water Data'!$F$28,0,10*ROW('Water Data'!F170)))</f>
        <v/>
      </c>
      <c r="CA176" s="382" t="str">
        <f ca="1">+IF(OFFSET('Water Data'!$F$29,0,10*ROW('Water Data'!F170))="","",OFFSET('Water Data'!$F$29,0,10*ROW('Water Data'!F170)))</f>
        <v/>
      </c>
      <c r="CB176" s="382" t="str">
        <f ca="1">+IF(OFFSET('Water Data'!$G$27,0,10*ROW('Water Data'!G170))="","",OFFSET('Water Data'!$G$27,0,10*ROW('Water Data'!G170)))</f>
        <v/>
      </c>
      <c r="CC176" s="382" t="str">
        <f ca="1">+IF(OFFSET('Water Data'!$G$28,0,10*ROW('Water Data'!G170))="","",OFFSET('Water Data'!$G$28,0,10*ROW('Water Data'!G170)))</f>
        <v/>
      </c>
      <c r="CD176" s="382" t="str">
        <f ca="1">+IF(OFFSET('Water Data'!$G$29,0,10*ROW('Water Data'!G170))="","",OFFSET('Water Data'!$G$29,0,10*ROW('Water Data'!G170)))</f>
        <v/>
      </c>
      <c r="CE176" s="382" t="str">
        <f ca="1">+IF(OFFSET('Water Data'!$H$27,0,10*ROW('Water Data'!H170))="","",OFFSET('Water Data'!$H$27,0,10*ROW('Water Data'!H170)))</f>
        <v/>
      </c>
      <c r="CF176" s="382" t="str">
        <f ca="1">+IF(OFFSET('Water Data'!$H$28,0,10*ROW('Water Data'!H170))="","",OFFSET('Water Data'!$H$28,0,10*ROW('Water Data'!H170)))</f>
        <v/>
      </c>
      <c r="CG176" s="382" t="str">
        <f ca="1">+IF(OFFSET('Water Data'!$H$29,0,10*ROW('Water Data'!H170))="","",OFFSET('Water Data'!$H$29,0,10*ROW('Water Data'!H170)))</f>
        <v/>
      </c>
      <c r="CH176" s="382" t="str">
        <f ca="1">+IF(OFFSET('Water Data'!$I$27,0,10*ROW('Water Data'!I170))="","",OFFSET('Water Data'!$I$27,0,10*ROW('Water Data'!I170)))</f>
        <v/>
      </c>
      <c r="CI176" s="382" t="str">
        <f ca="1">+IF(OFFSET('Water Data'!$I$28,0,10*ROW('Water Data'!I170))="","",OFFSET('Water Data'!$I$28,0,10*ROW('Water Data'!I170)))</f>
        <v/>
      </c>
      <c r="CJ176" s="382" t="str">
        <f ca="1">+IF(OFFSET('Water Data'!$I$29,0,10*ROW('Water Data'!I170))="","",OFFSET('Water Data'!$I$29,0,10*ROW('Water Data'!I170)))</f>
        <v/>
      </c>
      <c r="CK176" s="382" t="str">
        <f ca="1">+IF(OFFSET('Sanitation Data'!$D$28,0,10*ROW('Sanitation Data'!D170))="","",OFFSET('Sanitation Data'!$D$28,0,10*ROW('Sanitation Data'!D170)))</f>
        <v/>
      </c>
      <c r="CL176" s="382" t="str">
        <f ca="1">+IF(OFFSET('Sanitation Data'!$D$29,0,10*ROW('Sanitation Data'!D170))="","",OFFSET('Sanitation Data'!$D$29,0,10*ROW('Sanitation Data'!D170)))</f>
        <v/>
      </c>
      <c r="CM176" s="382" t="str">
        <f ca="1">+IF(OFFSET('Sanitation Data'!$D$30,0,10*ROW('Sanitation Data'!D170))="","",OFFSET('Sanitation Data'!$D$30,0,10*ROW('Sanitation Data'!D170)))</f>
        <v/>
      </c>
      <c r="CN176" s="382" t="str">
        <f ca="1">+IF(OFFSET('Sanitation Data'!$D$31,0,10*ROW('Sanitation Data'!D170))="","",OFFSET('Sanitation Data'!$D$31,0,10*ROW('Sanitation Data'!D170)))</f>
        <v/>
      </c>
      <c r="CO176" s="382" t="str">
        <f ca="1">+IF(OFFSET('Sanitation Data'!$D$32,0,10*ROW('Sanitation Data'!D170))="","",OFFSET('Sanitation Data'!$D$32,0,10*ROW('Sanitation Data'!D170)))</f>
        <v/>
      </c>
      <c r="CP176" s="382" t="str">
        <f ca="1">+IF(OFFSET('Sanitation Data'!$E$28,0,10*ROW('Sanitation Data'!E170))="","",OFFSET('Sanitation Data'!$E$28,0,10*ROW('Sanitation Data'!E170)))</f>
        <v/>
      </c>
      <c r="CQ176" s="382" t="str">
        <f ca="1">+IF(OFFSET('Sanitation Data'!$E$29,0,10*ROW('Sanitation Data'!E170))="","",OFFSET('Sanitation Data'!$E$29,0,10*ROW('Sanitation Data'!E170)))</f>
        <v/>
      </c>
      <c r="CR176" s="382" t="str">
        <f ca="1">+IF(OFFSET('Sanitation Data'!$E$30,0,10*ROW('Sanitation Data'!E170))="","",OFFSET('Sanitation Data'!$E$30,0,10*ROW('Sanitation Data'!E170)))</f>
        <v/>
      </c>
      <c r="CS176" s="382" t="str">
        <f ca="1">+IF(OFFSET('Sanitation Data'!$E$31,0,10*ROW('Sanitation Data'!E170))="","",OFFSET('Sanitation Data'!$E$31,0,10*ROW('Sanitation Data'!E170)))</f>
        <v/>
      </c>
      <c r="CT176" s="382" t="str">
        <f ca="1">+IF(OFFSET('Sanitation Data'!$E$32,0,10*ROW('Sanitation Data'!E170))="","",OFFSET('Sanitation Data'!$E$32,0,10*ROW('Sanitation Data'!E170)))</f>
        <v/>
      </c>
      <c r="CU176" s="382" t="str">
        <f ca="1">+IF(OFFSET('Sanitation Data'!$F$28,0,10*ROW('Sanitation Data'!F170))="","",OFFSET('Sanitation Data'!$F$28,0,10*ROW('Sanitation Data'!F170)))</f>
        <v/>
      </c>
      <c r="CV176" s="382" t="str">
        <f ca="1">+IF(OFFSET('Sanitation Data'!$F$29,0,10*ROW('Sanitation Data'!F170))="","",OFFSET('Sanitation Data'!$F$29,0,10*ROW('Sanitation Data'!F170)))</f>
        <v/>
      </c>
      <c r="CW176" s="382" t="str">
        <f ca="1">+IF(OFFSET('Sanitation Data'!$F$30,0,10*ROW('Sanitation Data'!F170))="","",OFFSET('Sanitation Data'!$F$30,0,10*ROW('Sanitation Data'!F170)))</f>
        <v/>
      </c>
      <c r="CX176" s="382" t="str">
        <f ca="1">+IF(OFFSET('Sanitation Data'!$F$31,0,10*ROW('Sanitation Data'!F170))="","",OFFSET('Sanitation Data'!$F$31,0,10*ROW('Sanitation Data'!F170)))</f>
        <v/>
      </c>
      <c r="CY176" s="382" t="str">
        <f ca="1">+IF(OFFSET('Sanitation Data'!$F$32,0,10*ROW('Sanitation Data'!F170))="","",OFFSET('Sanitation Data'!$F$32,0,10*ROW('Sanitation Data'!F170)))</f>
        <v/>
      </c>
      <c r="CZ176" s="382" t="str">
        <f ca="1">+IF(OFFSET('Sanitation Data'!$G$28,0,10*ROW('Sanitation Data'!G170))="","",OFFSET('Sanitation Data'!$G$28,0,10*ROW('Sanitation Data'!G170)))</f>
        <v/>
      </c>
      <c r="DA176" s="382" t="str">
        <f ca="1">+IF(OFFSET('Sanitation Data'!$G$29,0,10*ROW('Sanitation Data'!G170))="","",OFFSET('Sanitation Data'!$G$29,0,10*ROW('Sanitation Data'!G170)))</f>
        <v/>
      </c>
      <c r="DB176" s="382" t="str">
        <f ca="1">+IF(OFFSET('Sanitation Data'!$G$30,0,10*ROW('Sanitation Data'!G170))="","",OFFSET('Sanitation Data'!$G$30,0,10*ROW('Sanitation Data'!G170)))</f>
        <v/>
      </c>
      <c r="DC176" s="382" t="str">
        <f ca="1">+IF(OFFSET('Sanitation Data'!$G$31,0,10*ROW('Sanitation Data'!G170))="","",OFFSET('Sanitation Data'!$G$31,0,10*ROW('Sanitation Data'!G170)))</f>
        <v/>
      </c>
      <c r="DD176" s="382" t="str">
        <f ca="1">+IF(OFFSET('Sanitation Data'!$G$32,0,10*ROW('Sanitation Data'!G170))="","",OFFSET('Sanitation Data'!$G$32,0,10*ROW('Sanitation Data'!G170)))</f>
        <v/>
      </c>
      <c r="DE176" s="382" t="str">
        <f ca="1">+IF(OFFSET('Sanitation Data'!$H$28,0,10*ROW('Sanitation Data'!H170))="","",OFFSET('Sanitation Data'!$H$28,0,10*ROW('Sanitation Data'!H170)))</f>
        <v/>
      </c>
      <c r="DF176" s="382" t="str">
        <f ca="1">+IF(OFFSET('Sanitation Data'!$H$29,0,10*ROW('Sanitation Data'!H170))="","",OFFSET('Sanitation Data'!$H$29,0,10*ROW('Sanitation Data'!H170)))</f>
        <v/>
      </c>
      <c r="DG176" s="382" t="str">
        <f ca="1">+IF(OFFSET('Sanitation Data'!$H$30,0,10*ROW('Sanitation Data'!H170))="","",OFFSET('Sanitation Data'!$H$30,0,10*ROW('Sanitation Data'!H170)))</f>
        <v/>
      </c>
      <c r="DH176" s="382" t="str">
        <f ca="1">+IF(OFFSET('Sanitation Data'!$H$31,0,10*ROW('Sanitation Data'!H170))="","",OFFSET('Sanitation Data'!$H$31,0,10*ROW('Sanitation Data'!H170)))</f>
        <v/>
      </c>
      <c r="DI176" s="382" t="str">
        <f ca="1">+IF(OFFSET('Sanitation Data'!$H$32,0,10*ROW('Sanitation Data'!H170))="","",OFFSET('Sanitation Data'!$H$32,0,10*ROW('Sanitation Data'!H170)))</f>
        <v/>
      </c>
      <c r="DJ176" s="382" t="str">
        <f ca="1">+IF(OFFSET('Sanitation Data'!$I$28,0,10*ROW('Sanitation Data'!I170))="","",OFFSET('Sanitation Data'!$I$28,0,10*ROW('Sanitation Data'!I170)))</f>
        <v/>
      </c>
      <c r="DK176" s="382" t="str">
        <f ca="1">+IF(OFFSET('Sanitation Data'!$I$29,0,10*ROW('Sanitation Data'!I170))="","",OFFSET('Sanitation Data'!$I$29,0,10*ROW('Sanitation Data'!I170)))</f>
        <v/>
      </c>
      <c r="DL176" s="382" t="str">
        <f ca="1">+IF(OFFSET('Sanitation Data'!$I$30,0,10*ROW('Sanitation Data'!I170))="","",OFFSET('Sanitation Data'!$I$30,0,10*ROW('Sanitation Data'!I170)))</f>
        <v/>
      </c>
      <c r="DM176" s="382" t="str">
        <f ca="1">+IF(OFFSET('Sanitation Data'!$I$31,0,10*ROW('Sanitation Data'!I170))="","",OFFSET('Sanitation Data'!$I$31,0,10*ROW('Sanitation Data'!I170)))</f>
        <v/>
      </c>
      <c r="DN176" s="382" t="str">
        <f ca="1">+IF(OFFSET('Sanitation Data'!$I$32,0,10*ROW('Sanitation Data'!I170))="","",OFFSET('Sanitation Data'!$I$32,0,10*ROW('Sanitation Data'!I170)))</f>
        <v/>
      </c>
      <c r="DO176" s="382" t="str">
        <f ca="1">+IF(OFFSET('Hygiene Data'!$D$11,0,10*ROW('Hygiene Data'!D170))="","",OFFSET('Hygiene Data'!$D$11,0,10*ROW('Hygiene Data'!D170)))</f>
        <v/>
      </c>
      <c r="DP176" s="382" t="str">
        <f ca="1">+IF(OFFSET('Hygiene Data'!$D$12,0,10*ROW('Hygiene Data'!D170))="","",OFFSET('Hygiene Data'!$D$12,0,10*ROW('Hygiene Data'!D170)))</f>
        <v/>
      </c>
      <c r="DQ176" s="382" t="str">
        <f ca="1">+IF(OFFSET('Hygiene Data'!$D$13,0,10*ROW('Hygiene Data'!D170))="","",OFFSET('Hygiene Data'!$D$13,0,10*ROW('Hygiene Data'!D170)))</f>
        <v/>
      </c>
      <c r="DR176" s="382" t="str">
        <f ca="1">+IF(OFFSET('Hygiene Data'!$E$11,0,10*ROW('Hygiene Data'!E170))="","",OFFSET('Hygiene Data'!$E$11,0,10*ROW('Hygiene Data'!E170)))</f>
        <v/>
      </c>
      <c r="DS176" s="382" t="str">
        <f ca="1">+IF(OFFSET('Hygiene Data'!$E$12,0,10*ROW('Hygiene Data'!E170))="","",OFFSET('Hygiene Data'!$E$12,0,10*ROW('Hygiene Data'!E170)))</f>
        <v/>
      </c>
      <c r="DT176" s="382" t="str">
        <f ca="1">+IF(OFFSET('Hygiene Data'!$E$13,0,10*ROW('Hygiene Data'!E170))="","",OFFSET('Hygiene Data'!$E$13,0,10*ROW('Hygiene Data'!E170)))</f>
        <v/>
      </c>
      <c r="DU176" s="382" t="str">
        <f ca="1">+IF(OFFSET('Hygiene Data'!$F$11,0,10*ROW('Hygiene Data'!F170))="","",OFFSET('Hygiene Data'!$F$11,0,10*ROW('Hygiene Data'!F170)))</f>
        <v/>
      </c>
      <c r="DV176" s="382" t="str">
        <f ca="1">+IF(OFFSET('Hygiene Data'!$F$12,0,10*ROW('Hygiene Data'!F170))="","",OFFSET('Hygiene Data'!$F$12,0,10*ROW('Hygiene Data'!F170)))</f>
        <v/>
      </c>
      <c r="DW176" s="382" t="str">
        <f ca="1">+IF(OFFSET('Hygiene Data'!$F$13,0,10*ROW('Hygiene Data'!F170))="","",OFFSET('Hygiene Data'!$F$13,0,10*ROW('Hygiene Data'!F170)))</f>
        <v/>
      </c>
      <c r="DX176" s="382" t="str">
        <f ca="1">+IF(OFFSET('Hygiene Data'!$G$11,0,10*ROW('Hygiene Data'!G170))="","",OFFSET('Hygiene Data'!$G$11,0,10*ROW('Hygiene Data'!G170)))</f>
        <v/>
      </c>
      <c r="DY176" s="382" t="str">
        <f ca="1">+IF(OFFSET('Hygiene Data'!$G$12,0,10*ROW('Hygiene Data'!G170))="","",OFFSET('Hygiene Data'!$G$12,0,10*ROW('Hygiene Data'!G170)))</f>
        <v/>
      </c>
      <c r="DZ176" s="382" t="str">
        <f ca="1">+IF(OFFSET('Hygiene Data'!$G$13,0,10*ROW('Hygiene Data'!G170))="","",OFFSET('Hygiene Data'!$G$13,0,10*ROW('Hygiene Data'!G170)))</f>
        <v/>
      </c>
      <c r="EA176" s="382" t="str">
        <f ca="1">+IF(OFFSET('Hygiene Data'!$H$11,0,10*ROW('Hygiene Data'!H170))="","",OFFSET('Hygiene Data'!$H$11,0,10*ROW('Hygiene Data'!H170)))</f>
        <v/>
      </c>
      <c r="EB176" s="382" t="str">
        <f ca="1">+IF(OFFSET('Hygiene Data'!$H$12,0,10*ROW('Hygiene Data'!H170))="","",OFFSET('Hygiene Data'!$H$12,0,10*ROW('Hygiene Data'!H170)))</f>
        <v/>
      </c>
      <c r="EC176" s="382" t="str">
        <f ca="1">+IF(OFFSET('Hygiene Data'!$H$13,0,10*ROW('Hygiene Data'!H170))="","",OFFSET('Hygiene Data'!$H$13,0,10*ROW('Hygiene Data'!H170)))</f>
        <v/>
      </c>
      <c r="ED176" s="382" t="str">
        <f ca="1">+IF(OFFSET('Hygiene Data'!$I$11,0,10*ROW('Hygiene Data'!I170))="","",OFFSET('Hygiene Data'!$I$11,0,10*ROW('Hygiene Data'!I170)))</f>
        <v/>
      </c>
      <c r="EE176" s="382" t="str">
        <f ca="1">+IF(OFFSET('Hygiene Data'!$I$12,0,10*ROW('Hygiene Data'!I170))="","",OFFSET('Hygiene Data'!$I$12,0,10*ROW('Hygiene Data'!I170)))</f>
        <v/>
      </c>
      <c r="EF176" s="382" t="str">
        <f ca="1">+IF(OFFSET('Hygiene Data'!$I$13,0,10*ROW('Hygiene Data'!I170))="","",OFFSET('Hygiene Data'!$I$13,0,10*ROW('Hygiene Data'!I170)))</f>
        <v/>
      </c>
    </row>
    <row r="177" spans="1:136" x14ac:dyDescent="0.25">
      <c r="A177" s="491" t="str">
        <f ca="1">+IF(OFFSET('Water Data'!$B$2,0,10*ROW('Water Data'!E171))="","",OFFSET('Water Data'!$B$2,0,10*ROW('Water Data'!E171)))</f>
        <v/>
      </c>
      <c r="B177" s="491"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18" t="str">
        <f t="shared" ca="1" si="2"/>
        <v/>
      </c>
      <c r="D177" s="519"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19"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19"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19"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19"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19"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19"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19"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19"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19"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19"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19"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19"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19"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19"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19"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19"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19"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20"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20"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20"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20"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20"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20"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20"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20"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20"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20"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20"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20"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20"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20"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20"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20"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20"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20"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20"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20"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20"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20"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20"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20"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20"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20"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20"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20"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20"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20"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21"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97"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21"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21"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21"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21"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21"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21"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21"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21"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21"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21"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21"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21"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21"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21"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21"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21"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82" t="str">
        <f ca="1">+IF(OFFSET('Water Data'!$D$27,0,10*ROW('Water Data'!D171))="","",OFFSET('Water Data'!$D$27,0,10*ROW('Water Data'!D171)))</f>
        <v/>
      </c>
      <c r="BT177" s="382" t="str">
        <f ca="1">+IF(OFFSET('Water Data'!$D$28,0,10*ROW('Water Data'!D171))="","",OFFSET('Water Data'!$D$28,0,10*ROW('Water Data'!D171)))</f>
        <v/>
      </c>
      <c r="BU177" s="382" t="str">
        <f ca="1">+IF(OFFSET('Water Data'!$D$29,0,10*ROW('Water Data'!D171))="","",OFFSET('Water Data'!$D$29,0,10*ROW('Water Data'!D171)))</f>
        <v/>
      </c>
      <c r="BV177" s="382" t="str">
        <f ca="1">+IF(OFFSET('Water Data'!$E$27,0,10*ROW('Water Data'!E171))="","",OFFSET('Water Data'!$E$27,0,10*ROW('Water Data'!E171)))</f>
        <v/>
      </c>
      <c r="BW177" s="382" t="str">
        <f ca="1">+IF(OFFSET('Water Data'!$E$28,0,10*ROW('Water Data'!E171))="","",OFFSET('Water Data'!$E$28,0,10*ROW('Water Data'!E171)))</f>
        <v/>
      </c>
      <c r="BX177" s="382" t="str">
        <f ca="1">+IF(OFFSET('Water Data'!$E$29,0,10*ROW('Water Data'!E171))="","",OFFSET('Water Data'!$E$29,0,10*ROW('Water Data'!E171)))</f>
        <v/>
      </c>
      <c r="BY177" s="382" t="str">
        <f ca="1">+IF(OFFSET('Water Data'!$F$27,0,10*ROW('Water Data'!F171))="","",OFFSET('Water Data'!$F$27,0,10*ROW('Water Data'!F171)))</f>
        <v/>
      </c>
      <c r="BZ177" s="382" t="str">
        <f ca="1">+IF(OFFSET('Water Data'!$F$28,0,10*ROW('Water Data'!F171))="","",OFFSET('Water Data'!$F$28,0,10*ROW('Water Data'!F171)))</f>
        <v/>
      </c>
      <c r="CA177" s="382" t="str">
        <f ca="1">+IF(OFFSET('Water Data'!$F$29,0,10*ROW('Water Data'!F171))="","",OFFSET('Water Data'!$F$29,0,10*ROW('Water Data'!F171)))</f>
        <v/>
      </c>
      <c r="CB177" s="382" t="str">
        <f ca="1">+IF(OFFSET('Water Data'!$G$27,0,10*ROW('Water Data'!G171))="","",OFFSET('Water Data'!$G$27,0,10*ROW('Water Data'!G171)))</f>
        <v/>
      </c>
      <c r="CC177" s="382" t="str">
        <f ca="1">+IF(OFFSET('Water Data'!$G$28,0,10*ROW('Water Data'!G171))="","",OFFSET('Water Data'!$G$28,0,10*ROW('Water Data'!G171)))</f>
        <v/>
      </c>
      <c r="CD177" s="382" t="str">
        <f ca="1">+IF(OFFSET('Water Data'!$G$29,0,10*ROW('Water Data'!G171))="","",OFFSET('Water Data'!$G$29,0,10*ROW('Water Data'!G171)))</f>
        <v/>
      </c>
      <c r="CE177" s="382" t="str">
        <f ca="1">+IF(OFFSET('Water Data'!$H$27,0,10*ROW('Water Data'!H171))="","",OFFSET('Water Data'!$H$27,0,10*ROW('Water Data'!H171)))</f>
        <v/>
      </c>
      <c r="CF177" s="382" t="str">
        <f ca="1">+IF(OFFSET('Water Data'!$H$28,0,10*ROW('Water Data'!H171))="","",OFFSET('Water Data'!$H$28,0,10*ROW('Water Data'!H171)))</f>
        <v/>
      </c>
      <c r="CG177" s="382" t="str">
        <f ca="1">+IF(OFFSET('Water Data'!$H$29,0,10*ROW('Water Data'!H171))="","",OFFSET('Water Data'!$H$29,0,10*ROW('Water Data'!H171)))</f>
        <v/>
      </c>
      <c r="CH177" s="382" t="str">
        <f ca="1">+IF(OFFSET('Water Data'!$I$27,0,10*ROW('Water Data'!I171))="","",OFFSET('Water Data'!$I$27,0,10*ROW('Water Data'!I171)))</f>
        <v/>
      </c>
      <c r="CI177" s="382" t="str">
        <f ca="1">+IF(OFFSET('Water Data'!$I$28,0,10*ROW('Water Data'!I171))="","",OFFSET('Water Data'!$I$28,0,10*ROW('Water Data'!I171)))</f>
        <v/>
      </c>
      <c r="CJ177" s="382" t="str">
        <f ca="1">+IF(OFFSET('Water Data'!$I$29,0,10*ROW('Water Data'!I171))="","",OFFSET('Water Data'!$I$29,0,10*ROW('Water Data'!I171)))</f>
        <v/>
      </c>
      <c r="CK177" s="382" t="str">
        <f ca="1">+IF(OFFSET('Sanitation Data'!$D$28,0,10*ROW('Sanitation Data'!D171))="","",OFFSET('Sanitation Data'!$D$28,0,10*ROW('Sanitation Data'!D171)))</f>
        <v/>
      </c>
      <c r="CL177" s="382" t="str">
        <f ca="1">+IF(OFFSET('Sanitation Data'!$D$29,0,10*ROW('Sanitation Data'!D171))="","",OFFSET('Sanitation Data'!$D$29,0,10*ROW('Sanitation Data'!D171)))</f>
        <v/>
      </c>
      <c r="CM177" s="382" t="str">
        <f ca="1">+IF(OFFSET('Sanitation Data'!$D$30,0,10*ROW('Sanitation Data'!D171))="","",OFFSET('Sanitation Data'!$D$30,0,10*ROW('Sanitation Data'!D171)))</f>
        <v/>
      </c>
      <c r="CN177" s="382" t="str">
        <f ca="1">+IF(OFFSET('Sanitation Data'!$D$31,0,10*ROW('Sanitation Data'!D171))="","",OFFSET('Sanitation Data'!$D$31,0,10*ROW('Sanitation Data'!D171)))</f>
        <v/>
      </c>
      <c r="CO177" s="382" t="str">
        <f ca="1">+IF(OFFSET('Sanitation Data'!$D$32,0,10*ROW('Sanitation Data'!D171))="","",OFFSET('Sanitation Data'!$D$32,0,10*ROW('Sanitation Data'!D171)))</f>
        <v/>
      </c>
      <c r="CP177" s="382" t="str">
        <f ca="1">+IF(OFFSET('Sanitation Data'!$E$28,0,10*ROW('Sanitation Data'!E171))="","",OFFSET('Sanitation Data'!$E$28,0,10*ROW('Sanitation Data'!E171)))</f>
        <v/>
      </c>
      <c r="CQ177" s="382" t="str">
        <f ca="1">+IF(OFFSET('Sanitation Data'!$E$29,0,10*ROW('Sanitation Data'!E171))="","",OFFSET('Sanitation Data'!$E$29,0,10*ROW('Sanitation Data'!E171)))</f>
        <v/>
      </c>
      <c r="CR177" s="382" t="str">
        <f ca="1">+IF(OFFSET('Sanitation Data'!$E$30,0,10*ROW('Sanitation Data'!E171))="","",OFFSET('Sanitation Data'!$E$30,0,10*ROW('Sanitation Data'!E171)))</f>
        <v/>
      </c>
      <c r="CS177" s="382" t="str">
        <f ca="1">+IF(OFFSET('Sanitation Data'!$E$31,0,10*ROW('Sanitation Data'!E171))="","",OFFSET('Sanitation Data'!$E$31,0,10*ROW('Sanitation Data'!E171)))</f>
        <v/>
      </c>
      <c r="CT177" s="382" t="str">
        <f ca="1">+IF(OFFSET('Sanitation Data'!$E$32,0,10*ROW('Sanitation Data'!E171))="","",OFFSET('Sanitation Data'!$E$32,0,10*ROW('Sanitation Data'!E171)))</f>
        <v/>
      </c>
      <c r="CU177" s="382" t="str">
        <f ca="1">+IF(OFFSET('Sanitation Data'!$F$28,0,10*ROW('Sanitation Data'!F171))="","",OFFSET('Sanitation Data'!$F$28,0,10*ROW('Sanitation Data'!F171)))</f>
        <v/>
      </c>
      <c r="CV177" s="382" t="str">
        <f ca="1">+IF(OFFSET('Sanitation Data'!$F$29,0,10*ROW('Sanitation Data'!F171))="","",OFFSET('Sanitation Data'!$F$29,0,10*ROW('Sanitation Data'!F171)))</f>
        <v/>
      </c>
      <c r="CW177" s="382" t="str">
        <f ca="1">+IF(OFFSET('Sanitation Data'!$F$30,0,10*ROW('Sanitation Data'!F171))="","",OFFSET('Sanitation Data'!$F$30,0,10*ROW('Sanitation Data'!F171)))</f>
        <v/>
      </c>
      <c r="CX177" s="382" t="str">
        <f ca="1">+IF(OFFSET('Sanitation Data'!$F$31,0,10*ROW('Sanitation Data'!F171))="","",OFFSET('Sanitation Data'!$F$31,0,10*ROW('Sanitation Data'!F171)))</f>
        <v/>
      </c>
      <c r="CY177" s="382" t="str">
        <f ca="1">+IF(OFFSET('Sanitation Data'!$F$32,0,10*ROW('Sanitation Data'!F171))="","",OFFSET('Sanitation Data'!$F$32,0,10*ROW('Sanitation Data'!F171)))</f>
        <v/>
      </c>
      <c r="CZ177" s="382" t="str">
        <f ca="1">+IF(OFFSET('Sanitation Data'!$G$28,0,10*ROW('Sanitation Data'!G171))="","",OFFSET('Sanitation Data'!$G$28,0,10*ROW('Sanitation Data'!G171)))</f>
        <v/>
      </c>
      <c r="DA177" s="382" t="str">
        <f ca="1">+IF(OFFSET('Sanitation Data'!$G$29,0,10*ROW('Sanitation Data'!G171))="","",OFFSET('Sanitation Data'!$G$29,0,10*ROW('Sanitation Data'!G171)))</f>
        <v/>
      </c>
      <c r="DB177" s="382" t="str">
        <f ca="1">+IF(OFFSET('Sanitation Data'!$G$30,0,10*ROW('Sanitation Data'!G171))="","",OFFSET('Sanitation Data'!$G$30,0,10*ROW('Sanitation Data'!G171)))</f>
        <v/>
      </c>
      <c r="DC177" s="382" t="str">
        <f ca="1">+IF(OFFSET('Sanitation Data'!$G$31,0,10*ROW('Sanitation Data'!G171))="","",OFFSET('Sanitation Data'!$G$31,0,10*ROW('Sanitation Data'!G171)))</f>
        <v/>
      </c>
      <c r="DD177" s="382" t="str">
        <f ca="1">+IF(OFFSET('Sanitation Data'!$G$32,0,10*ROW('Sanitation Data'!G171))="","",OFFSET('Sanitation Data'!$G$32,0,10*ROW('Sanitation Data'!G171)))</f>
        <v/>
      </c>
      <c r="DE177" s="382" t="str">
        <f ca="1">+IF(OFFSET('Sanitation Data'!$H$28,0,10*ROW('Sanitation Data'!H171))="","",OFFSET('Sanitation Data'!$H$28,0,10*ROW('Sanitation Data'!H171)))</f>
        <v/>
      </c>
      <c r="DF177" s="382" t="str">
        <f ca="1">+IF(OFFSET('Sanitation Data'!$H$29,0,10*ROW('Sanitation Data'!H171))="","",OFFSET('Sanitation Data'!$H$29,0,10*ROW('Sanitation Data'!H171)))</f>
        <v/>
      </c>
      <c r="DG177" s="382" t="str">
        <f ca="1">+IF(OFFSET('Sanitation Data'!$H$30,0,10*ROW('Sanitation Data'!H171))="","",OFFSET('Sanitation Data'!$H$30,0,10*ROW('Sanitation Data'!H171)))</f>
        <v/>
      </c>
      <c r="DH177" s="382" t="str">
        <f ca="1">+IF(OFFSET('Sanitation Data'!$H$31,0,10*ROW('Sanitation Data'!H171))="","",OFFSET('Sanitation Data'!$H$31,0,10*ROW('Sanitation Data'!H171)))</f>
        <v/>
      </c>
      <c r="DI177" s="382" t="str">
        <f ca="1">+IF(OFFSET('Sanitation Data'!$H$32,0,10*ROW('Sanitation Data'!H171))="","",OFFSET('Sanitation Data'!$H$32,0,10*ROW('Sanitation Data'!H171)))</f>
        <v/>
      </c>
      <c r="DJ177" s="382" t="str">
        <f ca="1">+IF(OFFSET('Sanitation Data'!$I$28,0,10*ROW('Sanitation Data'!I171))="","",OFFSET('Sanitation Data'!$I$28,0,10*ROW('Sanitation Data'!I171)))</f>
        <v/>
      </c>
      <c r="DK177" s="382" t="str">
        <f ca="1">+IF(OFFSET('Sanitation Data'!$I$29,0,10*ROW('Sanitation Data'!I171))="","",OFFSET('Sanitation Data'!$I$29,0,10*ROW('Sanitation Data'!I171)))</f>
        <v/>
      </c>
      <c r="DL177" s="382" t="str">
        <f ca="1">+IF(OFFSET('Sanitation Data'!$I$30,0,10*ROW('Sanitation Data'!I171))="","",OFFSET('Sanitation Data'!$I$30,0,10*ROW('Sanitation Data'!I171)))</f>
        <v/>
      </c>
      <c r="DM177" s="382" t="str">
        <f ca="1">+IF(OFFSET('Sanitation Data'!$I$31,0,10*ROW('Sanitation Data'!I171))="","",OFFSET('Sanitation Data'!$I$31,0,10*ROW('Sanitation Data'!I171)))</f>
        <v/>
      </c>
      <c r="DN177" s="382" t="str">
        <f ca="1">+IF(OFFSET('Sanitation Data'!$I$32,0,10*ROW('Sanitation Data'!I171))="","",OFFSET('Sanitation Data'!$I$32,0,10*ROW('Sanitation Data'!I171)))</f>
        <v/>
      </c>
      <c r="DO177" s="382" t="str">
        <f ca="1">+IF(OFFSET('Hygiene Data'!$D$11,0,10*ROW('Hygiene Data'!D171))="","",OFFSET('Hygiene Data'!$D$11,0,10*ROW('Hygiene Data'!D171)))</f>
        <v/>
      </c>
      <c r="DP177" s="382" t="str">
        <f ca="1">+IF(OFFSET('Hygiene Data'!$D$12,0,10*ROW('Hygiene Data'!D171))="","",OFFSET('Hygiene Data'!$D$12,0,10*ROW('Hygiene Data'!D171)))</f>
        <v/>
      </c>
      <c r="DQ177" s="382" t="str">
        <f ca="1">+IF(OFFSET('Hygiene Data'!$D$13,0,10*ROW('Hygiene Data'!D171))="","",OFFSET('Hygiene Data'!$D$13,0,10*ROW('Hygiene Data'!D171)))</f>
        <v/>
      </c>
      <c r="DR177" s="382" t="str">
        <f ca="1">+IF(OFFSET('Hygiene Data'!$E$11,0,10*ROW('Hygiene Data'!E171))="","",OFFSET('Hygiene Data'!$E$11,0,10*ROW('Hygiene Data'!E171)))</f>
        <v/>
      </c>
      <c r="DS177" s="382" t="str">
        <f ca="1">+IF(OFFSET('Hygiene Data'!$E$12,0,10*ROW('Hygiene Data'!E171))="","",OFFSET('Hygiene Data'!$E$12,0,10*ROW('Hygiene Data'!E171)))</f>
        <v/>
      </c>
      <c r="DT177" s="382" t="str">
        <f ca="1">+IF(OFFSET('Hygiene Data'!$E$13,0,10*ROW('Hygiene Data'!E171))="","",OFFSET('Hygiene Data'!$E$13,0,10*ROW('Hygiene Data'!E171)))</f>
        <v/>
      </c>
      <c r="DU177" s="382" t="str">
        <f ca="1">+IF(OFFSET('Hygiene Data'!$F$11,0,10*ROW('Hygiene Data'!F171))="","",OFFSET('Hygiene Data'!$F$11,0,10*ROW('Hygiene Data'!F171)))</f>
        <v/>
      </c>
      <c r="DV177" s="382" t="str">
        <f ca="1">+IF(OFFSET('Hygiene Data'!$F$12,0,10*ROW('Hygiene Data'!F171))="","",OFFSET('Hygiene Data'!$F$12,0,10*ROW('Hygiene Data'!F171)))</f>
        <v/>
      </c>
      <c r="DW177" s="382" t="str">
        <f ca="1">+IF(OFFSET('Hygiene Data'!$F$13,0,10*ROW('Hygiene Data'!F171))="","",OFFSET('Hygiene Data'!$F$13,0,10*ROW('Hygiene Data'!F171)))</f>
        <v/>
      </c>
      <c r="DX177" s="382" t="str">
        <f ca="1">+IF(OFFSET('Hygiene Data'!$G$11,0,10*ROW('Hygiene Data'!G171))="","",OFFSET('Hygiene Data'!$G$11,0,10*ROW('Hygiene Data'!G171)))</f>
        <v/>
      </c>
      <c r="DY177" s="382" t="str">
        <f ca="1">+IF(OFFSET('Hygiene Data'!$G$12,0,10*ROW('Hygiene Data'!G171))="","",OFFSET('Hygiene Data'!$G$12,0,10*ROW('Hygiene Data'!G171)))</f>
        <v/>
      </c>
      <c r="DZ177" s="382" t="str">
        <f ca="1">+IF(OFFSET('Hygiene Data'!$G$13,0,10*ROW('Hygiene Data'!G171))="","",OFFSET('Hygiene Data'!$G$13,0,10*ROW('Hygiene Data'!G171)))</f>
        <v/>
      </c>
      <c r="EA177" s="382" t="str">
        <f ca="1">+IF(OFFSET('Hygiene Data'!$H$11,0,10*ROW('Hygiene Data'!H171))="","",OFFSET('Hygiene Data'!$H$11,0,10*ROW('Hygiene Data'!H171)))</f>
        <v/>
      </c>
      <c r="EB177" s="382" t="str">
        <f ca="1">+IF(OFFSET('Hygiene Data'!$H$12,0,10*ROW('Hygiene Data'!H171))="","",OFFSET('Hygiene Data'!$H$12,0,10*ROW('Hygiene Data'!H171)))</f>
        <v/>
      </c>
      <c r="EC177" s="382" t="str">
        <f ca="1">+IF(OFFSET('Hygiene Data'!$H$13,0,10*ROW('Hygiene Data'!H171))="","",OFFSET('Hygiene Data'!$H$13,0,10*ROW('Hygiene Data'!H171)))</f>
        <v/>
      </c>
      <c r="ED177" s="382" t="str">
        <f ca="1">+IF(OFFSET('Hygiene Data'!$I$11,0,10*ROW('Hygiene Data'!I171))="","",OFFSET('Hygiene Data'!$I$11,0,10*ROW('Hygiene Data'!I171)))</f>
        <v/>
      </c>
      <c r="EE177" s="382" t="str">
        <f ca="1">+IF(OFFSET('Hygiene Data'!$I$12,0,10*ROW('Hygiene Data'!I171))="","",OFFSET('Hygiene Data'!$I$12,0,10*ROW('Hygiene Data'!I171)))</f>
        <v/>
      </c>
      <c r="EF177" s="382" t="str">
        <f ca="1">+IF(OFFSET('Hygiene Data'!$I$13,0,10*ROW('Hygiene Data'!I171))="","",OFFSET('Hygiene Data'!$I$13,0,10*ROW('Hygiene Data'!I171)))</f>
        <v/>
      </c>
    </row>
    <row r="178" spans="1:136" x14ac:dyDescent="0.25">
      <c r="A178" s="491" t="str">
        <f ca="1">+IF(OFFSET('Water Data'!$B$2,0,10*ROW('Water Data'!E172))="","",OFFSET('Water Data'!$B$2,0,10*ROW('Water Data'!E172)))</f>
        <v/>
      </c>
      <c r="B178" s="491"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18" t="str">
        <f t="shared" ca="1" si="2"/>
        <v/>
      </c>
      <c r="D178" s="519"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19"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19"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19"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19"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19"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19"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19"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19"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19"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19"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19"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19"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19"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19"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19"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19"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19"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20"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20"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20"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20"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20"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20"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20"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20"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20"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20"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20"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20"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20"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20"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20"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20"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20"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20"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20"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20"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20"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20"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20"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20"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20"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20"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20"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20"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20"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20"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21"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97"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21"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21"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21"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21"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21"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21"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21"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21"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21"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21"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21"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21"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21"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21"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21"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21"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82" t="str">
        <f ca="1">+IF(OFFSET('Water Data'!$D$27,0,10*ROW('Water Data'!D172))="","",OFFSET('Water Data'!$D$27,0,10*ROW('Water Data'!D172)))</f>
        <v/>
      </c>
      <c r="BT178" s="382" t="str">
        <f ca="1">+IF(OFFSET('Water Data'!$D$28,0,10*ROW('Water Data'!D172))="","",OFFSET('Water Data'!$D$28,0,10*ROW('Water Data'!D172)))</f>
        <v/>
      </c>
      <c r="BU178" s="382" t="str">
        <f ca="1">+IF(OFFSET('Water Data'!$D$29,0,10*ROW('Water Data'!D172))="","",OFFSET('Water Data'!$D$29,0,10*ROW('Water Data'!D172)))</f>
        <v/>
      </c>
      <c r="BV178" s="382" t="str">
        <f ca="1">+IF(OFFSET('Water Data'!$E$27,0,10*ROW('Water Data'!E172))="","",OFFSET('Water Data'!$E$27,0,10*ROW('Water Data'!E172)))</f>
        <v/>
      </c>
      <c r="BW178" s="382" t="str">
        <f ca="1">+IF(OFFSET('Water Data'!$E$28,0,10*ROW('Water Data'!E172))="","",OFFSET('Water Data'!$E$28,0,10*ROW('Water Data'!E172)))</f>
        <v/>
      </c>
      <c r="BX178" s="382" t="str">
        <f ca="1">+IF(OFFSET('Water Data'!$E$29,0,10*ROW('Water Data'!E172))="","",OFFSET('Water Data'!$E$29,0,10*ROW('Water Data'!E172)))</f>
        <v/>
      </c>
      <c r="BY178" s="382" t="str">
        <f ca="1">+IF(OFFSET('Water Data'!$F$27,0,10*ROW('Water Data'!F172))="","",OFFSET('Water Data'!$F$27,0,10*ROW('Water Data'!F172)))</f>
        <v/>
      </c>
      <c r="BZ178" s="382" t="str">
        <f ca="1">+IF(OFFSET('Water Data'!$F$28,0,10*ROW('Water Data'!F172))="","",OFFSET('Water Data'!$F$28,0,10*ROW('Water Data'!F172)))</f>
        <v/>
      </c>
      <c r="CA178" s="382" t="str">
        <f ca="1">+IF(OFFSET('Water Data'!$F$29,0,10*ROW('Water Data'!F172))="","",OFFSET('Water Data'!$F$29,0,10*ROW('Water Data'!F172)))</f>
        <v/>
      </c>
      <c r="CB178" s="382" t="str">
        <f ca="1">+IF(OFFSET('Water Data'!$G$27,0,10*ROW('Water Data'!G172))="","",OFFSET('Water Data'!$G$27,0,10*ROW('Water Data'!G172)))</f>
        <v/>
      </c>
      <c r="CC178" s="382" t="str">
        <f ca="1">+IF(OFFSET('Water Data'!$G$28,0,10*ROW('Water Data'!G172))="","",OFFSET('Water Data'!$G$28,0,10*ROW('Water Data'!G172)))</f>
        <v/>
      </c>
      <c r="CD178" s="382" t="str">
        <f ca="1">+IF(OFFSET('Water Data'!$G$29,0,10*ROW('Water Data'!G172))="","",OFFSET('Water Data'!$G$29,0,10*ROW('Water Data'!G172)))</f>
        <v/>
      </c>
      <c r="CE178" s="382" t="str">
        <f ca="1">+IF(OFFSET('Water Data'!$H$27,0,10*ROW('Water Data'!H172))="","",OFFSET('Water Data'!$H$27,0,10*ROW('Water Data'!H172)))</f>
        <v/>
      </c>
      <c r="CF178" s="382" t="str">
        <f ca="1">+IF(OFFSET('Water Data'!$H$28,0,10*ROW('Water Data'!H172))="","",OFFSET('Water Data'!$H$28,0,10*ROW('Water Data'!H172)))</f>
        <v/>
      </c>
      <c r="CG178" s="382" t="str">
        <f ca="1">+IF(OFFSET('Water Data'!$H$29,0,10*ROW('Water Data'!H172))="","",OFFSET('Water Data'!$H$29,0,10*ROW('Water Data'!H172)))</f>
        <v/>
      </c>
      <c r="CH178" s="382" t="str">
        <f ca="1">+IF(OFFSET('Water Data'!$I$27,0,10*ROW('Water Data'!I172))="","",OFFSET('Water Data'!$I$27,0,10*ROW('Water Data'!I172)))</f>
        <v/>
      </c>
      <c r="CI178" s="382" t="str">
        <f ca="1">+IF(OFFSET('Water Data'!$I$28,0,10*ROW('Water Data'!I172))="","",OFFSET('Water Data'!$I$28,0,10*ROW('Water Data'!I172)))</f>
        <v/>
      </c>
      <c r="CJ178" s="382" t="str">
        <f ca="1">+IF(OFFSET('Water Data'!$I$29,0,10*ROW('Water Data'!I172))="","",OFFSET('Water Data'!$I$29,0,10*ROW('Water Data'!I172)))</f>
        <v/>
      </c>
      <c r="CK178" s="382" t="str">
        <f ca="1">+IF(OFFSET('Sanitation Data'!$D$28,0,10*ROW('Sanitation Data'!D172))="","",OFFSET('Sanitation Data'!$D$28,0,10*ROW('Sanitation Data'!D172)))</f>
        <v/>
      </c>
      <c r="CL178" s="382" t="str">
        <f ca="1">+IF(OFFSET('Sanitation Data'!$D$29,0,10*ROW('Sanitation Data'!D172))="","",OFFSET('Sanitation Data'!$D$29,0,10*ROW('Sanitation Data'!D172)))</f>
        <v/>
      </c>
      <c r="CM178" s="382" t="str">
        <f ca="1">+IF(OFFSET('Sanitation Data'!$D$30,0,10*ROW('Sanitation Data'!D172))="","",OFFSET('Sanitation Data'!$D$30,0,10*ROW('Sanitation Data'!D172)))</f>
        <v/>
      </c>
      <c r="CN178" s="382" t="str">
        <f ca="1">+IF(OFFSET('Sanitation Data'!$D$31,0,10*ROW('Sanitation Data'!D172))="","",OFFSET('Sanitation Data'!$D$31,0,10*ROW('Sanitation Data'!D172)))</f>
        <v/>
      </c>
      <c r="CO178" s="382" t="str">
        <f ca="1">+IF(OFFSET('Sanitation Data'!$D$32,0,10*ROW('Sanitation Data'!D172))="","",OFFSET('Sanitation Data'!$D$32,0,10*ROW('Sanitation Data'!D172)))</f>
        <v/>
      </c>
      <c r="CP178" s="382" t="str">
        <f ca="1">+IF(OFFSET('Sanitation Data'!$E$28,0,10*ROW('Sanitation Data'!E172))="","",OFFSET('Sanitation Data'!$E$28,0,10*ROW('Sanitation Data'!E172)))</f>
        <v/>
      </c>
      <c r="CQ178" s="382" t="str">
        <f ca="1">+IF(OFFSET('Sanitation Data'!$E$29,0,10*ROW('Sanitation Data'!E172))="","",OFFSET('Sanitation Data'!$E$29,0,10*ROW('Sanitation Data'!E172)))</f>
        <v/>
      </c>
      <c r="CR178" s="382" t="str">
        <f ca="1">+IF(OFFSET('Sanitation Data'!$E$30,0,10*ROW('Sanitation Data'!E172))="","",OFFSET('Sanitation Data'!$E$30,0,10*ROW('Sanitation Data'!E172)))</f>
        <v/>
      </c>
      <c r="CS178" s="382" t="str">
        <f ca="1">+IF(OFFSET('Sanitation Data'!$E$31,0,10*ROW('Sanitation Data'!E172))="","",OFFSET('Sanitation Data'!$E$31,0,10*ROW('Sanitation Data'!E172)))</f>
        <v/>
      </c>
      <c r="CT178" s="382" t="str">
        <f ca="1">+IF(OFFSET('Sanitation Data'!$E$32,0,10*ROW('Sanitation Data'!E172))="","",OFFSET('Sanitation Data'!$E$32,0,10*ROW('Sanitation Data'!E172)))</f>
        <v/>
      </c>
      <c r="CU178" s="382" t="str">
        <f ca="1">+IF(OFFSET('Sanitation Data'!$F$28,0,10*ROW('Sanitation Data'!F172))="","",OFFSET('Sanitation Data'!$F$28,0,10*ROW('Sanitation Data'!F172)))</f>
        <v/>
      </c>
      <c r="CV178" s="382" t="str">
        <f ca="1">+IF(OFFSET('Sanitation Data'!$F$29,0,10*ROW('Sanitation Data'!F172))="","",OFFSET('Sanitation Data'!$F$29,0,10*ROW('Sanitation Data'!F172)))</f>
        <v/>
      </c>
      <c r="CW178" s="382" t="str">
        <f ca="1">+IF(OFFSET('Sanitation Data'!$F$30,0,10*ROW('Sanitation Data'!F172))="","",OFFSET('Sanitation Data'!$F$30,0,10*ROW('Sanitation Data'!F172)))</f>
        <v/>
      </c>
      <c r="CX178" s="382" t="str">
        <f ca="1">+IF(OFFSET('Sanitation Data'!$F$31,0,10*ROW('Sanitation Data'!F172))="","",OFFSET('Sanitation Data'!$F$31,0,10*ROW('Sanitation Data'!F172)))</f>
        <v/>
      </c>
      <c r="CY178" s="382" t="str">
        <f ca="1">+IF(OFFSET('Sanitation Data'!$F$32,0,10*ROW('Sanitation Data'!F172))="","",OFFSET('Sanitation Data'!$F$32,0,10*ROW('Sanitation Data'!F172)))</f>
        <v/>
      </c>
      <c r="CZ178" s="382" t="str">
        <f ca="1">+IF(OFFSET('Sanitation Data'!$G$28,0,10*ROW('Sanitation Data'!G172))="","",OFFSET('Sanitation Data'!$G$28,0,10*ROW('Sanitation Data'!G172)))</f>
        <v/>
      </c>
      <c r="DA178" s="382" t="str">
        <f ca="1">+IF(OFFSET('Sanitation Data'!$G$29,0,10*ROW('Sanitation Data'!G172))="","",OFFSET('Sanitation Data'!$G$29,0,10*ROW('Sanitation Data'!G172)))</f>
        <v/>
      </c>
      <c r="DB178" s="382" t="str">
        <f ca="1">+IF(OFFSET('Sanitation Data'!$G$30,0,10*ROW('Sanitation Data'!G172))="","",OFFSET('Sanitation Data'!$G$30,0,10*ROW('Sanitation Data'!G172)))</f>
        <v/>
      </c>
      <c r="DC178" s="382" t="str">
        <f ca="1">+IF(OFFSET('Sanitation Data'!$G$31,0,10*ROW('Sanitation Data'!G172))="","",OFFSET('Sanitation Data'!$G$31,0,10*ROW('Sanitation Data'!G172)))</f>
        <v/>
      </c>
      <c r="DD178" s="382" t="str">
        <f ca="1">+IF(OFFSET('Sanitation Data'!$G$32,0,10*ROW('Sanitation Data'!G172))="","",OFFSET('Sanitation Data'!$G$32,0,10*ROW('Sanitation Data'!G172)))</f>
        <v/>
      </c>
      <c r="DE178" s="382" t="str">
        <f ca="1">+IF(OFFSET('Sanitation Data'!$H$28,0,10*ROW('Sanitation Data'!H172))="","",OFFSET('Sanitation Data'!$H$28,0,10*ROW('Sanitation Data'!H172)))</f>
        <v/>
      </c>
      <c r="DF178" s="382" t="str">
        <f ca="1">+IF(OFFSET('Sanitation Data'!$H$29,0,10*ROW('Sanitation Data'!H172))="","",OFFSET('Sanitation Data'!$H$29,0,10*ROW('Sanitation Data'!H172)))</f>
        <v/>
      </c>
      <c r="DG178" s="382" t="str">
        <f ca="1">+IF(OFFSET('Sanitation Data'!$H$30,0,10*ROW('Sanitation Data'!H172))="","",OFFSET('Sanitation Data'!$H$30,0,10*ROW('Sanitation Data'!H172)))</f>
        <v/>
      </c>
      <c r="DH178" s="382" t="str">
        <f ca="1">+IF(OFFSET('Sanitation Data'!$H$31,0,10*ROW('Sanitation Data'!H172))="","",OFFSET('Sanitation Data'!$H$31,0,10*ROW('Sanitation Data'!H172)))</f>
        <v/>
      </c>
      <c r="DI178" s="382" t="str">
        <f ca="1">+IF(OFFSET('Sanitation Data'!$H$32,0,10*ROW('Sanitation Data'!H172))="","",OFFSET('Sanitation Data'!$H$32,0,10*ROW('Sanitation Data'!H172)))</f>
        <v/>
      </c>
      <c r="DJ178" s="382" t="str">
        <f ca="1">+IF(OFFSET('Sanitation Data'!$I$28,0,10*ROW('Sanitation Data'!I172))="","",OFFSET('Sanitation Data'!$I$28,0,10*ROW('Sanitation Data'!I172)))</f>
        <v/>
      </c>
      <c r="DK178" s="382" t="str">
        <f ca="1">+IF(OFFSET('Sanitation Data'!$I$29,0,10*ROW('Sanitation Data'!I172))="","",OFFSET('Sanitation Data'!$I$29,0,10*ROW('Sanitation Data'!I172)))</f>
        <v/>
      </c>
      <c r="DL178" s="382" t="str">
        <f ca="1">+IF(OFFSET('Sanitation Data'!$I$30,0,10*ROW('Sanitation Data'!I172))="","",OFFSET('Sanitation Data'!$I$30,0,10*ROW('Sanitation Data'!I172)))</f>
        <v/>
      </c>
      <c r="DM178" s="382" t="str">
        <f ca="1">+IF(OFFSET('Sanitation Data'!$I$31,0,10*ROW('Sanitation Data'!I172))="","",OFFSET('Sanitation Data'!$I$31,0,10*ROW('Sanitation Data'!I172)))</f>
        <v/>
      </c>
      <c r="DN178" s="382" t="str">
        <f ca="1">+IF(OFFSET('Sanitation Data'!$I$32,0,10*ROW('Sanitation Data'!I172))="","",OFFSET('Sanitation Data'!$I$32,0,10*ROW('Sanitation Data'!I172)))</f>
        <v/>
      </c>
      <c r="DO178" s="382" t="str">
        <f ca="1">+IF(OFFSET('Hygiene Data'!$D$11,0,10*ROW('Hygiene Data'!D172))="","",OFFSET('Hygiene Data'!$D$11,0,10*ROW('Hygiene Data'!D172)))</f>
        <v/>
      </c>
      <c r="DP178" s="382" t="str">
        <f ca="1">+IF(OFFSET('Hygiene Data'!$D$12,0,10*ROW('Hygiene Data'!D172))="","",OFFSET('Hygiene Data'!$D$12,0,10*ROW('Hygiene Data'!D172)))</f>
        <v/>
      </c>
      <c r="DQ178" s="382" t="str">
        <f ca="1">+IF(OFFSET('Hygiene Data'!$D$13,0,10*ROW('Hygiene Data'!D172))="","",OFFSET('Hygiene Data'!$D$13,0,10*ROW('Hygiene Data'!D172)))</f>
        <v/>
      </c>
      <c r="DR178" s="382" t="str">
        <f ca="1">+IF(OFFSET('Hygiene Data'!$E$11,0,10*ROW('Hygiene Data'!E172))="","",OFFSET('Hygiene Data'!$E$11,0,10*ROW('Hygiene Data'!E172)))</f>
        <v/>
      </c>
      <c r="DS178" s="382" t="str">
        <f ca="1">+IF(OFFSET('Hygiene Data'!$E$12,0,10*ROW('Hygiene Data'!E172))="","",OFFSET('Hygiene Data'!$E$12,0,10*ROW('Hygiene Data'!E172)))</f>
        <v/>
      </c>
      <c r="DT178" s="382" t="str">
        <f ca="1">+IF(OFFSET('Hygiene Data'!$E$13,0,10*ROW('Hygiene Data'!E172))="","",OFFSET('Hygiene Data'!$E$13,0,10*ROW('Hygiene Data'!E172)))</f>
        <v/>
      </c>
      <c r="DU178" s="382" t="str">
        <f ca="1">+IF(OFFSET('Hygiene Data'!$F$11,0,10*ROW('Hygiene Data'!F172))="","",OFFSET('Hygiene Data'!$F$11,0,10*ROW('Hygiene Data'!F172)))</f>
        <v/>
      </c>
      <c r="DV178" s="382" t="str">
        <f ca="1">+IF(OFFSET('Hygiene Data'!$F$12,0,10*ROW('Hygiene Data'!F172))="","",OFFSET('Hygiene Data'!$F$12,0,10*ROW('Hygiene Data'!F172)))</f>
        <v/>
      </c>
      <c r="DW178" s="382" t="str">
        <f ca="1">+IF(OFFSET('Hygiene Data'!$F$13,0,10*ROW('Hygiene Data'!F172))="","",OFFSET('Hygiene Data'!$F$13,0,10*ROW('Hygiene Data'!F172)))</f>
        <v/>
      </c>
      <c r="DX178" s="382" t="str">
        <f ca="1">+IF(OFFSET('Hygiene Data'!$G$11,0,10*ROW('Hygiene Data'!G172))="","",OFFSET('Hygiene Data'!$G$11,0,10*ROW('Hygiene Data'!G172)))</f>
        <v/>
      </c>
      <c r="DY178" s="382" t="str">
        <f ca="1">+IF(OFFSET('Hygiene Data'!$G$12,0,10*ROW('Hygiene Data'!G172))="","",OFFSET('Hygiene Data'!$G$12,0,10*ROW('Hygiene Data'!G172)))</f>
        <v/>
      </c>
      <c r="DZ178" s="382" t="str">
        <f ca="1">+IF(OFFSET('Hygiene Data'!$G$13,0,10*ROW('Hygiene Data'!G172))="","",OFFSET('Hygiene Data'!$G$13,0,10*ROW('Hygiene Data'!G172)))</f>
        <v/>
      </c>
      <c r="EA178" s="382" t="str">
        <f ca="1">+IF(OFFSET('Hygiene Data'!$H$11,0,10*ROW('Hygiene Data'!H172))="","",OFFSET('Hygiene Data'!$H$11,0,10*ROW('Hygiene Data'!H172)))</f>
        <v/>
      </c>
      <c r="EB178" s="382" t="str">
        <f ca="1">+IF(OFFSET('Hygiene Data'!$H$12,0,10*ROW('Hygiene Data'!H172))="","",OFFSET('Hygiene Data'!$H$12,0,10*ROW('Hygiene Data'!H172)))</f>
        <v/>
      </c>
      <c r="EC178" s="382" t="str">
        <f ca="1">+IF(OFFSET('Hygiene Data'!$H$13,0,10*ROW('Hygiene Data'!H172))="","",OFFSET('Hygiene Data'!$H$13,0,10*ROW('Hygiene Data'!H172)))</f>
        <v/>
      </c>
      <c r="ED178" s="382" t="str">
        <f ca="1">+IF(OFFSET('Hygiene Data'!$I$11,0,10*ROW('Hygiene Data'!I172))="","",OFFSET('Hygiene Data'!$I$11,0,10*ROW('Hygiene Data'!I172)))</f>
        <v/>
      </c>
      <c r="EE178" s="382" t="str">
        <f ca="1">+IF(OFFSET('Hygiene Data'!$I$12,0,10*ROW('Hygiene Data'!I172))="","",OFFSET('Hygiene Data'!$I$12,0,10*ROW('Hygiene Data'!I172)))</f>
        <v/>
      </c>
      <c r="EF178" s="382" t="str">
        <f ca="1">+IF(OFFSET('Hygiene Data'!$I$13,0,10*ROW('Hygiene Data'!I172))="","",OFFSET('Hygiene Data'!$I$13,0,10*ROW('Hygiene Data'!I172)))</f>
        <v/>
      </c>
    </row>
    <row r="179" spans="1:136" x14ac:dyDescent="0.25">
      <c r="A179" s="491" t="str">
        <f ca="1">+IF(OFFSET('Water Data'!$B$2,0,10*ROW('Water Data'!E173))="","",OFFSET('Water Data'!$B$2,0,10*ROW('Water Data'!E173)))</f>
        <v/>
      </c>
      <c r="B179" s="491"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18" t="str">
        <f t="shared" ca="1" si="2"/>
        <v/>
      </c>
      <c r="D179" s="519"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19"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19"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19"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19"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19"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19"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19"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19"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19"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19"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19"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19"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19"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19"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19"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19"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19"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20"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20"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20"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20"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20"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20"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20"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20"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20"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20"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20"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20"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20"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20"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20"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20"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20"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20"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20"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20"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20"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20"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20"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20"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20"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20"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20"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20"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20"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20"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21"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97"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21"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21"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21"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21"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21"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21"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21"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21"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21"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21"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21"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21"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21"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21"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21"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21"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82" t="str">
        <f ca="1">+IF(OFFSET('Water Data'!$D$27,0,10*ROW('Water Data'!D173))="","",OFFSET('Water Data'!$D$27,0,10*ROW('Water Data'!D173)))</f>
        <v/>
      </c>
      <c r="BT179" s="382" t="str">
        <f ca="1">+IF(OFFSET('Water Data'!$D$28,0,10*ROW('Water Data'!D173))="","",OFFSET('Water Data'!$D$28,0,10*ROW('Water Data'!D173)))</f>
        <v/>
      </c>
      <c r="BU179" s="382" t="str">
        <f ca="1">+IF(OFFSET('Water Data'!$D$29,0,10*ROW('Water Data'!D173))="","",OFFSET('Water Data'!$D$29,0,10*ROW('Water Data'!D173)))</f>
        <v/>
      </c>
      <c r="BV179" s="382" t="str">
        <f ca="1">+IF(OFFSET('Water Data'!$E$27,0,10*ROW('Water Data'!E173))="","",OFFSET('Water Data'!$E$27,0,10*ROW('Water Data'!E173)))</f>
        <v/>
      </c>
      <c r="BW179" s="382" t="str">
        <f ca="1">+IF(OFFSET('Water Data'!$E$28,0,10*ROW('Water Data'!E173))="","",OFFSET('Water Data'!$E$28,0,10*ROW('Water Data'!E173)))</f>
        <v/>
      </c>
      <c r="BX179" s="382" t="str">
        <f ca="1">+IF(OFFSET('Water Data'!$E$29,0,10*ROW('Water Data'!E173))="","",OFFSET('Water Data'!$E$29,0,10*ROW('Water Data'!E173)))</f>
        <v/>
      </c>
      <c r="BY179" s="382" t="str">
        <f ca="1">+IF(OFFSET('Water Data'!$F$27,0,10*ROW('Water Data'!F173))="","",OFFSET('Water Data'!$F$27,0,10*ROW('Water Data'!F173)))</f>
        <v/>
      </c>
      <c r="BZ179" s="382" t="str">
        <f ca="1">+IF(OFFSET('Water Data'!$F$28,0,10*ROW('Water Data'!F173))="","",OFFSET('Water Data'!$F$28,0,10*ROW('Water Data'!F173)))</f>
        <v/>
      </c>
      <c r="CA179" s="382" t="str">
        <f ca="1">+IF(OFFSET('Water Data'!$F$29,0,10*ROW('Water Data'!F173))="","",OFFSET('Water Data'!$F$29,0,10*ROW('Water Data'!F173)))</f>
        <v/>
      </c>
      <c r="CB179" s="382" t="str">
        <f ca="1">+IF(OFFSET('Water Data'!$G$27,0,10*ROW('Water Data'!G173))="","",OFFSET('Water Data'!$G$27,0,10*ROW('Water Data'!G173)))</f>
        <v/>
      </c>
      <c r="CC179" s="382" t="str">
        <f ca="1">+IF(OFFSET('Water Data'!$G$28,0,10*ROW('Water Data'!G173))="","",OFFSET('Water Data'!$G$28,0,10*ROW('Water Data'!G173)))</f>
        <v/>
      </c>
      <c r="CD179" s="382" t="str">
        <f ca="1">+IF(OFFSET('Water Data'!$G$29,0,10*ROW('Water Data'!G173))="","",OFFSET('Water Data'!$G$29,0,10*ROW('Water Data'!G173)))</f>
        <v/>
      </c>
      <c r="CE179" s="382" t="str">
        <f ca="1">+IF(OFFSET('Water Data'!$H$27,0,10*ROW('Water Data'!H173))="","",OFFSET('Water Data'!$H$27,0,10*ROW('Water Data'!H173)))</f>
        <v/>
      </c>
      <c r="CF179" s="382" t="str">
        <f ca="1">+IF(OFFSET('Water Data'!$H$28,0,10*ROW('Water Data'!H173))="","",OFFSET('Water Data'!$H$28,0,10*ROW('Water Data'!H173)))</f>
        <v/>
      </c>
      <c r="CG179" s="382" t="str">
        <f ca="1">+IF(OFFSET('Water Data'!$H$29,0,10*ROW('Water Data'!H173))="","",OFFSET('Water Data'!$H$29,0,10*ROW('Water Data'!H173)))</f>
        <v/>
      </c>
      <c r="CH179" s="382" t="str">
        <f ca="1">+IF(OFFSET('Water Data'!$I$27,0,10*ROW('Water Data'!I173))="","",OFFSET('Water Data'!$I$27,0,10*ROW('Water Data'!I173)))</f>
        <v/>
      </c>
      <c r="CI179" s="382" t="str">
        <f ca="1">+IF(OFFSET('Water Data'!$I$28,0,10*ROW('Water Data'!I173))="","",OFFSET('Water Data'!$I$28,0,10*ROW('Water Data'!I173)))</f>
        <v/>
      </c>
      <c r="CJ179" s="382" t="str">
        <f ca="1">+IF(OFFSET('Water Data'!$I$29,0,10*ROW('Water Data'!I173))="","",OFFSET('Water Data'!$I$29,0,10*ROW('Water Data'!I173)))</f>
        <v/>
      </c>
      <c r="CK179" s="382" t="str">
        <f ca="1">+IF(OFFSET('Sanitation Data'!$D$28,0,10*ROW('Sanitation Data'!D173))="","",OFFSET('Sanitation Data'!$D$28,0,10*ROW('Sanitation Data'!D173)))</f>
        <v/>
      </c>
      <c r="CL179" s="382" t="str">
        <f ca="1">+IF(OFFSET('Sanitation Data'!$D$29,0,10*ROW('Sanitation Data'!D173))="","",OFFSET('Sanitation Data'!$D$29,0,10*ROW('Sanitation Data'!D173)))</f>
        <v/>
      </c>
      <c r="CM179" s="382" t="str">
        <f ca="1">+IF(OFFSET('Sanitation Data'!$D$30,0,10*ROW('Sanitation Data'!D173))="","",OFFSET('Sanitation Data'!$D$30,0,10*ROW('Sanitation Data'!D173)))</f>
        <v/>
      </c>
      <c r="CN179" s="382" t="str">
        <f ca="1">+IF(OFFSET('Sanitation Data'!$D$31,0,10*ROW('Sanitation Data'!D173))="","",OFFSET('Sanitation Data'!$D$31,0,10*ROW('Sanitation Data'!D173)))</f>
        <v/>
      </c>
      <c r="CO179" s="382" t="str">
        <f ca="1">+IF(OFFSET('Sanitation Data'!$D$32,0,10*ROW('Sanitation Data'!D173))="","",OFFSET('Sanitation Data'!$D$32,0,10*ROW('Sanitation Data'!D173)))</f>
        <v/>
      </c>
      <c r="CP179" s="382" t="str">
        <f ca="1">+IF(OFFSET('Sanitation Data'!$E$28,0,10*ROW('Sanitation Data'!E173))="","",OFFSET('Sanitation Data'!$E$28,0,10*ROW('Sanitation Data'!E173)))</f>
        <v/>
      </c>
      <c r="CQ179" s="382" t="str">
        <f ca="1">+IF(OFFSET('Sanitation Data'!$E$29,0,10*ROW('Sanitation Data'!E173))="","",OFFSET('Sanitation Data'!$E$29,0,10*ROW('Sanitation Data'!E173)))</f>
        <v/>
      </c>
      <c r="CR179" s="382" t="str">
        <f ca="1">+IF(OFFSET('Sanitation Data'!$E$30,0,10*ROW('Sanitation Data'!E173))="","",OFFSET('Sanitation Data'!$E$30,0,10*ROW('Sanitation Data'!E173)))</f>
        <v/>
      </c>
      <c r="CS179" s="382" t="str">
        <f ca="1">+IF(OFFSET('Sanitation Data'!$E$31,0,10*ROW('Sanitation Data'!E173))="","",OFFSET('Sanitation Data'!$E$31,0,10*ROW('Sanitation Data'!E173)))</f>
        <v/>
      </c>
      <c r="CT179" s="382" t="str">
        <f ca="1">+IF(OFFSET('Sanitation Data'!$E$32,0,10*ROW('Sanitation Data'!E173))="","",OFFSET('Sanitation Data'!$E$32,0,10*ROW('Sanitation Data'!E173)))</f>
        <v/>
      </c>
      <c r="CU179" s="382" t="str">
        <f ca="1">+IF(OFFSET('Sanitation Data'!$F$28,0,10*ROW('Sanitation Data'!F173))="","",OFFSET('Sanitation Data'!$F$28,0,10*ROW('Sanitation Data'!F173)))</f>
        <v/>
      </c>
      <c r="CV179" s="382" t="str">
        <f ca="1">+IF(OFFSET('Sanitation Data'!$F$29,0,10*ROW('Sanitation Data'!F173))="","",OFFSET('Sanitation Data'!$F$29,0,10*ROW('Sanitation Data'!F173)))</f>
        <v/>
      </c>
      <c r="CW179" s="382" t="str">
        <f ca="1">+IF(OFFSET('Sanitation Data'!$F$30,0,10*ROW('Sanitation Data'!F173))="","",OFFSET('Sanitation Data'!$F$30,0,10*ROW('Sanitation Data'!F173)))</f>
        <v/>
      </c>
      <c r="CX179" s="382" t="str">
        <f ca="1">+IF(OFFSET('Sanitation Data'!$F$31,0,10*ROW('Sanitation Data'!F173))="","",OFFSET('Sanitation Data'!$F$31,0,10*ROW('Sanitation Data'!F173)))</f>
        <v/>
      </c>
      <c r="CY179" s="382" t="str">
        <f ca="1">+IF(OFFSET('Sanitation Data'!$F$32,0,10*ROW('Sanitation Data'!F173))="","",OFFSET('Sanitation Data'!$F$32,0,10*ROW('Sanitation Data'!F173)))</f>
        <v/>
      </c>
      <c r="CZ179" s="382" t="str">
        <f ca="1">+IF(OFFSET('Sanitation Data'!$G$28,0,10*ROW('Sanitation Data'!G173))="","",OFFSET('Sanitation Data'!$G$28,0,10*ROW('Sanitation Data'!G173)))</f>
        <v/>
      </c>
      <c r="DA179" s="382" t="str">
        <f ca="1">+IF(OFFSET('Sanitation Data'!$G$29,0,10*ROW('Sanitation Data'!G173))="","",OFFSET('Sanitation Data'!$G$29,0,10*ROW('Sanitation Data'!G173)))</f>
        <v/>
      </c>
      <c r="DB179" s="382" t="str">
        <f ca="1">+IF(OFFSET('Sanitation Data'!$G$30,0,10*ROW('Sanitation Data'!G173))="","",OFFSET('Sanitation Data'!$G$30,0,10*ROW('Sanitation Data'!G173)))</f>
        <v/>
      </c>
      <c r="DC179" s="382" t="str">
        <f ca="1">+IF(OFFSET('Sanitation Data'!$G$31,0,10*ROW('Sanitation Data'!G173))="","",OFFSET('Sanitation Data'!$G$31,0,10*ROW('Sanitation Data'!G173)))</f>
        <v/>
      </c>
      <c r="DD179" s="382" t="str">
        <f ca="1">+IF(OFFSET('Sanitation Data'!$G$32,0,10*ROW('Sanitation Data'!G173))="","",OFFSET('Sanitation Data'!$G$32,0,10*ROW('Sanitation Data'!G173)))</f>
        <v/>
      </c>
      <c r="DE179" s="382" t="str">
        <f ca="1">+IF(OFFSET('Sanitation Data'!$H$28,0,10*ROW('Sanitation Data'!H173))="","",OFFSET('Sanitation Data'!$H$28,0,10*ROW('Sanitation Data'!H173)))</f>
        <v/>
      </c>
      <c r="DF179" s="382" t="str">
        <f ca="1">+IF(OFFSET('Sanitation Data'!$H$29,0,10*ROW('Sanitation Data'!H173))="","",OFFSET('Sanitation Data'!$H$29,0,10*ROW('Sanitation Data'!H173)))</f>
        <v/>
      </c>
      <c r="DG179" s="382" t="str">
        <f ca="1">+IF(OFFSET('Sanitation Data'!$H$30,0,10*ROW('Sanitation Data'!H173))="","",OFFSET('Sanitation Data'!$H$30,0,10*ROW('Sanitation Data'!H173)))</f>
        <v/>
      </c>
      <c r="DH179" s="382" t="str">
        <f ca="1">+IF(OFFSET('Sanitation Data'!$H$31,0,10*ROW('Sanitation Data'!H173))="","",OFFSET('Sanitation Data'!$H$31,0,10*ROW('Sanitation Data'!H173)))</f>
        <v/>
      </c>
      <c r="DI179" s="382" t="str">
        <f ca="1">+IF(OFFSET('Sanitation Data'!$H$32,0,10*ROW('Sanitation Data'!H173))="","",OFFSET('Sanitation Data'!$H$32,0,10*ROW('Sanitation Data'!H173)))</f>
        <v/>
      </c>
      <c r="DJ179" s="382" t="str">
        <f ca="1">+IF(OFFSET('Sanitation Data'!$I$28,0,10*ROW('Sanitation Data'!I173))="","",OFFSET('Sanitation Data'!$I$28,0,10*ROW('Sanitation Data'!I173)))</f>
        <v/>
      </c>
      <c r="DK179" s="382" t="str">
        <f ca="1">+IF(OFFSET('Sanitation Data'!$I$29,0,10*ROW('Sanitation Data'!I173))="","",OFFSET('Sanitation Data'!$I$29,0,10*ROW('Sanitation Data'!I173)))</f>
        <v/>
      </c>
      <c r="DL179" s="382" t="str">
        <f ca="1">+IF(OFFSET('Sanitation Data'!$I$30,0,10*ROW('Sanitation Data'!I173))="","",OFFSET('Sanitation Data'!$I$30,0,10*ROW('Sanitation Data'!I173)))</f>
        <v/>
      </c>
      <c r="DM179" s="382" t="str">
        <f ca="1">+IF(OFFSET('Sanitation Data'!$I$31,0,10*ROW('Sanitation Data'!I173))="","",OFFSET('Sanitation Data'!$I$31,0,10*ROW('Sanitation Data'!I173)))</f>
        <v/>
      </c>
      <c r="DN179" s="382" t="str">
        <f ca="1">+IF(OFFSET('Sanitation Data'!$I$32,0,10*ROW('Sanitation Data'!I173))="","",OFFSET('Sanitation Data'!$I$32,0,10*ROW('Sanitation Data'!I173)))</f>
        <v/>
      </c>
      <c r="DO179" s="382" t="str">
        <f ca="1">+IF(OFFSET('Hygiene Data'!$D$11,0,10*ROW('Hygiene Data'!D173))="","",OFFSET('Hygiene Data'!$D$11,0,10*ROW('Hygiene Data'!D173)))</f>
        <v/>
      </c>
      <c r="DP179" s="382" t="str">
        <f ca="1">+IF(OFFSET('Hygiene Data'!$D$12,0,10*ROW('Hygiene Data'!D173))="","",OFFSET('Hygiene Data'!$D$12,0,10*ROW('Hygiene Data'!D173)))</f>
        <v/>
      </c>
      <c r="DQ179" s="382" t="str">
        <f ca="1">+IF(OFFSET('Hygiene Data'!$D$13,0,10*ROW('Hygiene Data'!D173))="","",OFFSET('Hygiene Data'!$D$13,0,10*ROW('Hygiene Data'!D173)))</f>
        <v/>
      </c>
      <c r="DR179" s="382" t="str">
        <f ca="1">+IF(OFFSET('Hygiene Data'!$E$11,0,10*ROW('Hygiene Data'!E173))="","",OFFSET('Hygiene Data'!$E$11,0,10*ROW('Hygiene Data'!E173)))</f>
        <v/>
      </c>
      <c r="DS179" s="382" t="str">
        <f ca="1">+IF(OFFSET('Hygiene Data'!$E$12,0,10*ROW('Hygiene Data'!E173))="","",OFFSET('Hygiene Data'!$E$12,0,10*ROW('Hygiene Data'!E173)))</f>
        <v/>
      </c>
      <c r="DT179" s="382" t="str">
        <f ca="1">+IF(OFFSET('Hygiene Data'!$E$13,0,10*ROW('Hygiene Data'!E173))="","",OFFSET('Hygiene Data'!$E$13,0,10*ROW('Hygiene Data'!E173)))</f>
        <v/>
      </c>
      <c r="DU179" s="382" t="str">
        <f ca="1">+IF(OFFSET('Hygiene Data'!$F$11,0,10*ROW('Hygiene Data'!F173))="","",OFFSET('Hygiene Data'!$F$11,0,10*ROW('Hygiene Data'!F173)))</f>
        <v/>
      </c>
      <c r="DV179" s="382" t="str">
        <f ca="1">+IF(OFFSET('Hygiene Data'!$F$12,0,10*ROW('Hygiene Data'!F173))="","",OFFSET('Hygiene Data'!$F$12,0,10*ROW('Hygiene Data'!F173)))</f>
        <v/>
      </c>
      <c r="DW179" s="382" t="str">
        <f ca="1">+IF(OFFSET('Hygiene Data'!$F$13,0,10*ROW('Hygiene Data'!F173))="","",OFFSET('Hygiene Data'!$F$13,0,10*ROW('Hygiene Data'!F173)))</f>
        <v/>
      </c>
      <c r="DX179" s="382" t="str">
        <f ca="1">+IF(OFFSET('Hygiene Data'!$G$11,0,10*ROW('Hygiene Data'!G173))="","",OFFSET('Hygiene Data'!$G$11,0,10*ROW('Hygiene Data'!G173)))</f>
        <v/>
      </c>
      <c r="DY179" s="382" t="str">
        <f ca="1">+IF(OFFSET('Hygiene Data'!$G$12,0,10*ROW('Hygiene Data'!G173))="","",OFFSET('Hygiene Data'!$G$12,0,10*ROW('Hygiene Data'!G173)))</f>
        <v/>
      </c>
      <c r="DZ179" s="382" t="str">
        <f ca="1">+IF(OFFSET('Hygiene Data'!$G$13,0,10*ROW('Hygiene Data'!G173))="","",OFFSET('Hygiene Data'!$G$13,0,10*ROW('Hygiene Data'!G173)))</f>
        <v/>
      </c>
      <c r="EA179" s="382" t="str">
        <f ca="1">+IF(OFFSET('Hygiene Data'!$H$11,0,10*ROW('Hygiene Data'!H173))="","",OFFSET('Hygiene Data'!$H$11,0,10*ROW('Hygiene Data'!H173)))</f>
        <v/>
      </c>
      <c r="EB179" s="382" t="str">
        <f ca="1">+IF(OFFSET('Hygiene Data'!$H$12,0,10*ROW('Hygiene Data'!H173))="","",OFFSET('Hygiene Data'!$H$12,0,10*ROW('Hygiene Data'!H173)))</f>
        <v/>
      </c>
      <c r="EC179" s="382" t="str">
        <f ca="1">+IF(OFFSET('Hygiene Data'!$H$13,0,10*ROW('Hygiene Data'!H173))="","",OFFSET('Hygiene Data'!$H$13,0,10*ROW('Hygiene Data'!H173)))</f>
        <v/>
      </c>
      <c r="ED179" s="382" t="str">
        <f ca="1">+IF(OFFSET('Hygiene Data'!$I$11,0,10*ROW('Hygiene Data'!I173))="","",OFFSET('Hygiene Data'!$I$11,0,10*ROW('Hygiene Data'!I173)))</f>
        <v/>
      </c>
      <c r="EE179" s="382" t="str">
        <f ca="1">+IF(OFFSET('Hygiene Data'!$I$12,0,10*ROW('Hygiene Data'!I173))="","",OFFSET('Hygiene Data'!$I$12,0,10*ROW('Hygiene Data'!I173)))</f>
        <v/>
      </c>
      <c r="EF179" s="382" t="str">
        <f ca="1">+IF(OFFSET('Hygiene Data'!$I$13,0,10*ROW('Hygiene Data'!I173))="","",OFFSET('Hygiene Data'!$I$13,0,10*ROW('Hygiene Data'!I173)))</f>
        <v/>
      </c>
    </row>
    <row r="180" spans="1:136" x14ac:dyDescent="0.25">
      <c r="A180" s="491" t="str">
        <f ca="1">+IF(OFFSET('Water Data'!$B$2,0,10*ROW('Water Data'!E174))="","",OFFSET('Water Data'!$B$2,0,10*ROW('Water Data'!E174)))</f>
        <v/>
      </c>
      <c r="B180" s="491"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18" t="str">
        <f t="shared" ca="1" si="2"/>
        <v/>
      </c>
      <c r="D180" s="519"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19"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19"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19"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19"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19"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19"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19"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19"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19"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19"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19"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19"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19"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19"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19"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19"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19"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20"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20"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20"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20"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20"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20"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20"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20"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20"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20"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20"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20"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20"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20"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20"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20"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20"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20"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20"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20"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20"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20"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20"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20"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20"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20"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20"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20"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20"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20"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21"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97"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21"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21"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21"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21"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21"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21"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21"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21"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21"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21"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21"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21"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21"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21"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21"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21"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82" t="str">
        <f ca="1">+IF(OFFSET('Water Data'!$D$27,0,10*ROW('Water Data'!D174))="","",OFFSET('Water Data'!$D$27,0,10*ROW('Water Data'!D174)))</f>
        <v/>
      </c>
      <c r="BT180" s="382" t="str">
        <f ca="1">+IF(OFFSET('Water Data'!$D$28,0,10*ROW('Water Data'!D174))="","",OFFSET('Water Data'!$D$28,0,10*ROW('Water Data'!D174)))</f>
        <v/>
      </c>
      <c r="BU180" s="382" t="str">
        <f ca="1">+IF(OFFSET('Water Data'!$D$29,0,10*ROW('Water Data'!D174))="","",OFFSET('Water Data'!$D$29,0,10*ROW('Water Data'!D174)))</f>
        <v/>
      </c>
      <c r="BV180" s="382" t="str">
        <f ca="1">+IF(OFFSET('Water Data'!$E$27,0,10*ROW('Water Data'!E174))="","",OFFSET('Water Data'!$E$27,0,10*ROW('Water Data'!E174)))</f>
        <v/>
      </c>
      <c r="BW180" s="382" t="str">
        <f ca="1">+IF(OFFSET('Water Data'!$E$28,0,10*ROW('Water Data'!E174))="","",OFFSET('Water Data'!$E$28,0,10*ROW('Water Data'!E174)))</f>
        <v/>
      </c>
      <c r="BX180" s="382" t="str">
        <f ca="1">+IF(OFFSET('Water Data'!$E$29,0,10*ROW('Water Data'!E174))="","",OFFSET('Water Data'!$E$29,0,10*ROW('Water Data'!E174)))</f>
        <v/>
      </c>
      <c r="BY180" s="382" t="str">
        <f ca="1">+IF(OFFSET('Water Data'!$F$27,0,10*ROW('Water Data'!F174))="","",OFFSET('Water Data'!$F$27,0,10*ROW('Water Data'!F174)))</f>
        <v/>
      </c>
      <c r="BZ180" s="382" t="str">
        <f ca="1">+IF(OFFSET('Water Data'!$F$28,0,10*ROW('Water Data'!F174))="","",OFFSET('Water Data'!$F$28,0,10*ROW('Water Data'!F174)))</f>
        <v/>
      </c>
      <c r="CA180" s="382" t="str">
        <f ca="1">+IF(OFFSET('Water Data'!$F$29,0,10*ROW('Water Data'!F174))="","",OFFSET('Water Data'!$F$29,0,10*ROW('Water Data'!F174)))</f>
        <v/>
      </c>
      <c r="CB180" s="382" t="str">
        <f ca="1">+IF(OFFSET('Water Data'!$G$27,0,10*ROW('Water Data'!G174))="","",OFFSET('Water Data'!$G$27,0,10*ROW('Water Data'!G174)))</f>
        <v/>
      </c>
      <c r="CC180" s="382" t="str">
        <f ca="1">+IF(OFFSET('Water Data'!$G$28,0,10*ROW('Water Data'!G174))="","",OFFSET('Water Data'!$G$28,0,10*ROW('Water Data'!G174)))</f>
        <v/>
      </c>
      <c r="CD180" s="382" t="str">
        <f ca="1">+IF(OFFSET('Water Data'!$G$29,0,10*ROW('Water Data'!G174))="","",OFFSET('Water Data'!$G$29,0,10*ROW('Water Data'!G174)))</f>
        <v/>
      </c>
      <c r="CE180" s="382" t="str">
        <f ca="1">+IF(OFFSET('Water Data'!$H$27,0,10*ROW('Water Data'!H174))="","",OFFSET('Water Data'!$H$27,0,10*ROW('Water Data'!H174)))</f>
        <v/>
      </c>
      <c r="CF180" s="382" t="str">
        <f ca="1">+IF(OFFSET('Water Data'!$H$28,0,10*ROW('Water Data'!H174))="","",OFFSET('Water Data'!$H$28,0,10*ROW('Water Data'!H174)))</f>
        <v/>
      </c>
      <c r="CG180" s="382" t="str">
        <f ca="1">+IF(OFFSET('Water Data'!$H$29,0,10*ROW('Water Data'!H174))="","",OFFSET('Water Data'!$H$29,0,10*ROW('Water Data'!H174)))</f>
        <v/>
      </c>
      <c r="CH180" s="382" t="str">
        <f ca="1">+IF(OFFSET('Water Data'!$I$27,0,10*ROW('Water Data'!I174))="","",OFFSET('Water Data'!$I$27,0,10*ROW('Water Data'!I174)))</f>
        <v/>
      </c>
      <c r="CI180" s="382" t="str">
        <f ca="1">+IF(OFFSET('Water Data'!$I$28,0,10*ROW('Water Data'!I174))="","",OFFSET('Water Data'!$I$28,0,10*ROW('Water Data'!I174)))</f>
        <v/>
      </c>
      <c r="CJ180" s="382" t="str">
        <f ca="1">+IF(OFFSET('Water Data'!$I$29,0,10*ROW('Water Data'!I174))="","",OFFSET('Water Data'!$I$29,0,10*ROW('Water Data'!I174)))</f>
        <v/>
      </c>
      <c r="CK180" s="382" t="str">
        <f ca="1">+IF(OFFSET('Sanitation Data'!$D$28,0,10*ROW('Sanitation Data'!D174))="","",OFFSET('Sanitation Data'!$D$28,0,10*ROW('Sanitation Data'!D174)))</f>
        <v/>
      </c>
      <c r="CL180" s="382" t="str">
        <f ca="1">+IF(OFFSET('Sanitation Data'!$D$29,0,10*ROW('Sanitation Data'!D174))="","",OFFSET('Sanitation Data'!$D$29,0,10*ROW('Sanitation Data'!D174)))</f>
        <v/>
      </c>
      <c r="CM180" s="382" t="str">
        <f ca="1">+IF(OFFSET('Sanitation Data'!$D$30,0,10*ROW('Sanitation Data'!D174))="","",OFFSET('Sanitation Data'!$D$30,0,10*ROW('Sanitation Data'!D174)))</f>
        <v/>
      </c>
      <c r="CN180" s="382" t="str">
        <f ca="1">+IF(OFFSET('Sanitation Data'!$D$31,0,10*ROW('Sanitation Data'!D174))="","",OFFSET('Sanitation Data'!$D$31,0,10*ROW('Sanitation Data'!D174)))</f>
        <v/>
      </c>
      <c r="CO180" s="382" t="str">
        <f ca="1">+IF(OFFSET('Sanitation Data'!$D$32,0,10*ROW('Sanitation Data'!D174))="","",OFFSET('Sanitation Data'!$D$32,0,10*ROW('Sanitation Data'!D174)))</f>
        <v/>
      </c>
      <c r="CP180" s="382" t="str">
        <f ca="1">+IF(OFFSET('Sanitation Data'!$E$28,0,10*ROW('Sanitation Data'!E174))="","",OFFSET('Sanitation Data'!$E$28,0,10*ROW('Sanitation Data'!E174)))</f>
        <v/>
      </c>
      <c r="CQ180" s="382" t="str">
        <f ca="1">+IF(OFFSET('Sanitation Data'!$E$29,0,10*ROW('Sanitation Data'!E174))="","",OFFSET('Sanitation Data'!$E$29,0,10*ROW('Sanitation Data'!E174)))</f>
        <v/>
      </c>
      <c r="CR180" s="382" t="str">
        <f ca="1">+IF(OFFSET('Sanitation Data'!$E$30,0,10*ROW('Sanitation Data'!E174))="","",OFFSET('Sanitation Data'!$E$30,0,10*ROW('Sanitation Data'!E174)))</f>
        <v/>
      </c>
      <c r="CS180" s="382" t="str">
        <f ca="1">+IF(OFFSET('Sanitation Data'!$E$31,0,10*ROW('Sanitation Data'!E174))="","",OFFSET('Sanitation Data'!$E$31,0,10*ROW('Sanitation Data'!E174)))</f>
        <v/>
      </c>
      <c r="CT180" s="382" t="str">
        <f ca="1">+IF(OFFSET('Sanitation Data'!$E$32,0,10*ROW('Sanitation Data'!E174))="","",OFFSET('Sanitation Data'!$E$32,0,10*ROW('Sanitation Data'!E174)))</f>
        <v/>
      </c>
      <c r="CU180" s="382" t="str">
        <f ca="1">+IF(OFFSET('Sanitation Data'!$F$28,0,10*ROW('Sanitation Data'!F174))="","",OFFSET('Sanitation Data'!$F$28,0,10*ROW('Sanitation Data'!F174)))</f>
        <v/>
      </c>
      <c r="CV180" s="382" t="str">
        <f ca="1">+IF(OFFSET('Sanitation Data'!$F$29,0,10*ROW('Sanitation Data'!F174))="","",OFFSET('Sanitation Data'!$F$29,0,10*ROW('Sanitation Data'!F174)))</f>
        <v/>
      </c>
      <c r="CW180" s="382" t="str">
        <f ca="1">+IF(OFFSET('Sanitation Data'!$F$30,0,10*ROW('Sanitation Data'!F174))="","",OFFSET('Sanitation Data'!$F$30,0,10*ROW('Sanitation Data'!F174)))</f>
        <v/>
      </c>
      <c r="CX180" s="382" t="str">
        <f ca="1">+IF(OFFSET('Sanitation Data'!$F$31,0,10*ROW('Sanitation Data'!F174))="","",OFFSET('Sanitation Data'!$F$31,0,10*ROW('Sanitation Data'!F174)))</f>
        <v/>
      </c>
      <c r="CY180" s="382" t="str">
        <f ca="1">+IF(OFFSET('Sanitation Data'!$F$32,0,10*ROW('Sanitation Data'!F174))="","",OFFSET('Sanitation Data'!$F$32,0,10*ROW('Sanitation Data'!F174)))</f>
        <v/>
      </c>
      <c r="CZ180" s="382" t="str">
        <f ca="1">+IF(OFFSET('Sanitation Data'!$G$28,0,10*ROW('Sanitation Data'!G174))="","",OFFSET('Sanitation Data'!$G$28,0,10*ROW('Sanitation Data'!G174)))</f>
        <v/>
      </c>
      <c r="DA180" s="382" t="str">
        <f ca="1">+IF(OFFSET('Sanitation Data'!$G$29,0,10*ROW('Sanitation Data'!G174))="","",OFFSET('Sanitation Data'!$G$29,0,10*ROW('Sanitation Data'!G174)))</f>
        <v/>
      </c>
      <c r="DB180" s="382" t="str">
        <f ca="1">+IF(OFFSET('Sanitation Data'!$G$30,0,10*ROW('Sanitation Data'!G174))="","",OFFSET('Sanitation Data'!$G$30,0,10*ROW('Sanitation Data'!G174)))</f>
        <v/>
      </c>
      <c r="DC180" s="382" t="str">
        <f ca="1">+IF(OFFSET('Sanitation Data'!$G$31,0,10*ROW('Sanitation Data'!G174))="","",OFFSET('Sanitation Data'!$G$31,0,10*ROW('Sanitation Data'!G174)))</f>
        <v/>
      </c>
      <c r="DD180" s="382" t="str">
        <f ca="1">+IF(OFFSET('Sanitation Data'!$G$32,0,10*ROW('Sanitation Data'!G174))="","",OFFSET('Sanitation Data'!$G$32,0,10*ROW('Sanitation Data'!G174)))</f>
        <v/>
      </c>
      <c r="DE180" s="382" t="str">
        <f ca="1">+IF(OFFSET('Sanitation Data'!$H$28,0,10*ROW('Sanitation Data'!H174))="","",OFFSET('Sanitation Data'!$H$28,0,10*ROW('Sanitation Data'!H174)))</f>
        <v/>
      </c>
      <c r="DF180" s="382" t="str">
        <f ca="1">+IF(OFFSET('Sanitation Data'!$H$29,0,10*ROW('Sanitation Data'!H174))="","",OFFSET('Sanitation Data'!$H$29,0,10*ROW('Sanitation Data'!H174)))</f>
        <v/>
      </c>
      <c r="DG180" s="382" t="str">
        <f ca="1">+IF(OFFSET('Sanitation Data'!$H$30,0,10*ROW('Sanitation Data'!H174))="","",OFFSET('Sanitation Data'!$H$30,0,10*ROW('Sanitation Data'!H174)))</f>
        <v/>
      </c>
      <c r="DH180" s="382" t="str">
        <f ca="1">+IF(OFFSET('Sanitation Data'!$H$31,0,10*ROW('Sanitation Data'!H174))="","",OFFSET('Sanitation Data'!$H$31,0,10*ROW('Sanitation Data'!H174)))</f>
        <v/>
      </c>
      <c r="DI180" s="382" t="str">
        <f ca="1">+IF(OFFSET('Sanitation Data'!$H$32,0,10*ROW('Sanitation Data'!H174))="","",OFFSET('Sanitation Data'!$H$32,0,10*ROW('Sanitation Data'!H174)))</f>
        <v/>
      </c>
      <c r="DJ180" s="382" t="str">
        <f ca="1">+IF(OFFSET('Sanitation Data'!$I$28,0,10*ROW('Sanitation Data'!I174))="","",OFFSET('Sanitation Data'!$I$28,0,10*ROW('Sanitation Data'!I174)))</f>
        <v/>
      </c>
      <c r="DK180" s="382" t="str">
        <f ca="1">+IF(OFFSET('Sanitation Data'!$I$29,0,10*ROW('Sanitation Data'!I174))="","",OFFSET('Sanitation Data'!$I$29,0,10*ROW('Sanitation Data'!I174)))</f>
        <v/>
      </c>
      <c r="DL180" s="382" t="str">
        <f ca="1">+IF(OFFSET('Sanitation Data'!$I$30,0,10*ROW('Sanitation Data'!I174))="","",OFFSET('Sanitation Data'!$I$30,0,10*ROW('Sanitation Data'!I174)))</f>
        <v/>
      </c>
      <c r="DM180" s="382" t="str">
        <f ca="1">+IF(OFFSET('Sanitation Data'!$I$31,0,10*ROW('Sanitation Data'!I174))="","",OFFSET('Sanitation Data'!$I$31,0,10*ROW('Sanitation Data'!I174)))</f>
        <v/>
      </c>
      <c r="DN180" s="382" t="str">
        <f ca="1">+IF(OFFSET('Sanitation Data'!$I$32,0,10*ROW('Sanitation Data'!I174))="","",OFFSET('Sanitation Data'!$I$32,0,10*ROW('Sanitation Data'!I174)))</f>
        <v/>
      </c>
      <c r="DO180" s="382" t="str">
        <f ca="1">+IF(OFFSET('Hygiene Data'!$D$11,0,10*ROW('Hygiene Data'!D174))="","",OFFSET('Hygiene Data'!$D$11,0,10*ROW('Hygiene Data'!D174)))</f>
        <v/>
      </c>
      <c r="DP180" s="382" t="str">
        <f ca="1">+IF(OFFSET('Hygiene Data'!$D$12,0,10*ROW('Hygiene Data'!D174))="","",OFFSET('Hygiene Data'!$D$12,0,10*ROW('Hygiene Data'!D174)))</f>
        <v/>
      </c>
      <c r="DQ180" s="382" t="str">
        <f ca="1">+IF(OFFSET('Hygiene Data'!$D$13,0,10*ROW('Hygiene Data'!D174))="","",OFFSET('Hygiene Data'!$D$13,0,10*ROW('Hygiene Data'!D174)))</f>
        <v/>
      </c>
      <c r="DR180" s="382" t="str">
        <f ca="1">+IF(OFFSET('Hygiene Data'!$E$11,0,10*ROW('Hygiene Data'!E174))="","",OFFSET('Hygiene Data'!$E$11,0,10*ROW('Hygiene Data'!E174)))</f>
        <v/>
      </c>
      <c r="DS180" s="382" t="str">
        <f ca="1">+IF(OFFSET('Hygiene Data'!$E$12,0,10*ROW('Hygiene Data'!E174))="","",OFFSET('Hygiene Data'!$E$12,0,10*ROW('Hygiene Data'!E174)))</f>
        <v/>
      </c>
      <c r="DT180" s="382" t="str">
        <f ca="1">+IF(OFFSET('Hygiene Data'!$E$13,0,10*ROW('Hygiene Data'!E174))="","",OFFSET('Hygiene Data'!$E$13,0,10*ROW('Hygiene Data'!E174)))</f>
        <v/>
      </c>
      <c r="DU180" s="382" t="str">
        <f ca="1">+IF(OFFSET('Hygiene Data'!$F$11,0,10*ROW('Hygiene Data'!F174))="","",OFFSET('Hygiene Data'!$F$11,0,10*ROW('Hygiene Data'!F174)))</f>
        <v/>
      </c>
      <c r="DV180" s="382" t="str">
        <f ca="1">+IF(OFFSET('Hygiene Data'!$F$12,0,10*ROW('Hygiene Data'!F174))="","",OFFSET('Hygiene Data'!$F$12,0,10*ROW('Hygiene Data'!F174)))</f>
        <v/>
      </c>
      <c r="DW180" s="382" t="str">
        <f ca="1">+IF(OFFSET('Hygiene Data'!$F$13,0,10*ROW('Hygiene Data'!F174))="","",OFFSET('Hygiene Data'!$F$13,0,10*ROW('Hygiene Data'!F174)))</f>
        <v/>
      </c>
      <c r="DX180" s="382" t="str">
        <f ca="1">+IF(OFFSET('Hygiene Data'!$G$11,0,10*ROW('Hygiene Data'!G174))="","",OFFSET('Hygiene Data'!$G$11,0,10*ROW('Hygiene Data'!G174)))</f>
        <v/>
      </c>
      <c r="DY180" s="382" t="str">
        <f ca="1">+IF(OFFSET('Hygiene Data'!$G$12,0,10*ROW('Hygiene Data'!G174))="","",OFFSET('Hygiene Data'!$G$12,0,10*ROW('Hygiene Data'!G174)))</f>
        <v/>
      </c>
      <c r="DZ180" s="382" t="str">
        <f ca="1">+IF(OFFSET('Hygiene Data'!$G$13,0,10*ROW('Hygiene Data'!G174))="","",OFFSET('Hygiene Data'!$G$13,0,10*ROW('Hygiene Data'!G174)))</f>
        <v/>
      </c>
      <c r="EA180" s="382" t="str">
        <f ca="1">+IF(OFFSET('Hygiene Data'!$H$11,0,10*ROW('Hygiene Data'!H174))="","",OFFSET('Hygiene Data'!$H$11,0,10*ROW('Hygiene Data'!H174)))</f>
        <v/>
      </c>
      <c r="EB180" s="382" t="str">
        <f ca="1">+IF(OFFSET('Hygiene Data'!$H$12,0,10*ROW('Hygiene Data'!H174))="","",OFFSET('Hygiene Data'!$H$12,0,10*ROW('Hygiene Data'!H174)))</f>
        <v/>
      </c>
      <c r="EC180" s="382" t="str">
        <f ca="1">+IF(OFFSET('Hygiene Data'!$H$13,0,10*ROW('Hygiene Data'!H174))="","",OFFSET('Hygiene Data'!$H$13,0,10*ROW('Hygiene Data'!H174)))</f>
        <v/>
      </c>
      <c r="ED180" s="382" t="str">
        <f ca="1">+IF(OFFSET('Hygiene Data'!$I$11,0,10*ROW('Hygiene Data'!I174))="","",OFFSET('Hygiene Data'!$I$11,0,10*ROW('Hygiene Data'!I174)))</f>
        <v/>
      </c>
      <c r="EE180" s="382" t="str">
        <f ca="1">+IF(OFFSET('Hygiene Data'!$I$12,0,10*ROW('Hygiene Data'!I174))="","",OFFSET('Hygiene Data'!$I$12,0,10*ROW('Hygiene Data'!I174)))</f>
        <v/>
      </c>
      <c r="EF180" s="382" t="str">
        <f ca="1">+IF(OFFSET('Hygiene Data'!$I$13,0,10*ROW('Hygiene Data'!I174))="","",OFFSET('Hygiene Data'!$I$13,0,10*ROW('Hygiene Data'!I174)))</f>
        <v/>
      </c>
    </row>
    <row r="181" spans="1:136" x14ac:dyDescent="0.25">
      <c r="A181" s="491" t="str">
        <f ca="1">+IF(OFFSET('Water Data'!$B$2,0,10*ROW('Water Data'!E175))="","",OFFSET('Water Data'!$B$2,0,10*ROW('Water Data'!E175)))</f>
        <v/>
      </c>
      <c r="B181" s="491"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18" t="str">
        <f t="shared" ca="1" si="2"/>
        <v/>
      </c>
      <c r="D181" s="519"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19"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19"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19"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19"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19"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19"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19"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19"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19"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19"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19"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19"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19"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19"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19"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19"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19"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20"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20"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20"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20"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20"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20"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20"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20"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20"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20"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20"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20"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20"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20"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20"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20"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20"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20"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20"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20"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20"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20"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20"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20"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20"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20"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20"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20"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20"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20"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21"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97"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21"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21"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21"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21"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21"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21"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21"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21"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21"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21"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21"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21"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21"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21"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21"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21"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82" t="str">
        <f ca="1">+IF(OFFSET('Water Data'!$D$27,0,10*ROW('Water Data'!D175))="","",OFFSET('Water Data'!$D$27,0,10*ROW('Water Data'!D175)))</f>
        <v/>
      </c>
      <c r="BT181" s="382" t="str">
        <f ca="1">+IF(OFFSET('Water Data'!$D$28,0,10*ROW('Water Data'!D175))="","",OFFSET('Water Data'!$D$28,0,10*ROW('Water Data'!D175)))</f>
        <v/>
      </c>
      <c r="BU181" s="382" t="str">
        <f ca="1">+IF(OFFSET('Water Data'!$D$29,0,10*ROW('Water Data'!D175))="","",OFFSET('Water Data'!$D$29,0,10*ROW('Water Data'!D175)))</f>
        <v/>
      </c>
      <c r="BV181" s="382" t="str">
        <f ca="1">+IF(OFFSET('Water Data'!$E$27,0,10*ROW('Water Data'!E175))="","",OFFSET('Water Data'!$E$27,0,10*ROW('Water Data'!E175)))</f>
        <v/>
      </c>
      <c r="BW181" s="382" t="str">
        <f ca="1">+IF(OFFSET('Water Data'!$E$28,0,10*ROW('Water Data'!E175))="","",OFFSET('Water Data'!$E$28,0,10*ROW('Water Data'!E175)))</f>
        <v/>
      </c>
      <c r="BX181" s="382" t="str">
        <f ca="1">+IF(OFFSET('Water Data'!$E$29,0,10*ROW('Water Data'!E175))="","",OFFSET('Water Data'!$E$29,0,10*ROW('Water Data'!E175)))</f>
        <v/>
      </c>
      <c r="BY181" s="382" t="str">
        <f ca="1">+IF(OFFSET('Water Data'!$F$27,0,10*ROW('Water Data'!F175))="","",OFFSET('Water Data'!$F$27,0,10*ROW('Water Data'!F175)))</f>
        <v/>
      </c>
      <c r="BZ181" s="382" t="str">
        <f ca="1">+IF(OFFSET('Water Data'!$F$28,0,10*ROW('Water Data'!F175))="","",OFFSET('Water Data'!$F$28,0,10*ROW('Water Data'!F175)))</f>
        <v/>
      </c>
      <c r="CA181" s="382" t="str">
        <f ca="1">+IF(OFFSET('Water Data'!$F$29,0,10*ROW('Water Data'!F175))="","",OFFSET('Water Data'!$F$29,0,10*ROW('Water Data'!F175)))</f>
        <v/>
      </c>
      <c r="CB181" s="382" t="str">
        <f ca="1">+IF(OFFSET('Water Data'!$G$27,0,10*ROW('Water Data'!G175))="","",OFFSET('Water Data'!$G$27,0,10*ROW('Water Data'!G175)))</f>
        <v/>
      </c>
      <c r="CC181" s="382" t="str">
        <f ca="1">+IF(OFFSET('Water Data'!$G$28,0,10*ROW('Water Data'!G175))="","",OFFSET('Water Data'!$G$28,0,10*ROW('Water Data'!G175)))</f>
        <v/>
      </c>
      <c r="CD181" s="382" t="str">
        <f ca="1">+IF(OFFSET('Water Data'!$G$29,0,10*ROW('Water Data'!G175))="","",OFFSET('Water Data'!$G$29,0,10*ROW('Water Data'!G175)))</f>
        <v/>
      </c>
      <c r="CE181" s="382" t="str">
        <f ca="1">+IF(OFFSET('Water Data'!$H$27,0,10*ROW('Water Data'!H175))="","",OFFSET('Water Data'!$H$27,0,10*ROW('Water Data'!H175)))</f>
        <v/>
      </c>
      <c r="CF181" s="382" t="str">
        <f ca="1">+IF(OFFSET('Water Data'!$H$28,0,10*ROW('Water Data'!H175))="","",OFFSET('Water Data'!$H$28,0,10*ROW('Water Data'!H175)))</f>
        <v/>
      </c>
      <c r="CG181" s="382" t="str">
        <f ca="1">+IF(OFFSET('Water Data'!$H$29,0,10*ROW('Water Data'!H175))="","",OFFSET('Water Data'!$H$29,0,10*ROW('Water Data'!H175)))</f>
        <v/>
      </c>
      <c r="CH181" s="382" t="str">
        <f ca="1">+IF(OFFSET('Water Data'!$I$27,0,10*ROW('Water Data'!I175))="","",OFFSET('Water Data'!$I$27,0,10*ROW('Water Data'!I175)))</f>
        <v/>
      </c>
      <c r="CI181" s="382" t="str">
        <f ca="1">+IF(OFFSET('Water Data'!$I$28,0,10*ROW('Water Data'!I175))="","",OFFSET('Water Data'!$I$28,0,10*ROW('Water Data'!I175)))</f>
        <v/>
      </c>
      <c r="CJ181" s="382" t="str">
        <f ca="1">+IF(OFFSET('Water Data'!$I$29,0,10*ROW('Water Data'!I175))="","",OFFSET('Water Data'!$I$29,0,10*ROW('Water Data'!I175)))</f>
        <v/>
      </c>
      <c r="CK181" s="382" t="str">
        <f ca="1">+IF(OFFSET('Sanitation Data'!$D$28,0,10*ROW('Sanitation Data'!D175))="","",OFFSET('Sanitation Data'!$D$28,0,10*ROW('Sanitation Data'!D175)))</f>
        <v/>
      </c>
      <c r="CL181" s="382" t="str">
        <f ca="1">+IF(OFFSET('Sanitation Data'!$D$29,0,10*ROW('Sanitation Data'!D175))="","",OFFSET('Sanitation Data'!$D$29,0,10*ROW('Sanitation Data'!D175)))</f>
        <v/>
      </c>
      <c r="CM181" s="382" t="str">
        <f ca="1">+IF(OFFSET('Sanitation Data'!$D$30,0,10*ROW('Sanitation Data'!D175))="","",OFFSET('Sanitation Data'!$D$30,0,10*ROW('Sanitation Data'!D175)))</f>
        <v/>
      </c>
      <c r="CN181" s="382" t="str">
        <f ca="1">+IF(OFFSET('Sanitation Data'!$D$31,0,10*ROW('Sanitation Data'!D175))="","",OFFSET('Sanitation Data'!$D$31,0,10*ROW('Sanitation Data'!D175)))</f>
        <v/>
      </c>
      <c r="CO181" s="382" t="str">
        <f ca="1">+IF(OFFSET('Sanitation Data'!$D$32,0,10*ROW('Sanitation Data'!D175))="","",OFFSET('Sanitation Data'!$D$32,0,10*ROW('Sanitation Data'!D175)))</f>
        <v/>
      </c>
      <c r="CP181" s="382" t="str">
        <f ca="1">+IF(OFFSET('Sanitation Data'!$E$28,0,10*ROW('Sanitation Data'!E175))="","",OFFSET('Sanitation Data'!$E$28,0,10*ROW('Sanitation Data'!E175)))</f>
        <v/>
      </c>
      <c r="CQ181" s="382" t="str">
        <f ca="1">+IF(OFFSET('Sanitation Data'!$E$29,0,10*ROW('Sanitation Data'!E175))="","",OFFSET('Sanitation Data'!$E$29,0,10*ROW('Sanitation Data'!E175)))</f>
        <v/>
      </c>
      <c r="CR181" s="382" t="str">
        <f ca="1">+IF(OFFSET('Sanitation Data'!$E$30,0,10*ROW('Sanitation Data'!E175))="","",OFFSET('Sanitation Data'!$E$30,0,10*ROW('Sanitation Data'!E175)))</f>
        <v/>
      </c>
      <c r="CS181" s="382" t="str">
        <f ca="1">+IF(OFFSET('Sanitation Data'!$E$31,0,10*ROW('Sanitation Data'!E175))="","",OFFSET('Sanitation Data'!$E$31,0,10*ROW('Sanitation Data'!E175)))</f>
        <v/>
      </c>
      <c r="CT181" s="382" t="str">
        <f ca="1">+IF(OFFSET('Sanitation Data'!$E$32,0,10*ROW('Sanitation Data'!E175))="","",OFFSET('Sanitation Data'!$E$32,0,10*ROW('Sanitation Data'!E175)))</f>
        <v/>
      </c>
      <c r="CU181" s="382" t="str">
        <f ca="1">+IF(OFFSET('Sanitation Data'!$F$28,0,10*ROW('Sanitation Data'!F175))="","",OFFSET('Sanitation Data'!$F$28,0,10*ROW('Sanitation Data'!F175)))</f>
        <v/>
      </c>
      <c r="CV181" s="382" t="str">
        <f ca="1">+IF(OFFSET('Sanitation Data'!$F$29,0,10*ROW('Sanitation Data'!F175))="","",OFFSET('Sanitation Data'!$F$29,0,10*ROW('Sanitation Data'!F175)))</f>
        <v/>
      </c>
      <c r="CW181" s="382" t="str">
        <f ca="1">+IF(OFFSET('Sanitation Data'!$F$30,0,10*ROW('Sanitation Data'!F175))="","",OFFSET('Sanitation Data'!$F$30,0,10*ROW('Sanitation Data'!F175)))</f>
        <v/>
      </c>
      <c r="CX181" s="382" t="str">
        <f ca="1">+IF(OFFSET('Sanitation Data'!$F$31,0,10*ROW('Sanitation Data'!F175))="","",OFFSET('Sanitation Data'!$F$31,0,10*ROW('Sanitation Data'!F175)))</f>
        <v/>
      </c>
      <c r="CY181" s="382" t="str">
        <f ca="1">+IF(OFFSET('Sanitation Data'!$F$32,0,10*ROW('Sanitation Data'!F175))="","",OFFSET('Sanitation Data'!$F$32,0,10*ROW('Sanitation Data'!F175)))</f>
        <v/>
      </c>
      <c r="CZ181" s="382" t="str">
        <f ca="1">+IF(OFFSET('Sanitation Data'!$G$28,0,10*ROW('Sanitation Data'!G175))="","",OFFSET('Sanitation Data'!$G$28,0,10*ROW('Sanitation Data'!G175)))</f>
        <v/>
      </c>
      <c r="DA181" s="382" t="str">
        <f ca="1">+IF(OFFSET('Sanitation Data'!$G$29,0,10*ROW('Sanitation Data'!G175))="","",OFFSET('Sanitation Data'!$G$29,0,10*ROW('Sanitation Data'!G175)))</f>
        <v/>
      </c>
      <c r="DB181" s="382" t="str">
        <f ca="1">+IF(OFFSET('Sanitation Data'!$G$30,0,10*ROW('Sanitation Data'!G175))="","",OFFSET('Sanitation Data'!$G$30,0,10*ROW('Sanitation Data'!G175)))</f>
        <v/>
      </c>
      <c r="DC181" s="382" t="str">
        <f ca="1">+IF(OFFSET('Sanitation Data'!$G$31,0,10*ROW('Sanitation Data'!G175))="","",OFFSET('Sanitation Data'!$G$31,0,10*ROW('Sanitation Data'!G175)))</f>
        <v/>
      </c>
      <c r="DD181" s="382" t="str">
        <f ca="1">+IF(OFFSET('Sanitation Data'!$G$32,0,10*ROW('Sanitation Data'!G175))="","",OFFSET('Sanitation Data'!$G$32,0,10*ROW('Sanitation Data'!G175)))</f>
        <v/>
      </c>
      <c r="DE181" s="382" t="str">
        <f ca="1">+IF(OFFSET('Sanitation Data'!$H$28,0,10*ROW('Sanitation Data'!H175))="","",OFFSET('Sanitation Data'!$H$28,0,10*ROW('Sanitation Data'!H175)))</f>
        <v/>
      </c>
      <c r="DF181" s="382" t="str">
        <f ca="1">+IF(OFFSET('Sanitation Data'!$H$29,0,10*ROW('Sanitation Data'!H175))="","",OFFSET('Sanitation Data'!$H$29,0,10*ROW('Sanitation Data'!H175)))</f>
        <v/>
      </c>
      <c r="DG181" s="382" t="str">
        <f ca="1">+IF(OFFSET('Sanitation Data'!$H$30,0,10*ROW('Sanitation Data'!H175))="","",OFFSET('Sanitation Data'!$H$30,0,10*ROW('Sanitation Data'!H175)))</f>
        <v/>
      </c>
      <c r="DH181" s="382" t="str">
        <f ca="1">+IF(OFFSET('Sanitation Data'!$H$31,0,10*ROW('Sanitation Data'!H175))="","",OFFSET('Sanitation Data'!$H$31,0,10*ROW('Sanitation Data'!H175)))</f>
        <v/>
      </c>
      <c r="DI181" s="382" t="str">
        <f ca="1">+IF(OFFSET('Sanitation Data'!$H$32,0,10*ROW('Sanitation Data'!H175))="","",OFFSET('Sanitation Data'!$H$32,0,10*ROW('Sanitation Data'!H175)))</f>
        <v/>
      </c>
      <c r="DJ181" s="382" t="str">
        <f ca="1">+IF(OFFSET('Sanitation Data'!$I$28,0,10*ROW('Sanitation Data'!I175))="","",OFFSET('Sanitation Data'!$I$28,0,10*ROW('Sanitation Data'!I175)))</f>
        <v/>
      </c>
      <c r="DK181" s="382" t="str">
        <f ca="1">+IF(OFFSET('Sanitation Data'!$I$29,0,10*ROW('Sanitation Data'!I175))="","",OFFSET('Sanitation Data'!$I$29,0,10*ROW('Sanitation Data'!I175)))</f>
        <v/>
      </c>
      <c r="DL181" s="382" t="str">
        <f ca="1">+IF(OFFSET('Sanitation Data'!$I$30,0,10*ROW('Sanitation Data'!I175))="","",OFFSET('Sanitation Data'!$I$30,0,10*ROW('Sanitation Data'!I175)))</f>
        <v/>
      </c>
      <c r="DM181" s="382" t="str">
        <f ca="1">+IF(OFFSET('Sanitation Data'!$I$31,0,10*ROW('Sanitation Data'!I175))="","",OFFSET('Sanitation Data'!$I$31,0,10*ROW('Sanitation Data'!I175)))</f>
        <v/>
      </c>
      <c r="DN181" s="382" t="str">
        <f ca="1">+IF(OFFSET('Sanitation Data'!$I$32,0,10*ROW('Sanitation Data'!I175))="","",OFFSET('Sanitation Data'!$I$32,0,10*ROW('Sanitation Data'!I175)))</f>
        <v/>
      </c>
      <c r="DO181" s="382" t="str">
        <f ca="1">+IF(OFFSET('Hygiene Data'!$D$11,0,10*ROW('Hygiene Data'!D175))="","",OFFSET('Hygiene Data'!$D$11,0,10*ROW('Hygiene Data'!D175)))</f>
        <v/>
      </c>
      <c r="DP181" s="382" t="str">
        <f ca="1">+IF(OFFSET('Hygiene Data'!$D$12,0,10*ROW('Hygiene Data'!D175))="","",OFFSET('Hygiene Data'!$D$12,0,10*ROW('Hygiene Data'!D175)))</f>
        <v/>
      </c>
      <c r="DQ181" s="382" t="str">
        <f ca="1">+IF(OFFSET('Hygiene Data'!$D$13,0,10*ROW('Hygiene Data'!D175))="","",OFFSET('Hygiene Data'!$D$13,0,10*ROW('Hygiene Data'!D175)))</f>
        <v/>
      </c>
      <c r="DR181" s="382" t="str">
        <f ca="1">+IF(OFFSET('Hygiene Data'!$E$11,0,10*ROW('Hygiene Data'!E175))="","",OFFSET('Hygiene Data'!$E$11,0,10*ROW('Hygiene Data'!E175)))</f>
        <v/>
      </c>
      <c r="DS181" s="382" t="str">
        <f ca="1">+IF(OFFSET('Hygiene Data'!$E$12,0,10*ROW('Hygiene Data'!E175))="","",OFFSET('Hygiene Data'!$E$12,0,10*ROW('Hygiene Data'!E175)))</f>
        <v/>
      </c>
      <c r="DT181" s="382" t="str">
        <f ca="1">+IF(OFFSET('Hygiene Data'!$E$13,0,10*ROW('Hygiene Data'!E175))="","",OFFSET('Hygiene Data'!$E$13,0,10*ROW('Hygiene Data'!E175)))</f>
        <v/>
      </c>
      <c r="DU181" s="382" t="str">
        <f ca="1">+IF(OFFSET('Hygiene Data'!$F$11,0,10*ROW('Hygiene Data'!F175))="","",OFFSET('Hygiene Data'!$F$11,0,10*ROW('Hygiene Data'!F175)))</f>
        <v/>
      </c>
      <c r="DV181" s="382" t="str">
        <f ca="1">+IF(OFFSET('Hygiene Data'!$F$12,0,10*ROW('Hygiene Data'!F175))="","",OFFSET('Hygiene Data'!$F$12,0,10*ROW('Hygiene Data'!F175)))</f>
        <v/>
      </c>
      <c r="DW181" s="382" t="str">
        <f ca="1">+IF(OFFSET('Hygiene Data'!$F$13,0,10*ROW('Hygiene Data'!F175))="","",OFFSET('Hygiene Data'!$F$13,0,10*ROW('Hygiene Data'!F175)))</f>
        <v/>
      </c>
      <c r="DX181" s="382" t="str">
        <f ca="1">+IF(OFFSET('Hygiene Data'!$G$11,0,10*ROW('Hygiene Data'!G175))="","",OFFSET('Hygiene Data'!$G$11,0,10*ROW('Hygiene Data'!G175)))</f>
        <v/>
      </c>
      <c r="DY181" s="382" t="str">
        <f ca="1">+IF(OFFSET('Hygiene Data'!$G$12,0,10*ROW('Hygiene Data'!G175))="","",OFFSET('Hygiene Data'!$G$12,0,10*ROW('Hygiene Data'!G175)))</f>
        <v/>
      </c>
      <c r="DZ181" s="382" t="str">
        <f ca="1">+IF(OFFSET('Hygiene Data'!$G$13,0,10*ROW('Hygiene Data'!G175))="","",OFFSET('Hygiene Data'!$G$13,0,10*ROW('Hygiene Data'!G175)))</f>
        <v/>
      </c>
      <c r="EA181" s="382" t="str">
        <f ca="1">+IF(OFFSET('Hygiene Data'!$H$11,0,10*ROW('Hygiene Data'!H175))="","",OFFSET('Hygiene Data'!$H$11,0,10*ROW('Hygiene Data'!H175)))</f>
        <v/>
      </c>
      <c r="EB181" s="382" t="str">
        <f ca="1">+IF(OFFSET('Hygiene Data'!$H$12,0,10*ROW('Hygiene Data'!H175))="","",OFFSET('Hygiene Data'!$H$12,0,10*ROW('Hygiene Data'!H175)))</f>
        <v/>
      </c>
      <c r="EC181" s="382" t="str">
        <f ca="1">+IF(OFFSET('Hygiene Data'!$H$13,0,10*ROW('Hygiene Data'!H175))="","",OFFSET('Hygiene Data'!$H$13,0,10*ROW('Hygiene Data'!H175)))</f>
        <v/>
      </c>
      <c r="ED181" s="382" t="str">
        <f ca="1">+IF(OFFSET('Hygiene Data'!$I$11,0,10*ROW('Hygiene Data'!I175))="","",OFFSET('Hygiene Data'!$I$11,0,10*ROW('Hygiene Data'!I175)))</f>
        <v/>
      </c>
      <c r="EE181" s="382" t="str">
        <f ca="1">+IF(OFFSET('Hygiene Data'!$I$12,0,10*ROW('Hygiene Data'!I175))="","",OFFSET('Hygiene Data'!$I$12,0,10*ROW('Hygiene Data'!I175)))</f>
        <v/>
      </c>
      <c r="EF181" s="382" t="str">
        <f ca="1">+IF(OFFSET('Hygiene Data'!$I$13,0,10*ROW('Hygiene Data'!I175))="","",OFFSET('Hygiene Data'!$I$13,0,10*ROW('Hygiene Data'!I175)))</f>
        <v/>
      </c>
    </row>
    <row r="182" spans="1:136" x14ac:dyDescent="0.25">
      <c r="A182" s="491" t="str">
        <f ca="1">+IF(OFFSET('Water Data'!$B$2,0,10*ROW('Water Data'!E176))="","",OFFSET('Water Data'!$B$2,0,10*ROW('Water Data'!E176)))</f>
        <v/>
      </c>
      <c r="B182" s="491"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18" t="str">
        <f t="shared" ca="1" si="2"/>
        <v/>
      </c>
      <c r="D182" s="519"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19"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19"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19"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19"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19"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19"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19"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19"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19"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19"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19"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19"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19"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19"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19"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19"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19"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20"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20"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20"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20"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20"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20"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20"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20"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20"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20"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20"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20"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20"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20"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20"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20"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20"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20"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20"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20"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20"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20"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20"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20"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20"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20"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20"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20"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20"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20"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21"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97"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21"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21"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21"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21"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21"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21"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21"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21"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21"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21"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21"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21"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21"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21"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21"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21"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82" t="str">
        <f ca="1">+IF(OFFSET('Water Data'!$D$27,0,10*ROW('Water Data'!D176))="","",OFFSET('Water Data'!$D$27,0,10*ROW('Water Data'!D176)))</f>
        <v/>
      </c>
      <c r="BT182" s="382" t="str">
        <f ca="1">+IF(OFFSET('Water Data'!$D$28,0,10*ROW('Water Data'!D176))="","",OFFSET('Water Data'!$D$28,0,10*ROW('Water Data'!D176)))</f>
        <v/>
      </c>
      <c r="BU182" s="382" t="str">
        <f ca="1">+IF(OFFSET('Water Data'!$D$29,0,10*ROW('Water Data'!D176))="","",OFFSET('Water Data'!$D$29,0,10*ROW('Water Data'!D176)))</f>
        <v/>
      </c>
      <c r="BV182" s="382" t="str">
        <f ca="1">+IF(OFFSET('Water Data'!$E$27,0,10*ROW('Water Data'!E176))="","",OFFSET('Water Data'!$E$27,0,10*ROW('Water Data'!E176)))</f>
        <v/>
      </c>
      <c r="BW182" s="382" t="str">
        <f ca="1">+IF(OFFSET('Water Data'!$E$28,0,10*ROW('Water Data'!E176))="","",OFFSET('Water Data'!$E$28,0,10*ROW('Water Data'!E176)))</f>
        <v/>
      </c>
      <c r="BX182" s="382" t="str">
        <f ca="1">+IF(OFFSET('Water Data'!$E$29,0,10*ROW('Water Data'!E176))="","",OFFSET('Water Data'!$E$29,0,10*ROW('Water Data'!E176)))</f>
        <v/>
      </c>
      <c r="BY182" s="382" t="str">
        <f ca="1">+IF(OFFSET('Water Data'!$F$27,0,10*ROW('Water Data'!F176))="","",OFFSET('Water Data'!$F$27,0,10*ROW('Water Data'!F176)))</f>
        <v/>
      </c>
      <c r="BZ182" s="382" t="str">
        <f ca="1">+IF(OFFSET('Water Data'!$F$28,0,10*ROW('Water Data'!F176))="","",OFFSET('Water Data'!$F$28,0,10*ROW('Water Data'!F176)))</f>
        <v/>
      </c>
      <c r="CA182" s="382" t="str">
        <f ca="1">+IF(OFFSET('Water Data'!$F$29,0,10*ROW('Water Data'!F176))="","",OFFSET('Water Data'!$F$29,0,10*ROW('Water Data'!F176)))</f>
        <v/>
      </c>
      <c r="CB182" s="382" t="str">
        <f ca="1">+IF(OFFSET('Water Data'!$G$27,0,10*ROW('Water Data'!G176))="","",OFFSET('Water Data'!$G$27,0,10*ROW('Water Data'!G176)))</f>
        <v/>
      </c>
      <c r="CC182" s="382" t="str">
        <f ca="1">+IF(OFFSET('Water Data'!$G$28,0,10*ROW('Water Data'!G176))="","",OFFSET('Water Data'!$G$28,0,10*ROW('Water Data'!G176)))</f>
        <v/>
      </c>
      <c r="CD182" s="382" t="str">
        <f ca="1">+IF(OFFSET('Water Data'!$G$29,0,10*ROW('Water Data'!G176))="","",OFFSET('Water Data'!$G$29,0,10*ROW('Water Data'!G176)))</f>
        <v/>
      </c>
      <c r="CE182" s="382" t="str">
        <f ca="1">+IF(OFFSET('Water Data'!$H$27,0,10*ROW('Water Data'!H176))="","",OFFSET('Water Data'!$H$27,0,10*ROW('Water Data'!H176)))</f>
        <v/>
      </c>
      <c r="CF182" s="382" t="str">
        <f ca="1">+IF(OFFSET('Water Data'!$H$28,0,10*ROW('Water Data'!H176))="","",OFFSET('Water Data'!$H$28,0,10*ROW('Water Data'!H176)))</f>
        <v/>
      </c>
      <c r="CG182" s="382" t="str">
        <f ca="1">+IF(OFFSET('Water Data'!$H$29,0,10*ROW('Water Data'!H176))="","",OFFSET('Water Data'!$H$29,0,10*ROW('Water Data'!H176)))</f>
        <v/>
      </c>
      <c r="CH182" s="382" t="str">
        <f ca="1">+IF(OFFSET('Water Data'!$I$27,0,10*ROW('Water Data'!I176))="","",OFFSET('Water Data'!$I$27,0,10*ROW('Water Data'!I176)))</f>
        <v/>
      </c>
      <c r="CI182" s="382" t="str">
        <f ca="1">+IF(OFFSET('Water Data'!$I$28,0,10*ROW('Water Data'!I176))="","",OFFSET('Water Data'!$I$28,0,10*ROW('Water Data'!I176)))</f>
        <v/>
      </c>
      <c r="CJ182" s="382" t="str">
        <f ca="1">+IF(OFFSET('Water Data'!$I$29,0,10*ROW('Water Data'!I176))="","",OFFSET('Water Data'!$I$29,0,10*ROW('Water Data'!I176)))</f>
        <v/>
      </c>
      <c r="CK182" s="382" t="str">
        <f ca="1">+IF(OFFSET('Sanitation Data'!$D$28,0,10*ROW('Sanitation Data'!D176))="","",OFFSET('Sanitation Data'!$D$28,0,10*ROW('Sanitation Data'!D176)))</f>
        <v/>
      </c>
      <c r="CL182" s="382" t="str">
        <f ca="1">+IF(OFFSET('Sanitation Data'!$D$29,0,10*ROW('Sanitation Data'!D176))="","",OFFSET('Sanitation Data'!$D$29,0,10*ROW('Sanitation Data'!D176)))</f>
        <v/>
      </c>
      <c r="CM182" s="382" t="str">
        <f ca="1">+IF(OFFSET('Sanitation Data'!$D$30,0,10*ROW('Sanitation Data'!D176))="","",OFFSET('Sanitation Data'!$D$30,0,10*ROW('Sanitation Data'!D176)))</f>
        <v/>
      </c>
      <c r="CN182" s="382" t="str">
        <f ca="1">+IF(OFFSET('Sanitation Data'!$D$31,0,10*ROW('Sanitation Data'!D176))="","",OFFSET('Sanitation Data'!$D$31,0,10*ROW('Sanitation Data'!D176)))</f>
        <v/>
      </c>
      <c r="CO182" s="382" t="str">
        <f ca="1">+IF(OFFSET('Sanitation Data'!$D$32,0,10*ROW('Sanitation Data'!D176))="","",OFFSET('Sanitation Data'!$D$32,0,10*ROW('Sanitation Data'!D176)))</f>
        <v/>
      </c>
      <c r="CP182" s="382" t="str">
        <f ca="1">+IF(OFFSET('Sanitation Data'!$E$28,0,10*ROW('Sanitation Data'!E176))="","",OFFSET('Sanitation Data'!$E$28,0,10*ROW('Sanitation Data'!E176)))</f>
        <v/>
      </c>
      <c r="CQ182" s="382" t="str">
        <f ca="1">+IF(OFFSET('Sanitation Data'!$E$29,0,10*ROW('Sanitation Data'!E176))="","",OFFSET('Sanitation Data'!$E$29,0,10*ROW('Sanitation Data'!E176)))</f>
        <v/>
      </c>
      <c r="CR182" s="382" t="str">
        <f ca="1">+IF(OFFSET('Sanitation Data'!$E$30,0,10*ROW('Sanitation Data'!E176))="","",OFFSET('Sanitation Data'!$E$30,0,10*ROW('Sanitation Data'!E176)))</f>
        <v/>
      </c>
      <c r="CS182" s="382" t="str">
        <f ca="1">+IF(OFFSET('Sanitation Data'!$E$31,0,10*ROW('Sanitation Data'!E176))="","",OFFSET('Sanitation Data'!$E$31,0,10*ROW('Sanitation Data'!E176)))</f>
        <v/>
      </c>
      <c r="CT182" s="382" t="str">
        <f ca="1">+IF(OFFSET('Sanitation Data'!$E$32,0,10*ROW('Sanitation Data'!E176))="","",OFFSET('Sanitation Data'!$E$32,0,10*ROW('Sanitation Data'!E176)))</f>
        <v/>
      </c>
      <c r="CU182" s="382" t="str">
        <f ca="1">+IF(OFFSET('Sanitation Data'!$F$28,0,10*ROW('Sanitation Data'!F176))="","",OFFSET('Sanitation Data'!$F$28,0,10*ROW('Sanitation Data'!F176)))</f>
        <v/>
      </c>
      <c r="CV182" s="382" t="str">
        <f ca="1">+IF(OFFSET('Sanitation Data'!$F$29,0,10*ROW('Sanitation Data'!F176))="","",OFFSET('Sanitation Data'!$F$29,0,10*ROW('Sanitation Data'!F176)))</f>
        <v/>
      </c>
      <c r="CW182" s="382" t="str">
        <f ca="1">+IF(OFFSET('Sanitation Data'!$F$30,0,10*ROW('Sanitation Data'!F176))="","",OFFSET('Sanitation Data'!$F$30,0,10*ROW('Sanitation Data'!F176)))</f>
        <v/>
      </c>
      <c r="CX182" s="382" t="str">
        <f ca="1">+IF(OFFSET('Sanitation Data'!$F$31,0,10*ROW('Sanitation Data'!F176))="","",OFFSET('Sanitation Data'!$F$31,0,10*ROW('Sanitation Data'!F176)))</f>
        <v/>
      </c>
      <c r="CY182" s="382" t="str">
        <f ca="1">+IF(OFFSET('Sanitation Data'!$F$32,0,10*ROW('Sanitation Data'!F176))="","",OFFSET('Sanitation Data'!$F$32,0,10*ROW('Sanitation Data'!F176)))</f>
        <v/>
      </c>
      <c r="CZ182" s="382" t="str">
        <f ca="1">+IF(OFFSET('Sanitation Data'!$G$28,0,10*ROW('Sanitation Data'!G176))="","",OFFSET('Sanitation Data'!$G$28,0,10*ROW('Sanitation Data'!G176)))</f>
        <v/>
      </c>
      <c r="DA182" s="382" t="str">
        <f ca="1">+IF(OFFSET('Sanitation Data'!$G$29,0,10*ROW('Sanitation Data'!G176))="","",OFFSET('Sanitation Data'!$G$29,0,10*ROW('Sanitation Data'!G176)))</f>
        <v/>
      </c>
      <c r="DB182" s="382" t="str">
        <f ca="1">+IF(OFFSET('Sanitation Data'!$G$30,0,10*ROW('Sanitation Data'!G176))="","",OFFSET('Sanitation Data'!$G$30,0,10*ROW('Sanitation Data'!G176)))</f>
        <v/>
      </c>
      <c r="DC182" s="382" t="str">
        <f ca="1">+IF(OFFSET('Sanitation Data'!$G$31,0,10*ROW('Sanitation Data'!G176))="","",OFFSET('Sanitation Data'!$G$31,0,10*ROW('Sanitation Data'!G176)))</f>
        <v/>
      </c>
      <c r="DD182" s="382" t="str">
        <f ca="1">+IF(OFFSET('Sanitation Data'!$G$32,0,10*ROW('Sanitation Data'!G176))="","",OFFSET('Sanitation Data'!$G$32,0,10*ROW('Sanitation Data'!G176)))</f>
        <v/>
      </c>
      <c r="DE182" s="382" t="str">
        <f ca="1">+IF(OFFSET('Sanitation Data'!$H$28,0,10*ROW('Sanitation Data'!H176))="","",OFFSET('Sanitation Data'!$H$28,0,10*ROW('Sanitation Data'!H176)))</f>
        <v/>
      </c>
      <c r="DF182" s="382" t="str">
        <f ca="1">+IF(OFFSET('Sanitation Data'!$H$29,0,10*ROW('Sanitation Data'!H176))="","",OFFSET('Sanitation Data'!$H$29,0,10*ROW('Sanitation Data'!H176)))</f>
        <v/>
      </c>
      <c r="DG182" s="382" t="str">
        <f ca="1">+IF(OFFSET('Sanitation Data'!$H$30,0,10*ROW('Sanitation Data'!H176))="","",OFFSET('Sanitation Data'!$H$30,0,10*ROW('Sanitation Data'!H176)))</f>
        <v/>
      </c>
      <c r="DH182" s="382" t="str">
        <f ca="1">+IF(OFFSET('Sanitation Data'!$H$31,0,10*ROW('Sanitation Data'!H176))="","",OFFSET('Sanitation Data'!$H$31,0,10*ROW('Sanitation Data'!H176)))</f>
        <v/>
      </c>
      <c r="DI182" s="382" t="str">
        <f ca="1">+IF(OFFSET('Sanitation Data'!$H$32,0,10*ROW('Sanitation Data'!H176))="","",OFFSET('Sanitation Data'!$H$32,0,10*ROW('Sanitation Data'!H176)))</f>
        <v/>
      </c>
      <c r="DJ182" s="382" t="str">
        <f ca="1">+IF(OFFSET('Sanitation Data'!$I$28,0,10*ROW('Sanitation Data'!I176))="","",OFFSET('Sanitation Data'!$I$28,0,10*ROW('Sanitation Data'!I176)))</f>
        <v/>
      </c>
      <c r="DK182" s="382" t="str">
        <f ca="1">+IF(OFFSET('Sanitation Data'!$I$29,0,10*ROW('Sanitation Data'!I176))="","",OFFSET('Sanitation Data'!$I$29,0,10*ROW('Sanitation Data'!I176)))</f>
        <v/>
      </c>
      <c r="DL182" s="382" t="str">
        <f ca="1">+IF(OFFSET('Sanitation Data'!$I$30,0,10*ROW('Sanitation Data'!I176))="","",OFFSET('Sanitation Data'!$I$30,0,10*ROW('Sanitation Data'!I176)))</f>
        <v/>
      </c>
      <c r="DM182" s="382" t="str">
        <f ca="1">+IF(OFFSET('Sanitation Data'!$I$31,0,10*ROW('Sanitation Data'!I176))="","",OFFSET('Sanitation Data'!$I$31,0,10*ROW('Sanitation Data'!I176)))</f>
        <v/>
      </c>
      <c r="DN182" s="382" t="str">
        <f ca="1">+IF(OFFSET('Sanitation Data'!$I$32,0,10*ROW('Sanitation Data'!I176))="","",OFFSET('Sanitation Data'!$I$32,0,10*ROW('Sanitation Data'!I176)))</f>
        <v/>
      </c>
      <c r="DO182" s="382" t="str">
        <f ca="1">+IF(OFFSET('Hygiene Data'!$D$11,0,10*ROW('Hygiene Data'!D176))="","",OFFSET('Hygiene Data'!$D$11,0,10*ROW('Hygiene Data'!D176)))</f>
        <v/>
      </c>
      <c r="DP182" s="382" t="str">
        <f ca="1">+IF(OFFSET('Hygiene Data'!$D$12,0,10*ROW('Hygiene Data'!D176))="","",OFFSET('Hygiene Data'!$D$12,0,10*ROW('Hygiene Data'!D176)))</f>
        <v/>
      </c>
      <c r="DQ182" s="382" t="str">
        <f ca="1">+IF(OFFSET('Hygiene Data'!$D$13,0,10*ROW('Hygiene Data'!D176))="","",OFFSET('Hygiene Data'!$D$13,0,10*ROW('Hygiene Data'!D176)))</f>
        <v/>
      </c>
      <c r="DR182" s="382" t="str">
        <f ca="1">+IF(OFFSET('Hygiene Data'!$E$11,0,10*ROW('Hygiene Data'!E176))="","",OFFSET('Hygiene Data'!$E$11,0,10*ROW('Hygiene Data'!E176)))</f>
        <v/>
      </c>
      <c r="DS182" s="382" t="str">
        <f ca="1">+IF(OFFSET('Hygiene Data'!$E$12,0,10*ROW('Hygiene Data'!E176))="","",OFFSET('Hygiene Data'!$E$12,0,10*ROW('Hygiene Data'!E176)))</f>
        <v/>
      </c>
      <c r="DT182" s="382" t="str">
        <f ca="1">+IF(OFFSET('Hygiene Data'!$E$13,0,10*ROW('Hygiene Data'!E176))="","",OFFSET('Hygiene Data'!$E$13,0,10*ROW('Hygiene Data'!E176)))</f>
        <v/>
      </c>
      <c r="DU182" s="382" t="str">
        <f ca="1">+IF(OFFSET('Hygiene Data'!$F$11,0,10*ROW('Hygiene Data'!F176))="","",OFFSET('Hygiene Data'!$F$11,0,10*ROW('Hygiene Data'!F176)))</f>
        <v/>
      </c>
      <c r="DV182" s="382" t="str">
        <f ca="1">+IF(OFFSET('Hygiene Data'!$F$12,0,10*ROW('Hygiene Data'!F176))="","",OFFSET('Hygiene Data'!$F$12,0,10*ROW('Hygiene Data'!F176)))</f>
        <v/>
      </c>
      <c r="DW182" s="382" t="str">
        <f ca="1">+IF(OFFSET('Hygiene Data'!$F$13,0,10*ROW('Hygiene Data'!F176))="","",OFFSET('Hygiene Data'!$F$13,0,10*ROW('Hygiene Data'!F176)))</f>
        <v/>
      </c>
      <c r="DX182" s="382" t="str">
        <f ca="1">+IF(OFFSET('Hygiene Data'!$G$11,0,10*ROW('Hygiene Data'!G176))="","",OFFSET('Hygiene Data'!$G$11,0,10*ROW('Hygiene Data'!G176)))</f>
        <v/>
      </c>
      <c r="DY182" s="382" t="str">
        <f ca="1">+IF(OFFSET('Hygiene Data'!$G$12,0,10*ROW('Hygiene Data'!G176))="","",OFFSET('Hygiene Data'!$G$12,0,10*ROW('Hygiene Data'!G176)))</f>
        <v/>
      </c>
      <c r="DZ182" s="382" t="str">
        <f ca="1">+IF(OFFSET('Hygiene Data'!$G$13,0,10*ROW('Hygiene Data'!G176))="","",OFFSET('Hygiene Data'!$G$13,0,10*ROW('Hygiene Data'!G176)))</f>
        <v/>
      </c>
      <c r="EA182" s="382" t="str">
        <f ca="1">+IF(OFFSET('Hygiene Data'!$H$11,0,10*ROW('Hygiene Data'!H176))="","",OFFSET('Hygiene Data'!$H$11,0,10*ROW('Hygiene Data'!H176)))</f>
        <v/>
      </c>
      <c r="EB182" s="382" t="str">
        <f ca="1">+IF(OFFSET('Hygiene Data'!$H$12,0,10*ROW('Hygiene Data'!H176))="","",OFFSET('Hygiene Data'!$H$12,0,10*ROW('Hygiene Data'!H176)))</f>
        <v/>
      </c>
      <c r="EC182" s="382" t="str">
        <f ca="1">+IF(OFFSET('Hygiene Data'!$H$13,0,10*ROW('Hygiene Data'!H176))="","",OFFSET('Hygiene Data'!$H$13,0,10*ROW('Hygiene Data'!H176)))</f>
        <v/>
      </c>
      <c r="ED182" s="382" t="str">
        <f ca="1">+IF(OFFSET('Hygiene Data'!$I$11,0,10*ROW('Hygiene Data'!I176))="","",OFFSET('Hygiene Data'!$I$11,0,10*ROW('Hygiene Data'!I176)))</f>
        <v/>
      </c>
      <c r="EE182" s="382" t="str">
        <f ca="1">+IF(OFFSET('Hygiene Data'!$I$12,0,10*ROW('Hygiene Data'!I176))="","",OFFSET('Hygiene Data'!$I$12,0,10*ROW('Hygiene Data'!I176)))</f>
        <v/>
      </c>
      <c r="EF182" s="382" t="str">
        <f ca="1">+IF(OFFSET('Hygiene Data'!$I$13,0,10*ROW('Hygiene Data'!I176))="","",OFFSET('Hygiene Data'!$I$13,0,10*ROW('Hygiene Data'!I176)))</f>
        <v/>
      </c>
    </row>
    <row r="183" spans="1:136" x14ac:dyDescent="0.25">
      <c r="A183" s="491" t="str">
        <f ca="1">+IF(OFFSET('Water Data'!$B$2,0,10*ROW('Water Data'!E177))="","",OFFSET('Water Data'!$B$2,0,10*ROW('Water Data'!E177)))</f>
        <v/>
      </c>
      <c r="B183" s="491"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18" t="str">
        <f t="shared" ca="1" si="2"/>
        <v/>
      </c>
      <c r="D183" s="519"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19"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19"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19"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19"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19"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19"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19"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19"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19"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19"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19"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19"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19"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19"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19"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19"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19"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20"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20"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20"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20"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20"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20"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20"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20"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20"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20"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20"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20"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20"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20"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20"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20"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20"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20"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20"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20"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20"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20"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20"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20"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20"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20"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20"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20"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20"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20"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21"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97"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21"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21"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21"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21"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21"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21"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21"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21"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21"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21"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21"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21"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21"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21"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21"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21"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82" t="str">
        <f ca="1">+IF(OFFSET('Water Data'!$D$27,0,10*ROW('Water Data'!D177))="","",OFFSET('Water Data'!$D$27,0,10*ROW('Water Data'!D177)))</f>
        <v/>
      </c>
      <c r="BT183" s="382" t="str">
        <f ca="1">+IF(OFFSET('Water Data'!$D$28,0,10*ROW('Water Data'!D177))="","",OFFSET('Water Data'!$D$28,0,10*ROW('Water Data'!D177)))</f>
        <v/>
      </c>
      <c r="BU183" s="382" t="str">
        <f ca="1">+IF(OFFSET('Water Data'!$D$29,0,10*ROW('Water Data'!D177))="","",OFFSET('Water Data'!$D$29,0,10*ROW('Water Data'!D177)))</f>
        <v/>
      </c>
      <c r="BV183" s="382" t="str">
        <f ca="1">+IF(OFFSET('Water Data'!$E$27,0,10*ROW('Water Data'!E177))="","",OFFSET('Water Data'!$E$27,0,10*ROW('Water Data'!E177)))</f>
        <v/>
      </c>
      <c r="BW183" s="382" t="str">
        <f ca="1">+IF(OFFSET('Water Data'!$E$28,0,10*ROW('Water Data'!E177))="","",OFFSET('Water Data'!$E$28,0,10*ROW('Water Data'!E177)))</f>
        <v/>
      </c>
      <c r="BX183" s="382" t="str">
        <f ca="1">+IF(OFFSET('Water Data'!$E$29,0,10*ROW('Water Data'!E177))="","",OFFSET('Water Data'!$E$29,0,10*ROW('Water Data'!E177)))</f>
        <v/>
      </c>
      <c r="BY183" s="382" t="str">
        <f ca="1">+IF(OFFSET('Water Data'!$F$27,0,10*ROW('Water Data'!F177))="","",OFFSET('Water Data'!$F$27,0,10*ROW('Water Data'!F177)))</f>
        <v/>
      </c>
      <c r="BZ183" s="382" t="str">
        <f ca="1">+IF(OFFSET('Water Data'!$F$28,0,10*ROW('Water Data'!F177))="","",OFFSET('Water Data'!$F$28,0,10*ROW('Water Data'!F177)))</f>
        <v/>
      </c>
      <c r="CA183" s="382" t="str">
        <f ca="1">+IF(OFFSET('Water Data'!$F$29,0,10*ROW('Water Data'!F177))="","",OFFSET('Water Data'!$F$29,0,10*ROW('Water Data'!F177)))</f>
        <v/>
      </c>
      <c r="CB183" s="382" t="str">
        <f ca="1">+IF(OFFSET('Water Data'!$G$27,0,10*ROW('Water Data'!G177))="","",OFFSET('Water Data'!$G$27,0,10*ROW('Water Data'!G177)))</f>
        <v/>
      </c>
      <c r="CC183" s="382" t="str">
        <f ca="1">+IF(OFFSET('Water Data'!$G$28,0,10*ROW('Water Data'!G177))="","",OFFSET('Water Data'!$G$28,0,10*ROW('Water Data'!G177)))</f>
        <v/>
      </c>
      <c r="CD183" s="382" t="str">
        <f ca="1">+IF(OFFSET('Water Data'!$G$29,0,10*ROW('Water Data'!G177))="","",OFFSET('Water Data'!$G$29,0,10*ROW('Water Data'!G177)))</f>
        <v/>
      </c>
      <c r="CE183" s="382" t="str">
        <f ca="1">+IF(OFFSET('Water Data'!$H$27,0,10*ROW('Water Data'!H177))="","",OFFSET('Water Data'!$H$27,0,10*ROW('Water Data'!H177)))</f>
        <v/>
      </c>
      <c r="CF183" s="382" t="str">
        <f ca="1">+IF(OFFSET('Water Data'!$H$28,0,10*ROW('Water Data'!H177))="","",OFFSET('Water Data'!$H$28,0,10*ROW('Water Data'!H177)))</f>
        <v/>
      </c>
      <c r="CG183" s="382" t="str">
        <f ca="1">+IF(OFFSET('Water Data'!$H$29,0,10*ROW('Water Data'!H177))="","",OFFSET('Water Data'!$H$29,0,10*ROW('Water Data'!H177)))</f>
        <v/>
      </c>
      <c r="CH183" s="382" t="str">
        <f ca="1">+IF(OFFSET('Water Data'!$I$27,0,10*ROW('Water Data'!I177))="","",OFFSET('Water Data'!$I$27,0,10*ROW('Water Data'!I177)))</f>
        <v/>
      </c>
      <c r="CI183" s="382" t="str">
        <f ca="1">+IF(OFFSET('Water Data'!$I$28,0,10*ROW('Water Data'!I177))="","",OFFSET('Water Data'!$I$28,0,10*ROW('Water Data'!I177)))</f>
        <v/>
      </c>
      <c r="CJ183" s="382" t="str">
        <f ca="1">+IF(OFFSET('Water Data'!$I$29,0,10*ROW('Water Data'!I177))="","",OFFSET('Water Data'!$I$29,0,10*ROW('Water Data'!I177)))</f>
        <v/>
      </c>
      <c r="CK183" s="382" t="str">
        <f ca="1">+IF(OFFSET('Sanitation Data'!$D$28,0,10*ROW('Sanitation Data'!D177))="","",OFFSET('Sanitation Data'!$D$28,0,10*ROW('Sanitation Data'!D177)))</f>
        <v/>
      </c>
      <c r="CL183" s="382" t="str">
        <f ca="1">+IF(OFFSET('Sanitation Data'!$D$29,0,10*ROW('Sanitation Data'!D177))="","",OFFSET('Sanitation Data'!$D$29,0,10*ROW('Sanitation Data'!D177)))</f>
        <v/>
      </c>
      <c r="CM183" s="382" t="str">
        <f ca="1">+IF(OFFSET('Sanitation Data'!$D$30,0,10*ROW('Sanitation Data'!D177))="","",OFFSET('Sanitation Data'!$D$30,0,10*ROW('Sanitation Data'!D177)))</f>
        <v/>
      </c>
      <c r="CN183" s="382" t="str">
        <f ca="1">+IF(OFFSET('Sanitation Data'!$D$31,0,10*ROW('Sanitation Data'!D177))="","",OFFSET('Sanitation Data'!$D$31,0,10*ROW('Sanitation Data'!D177)))</f>
        <v/>
      </c>
      <c r="CO183" s="382" t="str">
        <f ca="1">+IF(OFFSET('Sanitation Data'!$D$32,0,10*ROW('Sanitation Data'!D177))="","",OFFSET('Sanitation Data'!$D$32,0,10*ROW('Sanitation Data'!D177)))</f>
        <v/>
      </c>
      <c r="CP183" s="382" t="str">
        <f ca="1">+IF(OFFSET('Sanitation Data'!$E$28,0,10*ROW('Sanitation Data'!E177))="","",OFFSET('Sanitation Data'!$E$28,0,10*ROW('Sanitation Data'!E177)))</f>
        <v/>
      </c>
      <c r="CQ183" s="382" t="str">
        <f ca="1">+IF(OFFSET('Sanitation Data'!$E$29,0,10*ROW('Sanitation Data'!E177))="","",OFFSET('Sanitation Data'!$E$29,0,10*ROW('Sanitation Data'!E177)))</f>
        <v/>
      </c>
      <c r="CR183" s="382" t="str">
        <f ca="1">+IF(OFFSET('Sanitation Data'!$E$30,0,10*ROW('Sanitation Data'!E177))="","",OFFSET('Sanitation Data'!$E$30,0,10*ROW('Sanitation Data'!E177)))</f>
        <v/>
      </c>
      <c r="CS183" s="382" t="str">
        <f ca="1">+IF(OFFSET('Sanitation Data'!$E$31,0,10*ROW('Sanitation Data'!E177))="","",OFFSET('Sanitation Data'!$E$31,0,10*ROW('Sanitation Data'!E177)))</f>
        <v/>
      </c>
      <c r="CT183" s="382" t="str">
        <f ca="1">+IF(OFFSET('Sanitation Data'!$E$32,0,10*ROW('Sanitation Data'!E177))="","",OFFSET('Sanitation Data'!$E$32,0,10*ROW('Sanitation Data'!E177)))</f>
        <v/>
      </c>
      <c r="CU183" s="382" t="str">
        <f ca="1">+IF(OFFSET('Sanitation Data'!$F$28,0,10*ROW('Sanitation Data'!F177))="","",OFFSET('Sanitation Data'!$F$28,0,10*ROW('Sanitation Data'!F177)))</f>
        <v/>
      </c>
      <c r="CV183" s="382" t="str">
        <f ca="1">+IF(OFFSET('Sanitation Data'!$F$29,0,10*ROW('Sanitation Data'!F177))="","",OFFSET('Sanitation Data'!$F$29,0,10*ROW('Sanitation Data'!F177)))</f>
        <v/>
      </c>
      <c r="CW183" s="382" t="str">
        <f ca="1">+IF(OFFSET('Sanitation Data'!$F$30,0,10*ROW('Sanitation Data'!F177))="","",OFFSET('Sanitation Data'!$F$30,0,10*ROW('Sanitation Data'!F177)))</f>
        <v/>
      </c>
      <c r="CX183" s="382" t="str">
        <f ca="1">+IF(OFFSET('Sanitation Data'!$F$31,0,10*ROW('Sanitation Data'!F177))="","",OFFSET('Sanitation Data'!$F$31,0,10*ROW('Sanitation Data'!F177)))</f>
        <v/>
      </c>
      <c r="CY183" s="382" t="str">
        <f ca="1">+IF(OFFSET('Sanitation Data'!$F$32,0,10*ROW('Sanitation Data'!F177))="","",OFFSET('Sanitation Data'!$F$32,0,10*ROW('Sanitation Data'!F177)))</f>
        <v/>
      </c>
      <c r="CZ183" s="382" t="str">
        <f ca="1">+IF(OFFSET('Sanitation Data'!$G$28,0,10*ROW('Sanitation Data'!G177))="","",OFFSET('Sanitation Data'!$G$28,0,10*ROW('Sanitation Data'!G177)))</f>
        <v/>
      </c>
      <c r="DA183" s="382" t="str">
        <f ca="1">+IF(OFFSET('Sanitation Data'!$G$29,0,10*ROW('Sanitation Data'!G177))="","",OFFSET('Sanitation Data'!$G$29,0,10*ROW('Sanitation Data'!G177)))</f>
        <v/>
      </c>
      <c r="DB183" s="382" t="str">
        <f ca="1">+IF(OFFSET('Sanitation Data'!$G$30,0,10*ROW('Sanitation Data'!G177))="","",OFFSET('Sanitation Data'!$G$30,0,10*ROW('Sanitation Data'!G177)))</f>
        <v/>
      </c>
      <c r="DC183" s="382" t="str">
        <f ca="1">+IF(OFFSET('Sanitation Data'!$G$31,0,10*ROW('Sanitation Data'!G177))="","",OFFSET('Sanitation Data'!$G$31,0,10*ROW('Sanitation Data'!G177)))</f>
        <v/>
      </c>
      <c r="DD183" s="382" t="str">
        <f ca="1">+IF(OFFSET('Sanitation Data'!$G$32,0,10*ROW('Sanitation Data'!G177))="","",OFFSET('Sanitation Data'!$G$32,0,10*ROW('Sanitation Data'!G177)))</f>
        <v/>
      </c>
      <c r="DE183" s="382" t="str">
        <f ca="1">+IF(OFFSET('Sanitation Data'!$H$28,0,10*ROW('Sanitation Data'!H177))="","",OFFSET('Sanitation Data'!$H$28,0,10*ROW('Sanitation Data'!H177)))</f>
        <v/>
      </c>
      <c r="DF183" s="382" t="str">
        <f ca="1">+IF(OFFSET('Sanitation Data'!$H$29,0,10*ROW('Sanitation Data'!H177))="","",OFFSET('Sanitation Data'!$H$29,0,10*ROW('Sanitation Data'!H177)))</f>
        <v/>
      </c>
      <c r="DG183" s="382" t="str">
        <f ca="1">+IF(OFFSET('Sanitation Data'!$H$30,0,10*ROW('Sanitation Data'!H177))="","",OFFSET('Sanitation Data'!$H$30,0,10*ROW('Sanitation Data'!H177)))</f>
        <v/>
      </c>
      <c r="DH183" s="382" t="str">
        <f ca="1">+IF(OFFSET('Sanitation Data'!$H$31,0,10*ROW('Sanitation Data'!H177))="","",OFFSET('Sanitation Data'!$H$31,0,10*ROW('Sanitation Data'!H177)))</f>
        <v/>
      </c>
      <c r="DI183" s="382" t="str">
        <f ca="1">+IF(OFFSET('Sanitation Data'!$H$32,0,10*ROW('Sanitation Data'!H177))="","",OFFSET('Sanitation Data'!$H$32,0,10*ROW('Sanitation Data'!H177)))</f>
        <v/>
      </c>
      <c r="DJ183" s="382" t="str">
        <f ca="1">+IF(OFFSET('Sanitation Data'!$I$28,0,10*ROW('Sanitation Data'!I177))="","",OFFSET('Sanitation Data'!$I$28,0,10*ROW('Sanitation Data'!I177)))</f>
        <v/>
      </c>
      <c r="DK183" s="382" t="str">
        <f ca="1">+IF(OFFSET('Sanitation Data'!$I$29,0,10*ROW('Sanitation Data'!I177))="","",OFFSET('Sanitation Data'!$I$29,0,10*ROW('Sanitation Data'!I177)))</f>
        <v/>
      </c>
      <c r="DL183" s="382" t="str">
        <f ca="1">+IF(OFFSET('Sanitation Data'!$I$30,0,10*ROW('Sanitation Data'!I177))="","",OFFSET('Sanitation Data'!$I$30,0,10*ROW('Sanitation Data'!I177)))</f>
        <v/>
      </c>
      <c r="DM183" s="382" t="str">
        <f ca="1">+IF(OFFSET('Sanitation Data'!$I$31,0,10*ROW('Sanitation Data'!I177))="","",OFFSET('Sanitation Data'!$I$31,0,10*ROW('Sanitation Data'!I177)))</f>
        <v/>
      </c>
      <c r="DN183" s="382" t="str">
        <f ca="1">+IF(OFFSET('Sanitation Data'!$I$32,0,10*ROW('Sanitation Data'!I177))="","",OFFSET('Sanitation Data'!$I$32,0,10*ROW('Sanitation Data'!I177)))</f>
        <v/>
      </c>
      <c r="DO183" s="382" t="str">
        <f ca="1">+IF(OFFSET('Hygiene Data'!$D$11,0,10*ROW('Hygiene Data'!D177))="","",OFFSET('Hygiene Data'!$D$11,0,10*ROW('Hygiene Data'!D177)))</f>
        <v/>
      </c>
      <c r="DP183" s="382" t="str">
        <f ca="1">+IF(OFFSET('Hygiene Data'!$D$12,0,10*ROW('Hygiene Data'!D177))="","",OFFSET('Hygiene Data'!$D$12,0,10*ROW('Hygiene Data'!D177)))</f>
        <v/>
      </c>
      <c r="DQ183" s="382" t="str">
        <f ca="1">+IF(OFFSET('Hygiene Data'!$D$13,0,10*ROW('Hygiene Data'!D177))="","",OFFSET('Hygiene Data'!$D$13,0,10*ROW('Hygiene Data'!D177)))</f>
        <v/>
      </c>
      <c r="DR183" s="382" t="str">
        <f ca="1">+IF(OFFSET('Hygiene Data'!$E$11,0,10*ROW('Hygiene Data'!E177))="","",OFFSET('Hygiene Data'!$E$11,0,10*ROW('Hygiene Data'!E177)))</f>
        <v/>
      </c>
      <c r="DS183" s="382" t="str">
        <f ca="1">+IF(OFFSET('Hygiene Data'!$E$12,0,10*ROW('Hygiene Data'!E177))="","",OFFSET('Hygiene Data'!$E$12,0,10*ROW('Hygiene Data'!E177)))</f>
        <v/>
      </c>
      <c r="DT183" s="382" t="str">
        <f ca="1">+IF(OFFSET('Hygiene Data'!$E$13,0,10*ROW('Hygiene Data'!E177))="","",OFFSET('Hygiene Data'!$E$13,0,10*ROW('Hygiene Data'!E177)))</f>
        <v/>
      </c>
      <c r="DU183" s="382" t="str">
        <f ca="1">+IF(OFFSET('Hygiene Data'!$F$11,0,10*ROW('Hygiene Data'!F177))="","",OFFSET('Hygiene Data'!$F$11,0,10*ROW('Hygiene Data'!F177)))</f>
        <v/>
      </c>
      <c r="DV183" s="382" t="str">
        <f ca="1">+IF(OFFSET('Hygiene Data'!$F$12,0,10*ROW('Hygiene Data'!F177))="","",OFFSET('Hygiene Data'!$F$12,0,10*ROW('Hygiene Data'!F177)))</f>
        <v/>
      </c>
      <c r="DW183" s="382" t="str">
        <f ca="1">+IF(OFFSET('Hygiene Data'!$F$13,0,10*ROW('Hygiene Data'!F177))="","",OFFSET('Hygiene Data'!$F$13,0,10*ROW('Hygiene Data'!F177)))</f>
        <v/>
      </c>
      <c r="DX183" s="382" t="str">
        <f ca="1">+IF(OFFSET('Hygiene Data'!$G$11,0,10*ROW('Hygiene Data'!G177))="","",OFFSET('Hygiene Data'!$G$11,0,10*ROW('Hygiene Data'!G177)))</f>
        <v/>
      </c>
      <c r="DY183" s="382" t="str">
        <f ca="1">+IF(OFFSET('Hygiene Data'!$G$12,0,10*ROW('Hygiene Data'!G177))="","",OFFSET('Hygiene Data'!$G$12,0,10*ROW('Hygiene Data'!G177)))</f>
        <v/>
      </c>
      <c r="DZ183" s="382" t="str">
        <f ca="1">+IF(OFFSET('Hygiene Data'!$G$13,0,10*ROW('Hygiene Data'!G177))="","",OFFSET('Hygiene Data'!$G$13,0,10*ROW('Hygiene Data'!G177)))</f>
        <v/>
      </c>
      <c r="EA183" s="382" t="str">
        <f ca="1">+IF(OFFSET('Hygiene Data'!$H$11,0,10*ROW('Hygiene Data'!H177))="","",OFFSET('Hygiene Data'!$H$11,0,10*ROW('Hygiene Data'!H177)))</f>
        <v/>
      </c>
      <c r="EB183" s="382" t="str">
        <f ca="1">+IF(OFFSET('Hygiene Data'!$H$12,0,10*ROW('Hygiene Data'!H177))="","",OFFSET('Hygiene Data'!$H$12,0,10*ROW('Hygiene Data'!H177)))</f>
        <v/>
      </c>
      <c r="EC183" s="382" t="str">
        <f ca="1">+IF(OFFSET('Hygiene Data'!$H$13,0,10*ROW('Hygiene Data'!H177))="","",OFFSET('Hygiene Data'!$H$13,0,10*ROW('Hygiene Data'!H177)))</f>
        <v/>
      </c>
      <c r="ED183" s="382" t="str">
        <f ca="1">+IF(OFFSET('Hygiene Data'!$I$11,0,10*ROW('Hygiene Data'!I177))="","",OFFSET('Hygiene Data'!$I$11,0,10*ROW('Hygiene Data'!I177)))</f>
        <v/>
      </c>
      <c r="EE183" s="382" t="str">
        <f ca="1">+IF(OFFSET('Hygiene Data'!$I$12,0,10*ROW('Hygiene Data'!I177))="","",OFFSET('Hygiene Data'!$I$12,0,10*ROW('Hygiene Data'!I177)))</f>
        <v/>
      </c>
      <c r="EF183" s="382" t="str">
        <f ca="1">+IF(OFFSET('Hygiene Data'!$I$13,0,10*ROW('Hygiene Data'!I177))="","",OFFSET('Hygiene Data'!$I$13,0,10*ROW('Hygiene Data'!I177)))</f>
        <v/>
      </c>
    </row>
    <row r="184" spans="1:136" x14ac:dyDescent="0.25">
      <c r="A184" s="491" t="str">
        <f ca="1">+IF(OFFSET('Water Data'!$B$2,0,10*ROW('Water Data'!E178))="","",OFFSET('Water Data'!$B$2,0,10*ROW('Water Data'!E178)))</f>
        <v/>
      </c>
      <c r="B184" s="491"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18" t="str">
        <f t="shared" ca="1" si="2"/>
        <v/>
      </c>
      <c r="D184" s="519"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19"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19"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19"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19"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19"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19"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19"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19"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19"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19"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19"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19"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19"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19"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19"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19"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19"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20"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20"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20"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20"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20"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20"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20"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20"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20"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20"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20"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20"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20"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20"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20"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20"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20"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20"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20"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20"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20"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20"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20"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20"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20"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20"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20"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20"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20"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20"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21"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97"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21"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21"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21"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21"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21"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21"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21"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21"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21"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21"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21"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21"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21"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21"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21"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21"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82" t="str">
        <f ca="1">+IF(OFFSET('Water Data'!$D$27,0,10*ROW('Water Data'!D178))="","",OFFSET('Water Data'!$D$27,0,10*ROW('Water Data'!D178)))</f>
        <v/>
      </c>
      <c r="BT184" s="382" t="str">
        <f ca="1">+IF(OFFSET('Water Data'!$D$28,0,10*ROW('Water Data'!D178))="","",OFFSET('Water Data'!$D$28,0,10*ROW('Water Data'!D178)))</f>
        <v/>
      </c>
      <c r="BU184" s="382" t="str">
        <f ca="1">+IF(OFFSET('Water Data'!$D$29,0,10*ROW('Water Data'!D178))="","",OFFSET('Water Data'!$D$29,0,10*ROW('Water Data'!D178)))</f>
        <v/>
      </c>
      <c r="BV184" s="382" t="str">
        <f ca="1">+IF(OFFSET('Water Data'!$E$27,0,10*ROW('Water Data'!E178))="","",OFFSET('Water Data'!$E$27,0,10*ROW('Water Data'!E178)))</f>
        <v/>
      </c>
      <c r="BW184" s="382" t="str">
        <f ca="1">+IF(OFFSET('Water Data'!$E$28,0,10*ROW('Water Data'!E178))="","",OFFSET('Water Data'!$E$28,0,10*ROW('Water Data'!E178)))</f>
        <v/>
      </c>
      <c r="BX184" s="382" t="str">
        <f ca="1">+IF(OFFSET('Water Data'!$E$29,0,10*ROW('Water Data'!E178))="","",OFFSET('Water Data'!$E$29,0,10*ROW('Water Data'!E178)))</f>
        <v/>
      </c>
      <c r="BY184" s="382" t="str">
        <f ca="1">+IF(OFFSET('Water Data'!$F$27,0,10*ROW('Water Data'!F178))="","",OFFSET('Water Data'!$F$27,0,10*ROW('Water Data'!F178)))</f>
        <v/>
      </c>
      <c r="BZ184" s="382" t="str">
        <f ca="1">+IF(OFFSET('Water Data'!$F$28,0,10*ROW('Water Data'!F178))="","",OFFSET('Water Data'!$F$28,0,10*ROW('Water Data'!F178)))</f>
        <v/>
      </c>
      <c r="CA184" s="382" t="str">
        <f ca="1">+IF(OFFSET('Water Data'!$F$29,0,10*ROW('Water Data'!F178))="","",OFFSET('Water Data'!$F$29,0,10*ROW('Water Data'!F178)))</f>
        <v/>
      </c>
      <c r="CB184" s="382" t="str">
        <f ca="1">+IF(OFFSET('Water Data'!$G$27,0,10*ROW('Water Data'!G178))="","",OFFSET('Water Data'!$G$27,0,10*ROW('Water Data'!G178)))</f>
        <v/>
      </c>
      <c r="CC184" s="382" t="str">
        <f ca="1">+IF(OFFSET('Water Data'!$G$28,0,10*ROW('Water Data'!G178))="","",OFFSET('Water Data'!$G$28,0,10*ROW('Water Data'!G178)))</f>
        <v/>
      </c>
      <c r="CD184" s="382" t="str">
        <f ca="1">+IF(OFFSET('Water Data'!$G$29,0,10*ROW('Water Data'!G178))="","",OFFSET('Water Data'!$G$29,0,10*ROW('Water Data'!G178)))</f>
        <v/>
      </c>
      <c r="CE184" s="382" t="str">
        <f ca="1">+IF(OFFSET('Water Data'!$H$27,0,10*ROW('Water Data'!H178))="","",OFFSET('Water Data'!$H$27,0,10*ROW('Water Data'!H178)))</f>
        <v/>
      </c>
      <c r="CF184" s="382" t="str">
        <f ca="1">+IF(OFFSET('Water Data'!$H$28,0,10*ROW('Water Data'!H178))="","",OFFSET('Water Data'!$H$28,0,10*ROW('Water Data'!H178)))</f>
        <v/>
      </c>
      <c r="CG184" s="382" t="str">
        <f ca="1">+IF(OFFSET('Water Data'!$H$29,0,10*ROW('Water Data'!H178))="","",OFFSET('Water Data'!$H$29,0,10*ROW('Water Data'!H178)))</f>
        <v/>
      </c>
      <c r="CH184" s="382" t="str">
        <f ca="1">+IF(OFFSET('Water Data'!$I$27,0,10*ROW('Water Data'!I178))="","",OFFSET('Water Data'!$I$27,0,10*ROW('Water Data'!I178)))</f>
        <v/>
      </c>
      <c r="CI184" s="382" t="str">
        <f ca="1">+IF(OFFSET('Water Data'!$I$28,0,10*ROW('Water Data'!I178))="","",OFFSET('Water Data'!$I$28,0,10*ROW('Water Data'!I178)))</f>
        <v/>
      </c>
      <c r="CJ184" s="382" t="str">
        <f ca="1">+IF(OFFSET('Water Data'!$I$29,0,10*ROW('Water Data'!I178))="","",OFFSET('Water Data'!$I$29,0,10*ROW('Water Data'!I178)))</f>
        <v/>
      </c>
      <c r="CK184" s="382" t="str">
        <f ca="1">+IF(OFFSET('Sanitation Data'!$D$28,0,10*ROW('Sanitation Data'!D178))="","",OFFSET('Sanitation Data'!$D$28,0,10*ROW('Sanitation Data'!D178)))</f>
        <v/>
      </c>
      <c r="CL184" s="382" t="str">
        <f ca="1">+IF(OFFSET('Sanitation Data'!$D$29,0,10*ROW('Sanitation Data'!D178))="","",OFFSET('Sanitation Data'!$D$29,0,10*ROW('Sanitation Data'!D178)))</f>
        <v/>
      </c>
      <c r="CM184" s="382" t="str">
        <f ca="1">+IF(OFFSET('Sanitation Data'!$D$30,0,10*ROW('Sanitation Data'!D178))="","",OFFSET('Sanitation Data'!$D$30,0,10*ROW('Sanitation Data'!D178)))</f>
        <v/>
      </c>
      <c r="CN184" s="382" t="str">
        <f ca="1">+IF(OFFSET('Sanitation Data'!$D$31,0,10*ROW('Sanitation Data'!D178))="","",OFFSET('Sanitation Data'!$D$31,0,10*ROW('Sanitation Data'!D178)))</f>
        <v/>
      </c>
      <c r="CO184" s="382" t="str">
        <f ca="1">+IF(OFFSET('Sanitation Data'!$D$32,0,10*ROW('Sanitation Data'!D178))="","",OFFSET('Sanitation Data'!$D$32,0,10*ROW('Sanitation Data'!D178)))</f>
        <v/>
      </c>
      <c r="CP184" s="382" t="str">
        <f ca="1">+IF(OFFSET('Sanitation Data'!$E$28,0,10*ROW('Sanitation Data'!E178))="","",OFFSET('Sanitation Data'!$E$28,0,10*ROW('Sanitation Data'!E178)))</f>
        <v/>
      </c>
      <c r="CQ184" s="382" t="str">
        <f ca="1">+IF(OFFSET('Sanitation Data'!$E$29,0,10*ROW('Sanitation Data'!E178))="","",OFFSET('Sanitation Data'!$E$29,0,10*ROW('Sanitation Data'!E178)))</f>
        <v/>
      </c>
      <c r="CR184" s="382" t="str">
        <f ca="1">+IF(OFFSET('Sanitation Data'!$E$30,0,10*ROW('Sanitation Data'!E178))="","",OFFSET('Sanitation Data'!$E$30,0,10*ROW('Sanitation Data'!E178)))</f>
        <v/>
      </c>
      <c r="CS184" s="382" t="str">
        <f ca="1">+IF(OFFSET('Sanitation Data'!$E$31,0,10*ROW('Sanitation Data'!E178))="","",OFFSET('Sanitation Data'!$E$31,0,10*ROW('Sanitation Data'!E178)))</f>
        <v/>
      </c>
      <c r="CT184" s="382" t="str">
        <f ca="1">+IF(OFFSET('Sanitation Data'!$E$32,0,10*ROW('Sanitation Data'!E178))="","",OFFSET('Sanitation Data'!$E$32,0,10*ROW('Sanitation Data'!E178)))</f>
        <v/>
      </c>
      <c r="CU184" s="382" t="str">
        <f ca="1">+IF(OFFSET('Sanitation Data'!$F$28,0,10*ROW('Sanitation Data'!F178))="","",OFFSET('Sanitation Data'!$F$28,0,10*ROW('Sanitation Data'!F178)))</f>
        <v/>
      </c>
      <c r="CV184" s="382" t="str">
        <f ca="1">+IF(OFFSET('Sanitation Data'!$F$29,0,10*ROW('Sanitation Data'!F178))="","",OFFSET('Sanitation Data'!$F$29,0,10*ROW('Sanitation Data'!F178)))</f>
        <v/>
      </c>
      <c r="CW184" s="382" t="str">
        <f ca="1">+IF(OFFSET('Sanitation Data'!$F$30,0,10*ROW('Sanitation Data'!F178))="","",OFFSET('Sanitation Data'!$F$30,0,10*ROW('Sanitation Data'!F178)))</f>
        <v/>
      </c>
      <c r="CX184" s="382" t="str">
        <f ca="1">+IF(OFFSET('Sanitation Data'!$F$31,0,10*ROW('Sanitation Data'!F178))="","",OFFSET('Sanitation Data'!$F$31,0,10*ROW('Sanitation Data'!F178)))</f>
        <v/>
      </c>
      <c r="CY184" s="382" t="str">
        <f ca="1">+IF(OFFSET('Sanitation Data'!$F$32,0,10*ROW('Sanitation Data'!F178))="","",OFFSET('Sanitation Data'!$F$32,0,10*ROW('Sanitation Data'!F178)))</f>
        <v/>
      </c>
      <c r="CZ184" s="382" t="str">
        <f ca="1">+IF(OFFSET('Sanitation Data'!$G$28,0,10*ROW('Sanitation Data'!G178))="","",OFFSET('Sanitation Data'!$G$28,0,10*ROW('Sanitation Data'!G178)))</f>
        <v/>
      </c>
      <c r="DA184" s="382" t="str">
        <f ca="1">+IF(OFFSET('Sanitation Data'!$G$29,0,10*ROW('Sanitation Data'!G178))="","",OFFSET('Sanitation Data'!$G$29,0,10*ROW('Sanitation Data'!G178)))</f>
        <v/>
      </c>
      <c r="DB184" s="382" t="str">
        <f ca="1">+IF(OFFSET('Sanitation Data'!$G$30,0,10*ROW('Sanitation Data'!G178))="","",OFFSET('Sanitation Data'!$G$30,0,10*ROW('Sanitation Data'!G178)))</f>
        <v/>
      </c>
      <c r="DC184" s="382" t="str">
        <f ca="1">+IF(OFFSET('Sanitation Data'!$G$31,0,10*ROW('Sanitation Data'!G178))="","",OFFSET('Sanitation Data'!$G$31,0,10*ROW('Sanitation Data'!G178)))</f>
        <v/>
      </c>
      <c r="DD184" s="382" t="str">
        <f ca="1">+IF(OFFSET('Sanitation Data'!$G$32,0,10*ROW('Sanitation Data'!G178))="","",OFFSET('Sanitation Data'!$G$32,0,10*ROW('Sanitation Data'!G178)))</f>
        <v/>
      </c>
      <c r="DE184" s="382" t="str">
        <f ca="1">+IF(OFFSET('Sanitation Data'!$H$28,0,10*ROW('Sanitation Data'!H178))="","",OFFSET('Sanitation Data'!$H$28,0,10*ROW('Sanitation Data'!H178)))</f>
        <v/>
      </c>
      <c r="DF184" s="382" t="str">
        <f ca="1">+IF(OFFSET('Sanitation Data'!$H$29,0,10*ROW('Sanitation Data'!H178))="","",OFFSET('Sanitation Data'!$H$29,0,10*ROW('Sanitation Data'!H178)))</f>
        <v/>
      </c>
      <c r="DG184" s="382" t="str">
        <f ca="1">+IF(OFFSET('Sanitation Data'!$H$30,0,10*ROW('Sanitation Data'!H178))="","",OFFSET('Sanitation Data'!$H$30,0,10*ROW('Sanitation Data'!H178)))</f>
        <v/>
      </c>
      <c r="DH184" s="382" t="str">
        <f ca="1">+IF(OFFSET('Sanitation Data'!$H$31,0,10*ROW('Sanitation Data'!H178))="","",OFFSET('Sanitation Data'!$H$31,0,10*ROW('Sanitation Data'!H178)))</f>
        <v/>
      </c>
      <c r="DI184" s="382" t="str">
        <f ca="1">+IF(OFFSET('Sanitation Data'!$H$32,0,10*ROW('Sanitation Data'!H178))="","",OFFSET('Sanitation Data'!$H$32,0,10*ROW('Sanitation Data'!H178)))</f>
        <v/>
      </c>
      <c r="DJ184" s="382" t="str">
        <f ca="1">+IF(OFFSET('Sanitation Data'!$I$28,0,10*ROW('Sanitation Data'!I178))="","",OFFSET('Sanitation Data'!$I$28,0,10*ROW('Sanitation Data'!I178)))</f>
        <v/>
      </c>
      <c r="DK184" s="382" t="str">
        <f ca="1">+IF(OFFSET('Sanitation Data'!$I$29,0,10*ROW('Sanitation Data'!I178))="","",OFFSET('Sanitation Data'!$I$29,0,10*ROW('Sanitation Data'!I178)))</f>
        <v/>
      </c>
      <c r="DL184" s="382" t="str">
        <f ca="1">+IF(OFFSET('Sanitation Data'!$I$30,0,10*ROW('Sanitation Data'!I178))="","",OFFSET('Sanitation Data'!$I$30,0,10*ROW('Sanitation Data'!I178)))</f>
        <v/>
      </c>
      <c r="DM184" s="382" t="str">
        <f ca="1">+IF(OFFSET('Sanitation Data'!$I$31,0,10*ROW('Sanitation Data'!I178))="","",OFFSET('Sanitation Data'!$I$31,0,10*ROW('Sanitation Data'!I178)))</f>
        <v/>
      </c>
      <c r="DN184" s="382" t="str">
        <f ca="1">+IF(OFFSET('Sanitation Data'!$I$32,0,10*ROW('Sanitation Data'!I178))="","",OFFSET('Sanitation Data'!$I$32,0,10*ROW('Sanitation Data'!I178)))</f>
        <v/>
      </c>
      <c r="DO184" s="382" t="str">
        <f ca="1">+IF(OFFSET('Hygiene Data'!$D$11,0,10*ROW('Hygiene Data'!D178))="","",OFFSET('Hygiene Data'!$D$11,0,10*ROW('Hygiene Data'!D178)))</f>
        <v/>
      </c>
      <c r="DP184" s="382" t="str">
        <f ca="1">+IF(OFFSET('Hygiene Data'!$D$12,0,10*ROW('Hygiene Data'!D178))="","",OFFSET('Hygiene Data'!$D$12,0,10*ROW('Hygiene Data'!D178)))</f>
        <v/>
      </c>
      <c r="DQ184" s="382" t="str">
        <f ca="1">+IF(OFFSET('Hygiene Data'!$D$13,0,10*ROW('Hygiene Data'!D178))="","",OFFSET('Hygiene Data'!$D$13,0,10*ROW('Hygiene Data'!D178)))</f>
        <v/>
      </c>
      <c r="DR184" s="382" t="str">
        <f ca="1">+IF(OFFSET('Hygiene Data'!$E$11,0,10*ROW('Hygiene Data'!E178))="","",OFFSET('Hygiene Data'!$E$11,0,10*ROW('Hygiene Data'!E178)))</f>
        <v/>
      </c>
      <c r="DS184" s="382" t="str">
        <f ca="1">+IF(OFFSET('Hygiene Data'!$E$12,0,10*ROW('Hygiene Data'!E178))="","",OFFSET('Hygiene Data'!$E$12,0,10*ROW('Hygiene Data'!E178)))</f>
        <v/>
      </c>
      <c r="DT184" s="382" t="str">
        <f ca="1">+IF(OFFSET('Hygiene Data'!$E$13,0,10*ROW('Hygiene Data'!E178))="","",OFFSET('Hygiene Data'!$E$13,0,10*ROW('Hygiene Data'!E178)))</f>
        <v/>
      </c>
      <c r="DU184" s="382" t="str">
        <f ca="1">+IF(OFFSET('Hygiene Data'!$F$11,0,10*ROW('Hygiene Data'!F178))="","",OFFSET('Hygiene Data'!$F$11,0,10*ROW('Hygiene Data'!F178)))</f>
        <v/>
      </c>
      <c r="DV184" s="382" t="str">
        <f ca="1">+IF(OFFSET('Hygiene Data'!$F$12,0,10*ROW('Hygiene Data'!F178))="","",OFFSET('Hygiene Data'!$F$12,0,10*ROW('Hygiene Data'!F178)))</f>
        <v/>
      </c>
      <c r="DW184" s="382" t="str">
        <f ca="1">+IF(OFFSET('Hygiene Data'!$F$13,0,10*ROW('Hygiene Data'!F178))="","",OFFSET('Hygiene Data'!$F$13,0,10*ROW('Hygiene Data'!F178)))</f>
        <v/>
      </c>
      <c r="DX184" s="382" t="str">
        <f ca="1">+IF(OFFSET('Hygiene Data'!$G$11,0,10*ROW('Hygiene Data'!G178))="","",OFFSET('Hygiene Data'!$G$11,0,10*ROW('Hygiene Data'!G178)))</f>
        <v/>
      </c>
      <c r="DY184" s="382" t="str">
        <f ca="1">+IF(OFFSET('Hygiene Data'!$G$12,0,10*ROW('Hygiene Data'!G178))="","",OFFSET('Hygiene Data'!$G$12,0,10*ROW('Hygiene Data'!G178)))</f>
        <v/>
      </c>
      <c r="DZ184" s="382" t="str">
        <f ca="1">+IF(OFFSET('Hygiene Data'!$G$13,0,10*ROW('Hygiene Data'!G178))="","",OFFSET('Hygiene Data'!$G$13,0,10*ROW('Hygiene Data'!G178)))</f>
        <v/>
      </c>
      <c r="EA184" s="382" t="str">
        <f ca="1">+IF(OFFSET('Hygiene Data'!$H$11,0,10*ROW('Hygiene Data'!H178))="","",OFFSET('Hygiene Data'!$H$11,0,10*ROW('Hygiene Data'!H178)))</f>
        <v/>
      </c>
      <c r="EB184" s="382" t="str">
        <f ca="1">+IF(OFFSET('Hygiene Data'!$H$12,0,10*ROW('Hygiene Data'!H178))="","",OFFSET('Hygiene Data'!$H$12,0,10*ROW('Hygiene Data'!H178)))</f>
        <v/>
      </c>
      <c r="EC184" s="382" t="str">
        <f ca="1">+IF(OFFSET('Hygiene Data'!$H$13,0,10*ROW('Hygiene Data'!H178))="","",OFFSET('Hygiene Data'!$H$13,0,10*ROW('Hygiene Data'!H178)))</f>
        <v/>
      </c>
      <c r="ED184" s="382" t="str">
        <f ca="1">+IF(OFFSET('Hygiene Data'!$I$11,0,10*ROW('Hygiene Data'!I178))="","",OFFSET('Hygiene Data'!$I$11,0,10*ROW('Hygiene Data'!I178)))</f>
        <v/>
      </c>
      <c r="EE184" s="382" t="str">
        <f ca="1">+IF(OFFSET('Hygiene Data'!$I$12,0,10*ROW('Hygiene Data'!I178))="","",OFFSET('Hygiene Data'!$I$12,0,10*ROW('Hygiene Data'!I178)))</f>
        <v/>
      </c>
      <c r="EF184" s="382" t="str">
        <f ca="1">+IF(OFFSET('Hygiene Data'!$I$13,0,10*ROW('Hygiene Data'!I178))="","",OFFSET('Hygiene Data'!$I$13,0,10*ROW('Hygiene Data'!I178)))</f>
        <v/>
      </c>
    </row>
    <row r="185" spans="1:136" x14ac:dyDescent="0.25">
      <c r="A185" s="491" t="str">
        <f ca="1">+IF(OFFSET('Water Data'!$B$2,0,10*ROW('Water Data'!E179))="","",OFFSET('Water Data'!$B$2,0,10*ROW('Water Data'!E179)))</f>
        <v/>
      </c>
      <c r="B185" s="491"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18" t="str">
        <f t="shared" ca="1" si="2"/>
        <v/>
      </c>
      <c r="D185" s="519"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19"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19"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19"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19"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19"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19"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19"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19"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19"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19"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19"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19"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19"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19"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19"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19"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19"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20"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20"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20"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20"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20"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20"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20"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20"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20"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20"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20"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20"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20"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20"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20"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20"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20"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20"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20"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20"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20"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20"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20"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20"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20"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20"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20"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20"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20"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20"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21"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97"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21"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21"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21"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21"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21"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21"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21"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21"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21"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21"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21"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21"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21"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21"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21"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21"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82" t="str">
        <f ca="1">+IF(OFFSET('Water Data'!$D$27,0,10*ROW('Water Data'!D179))="","",OFFSET('Water Data'!$D$27,0,10*ROW('Water Data'!D179)))</f>
        <v/>
      </c>
      <c r="BT185" s="382" t="str">
        <f ca="1">+IF(OFFSET('Water Data'!$D$28,0,10*ROW('Water Data'!D179))="","",OFFSET('Water Data'!$D$28,0,10*ROW('Water Data'!D179)))</f>
        <v/>
      </c>
      <c r="BU185" s="382" t="str">
        <f ca="1">+IF(OFFSET('Water Data'!$D$29,0,10*ROW('Water Data'!D179))="","",OFFSET('Water Data'!$D$29,0,10*ROW('Water Data'!D179)))</f>
        <v/>
      </c>
      <c r="BV185" s="382" t="str">
        <f ca="1">+IF(OFFSET('Water Data'!$E$27,0,10*ROW('Water Data'!E179))="","",OFFSET('Water Data'!$E$27,0,10*ROW('Water Data'!E179)))</f>
        <v/>
      </c>
      <c r="BW185" s="382" t="str">
        <f ca="1">+IF(OFFSET('Water Data'!$E$28,0,10*ROW('Water Data'!E179))="","",OFFSET('Water Data'!$E$28,0,10*ROW('Water Data'!E179)))</f>
        <v/>
      </c>
      <c r="BX185" s="382" t="str">
        <f ca="1">+IF(OFFSET('Water Data'!$E$29,0,10*ROW('Water Data'!E179))="","",OFFSET('Water Data'!$E$29,0,10*ROW('Water Data'!E179)))</f>
        <v/>
      </c>
      <c r="BY185" s="382" t="str">
        <f ca="1">+IF(OFFSET('Water Data'!$F$27,0,10*ROW('Water Data'!F179))="","",OFFSET('Water Data'!$F$27,0,10*ROW('Water Data'!F179)))</f>
        <v/>
      </c>
      <c r="BZ185" s="382" t="str">
        <f ca="1">+IF(OFFSET('Water Data'!$F$28,0,10*ROW('Water Data'!F179))="","",OFFSET('Water Data'!$F$28,0,10*ROW('Water Data'!F179)))</f>
        <v/>
      </c>
      <c r="CA185" s="382" t="str">
        <f ca="1">+IF(OFFSET('Water Data'!$F$29,0,10*ROW('Water Data'!F179))="","",OFFSET('Water Data'!$F$29,0,10*ROW('Water Data'!F179)))</f>
        <v/>
      </c>
      <c r="CB185" s="382" t="str">
        <f ca="1">+IF(OFFSET('Water Data'!$G$27,0,10*ROW('Water Data'!G179))="","",OFFSET('Water Data'!$G$27,0,10*ROW('Water Data'!G179)))</f>
        <v/>
      </c>
      <c r="CC185" s="382" t="str">
        <f ca="1">+IF(OFFSET('Water Data'!$G$28,0,10*ROW('Water Data'!G179))="","",OFFSET('Water Data'!$G$28,0,10*ROW('Water Data'!G179)))</f>
        <v/>
      </c>
      <c r="CD185" s="382" t="str">
        <f ca="1">+IF(OFFSET('Water Data'!$G$29,0,10*ROW('Water Data'!G179))="","",OFFSET('Water Data'!$G$29,0,10*ROW('Water Data'!G179)))</f>
        <v/>
      </c>
      <c r="CE185" s="382" t="str">
        <f ca="1">+IF(OFFSET('Water Data'!$H$27,0,10*ROW('Water Data'!H179))="","",OFFSET('Water Data'!$H$27,0,10*ROW('Water Data'!H179)))</f>
        <v/>
      </c>
      <c r="CF185" s="382" t="str">
        <f ca="1">+IF(OFFSET('Water Data'!$H$28,0,10*ROW('Water Data'!H179))="","",OFFSET('Water Data'!$H$28,0,10*ROW('Water Data'!H179)))</f>
        <v/>
      </c>
      <c r="CG185" s="382" t="str">
        <f ca="1">+IF(OFFSET('Water Data'!$H$29,0,10*ROW('Water Data'!H179))="","",OFFSET('Water Data'!$H$29,0,10*ROW('Water Data'!H179)))</f>
        <v/>
      </c>
      <c r="CH185" s="382" t="str">
        <f ca="1">+IF(OFFSET('Water Data'!$I$27,0,10*ROW('Water Data'!I179))="","",OFFSET('Water Data'!$I$27,0,10*ROW('Water Data'!I179)))</f>
        <v/>
      </c>
      <c r="CI185" s="382" t="str">
        <f ca="1">+IF(OFFSET('Water Data'!$I$28,0,10*ROW('Water Data'!I179))="","",OFFSET('Water Data'!$I$28,0,10*ROW('Water Data'!I179)))</f>
        <v/>
      </c>
      <c r="CJ185" s="382" t="str">
        <f ca="1">+IF(OFFSET('Water Data'!$I$29,0,10*ROW('Water Data'!I179))="","",OFFSET('Water Data'!$I$29,0,10*ROW('Water Data'!I179)))</f>
        <v/>
      </c>
      <c r="CK185" s="382" t="str">
        <f ca="1">+IF(OFFSET('Sanitation Data'!$D$28,0,10*ROW('Sanitation Data'!D179))="","",OFFSET('Sanitation Data'!$D$28,0,10*ROW('Sanitation Data'!D179)))</f>
        <v/>
      </c>
      <c r="CL185" s="382" t="str">
        <f ca="1">+IF(OFFSET('Sanitation Data'!$D$29,0,10*ROW('Sanitation Data'!D179))="","",OFFSET('Sanitation Data'!$D$29,0,10*ROW('Sanitation Data'!D179)))</f>
        <v/>
      </c>
      <c r="CM185" s="382" t="str">
        <f ca="1">+IF(OFFSET('Sanitation Data'!$D$30,0,10*ROW('Sanitation Data'!D179))="","",OFFSET('Sanitation Data'!$D$30,0,10*ROW('Sanitation Data'!D179)))</f>
        <v/>
      </c>
      <c r="CN185" s="382" t="str">
        <f ca="1">+IF(OFFSET('Sanitation Data'!$D$31,0,10*ROW('Sanitation Data'!D179))="","",OFFSET('Sanitation Data'!$D$31,0,10*ROW('Sanitation Data'!D179)))</f>
        <v/>
      </c>
      <c r="CO185" s="382" t="str">
        <f ca="1">+IF(OFFSET('Sanitation Data'!$D$32,0,10*ROW('Sanitation Data'!D179))="","",OFFSET('Sanitation Data'!$D$32,0,10*ROW('Sanitation Data'!D179)))</f>
        <v/>
      </c>
      <c r="CP185" s="382" t="str">
        <f ca="1">+IF(OFFSET('Sanitation Data'!$E$28,0,10*ROW('Sanitation Data'!E179))="","",OFFSET('Sanitation Data'!$E$28,0,10*ROW('Sanitation Data'!E179)))</f>
        <v/>
      </c>
      <c r="CQ185" s="382" t="str">
        <f ca="1">+IF(OFFSET('Sanitation Data'!$E$29,0,10*ROW('Sanitation Data'!E179))="","",OFFSET('Sanitation Data'!$E$29,0,10*ROW('Sanitation Data'!E179)))</f>
        <v/>
      </c>
      <c r="CR185" s="382" t="str">
        <f ca="1">+IF(OFFSET('Sanitation Data'!$E$30,0,10*ROW('Sanitation Data'!E179))="","",OFFSET('Sanitation Data'!$E$30,0,10*ROW('Sanitation Data'!E179)))</f>
        <v/>
      </c>
      <c r="CS185" s="382" t="str">
        <f ca="1">+IF(OFFSET('Sanitation Data'!$E$31,0,10*ROW('Sanitation Data'!E179))="","",OFFSET('Sanitation Data'!$E$31,0,10*ROW('Sanitation Data'!E179)))</f>
        <v/>
      </c>
      <c r="CT185" s="382" t="str">
        <f ca="1">+IF(OFFSET('Sanitation Data'!$E$32,0,10*ROW('Sanitation Data'!E179))="","",OFFSET('Sanitation Data'!$E$32,0,10*ROW('Sanitation Data'!E179)))</f>
        <v/>
      </c>
      <c r="CU185" s="382" t="str">
        <f ca="1">+IF(OFFSET('Sanitation Data'!$F$28,0,10*ROW('Sanitation Data'!F179))="","",OFFSET('Sanitation Data'!$F$28,0,10*ROW('Sanitation Data'!F179)))</f>
        <v/>
      </c>
      <c r="CV185" s="382" t="str">
        <f ca="1">+IF(OFFSET('Sanitation Data'!$F$29,0,10*ROW('Sanitation Data'!F179))="","",OFFSET('Sanitation Data'!$F$29,0,10*ROW('Sanitation Data'!F179)))</f>
        <v/>
      </c>
      <c r="CW185" s="382" t="str">
        <f ca="1">+IF(OFFSET('Sanitation Data'!$F$30,0,10*ROW('Sanitation Data'!F179))="","",OFFSET('Sanitation Data'!$F$30,0,10*ROW('Sanitation Data'!F179)))</f>
        <v/>
      </c>
      <c r="CX185" s="382" t="str">
        <f ca="1">+IF(OFFSET('Sanitation Data'!$F$31,0,10*ROW('Sanitation Data'!F179))="","",OFFSET('Sanitation Data'!$F$31,0,10*ROW('Sanitation Data'!F179)))</f>
        <v/>
      </c>
      <c r="CY185" s="382" t="str">
        <f ca="1">+IF(OFFSET('Sanitation Data'!$F$32,0,10*ROW('Sanitation Data'!F179))="","",OFFSET('Sanitation Data'!$F$32,0,10*ROW('Sanitation Data'!F179)))</f>
        <v/>
      </c>
      <c r="CZ185" s="382" t="str">
        <f ca="1">+IF(OFFSET('Sanitation Data'!$G$28,0,10*ROW('Sanitation Data'!G179))="","",OFFSET('Sanitation Data'!$G$28,0,10*ROW('Sanitation Data'!G179)))</f>
        <v/>
      </c>
      <c r="DA185" s="382" t="str">
        <f ca="1">+IF(OFFSET('Sanitation Data'!$G$29,0,10*ROW('Sanitation Data'!G179))="","",OFFSET('Sanitation Data'!$G$29,0,10*ROW('Sanitation Data'!G179)))</f>
        <v/>
      </c>
      <c r="DB185" s="382" t="str">
        <f ca="1">+IF(OFFSET('Sanitation Data'!$G$30,0,10*ROW('Sanitation Data'!G179))="","",OFFSET('Sanitation Data'!$G$30,0,10*ROW('Sanitation Data'!G179)))</f>
        <v/>
      </c>
      <c r="DC185" s="382" t="str">
        <f ca="1">+IF(OFFSET('Sanitation Data'!$G$31,0,10*ROW('Sanitation Data'!G179))="","",OFFSET('Sanitation Data'!$G$31,0,10*ROW('Sanitation Data'!G179)))</f>
        <v/>
      </c>
      <c r="DD185" s="382" t="str">
        <f ca="1">+IF(OFFSET('Sanitation Data'!$G$32,0,10*ROW('Sanitation Data'!G179))="","",OFFSET('Sanitation Data'!$G$32,0,10*ROW('Sanitation Data'!G179)))</f>
        <v/>
      </c>
      <c r="DE185" s="382" t="str">
        <f ca="1">+IF(OFFSET('Sanitation Data'!$H$28,0,10*ROW('Sanitation Data'!H179))="","",OFFSET('Sanitation Data'!$H$28,0,10*ROW('Sanitation Data'!H179)))</f>
        <v/>
      </c>
      <c r="DF185" s="382" t="str">
        <f ca="1">+IF(OFFSET('Sanitation Data'!$H$29,0,10*ROW('Sanitation Data'!H179))="","",OFFSET('Sanitation Data'!$H$29,0,10*ROW('Sanitation Data'!H179)))</f>
        <v/>
      </c>
      <c r="DG185" s="382" t="str">
        <f ca="1">+IF(OFFSET('Sanitation Data'!$H$30,0,10*ROW('Sanitation Data'!H179))="","",OFFSET('Sanitation Data'!$H$30,0,10*ROW('Sanitation Data'!H179)))</f>
        <v/>
      </c>
      <c r="DH185" s="382" t="str">
        <f ca="1">+IF(OFFSET('Sanitation Data'!$H$31,0,10*ROW('Sanitation Data'!H179))="","",OFFSET('Sanitation Data'!$H$31,0,10*ROW('Sanitation Data'!H179)))</f>
        <v/>
      </c>
      <c r="DI185" s="382" t="str">
        <f ca="1">+IF(OFFSET('Sanitation Data'!$H$32,0,10*ROW('Sanitation Data'!H179))="","",OFFSET('Sanitation Data'!$H$32,0,10*ROW('Sanitation Data'!H179)))</f>
        <v/>
      </c>
      <c r="DJ185" s="382" t="str">
        <f ca="1">+IF(OFFSET('Sanitation Data'!$I$28,0,10*ROW('Sanitation Data'!I179))="","",OFFSET('Sanitation Data'!$I$28,0,10*ROW('Sanitation Data'!I179)))</f>
        <v/>
      </c>
      <c r="DK185" s="382" t="str">
        <f ca="1">+IF(OFFSET('Sanitation Data'!$I$29,0,10*ROW('Sanitation Data'!I179))="","",OFFSET('Sanitation Data'!$I$29,0,10*ROW('Sanitation Data'!I179)))</f>
        <v/>
      </c>
      <c r="DL185" s="382" t="str">
        <f ca="1">+IF(OFFSET('Sanitation Data'!$I$30,0,10*ROW('Sanitation Data'!I179))="","",OFFSET('Sanitation Data'!$I$30,0,10*ROW('Sanitation Data'!I179)))</f>
        <v/>
      </c>
      <c r="DM185" s="382" t="str">
        <f ca="1">+IF(OFFSET('Sanitation Data'!$I$31,0,10*ROW('Sanitation Data'!I179))="","",OFFSET('Sanitation Data'!$I$31,0,10*ROW('Sanitation Data'!I179)))</f>
        <v/>
      </c>
      <c r="DN185" s="382" t="str">
        <f ca="1">+IF(OFFSET('Sanitation Data'!$I$32,0,10*ROW('Sanitation Data'!I179))="","",OFFSET('Sanitation Data'!$I$32,0,10*ROW('Sanitation Data'!I179)))</f>
        <v/>
      </c>
      <c r="DO185" s="382" t="str">
        <f ca="1">+IF(OFFSET('Hygiene Data'!$D$11,0,10*ROW('Hygiene Data'!D179))="","",OFFSET('Hygiene Data'!$D$11,0,10*ROW('Hygiene Data'!D179)))</f>
        <v/>
      </c>
      <c r="DP185" s="382" t="str">
        <f ca="1">+IF(OFFSET('Hygiene Data'!$D$12,0,10*ROW('Hygiene Data'!D179))="","",OFFSET('Hygiene Data'!$D$12,0,10*ROW('Hygiene Data'!D179)))</f>
        <v/>
      </c>
      <c r="DQ185" s="382" t="str">
        <f ca="1">+IF(OFFSET('Hygiene Data'!$D$13,0,10*ROW('Hygiene Data'!D179))="","",OFFSET('Hygiene Data'!$D$13,0,10*ROW('Hygiene Data'!D179)))</f>
        <v/>
      </c>
      <c r="DR185" s="382" t="str">
        <f ca="1">+IF(OFFSET('Hygiene Data'!$E$11,0,10*ROW('Hygiene Data'!E179))="","",OFFSET('Hygiene Data'!$E$11,0,10*ROW('Hygiene Data'!E179)))</f>
        <v/>
      </c>
      <c r="DS185" s="382" t="str">
        <f ca="1">+IF(OFFSET('Hygiene Data'!$E$12,0,10*ROW('Hygiene Data'!E179))="","",OFFSET('Hygiene Data'!$E$12,0,10*ROW('Hygiene Data'!E179)))</f>
        <v/>
      </c>
      <c r="DT185" s="382" t="str">
        <f ca="1">+IF(OFFSET('Hygiene Data'!$E$13,0,10*ROW('Hygiene Data'!E179))="","",OFFSET('Hygiene Data'!$E$13,0,10*ROW('Hygiene Data'!E179)))</f>
        <v/>
      </c>
      <c r="DU185" s="382" t="str">
        <f ca="1">+IF(OFFSET('Hygiene Data'!$F$11,0,10*ROW('Hygiene Data'!F179))="","",OFFSET('Hygiene Data'!$F$11,0,10*ROW('Hygiene Data'!F179)))</f>
        <v/>
      </c>
      <c r="DV185" s="382" t="str">
        <f ca="1">+IF(OFFSET('Hygiene Data'!$F$12,0,10*ROW('Hygiene Data'!F179))="","",OFFSET('Hygiene Data'!$F$12,0,10*ROW('Hygiene Data'!F179)))</f>
        <v/>
      </c>
      <c r="DW185" s="382" t="str">
        <f ca="1">+IF(OFFSET('Hygiene Data'!$F$13,0,10*ROW('Hygiene Data'!F179))="","",OFFSET('Hygiene Data'!$F$13,0,10*ROW('Hygiene Data'!F179)))</f>
        <v/>
      </c>
      <c r="DX185" s="382" t="str">
        <f ca="1">+IF(OFFSET('Hygiene Data'!$G$11,0,10*ROW('Hygiene Data'!G179))="","",OFFSET('Hygiene Data'!$G$11,0,10*ROW('Hygiene Data'!G179)))</f>
        <v/>
      </c>
      <c r="DY185" s="382" t="str">
        <f ca="1">+IF(OFFSET('Hygiene Data'!$G$12,0,10*ROW('Hygiene Data'!G179))="","",OFFSET('Hygiene Data'!$G$12,0,10*ROW('Hygiene Data'!G179)))</f>
        <v/>
      </c>
      <c r="DZ185" s="382" t="str">
        <f ca="1">+IF(OFFSET('Hygiene Data'!$G$13,0,10*ROW('Hygiene Data'!G179))="","",OFFSET('Hygiene Data'!$G$13,0,10*ROW('Hygiene Data'!G179)))</f>
        <v/>
      </c>
      <c r="EA185" s="382" t="str">
        <f ca="1">+IF(OFFSET('Hygiene Data'!$H$11,0,10*ROW('Hygiene Data'!H179))="","",OFFSET('Hygiene Data'!$H$11,0,10*ROW('Hygiene Data'!H179)))</f>
        <v/>
      </c>
      <c r="EB185" s="382" t="str">
        <f ca="1">+IF(OFFSET('Hygiene Data'!$H$12,0,10*ROW('Hygiene Data'!H179))="","",OFFSET('Hygiene Data'!$H$12,0,10*ROW('Hygiene Data'!H179)))</f>
        <v/>
      </c>
      <c r="EC185" s="382" t="str">
        <f ca="1">+IF(OFFSET('Hygiene Data'!$H$13,0,10*ROW('Hygiene Data'!H179))="","",OFFSET('Hygiene Data'!$H$13,0,10*ROW('Hygiene Data'!H179)))</f>
        <v/>
      </c>
      <c r="ED185" s="382" t="str">
        <f ca="1">+IF(OFFSET('Hygiene Data'!$I$11,0,10*ROW('Hygiene Data'!I179))="","",OFFSET('Hygiene Data'!$I$11,0,10*ROW('Hygiene Data'!I179)))</f>
        <v/>
      </c>
      <c r="EE185" s="382" t="str">
        <f ca="1">+IF(OFFSET('Hygiene Data'!$I$12,0,10*ROW('Hygiene Data'!I179))="","",OFFSET('Hygiene Data'!$I$12,0,10*ROW('Hygiene Data'!I179)))</f>
        <v/>
      </c>
      <c r="EF185" s="382" t="str">
        <f ca="1">+IF(OFFSET('Hygiene Data'!$I$13,0,10*ROW('Hygiene Data'!I179))="","",OFFSET('Hygiene Data'!$I$13,0,10*ROW('Hygiene Data'!I179)))</f>
        <v/>
      </c>
    </row>
    <row r="186" spans="1:136" x14ac:dyDescent="0.25">
      <c r="A186" s="491" t="str">
        <f ca="1">+IF(OFFSET('Water Data'!$B$2,0,10*ROW('Water Data'!E180))="","",OFFSET('Water Data'!$B$2,0,10*ROW('Water Data'!E180)))</f>
        <v/>
      </c>
      <c r="B186" s="491"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18" t="str">
        <f t="shared" ca="1" si="2"/>
        <v/>
      </c>
      <c r="D186" s="519"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19"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19"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19"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19"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19"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19"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19"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19"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19"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19"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19"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19"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19"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19"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19"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19"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19"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20"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20"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20"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20"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20"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20"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20"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20"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20"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20"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20"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20"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20"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20"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20"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20"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20"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20"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20"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20"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20"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20"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20"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20"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20"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20"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20"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20"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20"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20"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21"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97"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21"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21"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21"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21"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21"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21"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21"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21"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21"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21"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21"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21"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21"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21"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21"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21"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82" t="str">
        <f ca="1">+IF(OFFSET('Water Data'!$D$27,0,10*ROW('Water Data'!D180))="","",OFFSET('Water Data'!$D$27,0,10*ROW('Water Data'!D180)))</f>
        <v/>
      </c>
      <c r="BT186" s="382" t="str">
        <f ca="1">+IF(OFFSET('Water Data'!$D$28,0,10*ROW('Water Data'!D180))="","",OFFSET('Water Data'!$D$28,0,10*ROW('Water Data'!D180)))</f>
        <v/>
      </c>
      <c r="BU186" s="382" t="str">
        <f ca="1">+IF(OFFSET('Water Data'!$D$29,0,10*ROW('Water Data'!D180))="","",OFFSET('Water Data'!$D$29,0,10*ROW('Water Data'!D180)))</f>
        <v/>
      </c>
      <c r="BV186" s="382" t="str">
        <f ca="1">+IF(OFFSET('Water Data'!$E$27,0,10*ROW('Water Data'!E180))="","",OFFSET('Water Data'!$E$27,0,10*ROW('Water Data'!E180)))</f>
        <v/>
      </c>
      <c r="BW186" s="382" t="str">
        <f ca="1">+IF(OFFSET('Water Data'!$E$28,0,10*ROW('Water Data'!E180))="","",OFFSET('Water Data'!$E$28,0,10*ROW('Water Data'!E180)))</f>
        <v/>
      </c>
      <c r="BX186" s="382" t="str">
        <f ca="1">+IF(OFFSET('Water Data'!$E$29,0,10*ROW('Water Data'!E180))="","",OFFSET('Water Data'!$E$29,0,10*ROW('Water Data'!E180)))</f>
        <v/>
      </c>
      <c r="BY186" s="382" t="str">
        <f ca="1">+IF(OFFSET('Water Data'!$F$27,0,10*ROW('Water Data'!F180))="","",OFFSET('Water Data'!$F$27,0,10*ROW('Water Data'!F180)))</f>
        <v/>
      </c>
      <c r="BZ186" s="382" t="str">
        <f ca="1">+IF(OFFSET('Water Data'!$F$28,0,10*ROW('Water Data'!F180))="","",OFFSET('Water Data'!$F$28,0,10*ROW('Water Data'!F180)))</f>
        <v/>
      </c>
      <c r="CA186" s="382" t="str">
        <f ca="1">+IF(OFFSET('Water Data'!$F$29,0,10*ROW('Water Data'!F180))="","",OFFSET('Water Data'!$F$29,0,10*ROW('Water Data'!F180)))</f>
        <v/>
      </c>
      <c r="CB186" s="382" t="str">
        <f ca="1">+IF(OFFSET('Water Data'!$G$27,0,10*ROW('Water Data'!G180))="","",OFFSET('Water Data'!$G$27,0,10*ROW('Water Data'!G180)))</f>
        <v/>
      </c>
      <c r="CC186" s="382" t="str">
        <f ca="1">+IF(OFFSET('Water Data'!$G$28,0,10*ROW('Water Data'!G180))="","",OFFSET('Water Data'!$G$28,0,10*ROW('Water Data'!G180)))</f>
        <v/>
      </c>
      <c r="CD186" s="382" t="str">
        <f ca="1">+IF(OFFSET('Water Data'!$G$29,0,10*ROW('Water Data'!G180))="","",OFFSET('Water Data'!$G$29,0,10*ROW('Water Data'!G180)))</f>
        <v/>
      </c>
      <c r="CE186" s="382" t="str">
        <f ca="1">+IF(OFFSET('Water Data'!$H$27,0,10*ROW('Water Data'!H180))="","",OFFSET('Water Data'!$H$27,0,10*ROW('Water Data'!H180)))</f>
        <v/>
      </c>
      <c r="CF186" s="382" t="str">
        <f ca="1">+IF(OFFSET('Water Data'!$H$28,0,10*ROW('Water Data'!H180))="","",OFFSET('Water Data'!$H$28,0,10*ROW('Water Data'!H180)))</f>
        <v/>
      </c>
      <c r="CG186" s="382" t="str">
        <f ca="1">+IF(OFFSET('Water Data'!$H$29,0,10*ROW('Water Data'!H180))="","",OFFSET('Water Data'!$H$29,0,10*ROW('Water Data'!H180)))</f>
        <v/>
      </c>
      <c r="CH186" s="382" t="str">
        <f ca="1">+IF(OFFSET('Water Data'!$I$27,0,10*ROW('Water Data'!I180))="","",OFFSET('Water Data'!$I$27,0,10*ROW('Water Data'!I180)))</f>
        <v/>
      </c>
      <c r="CI186" s="382" t="str">
        <f ca="1">+IF(OFFSET('Water Data'!$I$28,0,10*ROW('Water Data'!I180))="","",OFFSET('Water Data'!$I$28,0,10*ROW('Water Data'!I180)))</f>
        <v/>
      </c>
      <c r="CJ186" s="382" t="str">
        <f ca="1">+IF(OFFSET('Water Data'!$I$29,0,10*ROW('Water Data'!I180))="","",OFFSET('Water Data'!$I$29,0,10*ROW('Water Data'!I180)))</f>
        <v/>
      </c>
      <c r="CK186" s="382" t="str">
        <f ca="1">+IF(OFFSET('Sanitation Data'!$D$28,0,10*ROW('Sanitation Data'!D180))="","",OFFSET('Sanitation Data'!$D$28,0,10*ROW('Sanitation Data'!D180)))</f>
        <v/>
      </c>
      <c r="CL186" s="382" t="str">
        <f ca="1">+IF(OFFSET('Sanitation Data'!$D$29,0,10*ROW('Sanitation Data'!D180))="","",OFFSET('Sanitation Data'!$D$29,0,10*ROW('Sanitation Data'!D180)))</f>
        <v/>
      </c>
      <c r="CM186" s="382" t="str">
        <f ca="1">+IF(OFFSET('Sanitation Data'!$D$30,0,10*ROW('Sanitation Data'!D180))="","",OFFSET('Sanitation Data'!$D$30,0,10*ROW('Sanitation Data'!D180)))</f>
        <v/>
      </c>
      <c r="CN186" s="382" t="str">
        <f ca="1">+IF(OFFSET('Sanitation Data'!$D$31,0,10*ROW('Sanitation Data'!D180))="","",OFFSET('Sanitation Data'!$D$31,0,10*ROW('Sanitation Data'!D180)))</f>
        <v/>
      </c>
      <c r="CO186" s="382" t="str">
        <f ca="1">+IF(OFFSET('Sanitation Data'!$D$32,0,10*ROW('Sanitation Data'!D180))="","",OFFSET('Sanitation Data'!$D$32,0,10*ROW('Sanitation Data'!D180)))</f>
        <v/>
      </c>
      <c r="CP186" s="382" t="str">
        <f ca="1">+IF(OFFSET('Sanitation Data'!$E$28,0,10*ROW('Sanitation Data'!E180))="","",OFFSET('Sanitation Data'!$E$28,0,10*ROW('Sanitation Data'!E180)))</f>
        <v/>
      </c>
      <c r="CQ186" s="382" t="str">
        <f ca="1">+IF(OFFSET('Sanitation Data'!$E$29,0,10*ROW('Sanitation Data'!E180))="","",OFFSET('Sanitation Data'!$E$29,0,10*ROW('Sanitation Data'!E180)))</f>
        <v/>
      </c>
      <c r="CR186" s="382" t="str">
        <f ca="1">+IF(OFFSET('Sanitation Data'!$E$30,0,10*ROW('Sanitation Data'!E180))="","",OFFSET('Sanitation Data'!$E$30,0,10*ROW('Sanitation Data'!E180)))</f>
        <v/>
      </c>
      <c r="CS186" s="382" t="str">
        <f ca="1">+IF(OFFSET('Sanitation Data'!$E$31,0,10*ROW('Sanitation Data'!E180))="","",OFFSET('Sanitation Data'!$E$31,0,10*ROW('Sanitation Data'!E180)))</f>
        <v/>
      </c>
      <c r="CT186" s="382" t="str">
        <f ca="1">+IF(OFFSET('Sanitation Data'!$E$32,0,10*ROW('Sanitation Data'!E180))="","",OFFSET('Sanitation Data'!$E$32,0,10*ROW('Sanitation Data'!E180)))</f>
        <v/>
      </c>
      <c r="CU186" s="382" t="str">
        <f ca="1">+IF(OFFSET('Sanitation Data'!$F$28,0,10*ROW('Sanitation Data'!F180))="","",OFFSET('Sanitation Data'!$F$28,0,10*ROW('Sanitation Data'!F180)))</f>
        <v/>
      </c>
      <c r="CV186" s="382" t="str">
        <f ca="1">+IF(OFFSET('Sanitation Data'!$F$29,0,10*ROW('Sanitation Data'!F180))="","",OFFSET('Sanitation Data'!$F$29,0,10*ROW('Sanitation Data'!F180)))</f>
        <v/>
      </c>
      <c r="CW186" s="382" t="str">
        <f ca="1">+IF(OFFSET('Sanitation Data'!$F$30,0,10*ROW('Sanitation Data'!F180))="","",OFFSET('Sanitation Data'!$F$30,0,10*ROW('Sanitation Data'!F180)))</f>
        <v/>
      </c>
      <c r="CX186" s="382" t="str">
        <f ca="1">+IF(OFFSET('Sanitation Data'!$F$31,0,10*ROW('Sanitation Data'!F180))="","",OFFSET('Sanitation Data'!$F$31,0,10*ROW('Sanitation Data'!F180)))</f>
        <v/>
      </c>
      <c r="CY186" s="382" t="str">
        <f ca="1">+IF(OFFSET('Sanitation Data'!$F$32,0,10*ROW('Sanitation Data'!F180))="","",OFFSET('Sanitation Data'!$F$32,0,10*ROW('Sanitation Data'!F180)))</f>
        <v/>
      </c>
      <c r="CZ186" s="382" t="str">
        <f ca="1">+IF(OFFSET('Sanitation Data'!$G$28,0,10*ROW('Sanitation Data'!G180))="","",OFFSET('Sanitation Data'!$G$28,0,10*ROW('Sanitation Data'!G180)))</f>
        <v/>
      </c>
      <c r="DA186" s="382" t="str">
        <f ca="1">+IF(OFFSET('Sanitation Data'!$G$29,0,10*ROW('Sanitation Data'!G180))="","",OFFSET('Sanitation Data'!$G$29,0,10*ROW('Sanitation Data'!G180)))</f>
        <v/>
      </c>
      <c r="DB186" s="382" t="str">
        <f ca="1">+IF(OFFSET('Sanitation Data'!$G$30,0,10*ROW('Sanitation Data'!G180))="","",OFFSET('Sanitation Data'!$G$30,0,10*ROW('Sanitation Data'!G180)))</f>
        <v/>
      </c>
      <c r="DC186" s="382" t="str">
        <f ca="1">+IF(OFFSET('Sanitation Data'!$G$31,0,10*ROW('Sanitation Data'!G180))="","",OFFSET('Sanitation Data'!$G$31,0,10*ROW('Sanitation Data'!G180)))</f>
        <v/>
      </c>
      <c r="DD186" s="382" t="str">
        <f ca="1">+IF(OFFSET('Sanitation Data'!$G$32,0,10*ROW('Sanitation Data'!G180))="","",OFFSET('Sanitation Data'!$G$32,0,10*ROW('Sanitation Data'!G180)))</f>
        <v/>
      </c>
      <c r="DE186" s="382" t="str">
        <f ca="1">+IF(OFFSET('Sanitation Data'!$H$28,0,10*ROW('Sanitation Data'!H180))="","",OFFSET('Sanitation Data'!$H$28,0,10*ROW('Sanitation Data'!H180)))</f>
        <v/>
      </c>
      <c r="DF186" s="382" t="str">
        <f ca="1">+IF(OFFSET('Sanitation Data'!$H$29,0,10*ROW('Sanitation Data'!H180))="","",OFFSET('Sanitation Data'!$H$29,0,10*ROW('Sanitation Data'!H180)))</f>
        <v/>
      </c>
      <c r="DG186" s="382" t="str">
        <f ca="1">+IF(OFFSET('Sanitation Data'!$H$30,0,10*ROW('Sanitation Data'!H180))="","",OFFSET('Sanitation Data'!$H$30,0,10*ROW('Sanitation Data'!H180)))</f>
        <v/>
      </c>
      <c r="DH186" s="382" t="str">
        <f ca="1">+IF(OFFSET('Sanitation Data'!$H$31,0,10*ROW('Sanitation Data'!H180))="","",OFFSET('Sanitation Data'!$H$31,0,10*ROW('Sanitation Data'!H180)))</f>
        <v/>
      </c>
      <c r="DI186" s="382" t="str">
        <f ca="1">+IF(OFFSET('Sanitation Data'!$H$32,0,10*ROW('Sanitation Data'!H180))="","",OFFSET('Sanitation Data'!$H$32,0,10*ROW('Sanitation Data'!H180)))</f>
        <v/>
      </c>
      <c r="DJ186" s="382" t="str">
        <f ca="1">+IF(OFFSET('Sanitation Data'!$I$28,0,10*ROW('Sanitation Data'!I180))="","",OFFSET('Sanitation Data'!$I$28,0,10*ROW('Sanitation Data'!I180)))</f>
        <v/>
      </c>
      <c r="DK186" s="382" t="str">
        <f ca="1">+IF(OFFSET('Sanitation Data'!$I$29,0,10*ROW('Sanitation Data'!I180))="","",OFFSET('Sanitation Data'!$I$29,0,10*ROW('Sanitation Data'!I180)))</f>
        <v/>
      </c>
      <c r="DL186" s="382" t="str">
        <f ca="1">+IF(OFFSET('Sanitation Data'!$I$30,0,10*ROW('Sanitation Data'!I180))="","",OFFSET('Sanitation Data'!$I$30,0,10*ROW('Sanitation Data'!I180)))</f>
        <v/>
      </c>
      <c r="DM186" s="382" t="str">
        <f ca="1">+IF(OFFSET('Sanitation Data'!$I$31,0,10*ROW('Sanitation Data'!I180))="","",OFFSET('Sanitation Data'!$I$31,0,10*ROW('Sanitation Data'!I180)))</f>
        <v/>
      </c>
      <c r="DN186" s="382" t="str">
        <f ca="1">+IF(OFFSET('Sanitation Data'!$I$32,0,10*ROW('Sanitation Data'!I180))="","",OFFSET('Sanitation Data'!$I$32,0,10*ROW('Sanitation Data'!I180)))</f>
        <v/>
      </c>
      <c r="DO186" s="382" t="str">
        <f ca="1">+IF(OFFSET('Hygiene Data'!$D$11,0,10*ROW('Hygiene Data'!D180))="","",OFFSET('Hygiene Data'!$D$11,0,10*ROW('Hygiene Data'!D180)))</f>
        <v/>
      </c>
      <c r="DP186" s="382" t="str">
        <f ca="1">+IF(OFFSET('Hygiene Data'!$D$12,0,10*ROW('Hygiene Data'!D180))="","",OFFSET('Hygiene Data'!$D$12,0,10*ROW('Hygiene Data'!D180)))</f>
        <v/>
      </c>
      <c r="DQ186" s="382" t="str">
        <f ca="1">+IF(OFFSET('Hygiene Data'!$D$13,0,10*ROW('Hygiene Data'!D180))="","",OFFSET('Hygiene Data'!$D$13,0,10*ROW('Hygiene Data'!D180)))</f>
        <v/>
      </c>
      <c r="DR186" s="382" t="str">
        <f ca="1">+IF(OFFSET('Hygiene Data'!$E$11,0,10*ROW('Hygiene Data'!E180))="","",OFFSET('Hygiene Data'!$E$11,0,10*ROW('Hygiene Data'!E180)))</f>
        <v/>
      </c>
      <c r="DS186" s="382" t="str">
        <f ca="1">+IF(OFFSET('Hygiene Data'!$E$12,0,10*ROW('Hygiene Data'!E180))="","",OFFSET('Hygiene Data'!$E$12,0,10*ROW('Hygiene Data'!E180)))</f>
        <v/>
      </c>
      <c r="DT186" s="382" t="str">
        <f ca="1">+IF(OFFSET('Hygiene Data'!$E$13,0,10*ROW('Hygiene Data'!E180))="","",OFFSET('Hygiene Data'!$E$13,0,10*ROW('Hygiene Data'!E180)))</f>
        <v/>
      </c>
      <c r="DU186" s="382" t="str">
        <f ca="1">+IF(OFFSET('Hygiene Data'!$F$11,0,10*ROW('Hygiene Data'!F180))="","",OFFSET('Hygiene Data'!$F$11,0,10*ROW('Hygiene Data'!F180)))</f>
        <v/>
      </c>
      <c r="DV186" s="382" t="str">
        <f ca="1">+IF(OFFSET('Hygiene Data'!$F$12,0,10*ROW('Hygiene Data'!F180))="","",OFFSET('Hygiene Data'!$F$12,0,10*ROW('Hygiene Data'!F180)))</f>
        <v/>
      </c>
      <c r="DW186" s="382" t="str">
        <f ca="1">+IF(OFFSET('Hygiene Data'!$F$13,0,10*ROW('Hygiene Data'!F180))="","",OFFSET('Hygiene Data'!$F$13,0,10*ROW('Hygiene Data'!F180)))</f>
        <v/>
      </c>
      <c r="DX186" s="382" t="str">
        <f ca="1">+IF(OFFSET('Hygiene Data'!$G$11,0,10*ROW('Hygiene Data'!G180))="","",OFFSET('Hygiene Data'!$G$11,0,10*ROW('Hygiene Data'!G180)))</f>
        <v/>
      </c>
      <c r="DY186" s="382" t="str">
        <f ca="1">+IF(OFFSET('Hygiene Data'!$G$12,0,10*ROW('Hygiene Data'!G180))="","",OFFSET('Hygiene Data'!$G$12,0,10*ROW('Hygiene Data'!G180)))</f>
        <v/>
      </c>
      <c r="DZ186" s="382" t="str">
        <f ca="1">+IF(OFFSET('Hygiene Data'!$G$13,0,10*ROW('Hygiene Data'!G180))="","",OFFSET('Hygiene Data'!$G$13,0,10*ROW('Hygiene Data'!G180)))</f>
        <v/>
      </c>
      <c r="EA186" s="382" t="str">
        <f ca="1">+IF(OFFSET('Hygiene Data'!$H$11,0,10*ROW('Hygiene Data'!H180))="","",OFFSET('Hygiene Data'!$H$11,0,10*ROW('Hygiene Data'!H180)))</f>
        <v/>
      </c>
      <c r="EB186" s="382" t="str">
        <f ca="1">+IF(OFFSET('Hygiene Data'!$H$12,0,10*ROW('Hygiene Data'!H180))="","",OFFSET('Hygiene Data'!$H$12,0,10*ROW('Hygiene Data'!H180)))</f>
        <v/>
      </c>
      <c r="EC186" s="382" t="str">
        <f ca="1">+IF(OFFSET('Hygiene Data'!$H$13,0,10*ROW('Hygiene Data'!H180))="","",OFFSET('Hygiene Data'!$H$13,0,10*ROW('Hygiene Data'!H180)))</f>
        <v/>
      </c>
      <c r="ED186" s="382" t="str">
        <f ca="1">+IF(OFFSET('Hygiene Data'!$I$11,0,10*ROW('Hygiene Data'!I180))="","",OFFSET('Hygiene Data'!$I$11,0,10*ROW('Hygiene Data'!I180)))</f>
        <v/>
      </c>
      <c r="EE186" s="382" t="str">
        <f ca="1">+IF(OFFSET('Hygiene Data'!$I$12,0,10*ROW('Hygiene Data'!I180))="","",OFFSET('Hygiene Data'!$I$12,0,10*ROW('Hygiene Data'!I180)))</f>
        <v/>
      </c>
      <c r="EF186" s="382" t="str">
        <f ca="1">+IF(OFFSET('Hygiene Data'!$I$13,0,10*ROW('Hygiene Data'!I180))="","",OFFSET('Hygiene Data'!$I$13,0,10*ROW('Hygiene Data'!I180)))</f>
        <v/>
      </c>
    </row>
    <row r="187" spans="1:136" x14ac:dyDescent="0.25">
      <c r="A187" s="491" t="str">
        <f ca="1">+IF(OFFSET('Water Data'!$B$2,0,10*ROW('Water Data'!E181))="","",OFFSET('Water Data'!$B$2,0,10*ROW('Water Data'!E181)))</f>
        <v/>
      </c>
      <c r="B187" s="491"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18" t="str">
        <f t="shared" ca="1" si="2"/>
        <v/>
      </c>
      <c r="D187" s="519"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19"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19"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19"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19"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19"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19"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19"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19"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19"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19"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19"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19"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19"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19"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19"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19"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19"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20"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20"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20"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20"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20"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20"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20"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20"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20"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20"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20"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20"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20"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20"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20"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20"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20"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20"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20"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20"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20"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20"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20"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20"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20"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20"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20"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20"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20"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20"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21"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97"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21"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21"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21"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21"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21"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21"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21"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21"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21"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21"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21"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21"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21"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21"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21"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21"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82" t="str">
        <f ca="1">+IF(OFFSET('Water Data'!$D$27,0,10*ROW('Water Data'!D181))="","",OFFSET('Water Data'!$D$27,0,10*ROW('Water Data'!D181)))</f>
        <v/>
      </c>
      <c r="BT187" s="382" t="str">
        <f ca="1">+IF(OFFSET('Water Data'!$D$28,0,10*ROW('Water Data'!D181))="","",OFFSET('Water Data'!$D$28,0,10*ROW('Water Data'!D181)))</f>
        <v/>
      </c>
      <c r="BU187" s="382" t="str">
        <f ca="1">+IF(OFFSET('Water Data'!$D$29,0,10*ROW('Water Data'!D181))="","",OFFSET('Water Data'!$D$29,0,10*ROW('Water Data'!D181)))</f>
        <v/>
      </c>
      <c r="BV187" s="382" t="str">
        <f ca="1">+IF(OFFSET('Water Data'!$E$27,0,10*ROW('Water Data'!E181))="","",OFFSET('Water Data'!$E$27,0,10*ROW('Water Data'!E181)))</f>
        <v/>
      </c>
      <c r="BW187" s="382" t="str">
        <f ca="1">+IF(OFFSET('Water Data'!$E$28,0,10*ROW('Water Data'!E181))="","",OFFSET('Water Data'!$E$28,0,10*ROW('Water Data'!E181)))</f>
        <v/>
      </c>
      <c r="BX187" s="382" t="str">
        <f ca="1">+IF(OFFSET('Water Data'!$E$29,0,10*ROW('Water Data'!E181))="","",OFFSET('Water Data'!$E$29,0,10*ROW('Water Data'!E181)))</f>
        <v/>
      </c>
      <c r="BY187" s="382" t="str">
        <f ca="1">+IF(OFFSET('Water Data'!$F$27,0,10*ROW('Water Data'!F181))="","",OFFSET('Water Data'!$F$27,0,10*ROW('Water Data'!F181)))</f>
        <v/>
      </c>
      <c r="BZ187" s="382" t="str">
        <f ca="1">+IF(OFFSET('Water Data'!$F$28,0,10*ROW('Water Data'!F181))="","",OFFSET('Water Data'!$F$28,0,10*ROW('Water Data'!F181)))</f>
        <v/>
      </c>
      <c r="CA187" s="382" t="str">
        <f ca="1">+IF(OFFSET('Water Data'!$F$29,0,10*ROW('Water Data'!F181))="","",OFFSET('Water Data'!$F$29,0,10*ROW('Water Data'!F181)))</f>
        <v/>
      </c>
      <c r="CB187" s="382" t="str">
        <f ca="1">+IF(OFFSET('Water Data'!$G$27,0,10*ROW('Water Data'!G181))="","",OFFSET('Water Data'!$G$27,0,10*ROW('Water Data'!G181)))</f>
        <v/>
      </c>
      <c r="CC187" s="382" t="str">
        <f ca="1">+IF(OFFSET('Water Data'!$G$28,0,10*ROW('Water Data'!G181))="","",OFFSET('Water Data'!$G$28,0,10*ROW('Water Data'!G181)))</f>
        <v/>
      </c>
      <c r="CD187" s="382" t="str">
        <f ca="1">+IF(OFFSET('Water Data'!$G$29,0,10*ROW('Water Data'!G181))="","",OFFSET('Water Data'!$G$29,0,10*ROW('Water Data'!G181)))</f>
        <v/>
      </c>
      <c r="CE187" s="382" t="str">
        <f ca="1">+IF(OFFSET('Water Data'!$H$27,0,10*ROW('Water Data'!H181))="","",OFFSET('Water Data'!$H$27,0,10*ROW('Water Data'!H181)))</f>
        <v/>
      </c>
      <c r="CF187" s="382" t="str">
        <f ca="1">+IF(OFFSET('Water Data'!$H$28,0,10*ROW('Water Data'!H181))="","",OFFSET('Water Data'!$H$28,0,10*ROW('Water Data'!H181)))</f>
        <v/>
      </c>
      <c r="CG187" s="382" t="str">
        <f ca="1">+IF(OFFSET('Water Data'!$H$29,0,10*ROW('Water Data'!H181))="","",OFFSET('Water Data'!$H$29,0,10*ROW('Water Data'!H181)))</f>
        <v/>
      </c>
      <c r="CH187" s="382" t="str">
        <f ca="1">+IF(OFFSET('Water Data'!$I$27,0,10*ROW('Water Data'!I181))="","",OFFSET('Water Data'!$I$27,0,10*ROW('Water Data'!I181)))</f>
        <v/>
      </c>
      <c r="CI187" s="382" t="str">
        <f ca="1">+IF(OFFSET('Water Data'!$I$28,0,10*ROW('Water Data'!I181))="","",OFFSET('Water Data'!$I$28,0,10*ROW('Water Data'!I181)))</f>
        <v/>
      </c>
      <c r="CJ187" s="382" t="str">
        <f ca="1">+IF(OFFSET('Water Data'!$I$29,0,10*ROW('Water Data'!I181))="","",OFFSET('Water Data'!$I$29,0,10*ROW('Water Data'!I181)))</f>
        <v/>
      </c>
      <c r="CK187" s="382" t="str">
        <f ca="1">+IF(OFFSET('Sanitation Data'!$D$28,0,10*ROW('Sanitation Data'!D181))="","",OFFSET('Sanitation Data'!$D$28,0,10*ROW('Sanitation Data'!D181)))</f>
        <v/>
      </c>
      <c r="CL187" s="382" t="str">
        <f ca="1">+IF(OFFSET('Sanitation Data'!$D$29,0,10*ROW('Sanitation Data'!D181))="","",OFFSET('Sanitation Data'!$D$29,0,10*ROW('Sanitation Data'!D181)))</f>
        <v/>
      </c>
      <c r="CM187" s="382" t="str">
        <f ca="1">+IF(OFFSET('Sanitation Data'!$D$30,0,10*ROW('Sanitation Data'!D181))="","",OFFSET('Sanitation Data'!$D$30,0,10*ROW('Sanitation Data'!D181)))</f>
        <v/>
      </c>
      <c r="CN187" s="382" t="str">
        <f ca="1">+IF(OFFSET('Sanitation Data'!$D$31,0,10*ROW('Sanitation Data'!D181))="","",OFFSET('Sanitation Data'!$D$31,0,10*ROW('Sanitation Data'!D181)))</f>
        <v/>
      </c>
      <c r="CO187" s="382" t="str">
        <f ca="1">+IF(OFFSET('Sanitation Data'!$D$32,0,10*ROW('Sanitation Data'!D181))="","",OFFSET('Sanitation Data'!$D$32,0,10*ROW('Sanitation Data'!D181)))</f>
        <v/>
      </c>
      <c r="CP187" s="382" t="str">
        <f ca="1">+IF(OFFSET('Sanitation Data'!$E$28,0,10*ROW('Sanitation Data'!E181))="","",OFFSET('Sanitation Data'!$E$28,0,10*ROW('Sanitation Data'!E181)))</f>
        <v/>
      </c>
      <c r="CQ187" s="382" t="str">
        <f ca="1">+IF(OFFSET('Sanitation Data'!$E$29,0,10*ROW('Sanitation Data'!E181))="","",OFFSET('Sanitation Data'!$E$29,0,10*ROW('Sanitation Data'!E181)))</f>
        <v/>
      </c>
      <c r="CR187" s="382" t="str">
        <f ca="1">+IF(OFFSET('Sanitation Data'!$E$30,0,10*ROW('Sanitation Data'!E181))="","",OFFSET('Sanitation Data'!$E$30,0,10*ROW('Sanitation Data'!E181)))</f>
        <v/>
      </c>
      <c r="CS187" s="382" t="str">
        <f ca="1">+IF(OFFSET('Sanitation Data'!$E$31,0,10*ROW('Sanitation Data'!E181))="","",OFFSET('Sanitation Data'!$E$31,0,10*ROW('Sanitation Data'!E181)))</f>
        <v/>
      </c>
      <c r="CT187" s="382" t="str">
        <f ca="1">+IF(OFFSET('Sanitation Data'!$E$32,0,10*ROW('Sanitation Data'!E181))="","",OFFSET('Sanitation Data'!$E$32,0,10*ROW('Sanitation Data'!E181)))</f>
        <v/>
      </c>
      <c r="CU187" s="382" t="str">
        <f ca="1">+IF(OFFSET('Sanitation Data'!$F$28,0,10*ROW('Sanitation Data'!F181))="","",OFFSET('Sanitation Data'!$F$28,0,10*ROW('Sanitation Data'!F181)))</f>
        <v/>
      </c>
      <c r="CV187" s="382" t="str">
        <f ca="1">+IF(OFFSET('Sanitation Data'!$F$29,0,10*ROW('Sanitation Data'!F181))="","",OFFSET('Sanitation Data'!$F$29,0,10*ROW('Sanitation Data'!F181)))</f>
        <v/>
      </c>
      <c r="CW187" s="382" t="str">
        <f ca="1">+IF(OFFSET('Sanitation Data'!$F$30,0,10*ROW('Sanitation Data'!F181))="","",OFFSET('Sanitation Data'!$F$30,0,10*ROW('Sanitation Data'!F181)))</f>
        <v/>
      </c>
      <c r="CX187" s="382" t="str">
        <f ca="1">+IF(OFFSET('Sanitation Data'!$F$31,0,10*ROW('Sanitation Data'!F181))="","",OFFSET('Sanitation Data'!$F$31,0,10*ROW('Sanitation Data'!F181)))</f>
        <v/>
      </c>
      <c r="CY187" s="382" t="str">
        <f ca="1">+IF(OFFSET('Sanitation Data'!$F$32,0,10*ROW('Sanitation Data'!F181))="","",OFFSET('Sanitation Data'!$F$32,0,10*ROW('Sanitation Data'!F181)))</f>
        <v/>
      </c>
      <c r="CZ187" s="382" t="str">
        <f ca="1">+IF(OFFSET('Sanitation Data'!$G$28,0,10*ROW('Sanitation Data'!G181))="","",OFFSET('Sanitation Data'!$G$28,0,10*ROW('Sanitation Data'!G181)))</f>
        <v/>
      </c>
      <c r="DA187" s="382" t="str">
        <f ca="1">+IF(OFFSET('Sanitation Data'!$G$29,0,10*ROW('Sanitation Data'!G181))="","",OFFSET('Sanitation Data'!$G$29,0,10*ROW('Sanitation Data'!G181)))</f>
        <v/>
      </c>
      <c r="DB187" s="382" t="str">
        <f ca="1">+IF(OFFSET('Sanitation Data'!$G$30,0,10*ROW('Sanitation Data'!G181))="","",OFFSET('Sanitation Data'!$G$30,0,10*ROW('Sanitation Data'!G181)))</f>
        <v/>
      </c>
      <c r="DC187" s="382" t="str">
        <f ca="1">+IF(OFFSET('Sanitation Data'!$G$31,0,10*ROW('Sanitation Data'!G181))="","",OFFSET('Sanitation Data'!$G$31,0,10*ROW('Sanitation Data'!G181)))</f>
        <v/>
      </c>
      <c r="DD187" s="382" t="str">
        <f ca="1">+IF(OFFSET('Sanitation Data'!$G$32,0,10*ROW('Sanitation Data'!G181))="","",OFFSET('Sanitation Data'!$G$32,0,10*ROW('Sanitation Data'!G181)))</f>
        <v/>
      </c>
      <c r="DE187" s="382" t="str">
        <f ca="1">+IF(OFFSET('Sanitation Data'!$H$28,0,10*ROW('Sanitation Data'!H181))="","",OFFSET('Sanitation Data'!$H$28,0,10*ROW('Sanitation Data'!H181)))</f>
        <v/>
      </c>
      <c r="DF187" s="382" t="str">
        <f ca="1">+IF(OFFSET('Sanitation Data'!$H$29,0,10*ROW('Sanitation Data'!H181))="","",OFFSET('Sanitation Data'!$H$29,0,10*ROW('Sanitation Data'!H181)))</f>
        <v/>
      </c>
      <c r="DG187" s="382" t="str">
        <f ca="1">+IF(OFFSET('Sanitation Data'!$H$30,0,10*ROW('Sanitation Data'!H181))="","",OFFSET('Sanitation Data'!$H$30,0,10*ROW('Sanitation Data'!H181)))</f>
        <v/>
      </c>
      <c r="DH187" s="382" t="str">
        <f ca="1">+IF(OFFSET('Sanitation Data'!$H$31,0,10*ROW('Sanitation Data'!H181))="","",OFFSET('Sanitation Data'!$H$31,0,10*ROW('Sanitation Data'!H181)))</f>
        <v/>
      </c>
      <c r="DI187" s="382" t="str">
        <f ca="1">+IF(OFFSET('Sanitation Data'!$H$32,0,10*ROW('Sanitation Data'!H181))="","",OFFSET('Sanitation Data'!$H$32,0,10*ROW('Sanitation Data'!H181)))</f>
        <v/>
      </c>
      <c r="DJ187" s="382" t="str">
        <f ca="1">+IF(OFFSET('Sanitation Data'!$I$28,0,10*ROW('Sanitation Data'!I181))="","",OFFSET('Sanitation Data'!$I$28,0,10*ROW('Sanitation Data'!I181)))</f>
        <v/>
      </c>
      <c r="DK187" s="382" t="str">
        <f ca="1">+IF(OFFSET('Sanitation Data'!$I$29,0,10*ROW('Sanitation Data'!I181))="","",OFFSET('Sanitation Data'!$I$29,0,10*ROW('Sanitation Data'!I181)))</f>
        <v/>
      </c>
      <c r="DL187" s="382" t="str">
        <f ca="1">+IF(OFFSET('Sanitation Data'!$I$30,0,10*ROW('Sanitation Data'!I181))="","",OFFSET('Sanitation Data'!$I$30,0,10*ROW('Sanitation Data'!I181)))</f>
        <v/>
      </c>
      <c r="DM187" s="382" t="str">
        <f ca="1">+IF(OFFSET('Sanitation Data'!$I$31,0,10*ROW('Sanitation Data'!I181))="","",OFFSET('Sanitation Data'!$I$31,0,10*ROW('Sanitation Data'!I181)))</f>
        <v/>
      </c>
      <c r="DN187" s="382" t="str">
        <f ca="1">+IF(OFFSET('Sanitation Data'!$I$32,0,10*ROW('Sanitation Data'!I181))="","",OFFSET('Sanitation Data'!$I$32,0,10*ROW('Sanitation Data'!I181)))</f>
        <v/>
      </c>
      <c r="DO187" s="382" t="str">
        <f ca="1">+IF(OFFSET('Hygiene Data'!$D$11,0,10*ROW('Hygiene Data'!D181))="","",OFFSET('Hygiene Data'!$D$11,0,10*ROW('Hygiene Data'!D181)))</f>
        <v/>
      </c>
      <c r="DP187" s="382" t="str">
        <f ca="1">+IF(OFFSET('Hygiene Data'!$D$12,0,10*ROW('Hygiene Data'!D181))="","",OFFSET('Hygiene Data'!$D$12,0,10*ROW('Hygiene Data'!D181)))</f>
        <v/>
      </c>
      <c r="DQ187" s="382" t="str">
        <f ca="1">+IF(OFFSET('Hygiene Data'!$D$13,0,10*ROW('Hygiene Data'!D181))="","",OFFSET('Hygiene Data'!$D$13,0,10*ROW('Hygiene Data'!D181)))</f>
        <v/>
      </c>
      <c r="DR187" s="382" t="str">
        <f ca="1">+IF(OFFSET('Hygiene Data'!$E$11,0,10*ROW('Hygiene Data'!E181))="","",OFFSET('Hygiene Data'!$E$11,0,10*ROW('Hygiene Data'!E181)))</f>
        <v/>
      </c>
      <c r="DS187" s="382" t="str">
        <f ca="1">+IF(OFFSET('Hygiene Data'!$E$12,0,10*ROW('Hygiene Data'!E181))="","",OFFSET('Hygiene Data'!$E$12,0,10*ROW('Hygiene Data'!E181)))</f>
        <v/>
      </c>
      <c r="DT187" s="382" t="str">
        <f ca="1">+IF(OFFSET('Hygiene Data'!$E$13,0,10*ROW('Hygiene Data'!E181))="","",OFFSET('Hygiene Data'!$E$13,0,10*ROW('Hygiene Data'!E181)))</f>
        <v/>
      </c>
      <c r="DU187" s="382" t="str">
        <f ca="1">+IF(OFFSET('Hygiene Data'!$F$11,0,10*ROW('Hygiene Data'!F181))="","",OFFSET('Hygiene Data'!$F$11,0,10*ROW('Hygiene Data'!F181)))</f>
        <v/>
      </c>
      <c r="DV187" s="382" t="str">
        <f ca="1">+IF(OFFSET('Hygiene Data'!$F$12,0,10*ROW('Hygiene Data'!F181))="","",OFFSET('Hygiene Data'!$F$12,0,10*ROW('Hygiene Data'!F181)))</f>
        <v/>
      </c>
      <c r="DW187" s="382" t="str">
        <f ca="1">+IF(OFFSET('Hygiene Data'!$F$13,0,10*ROW('Hygiene Data'!F181))="","",OFFSET('Hygiene Data'!$F$13,0,10*ROW('Hygiene Data'!F181)))</f>
        <v/>
      </c>
      <c r="DX187" s="382" t="str">
        <f ca="1">+IF(OFFSET('Hygiene Data'!$G$11,0,10*ROW('Hygiene Data'!G181))="","",OFFSET('Hygiene Data'!$G$11,0,10*ROW('Hygiene Data'!G181)))</f>
        <v/>
      </c>
      <c r="DY187" s="382" t="str">
        <f ca="1">+IF(OFFSET('Hygiene Data'!$G$12,0,10*ROW('Hygiene Data'!G181))="","",OFFSET('Hygiene Data'!$G$12,0,10*ROW('Hygiene Data'!G181)))</f>
        <v/>
      </c>
      <c r="DZ187" s="382" t="str">
        <f ca="1">+IF(OFFSET('Hygiene Data'!$G$13,0,10*ROW('Hygiene Data'!G181))="","",OFFSET('Hygiene Data'!$G$13,0,10*ROW('Hygiene Data'!G181)))</f>
        <v/>
      </c>
      <c r="EA187" s="382" t="str">
        <f ca="1">+IF(OFFSET('Hygiene Data'!$H$11,0,10*ROW('Hygiene Data'!H181))="","",OFFSET('Hygiene Data'!$H$11,0,10*ROW('Hygiene Data'!H181)))</f>
        <v/>
      </c>
      <c r="EB187" s="382" t="str">
        <f ca="1">+IF(OFFSET('Hygiene Data'!$H$12,0,10*ROW('Hygiene Data'!H181))="","",OFFSET('Hygiene Data'!$H$12,0,10*ROW('Hygiene Data'!H181)))</f>
        <v/>
      </c>
      <c r="EC187" s="382" t="str">
        <f ca="1">+IF(OFFSET('Hygiene Data'!$H$13,0,10*ROW('Hygiene Data'!H181))="","",OFFSET('Hygiene Data'!$H$13,0,10*ROW('Hygiene Data'!H181)))</f>
        <v/>
      </c>
      <c r="ED187" s="382" t="str">
        <f ca="1">+IF(OFFSET('Hygiene Data'!$I$11,0,10*ROW('Hygiene Data'!I181))="","",OFFSET('Hygiene Data'!$I$11,0,10*ROW('Hygiene Data'!I181)))</f>
        <v/>
      </c>
      <c r="EE187" s="382" t="str">
        <f ca="1">+IF(OFFSET('Hygiene Data'!$I$12,0,10*ROW('Hygiene Data'!I181))="","",OFFSET('Hygiene Data'!$I$12,0,10*ROW('Hygiene Data'!I181)))</f>
        <v/>
      </c>
      <c r="EF187" s="382" t="str">
        <f ca="1">+IF(OFFSET('Hygiene Data'!$I$13,0,10*ROW('Hygiene Data'!I181))="","",OFFSET('Hygiene Data'!$I$13,0,10*ROW('Hygiene Data'!I181)))</f>
        <v/>
      </c>
    </row>
    <row r="188" spans="1:136" x14ac:dyDescent="0.25">
      <c r="A188" s="491" t="str">
        <f ca="1">+IF(OFFSET('Water Data'!$B$2,0,10*ROW('Water Data'!E182))="","",OFFSET('Water Data'!$B$2,0,10*ROW('Water Data'!E182)))</f>
        <v/>
      </c>
      <c r="B188" s="491"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18" t="str">
        <f t="shared" ca="1" si="2"/>
        <v/>
      </c>
      <c r="D188" s="519"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19"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19"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19"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19"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19"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19"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19"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19"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19"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19"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19"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19"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19"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19"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19"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19"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19"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20"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20"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20"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20"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20"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20"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20"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20"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20"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20"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20"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20"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20"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20"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20"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20"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20"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20"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20"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20"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20"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20"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20"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20"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20"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20"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20"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20"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20"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20"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21"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97"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21"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21"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21"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21"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21"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21"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21"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21"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21"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21"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21"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21"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21"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21"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21"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21"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82" t="str">
        <f ca="1">+IF(OFFSET('Water Data'!$D$27,0,10*ROW('Water Data'!D182))="","",OFFSET('Water Data'!$D$27,0,10*ROW('Water Data'!D182)))</f>
        <v/>
      </c>
      <c r="BT188" s="382" t="str">
        <f ca="1">+IF(OFFSET('Water Data'!$D$28,0,10*ROW('Water Data'!D182))="","",OFFSET('Water Data'!$D$28,0,10*ROW('Water Data'!D182)))</f>
        <v/>
      </c>
      <c r="BU188" s="382" t="str">
        <f ca="1">+IF(OFFSET('Water Data'!$D$29,0,10*ROW('Water Data'!D182))="","",OFFSET('Water Data'!$D$29,0,10*ROW('Water Data'!D182)))</f>
        <v/>
      </c>
      <c r="BV188" s="382" t="str">
        <f ca="1">+IF(OFFSET('Water Data'!$E$27,0,10*ROW('Water Data'!E182))="","",OFFSET('Water Data'!$E$27,0,10*ROW('Water Data'!E182)))</f>
        <v/>
      </c>
      <c r="BW188" s="382" t="str">
        <f ca="1">+IF(OFFSET('Water Data'!$E$28,0,10*ROW('Water Data'!E182))="","",OFFSET('Water Data'!$E$28,0,10*ROW('Water Data'!E182)))</f>
        <v/>
      </c>
      <c r="BX188" s="382" t="str">
        <f ca="1">+IF(OFFSET('Water Data'!$E$29,0,10*ROW('Water Data'!E182))="","",OFFSET('Water Data'!$E$29,0,10*ROW('Water Data'!E182)))</f>
        <v/>
      </c>
      <c r="BY188" s="382" t="str">
        <f ca="1">+IF(OFFSET('Water Data'!$F$27,0,10*ROW('Water Data'!F182))="","",OFFSET('Water Data'!$F$27,0,10*ROW('Water Data'!F182)))</f>
        <v/>
      </c>
      <c r="BZ188" s="382" t="str">
        <f ca="1">+IF(OFFSET('Water Data'!$F$28,0,10*ROW('Water Data'!F182))="","",OFFSET('Water Data'!$F$28,0,10*ROW('Water Data'!F182)))</f>
        <v/>
      </c>
      <c r="CA188" s="382" t="str">
        <f ca="1">+IF(OFFSET('Water Data'!$F$29,0,10*ROW('Water Data'!F182))="","",OFFSET('Water Data'!$F$29,0,10*ROW('Water Data'!F182)))</f>
        <v/>
      </c>
      <c r="CB188" s="382" t="str">
        <f ca="1">+IF(OFFSET('Water Data'!$G$27,0,10*ROW('Water Data'!G182))="","",OFFSET('Water Data'!$G$27,0,10*ROW('Water Data'!G182)))</f>
        <v/>
      </c>
      <c r="CC188" s="382" t="str">
        <f ca="1">+IF(OFFSET('Water Data'!$G$28,0,10*ROW('Water Data'!G182))="","",OFFSET('Water Data'!$G$28,0,10*ROW('Water Data'!G182)))</f>
        <v/>
      </c>
      <c r="CD188" s="382" t="str">
        <f ca="1">+IF(OFFSET('Water Data'!$G$29,0,10*ROW('Water Data'!G182))="","",OFFSET('Water Data'!$G$29,0,10*ROW('Water Data'!G182)))</f>
        <v/>
      </c>
      <c r="CE188" s="382" t="str">
        <f ca="1">+IF(OFFSET('Water Data'!$H$27,0,10*ROW('Water Data'!H182))="","",OFFSET('Water Data'!$H$27,0,10*ROW('Water Data'!H182)))</f>
        <v/>
      </c>
      <c r="CF188" s="382" t="str">
        <f ca="1">+IF(OFFSET('Water Data'!$H$28,0,10*ROW('Water Data'!H182))="","",OFFSET('Water Data'!$H$28,0,10*ROW('Water Data'!H182)))</f>
        <v/>
      </c>
      <c r="CG188" s="382" t="str">
        <f ca="1">+IF(OFFSET('Water Data'!$H$29,0,10*ROW('Water Data'!H182))="","",OFFSET('Water Data'!$H$29,0,10*ROW('Water Data'!H182)))</f>
        <v/>
      </c>
      <c r="CH188" s="382" t="str">
        <f ca="1">+IF(OFFSET('Water Data'!$I$27,0,10*ROW('Water Data'!I182))="","",OFFSET('Water Data'!$I$27,0,10*ROW('Water Data'!I182)))</f>
        <v/>
      </c>
      <c r="CI188" s="382" t="str">
        <f ca="1">+IF(OFFSET('Water Data'!$I$28,0,10*ROW('Water Data'!I182))="","",OFFSET('Water Data'!$I$28,0,10*ROW('Water Data'!I182)))</f>
        <v/>
      </c>
      <c r="CJ188" s="382" t="str">
        <f ca="1">+IF(OFFSET('Water Data'!$I$29,0,10*ROW('Water Data'!I182))="","",OFFSET('Water Data'!$I$29,0,10*ROW('Water Data'!I182)))</f>
        <v/>
      </c>
      <c r="CK188" s="382" t="str">
        <f ca="1">+IF(OFFSET('Sanitation Data'!$D$28,0,10*ROW('Sanitation Data'!D182))="","",OFFSET('Sanitation Data'!$D$28,0,10*ROW('Sanitation Data'!D182)))</f>
        <v/>
      </c>
      <c r="CL188" s="382" t="str">
        <f ca="1">+IF(OFFSET('Sanitation Data'!$D$29,0,10*ROW('Sanitation Data'!D182))="","",OFFSET('Sanitation Data'!$D$29,0,10*ROW('Sanitation Data'!D182)))</f>
        <v/>
      </c>
      <c r="CM188" s="382" t="str">
        <f ca="1">+IF(OFFSET('Sanitation Data'!$D$30,0,10*ROW('Sanitation Data'!D182))="","",OFFSET('Sanitation Data'!$D$30,0,10*ROW('Sanitation Data'!D182)))</f>
        <v/>
      </c>
      <c r="CN188" s="382" t="str">
        <f ca="1">+IF(OFFSET('Sanitation Data'!$D$31,0,10*ROW('Sanitation Data'!D182))="","",OFFSET('Sanitation Data'!$D$31,0,10*ROW('Sanitation Data'!D182)))</f>
        <v/>
      </c>
      <c r="CO188" s="382" t="str">
        <f ca="1">+IF(OFFSET('Sanitation Data'!$D$32,0,10*ROW('Sanitation Data'!D182))="","",OFFSET('Sanitation Data'!$D$32,0,10*ROW('Sanitation Data'!D182)))</f>
        <v/>
      </c>
      <c r="CP188" s="382" t="str">
        <f ca="1">+IF(OFFSET('Sanitation Data'!$E$28,0,10*ROW('Sanitation Data'!E182))="","",OFFSET('Sanitation Data'!$E$28,0,10*ROW('Sanitation Data'!E182)))</f>
        <v/>
      </c>
      <c r="CQ188" s="382" t="str">
        <f ca="1">+IF(OFFSET('Sanitation Data'!$E$29,0,10*ROW('Sanitation Data'!E182))="","",OFFSET('Sanitation Data'!$E$29,0,10*ROW('Sanitation Data'!E182)))</f>
        <v/>
      </c>
      <c r="CR188" s="382" t="str">
        <f ca="1">+IF(OFFSET('Sanitation Data'!$E$30,0,10*ROW('Sanitation Data'!E182))="","",OFFSET('Sanitation Data'!$E$30,0,10*ROW('Sanitation Data'!E182)))</f>
        <v/>
      </c>
      <c r="CS188" s="382" t="str">
        <f ca="1">+IF(OFFSET('Sanitation Data'!$E$31,0,10*ROW('Sanitation Data'!E182))="","",OFFSET('Sanitation Data'!$E$31,0,10*ROW('Sanitation Data'!E182)))</f>
        <v/>
      </c>
      <c r="CT188" s="382" t="str">
        <f ca="1">+IF(OFFSET('Sanitation Data'!$E$32,0,10*ROW('Sanitation Data'!E182))="","",OFFSET('Sanitation Data'!$E$32,0,10*ROW('Sanitation Data'!E182)))</f>
        <v/>
      </c>
      <c r="CU188" s="382" t="str">
        <f ca="1">+IF(OFFSET('Sanitation Data'!$F$28,0,10*ROW('Sanitation Data'!F182))="","",OFFSET('Sanitation Data'!$F$28,0,10*ROW('Sanitation Data'!F182)))</f>
        <v/>
      </c>
      <c r="CV188" s="382" t="str">
        <f ca="1">+IF(OFFSET('Sanitation Data'!$F$29,0,10*ROW('Sanitation Data'!F182))="","",OFFSET('Sanitation Data'!$F$29,0,10*ROW('Sanitation Data'!F182)))</f>
        <v/>
      </c>
      <c r="CW188" s="382" t="str">
        <f ca="1">+IF(OFFSET('Sanitation Data'!$F$30,0,10*ROW('Sanitation Data'!F182))="","",OFFSET('Sanitation Data'!$F$30,0,10*ROW('Sanitation Data'!F182)))</f>
        <v/>
      </c>
      <c r="CX188" s="382" t="str">
        <f ca="1">+IF(OFFSET('Sanitation Data'!$F$31,0,10*ROW('Sanitation Data'!F182))="","",OFFSET('Sanitation Data'!$F$31,0,10*ROW('Sanitation Data'!F182)))</f>
        <v/>
      </c>
      <c r="CY188" s="382" t="str">
        <f ca="1">+IF(OFFSET('Sanitation Data'!$F$32,0,10*ROW('Sanitation Data'!F182))="","",OFFSET('Sanitation Data'!$F$32,0,10*ROW('Sanitation Data'!F182)))</f>
        <v/>
      </c>
      <c r="CZ188" s="382" t="str">
        <f ca="1">+IF(OFFSET('Sanitation Data'!$G$28,0,10*ROW('Sanitation Data'!G182))="","",OFFSET('Sanitation Data'!$G$28,0,10*ROW('Sanitation Data'!G182)))</f>
        <v/>
      </c>
      <c r="DA188" s="382" t="str">
        <f ca="1">+IF(OFFSET('Sanitation Data'!$G$29,0,10*ROW('Sanitation Data'!G182))="","",OFFSET('Sanitation Data'!$G$29,0,10*ROW('Sanitation Data'!G182)))</f>
        <v/>
      </c>
      <c r="DB188" s="382" t="str">
        <f ca="1">+IF(OFFSET('Sanitation Data'!$G$30,0,10*ROW('Sanitation Data'!G182))="","",OFFSET('Sanitation Data'!$G$30,0,10*ROW('Sanitation Data'!G182)))</f>
        <v/>
      </c>
      <c r="DC188" s="382" t="str">
        <f ca="1">+IF(OFFSET('Sanitation Data'!$G$31,0,10*ROW('Sanitation Data'!G182))="","",OFFSET('Sanitation Data'!$G$31,0,10*ROW('Sanitation Data'!G182)))</f>
        <v/>
      </c>
      <c r="DD188" s="382" t="str">
        <f ca="1">+IF(OFFSET('Sanitation Data'!$G$32,0,10*ROW('Sanitation Data'!G182))="","",OFFSET('Sanitation Data'!$G$32,0,10*ROW('Sanitation Data'!G182)))</f>
        <v/>
      </c>
      <c r="DE188" s="382" t="str">
        <f ca="1">+IF(OFFSET('Sanitation Data'!$H$28,0,10*ROW('Sanitation Data'!H182))="","",OFFSET('Sanitation Data'!$H$28,0,10*ROW('Sanitation Data'!H182)))</f>
        <v/>
      </c>
      <c r="DF188" s="382" t="str">
        <f ca="1">+IF(OFFSET('Sanitation Data'!$H$29,0,10*ROW('Sanitation Data'!H182))="","",OFFSET('Sanitation Data'!$H$29,0,10*ROW('Sanitation Data'!H182)))</f>
        <v/>
      </c>
      <c r="DG188" s="382" t="str">
        <f ca="1">+IF(OFFSET('Sanitation Data'!$H$30,0,10*ROW('Sanitation Data'!H182))="","",OFFSET('Sanitation Data'!$H$30,0,10*ROW('Sanitation Data'!H182)))</f>
        <v/>
      </c>
      <c r="DH188" s="382" t="str">
        <f ca="1">+IF(OFFSET('Sanitation Data'!$H$31,0,10*ROW('Sanitation Data'!H182))="","",OFFSET('Sanitation Data'!$H$31,0,10*ROW('Sanitation Data'!H182)))</f>
        <v/>
      </c>
      <c r="DI188" s="382" t="str">
        <f ca="1">+IF(OFFSET('Sanitation Data'!$H$32,0,10*ROW('Sanitation Data'!H182))="","",OFFSET('Sanitation Data'!$H$32,0,10*ROW('Sanitation Data'!H182)))</f>
        <v/>
      </c>
      <c r="DJ188" s="382" t="str">
        <f ca="1">+IF(OFFSET('Sanitation Data'!$I$28,0,10*ROW('Sanitation Data'!I182))="","",OFFSET('Sanitation Data'!$I$28,0,10*ROW('Sanitation Data'!I182)))</f>
        <v/>
      </c>
      <c r="DK188" s="382" t="str">
        <f ca="1">+IF(OFFSET('Sanitation Data'!$I$29,0,10*ROW('Sanitation Data'!I182))="","",OFFSET('Sanitation Data'!$I$29,0,10*ROW('Sanitation Data'!I182)))</f>
        <v/>
      </c>
      <c r="DL188" s="382" t="str">
        <f ca="1">+IF(OFFSET('Sanitation Data'!$I$30,0,10*ROW('Sanitation Data'!I182))="","",OFFSET('Sanitation Data'!$I$30,0,10*ROW('Sanitation Data'!I182)))</f>
        <v/>
      </c>
      <c r="DM188" s="382" t="str">
        <f ca="1">+IF(OFFSET('Sanitation Data'!$I$31,0,10*ROW('Sanitation Data'!I182))="","",OFFSET('Sanitation Data'!$I$31,0,10*ROW('Sanitation Data'!I182)))</f>
        <v/>
      </c>
      <c r="DN188" s="382" t="str">
        <f ca="1">+IF(OFFSET('Sanitation Data'!$I$32,0,10*ROW('Sanitation Data'!I182))="","",OFFSET('Sanitation Data'!$I$32,0,10*ROW('Sanitation Data'!I182)))</f>
        <v/>
      </c>
      <c r="DO188" s="382" t="str">
        <f ca="1">+IF(OFFSET('Hygiene Data'!$D$11,0,10*ROW('Hygiene Data'!D182))="","",OFFSET('Hygiene Data'!$D$11,0,10*ROW('Hygiene Data'!D182)))</f>
        <v/>
      </c>
      <c r="DP188" s="382" t="str">
        <f ca="1">+IF(OFFSET('Hygiene Data'!$D$12,0,10*ROW('Hygiene Data'!D182))="","",OFFSET('Hygiene Data'!$D$12,0,10*ROW('Hygiene Data'!D182)))</f>
        <v/>
      </c>
      <c r="DQ188" s="382" t="str">
        <f ca="1">+IF(OFFSET('Hygiene Data'!$D$13,0,10*ROW('Hygiene Data'!D182))="","",OFFSET('Hygiene Data'!$D$13,0,10*ROW('Hygiene Data'!D182)))</f>
        <v/>
      </c>
      <c r="DR188" s="382" t="str">
        <f ca="1">+IF(OFFSET('Hygiene Data'!$E$11,0,10*ROW('Hygiene Data'!E182))="","",OFFSET('Hygiene Data'!$E$11,0,10*ROW('Hygiene Data'!E182)))</f>
        <v/>
      </c>
      <c r="DS188" s="382" t="str">
        <f ca="1">+IF(OFFSET('Hygiene Data'!$E$12,0,10*ROW('Hygiene Data'!E182))="","",OFFSET('Hygiene Data'!$E$12,0,10*ROW('Hygiene Data'!E182)))</f>
        <v/>
      </c>
      <c r="DT188" s="382" t="str">
        <f ca="1">+IF(OFFSET('Hygiene Data'!$E$13,0,10*ROW('Hygiene Data'!E182))="","",OFFSET('Hygiene Data'!$E$13,0,10*ROW('Hygiene Data'!E182)))</f>
        <v/>
      </c>
      <c r="DU188" s="382" t="str">
        <f ca="1">+IF(OFFSET('Hygiene Data'!$F$11,0,10*ROW('Hygiene Data'!F182))="","",OFFSET('Hygiene Data'!$F$11,0,10*ROW('Hygiene Data'!F182)))</f>
        <v/>
      </c>
      <c r="DV188" s="382" t="str">
        <f ca="1">+IF(OFFSET('Hygiene Data'!$F$12,0,10*ROW('Hygiene Data'!F182))="","",OFFSET('Hygiene Data'!$F$12,0,10*ROW('Hygiene Data'!F182)))</f>
        <v/>
      </c>
      <c r="DW188" s="382" t="str">
        <f ca="1">+IF(OFFSET('Hygiene Data'!$F$13,0,10*ROW('Hygiene Data'!F182))="","",OFFSET('Hygiene Data'!$F$13,0,10*ROW('Hygiene Data'!F182)))</f>
        <v/>
      </c>
      <c r="DX188" s="382" t="str">
        <f ca="1">+IF(OFFSET('Hygiene Data'!$G$11,0,10*ROW('Hygiene Data'!G182))="","",OFFSET('Hygiene Data'!$G$11,0,10*ROW('Hygiene Data'!G182)))</f>
        <v/>
      </c>
      <c r="DY188" s="382" t="str">
        <f ca="1">+IF(OFFSET('Hygiene Data'!$G$12,0,10*ROW('Hygiene Data'!G182))="","",OFFSET('Hygiene Data'!$G$12,0,10*ROW('Hygiene Data'!G182)))</f>
        <v/>
      </c>
      <c r="DZ188" s="382" t="str">
        <f ca="1">+IF(OFFSET('Hygiene Data'!$G$13,0,10*ROW('Hygiene Data'!G182))="","",OFFSET('Hygiene Data'!$G$13,0,10*ROW('Hygiene Data'!G182)))</f>
        <v/>
      </c>
      <c r="EA188" s="382" t="str">
        <f ca="1">+IF(OFFSET('Hygiene Data'!$H$11,0,10*ROW('Hygiene Data'!H182))="","",OFFSET('Hygiene Data'!$H$11,0,10*ROW('Hygiene Data'!H182)))</f>
        <v/>
      </c>
      <c r="EB188" s="382" t="str">
        <f ca="1">+IF(OFFSET('Hygiene Data'!$H$12,0,10*ROW('Hygiene Data'!H182))="","",OFFSET('Hygiene Data'!$H$12,0,10*ROW('Hygiene Data'!H182)))</f>
        <v/>
      </c>
      <c r="EC188" s="382" t="str">
        <f ca="1">+IF(OFFSET('Hygiene Data'!$H$13,0,10*ROW('Hygiene Data'!H182))="","",OFFSET('Hygiene Data'!$H$13,0,10*ROW('Hygiene Data'!H182)))</f>
        <v/>
      </c>
      <c r="ED188" s="382" t="str">
        <f ca="1">+IF(OFFSET('Hygiene Data'!$I$11,0,10*ROW('Hygiene Data'!I182))="","",OFFSET('Hygiene Data'!$I$11,0,10*ROW('Hygiene Data'!I182)))</f>
        <v/>
      </c>
      <c r="EE188" s="382" t="str">
        <f ca="1">+IF(OFFSET('Hygiene Data'!$I$12,0,10*ROW('Hygiene Data'!I182))="","",OFFSET('Hygiene Data'!$I$12,0,10*ROW('Hygiene Data'!I182)))</f>
        <v/>
      </c>
      <c r="EF188" s="382" t="str">
        <f ca="1">+IF(OFFSET('Hygiene Data'!$I$13,0,10*ROW('Hygiene Data'!I182))="","",OFFSET('Hygiene Data'!$I$13,0,10*ROW('Hygiene Data'!I182)))</f>
        <v/>
      </c>
    </row>
    <row r="189" spans="1:136" x14ac:dyDescent="0.25">
      <c r="A189" s="491" t="str">
        <f ca="1">+IF(OFFSET('Water Data'!$B$2,0,10*ROW('Water Data'!E183))="","",OFFSET('Water Data'!$B$2,0,10*ROW('Water Data'!E183)))</f>
        <v/>
      </c>
      <c r="B189" s="491"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18" t="str">
        <f t="shared" ca="1" si="2"/>
        <v/>
      </c>
      <c r="D189" s="519"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19"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19"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19"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19"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19"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19"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19"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19"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19"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19"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19"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19"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19"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19"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19"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19"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19"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20"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20"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20"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20"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20"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20"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20"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20"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20"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20"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20"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20"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20"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20"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20"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20"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20"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20"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20"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20"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20"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20"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20"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20"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20"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20"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20"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20"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20"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20"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21"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97"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21"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21"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21"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21"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21"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21"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21"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21"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21"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21"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21"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21"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21"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21"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21"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21"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82" t="str">
        <f ca="1">+IF(OFFSET('Water Data'!$D$27,0,10*ROW('Water Data'!D183))="","",OFFSET('Water Data'!$D$27,0,10*ROW('Water Data'!D183)))</f>
        <v/>
      </c>
      <c r="BT189" s="382" t="str">
        <f ca="1">+IF(OFFSET('Water Data'!$D$28,0,10*ROW('Water Data'!D183))="","",OFFSET('Water Data'!$D$28,0,10*ROW('Water Data'!D183)))</f>
        <v/>
      </c>
      <c r="BU189" s="382" t="str">
        <f ca="1">+IF(OFFSET('Water Data'!$D$29,0,10*ROW('Water Data'!D183))="","",OFFSET('Water Data'!$D$29,0,10*ROW('Water Data'!D183)))</f>
        <v/>
      </c>
      <c r="BV189" s="382" t="str">
        <f ca="1">+IF(OFFSET('Water Data'!$E$27,0,10*ROW('Water Data'!E183))="","",OFFSET('Water Data'!$E$27,0,10*ROW('Water Data'!E183)))</f>
        <v/>
      </c>
      <c r="BW189" s="382" t="str">
        <f ca="1">+IF(OFFSET('Water Data'!$E$28,0,10*ROW('Water Data'!E183))="","",OFFSET('Water Data'!$E$28,0,10*ROW('Water Data'!E183)))</f>
        <v/>
      </c>
      <c r="BX189" s="382" t="str">
        <f ca="1">+IF(OFFSET('Water Data'!$E$29,0,10*ROW('Water Data'!E183))="","",OFFSET('Water Data'!$E$29,0,10*ROW('Water Data'!E183)))</f>
        <v/>
      </c>
      <c r="BY189" s="382" t="str">
        <f ca="1">+IF(OFFSET('Water Data'!$F$27,0,10*ROW('Water Data'!F183))="","",OFFSET('Water Data'!$F$27,0,10*ROW('Water Data'!F183)))</f>
        <v/>
      </c>
      <c r="BZ189" s="382" t="str">
        <f ca="1">+IF(OFFSET('Water Data'!$F$28,0,10*ROW('Water Data'!F183))="","",OFFSET('Water Data'!$F$28,0,10*ROW('Water Data'!F183)))</f>
        <v/>
      </c>
      <c r="CA189" s="382" t="str">
        <f ca="1">+IF(OFFSET('Water Data'!$F$29,0,10*ROW('Water Data'!F183))="","",OFFSET('Water Data'!$F$29,0,10*ROW('Water Data'!F183)))</f>
        <v/>
      </c>
      <c r="CB189" s="382" t="str">
        <f ca="1">+IF(OFFSET('Water Data'!$G$27,0,10*ROW('Water Data'!G183))="","",OFFSET('Water Data'!$G$27,0,10*ROW('Water Data'!G183)))</f>
        <v/>
      </c>
      <c r="CC189" s="382" t="str">
        <f ca="1">+IF(OFFSET('Water Data'!$G$28,0,10*ROW('Water Data'!G183))="","",OFFSET('Water Data'!$G$28,0,10*ROW('Water Data'!G183)))</f>
        <v/>
      </c>
      <c r="CD189" s="382" t="str">
        <f ca="1">+IF(OFFSET('Water Data'!$G$29,0,10*ROW('Water Data'!G183))="","",OFFSET('Water Data'!$G$29,0,10*ROW('Water Data'!G183)))</f>
        <v/>
      </c>
      <c r="CE189" s="382" t="str">
        <f ca="1">+IF(OFFSET('Water Data'!$H$27,0,10*ROW('Water Data'!H183))="","",OFFSET('Water Data'!$H$27,0,10*ROW('Water Data'!H183)))</f>
        <v/>
      </c>
      <c r="CF189" s="382" t="str">
        <f ca="1">+IF(OFFSET('Water Data'!$H$28,0,10*ROW('Water Data'!H183))="","",OFFSET('Water Data'!$H$28,0,10*ROW('Water Data'!H183)))</f>
        <v/>
      </c>
      <c r="CG189" s="382" t="str">
        <f ca="1">+IF(OFFSET('Water Data'!$H$29,0,10*ROW('Water Data'!H183))="","",OFFSET('Water Data'!$H$29,0,10*ROW('Water Data'!H183)))</f>
        <v/>
      </c>
      <c r="CH189" s="382" t="str">
        <f ca="1">+IF(OFFSET('Water Data'!$I$27,0,10*ROW('Water Data'!I183))="","",OFFSET('Water Data'!$I$27,0,10*ROW('Water Data'!I183)))</f>
        <v/>
      </c>
      <c r="CI189" s="382" t="str">
        <f ca="1">+IF(OFFSET('Water Data'!$I$28,0,10*ROW('Water Data'!I183))="","",OFFSET('Water Data'!$I$28,0,10*ROW('Water Data'!I183)))</f>
        <v/>
      </c>
      <c r="CJ189" s="382" t="str">
        <f ca="1">+IF(OFFSET('Water Data'!$I$29,0,10*ROW('Water Data'!I183))="","",OFFSET('Water Data'!$I$29,0,10*ROW('Water Data'!I183)))</f>
        <v/>
      </c>
      <c r="CK189" s="382" t="str">
        <f ca="1">+IF(OFFSET('Sanitation Data'!$D$28,0,10*ROW('Sanitation Data'!D183))="","",OFFSET('Sanitation Data'!$D$28,0,10*ROW('Sanitation Data'!D183)))</f>
        <v/>
      </c>
      <c r="CL189" s="382" t="str">
        <f ca="1">+IF(OFFSET('Sanitation Data'!$D$29,0,10*ROW('Sanitation Data'!D183))="","",OFFSET('Sanitation Data'!$D$29,0,10*ROW('Sanitation Data'!D183)))</f>
        <v/>
      </c>
      <c r="CM189" s="382" t="str">
        <f ca="1">+IF(OFFSET('Sanitation Data'!$D$30,0,10*ROW('Sanitation Data'!D183))="","",OFFSET('Sanitation Data'!$D$30,0,10*ROW('Sanitation Data'!D183)))</f>
        <v/>
      </c>
      <c r="CN189" s="382" t="str">
        <f ca="1">+IF(OFFSET('Sanitation Data'!$D$31,0,10*ROW('Sanitation Data'!D183))="","",OFFSET('Sanitation Data'!$D$31,0,10*ROW('Sanitation Data'!D183)))</f>
        <v/>
      </c>
      <c r="CO189" s="382" t="str">
        <f ca="1">+IF(OFFSET('Sanitation Data'!$D$32,0,10*ROW('Sanitation Data'!D183))="","",OFFSET('Sanitation Data'!$D$32,0,10*ROW('Sanitation Data'!D183)))</f>
        <v/>
      </c>
      <c r="CP189" s="382" t="str">
        <f ca="1">+IF(OFFSET('Sanitation Data'!$E$28,0,10*ROW('Sanitation Data'!E183))="","",OFFSET('Sanitation Data'!$E$28,0,10*ROW('Sanitation Data'!E183)))</f>
        <v/>
      </c>
      <c r="CQ189" s="382" t="str">
        <f ca="1">+IF(OFFSET('Sanitation Data'!$E$29,0,10*ROW('Sanitation Data'!E183))="","",OFFSET('Sanitation Data'!$E$29,0,10*ROW('Sanitation Data'!E183)))</f>
        <v/>
      </c>
      <c r="CR189" s="382" t="str">
        <f ca="1">+IF(OFFSET('Sanitation Data'!$E$30,0,10*ROW('Sanitation Data'!E183))="","",OFFSET('Sanitation Data'!$E$30,0,10*ROW('Sanitation Data'!E183)))</f>
        <v/>
      </c>
      <c r="CS189" s="382" t="str">
        <f ca="1">+IF(OFFSET('Sanitation Data'!$E$31,0,10*ROW('Sanitation Data'!E183))="","",OFFSET('Sanitation Data'!$E$31,0,10*ROW('Sanitation Data'!E183)))</f>
        <v/>
      </c>
      <c r="CT189" s="382" t="str">
        <f ca="1">+IF(OFFSET('Sanitation Data'!$E$32,0,10*ROW('Sanitation Data'!E183))="","",OFFSET('Sanitation Data'!$E$32,0,10*ROW('Sanitation Data'!E183)))</f>
        <v/>
      </c>
      <c r="CU189" s="382" t="str">
        <f ca="1">+IF(OFFSET('Sanitation Data'!$F$28,0,10*ROW('Sanitation Data'!F183))="","",OFFSET('Sanitation Data'!$F$28,0,10*ROW('Sanitation Data'!F183)))</f>
        <v/>
      </c>
      <c r="CV189" s="382" t="str">
        <f ca="1">+IF(OFFSET('Sanitation Data'!$F$29,0,10*ROW('Sanitation Data'!F183))="","",OFFSET('Sanitation Data'!$F$29,0,10*ROW('Sanitation Data'!F183)))</f>
        <v/>
      </c>
      <c r="CW189" s="382" t="str">
        <f ca="1">+IF(OFFSET('Sanitation Data'!$F$30,0,10*ROW('Sanitation Data'!F183))="","",OFFSET('Sanitation Data'!$F$30,0,10*ROW('Sanitation Data'!F183)))</f>
        <v/>
      </c>
      <c r="CX189" s="382" t="str">
        <f ca="1">+IF(OFFSET('Sanitation Data'!$F$31,0,10*ROW('Sanitation Data'!F183))="","",OFFSET('Sanitation Data'!$F$31,0,10*ROW('Sanitation Data'!F183)))</f>
        <v/>
      </c>
      <c r="CY189" s="382" t="str">
        <f ca="1">+IF(OFFSET('Sanitation Data'!$F$32,0,10*ROW('Sanitation Data'!F183))="","",OFFSET('Sanitation Data'!$F$32,0,10*ROW('Sanitation Data'!F183)))</f>
        <v/>
      </c>
      <c r="CZ189" s="382" t="str">
        <f ca="1">+IF(OFFSET('Sanitation Data'!$G$28,0,10*ROW('Sanitation Data'!G183))="","",OFFSET('Sanitation Data'!$G$28,0,10*ROW('Sanitation Data'!G183)))</f>
        <v/>
      </c>
      <c r="DA189" s="382" t="str">
        <f ca="1">+IF(OFFSET('Sanitation Data'!$G$29,0,10*ROW('Sanitation Data'!G183))="","",OFFSET('Sanitation Data'!$G$29,0,10*ROW('Sanitation Data'!G183)))</f>
        <v/>
      </c>
      <c r="DB189" s="382" t="str">
        <f ca="1">+IF(OFFSET('Sanitation Data'!$G$30,0,10*ROW('Sanitation Data'!G183))="","",OFFSET('Sanitation Data'!$G$30,0,10*ROW('Sanitation Data'!G183)))</f>
        <v/>
      </c>
      <c r="DC189" s="382" t="str">
        <f ca="1">+IF(OFFSET('Sanitation Data'!$G$31,0,10*ROW('Sanitation Data'!G183))="","",OFFSET('Sanitation Data'!$G$31,0,10*ROW('Sanitation Data'!G183)))</f>
        <v/>
      </c>
      <c r="DD189" s="382" t="str">
        <f ca="1">+IF(OFFSET('Sanitation Data'!$G$32,0,10*ROW('Sanitation Data'!G183))="","",OFFSET('Sanitation Data'!$G$32,0,10*ROW('Sanitation Data'!G183)))</f>
        <v/>
      </c>
      <c r="DE189" s="382" t="str">
        <f ca="1">+IF(OFFSET('Sanitation Data'!$H$28,0,10*ROW('Sanitation Data'!H183))="","",OFFSET('Sanitation Data'!$H$28,0,10*ROW('Sanitation Data'!H183)))</f>
        <v/>
      </c>
      <c r="DF189" s="382" t="str">
        <f ca="1">+IF(OFFSET('Sanitation Data'!$H$29,0,10*ROW('Sanitation Data'!H183))="","",OFFSET('Sanitation Data'!$H$29,0,10*ROW('Sanitation Data'!H183)))</f>
        <v/>
      </c>
      <c r="DG189" s="382" t="str">
        <f ca="1">+IF(OFFSET('Sanitation Data'!$H$30,0,10*ROW('Sanitation Data'!H183))="","",OFFSET('Sanitation Data'!$H$30,0,10*ROW('Sanitation Data'!H183)))</f>
        <v/>
      </c>
      <c r="DH189" s="382" t="str">
        <f ca="1">+IF(OFFSET('Sanitation Data'!$H$31,0,10*ROW('Sanitation Data'!H183))="","",OFFSET('Sanitation Data'!$H$31,0,10*ROW('Sanitation Data'!H183)))</f>
        <v/>
      </c>
      <c r="DI189" s="382" t="str">
        <f ca="1">+IF(OFFSET('Sanitation Data'!$H$32,0,10*ROW('Sanitation Data'!H183))="","",OFFSET('Sanitation Data'!$H$32,0,10*ROW('Sanitation Data'!H183)))</f>
        <v/>
      </c>
      <c r="DJ189" s="382" t="str">
        <f ca="1">+IF(OFFSET('Sanitation Data'!$I$28,0,10*ROW('Sanitation Data'!I183))="","",OFFSET('Sanitation Data'!$I$28,0,10*ROW('Sanitation Data'!I183)))</f>
        <v/>
      </c>
      <c r="DK189" s="382" t="str">
        <f ca="1">+IF(OFFSET('Sanitation Data'!$I$29,0,10*ROW('Sanitation Data'!I183))="","",OFFSET('Sanitation Data'!$I$29,0,10*ROW('Sanitation Data'!I183)))</f>
        <v/>
      </c>
      <c r="DL189" s="382" t="str">
        <f ca="1">+IF(OFFSET('Sanitation Data'!$I$30,0,10*ROW('Sanitation Data'!I183))="","",OFFSET('Sanitation Data'!$I$30,0,10*ROW('Sanitation Data'!I183)))</f>
        <v/>
      </c>
      <c r="DM189" s="382" t="str">
        <f ca="1">+IF(OFFSET('Sanitation Data'!$I$31,0,10*ROW('Sanitation Data'!I183))="","",OFFSET('Sanitation Data'!$I$31,0,10*ROW('Sanitation Data'!I183)))</f>
        <v/>
      </c>
      <c r="DN189" s="382" t="str">
        <f ca="1">+IF(OFFSET('Sanitation Data'!$I$32,0,10*ROW('Sanitation Data'!I183))="","",OFFSET('Sanitation Data'!$I$32,0,10*ROW('Sanitation Data'!I183)))</f>
        <v/>
      </c>
      <c r="DO189" s="382" t="str">
        <f ca="1">+IF(OFFSET('Hygiene Data'!$D$11,0,10*ROW('Hygiene Data'!D183))="","",OFFSET('Hygiene Data'!$D$11,0,10*ROW('Hygiene Data'!D183)))</f>
        <v/>
      </c>
      <c r="DP189" s="382" t="str">
        <f ca="1">+IF(OFFSET('Hygiene Data'!$D$12,0,10*ROW('Hygiene Data'!D183))="","",OFFSET('Hygiene Data'!$D$12,0,10*ROW('Hygiene Data'!D183)))</f>
        <v/>
      </c>
      <c r="DQ189" s="382" t="str">
        <f ca="1">+IF(OFFSET('Hygiene Data'!$D$13,0,10*ROW('Hygiene Data'!D183))="","",OFFSET('Hygiene Data'!$D$13,0,10*ROW('Hygiene Data'!D183)))</f>
        <v/>
      </c>
      <c r="DR189" s="382" t="str">
        <f ca="1">+IF(OFFSET('Hygiene Data'!$E$11,0,10*ROW('Hygiene Data'!E183))="","",OFFSET('Hygiene Data'!$E$11,0,10*ROW('Hygiene Data'!E183)))</f>
        <v/>
      </c>
      <c r="DS189" s="382" t="str">
        <f ca="1">+IF(OFFSET('Hygiene Data'!$E$12,0,10*ROW('Hygiene Data'!E183))="","",OFFSET('Hygiene Data'!$E$12,0,10*ROW('Hygiene Data'!E183)))</f>
        <v/>
      </c>
      <c r="DT189" s="382" t="str">
        <f ca="1">+IF(OFFSET('Hygiene Data'!$E$13,0,10*ROW('Hygiene Data'!E183))="","",OFFSET('Hygiene Data'!$E$13,0,10*ROW('Hygiene Data'!E183)))</f>
        <v/>
      </c>
      <c r="DU189" s="382" t="str">
        <f ca="1">+IF(OFFSET('Hygiene Data'!$F$11,0,10*ROW('Hygiene Data'!F183))="","",OFFSET('Hygiene Data'!$F$11,0,10*ROW('Hygiene Data'!F183)))</f>
        <v/>
      </c>
      <c r="DV189" s="382" t="str">
        <f ca="1">+IF(OFFSET('Hygiene Data'!$F$12,0,10*ROW('Hygiene Data'!F183))="","",OFFSET('Hygiene Data'!$F$12,0,10*ROW('Hygiene Data'!F183)))</f>
        <v/>
      </c>
      <c r="DW189" s="382" t="str">
        <f ca="1">+IF(OFFSET('Hygiene Data'!$F$13,0,10*ROW('Hygiene Data'!F183))="","",OFFSET('Hygiene Data'!$F$13,0,10*ROW('Hygiene Data'!F183)))</f>
        <v/>
      </c>
      <c r="DX189" s="382" t="str">
        <f ca="1">+IF(OFFSET('Hygiene Data'!$G$11,0,10*ROW('Hygiene Data'!G183))="","",OFFSET('Hygiene Data'!$G$11,0,10*ROW('Hygiene Data'!G183)))</f>
        <v/>
      </c>
      <c r="DY189" s="382" t="str">
        <f ca="1">+IF(OFFSET('Hygiene Data'!$G$12,0,10*ROW('Hygiene Data'!G183))="","",OFFSET('Hygiene Data'!$G$12,0,10*ROW('Hygiene Data'!G183)))</f>
        <v/>
      </c>
      <c r="DZ189" s="382" t="str">
        <f ca="1">+IF(OFFSET('Hygiene Data'!$G$13,0,10*ROW('Hygiene Data'!G183))="","",OFFSET('Hygiene Data'!$G$13,0,10*ROW('Hygiene Data'!G183)))</f>
        <v/>
      </c>
      <c r="EA189" s="382" t="str">
        <f ca="1">+IF(OFFSET('Hygiene Data'!$H$11,0,10*ROW('Hygiene Data'!H183))="","",OFFSET('Hygiene Data'!$H$11,0,10*ROW('Hygiene Data'!H183)))</f>
        <v/>
      </c>
      <c r="EB189" s="382" t="str">
        <f ca="1">+IF(OFFSET('Hygiene Data'!$H$12,0,10*ROW('Hygiene Data'!H183))="","",OFFSET('Hygiene Data'!$H$12,0,10*ROW('Hygiene Data'!H183)))</f>
        <v/>
      </c>
      <c r="EC189" s="382" t="str">
        <f ca="1">+IF(OFFSET('Hygiene Data'!$H$13,0,10*ROW('Hygiene Data'!H183))="","",OFFSET('Hygiene Data'!$H$13,0,10*ROW('Hygiene Data'!H183)))</f>
        <v/>
      </c>
      <c r="ED189" s="382" t="str">
        <f ca="1">+IF(OFFSET('Hygiene Data'!$I$11,0,10*ROW('Hygiene Data'!I183))="","",OFFSET('Hygiene Data'!$I$11,0,10*ROW('Hygiene Data'!I183)))</f>
        <v/>
      </c>
      <c r="EE189" s="382" t="str">
        <f ca="1">+IF(OFFSET('Hygiene Data'!$I$12,0,10*ROW('Hygiene Data'!I183))="","",OFFSET('Hygiene Data'!$I$12,0,10*ROW('Hygiene Data'!I183)))</f>
        <v/>
      </c>
      <c r="EF189" s="382" t="str">
        <f ca="1">+IF(OFFSET('Hygiene Data'!$I$13,0,10*ROW('Hygiene Data'!I183))="","",OFFSET('Hygiene Data'!$I$13,0,10*ROW('Hygiene Data'!I183)))</f>
        <v/>
      </c>
    </row>
    <row r="190" spans="1:136" x14ac:dyDescent="0.25">
      <c r="A190" s="491" t="str">
        <f ca="1">+IF(OFFSET('Water Data'!$B$2,0,10*ROW('Water Data'!E184))="","",OFFSET('Water Data'!$B$2,0,10*ROW('Water Data'!E184)))</f>
        <v/>
      </c>
      <c r="B190" s="491"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18" t="str">
        <f t="shared" ca="1" si="2"/>
        <v/>
      </c>
      <c r="D190" s="519"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19"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19"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19"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19"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19"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19"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19"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19"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19"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19"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19"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19"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19"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19"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19"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19"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19"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20"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20"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20"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20"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20"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20"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20"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20"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20"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20"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20"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20"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20"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20"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20"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20"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20"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20"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20"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20"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20"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20"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20"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20"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20"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20"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20"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20"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20"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20"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21"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97"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21"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21"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21"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21"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21"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21"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21"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21"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21"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21"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21"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21"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21"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21"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21"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21"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82" t="str">
        <f ca="1">+IF(OFFSET('Water Data'!$D$27,0,10*ROW('Water Data'!D184))="","",OFFSET('Water Data'!$D$27,0,10*ROW('Water Data'!D184)))</f>
        <v/>
      </c>
      <c r="BT190" s="382" t="str">
        <f ca="1">+IF(OFFSET('Water Data'!$D$28,0,10*ROW('Water Data'!D184))="","",OFFSET('Water Data'!$D$28,0,10*ROW('Water Data'!D184)))</f>
        <v/>
      </c>
      <c r="BU190" s="382" t="str">
        <f ca="1">+IF(OFFSET('Water Data'!$D$29,0,10*ROW('Water Data'!D184))="","",OFFSET('Water Data'!$D$29,0,10*ROW('Water Data'!D184)))</f>
        <v/>
      </c>
      <c r="BV190" s="382" t="str">
        <f ca="1">+IF(OFFSET('Water Data'!$E$27,0,10*ROW('Water Data'!E184))="","",OFFSET('Water Data'!$E$27,0,10*ROW('Water Data'!E184)))</f>
        <v/>
      </c>
      <c r="BW190" s="382" t="str">
        <f ca="1">+IF(OFFSET('Water Data'!$E$28,0,10*ROW('Water Data'!E184))="","",OFFSET('Water Data'!$E$28,0,10*ROW('Water Data'!E184)))</f>
        <v/>
      </c>
      <c r="BX190" s="382" t="str">
        <f ca="1">+IF(OFFSET('Water Data'!$E$29,0,10*ROW('Water Data'!E184))="","",OFFSET('Water Data'!$E$29,0,10*ROW('Water Data'!E184)))</f>
        <v/>
      </c>
      <c r="BY190" s="382" t="str">
        <f ca="1">+IF(OFFSET('Water Data'!$F$27,0,10*ROW('Water Data'!F184))="","",OFFSET('Water Data'!$F$27,0,10*ROW('Water Data'!F184)))</f>
        <v/>
      </c>
      <c r="BZ190" s="382" t="str">
        <f ca="1">+IF(OFFSET('Water Data'!$F$28,0,10*ROW('Water Data'!F184))="","",OFFSET('Water Data'!$F$28,0,10*ROW('Water Data'!F184)))</f>
        <v/>
      </c>
      <c r="CA190" s="382" t="str">
        <f ca="1">+IF(OFFSET('Water Data'!$F$29,0,10*ROW('Water Data'!F184))="","",OFFSET('Water Data'!$F$29,0,10*ROW('Water Data'!F184)))</f>
        <v/>
      </c>
      <c r="CB190" s="382" t="str">
        <f ca="1">+IF(OFFSET('Water Data'!$G$27,0,10*ROW('Water Data'!G184))="","",OFFSET('Water Data'!$G$27,0,10*ROW('Water Data'!G184)))</f>
        <v/>
      </c>
      <c r="CC190" s="382" t="str">
        <f ca="1">+IF(OFFSET('Water Data'!$G$28,0,10*ROW('Water Data'!G184))="","",OFFSET('Water Data'!$G$28,0,10*ROW('Water Data'!G184)))</f>
        <v/>
      </c>
      <c r="CD190" s="382" t="str">
        <f ca="1">+IF(OFFSET('Water Data'!$G$29,0,10*ROW('Water Data'!G184))="","",OFFSET('Water Data'!$G$29,0,10*ROW('Water Data'!G184)))</f>
        <v/>
      </c>
      <c r="CE190" s="382" t="str">
        <f ca="1">+IF(OFFSET('Water Data'!$H$27,0,10*ROW('Water Data'!H184))="","",OFFSET('Water Data'!$H$27,0,10*ROW('Water Data'!H184)))</f>
        <v/>
      </c>
      <c r="CF190" s="382" t="str">
        <f ca="1">+IF(OFFSET('Water Data'!$H$28,0,10*ROW('Water Data'!H184))="","",OFFSET('Water Data'!$H$28,0,10*ROW('Water Data'!H184)))</f>
        <v/>
      </c>
      <c r="CG190" s="382" t="str">
        <f ca="1">+IF(OFFSET('Water Data'!$H$29,0,10*ROW('Water Data'!H184))="","",OFFSET('Water Data'!$H$29,0,10*ROW('Water Data'!H184)))</f>
        <v/>
      </c>
      <c r="CH190" s="382" t="str">
        <f ca="1">+IF(OFFSET('Water Data'!$I$27,0,10*ROW('Water Data'!I184))="","",OFFSET('Water Data'!$I$27,0,10*ROW('Water Data'!I184)))</f>
        <v/>
      </c>
      <c r="CI190" s="382" t="str">
        <f ca="1">+IF(OFFSET('Water Data'!$I$28,0,10*ROW('Water Data'!I184))="","",OFFSET('Water Data'!$I$28,0,10*ROW('Water Data'!I184)))</f>
        <v/>
      </c>
      <c r="CJ190" s="382" t="str">
        <f ca="1">+IF(OFFSET('Water Data'!$I$29,0,10*ROW('Water Data'!I184))="","",OFFSET('Water Data'!$I$29,0,10*ROW('Water Data'!I184)))</f>
        <v/>
      </c>
      <c r="CK190" s="382" t="str">
        <f ca="1">+IF(OFFSET('Sanitation Data'!$D$28,0,10*ROW('Sanitation Data'!D184))="","",OFFSET('Sanitation Data'!$D$28,0,10*ROW('Sanitation Data'!D184)))</f>
        <v/>
      </c>
      <c r="CL190" s="382" t="str">
        <f ca="1">+IF(OFFSET('Sanitation Data'!$D$29,0,10*ROW('Sanitation Data'!D184))="","",OFFSET('Sanitation Data'!$D$29,0,10*ROW('Sanitation Data'!D184)))</f>
        <v/>
      </c>
      <c r="CM190" s="382" t="str">
        <f ca="1">+IF(OFFSET('Sanitation Data'!$D$30,0,10*ROW('Sanitation Data'!D184))="","",OFFSET('Sanitation Data'!$D$30,0,10*ROW('Sanitation Data'!D184)))</f>
        <v/>
      </c>
      <c r="CN190" s="382" t="str">
        <f ca="1">+IF(OFFSET('Sanitation Data'!$D$31,0,10*ROW('Sanitation Data'!D184))="","",OFFSET('Sanitation Data'!$D$31,0,10*ROW('Sanitation Data'!D184)))</f>
        <v/>
      </c>
      <c r="CO190" s="382" t="str">
        <f ca="1">+IF(OFFSET('Sanitation Data'!$D$32,0,10*ROW('Sanitation Data'!D184))="","",OFFSET('Sanitation Data'!$D$32,0,10*ROW('Sanitation Data'!D184)))</f>
        <v/>
      </c>
      <c r="CP190" s="382" t="str">
        <f ca="1">+IF(OFFSET('Sanitation Data'!$E$28,0,10*ROW('Sanitation Data'!E184))="","",OFFSET('Sanitation Data'!$E$28,0,10*ROW('Sanitation Data'!E184)))</f>
        <v/>
      </c>
      <c r="CQ190" s="382" t="str">
        <f ca="1">+IF(OFFSET('Sanitation Data'!$E$29,0,10*ROW('Sanitation Data'!E184))="","",OFFSET('Sanitation Data'!$E$29,0,10*ROW('Sanitation Data'!E184)))</f>
        <v/>
      </c>
      <c r="CR190" s="382" t="str">
        <f ca="1">+IF(OFFSET('Sanitation Data'!$E$30,0,10*ROW('Sanitation Data'!E184))="","",OFFSET('Sanitation Data'!$E$30,0,10*ROW('Sanitation Data'!E184)))</f>
        <v/>
      </c>
      <c r="CS190" s="382" t="str">
        <f ca="1">+IF(OFFSET('Sanitation Data'!$E$31,0,10*ROW('Sanitation Data'!E184))="","",OFFSET('Sanitation Data'!$E$31,0,10*ROW('Sanitation Data'!E184)))</f>
        <v/>
      </c>
      <c r="CT190" s="382" t="str">
        <f ca="1">+IF(OFFSET('Sanitation Data'!$E$32,0,10*ROW('Sanitation Data'!E184))="","",OFFSET('Sanitation Data'!$E$32,0,10*ROW('Sanitation Data'!E184)))</f>
        <v/>
      </c>
      <c r="CU190" s="382" t="str">
        <f ca="1">+IF(OFFSET('Sanitation Data'!$F$28,0,10*ROW('Sanitation Data'!F184))="","",OFFSET('Sanitation Data'!$F$28,0,10*ROW('Sanitation Data'!F184)))</f>
        <v/>
      </c>
      <c r="CV190" s="382" t="str">
        <f ca="1">+IF(OFFSET('Sanitation Data'!$F$29,0,10*ROW('Sanitation Data'!F184))="","",OFFSET('Sanitation Data'!$F$29,0,10*ROW('Sanitation Data'!F184)))</f>
        <v/>
      </c>
      <c r="CW190" s="382" t="str">
        <f ca="1">+IF(OFFSET('Sanitation Data'!$F$30,0,10*ROW('Sanitation Data'!F184))="","",OFFSET('Sanitation Data'!$F$30,0,10*ROW('Sanitation Data'!F184)))</f>
        <v/>
      </c>
      <c r="CX190" s="382" t="str">
        <f ca="1">+IF(OFFSET('Sanitation Data'!$F$31,0,10*ROW('Sanitation Data'!F184))="","",OFFSET('Sanitation Data'!$F$31,0,10*ROW('Sanitation Data'!F184)))</f>
        <v/>
      </c>
      <c r="CY190" s="382" t="str">
        <f ca="1">+IF(OFFSET('Sanitation Data'!$F$32,0,10*ROW('Sanitation Data'!F184))="","",OFFSET('Sanitation Data'!$F$32,0,10*ROW('Sanitation Data'!F184)))</f>
        <v/>
      </c>
      <c r="CZ190" s="382" t="str">
        <f ca="1">+IF(OFFSET('Sanitation Data'!$G$28,0,10*ROW('Sanitation Data'!G184))="","",OFFSET('Sanitation Data'!$G$28,0,10*ROW('Sanitation Data'!G184)))</f>
        <v/>
      </c>
      <c r="DA190" s="382" t="str">
        <f ca="1">+IF(OFFSET('Sanitation Data'!$G$29,0,10*ROW('Sanitation Data'!G184))="","",OFFSET('Sanitation Data'!$G$29,0,10*ROW('Sanitation Data'!G184)))</f>
        <v/>
      </c>
      <c r="DB190" s="382" t="str">
        <f ca="1">+IF(OFFSET('Sanitation Data'!$G$30,0,10*ROW('Sanitation Data'!G184))="","",OFFSET('Sanitation Data'!$G$30,0,10*ROW('Sanitation Data'!G184)))</f>
        <v/>
      </c>
      <c r="DC190" s="382" t="str">
        <f ca="1">+IF(OFFSET('Sanitation Data'!$G$31,0,10*ROW('Sanitation Data'!G184))="","",OFFSET('Sanitation Data'!$G$31,0,10*ROW('Sanitation Data'!G184)))</f>
        <v/>
      </c>
      <c r="DD190" s="382" t="str">
        <f ca="1">+IF(OFFSET('Sanitation Data'!$G$32,0,10*ROW('Sanitation Data'!G184))="","",OFFSET('Sanitation Data'!$G$32,0,10*ROW('Sanitation Data'!G184)))</f>
        <v/>
      </c>
      <c r="DE190" s="382" t="str">
        <f ca="1">+IF(OFFSET('Sanitation Data'!$H$28,0,10*ROW('Sanitation Data'!H184))="","",OFFSET('Sanitation Data'!$H$28,0,10*ROW('Sanitation Data'!H184)))</f>
        <v/>
      </c>
      <c r="DF190" s="382" t="str">
        <f ca="1">+IF(OFFSET('Sanitation Data'!$H$29,0,10*ROW('Sanitation Data'!H184))="","",OFFSET('Sanitation Data'!$H$29,0,10*ROW('Sanitation Data'!H184)))</f>
        <v/>
      </c>
      <c r="DG190" s="382" t="str">
        <f ca="1">+IF(OFFSET('Sanitation Data'!$H$30,0,10*ROW('Sanitation Data'!H184))="","",OFFSET('Sanitation Data'!$H$30,0,10*ROW('Sanitation Data'!H184)))</f>
        <v/>
      </c>
      <c r="DH190" s="382" t="str">
        <f ca="1">+IF(OFFSET('Sanitation Data'!$H$31,0,10*ROW('Sanitation Data'!H184))="","",OFFSET('Sanitation Data'!$H$31,0,10*ROW('Sanitation Data'!H184)))</f>
        <v/>
      </c>
      <c r="DI190" s="382" t="str">
        <f ca="1">+IF(OFFSET('Sanitation Data'!$H$32,0,10*ROW('Sanitation Data'!H184))="","",OFFSET('Sanitation Data'!$H$32,0,10*ROW('Sanitation Data'!H184)))</f>
        <v/>
      </c>
      <c r="DJ190" s="382" t="str">
        <f ca="1">+IF(OFFSET('Sanitation Data'!$I$28,0,10*ROW('Sanitation Data'!I184))="","",OFFSET('Sanitation Data'!$I$28,0,10*ROW('Sanitation Data'!I184)))</f>
        <v/>
      </c>
      <c r="DK190" s="382" t="str">
        <f ca="1">+IF(OFFSET('Sanitation Data'!$I$29,0,10*ROW('Sanitation Data'!I184))="","",OFFSET('Sanitation Data'!$I$29,0,10*ROW('Sanitation Data'!I184)))</f>
        <v/>
      </c>
      <c r="DL190" s="382" t="str">
        <f ca="1">+IF(OFFSET('Sanitation Data'!$I$30,0,10*ROW('Sanitation Data'!I184))="","",OFFSET('Sanitation Data'!$I$30,0,10*ROW('Sanitation Data'!I184)))</f>
        <v/>
      </c>
      <c r="DM190" s="382" t="str">
        <f ca="1">+IF(OFFSET('Sanitation Data'!$I$31,0,10*ROW('Sanitation Data'!I184))="","",OFFSET('Sanitation Data'!$I$31,0,10*ROW('Sanitation Data'!I184)))</f>
        <v/>
      </c>
      <c r="DN190" s="382" t="str">
        <f ca="1">+IF(OFFSET('Sanitation Data'!$I$32,0,10*ROW('Sanitation Data'!I184))="","",OFFSET('Sanitation Data'!$I$32,0,10*ROW('Sanitation Data'!I184)))</f>
        <v/>
      </c>
      <c r="DO190" s="382" t="str">
        <f ca="1">+IF(OFFSET('Hygiene Data'!$D$11,0,10*ROW('Hygiene Data'!D184))="","",OFFSET('Hygiene Data'!$D$11,0,10*ROW('Hygiene Data'!D184)))</f>
        <v/>
      </c>
      <c r="DP190" s="382" t="str">
        <f ca="1">+IF(OFFSET('Hygiene Data'!$D$12,0,10*ROW('Hygiene Data'!D184))="","",OFFSET('Hygiene Data'!$D$12,0,10*ROW('Hygiene Data'!D184)))</f>
        <v/>
      </c>
      <c r="DQ190" s="382" t="str">
        <f ca="1">+IF(OFFSET('Hygiene Data'!$D$13,0,10*ROW('Hygiene Data'!D184))="","",OFFSET('Hygiene Data'!$D$13,0,10*ROW('Hygiene Data'!D184)))</f>
        <v/>
      </c>
      <c r="DR190" s="382" t="str">
        <f ca="1">+IF(OFFSET('Hygiene Data'!$E$11,0,10*ROW('Hygiene Data'!E184))="","",OFFSET('Hygiene Data'!$E$11,0,10*ROW('Hygiene Data'!E184)))</f>
        <v/>
      </c>
      <c r="DS190" s="382" t="str">
        <f ca="1">+IF(OFFSET('Hygiene Data'!$E$12,0,10*ROW('Hygiene Data'!E184))="","",OFFSET('Hygiene Data'!$E$12,0,10*ROW('Hygiene Data'!E184)))</f>
        <v/>
      </c>
      <c r="DT190" s="382" t="str">
        <f ca="1">+IF(OFFSET('Hygiene Data'!$E$13,0,10*ROW('Hygiene Data'!E184))="","",OFFSET('Hygiene Data'!$E$13,0,10*ROW('Hygiene Data'!E184)))</f>
        <v/>
      </c>
      <c r="DU190" s="382" t="str">
        <f ca="1">+IF(OFFSET('Hygiene Data'!$F$11,0,10*ROW('Hygiene Data'!F184))="","",OFFSET('Hygiene Data'!$F$11,0,10*ROW('Hygiene Data'!F184)))</f>
        <v/>
      </c>
      <c r="DV190" s="382" t="str">
        <f ca="1">+IF(OFFSET('Hygiene Data'!$F$12,0,10*ROW('Hygiene Data'!F184))="","",OFFSET('Hygiene Data'!$F$12,0,10*ROW('Hygiene Data'!F184)))</f>
        <v/>
      </c>
      <c r="DW190" s="382" t="str">
        <f ca="1">+IF(OFFSET('Hygiene Data'!$F$13,0,10*ROW('Hygiene Data'!F184))="","",OFFSET('Hygiene Data'!$F$13,0,10*ROW('Hygiene Data'!F184)))</f>
        <v/>
      </c>
      <c r="DX190" s="382" t="str">
        <f ca="1">+IF(OFFSET('Hygiene Data'!$G$11,0,10*ROW('Hygiene Data'!G184))="","",OFFSET('Hygiene Data'!$G$11,0,10*ROW('Hygiene Data'!G184)))</f>
        <v/>
      </c>
      <c r="DY190" s="382" t="str">
        <f ca="1">+IF(OFFSET('Hygiene Data'!$G$12,0,10*ROW('Hygiene Data'!G184))="","",OFFSET('Hygiene Data'!$G$12,0,10*ROW('Hygiene Data'!G184)))</f>
        <v/>
      </c>
      <c r="DZ190" s="382" t="str">
        <f ca="1">+IF(OFFSET('Hygiene Data'!$G$13,0,10*ROW('Hygiene Data'!G184))="","",OFFSET('Hygiene Data'!$G$13,0,10*ROW('Hygiene Data'!G184)))</f>
        <v/>
      </c>
      <c r="EA190" s="382" t="str">
        <f ca="1">+IF(OFFSET('Hygiene Data'!$H$11,0,10*ROW('Hygiene Data'!H184))="","",OFFSET('Hygiene Data'!$H$11,0,10*ROW('Hygiene Data'!H184)))</f>
        <v/>
      </c>
      <c r="EB190" s="382" t="str">
        <f ca="1">+IF(OFFSET('Hygiene Data'!$H$12,0,10*ROW('Hygiene Data'!H184))="","",OFFSET('Hygiene Data'!$H$12,0,10*ROW('Hygiene Data'!H184)))</f>
        <v/>
      </c>
      <c r="EC190" s="382" t="str">
        <f ca="1">+IF(OFFSET('Hygiene Data'!$H$13,0,10*ROW('Hygiene Data'!H184))="","",OFFSET('Hygiene Data'!$H$13,0,10*ROW('Hygiene Data'!H184)))</f>
        <v/>
      </c>
      <c r="ED190" s="382" t="str">
        <f ca="1">+IF(OFFSET('Hygiene Data'!$I$11,0,10*ROW('Hygiene Data'!I184))="","",OFFSET('Hygiene Data'!$I$11,0,10*ROW('Hygiene Data'!I184)))</f>
        <v/>
      </c>
      <c r="EE190" s="382" t="str">
        <f ca="1">+IF(OFFSET('Hygiene Data'!$I$12,0,10*ROW('Hygiene Data'!I184))="","",OFFSET('Hygiene Data'!$I$12,0,10*ROW('Hygiene Data'!I184)))</f>
        <v/>
      </c>
      <c r="EF190" s="382" t="str">
        <f ca="1">+IF(OFFSET('Hygiene Data'!$I$13,0,10*ROW('Hygiene Data'!I184))="","",OFFSET('Hygiene Data'!$I$13,0,10*ROW('Hygiene Data'!I184)))</f>
        <v/>
      </c>
    </row>
    <row r="191" spans="1:136" x14ac:dyDescent="0.25">
      <c r="A191" s="491" t="str">
        <f ca="1">+IF(OFFSET('Water Data'!$B$2,0,10*ROW('Water Data'!E185))="","",OFFSET('Water Data'!$B$2,0,10*ROW('Water Data'!E185)))</f>
        <v/>
      </c>
      <c r="B191" s="491"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18" t="str">
        <f t="shared" ca="1" si="2"/>
        <v/>
      </c>
      <c r="D191" s="519"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19"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19"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19"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19"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19"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19"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19"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19"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19"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19"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19"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19"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19"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19"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19"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19"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19"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20"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20"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20"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20"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20"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20"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20"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20"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20"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20"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20"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20"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20"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20"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20"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20"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20"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20"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20"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20"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20"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20"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20"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20"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20"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20"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20"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20"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20"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20"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21"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97"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21"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21"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21"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21"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21"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21"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21"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21"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21"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21"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21"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21"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21"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21"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21"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21"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82" t="str">
        <f ca="1">+IF(OFFSET('Water Data'!$D$27,0,10*ROW('Water Data'!D185))="","",OFFSET('Water Data'!$D$27,0,10*ROW('Water Data'!D185)))</f>
        <v/>
      </c>
      <c r="BT191" s="382" t="str">
        <f ca="1">+IF(OFFSET('Water Data'!$D$28,0,10*ROW('Water Data'!D185))="","",OFFSET('Water Data'!$D$28,0,10*ROW('Water Data'!D185)))</f>
        <v/>
      </c>
      <c r="BU191" s="382" t="str">
        <f ca="1">+IF(OFFSET('Water Data'!$D$29,0,10*ROW('Water Data'!D185))="","",OFFSET('Water Data'!$D$29,0,10*ROW('Water Data'!D185)))</f>
        <v/>
      </c>
      <c r="BV191" s="382" t="str">
        <f ca="1">+IF(OFFSET('Water Data'!$E$27,0,10*ROW('Water Data'!E185))="","",OFFSET('Water Data'!$E$27,0,10*ROW('Water Data'!E185)))</f>
        <v/>
      </c>
      <c r="BW191" s="382" t="str">
        <f ca="1">+IF(OFFSET('Water Data'!$E$28,0,10*ROW('Water Data'!E185))="","",OFFSET('Water Data'!$E$28,0,10*ROW('Water Data'!E185)))</f>
        <v/>
      </c>
      <c r="BX191" s="382" t="str">
        <f ca="1">+IF(OFFSET('Water Data'!$E$29,0,10*ROW('Water Data'!E185))="","",OFFSET('Water Data'!$E$29,0,10*ROW('Water Data'!E185)))</f>
        <v/>
      </c>
      <c r="BY191" s="382" t="str">
        <f ca="1">+IF(OFFSET('Water Data'!$F$27,0,10*ROW('Water Data'!F185))="","",OFFSET('Water Data'!$F$27,0,10*ROW('Water Data'!F185)))</f>
        <v/>
      </c>
      <c r="BZ191" s="382" t="str">
        <f ca="1">+IF(OFFSET('Water Data'!$F$28,0,10*ROW('Water Data'!F185))="","",OFFSET('Water Data'!$F$28,0,10*ROW('Water Data'!F185)))</f>
        <v/>
      </c>
      <c r="CA191" s="382" t="str">
        <f ca="1">+IF(OFFSET('Water Data'!$F$29,0,10*ROW('Water Data'!F185))="","",OFFSET('Water Data'!$F$29,0,10*ROW('Water Data'!F185)))</f>
        <v/>
      </c>
      <c r="CB191" s="382" t="str">
        <f ca="1">+IF(OFFSET('Water Data'!$G$27,0,10*ROW('Water Data'!G185))="","",OFFSET('Water Data'!$G$27,0,10*ROW('Water Data'!G185)))</f>
        <v/>
      </c>
      <c r="CC191" s="382" t="str">
        <f ca="1">+IF(OFFSET('Water Data'!$G$28,0,10*ROW('Water Data'!G185))="","",OFFSET('Water Data'!$G$28,0,10*ROW('Water Data'!G185)))</f>
        <v/>
      </c>
      <c r="CD191" s="382" t="str">
        <f ca="1">+IF(OFFSET('Water Data'!$G$29,0,10*ROW('Water Data'!G185))="","",OFFSET('Water Data'!$G$29,0,10*ROW('Water Data'!G185)))</f>
        <v/>
      </c>
      <c r="CE191" s="382" t="str">
        <f ca="1">+IF(OFFSET('Water Data'!$H$27,0,10*ROW('Water Data'!H185))="","",OFFSET('Water Data'!$H$27,0,10*ROW('Water Data'!H185)))</f>
        <v/>
      </c>
      <c r="CF191" s="382" t="str">
        <f ca="1">+IF(OFFSET('Water Data'!$H$28,0,10*ROW('Water Data'!H185))="","",OFFSET('Water Data'!$H$28,0,10*ROW('Water Data'!H185)))</f>
        <v/>
      </c>
      <c r="CG191" s="382" t="str">
        <f ca="1">+IF(OFFSET('Water Data'!$H$29,0,10*ROW('Water Data'!H185))="","",OFFSET('Water Data'!$H$29,0,10*ROW('Water Data'!H185)))</f>
        <v/>
      </c>
      <c r="CH191" s="382" t="str">
        <f ca="1">+IF(OFFSET('Water Data'!$I$27,0,10*ROW('Water Data'!I185))="","",OFFSET('Water Data'!$I$27,0,10*ROW('Water Data'!I185)))</f>
        <v/>
      </c>
      <c r="CI191" s="382" t="str">
        <f ca="1">+IF(OFFSET('Water Data'!$I$28,0,10*ROW('Water Data'!I185))="","",OFFSET('Water Data'!$I$28,0,10*ROW('Water Data'!I185)))</f>
        <v/>
      </c>
      <c r="CJ191" s="382" t="str">
        <f ca="1">+IF(OFFSET('Water Data'!$I$29,0,10*ROW('Water Data'!I185))="","",OFFSET('Water Data'!$I$29,0,10*ROW('Water Data'!I185)))</f>
        <v/>
      </c>
      <c r="CK191" s="382" t="str">
        <f ca="1">+IF(OFFSET('Sanitation Data'!$D$28,0,10*ROW('Sanitation Data'!D185))="","",OFFSET('Sanitation Data'!$D$28,0,10*ROW('Sanitation Data'!D185)))</f>
        <v/>
      </c>
      <c r="CL191" s="382" t="str">
        <f ca="1">+IF(OFFSET('Sanitation Data'!$D$29,0,10*ROW('Sanitation Data'!D185))="","",OFFSET('Sanitation Data'!$D$29,0,10*ROW('Sanitation Data'!D185)))</f>
        <v/>
      </c>
      <c r="CM191" s="382" t="str">
        <f ca="1">+IF(OFFSET('Sanitation Data'!$D$30,0,10*ROW('Sanitation Data'!D185))="","",OFFSET('Sanitation Data'!$D$30,0,10*ROW('Sanitation Data'!D185)))</f>
        <v/>
      </c>
      <c r="CN191" s="382" t="str">
        <f ca="1">+IF(OFFSET('Sanitation Data'!$D$31,0,10*ROW('Sanitation Data'!D185))="","",OFFSET('Sanitation Data'!$D$31,0,10*ROW('Sanitation Data'!D185)))</f>
        <v/>
      </c>
      <c r="CO191" s="382" t="str">
        <f ca="1">+IF(OFFSET('Sanitation Data'!$D$32,0,10*ROW('Sanitation Data'!D185))="","",OFFSET('Sanitation Data'!$D$32,0,10*ROW('Sanitation Data'!D185)))</f>
        <v/>
      </c>
      <c r="CP191" s="382" t="str">
        <f ca="1">+IF(OFFSET('Sanitation Data'!$E$28,0,10*ROW('Sanitation Data'!E185))="","",OFFSET('Sanitation Data'!$E$28,0,10*ROW('Sanitation Data'!E185)))</f>
        <v/>
      </c>
      <c r="CQ191" s="382" t="str">
        <f ca="1">+IF(OFFSET('Sanitation Data'!$E$29,0,10*ROW('Sanitation Data'!E185))="","",OFFSET('Sanitation Data'!$E$29,0,10*ROW('Sanitation Data'!E185)))</f>
        <v/>
      </c>
      <c r="CR191" s="382" t="str">
        <f ca="1">+IF(OFFSET('Sanitation Data'!$E$30,0,10*ROW('Sanitation Data'!E185))="","",OFFSET('Sanitation Data'!$E$30,0,10*ROW('Sanitation Data'!E185)))</f>
        <v/>
      </c>
      <c r="CS191" s="382" t="str">
        <f ca="1">+IF(OFFSET('Sanitation Data'!$E$31,0,10*ROW('Sanitation Data'!E185))="","",OFFSET('Sanitation Data'!$E$31,0,10*ROW('Sanitation Data'!E185)))</f>
        <v/>
      </c>
      <c r="CT191" s="382" t="str">
        <f ca="1">+IF(OFFSET('Sanitation Data'!$E$32,0,10*ROW('Sanitation Data'!E185))="","",OFFSET('Sanitation Data'!$E$32,0,10*ROW('Sanitation Data'!E185)))</f>
        <v/>
      </c>
      <c r="CU191" s="382" t="str">
        <f ca="1">+IF(OFFSET('Sanitation Data'!$F$28,0,10*ROW('Sanitation Data'!F185))="","",OFFSET('Sanitation Data'!$F$28,0,10*ROW('Sanitation Data'!F185)))</f>
        <v/>
      </c>
      <c r="CV191" s="382" t="str">
        <f ca="1">+IF(OFFSET('Sanitation Data'!$F$29,0,10*ROW('Sanitation Data'!F185))="","",OFFSET('Sanitation Data'!$F$29,0,10*ROW('Sanitation Data'!F185)))</f>
        <v/>
      </c>
      <c r="CW191" s="382" t="str">
        <f ca="1">+IF(OFFSET('Sanitation Data'!$F$30,0,10*ROW('Sanitation Data'!F185))="","",OFFSET('Sanitation Data'!$F$30,0,10*ROW('Sanitation Data'!F185)))</f>
        <v/>
      </c>
      <c r="CX191" s="382" t="str">
        <f ca="1">+IF(OFFSET('Sanitation Data'!$F$31,0,10*ROW('Sanitation Data'!F185))="","",OFFSET('Sanitation Data'!$F$31,0,10*ROW('Sanitation Data'!F185)))</f>
        <v/>
      </c>
      <c r="CY191" s="382" t="str">
        <f ca="1">+IF(OFFSET('Sanitation Data'!$F$32,0,10*ROW('Sanitation Data'!F185))="","",OFFSET('Sanitation Data'!$F$32,0,10*ROW('Sanitation Data'!F185)))</f>
        <v/>
      </c>
      <c r="CZ191" s="382" t="str">
        <f ca="1">+IF(OFFSET('Sanitation Data'!$G$28,0,10*ROW('Sanitation Data'!G185))="","",OFFSET('Sanitation Data'!$G$28,0,10*ROW('Sanitation Data'!G185)))</f>
        <v/>
      </c>
      <c r="DA191" s="382" t="str">
        <f ca="1">+IF(OFFSET('Sanitation Data'!$G$29,0,10*ROW('Sanitation Data'!G185))="","",OFFSET('Sanitation Data'!$G$29,0,10*ROW('Sanitation Data'!G185)))</f>
        <v/>
      </c>
      <c r="DB191" s="382" t="str">
        <f ca="1">+IF(OFFSET('Sanitation Data'!$G$30,0,10*ROW('Sanitation Data'!G185))="","",OFFSET('Sanitation Data'!$G$30,0,10*ROW('Sanitation Data'!G185)))</f>
        <v/>
      </c>
      <c r="DC191" s="382" t="str">
        <f ca="1">+IF(OFFSET('Sanitation Data'!$G$31,0,10*ROW('Sanitation Data'!G185))="","",OFFSET('Sanitation Data'!$G$31,0,10*ROW('Sanitation Data'!G185)))</f>
        <v/>
      </c>
      <c r="DD191" s="382" t="str">
        <f ca="1">+IF(OFFSET('Sanitation Data'!$G$32,0,10*ROW('Sanitation Data'!G185))="","",OFFSET('Sanitation Data'!$G$32,0,10*ROW('Sanitation Data'!G185)))</f>
        <v/>
      </c>
      <c r="DE191" s="382" t="str">
        <f ca="1">+IF(OFFSET('Sanitation Data'!$H$28,0,10*ROW('Sanitation Data'!H185))="","",OFFSET('Sanitation Data'!$H$28,0,10*ROW('Sanitation Data'!H185)))</f>
        <v/>
      </c>
      <c r="DF191" s="382" t="str">
        <f ca="1">+IF(OFFSET('Sanitation Data'!$H$29,0,10*ROW('Sanitation Data'!H185))="","",OFFSET('Sanitation Data'!$H$29,0,10*ROW('Sanitation Data'!H185)))</f>
        <v/>
      </c>
      <c r="DG191" s="382" t="str">
        <f ca="1">+IF(OFFSET('Sanitation Data'!$H$30,0,10*ROW('Sanitation Data'!H185))="","",OFFSET('Sanitation Data'!$H$30,0,10*ROW('Sanitation Data'!H185)))</f>
        <v/>
      </c>
      <c r="DH191" s="382" t="str">
        <f ca="1">+IF(OFFSET('Sanitation Data'!$H$31,0,10*ROW('Sanitation Data'!H185))="","",OFFSET('Sanitation Data'!$H$31,0,10*ROW('Sanitation Data'!H185)))</f>
        <v/>
      </c>
      <c r="DI191" s="382" t="str">
        <f ca="1">+IF(OFFSET('Sanitation Data'!$H$32,0,10*ROW('Sanitation Data'!H185))="","",OFFSET('Sanitation Data'!$H$32,0,10*ROW('Sanitation Data'!H185)))</f>
        <v/>
      </c>
      <c r="DJ191" s="382" t="str">
        <f ca="1">+IF(OFFSET('Sanitation Data'!$I$28,0,10*ROW('Sanitation Data'!I185))="","",OFFSET('Sanitation Data'!$I$28,0,10*ROW('Sanitation Data'!I185)))</f>
        <v/>
      </c>
      <c r="DK191" s="382" t="str">
        <f ca="1">+IF(OFFSET('Sanitation Data'!$I$29,0,10*ROW('Sanitation Data'!I185))="","",OFFSET('Sanitation Data'!$I$29,0,10*ROW('Sanitation Data'!I185)))</f>
        <v/>
      </c>
      <c r="DL191" s="382" t="str">
        <f ca="1">+IF(OFFSET('Sanitation Data'!$I$30,0,10*ROW('Sanitation Data'!I185))="","",OFFSET('Sanitation Data'!$I$30,0,10*ROW('Sanitation Data'!I185)))</f>
        <v/>
      </c>
      <c r="DM191" s="382" t="str">
        <f ca="1">+IF(OFFSET('Sanitation Data'!$I$31,0,10*ROW('Sanitation Data'!I185))="","",OFFSET('Sanitation Data'!$I$31,0,10*ROW('Sanitation Data'!I185)))</f>
        <v/>
      </c>
      <c r="DN191" s="382" t="str">
        <f ca="1">+IF(OFFSET('Sanitation Data'!$I$32,0,10*ROW('Sanitation Data'!I185))="","",OFFSET('Sanitation Data'!$I$32,0,10*ROW('Sanitation Data'!I185)))</f>
        <v/>
      </c>
      <c r="DO191" s="382" t="str">
        <f ca="1">+IF(OFFSET('Hygiene Data'!$D$11,0,10*ROW('Hygiene Data'!D185))="","",OFFSET('Hygiene Data'!$D$11,0,10*ROW('Hygiene Data'!D185)))</f>
        <v/>
      </c>
      <c r="DP191" s="382" t="str">
        <f ca="1">+IF(OFFSET('Hygiene Data'!$D$12,0,10*ROW('Hygiene Data'!D185))="","",OFFSET('Hygiene Data'!$D$12,0,10*ROW('Hygiene Data'!D185)))</f>
        <v/>
      </c>
      <c r="DQ191" s="382" t="str">
        <f ca="1">+IF(OFFSET('Hygiene Data'!$D$13,0,10*ROW('Hygiene Data'!D185))="","",OFFSET('Hygiene Data'!$D$13,0,10*ROW('Hygiene Data'!D185)))</f>
        <v/>
      </c>
      <c r="DR191" s="382" t="str">
        <f ca="1">+IF(OFFSET('Hygiene Data'!$E$11,0,10*ROW('Hygiene Data'!E185))="","",OFFSET('Hygiene Data'!$E$11,0,10*ROW('Hygiene Data'!E185)))</f>
        <v/>
      </c>
      <c r="DS191" s="382" t="str">
        <f ca="1">+IF(OFFSET('Hygiene Data'!$E$12,0,10*ROW('Hygiene Data'!E185))="","",OFFSET('Hygiene Data'!$E$12,0,10*ROW('Hygiene Data'!E185)))</f>
        <v/>
      </c>
      <c r="DT191" s="382" t="str">
        <f ca="1">+IF(OFFSET('Hygiene Data'!$E$13,0,10*ROW('Hygiene Data'!E185))="","",OFFSET('Hygiene Data'!$E$13,0,10*ROW('Hygiene Data'!E185)))</f>
        <v/>
      </c>
      <c r="DU191" s="382" t="str">
        <f ca="1">+IF(OFFSET('Hygiene Data'!$F$11,0,10*ROW('Hygiene Data'!F185))="","",OFFSET('Hygiene Data'!$F$11,0,10*ROW('Hygiene Data'!F185)))</f>
        <v/>
      </c>
      <c r="DV191" s="382" t="str">
        <f ca="1">+IF(OFFSET('Hygiene Data'!$F$12,0,10*ROW('Hygiene Data'!F185))="","",OFFSET('Hygiene Data'!$F$12,0,10*ROW('Hygiene Data'!F185)))</f>
        <v/>
      </c>
      <c r="DW191" s="382" t="str">
        <f ca="1">+IF(OFFSET('Hygiene Data'!$F$13,0,10*ROW('Hygiene Data'!F185))="","",OFFSET('Hygiene Data'!$F$13,0,10*ROW('Hygiene Data'!F185)))</f>
        <v/>
      </c>
      <c r="DX191" s="382" t="str">
        <f ca="1">+IF(OFFSET('Hygiene Data'!$G$11,0,10*ROW('Hygiene Data'!G185))="","",OFFSET('Hygiene Data'!$G$11,0,10*ROW('Hygiene Data'!G185)))</f>
        <v/>
      </c>
      <c r="DY191" s="382" t="str">
        <f ca="1">+IF(OFFSET('Hygiene Data'!$G$12,0,10*ROW('Hygiene Data'!G185))="","",OFFSET('Hygiene Data'!$G$12,0,10*ROW('Hygiene Data'!G185)))</f>
        <v/>
      </c>
      <c r="DZ191" s="382" t="str">
        <f ca="1">+IF(OFFSET('Hygiene Data'!$G$13,0,10*ROW('Hygiene Data'!G185))="","",OFFSET('Hygiene Data'!$G$13,0,10*ROW('Hygiene Data'!G185)))</f>
        <v/>
      </c>
      <c r="EA191" s="382" t="str">
        <f ca="1">+IF(OFFSET('Hygiene Data'!$H$11,0,10*ROW('Hygiene Data'!H185))="","",OFFSET('Hygiene Data'!$H$11,0,10*ROW('Hygiene Data'!H185)))</f>
        <v/>
      </c>
      <c r="EB191" s="382" t="str">
        <f ca="1">+IF(OFFSET('Hygiene Data'!$H$12,0,10*ROW('Hygiene Data'!H185))="","",OFFSET('Hygiene Data'!$H$12,0,10*ROW('Hygiene Data'!H185)))</f>
        <v/>
      </c>
      <c r="EC191" s="382" t="str">
        <f ca="1">+IF(OFFSET('Hygiene Data'!$H$13,0,10*ROW('Hygiene Data'!H185))="","",OFFSET('Hygiene Data'!$H$13,0,10*ROW('Hygiene Data'!H185)))</f>
        <v/>
      </c>
      <c r="ED191" s="382" t="str">
        <f ca="1">+IF(OFFSET('Hygiene Data'!$I$11,0,10*ROW('Hygiene Data'!I185))="","",OFFSET('Hygiene Data'!$I$11,0,10*ROW('Hygiene Data'!I185)))</f>
        <v/>
      </c>
      <c r="EE191" s="382" t="str">
        <f ca="1">+IF(OFFSET('Hygiene Data'!$I$12,0,10*ROW('Hygiene Data'!I185))="","",OFFSET('Hygiene Data'!$I$12,0,10*ROW('Hygiene Data'!I185)))</f>
        <v/>
      </c>
      <c r="EF191" s="382" t="str">
        <f ca="1">+IF(OFFSET('Hygiene Data'!$I$13,0,10*ROW('Hygiene Data'!I185))="","",OFFSET('Hygiene Data'!$I$13,0,10*ROW('Hygiene Data'!I185)))</f>
        <v/>
      </c>
    </row>
    <row r="192" spans="1:136" x14ac:dyDescent="0.25">
      <c r="A192" s="491" t="str">
        <f ca="1">+IF(OFFSET('Water Data'!$B$2,0,10*ROW('Water Data'!E186))="","",OFFSET('Water Data'!$B$2,0,10*ROW('Water Data'!E186)))</f>
        <v/>
      </c>
      <c r="B192" s="491"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18" t="str">
        <f t="shared" ca="1" si="2"/>
        <v/>
      </c>
      <c r="D192" s="519"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19"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19"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19"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19"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19"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19"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19"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19"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19"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19"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19"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19"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19"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19"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19"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19"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19"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20"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20"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20"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20"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20"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20"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20"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20"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20"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20"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20"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20"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20"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20"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20"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20"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20"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20"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20"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20"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20"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20"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20"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20"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20"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20"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20"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20"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20"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20"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21"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97"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21"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21"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21"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21"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21"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21"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21"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21"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21"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21"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21"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21"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21"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21"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21"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21"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82" t="str">
        <f ca="1">+IF(OFFSET('Water Data'!$D$27,0,10*ROW('Water Data'!D186))="","",OFFSET('Water Data'!$D$27,0,10*ROW('Water Data'!D186)))</f>
        <v/>
      </c>
      <c r="BT192" s="382" t="str">
        <f ca="1">+IF(OFFSET('Water Data'!$D$28,0,10*ROW('Water Data'!D186))="","",OFFSET('Water Data'!$D$28,0,10*ROW('Water Data'!D186)))</f>
        <v/>
      </c>
      <c r="BU192" s="382" t="str">
        <f ca="1">+IF(OFFSET('Water Data'!$D$29,0,10*ROW('Water Data'!D186))="","",OFFSET('Water Data'!$D$29,0,10*ROW('Water Data'!D186)))</f>
        <v/>
      </c>
      <c r="BV192" s="382" t="str">
        <f ca="1">+IF(OFFSET('Water Data'!$E$27,0,10*ROW('Water Data'!E186))="","",OFFSET('Water Data'!$E$27,0,10*ROW('Water Data'!E186)))</f>
        <v/>
      </c>
      <c r="BW192" s="382" t="str">
        <f ca="1">+IF(OFFSET('Water Data'!$E$28,0,10*ROW('Water Data'!E186))="","",OFFSET('Water Data'!$E$28,0,10*ROW('Water Data'!E186)))</f>
        <v/>
      </c>
      <c r="BX192" s="382" t="str">
        <f ca="1">+IF(OFFSET('Water Data'!$E$29,0,10*ROW('Water Data'!E186))="","",OFFSET('Water Data'!$E$29,0,10*ROW('Water Data'!E186)))</f>
        <v/>
      </c>
      <c r="BY192" s="382" t="str">
        <f ca="1">+IF(OFFSET('Water Data'!$F$27,0,10*ROW('Water Data'!F186))="","",OFFSET('Water Data'!$F$27,0,10*ROW('Water Data'!F186)))</f>
        <v/>
      </c>
      <c r="BZ192" s="382" t="str">
        <f ca="1">+IF(OFFSET('Water Data'!$F$28,0,10*ROW('Water Data'!F186))="","",OFFSET('Water Data'!$F$28,0,10*ROW('Water Data'!F186)))</f>
        <v/>
      </c>
      <c r="CA192" s="382" t="str">
        <f ca="1">+IF(OFFSET('Water Data'!$F$29,0,10*ROW('Water Data'!F186))="","",OFFSET('Water Data'!$F$29,0,10*ROW('Water Data'!F186)))</f>
        <v/>
      </c>
      <c r="CB192" s="382" t="str">
        <f ca="1">+IF(OFFSET('Water Data'!$G$27,0,10*ROW('Water Data'!G186))="","",OFFSET('Water Data'!$G$27,0,10*ROW('Water Data'!G186)))</f>
        <v/>
      </c>
      <c r="CC192" s="382" t="str">
        <f ca="1">+IF(OFFSET('Water Data'!$G$28,0,10*ROW('Water Data'!G186))="","",OFFSET('Water Data'!$G$28,0,10*ROW('Water Data'!G186)))</f>
        <v/>
      </c>
      <c r="CD192" s="382" t="str">
        <f ca="1">+IF(OFFSET('Water Data'!$G$29,0,10*ROW('Water Data'!G186))="","",OFFSET('Water Data'!$G$29,0,10*ROW('Water Data'!G186)))</f>
        <v/>
      </c>
      <c r="CE192" s="382" t="str">
        <f ca="1">+IF(OFFSET('Water Data'!$H$27,0,10*ROW('Water Data'!H186))="","",OFFSET('Water Data'!$H$27,0,10*ROW('Water Data'!H186)))</f>
        <v/>
      </c>
      <c r="CF192" s="382" t="str">
        <f ca="1">+IF(OFFSET('Water Data'!$H$28,0,10*ROW('Water Data'!H186))="","",OFFSET('Water Data'!$H$28,0,10*ROW('Water Data'!H186)))</f>
        <v/>
      </c>
      <c r="CG192" s="382" t="str">
        <f ca="1">+IF(OFFSET('Water Data'!$H$29,0,10*ROW('Water Data'!H186))="","",OFFSET('Water Data'!$H$29,0,10*ROW('Water Data'!H186)))</f>
        <v/>
      </c>
      <c r="CH192" s="382" t="str">
        <f ca="1">+IF(OFFSET('Water Data'!$I$27,0,10*ROW('Water Data'!I186))="","",OFFSET('Water Data'!$I$27,0,10*ROW('Water Data'!I186)))</f>
        <v/>
      </c>
      <c r="CI192" s="382" t="str">
        <f ca="1">+IF(OFFSET('Water Data'!$I$28,0,10*ROW('Water Data'!I186))="","",OFFSET('Water Data'!$I$28,0,10*ROW('Water Data'!I186)))</f>
        <v/>
      </c>
      <c r="CJ192" s="382" t="str">
        <f ca="1">+IF(OFFSET('Water Data'!$I$29,0,10*ROW('Water Data'!I186))="","",OFFSET('Water Data'!$I$29,0,10*ROW('Water Data'!I186)))</f>
        <v/>
      </c>
      <c r="CK192" s="382" t="str">
        <f ca="1">+IF(OFFSET('Sanitation Data'!$D$28,0,10*ROW('Sanitation Data'!D186))="","",OFFSET('Sanitation Data'!$D$28,0,10*ROW('Sanitation Data'!D186)))</f>
        <v/>
      </c>
      <c r="CL192" s="382" t="str">
        <f ca="1">+IF(OFFSET('Sanitation Data'!$D$29,0,10*ROW('Sanitation Data'!D186))="","",OFFSET('Sanitation Data'!$D$29,0,10*ROW('Sanitation Data'!D186)))</f>
        <v/>
      </c>
      <c r="CM192" s="382" t="str">
        <f ca="1">+IF(OFFSET('Sanitation Data'!$D$30,0,10*ROW('Sanitation Data'!D186))="","",OFFSET('Sanitation Data'!$D$30,0,10*ROW('Sanitation Data'!D186)))</f>
        <v/>
      </c>
      <c r="CN192" s="382" t="str">
        <f ca="1">+IF(OFFSET('Sanitation Data'!$D$31,0,10*ROW('Sanitation Data'!D186))="","",OFFSET('Sanitation Data'!$D$31,0,10*ROW('Sanitation Data'!D186)))</f>
        <v/>
      </c>
      <c r="CO192" s="382" t="str">
        <f ca="1">+IF(OFFSET('Sanitation Data'!$D$32,0,10*ROW('Sanitation Data'!D186))="","",OFFSET('Sanitation Data'!$D$32,0,10*ROW('Sanitation Data'!D186)))</f>
        <v/>
      </c>
      <c r="CP192" s="382" t="str">
        <f ca="1">+IF(OFFSET('Sanitation Data'!$E$28,0,10*ROW('Sanitation Data'!E186))="","",OFFSET('Sanitation Data'!$E$28,0,10*ROW('Sanitation Data'!E186)))</f>
        <v/>
      </c>
      <c r="CQ192" s="382" t="str">
        <f ca="1">+IF(OFFSET('Sanitation Data'!$E$29,0,10*ROW('Sanitation Data'!E186))="","",OFFSET('Sanitation Data'!$E$29,0,10*ROW('Sanitation Data'!E186)))</f>
        <v/>
      </c>
      <c r="CR192" s="382" t="str">
        <f ca="1">+IF(OFFSET('Sanitation Data'!$E$30,0,10*ROW('Sanitation Data'!E186))="","",OFFSET('Sanitation Data'!$E$30,0,10*ROW('Sanitation Data'!E186)))</f>
        <v/>
      </c>
      <c r="CS192" s="382" t="str">
        <f ca="1">+IF(OFFSET('Sanitation Data'!$E$31,0,10*ROW('Sanitation Data'!E186))="","",OFFSET('Sanitation Data'!$E$31,0,10*ROW('Sanitation Data'!E186)))</f>
        <v/>
      </c>
      <c r="CT192" s="382" t="str">
        <f ca="1">+IF(OFFSET('Sanitation Data'!$E$32,0,10*ROW('Sanitation Data'!E186))="","",OFFSET('Sanitation Data'!$E$32,0,10*ROW('Sanitation Data'!E186)))</f>
        <v/>
      </c>
      <c r="CU192" s="382" t="str">
        <f ca="1">+IF(OFFSET('Sanitation Data'!$F$28,0,10*ROW('Sanitation Data'!F186))="","",OFFSET('Sanitation Data'!$F$28,0,10*ROW('Sanitation Data'!F186)))</f>
        <v/>
      </c>
      <c r="CV192" s="382" t="str">
        <f ca="1">+IF(OFFSET('Sanitation Data'!$F$29,0,10*ROW('Sanitation Data'!F186))="","",OFFSET('Sanitation Data'!$F$29,0,10*ROW('Sanitation Data'!F186)))</f>
        <v/>
      </c>
      <c r="CW192" s="382" t="str">
        <f ca="1">+IF(OFFSET('Sanitation Data'!$F$30,0,10*ROW('Sanitation Data'!F186))="","",OFFSET('Sanitation Data'!$F$30,0,10*ROW('Sanitation Data'!F186)))</f>
        <v/>
      </c>
      <c r="CX192" s="382" t="str">
        <f ca="1">+IF(OFFSET('Sanitation Data'!$F$31,0,10*ROW('Sanitation Data'!F186))="","",OFFSET('Sanitation Data'!$F$31,0,10*ROW('Sanitation Data'!F186)))</f>
        <v/>
      </c>
      <c r="CY192" s="382" t="str">
        <f ca="1">+IF(OFFSET('Sanitation Data'!$F$32,0,10*ROW('Sanitation Data'!F186))="","",OFFSET('Sanitation Data'!$F$32,0,10*ROW('Sanitation Data'!F186)))</f>
        <v/>
      </c>
      <c r="CZ192" s="382" t="str">
        <f ca="1">+IF(OFFSET('Sanitation Data'!$G$28,0,10*ROW('Sanitation Data'!G186))="","",OFFSET('Sanitation Data'!$G$28,0,10*ROW('Sanitation Data'!G186)))</f>
        <v/>
      </c>
      <c r="DA192" s="382" t="str">
        <f ca="1">+IF(OFFSET('Sanitation Data'!$G$29,0,10*ROW('Sanitation Data'!G186))="","",OFFSET('Sanitation Data'!$G$29,0,10*ROW('Sanitation Data'!G186)))</f>
        <v/>
      </c>
      <c r="DB192" s="382" t="str">
        <f ca="1">+IF(OFFSET('Sanitation Data'!$G$30,0,10*ROW('Sanitation Data'!G186))="","",OFFSET('Sanitation Data'!$G$30,0,10*ROW('Sanitation Data'!G186)))</f>
        <v/>
      </c>
      <c r="DC192" s="382" t="str">
        <f ca="1">+IF(OFFSET('Sanitation Data'!$G$31,0,10*ROW('Sanitation Data'!G186))="","",OFFSET('Sanitation Data'!$G$31,0,10*ROW('Sanitation Data'!G186)))</f>
        <v/>
      </c>
      <c r="DD192" s="382" t="str">
        <f ca="1">+IF(OFFSET('Sanitation Data'!$G$32,0,10*ROW('Sanitation Data'!G186))="","",OFFSET('Sanitation Data'!$G$32,0,10*ROW('Sanitation Data'!G186)))</f>
        <v/>
      </c>
      <c r="DE192" s="382" t="str">
        <f ca="1">+IF(OFFSET('Sanitation Data'!$H$28,0,10*ROW('Sanitation Data'!H186))="","",OFFSET('Sanitation Data'!$H$28,0,10*ROW('Sanitation Data'!H186)))</f>
        <v/>
      </c>
      <c r="DF192" s="382" t="str">
        <f ca="1">+IF(OFFSET('Sanitation Data'!$H$29,0,10*ROW('Sanitation Data'!H186))="","",OFFSET('Sanitation Data'!$H$29,0,10*ROW('Sanitation Data'!H186)))</f>
        <v/>
      </c>
      <c r="DG192" s="382" t="str">
        <f ca="1">+IF(OFFSET('Sanitation Data'!$H$30,0,10*ROW('Sanitation Data'!H186))="","",OFFSET('Sanitation Data'!$H$30,0,10*ROW('Sanitation Data'!H186)))</f>
        <v/>
      </c>
      <c r="DH192" s="382" t="str">
        <f ca="1">+IF(OFFSET('Sanitation Data'!$H$31,0,10*ROW('Sanitation Data'!H186))="","",OFFSET('Sanitation Data'!$H$31,0,10*ROW('Sanitation Data'!H186)))</f>
        <v/>
      </c>
      <c r="DI192" s="382" t="str">
        <f ca="1">+IF(OFFSET('Sanitation Data'!$H$32,0,10*ROW('Sanitation Data'!H186))="","",OFFSET('Sanitation Data'!$H$32,0,10*ROW('Sanitation Data'!H186)))</f>
        <v/>
      </c>
      <c r="DJ192" s="382" t="str">
        <f ca="1">+IF(OFFSET('Sanitation Data'!$I$28,0,10*ROW('Sanitation Data'!I186))="","",OFFSET('Sanitation Data'!$I$28,0,10*ROW('Sanitation Data'!I186)))</f>
        <v/>
      </c>
      <c r="DK192" s="382" t="str">
        <f ca="1">+IF(OFFSET('Sanitation Data'!$I$29,0,10*ROW('Sanitation Data'!I186))="","",OFFSET('Sanitation Data'!$I$29,0,10*ROW('Sanitation Data'!I186)))</f>
        <v/>
      </c>
      <c r="DL192" s="382" t="str">
        <f ca="1">+IF(OFFSET('Sanitation Data'!$I$30,0,10*ROW('Sanitation Data'!I186))="","",OFFSET('Sanitation Data'!$I$30,0,10*ROW('Sanitation Data'!I186)))</f>
        <v/>
      </c>
      <c r="DM192" s="382" t="str">
        <f ca="1">+IF(OFFSET('Sanitation Data'!$I$31,0,10*ROW('Sanitation Data'!I186))="","",OFFSET('Sanitation Data'!$I$31,0,10*ROW('Sanitation Data'!I186)))</f>
        <v/>
      </c>
      <c r="DN192" s="382" t="str">
        <f ca="1">+IF(OFFSET('Sanitation Data'!$I$32,0,10*ROW('Sanitation Data'!I186))="","",OFFSET('Sanitation Data'!$I$32,0,10*ROW('Sanitation Data'!I186)))</f>
        <v/>
      </c>
      <c r="DO192" s="382" t="str">
        <f ca="1">+IF(OFFSET('Hygiene Data'!$D$11,0,10*ROW('Hygiene Data'!D186))="","",OFFSET('Hygiene Data'!$D$11,0,10*ROW('Hygiene Data'!D186)))</f>
        <v/>
      </c>
      <c r="DP192" s="382" t="str">
        <f ca="1">+IF(OFFSET('Hygiene Data'!$D$12,0,10*ROW('Hygiene Data'!D186))="","",OFFSET('Hygiene Data'!$D$12,0,10*ROW('Hygiene Data'!D186)))</f>
        <v/>
      </c>
      <c r="DQ192" s="382" t="str">
        <f ca="1">+IF(OFFSET('Hygiene Data'!$D$13,0,10*ROW('Hygiene Data'!D186))="","",OFFSET('Hygiene Data'!$D$13,0,10*ROW('Hygiene Data'!D186)))</f>
        <v/>
      </c>
      <c r="DR192" s="382" t="str">
        <f ca="1">+IF(OFFSET('Hygiene Data'!$E$11,0,10*ROW('Hygiene Data'!E186))="","",OFFSET('Hygiene Data'!$E$11,0,10*ROW('Hygiene Data'!E186)))</f>
        <v/>
      </c>
      <c r="DS192" s="382" t="str">
        <f ca="1">+IF(OFFSET('Hygiene Data'!$E$12,0,10*ROW('Hygiene Data'!E186))="","",OFFSET('Hygiene Data'!$E$12,0,10*ROW('Hygiene Data'!E186)))</f>
        <v/>
      </c>
      <c r="DT192" s="382" t="str">
        <f ca="1">+IF(OFFSET('Hygiene Data'!$E$13,0,10*ROW('Hygiene Data'!E186))="","",OFFSET('Hygiene Data'!$E$13,0,10*ROW('Hygiene Data'!E186)))</f>
        <v/>
      </c>
      <c r="DU192" s="382" t="str">
        <f ca="1">+IF(OFFSET('Hygiene Data'!$F$11,0,10*ROW('Hygiene Data'!F186))="","",OFFSET('Hygiene Data'!$F$11,0,10*ROW('Hygiene Data'!F186)))</f>
        <v/>
      </c>
      <c r="DV192" s="382" t="str">
        <f ca="1">+IF(OFFSET('Hygiene Data'!$F$12,0,10*ROW('Hygiene Data'!F186))="","",OFFSET('Hygiene Data'!$F$12,0,10*ROW('Hygiene Data'!F186)))</f>
        <v/>
      </c>
      <c r="DW192" s="382" t="str">
        <f ca="1">+IF(OFFSET('Hygiene Data'!$F$13,0,10*ROW('Hygiene Data'!F186))="","",OFFSET('Hygiene Data'!$F$13,0,10*ROW('Hygiene Data'!F186)))</f>
        <v/>
      </c>
      <c r="DX192" s="382" t="str">
        <f ca="1">+IF(OFFSET('Hygiene Data'!$G$11,0,10*ROW('Hygiene Data'!G186))="","",OFFSET('Hygiene Data'!$G$11,0,10*ROW('Hygiene Data'!G186)))</f>
        <v/>
      </c>
      <c r="DY192" s="382" t="str">
        <f ca="1">+IF(OFFSET('Hygiene Data'!$G$12,0,10*ROW('Hygiene Data'!G186))="","",OFFSET('Hygiene Data'!$G$12,0,10*ROW('Hygiene Data'!G186)))</f>
        <v/>
      </c>
      <c r="DZ192" s="382" t="str">
        <f ca="1">+IF(OFFSET('Hygiene Data'!$G$13,0,10*ROW('Hygiene Data'!G186))="","",OFFSET('Hygiene Data'!$G$13,0,10*ROW('Hygiene Data'!G186)))</f>
        <v/>
      </c>
      <c r="EA192" s="382" t="str">
        <f ca="1">+IF(OFFSET('Hygiene Data'!$H$11,0,10*ROW('Hygiene Data'!H186))="","",OFFSET('Hygiene Data'!$H$11,0,10*ROW('Hygiene Data'!H186)))</f>
        <v/>
      </c>
      <c r="EB192" s="382" t="str">
        <f ca="1">+IF(OFFSET('Hygiene Data'!$H$12,0,10*ROW('Hygiene Data'!H186))="","",OFFSET('Hygiene Data'!$H$12,0,10*ROW('Hygiene Data'!H186)))</f>
        <v/>
      </c>
      <c r="EC192" s="382" t="str">
        <f ca="1">+IF(OFFSET('Hygiene Data'!$H$13,0,10*ROW('Hygiene Data'!H186))="","",OFFSET('Hygiene Data'!$H$13,0,10*ROW('Hygiene Data'!H186)))</f>
        <v/>
      </c>
      <c r="ED192" s="382" t="str">
        <f ca="1">+IF(OFFSET('Hygiene Data'!$I$11,0,10*ROW('Hygiene Data'!I186))="","",OFFSET('Hygiene Data'!$I$11,0,10*ROW('Hygiene Data'!I186)))</f>
        <v/>
      </c>
      <c r="EE192" s="382" t="str">
        <f ca="1">+IF(OFFSET('Hygiene Data'!$I$12,0,10*ROW('Hygiene Data'!I186))="","",OFFSET('Hygiene Data'!$I$12,0,10*ROW('Hygiene Data'!I186)))</f>
        <v/>
      </c>
      <c r="EF192" s="382" t="str">
        <f ca="1">+IF(OFFSET('Hygiene Data'!$I$13,0,10*ROW('Hygiene Data'!I186))="","",OFFSET('Hygiene Data'!$I$13,0,10*ROW('Hygiene Data'!I186)))</f>
        <v/>
      </c>
    </row>
    <row r="193" spans="1:136" x14ac:dyDescent="0.25">
      <c r="A193" s="491" t="str">
        <f ca="1">+IF(OFFSET('Water Data'!$B$2,0,10*ROW('Water Data'!E187))="","",OFFSET('Water Data'!$B$2,0,10*ROW('Water Data'!E187)))</f>
        <v/>
      </c>
      <c r="B193" s="491"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18" t="str">
        <f t="shared" ca="1" si="2"/>
        <v/>
      </c>
      <c r="D193" s="519"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19"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19"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19"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19"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19"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19"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19"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19"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19"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19"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19"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19"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19"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19"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19"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19"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19"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20"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20"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20"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20"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20"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20"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20"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20"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20"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20"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20"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20"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20"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20"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20"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20"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20"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20"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20"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20"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20"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20"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20"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20"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20"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20"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20"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20"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20"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20"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21"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97"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21"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21"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21"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21"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21"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21"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21"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21"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21"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21"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21"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21"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21"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21"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21"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21"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82" t="str">
        <f ca="1">+IF(OFFSET('Water Data'!$D$27,0,10*ROW('Water Data'!D187))="","",OFFSET('Water Data'!$D$27,0,10*ROW('Water Data'!D187)))</f>
        <v/>
      </c>
      <c r="BT193" s="382" t="str">
        <f ca="1">+IF(OFFSET('Water Data'!$D$28,0,10*ROW('Water Data'!D187))="","",OFFSET('Water Data'!$D$28,0,10*ROW('Water Data'!D187)))</f>
        <v/>
      </c>
      <c r="BU193" s="382" t="str">
        <f ca="1">+IF(OFFSET('Water Data'!$D$29,0,10*ROW('Water Data'!D187))="","",OFFSET('Water Data'!$D$29,0,10*ROW('Water Data'!D187)))</f>
        <v/>
      </c>
      <c r="BV193" s="382" t="str">
        <f ca="1">+IF(OFFSET('Water Data'!$E$27,0,10*ROW('Water Data'!E187))="","",OFFSET('Water Data'!$E$27,0,10*ROW('Water Data'!E187)))</f>
        <v/>
      </c>
      <c r="BW193" s="382" t="str">
        <f ca="1">+IF(OFFSET('Water Data'!$E$28,0,10*ROW('Water Data'!E187))="","",OFFSET('Water Data'!$E$28,0,10*ROW('Water Data'!E187)))</f>
        <v/>
      </c>
      <c r="BX193" s="382" t="str">
        <f ca="1">+IF(OFFSET('Water Data'!$E$29,0,10*ROW('Water Data'!E187))="","",OFFSET('Water Data'!$E$29,0,10*ROW('Water Data'!E187)))</f>
        <v/>
      </c>
      <c r="BY193" s="382" t="str">
        <f ca="1">+IF(OFFSET('Water Data'!$F$27,0,10*ROW('Water Data'!F187))="","",OFFSET('Water Data'!$F$27,0,10*ROW('Water Data'!F187)))</f>
        <v/>
      </c>
      <c r="BZ193" s="382" t="str">
        <f ca="1">+IF(OFFSET('Water Data'!$F$28,0,10*ROW('Water Data'!F187))="","",OFFSET('Water Data'!$F$28,0,10*ROW('Water Data'!F187)))</f>
        <v/>
      </c>
      <c r="CA193" s="382" t="str">
        <f ca="1">+IF(OFFSET('Water Data'!$F$29,0,10*ROW('Water Data'!F187))="","",OFFSET('Water Data'!$F$29,0,10*ROW('Water Data'!F187)))</f>
        <v/>
      </c>
      <c r="CB193" s="382" t="str">
        <f ca="1">+IF(OFFSET('Water Data'!$G$27,0,10*ROW('Water Data'!G187))="","",OFFSET('Water Data'!$G$27,0,10*ROW('Water Data'!G187)))</f>
        <v/>
      </c>
      <c r="CC193" s="382" t="str">
        <f ca="1">+IF(OFFSET('Water Data'!$G$28,0,10*ROW('Water Data'!G187))="","",OFFSET('Water Data'!$G$28,0,10*ROW('Water Data'!G187)))</f>
        <v/>
      </c>
      <c r="CD193" s="382" t="str">
        <f ca="1">+IF(OFFSET('Water Data'!$G$29,0,10*ROW('Water Data'!G187))="","",OFFSET('Water Data'!$G$29,0,10*ROW('Water Data'!G187)))</f>
        <v/>
      </c>
      <c r="CE193" s="382" t="str">
        <f ca="1">+IF(OFFSET('Water Data'!$H$27,0,10*ROW('Water Data'!H187))="","",OFFSET('Water Data'!$H$27,0,10*ROW('Water Data'!H187)))</f>
        <v/>
      </c>
      <c r="CF193" s="382" t="str">
        <f ca="1">+IF(OFFSET('Water Data'!$H$28,0,10*ROW('Water Data'!H187))="","",OFFSET('Water Data'!$H$28,0,10*ROW('Water Data'!H187)))</f>
        <v/>
      </c>
      <c r="CG193" s="382" t="str">
        <f ca="1">+IF(OFFSET('Water Data'!$H$29,0,10*ROW('Water Data'!H187))="","",OFFSET('Water Data'!$H$29,0,10*ROW('Water Data'!H187)))</f>
        <v/>
      </c>
      <c r="CH193" s="382" t="str">
        <f ca="1">+IF(OFFSET('Water Data'!$I$27,0,10*ROW('Water Data'!I187))="","",OFFSET('Water Data'!$I$27,0,10*ROW('Water Data'!I187)))</f>
        <v/>
      </c>
      <c r="CI193" s="382" t="str">
        <f ca="1">+IF(OFFSET('Water Data'!$I$28,0,10*ROW('Water Data'!I187))="","",OFFSET('Water Data'!$I$28,0,10*ROW('Water Data'!I187)))</f>
        <v/>
      </c>
      <c r="CJ193" s="382" t="str">
        <f ca="1">+IF(OFFSET('Water Data'!$I$29,0,10*ROW('Water Data'!I187))="","",OFFSET('Water Data'!$I$29,0,10*ROW('Water Data'!I187)))</f>
        <v/>
      </c>
      <c r="CK193" s="382" t="str">
        <f ca="1">+IF(OFFSET('Sanitation Data'!$D$28,0,10*ROW('Sanitation Data'!D187))="","",OFFSET('Sanitation Data'!$D$28,0,10*ROW('Sanitation Data'!D187)))</f>
        <v/>
      </c>
      <c r="CL193" s="382" t="str">
        <f ca="1">+IF(OFFSET('Sanitation Data'!$D$29,0,10*ROW('Sanitation Data'!D187))="","",OFFSET('Sanitation Data'!$D$29,0,10*ROW('Sanitation Data'!D187)))</f>
        <v/>
      </c>
      <c r="CM193" s="382" t="str">
        <f ca="1">+IF(OFFSET('Sanitation Data'!$D$30,0,10*ROW('Sanitation Data'!D187))="","",OFFSET('Sanitation Data'!$D$30,0,10*ROW('Sanitation Data'!D187)))</f>
        <v/>
      </c>
      <c r="CN193" s="382" t="str">
        <f ca="1">+IF(OFFSET('Sanitation Data'!$D$31,0,10*ROW('Sanitation Data'!D187))="","",OFFSET('Sanitation Data'!$D$31,0,10*ROW('Sanitation Data'!D187)))</f>
        <v/>
      </c>
      <c r="CO193" s="382" t="str">
        <f ca="1">+IF(OFFSET('Sanitation Data'!$D$32,0,10*ROW('Sanitation Data'!D187))="","",OFFSET('Sanitation Data'!$D$32,0,10*ROW('Sanitation Data'!D187)))</f>
        <v/>
      </c>
      <c r="CP193" s="382" t="str">
        <f ca="1">+IF(OFFSET('Sanitation Data'!$E$28,0,10*ROW('Sanitation Data'!E187))="","",OFFSET('Sanitation Data'!$E$28,0,10*ROW('Sanitation Data'!E187)))</f>
        <v/>
      </c>
      <c r="CQ193" s="382" t="str">
        <f ca="1">+IF(OFFSET('Sanitation Data'!$E$29,0,10*ROW('Sanitation Data'!E187))="","",OFFSET('Sanitation Data'!$E$29,0,10*ROW('Sanitation Data'!E187)))</f>
        <v/>
      </c>
      <c r="CR193" s="382" t="str">
        <f ca="1">+IF(OFFSET('Sanitation Data'!$E$30,0,10*ROW('Sanitation Data'!E187))="","",OFFSET('Sanitation Data'!$E$30,0,10*ROW('Sanitation Data'!E187)))</f>
        <v/>
      </c>
      <c r="CS193" s="382" t="str">
        <f ca="1">+IF(OFFSET('Sanitation Data'!$E$31,0,10*ROW('Sanitation Data'!E187))="","",OFFSET('Sanitation Data'!$E$31,0,10*ROW('Sanitation Data'!E187)))</f>
        <v/>
      </c>
      <c r="CT193" s="382" t="str">
        <f ca="1">+IF(OFFSET('Sanitation Data'!$E$32,0,10*ROW('Sanitation Data'!E187))="","",OFFSET('Sanitation Data'!$E$32,0,10*ROW('Sanitation Data'!E187)))</f>
        <v/>
      </c>
      <c r="CU193" s="382" t="str">
        <f ca="1">+IF(OFFSET('Sanitation Data'!$F$28,0,10*ROW('Sanitation Data'!F187))="","",OFFSET('Sanitation Data'!$F$28,0,10*ROW('Sanitation Data'!F187)))</f>
        <v/>
      </c>
      <c r="CV193" s="382" t="str">
        <f ca="1">+IF(OFFSET('Sanitation Data'!$F$29,0,10*ROW('Sanitation Data'!F187))="","",OFFSET('Sanitation Data'!$F$29,0,10*ROW('Sanitation Data'!F187)))</f>
        <v/>
      </c>
      <c r="CW193" s="382" t="str">
        <f ca="1">+IF(OFFSET('Sanitation Data'!$F$30,0,10*ROW('Sanitation Data'!F187))="","",OFFSET('Sanitation Data'!$F$30,0,10*ROW('Sanitation Data'!F187)))</f>
        <v/>
      </c>
      <c r="CX193" s="382" t="str">
        <f ca="1">+IF(OFFSET('Sanitation Data'!$F$31,0,10*ROW('Sanitation Data'!F187))="","",OFFSET('Sanitation Data'!$F$31,0,10*ROW('Sanitation Data'!F187)))</f>
        <v/>
      </c>
      <c r="CY193" s="382" t="str">
        <f ca="1">+IF(OFFSET('Sanitation Data'!$F$32,0,10*ROW('Sanitation Data'!F187))="","",OFFSET('Sanitation Data'!$F$32,0,10*ROW('Sanitation Data'!F187)))</f>
        <v/>
      </c>
      <c r="CZ193" s="382" t="str">
        <f ca="1">+IF(OFFSET('Sanitation Data'!$G$28,0,10*ROW('Sanitation Data'!G187))="","",OFFSET('Sanitation Data'!$G$28,0,10*ROW('Sanitation Data'!G187)))</f>
        <v/>
      </c>
      <c r="DA193" s="382" t="str">
        <f ca="1">+IF(OFFSET('Sanitation Data'!$G$29,0,10*ROW('Sanitation Data'!G187))="","",OFFSET('Sanitation Data'!$G$29,0,10*ROW('Sanitation Data'!G187)))</f>
        <v/>
      </c>
      <c r="DB193" s="382" t="str">
        <f ca="1">+IF(OFFSET('Sanitation Data'!$G$30,0,10*ROW('Sanitation Data'!G187))="","",OFFSET('Sanitation Data'!$G$30,0,10*ROW('Sanitation Data'!G187)))</f>
        <v/>
      </c>
      <c r="DC193" s="382" t="str">
        <f ca="1">+IF(OFFSET('Sanitation Data'!$G$31,0,10*ROW('Sanitation Data'!G187))="","",OFFSET('Sanitation Data'!$G$31,0,10*ROW('Sanitation Data'!G187)))</f>
        <v/>
      </c>
      <c r="DD193" s="382" t="str">
        <f ca="1">+IF(OFFSET('Sanitation Data'!$G$32,0,10*ROW('Sanitation Data'!G187))="","",OFFSET('Sanitation Data'!$G$32,0,10*ROW('Sanitation Data'!G187)))</f>
        <v/>
      </c>
      <c r="DE193" s="382" t="str">
        <f ca="1">+IF(OFFSET('Sanitation Data'!$H$28,0,10*ROW('Sanitation Data'!H187))="","",OFFSET('Sanitation Data'!$H$28,0,10*ROW('Sanitation Data'!H187)))</f>
        <v/>
      </c>
      <c r="DF193" s="382" t="str">
        <f ca="1">+IF(OFFSET('Sanitation Data'!$H$29,0,10*ROW('Sanitation Data'!H187))="","",OFFSET('Sanitation Data'!$H$29,0,10*ROW('Sanitation Data'!H187)))</f>
        <v/>
      </c>
      <c r="DG193" s="382" t="str">
        <f ca="1">+IF(OFFSET('Sanitation Data'!$H$30,0,10*ROW('Sanitation Data'!H187))="","",OFFSET('Sanitation Data'!$H$30,0,10*ROW('Sanitation Data'!H187)))</f>
        <v/>
      </c>
      <c r="DH193" s="382" t="str">
        <f ca="1">+IF(OFFSET('Sanitation Data'!$H$31,0,10*ROW('Sanitation Data'!H187))="","",OFFSET('Sanitation Data'!$H$31,0,10*ROW('Sanitation Data'!H187)))</f>
        <v/>
      </c>
      <c r="DI193" s="382" t="str">
        <f ca="1">+IF(OFFSET('Sanitation Data'!$H$32,0,10*ROW('Sanitation Data'!H187))="","",OFFSET('Sanitation Data'!$H$32,0,10*ROW('Sanitation Data'!H187)))</f>
        <v/>
      </c>
      <c r="DJ193" s="382" t="str">
        <f ca="1">+IF(OFFSET('Sanitation Data'!$I$28,0,10*ROW('Sanitation Data'!I187))="","",OFFSET('Sanitation Data'!$I$28,0,10*ROW('Sanitation Data'!I187)))</f>
        <v/>
      </c>
      <c r="DK193" s="382" t="str">
        <f ca="1">+IF(OFFSET('Sanitation Data'!$I$29,0,10*ROW('Sanitation Data'!I187))="","",OFFSET('Sanitation Data'!$I$29,0,10*ROW('Sanitation Data'!I187)))</f>
        <v/>
      </c>
      <c r="DL193" s="382" t="str">
        <f ca="1">+IF(OFFSET('Sanitation Data'!$I$30,0,10*ROW('Sanitation Data'!I187))="","",OFFSET('Sanitation Data'!$I$30,0,10*ROW('Sanitation Data'!I187)))</f>
        <v/>
      </c>
      <c r="DM193" s="382" t="str">
        <f ca="1">+IF(OFFSET('Sanitation Data'!$I$31,0,10*ROW('Sanitation Data'!I187))="","",OFFSET('Sanitation Data'!$I$31,0,10*ROW('Sanitation Data'!I187)))</f>
        <v/>
      </c>
      <c r="DN193" s="382" t="str">
        <f ca="1">+IF(OFFSET('Sanitation Data'!$I$32,0,10*ROW('Sanitation Data'!I187))="","",OFFSET('Sanitation Data'!$I$32,0,10*ROW('Sanitation Data'!I187)))</f>
        <v/>
      </c>
      <c r="DO193" s="382" t="str">
        <f ca="1">+IF(OFFSET('Hygiene Data'!$D$11,0,10*ROW('Hygiene Data'!D187))="","",OFFSET('Hygiene Data'!$D$11,0,10*ROW('Hygiene Data'!D187)))</f>
        <v/>
      </c>
      <c r="DP193" s="382" t="str">
        <f ca="1">+IF(OFFSET('Hygiene Data'!$D$12,0,10*ROW('Hygiene Data'!D187))="","",OFFSET('Hygiene Data'!$D$12,0,10*ROW('Hygiene Data'!D187)))</f>
        <v/>
      </c>
      <c r="DQ193" s="382" t="str">
        <f ca="1">+IF(OFFSET('Hygiene Data'!$D$13,0,10*ROW('Hygiene Data'!D187))="","",OFFSET('Hygiene Data'!$D$13,0,10*ROW('Hygiene Data'!D187)))</f>
        <v/>
      </c>
      <c r="DR193" s="382" t="str">
        <f ca="1">+IF(OFFSET('Hygiene Data'!$E$11,0,10*ROW('Hygiene Data'!E187))="","",OFFSET('Hygiene Data'!$E$11,0,10*ROW('Hygiene Data'!E187)))</f>
        <v/>
      </c>
      <c r="DS193" s="382" t="str">
        <f ca="1">+IF(OFFSET('Hygiene Data'!$E$12,0,10*ROW('Hygiene Data'!E187))="","",OFFSET('Hygiene Data'!$E$12,0,10*ROW('Hygiene Data'!E187)))</f>
        <v/>
      </c>
      <c r="DT193" s="382" t="str">
        <f ca="1">+IF(OFFSET('Hygiene Data'!$E$13,0,10*ROW('Hygiene Data'!E187))="","",OFFSET('Hygiene Data'!$E$13,0,10*ROW('Hygiene Data'!E187)))</f>
        <v/>
      </c>
      <c r="DU193" s="382" t="str">
        <f ca="1">+IF(OFFSET('Hygiene Data'!$F$11,0,10*ROW('Hygiene Data'!F187))="","",OFFSET('Hygiene Data'!$F$11,0,10*ROW('Hygiene Data'!F187)))</f>
        <v/>
      </c>
      <c r="DV193" s="382" t="str">
        <f ca="1">+IF(OFFSET('Hygiene Data'!$F$12,0,10*ROW('Hygiene Data'!F187))="","",OFFSET('Hygiene Data'!$F$12,0,10*ROW('Hygiene Data'!F187)))</f>
        <v/>
      </c>
      <c r="DW193" s="382" t="str">
        <f ca="1">+IF(OFFSET('Hygiene Data'!$F$13,0,10*ROW('Hygiene Data'!F187))="","",OFFSET('Hygiene Data'!$F$13,0,10*ROW('Hygiene Data'!F187)))</f>
        <v/>
      </c>
      <c r="DX193" s="382" t="str">
        <f ca="1">+IF(OFFSET('Hygiene Data'!$G$11,0,10*ROW('Hygiene Data'!G187))="","",OFFSET('Hygiene Data'!$G$11,0,10*ROW('Hygiene Data'!G187)))</f>
        <v/>
      </c>
      <c r="DY193" s="382" t="str">
        <f ca="1">+IF(OFFSET('Hygiene Data'!$G$12,0,10*ROW('Hygiene Data'!G187))="","",OFFSET('Hygiene Data'!$G$12,0,10*ROW('Hygiene Data'!G187)))</f>
        <v/>
      </c>
      <c r="DZ193" s="382" t="str">
        <f ca="1">+IF(OFFSET('Hygiene Data'!$G$13,0,10*ROW('Hygiene Data'!G187))="","",OFFSET('Hygiene Data'!$G$13,0,10*ROW('Hygiene Data'!G187)))</f>
        <v/>
      </c>
      <c r="EA193" s="382" t="str">
        <f ca="1">+IF(OFFSET('Hygiene Data'!$H$11,0,10*ROW('Hygiene Data'!H187))="","",OFFSET('Hygiene Data'!$H$11,0,10*ROW('Hygiene Data'!H187)))</f>
        <v/>
      </c>
      <c r="EB193" s="382" t="str">
        <f ca="1">+IF(OFFSET('Hygiene Data'!$H$12,0,10*ROW('Hygiene Data'!H187))="","",OFFSET('Hygiene Data'!$H$12,0,10*ROW('Hygiene Data'!H187)))</f>
        <v/>
      </c>
      <c r="EC193" s="382" t="str">
        <f ca="1">+IF(OFFSET('Hygiene Data'!$H$13,0,10*ROW('Hygiene Data'!H187))="","",OFFSET('Hygiene Data'!$H$13,0,10*ROW('Hygiene Data'!H187)))</f>
        <v/>
      </c>
      <c r="ED193" s="382" t="str">
        <f ca="1">+IF(OFFSET('Hygiene Data'!$I$11,0,10*ROW('Hygiene Data'!I187))="","",OFFSET('Hygiene Data'!$I$11,0,10*ROW('Hygiene Data'!I187)))</f>
        <v/>
      </c>
      <c r="EE193" s="382" t="str">
        <f ca="1">+IF(OFFSET('Hygiene Data'!$I$12,0,10*ROW('Hygiene Data'!I187))="","",OFFSET('Hygiene Data'!$I$12,0,10*ROW('Hygiene Data'!I187)))</f>
        <v/>
      </c>
      <c r="EF193" s="382" t="str">
        <f ca="1">+IF(OFFSET('Hygiene Data'!$I$13,0,10*ROW('Hygiene Data'!I187))="","",OFFSET('Hygiene Data'!$I$13,0,10*ROW('Hygiene Data'!I187)))</f>
        <v/>
      </c>
    </row>
    <row r="194" spans="1:136" x14ac:dyDescent="0.25">
      <c r="A194" s="491" t="str">
        <f ca="1">+IF(OFFSET('Water Data'!$B$2,0,10*ROW('Water Data'!E188))="","",OFFSET('Water Data'!$B$2,0,10*ROW('Water Data'!E188)))</f>
        <v/>
      </c>
      <c r="B194" s="491"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18" t="str">
        <f t="shared" ca="1" si="2"/>
        <v/>
      </c>
      <c r="D194" s="519"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19"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19"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19"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19"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19"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19"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19"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19"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19"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19"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19"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19"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19"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19"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19"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19"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19"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20"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20"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20"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20"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20"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20"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20"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20"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20"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20"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20"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20"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20"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20"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20"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20"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20"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20"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20"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20"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20"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20"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20"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20"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20"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20"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20"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20"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20"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20"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21"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97"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21"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21"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21"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21"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21"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21"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21"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21"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21"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21"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21"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21"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21"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21"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21"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21"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82" t="str">
        <f ca="1">+IF(OFFSET('Water Data'!$D$27,0,10*ROW('Water Data'!D188))="","",OFFSET('Water Data'!$D$27,0,10*ROW('Water Data'!D188)))</f>
        <v/>
      </c>
      <c r="BT194" s="382" t="str">
        <f ca="1">+IF(OFFSET('Water Data'!$D$28,0,10*ROW('Water Data'!D188))="","",OFFSET('Water Data'!$D$28,0,10*ROW('Water Data'!D188)))</f>
        <v/>
      </c>
      <c r="BU194" s="382" t="str">
        <f ca="1">+IF(OFFSET('Water Data'!$D$29,0,10*ROW('Water Data'!D188))="","",OFFSET('Water Data'!$D$29,0,10*ROW('Water Data'!D188)))</f>
        <v/>
      </c>
      <c r="BV194" s="382" t="str">
        <f ca="1">+IF(OFFSET('Water Data'!$E$27,0,10*ROW('Water Data'!E188))="","",OFFSET('Water Data'!$E$27,0,10*ROW('Water Data'!E188)))</f>
        <v/>
      </c>
      <c r="BW194" s="382" t="str">
        <f ca="1">+IF(OFFSET('Water Data'!$E$28,0,10*ROW('Water Data'!E188))="","",OFFSET('Water Data'!$E$28,0,10*ROW('Water Data'!E188)))</f>
        <v/>
      </c>
      <c r="BX194" s="382" t="str">
        <f ca="1">+IF(OFFSET('Water Data'!$E$29,0,10*ROW('Water Data'!E188))="","",OFFSET('Water Data'!$E$29,0,10*ROW('Water Data'!E188)))</f>
        <v/>
      </c>
      <c r="BY194" s="382" t="str">
        <f ca="1">+IF(OFFSET('Water Data'!$F$27,0,10*ROW('Water Data'!F188))="","",OFFSET('Water Data'!$F$27,0,10*ROW('Water Data'!F188)))</f>
        <v/>
      </c>
      <c r="BZ194" s="382" t="str">
        <f ca="1">+IF(OFFSET('Water Data'!$F$28,0,10*ROW('Water Data'!F188))="","",OFFSET('Water Data'!$F$28,0,10*ROW('Water Data'!F188)))</f>
        <v/>
      </c>
      <c r="CA194" s="382" t="str">
        <f ca="1">+IF(OFFSET('Water Data'!$F$29,0,10*ROW('Water Data'!F188))="","",OFFSET('Water Data'!$F$29,0,10*ROW('Water Data'!F188)))</f>
        <v/>
      </c>
      <c r="CB194" s="382" t="str">
        <f ca="1">+IF(OFFSET('Water Data'!$G$27,0,10*ROW('Water Data'!G188))="","",OFFSET('Water Data'!$G$27,0,10*ROW('Water Data'!G188)))</f>
        <v/>
      </c>
      <c r="CC194" s="382" t="str">
        <f ca="1">+IF(OFFSET('Water Data'!$G$28,0,10*ROW('Water Data'!G188))="","",OFFSET('Water Data'!$G$28,0,10*ROW('Water Data'!G188)))</f>
        <v/>
      </c>
      <c r="CD194" s="382" t="str">
        <f ca="1">+IF(OFFSET('Water Data'!$G$29,0,10*ROW('Water Data'!G188))="","",OFFSET('Water Data'!$G$29,0,10*ROW('Water Data'!G188)))</f>
        <v/>
      </c>
      <c r="CE194" s="382" t="str">
        <f ca="1">+IF(OFFSET('Water Data'!$H$27,0,10*ROW('Water Data'!H188))="","",OFFSET('Water Data'!$H$27,0,10*ROW('Water Data'!H188)))</f>
        <v/>
      </c>
      <c r="CF194" s="382" t="str">
        <f ca="1">+IF(OFFSET('Water Data'!$H$28,0,10*ROW('Water Data'!H188))="","",OFFSET('Water Data'!$H$28,0,10*ROW('Water Data'!H188)))</f>
        <v/>
      </c>
      <c r="CG194" s="382" t="str">
        <f ca="1">+IF(OFFSET('Water Data'!$H$29,0,10*ROW('Water Data'!H188))="","",OFFSET('Water Data'!$H$29,0,10*ROW('Water Data'!H188)))</f>
        <v/>
      </c>
      <c r="CH194" s="382" t="str">
        <f ca="1">+IF(OFFSET('Water Data'!$I$27,0,10*ROW('Water Data'!I188))="","",OFFSET('Water Data'!$I$27,0,10*ROW('Water Data'!I188)))</f>
        <v/>
      </c>
      <c r="CI194" s="382" t="str">
        <f ca="1">+IF(OFFSET('Water Data'!$I$28,0,10*ROW('Water Data'!I188))="","",OFFSET('Water Data'!$I$28,0,10*ROW('Water Data'!I188)))</f>
        <v/>
      </c>
      <c r="CJ194" s="382" t="str">
        <f ca="1">+IF(OFFSET('Water Data'!$I$29,0,10*ROW('Water Data'!I188))="","",OFFSET('Water Data'!$I$29,0,10*ROW('Water Data'!I188)))</f>
        <v/>
      </c>
      <c r="CK194" s="382" t="str">
        <f ca="1">+IF(OFFSET('Sanitation Data'!$D$28,0,10*ROW('Sanitation Data'!D188))="","",OFFSET('Sanitation Data'!$D$28,0,10*ROW('Sanitation Data'!D188)))</f>
        <v/>
      </c>
      <c r="CL194" s="382" t="str">
        <f ca="1">+IF(OFFSET('Sanitation Data'!$D$29,0,10*ROW('Sanitation Data'!D188))="","",OFFSET('Sanitation Data'!$D$29,0,10*ROW('Sanitation Data'!D188)))</f>
        <v/>
      </c>
      <c r="CM194" s="382" t="str">
        <f ca="1">+IF(OFFSET('Sanitation Data'!$D$30,0,10*ROW('Sanitation Data'!D188))="","",OFFSET('Sanitation Data'!$D$30,0,10*ROW('Sanitation Data'!D188)))</f>
        <v/>
      </c>
      <c r="CN194" s="382" t="str">
        <f ca="1">+IF(OFFSET('Sanitation Data'!$D$31,0,10*ROW('Sanitation Data'!D188))="","",OFFSET('Sanitation Data'!$D$31,0,10*ROW('Sanitation Data'!D188)))</f>
        <v/>
      </c>
      <c r="CO194" s="382" t="str">
        <f ca="1">+IF(OFFSET('Sanitation Data'!$D$32,0,10*ROW('Sanitation Data'!D188))="","",OFFSET('Sanitation Data'!$D$32,0,10*ROW('Sanitation Data'!D188)))</f>
        <v/>
      </c>
      <c r="CP194" s="382" t="str">
        <f ca="1">+IF(OFFSET('Sanitation Data'!$E$28,0,10*ROW('Sanitation Data'!E188))="","",OFFSET('Sanitation Data'!$E$28,0,10*ROW('Sanitation Data'!E188)))</f>
        <v/>
      </c>
      <c r="CQ194" s="382" t="str">
        <f ca="1">+IF(OFFSET('Sanitation Data'!$E$29,0,10*ROW('Sanitation Data'!E188))="","",OFFSET('Sanitation Data'!$E$29,0,10*ROW('Sanitation Data'!E188)))</f>
        <v/>
      </c>
      <c r="CR194" s="382" t="str">
        <f ca="1">+IF(OFFSET('Sanitation Data'!$E$30,0,10*ROW('Sanitation Data'!E188))="","",OFFSET('Sanitation Data'!$E$30,0,10*ROW('Sanitation Data'!E188)))</f>
        <v/>
      </c>
      <c r="CS194" s="382" t="str">
        <f ca="1">+IF(OFFSET('Sanitation Data'!$E$31,0,10*ROW('Sanitation Data'!E188))="","",OFFSET('Sanitation Data'!$E$31,0,10*ROW('Sanitation Data'!E188)))</f>
        <v/>
      </c>
      <c r="CT194" s="382" t="str">
        <f ca="1">+IF(OFFSET('Sanitation Data'!$E$32,0,10*ROW('Sanitation Data'!E188))="","",OFFSET('Sanitation Data'!$E$32,0,10*ROW('Sanitation Data'!E188)))</f>
        <v/>
      </c>
      <c r="CU194" s="382" t="str">
        <f ca="1">+IF(OFFSET('Sanitation Data'!$F$28,0,10*ROW('Sanitation Data'!F188))="","",OFFSET('Sanitation Data'!$F$28,0,10*ROW('Sanitation Data'!F188)))</f>
        <v/>
      </c>
      <c r="CV194" s="382" t="str">
        <f ca="1">+IF(OFFSET('Sanitation Data'!$F$29,0,10*ROW('Sanitation Data'!F188))="","",OFFSET('Sanitation Data'!$F$29,0,10*ROW('Sanitation Data'!F188)))</f>
        <v/>
      </c>
      <c r="CW194" s="382" t="str">
        <f ca="1">+IF(OFFSET('Sanitation Data'!$F$30,0,10*ROW('Sanitation Data'!F188))="","",OFFSET('Sanitation Data'!$F$30,0,10*ROW('Sanitation Data'!F188)))</f>
        <v/>
      </c>
      <c r="CX194" s="382" t="str">
        <f ca="1">+IF(OFFSET('Sanitation Data'!$F$31,0,10*ROW('Sanitation Data'!F188))="","",OFFSET('Sanitation Data'!$F$31,0,10*ROW('Sanitation Data'!F188)))</f>
        <v/>
      </c>
      <c r="CY194" s="382" t="str">
        <f ca="1">+IF(OFFSET('Sanitation Data'!$F$32,0,10*ROW('Sanitation Data'!F188))="","",OFFSET('Sanitation Data'!$F$32,0,10*ROW('Sanitation Data'!F188)))</f>
        <v/>
      </c>
      <c r="CZ194" s="382" t="str">
        <f ca="1">+IF(OFFSET('Sanitation Data'!$G$28,0,10*ROW('Sanitation Data'!G188))="","",OFFSET('Sanitation Data'!$G$28,0,10*ROW('Sanitation Data'!G188)))</f>
        <v/>
      </c>
      <c r="DA194" s="382" t="str">
        <f ca="1">+IF(OFFSET('Sanitation Data'!$G$29,0,10*ROW('Sanitation Data'!G188))="","",OFFSET('Sanitation Data'!$G$29,0,10*ROW('Sanitation Data'!G188)))</f>
        <v/>
      </c>
      <c r="DB194" s="382" t="str">
        <f ca="1">+IF(OFFSET('Sanitation Data'!$G$30,0,10*ROW('Sanitation Data'!G188))="","",OFFSET('Sanitation Data'!$G$30,0,10*ROW('Sanitation Data'!G188)))</f>
        <v/>
      </c>
      <c r="DC194" s="382" t="str">
        <f ca="1">+IF(OFFSET('Sanitation Data'!$G$31,0,10*ROW('Sanitation Data'!G188))="","",OFFSET('Sanitation Data'!$G$31,0,10*ROW('Sanitation Data'!G188)))</f>
        <v/>
      </c>
      <c r="DD194" s="382" t="str">
        <f ca="1">+IF(OFFSET('Sanitation Data'!$G$32,0,10*ROW('Sanitation Data'!G188))="","",OFFSET('Sanitation Data'!$G$32,0,10*ROW('Sanitation Data'!G188)))</f>
        <v/>
      </c>
      <c r="DE194" s="382" t="str">
        <f ca="1">+IF(OFFSET('Sanitation Data'!$H$28,0,10*ROW('Sanitation Data'!H188))="","",OFFSET('Sanitation Data'!$H$28,0,10*ROW('Sanitation Data'!H188)))</f>
        <v/>
      </c>
      <c r="DF194" s="382" t="str">
        <f ca="1">+IF(OFFSET('Sanitation Data'!$H$29,0,10*ROW('Sanitation Data'!H188))="","",OFFSET('Sanitation Data'!$H$29,0,10*ROW('Sanitation Data'!H188)))</f>
        <v/>
      </c>
      <c r="DG194" s="382" t="str">
        <f ca="1">+IF(OFFSET('Sanitation Data'!$H$30,0,10*ROW('Sanitation Data'!H188))="","",OFFSET('Sanitation Data'!$H$30,0,10*ROW('Sanitation Data'!H188)))</f>
        <v/>
      </c>
      <c r="DH194" s="382" t="str">
        <f ca="1">+IF(OFFSET('Sanitation Data'!$H$31,0,10*ROW('Sanitation Data'!H188))="","",OFFSET('Sanitation Data'!$H$31,0,10*ROW('Sanitation Data'!H188)))</f>
        <v/>
      </c>
      <c r="DI194" s="382" t="str">
        <f ca="1">+IF(OFFSET('Sanitation Data'!$H$32,0,10*ROW('Sanitation Data'!H188))="","",OFFSET('Sanitation Data'!$H$32,0,10*ROW('Sanitation Data'!H188)))</f>
        <v/>
      </c>
      <c r="DJ194" s="382" t="str">
        <f ca="1">+IF(OFFSET('Sanitation Data'!$I$28,0,10*ROW('Sanitation Data'!I188))="","",OFFSET('Sanitation Data'!$I$28,0,10*ROW('Sanitation Data'!I188)))</f>
        <v/>
      </c>
      <c r="DK194" s="382" t="str">
        <f ca="1">+IF(OFFSET('Sanitation Data'!$I$29,0,10*ROW('Sanitation Data'!I188))="","",OFFSET('Sanitation Data'!$I$29,0,10*ROW('Sanitation Data'!I188)))</f>
        <v/>
      </c>
      <c r="DL194" s="382" t="str">
        <f ca="1">+IF(OFFSET('Sanitation Data'!$I$30,0,10*ROW('Sanitation Data'!I188))="","",OFFSET('Sanitation Data'!$I$30,0,10*ROW('Sanitation Data'!I188)))</f>
        <v/>
      </c>
      <c r="DM194" s="382" t="str">
        <f ca="1">+IF(OFFSET('Sanitation Data'!$I$31,0,10*ROW('Sanitation Data'!I188))="","",OFFSET('Sanitation Data'!$I$31,0,10*ROW('Sanitation Data'!I188)))</f>
        <v/>
      </c>
      <c r="DN194" s="382" t="str">
        <f ca="1">+IF(OFFSET('Sanitation Data'!$I$32,0,10*ROW('Sanitation Data'!I188))="","",OFFSET('Sanitation Data'!$I$32,0,10*ROW('Sanitation Data'!I188)))</f>
        <v/>
      </c>
      <c r="DO194" s="382" t="str">
        <f ca="1">+IF(OFFSET('Hygiene Data'!$D$11,0,10*ROW('Hygiene Data'!D188))="","",OFFSET('Hygiene Data'!$D$11,0,10*ROW('Hygiene Data'!D188)))</f>
        <v/>
      </c>
      <c r="DP194" s="382" t="str">
        <f ca="1">+IF(OFFSET('Hygiene Data'!$D$12,0,10*ROW('Hygiene Data'!D188))="","",OFFSET('Hygiene Data'!$D$12,0,10*ROW('Hygiene Data'!D188)))</f>
        <v/>
      </c>
      <c r="DQ194" s="382" t="str">
        <f ca="1">+IF(OFFSET('Hygiene Data'!$D$13,0,10*ROW('Hygiene Data'!D188))="","",OFFSET('Hygiene Data'!$D$13,0,10*ROW('Hygiene Data'!D188)))</f>
        <v/>
      </c>
      <c r="DR194" s="382" t="str">
        <f ca="1">+IF(OFFSET('Hygiene Data'!$E$11,0,10*ROW('Hygiene Data'!E188))="","",OFFSET('Hygiene Data'!$E$11,0,10*ROW('Hygiene Data'!E188)))</f>
        <v/>
      </c>
      <c r="DS194" s="382" t="str">
        <f ca="1">+IF(OFFSET('Hygiene Data'!$E$12,0,10*ROW('Hygiene Data'!E188))="","",OFFSET('Hygiene Data'!$E$12,0,10*ROW('Hygiene Data'!E188)))</f>
        <v/>
      </c>
      <c r="DT194" s="382" t="str">
        <f ca="1">+IF(OFFSET('Hygiene Data'!$E$13,0,10*ROW('Hygiene Data'!E188))="","",OFFSET('Hygiene Data'!$E$13,0,10*ROW('Hygiene Data'!E188)))</f>
        <v/>
      </c>
      <c r="DU194" s="382" t="str">
        <f ca="1">+IF(OFFSET('Hygiene Data'!$F$11,0,10*ROW('Hygiene Data'!F188))="","",OFFSET('Hygiene Data'!$F$11,0,10*ROW('Hygiene Data'!F188)))</f>
        <v/>
      </c>
      <c r="DV194" s="382" t="str">
        <f ca="1">+IF(OFFSET('Hygiene Data'!$F$12,0,10*ROW('Hygiene Data'!F188))="","",OFFSET('Hygiene Data'!$F$12,0,10*ROW('Hygiene Data'!F188)))</f>
        <v/>
      </c>
      <c r="DW194" s="382" t="str">
        <f ca="1">+IF(OFFSET('Hygiene Data'!$F$13,0,10*ROW('Hygiene Data'!F188))="","",OFFSET('Hygiene Data'!$F$13,0,10*ROW('Hygiene Data'!F188)))</f>
        <v/>
      </c>
      <c r="DX194" s="382" t="str">
        <f ca="1">+IF(OFFSET('Hygiene Data'!$G$11,0,10*ROW('Hygiene Data'!G188))="","",OFFSET('Hygiene Data'!$G$11,0,10*ROW('Hygiene Data'!G188)))</f>
        <v/>
      </c>
      <c r="DY194" s="382" t="str">
        <f ca="1">+IF(OFFSET('Hygiene Data'!$G$12,0,10*ROW('Hygiene Data'!G188))="","",OFFSET('Hygiene Data'!$G$12,0,10*ROW('Hygiene Data'!G188)))</f>
        <v/>
      </c>
      <c r="DZ194" s="382" t="str">
        <f ca="1">+IF(OFFSET('Hygiene Data'!$G$13,0,10*ROW('Hygiene Data'!G188))="","",OFFSET('Hygiene Data'!$G$13,0,10*ROW('Hygiene Data'!G188)))</f>
        <v/>
      </c>
      <c r="EA194" s="382" t="str">
        <f ca="1">+IF(OFFSET('Hygiene Data'!$H$11,0,10*ROW('Hygiene Data'!H188))="","",OFFSET('Hygiene Data'!$H$11,0,10*ROW('Hygiene Data'!H188)))</f>
        <v/>
      </c>
      <c r="EB194" s="382" t="str">
        <f ca="1">+IF(OFFSET('Hygiene Data'!$H$12,0,10*ROW('Hygiene Data'!H188))="","",OFFSET('Hygiene Data'!$H$12,0,10*ROW('Hygiene Data'!H188)))</f>
        <v/>
      </c>
      <c r="EC194" s="382" t="str">
        <f ca="1">+IF(OFFSET('Hygiene Data'!$H$13,0,10*ROW('Hygiene Data'!H188))="","",OFFSET('Hygiene Data'!$H$13,0,10*ROW('Hygiene Data'!H188)))</f>
        <v/>
      </c>
      <c r="ED194" s="382" t="str">
        <f ca="1">+IF(OFFSET('Hygiene Data'!$I$11,0,10*ROW('Hygiene Data'!I188))="","",OFFSET('Hygiene Data'!$I$11,0,10*ROW('Hygiene Data'!I188)))</f>
        <v/>
      </c>
      <c r="EE194" s="382" t="str">
        <f ca="1">+IF(OFFSET('Hygiene Data'!$I$12,0,10*ROW('Hygiene Data'!I188))="","",OFFSET('Hygiene Data'!$I$12,0,10*ROW('Hygiene Data'!I188)))</f>
        <v/>
      </c>
      <c r="EF194" s="382" t="str">
        <f ca="1">+IF(OFFSET('Hygiene Data'!$I$13,0,10*ROW('Hygiene Data'!I188))="","",OFFSET('Hygiene Data'!$I$13,0,10*ROW('Hygiene Data'!I188)))</f>
        <v/>
      </c>
    </row>
    <row r="195" spans="1:136" x14ac:dyDescent="0.25">
      <c r="A195" s="491" t="str">
        <f ca="1">+IF(OFFSET('Water Data'!$B$2,0,10*ROW('Water Data'!E189))="","",OFFSET('Water Data'!$B$2,0,10*ROW('Water Data'!E189)))</f>
        <v/>
      </c>
      <c r="B195" s="491"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18" t="str">
        <f t="shared" ca="1" si="2"/>
        <v/>
      </c>
      <c r="D195" s="519"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19"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19"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19"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19"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19"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19"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19"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19"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19"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19"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19"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19"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19"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19"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19"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19"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19"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20"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20"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20"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20"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20"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20"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20"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20"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20"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20"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20"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20"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20"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20"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20"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20"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20"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20"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20"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20"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20"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20"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20"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20"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20"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20"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20"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20"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20"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20"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21"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97"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21"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21"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21"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21"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21"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21"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21"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21"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21"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21"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21"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21"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21"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21"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21"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21"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82" t="str">
        <f ca="1">+IF(OFFSET('Water Data'!$D$27,0,10*ROW('Water Data'!D189))="","",OFFSET('Water Data'!$D$27,0,10*ROW('Water Data'!D189)))</f>
        <v/>
      </c>
      <c r="BT195" s="382" t="str">
        <f ca="1">+IF(OFFSET('Water Data'!$D$28,0,10*ROW('Water Data'!D189))="","",OFFSET('Water Data'!$D$28,0,10*ROW('Water Data'!D189)))</f>
        <v/>
      </c>
      <c r="BU195" s="382" t="str">
        <f ca="1">+IF(OFFSET('Water Data'!$D$29,0,10*ROW('Water Data'!D189))="","",OFFSET('Water Data'!$D$29,0,10*ROW('Water Data'!D189)))</f>
        <v/>
      </c>
      <c r="BV195" s="382" t="str">
        <f ca="1">+IF(OFFSET('Water Data'!$E$27,0,10*ROW('Water Data'!E189))="","",OFFSET('Water Data'!$E$27,0,10*ROW('Water Data'!E189)))</f>
        <v/>
      </c>
      <c r="BW195" s="382" t="str">
        <f ca="1">+IF(OFFSET('Water Data'!$E$28,0,10*ROW('Water Data'!E189))="","",OFFSET('Water Data'!$E$28,0,10*ROW('Water Data'!E189)))</f>
        <v/>
      </c>
      <c r="BX195" s="382" t="str">
        <f ca="1">+IF(OFFSET('Water Data'!$E$29,0,10*ROW('Water Data'!E189))="","",OFFSET('Water Data'!$E$29,0,10*ROW('Water Data'!E189)))</f>
        <v/>
      </c>
      <c r="BY195" s="382" t="str">
        <f ca="1">+IF(OFFSET('Water Data'!$F$27,0,10*ROW('Water Data'!F189))="","",OFFSET('Water Data'!$F$27,0,10*ROW('Water Data'!F189)))</f>
        <v/>
      </c>
      <c r="BZ195" s="382" t="str">
        <f ca="1">+IF(OFFSET('Water Data'!$F$28,0,10*ROW('Water Data'!F189))="","",OFFSET('Water Data'!$F$28,0,10*ROW('Water Data'!F189)))</f>
        <v/>
      </c>
      <c r="CA195" s="382" t="str">
        <f ca="1">+IF(OFFSET('Water Data'!$F$29,0,10*ROW('Water Data'!F189))="","",OFFSET('Water Data'!$F$29,0,10*ROW('Water Data'!F189)))</f>
        <v/>
      </c>
      <c r="CB195" s="382" t="str">
        <f ca="1">+IF(OFFSET('Water Data'!$G$27,0,10*ROW('Water Data'!G189))="","",OFFSET('Water Data'!$G$27,0,10*ROW('Water Data'!G189)))</f>
        <v/>
      </c>
      <c r="CC195" s="382" t="str">
        <f ca="1">+IF(OFFSET('Water Data'!$G$28,0,10*ROW('Water Data'!G189))="","",OFFSET('Water Data'!$G$28,0,10*ROW('Water Data'!G189)))</f>
        <v/>
      </c>
      <c r="CD195" s="382" t="str">
        <f ca="1">+IF(OFFSET('Water Data'!$G$29,0,10*ROW('Water Data'!G189))="","",OFFSET('Water Data'!$G$29,0,10*ROW('Water Data'!G189)))</f>
        <v/>
      </c>
      <c r="CE195" s="382" t="str">
        <f ca="1">+IF(OFFSET('Water Data'!$H$27,0,10*ROW('Water Data'!H189))="","",OFFSET('Water Data'!$H$27,0,10*ROW('Water Data'!H189)))</f>
        <v/>
      </c>
      <c r="CF195" s="382" t="str">
        <f ca="1">+IF(OFFSET('Water Data'!$H$28,0,10*ROW('Water Data'!H189))="","",OFFSET('Water Data'!$H$28,0,10*ROW('Water Data'!H189)))</f>
        <v/>
      </c>
      <c r="CG195" s="382" t="str">
        <f ca="1">+IF(OFFSET('Water Data'!$H$29,0,10*ROW('Water Data'!H189))="","",OFFSET('Water Data'!$H$29,0,10*ROW('Water Data'!H189)))</f>
        <v/>
      </c>
      <c r="CH195" s="382" t="str">
        <f ca="1">+IF(OFFSET('Water Data'!$I$27,0,10*ROW('Water Data'!I189))="","",OFFSET('Water Data'!$I$27,0,10*ROW('Water Data'!I189)))</f>
        <v/>
      </c>
      <c r="CI195" s="382" t="str">
        <f ca="1">+IF(OFFSET('Water Data'!$I$28,0,10*ROW('Water Data'!I189))="","",OFFSET('Water Data'!$I$28,0,10*ROW('Water Data'!I189)))</f>
        <v/>
      </c>
      <c r="CJ195" s="382" t="str">
        <f ca="1">+IF(OFFSET('Water Data'!$I$29,0,10*ROW('Water Data'!I189))="","",OFFSET('Water Data'!$I$29,0,10*ROW('Water Data'!I189)))</f>
        <v/>
      </c>
      <c r="CK195" s="382" t="str">
        <f ca="1">+IF(OFFSET('Sanitation Data'!$D$28,0,10*ROW('Sanitation Data'!D189))="","",OFFSET('Sanitation Data'!$D$28,0,10*ROW('Sanitation Data'!D189)))</f>
        <v/>
      </c>
      <c r="CL195" s="382" t="str">
        <f ca="1">+IF(OFFSET('Sanitation Data'!$D$29,0,10*ROW('Sanitation Data'!D189))="","",OFFSET('Sanitation Data'!$D$29,0,10*ROW('Sanitation Data'!D189)))</f>
        <v/>
      </c>
      <c r="CM195" s="382" t="str">
        <f ca="1">+IF(OFFSET('Sanitation Data'!$D$30,0,10*ROW('Sanitation Data'!D189))="","",OFFSET('Sanitation Data'!$D$30,0,10*ROW('Sanitation Data'!D189)))</f>
        <v/>
      </c>
      <c r="CN195" s="382" t="str">
        <f ca="1">+IF(OFFSET('Sanitation Data'!$D$31,0,10*ROW('Sanitation Data'!D189))="","",OFFSET('Sanitation Data'!$D$31,0,10*ROW('Sanitation Data'!D189)))</f>
        <v/>
      </c>
      <c r="CO195" s="382" t="str">
        <f ca="1">+IF(OFFSET('Sanitation Data'!$D$32,0,10*ROW('Sanitation Data'!D189))="","",OFFSET('Sanitation Data'!$D$32,0,10*ROW('Sanitation Data'!D189)))</f>
        <v/>
      </c>
      <c r="CP195" s="382" t="str">
        <f ca="1">+IF(OFFSET('Sanitation Data'!$E$28,0,10*ROW('Sanitation Data'!E189))="","",OFFSET('Sanitation Data'!$E$28,0,10*ROW('Sanitation Data'!E189)))</f>
        <v/>
      </c>
      <c r="CQ195" s="382" t="str">
        <f ca="1">+IF(OFFSET('Sanitation Data'!$E$29,0,10*ROW('Sanitation Data'!E189))="","",OFFSET('Sanitation Data'!$E$29,0,10*ROW('Sanitation Data'!E189)))</f>
        <v/>
      </c>
      <c r="CR195" s="382" t="str">
        <f ca="1">+IF(OFFSET('Sanitation Data'!$E$30,0,10*ROW('Sanitation Data'!E189))="","",OFFSET('Sanitation Data'!$E$30,0,10*ROW('Sanitation Data'!E189)))</f>
        <v/>
      </c>
      <c r="CS195" s="382" t="str">
        <f ca="1">+IF(OFFSET('Sanitation Data'!$E$31,0,10*ROW('Sanitation Data'!E189))="","",OFFSET('Sanitation Data'!$E$31,0,10*ROW('Sanitation Data'!E189)))</f>
        <v/>
      </c>
      <c r="CT195" s="382" t="str">
        <f ca="1">+IF(OFFSET('Sanitation Data'!$E$32,0,10*ROW('Sanitation Data'!E189))="","",OFFSET('Sanitation Data'!$E$32,0,10*ROW('Sanitation Data'!E189)))</f>
        <v/>
      </c>
      <c r="CU195" s="382" t="str">
        <f ca="1">+IF(OFFSET('Sanitation Data'!$F$28,0,10*ROW('Sanitation Data'!F189))="","",OFFSET('Sanitation Data'!$F$28,0,10*ROW('Sanitation Data'!F189)))</f>
        <v/>
      </c>
      <c r="CV195" s="382" t="str">
        <f ca="1">+IF(OFFSET('Sanitation Data'!$F$29,0,10*ROW('Sanitation Data'!F189))="","",OFFSET('Sanitation Data'!$F$29,0,10*ROW('Sanitation Data'!F189)))</f>
        <v/>
      </c>
      <c r="CW195" s="382" t="str">
        <f ca="1">+IF(OFFSET('Sanitation Data'!$F$30,0,10*ROW('Sanitation Data'!F189))="","",OFFSET('Sanitation Data'!$F$30,0,10*ROW('Sanitation Data'!F189)))</f>
        <v/>
      </c>
      <c r="CX195" s="382" t="str">
        <f ca="1">+IF(OFFSET('Sanitation Data'!$F$31,0,10*ROW('Sanitation Data'!F189))="","",OFFSET('Sanitation Data'!$F$31,0,10*ROW('Sanitation Data'!F189)))</f>
        <v/>
      </c>
      <c r="CY195" s="382" t="str">
        <f ca="1">+IF(OFFSET('Sanitation Data'!$F$32,0,10*ROW('Sanitation Data'!F189))="","",OFFSET('Sanitation Data'!$F$32,0,10*ROW('Sanitation Data'!F189)))</f>
        <v/>
      </c>
      <c r="CZ195" s="382" t="str">
        <f ca="1">+IF(OFFSET('Sanitation Data'!$G$28,0,10*ROW('Sanitation Data'!G189))="","",OFFSET('Sanitation Data'!$G$28,0,10*ROW('Sanitation Data'!G189)))</f>
        <v/>
      </c>
      <c r="DA195" s="382" t="str">
        <f ca="1">+IF(OFFSET('Sanitation Data'!$G$29,0,10*ROW('Sanitation Data'!G189))="","",OFFSET('Sanitation Data'!$G$29,0,10*ROW('Sanitation Data'!G189)))</f>
        <v/>
      </c>
      <c r="DB195" s="382" t="str">
        <f ca="1">+IF(OFFSET('Sanitation Data'!$G$30,0,10*ROW('Sanitation Data'!G189))="","",OFFSET('Sanitation Data'!$G$30,0,10*ROW('Sanitation Data'!G189)))</f>
        <v/>
      </c>
      <c r="DC195" s="382" t="str">
        <f ca="1">+IF(OFFSET('Sanitation Data'!$G$31,0,10*ROW('Sanitation Data'!G189))="","",OFFSET('Sanitation Data'!$G$31,0,10*ROW('Sanitation Data'!G189)))</f>
        <v/>
      </c>
      <c r="DD195" s="382" t="str">
        <f ca="1">+IF(OFFSET('Sanitation Data'!$G$32,0,10*ROW('Sanitation Data'!G189))="","",OFFSET('Sanitation Data'!$G$32,0,10*ROW('Sanitation Data'!G189)))</f>
        <v/>
      </c>
      <c r="DE195" s="382" t="str">
        <f ca="1">+IF(OFFSET('Sanitation Data'!$H$28,0,10*ROW('Sanitation Data'!H189))="","",OFFSET('Sanitation Data'!$H$28,0,10*ROW('Sanitation Data'!H189)))</f>
        <v/>
      </c>
      <c r="DF195" s="382" t="str">
        <f ca="1">+IF(OFFSET('Sanitation Data'!$H$29,0,10*ROW('Sanitation Data'!H189))="","",OFFSET('Sanitation Data'!$H$29,0,10*ROW('Sanitation Data'!H189)))</f>
        <v/>
      </c>
      <c r="DG195" s="382" t="str">
        <f ca="1">+IF(OFFSET('Sanitation Data'!$H$30,0,10*ROW('Sanitation Data'!H189))="","",OFFSET('Sanitation Data'!$H$30,0,10*ROW('Sanitation Data'!H189)))</f>
        <v/>
      </c>
      <c r="DH195" s="382" t="str">
        <f ca="1">+IF(OFFSET('Sanitation Data'!$H$31,0,10*ROW('Sanitation Data'!H189))="","",OFFSET('Sanitation Data'!$H$31,0,10*ROW('Sanitation Data'!H189)))</f>
        <v/>
      </c>
      <c r="DI195" s="382" t="str">
        <f ca="1">+IF(OFFSET('Sanitation Data'!$H$32,0,10*ROW('Sanitation Data'!H189))="","",OFFSET('Sanitation Data'!$H$32,0,10*ROW('Sanitation Data'!H189)))</f>
        <v/>
      </c>
      <c r="DJ195" s="382" t="str">
        <f ca="1">+IF(OFFSET('Sanitation Data'!$I$28,0,10*ROW('Sanitation Data'!I189))="","",OFFSET('Sanitation Data'!$I$28,0,10*ROW('Sanitation Data'!I189)))</f>
        <v/>
      </c>
      <c r="DK195" s="382" t="str">
        <f ca="1">+IF(OFFSET('Sanitation Data'!$I$29,0,10*ROW('Sanitation Data'!I189))="","",OFFSET('Sanitation Data'!$I$29,0,10*ROW('Sanitation Data'!I189)))</f>
        <v/>
      </c>
      <c r="DL195" s="382" t="str">
        <f ca="1">+IF(OFFSET('Sanitation Data'!$I$30,0,10*ROW('Sanitation Data'!I189))="","",OFFSET('Sanitation Data'!$I$30,0,10*ROW('Sanitation Data'!I189)))</f>
        <v/>
      </c>
      <c r="DM195" s="382" t="str">
        <f ca="1">+IF(OFFSET('Sanitation Data'!$I$31,0,10*ROW('Sanitation Data'!I189))="","",OFFSET('Sanitation Data'!$I$31,0,10*ROW('Sanitation Data'!I189)))</f>
        <v/>
      </c>
      <c r="DN195" s="382" t="str">
        <f ca="1">+IF(OFFSET('Sanitation Data'!$I$32,0,10*ROW('Sanitation Data'!I189))="","",OFFSET('Sanitation Data'!$I$32,0,10*ROW('Sanitation Data'!I189)))</f>
        <v/>
      </c>
      <c r="DO195" s="382" t="str">
        <f ca="1">+IF(OFFSET('Hygiene Data'!$D$11,0,10*ROW('Hygiene Data'!D189))="","",OFFSET('Hygiene Data'!$D$11,0,10*ROW('Hygiene Data'!D189)))</f>
        <v/>
      </c>
      <c r="DP195" s="382" t="str">
        <f ca="1">+IF(OFFSET('Hygiene Data'!$D$12,0,10*ROW('Hygiene Data'!D189))="","",OFFSET('Hygiene Data'!$D$12,0,10*ROW('Hygiene Data'!D189)))</f>
        <v/>
      </c>
      <c r="DQ195" s="382" t="str">
        <f ca="1">+IF(OFFSET('Hygiene Data'!$D$13,0,10*ROW('Hygiene Data'!D189))="","",OFFSET('Hygiene Data'!$D$13,0,10*ROW('Hygiene Data'!D189)))</f>
        <v/>
      </c>
      <c r="DR195" s="382" t="str">
        <f ca="1">+IF(OFFSET('Hygiene Data'!$E$11,0,10*ROW('Hygiene Data'!E189))="","",OFFSET('Hygiene Data'!$E$11,0,10*ROW('Hygiene Data'!E189)))</f>
        <v/>
      </c>
      <c r="DS195" s="382" t="str">
        <f ca="1">+IF(OFFSET('Hygiene Data'!$E$12,0,10*ROW('Hygiene Data'!E189))="","",OFFSET('Hygiene Data'!$E$12,0,10*ROW('Hygiene Data'!E189)))</f>
        <v/>
      </c>
      <c r="DT195" s="382" t="str">
        <f ca="1">+IF(OFFSET('Hygiene Data'!$E$13,0,10*ROW('Hygiene Data'!E189))="","",OFFSET('Hygiene Data'!$E$13,0,10*ROW('Hygiene Data'!E189)))</f>
        <v/>
      </c>
      <c r="DU195" s="382" t="str">
        <f ca="1">+IF(OFFSET('Hygiene Data'!$F$11,0,10*ROW('Hygiene Data'!F189))="","",OFFSET('Hygiene Data'!$F$11,0,10*ROW('Hygiene Data'!F189)))</f>
        <v/>
      </c>
      <c r="DV195" s="382" t="str">
        <f ca="1">+IF(OFFSET('Hygiene Data'!$F$12,0,10*ROW('Hygiene Data'!F189))="","",OFFSET('Hygiene Data'!$F$12,0,10*ROW('Hygiene Data'!F189)))</f>
        <v/>
      </c>
      <c r="DW195" s="382" t="str">
        <f ca="1">+IF(OFFSET('Hygiene Data'!$F$13,0,10*ROW('Hygiene Data'!F189))="","",OFFSET('Hygiene Data'!$F$13,0,10*ROW('Hygiene Data'!F189)))</f>
        <v/>
      </c>
      <c r="DX195" s="382" t="str">
        <f ca="1">+IF(OFFSET('Hygiene Data'!$G$11,0,10*ROW('Hygiene Data'!G189))="","",OFFSET('Hygiene Data'!$G$11,0,10*ROW('Hygiene Data'!G189)))</f>
        <v/>
      </c>
      <c r="DY195" s="382" t="str">
        <f ca="1">+IF(OFFSET('Hygiene Data'!$G$12,0,10*ROW('Hygiene Data'!G189))="","",OFFSET('Hygiene Data'!$G$12,0,10*ROW('Hygiene Data'!G189)))</f>
        <v/>
      </c>
      <c r="DZ195" s="382" t="str">
        <f ca="1">+IF(OFFSET('Hygiene Data'!$G$13,0,10*ROW('Hygiene Data'!G189))="","",OFFSET('Hygiene Data'!$G$13,0,10*ROW('Hygiene Data'!G189)))</f>
        <v/>
      </c>
      <c r="EA195" s="382" t="str">
        <f ca="1">+IF(OFFSET('Hygiene Data'!$H$11,0,10*ROW('Hygiene Data'!H189))="","",OFFSET('Hygiene Data'!$H$11,0,10*ROW('Hygiene Data'!H189)))</f>
        <v/>
      </c>
      <c r="EB195" s="382" t="str">
        <f ca="1">+IF(OFFSET('Hygiene Data'!$H$12,0,10*ROW('Hygiene Data'!H189))="","",OFFSET('Hygiene Data'!$H$12,0,10*ROW('Hygiene Data'!H189)))</f>
        <v/>
      </c>
      <c r="EC195" s="382" t="str">
        <f ca="1">+IF(OFFSET('Hygiene Data'!$H$13,0,10*ROW('Hygiene Data'!H189))="","",OFFSET('Hygiene Data'!$H$13,0,10*ROW('Hygiene Data'!H189)))</f>
        <v/>
      </c>
      <c r="ED195" s="382" t="str">
        <f ca="1">+IF(OFFSET('Hygiene Data'!$I$11,0,10*ROW('Hygiene Data'!I189))="","",OFFSET('Hygiene Data'!$I$11,0,10*ROW('Hygiene Data'!I189)))</f>
        <v/>
      </c>
      <c r="EE195" s="382" t="str">
        <f ca="1">+IF(OFFSET('Hygiene Data'!$I$12,0,10*ROW('Hygiene Data'!I189))="","",OFFSET('Hygiene Data'!$I$12,0,10*ROW('Hygiene Data'!I189)))</f>
        <v/>
      </c>
      <c r="EF195" s="382" t="str">
        <f ca="1">+IF(OFFSET('Hygiene Data'!$I$13,0,10*ROW('Hygiene Data'!I189))="","",OFFSET('Hygiene Data'!$I$13,0,10*ROW('Hygiene Data'!I189)))</f>
        <v/>
      </c>
    </row>
    <row r="196" spans="1:136" x14ac:dyDescent="0.25">
      <c r="A196" s="491" t="str">
        <f ca="1">+IF(OFFSET('Water Data'!$B$2,0,10*ROW('Water Data'!E190))="","",OFFSET('Water Data'!$B$2,0,10*ROW('Water Data'!E190)))</f>
        <v/>
      </c>
      <c r="B196" s="491"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18" t="str">
        <f t="shared" ca="1" si="2"/>
        <v/>
      </c>
      <c r="D196" s="519"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19"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19"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19"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19"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19"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19"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19"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19"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19"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19"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19"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19"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19"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19"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19"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19"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19"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20"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20"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20"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20"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20"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20"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20"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20"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20"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20"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20"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20"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20"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20"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20"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20"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20"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20"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20"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20"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20"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20"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20"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20"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20"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20"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20"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20"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20"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20"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21"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97"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21"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21"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21"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21"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21"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21"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21"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21"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21"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21"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21"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21"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21"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21"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21"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21"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82" t="str">
        <f ca="1">+IF(OFFSET('Water Data'!$D$27,0,10*ROW('Water Data'!D190))="","",OFFSET('Water Data'!$D$27,0,10*ROW('Water Data'!D190)))</f>
        <v/>
      </c>
      <c r="BT196" s="382" t="str">
        <f ca="1">+IF(OFFSET('Water Data'!$D$28,0,10*ROW('Water Data'!D190))="","",OFFSET('Water Data'!$D$28,0,10*ROW('Water Data'!D190)))</f>
        <v/>
      </c>
      <c r="BU196" s="382" t="str">
        <f ca="1">+IF(OFFSET('Water Data'!$D$29,0,10*ROW('Water Data'!D190))="","",OFFSET('Water Data'!$D$29,0,10*ROW('Water Data'!D190)))</f>
        <v/>
      </c>
      <c r="BV196" s="382" t="str">
        <f ca="1">+IF(OFFSET('Water Data'!$E$27,0,10*ROW('Water Data'!E190))="","",OFFSET('Water Data'!$E$27,0,10*ROW('Water Data'!E190)))</f>
        <v/>
      </c>
      <c r="BW196" s="382" t="str">
        <f ca="1">+IF(OFFSET('Water Data'!$E$28,0,10*ROW('Water Data'!E190))="","",OFFSET('Water Data'!$E$28,0,10*ROW('Water Data'!E190)))</f>
        <v/>
      </c>
      <c r="BX196" s="382" t="str">
        <f ca="1">+IF(OFFSET('Water Data'!$E$29,0,10*ROW('Water Data'!E190))="","",OFFSET('Water Data'!$E$29,0,10*ROW('Water Data'!E190)))</f>
        <v/>
      </c>
      <c r="BY196" s="382" t="str">
        <f ca="1">+IF(OFFSET('Water Data'!$F$27,0,10*ROW('Water Data'!F190))="","",OFFSET('Water Data'!$F$27,0,10*ROW('Water Data'!F190)))</f>
        <v/>
      </c>
      <c r="BZ196" s="382" t="str">
        <f ca="1">+IF(OFFSET('Water Data'!$F$28,0,10*ROW('Water Data'!F190))="","",OFFSET('Water Data'!$F$28,0,10*ROW('Water Data'!F190)))</f>
        <v/>
      </c>
      <c r="CA196" s="382" t="str">
        <f ca="1">+IF(OFFSET('Water Data'!$F$29,0,10*ROW('Water Data'!F190))="","",OFFSET('Water Data'!$F$29,0,10*ROW('Water Data'!F190)))</f>
        <v/>
      </c>
      <c r="CB196" s="382" t="str">
        <f ca="1">+IF(OFFSET('Water Data'!$G$27,0,10*ROW('Water Data'!G190))="","",OFFSET('Water Data'!$G$27,0,10*ROW('Water Data'!G190)))</f>
        <v/>
      </c>
      <c r="CC196" s="382" t="str">
        <f ca="1">+IF(OFFSET('Water Data'!$G$28,0,10*ROW('Water Data'!G190))="","",OFFSET('Water Data'!$G$28,0,10*ROW('Water Data'!G190)))</f>
        <v/>
      </c>
      <c r="CD196" s="382" t="str">
        <f ca="1">+IF(OFFSET('Water Data'!$G$29,0,10*ROW('Water Data'!G190))="","",OFFSET('Water Data'!$G$29,0,10*ROW('Water Data'!G190)))</f>
        <v/>
      </c>
      <c r="CE196" s="382" t="str">
        <f ca="1">+IF(OFFSET('Water Data'!$H$27,0,10*ROW('Water Data'!H190))="","",OFFSET('Water Data'!$H$27,0,10*ROW('Water Data'!H190)))</f>
        <v/>
      </c>
      <c r="CF196" s="382" t="str">
        <f ca="1">+IF(OFFSET('Water Data'!$H$28,0,10*ROW('Water Data'!H190))="","",OFFSET('Water Data'!$H$28,0,10*ROW('Water Data'!H190)))</f>
        <v/>
      </c>
      <c r="CG196" s="382" t="str">
        <f ca="1">+IF(OFFSET('Water Data'!$H$29,0,10*ROW('Water Data'!H190))="","",OFFSET('Water Data'!$H$29,0,10*ROW('Water Data'!H190)))</f>
        <v/>
      </c>
      <c r="CH196" s="382" t="str">
        <f ca="1">+IF(OFFSET('Water Data'!$I$27,0,10*ROW('Water Data'!I190))="","",OFFSET('Water Data'!$I$27,0,10*ROW('Water Data'!I190)))</f>
        <v/>
      </c>
      <c r="CI196" s="382" t="str">
        <f ca="1">+IF(OFFSET('Water Data'!$I$28,0,10*ROW('Water Data'!I190))="","",OFFSET('Water Data'!$I$28,0,10*ROW('Water Data'!I190)))</f>
        <v/>
      </c>
      <c r="CJ196" s="382" t="str">
        <f ca="1">+IF(OFFSET('Water Data'!$I$29,0,10*ROW('Water Data'!I190))="","",OFFSET('Water Data'!$I$29,0,10*ROW('Water Data'!I190)))</f>
        <v/>
      </c>
      <c r="CK196" s="382" t="str">
        <f ca="1">+IF(OFFSET('Sanitation Data'!$D$28,0,10*ROW('Sanitation Data'!D190))="","",OFFSET('Sanitation Data'!$D$28,0,10*ROW('Sanitation Data'!D190)))</f>
        <v/>
      </c>
      <c r="CL196" s="382" t="str">
        <f ca="1">+IF(OFFSET('Sanitation Data'!$D$29,0,10*ROW('Sanitation Data'!D190))="","",OFFSET('Sanitation Data'!$D$29,0,10*ROW('Sanitation Data'!D190)))</f>
        <v/>
      </c>
      <c r="CM196" s="382" t="str">
        <f ca="1">+IF(OFFSET('Sanitation Data'!$D$30,0,10*ROW('Sanitation Data'!D190))="","",OFFSET('Sanitation Data'!$D$30,0,10*ROW('Sanitation Data'!D190)))</f>
        <v/>
      </c>
      <c r="CN196" s="382" t="str">
        <f ca="1">+IF(OFFSET('Sanitation Data'!$D$31,0,10*ROW('Sanitation Data'!D190))="","",OFFSET('Sanitation Data'!$D$31,0,10*ROW('Sanitation Data'!D190)))</f>
        <v/>
      </c>
      <c r="CO196" s="382" t="str">
        <f ca="1">+IF(OFFSET('Sanitation Data'!$D$32,0,10*ROW('Sanitation Data'!D190))="","",OFFSET('Sanitation Data'!$D$32,0,10*ROW('Sanitation Data'!D190)))</f>
        <v/>
      </c>
      <c r="CP196" s="382" t="str">
        <f ca="1">+IF(OFFSET('Sanitation Data'!$E$28,0,10*ROW('Sanitation Data'!E190))="","",OFFSET('Sanitation Data'!$E$28,0,10*ROW('Sanitation Data'!E190)))</f>
        <v/>
      </c>
      <c r="CQ196" s="382" t="str">
        <f ca="1">+IF(OFFSET('Sanitation Data'!$E$29,0,10*ROW('Sanitation Data'!E190))="","",OFFSET('Sanitation Data'!$E$29,0,10*ROW('Sanitation Data'!E190)))</f>
        <v/>
      </c>
      <c r="CR196" s="382" t="str">
        <f ca="1">+IF(OFFSET('Sanitation Data'!$E$30,0,10*ROW('Sanitation Data'!E190))="","",OFFSET('Sanitation Data'!$E$30,0,10*ROW('Sanitation Data'!E190)))</f>
        <v/>
      </c>
      <c r="CS196" s="382" t="str">
        <f ca="1">+IF(OFFSET('Sanitation Data'!$E$31,0,10*ROW('Sanitation Data'!E190))="","",OFFSET('Sanitation Data'!$E$31,0,10*ROW('Sanitation Data'!E190)))</f>
        <v/>
      </c>
      <c r="CT196" s="382" t="str">
        <f ca="1">+IF(OFFSET('Sanitation Data'!$E$32,0,10*ROW('Sanitation Data'!E190))="","",OFFSET('Sanitation Data'!$E$32,0,10*ROW('Sanitation Data'!E190)))</f>
        <v/>
      </c>
      <c r="CU196" s="382" t="str">
        <f ca="1">+IF(OFFSET('Sanitation Data'!$F$28,0,10*ROW('Sanitation Data'!F190))="","",OFFSET('Sanitation Data'!$F$28,0,10*ROW('Sanitation Data'!F190)))</f>
        <v/>
      </c>
      <c r="CV196" s="382" t="str">
        <f ca="1">+IF(OFFSET('Sanitation Data'!$F$29,0,10*ROW('Sanitation Data'!F190))="","",OFFSET('Sanitation Data'!$F$29,0,10*ROW('Sanitation Data'!F190)))</f>
        <v/>
      </c>
      <c r="CW196" s="382" t="str">
        <f ca="1">+IF(OFFSET('Sanitation Data'!$F$30,0,10*ROW('Sanitation Data'!F190))="","",OFFSET('Sanitation Data'!$F$30,0,10*ROW('Sanitation Data'!F190)))</f>
        <v/>
      </c>
      <c r="CX196" s="382" t="str">
        <f ca="1">+IF(OFFSET('Sanitation Data'!$F$31,0,10*ROW('Sanitation Data'!F190))="","",OFFSET('Sanitation Data'!$F$31,0,10*ROW('Sanitation Data'!F190)))</f>
        <v/>
      </c>
      <c r="CY196" s="382" t="str">
        <f ca="1">+IF(OFFSET('Sanitation Data'!$F$32,0,10*ROW('Sanitation Data'!F190))="","",OFFSET('Sanitation Data'!$F$32,0,10*ROW('Sanitation Data'!F190)))</f>
        <v/>
      </c>
      <c r="CZ196" s="382" t="str">
        <f ca="1">+IF(OFFSET('Sanitation Data'!$G$28,0,10*ROW('Sanitation Data'!G190))="","",OFFSET('Sanitation Data'!$G$28,0,10*ROW('Sanitation Data'!G190)))</f>
        <v/>
      </c>
      <c r="DA196" s="382" t="str">
        <f ca="1">+IF(OFFSET('Sanitation Data'!$G$29,0,10*ROW('Sanitation Data'!G190))="","",OFFSET('Sanitation Data'!$G$29,0,10*ROW('Sanitation Data'!G190)))</f>
        <v/>
      </c>
      <c r="DB196" s="382" t="str">
        <f ca="1">+IF(OFFSET('Sanitation Data'!$G$30,0,10*ROW('Sanitation Data'!G190))="","",OFFSET('Sanitation Data'!$G$30,0,10*ROW('Sanitation Data'!G190)))</f>
        <v/>
      </c>
      <c r="DC196" s="382" t="str">
        <f ca="1">+IF(OFFSET('Sanitation Data'!$G$31,0,10*ROW('Sanitation Data'!G190))="","",OFFSET('Sanitation Data'!$G$31,0,10*ROW('Sanitation Data'!G190)))</f>
        <v/>
      </c>
      <c r="DD196" s="382" t="str">
        <f ca="1">+IF(OFFSET('Sanitation Data'!$G$32,0,10*ROW('Sanitation Data'!G190))="","",OFFSET('Sanitation Data'!$G$32,0,10*ROW('Sanitation Data'!G190)))</f>
        <v/>
      </c>
      <c r="DE196" s="382" t="str">
        <f ca="1">+IF(OFFSET('Sanitation Data'!$H$28,0,10*ROW('Sanitation Data'!H190))="","",OFFSET('Sanitation Data'!$H$28,0,10*ROW('Sanitation Data'!H190)))</f>
        <v/>
      </c>
      <c r="DF196" s="382" t="str">
        <f ca="1">+IF(OFFSET('Sanitation Data'!$H$29,0,10*ROW('Sanitation Data'!H190))="","",OFFSET('Sanitation Data'!$H$29,0,10*ROW('Sanitation Data'!H190)))</f>
        <v/>
      </c>
      <c r="DG196" s="382" t="str">
        <f ca="1">+IF(OFFSET('Sanitation Data'!$H$30,0,10*ROW('Sanitation Data'!H190))="","",OFFSET('Sanitation Data'!$H$30,0,10*ROW('Sanitation Data'!H190)))</f>
        <v/>
      </c>
      <c r="DH196" s="382" t="str">
        <f ca="1">+IF(OFFSET('Sanitation Data'!$H$31,0,10*ROW('Sanitation Data'!H190))="","",OFFSET('Sanitation Data'!$H$31,0,10*ROW('Sanitation Data'!H190)))</f>
        <v/>
      </c>
      <c r="DI196" s="382" t="str">
        <f ca="1">+IF(OFFSET('Sanitation Data'!$H$32,0,10*ROW('Sanitation Data'!H190))="","",OFFSET('Sanitation Data'!$H$32,0,10*ROW('Sanitation Data'!H190)))</f>
        <v/>
      </c>
      <c r="DJ196" s="382" t="str">
        <f ca="1">+IF(OFFSET('Sanitation Data'!$I$28,0,10*ROW('Sanitation Data'!I190))="","",OFFSET('Sanitation Data'!$I$28,0,10*ROW('Sanitation Data'!I190)))</f>
        <v/>
      </c>
      <c r="DK196" s="382" t="str">
        <f ca="1">+IF(OFFSET('Sanitation Data'!$I$29,0,10*ROW('Sanitation Data'!I190))="","",OFFSET('Sanitation Data'!$I$29,0,10*ROW('Sanitation Data'!I190)))</f>
        <v/>
      </c>
      <c r="DL196" s="382" t="str">
        <f ca="1">+IF(OFFSET('Sanitation Data'!$I$30,0,10*ROW('Sanitation Data'!I190))="","",OFFSET('Sanitation Data'!$I$30,0,10*ROW('Sanitation Data'!I190)))</f>
        <v/>
      </c>
      <c r="DM196" s="382" t="str">
        <f ca="1">+IF(OFFSET('Sanitation Data'!$I$31,0,10*ROW('Sanitation Data'!I190))="","",OFFSET('Sanitation Data'!$I$31,0,10*ROW('Sanitation Data'!I190)))</f>
        <v/>
      </c>
      <c r="DN196" s="382" t="str">
        <f ca="1">+IF(OFFSET('Sanitation Data'!$I$32,0,10*ROW('Sanitation Data'!I190))="","",OFFSET('Sanitation Data'!$I$32,0,10*ROW('Sanitation Data'!I190)))</f>
        <v/>
      </c>
      <c r="DO196" s="382" t="str">
        <f ca="1">+IF(OFFSET('Hygiene Data'!$D$11,0,10*ROW('Hygiene Data'!D190))="","",OFFSET('Hygiene Data'!$D$11,0,10*ROW('Hygiene Data'!D190)))</f>
        <v/>
      </c>
      <c r="DP196" s="382" t="str">
        <f ca="1">+IF(OFFSET('Hygiene Data'!$D$12,0,10*ROW('Hygiene Data'!D190))="","",OFFSET('Hygiene Data'!$D$12,0,10*ROW('Hygiene Data'!D190)))</f>
        <v/>
      </c>
      <c r="DQ196" s="382" t="str">
        <f ca="1">+IF(OFFSET('Hygiene Data'!$D$13,0,10*ROW('Hygiene Data'!D190))="","",OFFSET('Hygiene Data'!$D$13,0,10*ROW('Hygiene Data'!D190)))</f>
        <v/>
      </c>
      <c r="DR196" s="382" t="str">
        <f ca="1">+IF(OFFSET('Hygiene Data'!$E$11,0,10*ROW('Hygiene Data'!E190))="","",OFFSET('Hygiene Data'!$E$11,0,10*ROW('Hygiene Data'!E190)))</f>
        <v/>
      </c>
      <c r="DS196" s="382" t="str">
        <f ca="1">+IF(OFFSET('Hygiene Data'!$E$12,0,10*ROW('Hygiene Data'!E190))="","",OFFSET('Hygiene Data'!$E$12,0,10*ROW('Hygiene Data'!E190)))</f>
        <v/>
      </c>
      <c r="DT196" s="382" t="str">
        <f ca="1">+IF(OFFSET('Hygiene Data'!$E$13,0,10*ROW('Hygiene Data'!E190))="","",OFFSET('Hygiene Data'!$E$13,0,10*ROW('Hygiene Data'!E190)))</f>
        <v/>
      </c>
      <c r="DU196" s="382" t="str">
        <f ca="1">+IF(OFFSET('Hygiene Data'!$F$11,0,10*ROW('Hygiene Data'!F190))="","",OFFSET('Hygiene Data'!$F$11,0,10*ROW('Hygiene Data'!F190)))</f>
        <v/>
      </c>
      <c r="DV196" s="382" t="str">
        <f ca="1">+IF(OFFSET('Hygiene Data'!$F$12,0,10*ROW('Hygiene Data'!F190))="","",OFFSET('Hygiene Data'!$F$12,0,10*ROW('Hygiene Data'!F190)))</f>
        <v/>
      </c>
      <c r="DW196" s="382" t="str">
        <f ca="1">+IF(OFFSET('Hygiene Data'!$F$13,0,10*ROW('Hygiene Data'!F190))="","",OFFSET('Hygiene Data'!$F$13,0,10*ROW('Hygiene Data'!F190)))</f>
        <v/>
      </c>
      <c r="DX196" s="382" t="str">
        <f ca="1">+IF(OFFSET('Hygiene Data'!$G$11,0,10*ROW('Hygiene Data'!G190))="","",OFFSET('Hygiene Data'!$G$11,0,10*ROW('Hygiene Data'!G190)))</f>
        <v/>
      </c>
      <c r="DY196" s="382" t="str">
        <f ca="1">+IF(OFFSET('Hygiene Data'!$G$12,0,10*ROW('Hygiene Data'!G190))="","",OFFSET('Hygiene Data'!$G$12,0,10*ROW('Hygiene Data'!G190)))</f>
        <v/>
      </c>
      <c r="DZ196" s="382" t="str">
        <f ca="1">+IF(OFFSET('Hygiene Data'!$G$13,0,10*ROW('Hygiene Data'!G190))="","",OFFSET('Hygiene Data'!$G$13,0,10*ROW('Hygiene Data'!G190)))</f>
        <v/>
      </c>
      <c r="EA196" s="382" t="str">
        <f ca="1">+IF(OFFSET('Hygiene Data'!$H$11,0,10*ROW('Hygiene Data'!H190))="","",OFFSET('Hygiene Data'!$H$11,0,10*ROW('Hygiene Data'!H190)))</f>
        <v/>
      </c>
      <c r="EB196" s="382" t="str">
        <f ca="1">+IF(OFFSET('Hygiene Data'!$H$12,0,10*ROW('Hygiene Data'!H190))="","",OFFSET('Hygiene Data'!$H$12,0,10*ROW('Hygiene Data'!H190)))</f>
        <v/>
      </c>
      <c r="EC196" s="382" t="str">
        <f ca="1">+IF(OFFSET('Hygiene Data'!$H$13,0,10*ROW('Hygiene Data'!H190))="","",OFFSET('Hygiene Data'!$H$13,0,10*ROW('Hygiene Data'!H190)))</f>
        <v/>
      </c>
      <c r="ED196" s="382" t="str">
        <f ca="1">+IF(OFFSET('Hygiene Data'!$I$11,0,10*ROW('Hygiene Data'!I190))="","",OFFSET('Hygiene Data'!$I$11,0,10*ROW('Hygiene Data'!I190)))</f>
        <v/>
      </c>
      <c r="EE196" s="382" t="str">
        <f ca="1">+IF(OFFSET('Hygiene Data'!$I$12,0,10*ROW('Hygiene Data'!I190))="","",OFFSET('Hygiene Data'!$I$12,0,10*ROW('Hygiene Data'!I190)))</f>
        <v/>
      </c>
      <c r="EF196" s="382" t="str">
        <f ca="1">+IF(OFFSET('Hygiene Data'!$I$13,0,10*ROW('Hygiene Data'!I190))="","",OFFSET('Hygiene Data'!$I$13,0,10*ROW('Hygiene Data'!I190)))</f>
        <v/>
      </c>
    </row>
    <row r="197" spans="1:136" x14ac:dyDescent="0.25">
      <c r="A197" s="491" t="str">
        <f ca="1">+IF(OFFSET('Water Data'!$B$2,0,10*ROW('Water Data'!E191))="","",OFFSET('Water Data'!$B$2,0,10*ROW('Water Data'!E191)))</f>
        <v/>
      </c>
      <c r="B197" s="491"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18" t="str">
        <f t="shared" ca="1" si="2"/>
        <v/>
      </c>
      <c r="D197" s="519"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19"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19"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19"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19"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19"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19"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19"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19"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19"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19"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19"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19"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19"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19"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19"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19"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19"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20"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20"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20"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20"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20"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20"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20"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20"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20"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20"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20"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20"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20"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20"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20"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20"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20"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20"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20"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20"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20"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20"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20"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20"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20"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20"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20"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20"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20"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20"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21"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97"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21"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21"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21"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21"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21"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21"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21"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21"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21"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21"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21"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21"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21"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21"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21"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21"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82" t="str">
        <f ca="1">+IF(OFFSET('Water Data'!$D$27,0,10*ROW('Water Data'!D191))="","",OFFSET('Water Data'!$D$27,0,10*ROW('Water Data'!D191)))</f>
        <v/>
      </c>
      <c r="BT197" s="382" t="str">
        <f ca="1">+IF(OFFSET('Water Data'!$D$28,0,10*ROW('Water Data'!D191))="","",OFFSET('Water Data'!$D$28,0,10*ROW('Water Data'!D191)))</f>
        <v/>
      </c>
      <c r="BU197" s="382" t="str">
        <f ca="1">+IF(OFFSET('Water Data'!$D$29,0,10*ROW('Water Data'!D191))="","",OFFSET('Water Data'!$D$29,0,10*ROW('Water Data'!D191)))</f>
        <v/>
      </c>
      <c r="BV197" s="382" t="str">
        <f ca="1">+IF(OFFSET('Water Data'!$E$27,0,10*ROW('Water Data'!E191))="","",OFFSET('Water Data'!$E$27,0,10*ROW('Water Data'!E191)))</f>
        <v/>
      </c>
      <c r="BW197" s="382" t="str">
        <f ca="1">+IF(OFFSET('Water Data'!$E$28,0,10*ROW('Water Data'!E191))="","",OFFSET('Water Data'!$E$28,0,10*ROW('Water Data'!E191)))</f>
        <v/>
      </c>
      <c r="BX197" s="382" t="str">
        <f ca="1">+IF(OFFSET('Water Data'!$E$29,0,10*ROW('Water Data'!E191))="","",OFFSET('Water Data'!$E$29,0,10*ROW('Water Data'!E191)))</f>
        <v/>
      </c>
      <c r="BY197" s="382" t="str">
        <f ca="1">+IF(OFFSET('Water Data'!$F$27,0,10*ROW('Water Data'!F191))="","",OFFSET('Water Data'!$F$27,0,10*ROW('Water Data'!F191)))</f>
        <v/>
      </c>
      <c r="BZ197" s="382" t="str">
        <f ca="1">+IF(OFFSET('Water Data'!$F$28,0,10*ROW('Water Data'!F191))="","",OFFSET('Water Data'!$F$28,0,10*ROW('Water Data'!F191)))</f>
        <v/>
      </c>
      <c r="CA197" s="382" t="str">
        <f ca="1">+IF(OFFSET('Water Data'!$F$29,0,10*ROW('Water Data'!F191))="","",OFFSET('Water Data'!$F$29,0,10*ROW('Water Data'!F191)))</f>
        <v/>
      </c>
      <c r="CB197" s="382" t="str">
        <f ca="1">+IF(OFFSET('Water Data'!$G$27,0,10*ROW('Water Data'!G191))="","",OFFSET('Water Data'!$G$27,0,10*ROW('Water Data'!G191)))</f>
        <v/>
      </c>
      <c r="CC197" s="382" t="str">
        <f ca="1">+IF(OFFSET('Water Data'!$G$28,0,10*ROW('Water Data'!G191))="","",OFFSET('Water Data'!$G$28,0,10*ROW('Water Data'!G191)))</f>
        <v/>
      </c>
      <c r="CD197" s="382" t="str">
        <f ca="1">+IF(OFFSET('Water Data'!$G$29,0,10*ROW('Water Data'!G191))="","",OFFSET('Water Data'!$G$29,0,10*ROW('Water Data'!G191)))</f>
        <v/>
      </c>
      <c r="CE197" s="382" t="str">
        <f ca="1">+IF(OFFSET('Water Data'!$H$27,0,10*ROW('Water Data'!H191))="","",OFFSET('Water Data'!$H$27,0,10*ROW('Water Data'!H191)))</f>
        <v/>
      </c>
      <c r="CF197" s="382" t="str">
        <f ca="1">+IF(OFFSET('Water Data'!$H$28,0,10*ROW('Water Data'!H191))="","",OFFSET('Water Data'!$H$28,0,10*ROW('Water Data'!H191)))</f>
        <v/>
      </c>
      <c r="CG197" s="382" t="str">
        <f ca="1">+IF(OFFSET('Water Data'!$H$29,0,10*ROW('Water Data'!H191))="","",OFFSET('Water Data'!$H$29,0,10*ROW('Water Data'!H191)))</f>
        <v/>
      </c>
      <c r="CH197" s="382" t="str">
        <f ca="1">+IF(OFFSET('Water Data'!$I$27,0,10*ROW('Water Data'!I191))="","",OFFSET('Water Data'!$I$27,0,10*ROW('Water Data'!I191)))</f>
        <v/>
      </c>
      <c r="CI197" s="382" t="str">
        <f ca="1">+IF(OFFSET('Water Data'!$I$28,0,10*ROW('Water Data'!I191))="","",OFFSET('Water Data'!$I$28,0,10*ROW('Water Data'!I191)))</f>
        <v/>
      </c>
      <c r="CJ197" s="382" t="str">
        <f ca="1">+IF(OFFSET('Water Data'!$I$29,0,10*ROW('Water Data'!I191))="","",OFFSET('Water Data'!$I$29,0,10*ROW('Water Data'!I191)))</f>
        <v/>
      </c>
      <c r="CK197" s="382" t="str">
        <f ca="1">+IF(OFFSET('Sanitation Data'!$D$28,0,10*ROW('Sanitation Data'!D191))="","",OFFSET('Sanitation Data'!$D$28,0,10*ROW('Sanitation Data'!D191)))</f>
        <v/>
      </c>
      <c r="CL197" s="382" t="str">
        <f ca="1">+IF(OFFSET('Sanitation Data'!$D$29,0,10*ROW('Sanitation Data'!D191))="","",OFFSET('Sanitation Data'!$D$29,0,10*ROW('Sanitation Data'!D191)))</f>
        <v/>
      </c>
      <c r="CM197" s="382" t="str">
        <f ca="1">+IF(OFFSET('Sanitation Data'!$D$30,0,10*ROW('Sanitation Data'!D191))="","",OFFSET('Sanitation Data'!$D$30,0,10*ROW('Sanitation Data'!D191)))</f>
        <v/>
      </c>
      <c r="CN197" s="382" t="str">
        <f ca="1">+IF(OFFSET('Sanitation Data'!$D$31,0,10*ROW('Sanitation Data'!D191))="","",OFFSET('Sanitation Data'!$D$31,0,10*ROW('Sanitation Data'!D191)))</f>
        <v/>
      </c>
      <c r="CO197" s="382" t="str">
        <f ca="1">+IF(OFFSET('Sanitation Data'!$D$32,0,10*ROW('Sanitation Data'!D191))="","",OFFSET('Sanitation Data'!$D$32,0,10*ROW('Sanitation Data'!D191)))</f>
        <v/>
      </c>
      <c r="CP197" s="382" t="str">
        <f ca="1">+IF(OFFSET('Sanitation Data'!$E$28,0,10*ROW('Sanitation Data'!E191))="","",OFFSET('Sanitation Data'!$E$28,0,10*ROW('Sanitation Data'!E191)))</f>
        <v/>
      </c>
      <c r="CQ197" s="382" t="str">
        <f ca="1">+IF(OFFSET('Sanitation Data'!$E$29,0,10*ROW('Sanitation Data'!E191))="","",OFFSET('Sanitation Data'!$E$29,0,10*ROW('Sanitation Data'!E191)))</f>
        <v/>
      </c>
      <c r="CR197" s="382" t="str">
        <f ca="1">+IF(OFFSET('Sanitation Data'!$E$30,0,10*ROW('Sanitation Data'!E191))="","",OFFSET('Sanitation Data'!$E$30,0,10*ROW('Sanitation Data'!E191)))</f>
        <v/>
      </c>
      <c r="CS197" s="382" t="str">
        <f ca="1">+IF(OFFSET('Sanitation Data'!$E$31,0,10*ROW('Sanitation Data'!E191))="","",OFFSET('Sanitation Data'!$E$31,0,10*ROW('Sanitation Data'!E191)))</f>
        <v/>
      </c>
      <c r="CT197" s="382" t="str">
        <f ca="1">+IF(OFFSET('Sanitation Data'!$E$32,0,10*ROW('Sanitation Data'!E191))="","",OFFSET('Sanitation Data'!$E$32,0,10*ROW('Sanitation Data'!E191)))</f>
        <v/>
      </c>
      <c r="CU197" s="382" t="str">
        <f ca="1">+IF(OFFSET('Sanitation Data'!$F$28,0,10*ROW('Sanitation Data'!F191))="","",OFFSET('Sanitation Data'!$F$28,0,10*ROW('Sanitation Data'!F191)))</f>
        <v/>
      </c>
      <c r="CV197" s="382" t="str">
        <f ca="1">+IF(OFFSET('Sanitation Data'!$F$29,0,10*ROW('Sanitation Data'!F191))="","",OFFSET('Sanitation Data'!$F$29,0,10*ROW('Sanitation Data'!F191)))</f>
        <v/>
      </c>
      <c r="CW197" s="382" t="str">
        <f ca="1">+IF(OFFSET('Sanitation Data'!$F$30,0,10*ROW('Sanitation Data'!F191))="","",OFFSET('Sanitation Data'!$F$30,0,10*ROW('Sanitation Data'!F191)))</f>
        <v/>
      </c>
      <c r="CX197" s="382" t="str">
        <f ca="1">+IF(OFFSET('Sanitation Data'!$F$31,0,10*ROW('Sanitation Data'!F191))="","",OFFSET('Sanitation Data'!$F$31,0,10*ROW('Sanitation Data'!F191)))</f>
        <v/>
      </c>
      <c r="CY197" s="382" t="str">
        <f ca="1">+IF(OFFSET('Sanitation Data'!$F$32,0,10*ROW('Sanitation Data'!F191))="","",OFFSET('Sanitation Data'!$F$32,0,10*ROW('Sanitation Data'!F191)))</f>
        <v/>
      </c>
      <c r="CZ197" s="382" t="str">
        <f ca="1">+IF(OFFSET('Sanitation Data'!$G$28,0,10*ROW('Sanitation Data'!G191))="","",OFFSET('Sanitation Data'!$G$28,0,10*ROW('Sanitation Data'!G191)))</f>
        <v/>
      </c>
      <c r="DA197" s="382" t="str">
        <f ca="1">+IF(OFFSET('Sanitation Data'!$G$29,0,10*ROW('Sanitation Data'!G191))="","",OFFSET('Sanitation Data'!$G$29,0,10*ROW('Sanitation Data'!G191)))</f>
        <v/>
      </c>
      <c r="DB197" s="382" t="str">
        <f ca="1">+IF(OFFSET('Sanitation Data'!$G$30,0,10*ROW('Sanitation Data'!G191))="","",OFFSET('Sanitation Data'!$G$30,0,10*ROW('Sanitation Data'!G191)))</f>
        <v/>
      </c>
      <c r="DC197" s="382" t="str">
        <f ca="1">+IF(OFFSET('Sanitation Data'!$G$31,0,10*ROW('Sanitation Data'!G191))="","",OFFSET('Sanitation Data'!$G$31,0,10*ROW('Sanitation Data'!G191)))</f>
        <v/>
      </c>
      <c r="DD197" s="382" t="str">
        <f ca="1">+IF(OFFSET('Sanitation Data'!$G$32,0,10*ROW('Sanitation Data'!G191))="","",OFFSET('Sanitation Data'!$G$32,0,10*ROW('Sanitation Data'!G191)))</f>
        <v/>
      </c>
      <c r="DE197" s="382" t="str">
        <f ca="1">+IF(OFFSET('Sanitation Data'!$H$28,0,10*ROW('Sanitation Data'!H191))="","",OFFSET('Sanitation Data'!$H$28,0,10*ROW('Sanitation Data'!H191)))</f>
        <v/>
      </c>
      <c r="DF197" s="382" t="str">
        <f ca="1">+IF(OFFSET('Sanitation Data'!$H$29,0,10*ROW('Sanitation Data'!H191))="","",OFFSET('Sanitation Data'!$H$29,0,10*ROW('Sanitation Data'!H191)))</f>
        <v/>
      </c>
      <c r="DG197" s="382" t="str">
        <f ca="1">+IF(OFFSET('Sanitation Data'!$H$30,0,10*ROW('Sanitation Data'!H191))="","",OFFSET('Sanitation Data'!$H$30,0,10*ROW('Sanitation Data'!H191)))</f>
        <v/>
      </c>
      <c r="DH197" s="382" t="str">
        <f ca="1">+IF(OFFSET('Sanitation Data'!$H$31,0,10*ROW('Sanitation Data'!H191))="","",OFFSET('Sanitation Data'!$H$31,0,10*ROW('Sanitation Data'!H191)))</f>
        <v/>
      </c>
      <c r="DI197" s="382" t="str">
        <f ca="1">+IF(OFFSET('Sanitation Data'!$H$32,0,10*ROW('Sanitation Data'!H191))="","",OFFSET('Sanitation Data'!$H$32,0,10*ROW('Sanitation Data'!H191)))</f>
        <v/>
      </c>
      <c r="DJ197" s="382" t="str">
        <f ca="1">+IF(OFFSET('Sanitation Data'!$I$28,0,10*ROW('Sanitation Data'!I191))="","",OFFSET('Sanitation Data'!$I$28,0,10*ROW('Sanitation Data'!I191)))</f>
        <v/>
      </c>
      <c r="DK197" s="382" t="str">
        <f ca="1">+IF(OFFSET('Sanitation Data'!$I$29,0,10*ROW('Sanitation Data'!I191))="","",OFFSET('Sanitation Data'!$I$29,0,10*ROW('Sanitation Data'!I191)))</f>
        <v/>
      </c>
      <c r="DL197" s="382" t="str">
        <f ca="1">+IF(OFFSET('Sanitation Data'!$I$30,0,10*ROW('Sanitation Data'!I191))="","",OFFSET('Sanitation Data'!$I$30,0,10*ROW('Sanitation Data'!I191)))</f>
        <v/>
      </c>
      <c r="DM197" s="382" t="str">
        <f ca="1">+IF(OFFSET('Sanitation Data'!$I$31,0,10*ROW('Sanitation Data'!I191))="","",OFFSET('Sanitation Data'!$I$31,0,10*ROW('Sanitation Data'!I191)))</f>
        <v/>
      </c>
      <c r="DN197" s="382" t="str">
        <f ca="1">+IF(OFFSET('Sanitation Data'!$I$32,0,10*ROW('Sanitation Data'!I191))="","",OFFSET('Sanitation Data'!$I$32,0,10*ROW('Sanitation Data'!I191)))</f>
        <v/>
      </c>
      <c r="DO197" s="382" t="str">
        <f ca="1">+IF(OFFSET('Hygiene Data'!$D$11,0,10*ROW('Hygiene Data'!D191))="","",OFFSET('Hygiene Data'!$D$11,0,10*ROW('Hygiene Data'!D191)))</f>
        <v/>
      </c>
      <c r="DP197" s="382" t="str">
        <f ca="1">+IF(OFFSET('Hygiene Data'!$D$12,0,10*ROW('Hygiene Data'!D191))="","",OFFSET('Hygiene Data'!$D$12,0,10*ROW('Hygiene Data'!D191)))</f>
        <v/>
      </c>
      <c r="DQ197" s="382" t="str">
        <f ca="1">+IF(OFFSET('Hygiene Data'!$D$13,0,10*ROW('Hygiene Data'!D191))="","",OFFSET('Hygiene Data'!$D$13,0,10*ROW('Hygiene Data'!D191)))</f>
        <v/>
      </c>
      <c r="DR197" s="382" t="str">
        <f ca="1">+IF(OFFSET('Hygiene Data'!$E$11,0,10*ROW('Hygiene Data'!E191))="","",OFFSET('Hygiene Data'!$E$11,0,10*ROW('Hygiene Data'!E191)))</f>
        <v/>
      </c>
      <c r="DS197" s="382" t="str">
        <f ca="1">+IF(OFFSET('Hygiene Data'!$E$12,0,10*ROW('Hygiene Data'!E191))="","",OFFSET('Hygiene Data'!$E$12,0,10*ROW('Hygiene Data'!E191)))</f>
        <v/>
      </c>
      <c r="DT197" s="382" t="str">
        <f ca="1">+IF(OFFSET('Hygiene Data'!$E$13,0,10*ROW('Hygiene Data'!E191))="","",OFFSET('Hygiene Data'!$E$13,0,10*ROW('Hygiene Data'!E191)))</f>
        <v/>
      </c>
      <c r="DU197" s="382" t="str">
        <f ca="1">+IF(OFFSET('Hygiene Data'!$F$11,0,10*ROW('Hygiene Data'!F191))="","",OFFSET('Hygiene Data'!$F$11,0,10*ROW('Hygiene Data'!F191)))</f>
        <v/>
      </c>
      <c r="DV197" s="382" t="str">
        <f ca="1">+IF(OFFSET('Hygiene Data'!$F$12,0,10*ROW('Hygiene Data'!F191))="","",OFFSET('Hygiene Data'!$F$12,0,10*ROW('Hygiene Data'!F191)))</f>
        <v/>
      </c>
      <c r="DW197" s="382" t="str">
        <f ca="1">+IF(OFFSET('Hygiene Data'!$F$13,0,10*ROW('Hygiene Data'!F191))="","",OFFSET('Hygiene Data'!$F$13,0,10*ROW('Hygiene Data'!F191)))</f>
        <v/>
      </c>
      <c r="DX197" s="382" t="str">
        <f ca="1">+IF(OFFSET('Hygiene Data'!$G$11,0,10*ROW('Hygiene Data'!G191))="","",OFFSET('Hygiene Data'!$G$11,0,10*ROW('Hygiene Data'!G191)))</f>
        <v/>
      </c>
      <c r="DY197" s="382" t="str">
        <f ca="1">+IF(OFFSET('Hygiene Data'!$G$12,0,10*ROW('Hygiene Data'!G191))="","",OFFSET('Hygiene Data'!$G$12,0,10*ROW('Hygiene Data'!G191)))</f>
        <v/>
      </c>
      <c r="DZ197" s="382" t="str">
        <f ca="1">+IF(OFFSET('Hygiene Data'!$G$13,0,10*ROW('Hygiene Data'!G191))="","",OFFSET('Hygiene Data'!$G$13,0,10*ROW('Hygiene Data'!G191)))</f>
        <v/>
      </c>
      <c r="EA197" s="382" t="str">
        <f ca="1">+IF(OFFSET('Hygiene Data'!$H$11,0,10*ROW('Hygiene Data'!H191))="","",OFFSET('Hygiene Data'!$H$11,0,10*ROW('Hygiene Data'!H191)))</f>
        <v/>
      </c>
      <c r="EB197" s="382" t="str">
        <f ca="1">+IF(OFFSET('Hygiene Data'!$H$12,0,10*ROW('Hygiene Data'!H191))="","",OFFSET('Hygiene Data'!$H$12,0,10*ROW('Hygiene Data'!H191)))</f>
        <v/>
      </c>
      <c r="EC197" s="382" t="str">
        <f ca="1">+IF(OFFSET('Hygiene Data'!$H$13,0,10*ROW('Hygiene Data'!H191))="","",OFFSET('Hygiene Data'!$H$13,0,10*ROW('Hygiene Data'!H191)))</f>
        <v/>
      </c>
      <c r="ED197" s="382" t="str">
        <f ca="1">+IF(OFFSET('Hygiene Data'!$I$11,0,10*ROW('Hygiene Data'!I191))="","",OFFSET('Hygiene Data'!$I$11,0,10*ROW('Hygiene Data'!I191)))</f>
        <v/>
      </c>
      <c r="EE197" s="382" t="str">
        <f ca="1">+IF(OFFSET('Hygiene Data'!$I$12,0,10*ROW('Hygiene Data'!I191))="","",OFFSET('Hygiene Data'!$I$12,0,10*ROW('Hygiene Data'!I191)))</f>
        <v/>
      </c>
      <c r="EF197" s="382" t="str">
        <f ca="1">+IF(OFFSET('Hygiene Data'!$I$13,0,10*ROW('Hygiene Data'!I191))="","",OFFSET('Hygiene Data'!$I$13,0,10*ROW('Hygiene Data'!I191)))</f>
        <v/>
      </c>
    </row>
    <row r="198" spans="1:136" x14ac:dyDescent="0.25">
      <c r="A198" s="491" t="str">
        <f ca="1">+IF(OFFSET('Water Data'!$B$2,0,10*ROW('Water Data'!E192))="","",OFFSET('Water Data'!$B$2,0,10*ROW('Water Data'!E192)))</f>
        <v/>
      </c>
      <c r="B198" s="491"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18" t="str">
        <f t="shared" ca="1" si="2"/>
        <v/>
      </c>
      <c r="D198" s="519"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19"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19"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19"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19"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19"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19"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19"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19"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19"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19"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19"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19"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19"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19"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19"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19"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19"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20"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20"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20"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20"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20"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20"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20"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20"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20"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20"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20"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20"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20"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20"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20"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20"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20"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20"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20"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20"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20"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20"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20"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20"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20"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20"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20"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20"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20"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20"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21"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97"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21"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21"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21"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21"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21"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21"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21"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21"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21"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21"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21"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21"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21"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21"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21"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21"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82" t="str">
        <f ca="1">+IF(OFFSET('Water Data'!$D$27,0,10*ROW('Water Data'!D192))="","",OFFSET('Water Data'!$D$27,0,10*ROW('Water Data'!D192)))</f>
        <v/>
      </c>
      <c r="BT198" s="382" t="str">
        <f ca="1">+IF(OFFSET('Water Data'!$D$28,0,10*ROW('Water Data'!D192))="","",OFFSET('Water Data'!$D$28,0,10*ROW('Water Data'!D192)))</f>
        <v/>
      </c>
      <c r="BU198" s="382" t="str">
        <f ca="1">+IF(OFFSET('Water Data'!$D$29,0,10*ROW('Water Data'!D192))="","",OFFSET('Water Data'!$D$29,0,10*ROW('Water Data'!D192)))</f>
        <v/>
      </c>
      <c r="BV198" s="382" t="str">
        <f ca="1">+IF(OFFSET('Water Data'!$E$27,0,10*ROW('Water Data'!E192))="","",OFFSET('Water Data'!$E$27,0,10*ROW('Water Data'!E192)))</f>
        <v/>
      </c>
      <c r="BW198" s="382" t="str">
        <f ca="1">+IF(OFFSET('Water Data'!$E$28,0,10*ROW('Water Data'!E192))="","",OFFSET('Water Data'!$E$28,0,10*ROW('Water Data'!E192)))</f>
        <v/>
      </c>
      <c r="BX198" s="382" t="str">
        <f ca="1">+IF(OFFSET('Water Data'!$E$29,0,10*ROW('Water Data'!E192))="","",OFFSET('Water Data'!$E$29,0,10*ROW('Water Data'!E192)))</f>
        <v/>
      </c>
      <c r="BY198" s="382" t="str">
        <f ca="1">+IF(OFFSET('Water Data'!$F$27,0,10*ROW('Water Data'!F192))="","",OFFSET('Water Data'!$F$27,0,10*ROW('Water Data'!F192)))</f>
        <v/>
      </c>
      <c r="BZ198" s="382" t="str">
        <f ca="1">+IF(OFFSET('Water Data'!$F$28,0,10*ROW('Water Data'!F192))="","",OFFSET('Water Data'!$F$28,0,10*ROW('Water Data'!F192)))</f>
        <v/>
      </c>
      <c r="CA198" s="382" t="str">
        <f ca="1">+IF(OFFSET('Water Data'!$F$29,0,10*ROW('Water Data'!F192))="","",OFFSET('Water Data'!$F$29,0,10*ROW('Water Data'!F192)))</f>
        <v/>
      </c>
      <c r="CB198" s="382" t="str">
        <f ca="1">+IF(OFFSET('Water Data'!$G$27,0,10*ROW('Water Data'!G192))="","",OFFSET('Water Data'!$G$27,0,10*ROW('Water Data'!G192)))</f>
        <v/>
      </c>
      <c r="CC198" s="382" t="str">
        <f ca="1">+IF(OFFSET('Water Data'!$G$28,0,10*ROW('Water Data'!G192))="","",OFFSET('Water Data'!$G$28,0,10*ROW('Water Data'!G192)))</f>
        <v/>
      </c>
      <c r="CD198" s="382" t="str">
        <f ca="1">+IF(OFFSET('Water Data'!$G$29,0,10*ROW('Water Data'!G192))="","",OFFSET('Water Data'!$G$29,0,10*ROW('Water Data'!G192)))</f>
        <v/>
      </c>
      <c r="CE198" s="382" t="str">
        <f ca="1">+IF(OFFSET('Water Data'!$H$27,0,10*ROW('Water Data'!H192))="","",OFFSET('Water Data'!$H$27,0,10*ROW('Water Data'!H192)))</f>
        <v/>
      </c>
      <c r="CF198" s="382" t="str">
        <f ca="1">+IF(OFFSET('Water Data'!$H$28,0,10*ROW('Water Data'!H192))="","",OFFSET('Water Data'!$H$28,0,10*ROW('Water Data'!H192)))</f>
        <v/>
      </c>
      <c r="CG198" s="382" t="str">
        <f ca="1">+IF(OFFSET('Water Data'!$H$29,0,10*ROW('Water Data'!H192))="","",OFFSET('Water Data'!$H$29,0,10*ROW('Water Data'!H192)))</f>
        <v/>
      </c>
      <c r="CH198" s="382" t="str">
        <f ca="1">+IF(OFFSET('Water Data'!$I$27,0,10*ROW('Water Data'!I192))="","",OFFSET('Water Data'!$I$27,0,10*ROW('Water Data'!I192)))</f>
        <v/>
      </c>
      <c r="CI198" s="382" t="str">
        <f ca="1">+IF(OFFSET('Water Data'!$I$28,0,10*ROW('Water Data'!I192))="","",OFFSET('Water Data'!$I$28,0,10*ROW('Water Data'!I192)))</f>
        <v/>
      </c>
      <c r="CJ198" s="382" t="str">
        <f ca="1">+IF(OFFSET('Water Data'!$I$29,0,10*ROW('Water Data'!I192))="","",OFFSET('Water Data'!$I$29,0,10*ROW('Water Data'!I192)))</f>
        <v/>
      </c>
      <c r="CK198" s="382" t="str">
        <f ca="1">+IF(OFFSET('Sanitation Data'!$D$28,0,10*ROW('Sanitation Data'!D192))="","",OFFSET('Sanitation Data'!$D$28,0,10*ROW('Sanitation Data'!D192)))</f>
        <v/>
      </c>
      <c r="CL198" s="382" t="str">
        <f ca="1">+IF(OFFSET('Sanitation Data'!$D$29,0,10*ROW('Sanitation Data'!D192))="","",OFFSET('Sanitation Data'!$D$29,0,10*ROW('Sanitation Data'!D192)))</f>
        <v/>
      </c>
      <c r="CM198" s="382" t="str">
        <f ca="1">+IF(OFFSET('Sanitation Data'!$D$30,0,10*ROW('Sanitation Data'!D192))="","",OFFSET('Sanitation Data'!$D$30,0,10*ROW('Sanitation Data'!D192)))</f>
        <v/>
      </c>
      <c r="CN198" s="382" t="str">
        <f ca="1">+IF(OFFSET('Sanitation Data'!$D$31,0,10*ROW('Sanitation Data'!D192))="","",OFFSET('Sanitation Data'!$D$31,0,10*ROW('Sanitation Data'!D192)))</f>
        <v/>
      </c>
      <c r="CO198" s="382" t="str">
        <f ca="1">+IF(OFFSET('Sanitation Data'!$D$32,0,10*ROW('Sanitation Data'!D192))="","",OFFSET('Sanitation Data'!$D$32,0,10*ROW('Sanitation Data'!D192)))</f>
        <v/>
      </c>
      <c r="CP198" s="382" t="str">
        <f ca="1">+IF(OFFSET('Sanitation Data'!$E$28,0,10*ROW('Sanitation Data'!E192))="","",OFFSET('Sanitation Data'!$E$28,0,10*ROW('Sanitation Data'!E192)))</f>
        <v/>
      </c>
      <c r="CQ198" s="382" t="str">
        <f ca="1">+IF(OFFSET('Sanitation Data'!$E$29,0,10*ROW('Sanitation Data'!E192))="","",OFFSET('Sanitation Data'!$E$29,0,10*ROW('Sanitation Data'!E192)))</f>
        <v/>
      </c>
      <c r="CR198" s="382" t="str">
        <f ca="1">+IF(OFFSET('Sanitation Data'!$E$30,0,10*ROW('Sanitation Data'!E192))="","",OFFSET('Sanitation Data'!$E$30,0,10*ROW('Sanitation Data'!E192)))</f>
        <v/>
      </c>
      <c r="CS198" s="382" t="str">
        <f ca="1">+IF(OFFSET('Sanitation Data'!$E$31,0,10*ROW('Sanitation Data'!E192))="","",OFFSET('Sanitation Data'!$E$31,0,10*ROW('Sanitation Data'!E192)))</f>
        <v/>
      </c>
      <c r="CT198" s="382" t="str">
        <f ca="1">+IF(OFFSET('Sanitation Data'!$E$32,0,10*ROW('Sanitation Data'!E192))="","",OFFSET('Sanitation Data'!$E$32,0,10*ROW('Sanitation Data'!E192)))</f>
        <v/>
      </c>
      <c r="CU198" s="382" t="str">
        <f ca="1">+IF(OFFSET('Sanitation Data'!$F$28,0,10*ROW('Sanitation Data'!F192))="","",OFFSET('Sanitation Data'!$F$28,0,10*ROW('Sanitation Data'!F192)))</f>
        <v/>
      </c>
      <c r="CV198" s="382" t="str">
        <f ca="1">+IF(OFFSET('Sanitation Data'!$F$29,0,10*ROW('Sanitation Data'!F192))="","",OFFSET('Sanitation Data'!$F$29,0,10*ROW('Sanitation Data'!F192)))</f>
        <v/>
      </c>
      <c r="CW198" s="382" t="str">
        <f ca="1">+IF(OFFSET('Sanitation Data'!$F$30,0,10*ROW('Sanitation Data'!F192))="","",OFFSET('Sanitation Data'!$F$30,0,10*ROW('Sanitation Data'!F192)))</f>
        <v/>
      </c>
      <c r="CX198" s="382" t="str">
        <f ca="1">+IF(OFFSET('Sanitation Data'!$F$31,0,10*ROW('Sanitation Data'!F192))="","",OFFSET('Sanitation Data'!$F$31,0,10*ROW('Sanitation Data'!F192)))</f>
        <v/>
      </c>
      <c r="CY198" s="382" t="str">
        <f ca="1">+IF(OFFSET('Sanitation Data'!$F$32,0,10*ROW('Sanitation Data'!F192))="","",OFFSET('Sanitation Data'!$F$32,0,10*ROW('Sanitation Data'!F192)))</f>
        <v/>
      </c>
      <c r="CZ198" s="382" t="str">
        <f ca="1">+IF(OFFSET('Sanitation Data'!$G$28,0,10*ROW('Sanitation Data'!G192))="","",OFFSET('Sanitation Data'!$G$28,0,10*ROW('Sanitation Data'!G192)))</f>
        <v/>
      </c>
      <c r="DA198" s="382" t="str">
        <f ca="1">+IF(OFFSET('Sanitation Data'!$G$29,0,10*ROW('Sanitation Data'!G192))="","",OFFSET('Sanitation Data'!$G$29,0,10*ROW('Sanitation Data'!G192)))</f>
        <v/>
      </c>
      <c r="DB198" s="382" t="str">
        <f ca="1">+IF(OFFSET('Sanitation Data'!$G$30,0,10*ROW('Sanitation Data'!G192))="","",OFFSET('Sanitation Data'!$G$30,0,10*ROW('Sanitation Data'!G192)))</f>
        <v/>
      </c>
      <c r="DC198" s="382" t="str">
        <f ca="1">+IF(OFFSET('Sanitation Data'!$G$31,0,10*ROW('Sanitation Data'!G192))="","",OFFSET('Sanitation Data'!$G$31,0,10*ROW('Sanitation Data'!G192)))</f>
        <v/>
      </c>
      <c r="DD198" s="382" t="str">
        <f ca="1">+IF(OFFSET('Sanitation Data'!$G$32,0,10*ROW('Sanitation Data'!G192))="","",OFFSET('Sanitation Data'!$G$32,0,10*ROW('Sanitation Data'!G192)))</f>
        <v/>
      </c>
      <c r="DE198" s="382" t="str">
        <f ca="1">+IF(OFFSET('Sanitation Data'!$H$28,0,10*ROW('Sanitation Data'!H192))="","",OFFSET('Sanitation Data'!$H$28,0,10*ROW('Sanitation Data'!H192)))</f>
        <v/>
      </c>
      <c r="DF198" s="382" t="str">
        <f ca="1">+IF(OFFSET('Sanitation Data'!$H$29,0,10*ROW('Sanitation Data'!H192))="","",OFFSET('Sanitation Data'!$H$29,0,10*ROW('Sanitation Data'!H192)))</f>
        <v/>
      </c>
      <c r="DG198" s="382" t="str">
        <f ca="1">+IF(OFFSET('Sanitation Data'!$H$30,0,10*ROW('Sanitation Data'!H192))="","",OFFSET('Sanitation Data'!$H$30,0,10*ROW('Sanitation Data'!H192)))</f>
        <v/>
      </c>
      <c r="DH198" s="382" t="str">
        <f ca="1">+IF(OFFSET('Sanitation Data'!$H$31,0,10*ROW('Sanitation Data'!H192))="","",OFFSET('Sanitation Data'!$H$31,0,10*ROW('Sanitation Data'!H192)))</f>
        <v/>
      </c>
      <c r="DI198" s="382" t="str">
        <f ca="1">+IF(OFFSET('Sanitation Data'!$H$32,0,10*ROW('Sanitation Data'!H192))="","",OFFSET('Sanitation Data'!$H$32,0,10*ROW('Sanitation Data'!H192)))</f>
        <v/>
      </c>
      <c r="DJ198" s="382" t="str">
        <f ca="1">+IF(OFFSET('Sanitation Data'!$I$28,0,10*ROW('Sanitation Data'!I192))="","",OFFSET('Sanitation Data'!$I$28,0,10*ROW('Sanitation Data'!I192)))</f>
        <v/>
      </c>
      <c r="DK198" s="382" t="str">
        <f ca="1">+IF(OFFSET('Sanitation Data'!$I$29,0,10*ROW('Sanitation Data'!I192))="","",OFFSET('Sanitation Data'!$I$29,0,10*ROW('Sanitation Data'!I192)))</f>
        <v/>
      </c>
      <c r="DL198" s="382" t="str">
        <f ca="1">+IF(OFFSET('Sanitation Data'!$I$30,0,10*ROW('Sanitation Data'!I192))="","",OFFSET('Sanitation Data'!$I$30,0,10*ROW('Sanitation Data'!I192)))</f>
        <v/>
      </c>
      <c r="DM198" s="382" t="str">
        <f ca="1">+IF(OFFSET('Sanitation Data'!$I$31,0,10*ROW('Sanitation Data'!I192))="","",OFFSET('Sanitation Data'!$I$31,0,10*ROW('Sanitation Data'!I192)))</f>
        <v/>
      </c>
      <c r="DN198" s="382" t="str">
        <f ca="1">+IF(OFFSET('Sanitation Data'!$I$32,0,10*ROW('Sanitation Data'!I192))="","",OFFSET('Sanitation Data'!$I$32,0,10*ROW('Sanitation Data'!I192)))</f>
        <v/>
      </c>
      <c r="DO198" s="382" t="str">
        <f ca="1">+IF(OFFSET('Hygiene Data'!$D$11,0,10*ROW('Hygiene Data'!D192))="","",OFFSET('Hygiene Data'!$D$11,0,10*ROW('Hygiene Data'!D192)))</f>
        <v/>
      </c>
      <c r="DP198" s="382" t="str">
        <f ca="1">+IF(OFFSET('Hygiene Data'!$D$12,0,10*ROW('Hygiene Data'!D192))="","",OFFSET('Hygiene Data'!$D$12,0,10*ROW('Hygiene Data'!D192)))</f>
        <v/>
      </c>
      <c r="DQ198" s="382" t="str">
        <f ca="1">+IF(OFFSET('Hygiene Data'!$D$13,0,10*ROW('Hygiene Data'!D192))="","",OFFSET('Hygiene Data'!$D$13,0,10*ROW('Hygiene Data'!D192)))</f>
        <v/>
      </c>
      <c r="DR198" s="382" t="str">
        <f ca="1">+IF(OFFSET('Hygiene Data'!$E$11,0,10*ROW('Hygiene Data'!E192))="","",OFFSET('Hygiene Data'!$E$11,0,10*ROW('Hygiene Data'!E192)))</f>
        <v/>
      </c>
      <c r="DS198" s="382" t="str">
        <f ca="1">+IF(OFFSET('Hygiene Data'!$E$12,0,10*ROW('Hygiene Data'!E192))="","",OFFSET('Hygiene Data'!$E$12,0,10*ROW('Hygiene Data'!E192)))</f>
        <v/>
      </c>
      <c r="DT198" s="382" t="str">
        <f ca="1">+IF(OFFSET('Hygiene Data'!$E$13,0,10*ROW('Hygiene Data'!E192))="","",OFFSET('Hygiene Data'!$E$13,0,10*ROW('Hygiene Data'!E192)))</f>
        <v/>
      </c>
      <c r="DU198" s="382" t="str">
        <f ca="1">+IF(OFFSET('Hygiene Data'!$F$11,0,10*ROW('Hygiene Data'!F192))="","",OFFSET('Hygiene Data'!$F$11,0,10*ROW('Hygiene Data'!F192)))</f>
        <v/>
      </c>
      <c r="DV198" s="382" t="str">
        <f ca="1">+IF(OFFSET('Hygiene Data'!$F$12,0,10*ROW('Hygiene Data'!F192))="","",OFFSET('Hygiene Data'!$F$12,0,10*ROW('Hygiene Data'!F192)))</f>
        <v/>
      </c>
      <c r="DW198" s="382" t="str">
        <f ca="1">+IF(OFFSET('Hygiene Data'!$F$13,0,10*ROW('Hygiene Data'!F192))="","",OFFSET('Hygiene Data'!$F$13,0,10*ROW('Hygiene Data'!F192)))</f>
        <v/>
      </c>
      <c r="DX198" s="382" t="str">
        <f ca="1">+IF(OFFSET('Hygiene Data'!$G$11,0,10*ROW('Hygiene Data'!G192))="","",OFFSET('Hygiene Data'!$G$11,0,10*ROW('Hygiene Data'!G192)))</f>
        <v/>
      </c>
      <c r="DY198" s="382" t="str">
        <f ca="1">+IF(OFFSET('Hygiene Data'!$G$12,0,10*ROW('Hygiene Data'!G192))="","",OFFSET('Hygiene Data'!$G$12,0,10*ROW('Hygiene Data'!G192)))</f>
        <v/>
      </c>
      <c r="DZ198" s="382" t="str">
        <f ca="1">+IF(OFFSET('Hygiene Data'!$G$13,0,10*ROW('Hygiene Data'!G192))="","",OFFSET('Hygiene Data'!$G$13,0,10*ROW('Hygiene Data'!G192)))</f>
        <v/>
      </c>
      <c r="EA198" s="382" t="str">
        <f ca="1">+IF(OFFSET('Hygiene Data'!$H$11,0,10*ROW('Hygiene Data'!H192))="","",OFFSET('Hygiene Data'!$H$11,0,10*ROW('Hygiene Data'!H192)))</f>
        <v/>
      </c>
      <c r="EB198" s="382" t="str">
        <f ca="1">+IF(OFFSET('Hygiene Data'!$H$12,0,10*ROW('Hygiene Data'!H192))="","",OFFSET('Hygiene Data'!$H$12,0,10*ROW('Hygiene Data'!H192)))</f>
        <v/>
      </c>
      <c r="EC198" s="382" t="str">
        <f ca="1">+IF(OFFSET('Hygiene Data'!$H$13,0,10*ROW('Hygiene Data'!H192))="","",OFFSET('Hygiene Data'!$H$13,0,10*ROW('Hygiene Data'!H192)))</f>
        <v/>
      </c>
      <c r="ED198" s="382" t="str">
        <f ca="1">+IF(OFFSET('Hygiene Data'!$I$11,0,10*ROW('Hygiene Data'!I192))="","",OFFSET('Hygiene Data'!$I$11,0,10*ROW('Hygiene Data'!I192)))</f>
        <v/>
      </c>
      <c r="EE198" s="382" t="str">
        <f ca="1">+IF(OFFSET('Hygiene Data'!$I$12,0,10*ROW('Hygiene Data'!I192))="","",OFFSET('Hygiene Data'!$I$12,0,10*ROW('Hygiene Data'!I192)))</f>
        <v/>
      </c>
      <c r="EF198" s="382" t="str">
        <f ca="1">+IF(OFFSET('Hygiene Data'!$I$13,0,10*ROW('Hygiene Data'!I192))="","",OFFSET('Hygiene Data'!$I$13,0,10*ROW('Hygiene Data'!I192)))</f>
        <v/>
      </c>
    </row>
    <row r="199" spans="1:136" x14ac:dyDescent="0.25">
      <c r="A199" s="491" t="str">
        <f ca="1">+IF(OFFSET('Water Data'!$B$2,0,10*ROW('Water Data'!E193))="","",OFFSET('Water Data'!$B$2,0,10*ROW('Water Data'!E193)))</f>
        <v/>
      </c>
      <c r="B199" s="491"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18" t="str">
        <f t="shared" ref="C199:C207" ca="1" si="3">+IF(ISNUMBER(VALUE(MID(A199,5,4))), VALUE(MID(A199, 5,4)),"")</f>
        <v/>
      </c>
      <c r="D199" s="519"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19"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19"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19"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19"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19"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19"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19"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19"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19"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19"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19"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19"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19"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19"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19"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19"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19"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20"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20"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20"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20"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20"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20"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20"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20"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20"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20"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20"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20"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20"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20"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20"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20"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20"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20"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20"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20"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20"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20"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20"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20"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20"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20"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20"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20"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20"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20"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21"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97"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21"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21"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21"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21"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21"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21"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21"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21"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21"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21"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21"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21"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21"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21"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21"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21"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82" t="str">
        <f ca="1">+IF(OFFSET('Water Data'!$D$27,0,10*ROW('Water Data'!D193))="","",OFFSET('Water Data'!$D$27,0,10*ROW('Water Data'!D193)))</f>
        <v/>
      </c>
      <c r="BT199" s="382" t="str">
        <f ca="1">+IF(OFFSET('Water Data'!$D$28,0,10*ROW('Water Data'!D193))="","",OFFSET('Water Data'!$D$28,0,10*ROW('Water Data'!D193)))</f>
        <v/>
      </c>
      <c r="BU199" s="382" t="str">
        <f ca="1">+IF(OFFSET('Water Data'!$D$29,0,10*ROW('Water Data'!D193))="","",OFFSET('Water Data'!$D$29,0,10*ROW('Water Data'!D193)))</f>
        <v/>
      </c>
      <c r="BV199" s="382" t="str">
        <f ca="1">+IF(OFFSET('Water Data'!$E$27,0,10*ROW('Water Data'!E193))="","",OFFSET('Water Data'!$E$27,0,10*ROW('Water Data'!E193)))</f>
        <v/>
      </c>
      <c r="BW199" s="382" t="str">
        <f ca="1">+IF(OFFSET('Water Data'!$E$28,0,10*ROW('Water Data'!E193))="","",OFFSET('Water Data'!$E$28,0,10*ROW('Water Data'!E193)))</f>
        <v/>
      </c>
      <c r="BX199" s="382" t="str">
        <f ca="1">+IF(OFFSET('Water Data'!$E$29,0,10*ROW('Water Data'!E193))="","",OFFSET('Water Data'!$E$29,0,10*ROW('Water Data'!E193)))</f>
        <v/>
      </c>
      <c r="BY199" s="382" t="str">
        <f ca="1">+IF(OFFSET('Water Data'!$F$27,0,10*ROW('Water Data'!F193))="","",OFFSET('Water Data'!$F$27,0,10*ROW('Water Data'!F193)))</f>
        <v/>
      </c>
      <c r="BZ199" s="382" t="str">
        <f ca="1">+IF(OFFSET('Water Data'!$F$28,0,10*ROW('Water Data'!F193))="","",OFFSET('Water Data'!$F$28,0,10*ROW('Water Data'!F193)))</f>
        <v/>
      </c>
      <c r="CA199" s="382" t="str">
        <f ca="1">+IF(OFFSET('Water Data'!$F$29,0,10*ROW('Water Data'!F193))="","",OFFSET('Water Data'!$F$29,0,10*ROW('Water Data'!F193)))</f>
        <v/>
      </c>
      <c r="CB199" s="382" t="str">
        <f ca="1">+IF(OFFSET('Water Data'!$G$27,0,10*ROW('Water Data'!G193))="","",OFFSET('Water Data'!$G$27,0,10*ROW('Water Data'!G193)))</f>
        <v/>
      </c>
      <c r="CC199" s="382" t="str">
        <f ca="1">+IF(OFFSET('Water Data'!$G$28,0,10*ROW('Water Data'!G193))="","",OFFSET('Water Data'!$G$28,0,10*ROW('Water Data'!G193)))</f>
        <v/>
      </c>
      <c r="CD199" s="382" t="str">
        <f ca="1">+IF(OFFSET('Water Data'!$G$29,0,10*ROW('Water Data'!G193))="","",OFFSET('Water Data'!$G$29,0,10*ROW('Water Data'!G193)))</f>
        <v/>
      </c>
      <c r="CE199" s="382" t="str">
        <f ca="1">+IF(OFFSET('Water Data'!$H$27,0,10*ROW('Water Data'!H193))="","",OFFSET('Water Data'!$H$27,0,10*ROW('Water Data'!H193)))</f>
        <v/>
      </c>
      <c r="CF199" s="382" t="str">
        <f ca="1">+IF(OFFSET('Water Data'!$H$28,0,10*ROW('Water Data'!H193))="","",OFFSET('Water Data'!$H$28,0,10*ROW('Water Data'!H193)))</f>
        <v/>
      </c>
      <c r="CG199" s="382" t="str">
        <f ca="1">+IF(OFFSET('Water Data'!$H$29,0,10*ROW('Water Data'!H193))="","",OFFSET('Water Data'!$H$29,0,10*ROW('Water Data'!H193)))</f>
        <v/>
      </c>
      <c r="CH199" s="382" t="str">
        <f ca="1">+IF(OFFSET('Water Data'!$I$27,0,10*ROW('Water Data'!I193))="","",OFFSET('Water Data'!$I$27,0,10*ROW('Water Data'!I193)))</f>
        <v/>
      </c>
      <c r="CI199" s="382" t="str">
        <f ca="1">+IF(OFFSET('Water Data'!$I$28,0,10*ROW('Water Data'!I193))="","",OFFSET('Water Data'!$I$28,0,10*ROW('Water Data'!I193)))</f>
        <v/>
      </c>
      <c r="CJ199" s="382" t="str">
        <f ca="1">+IF(OFFSET('Water Data'!$I$29,0,10*ROW('Water Data'!I193))="","",OFFSET('Water Data'!$I$29,0,10*ROW('Water Data'!I193)))</f>
        <v/>
      </c>
      <c r="CK199" s="382" t="str">
        <f ca="1">+IF(OFFSET('Sanitation Data'!$D$28,0,10*ROW('Sanitation Data'!D193))="","",OFFSET('Sanitation Data'!$D$28,0,10*ROW('Sanitation Data'!D193)))</f>
        <v/>
      </c>
      <c r="CL199" s="382" t="str">
        <f ca="1">+IF(OFFSET('Sanitation Data'!$D$29,0,10*ROW('Sanitation Data'!D193))="","",OFFSET('Sanitation Data'!$D$29,0,10*ROW('Sanitation Data'!D193)))</f>
        <v/>
      </c>
      <c r="CM199" s="382" t="str">
        <f ca="1">+IF(OFFSET('Sanitation Data'!$D$30,0,10*ROW('Sanitation Data'!D193))="","",OFFSET('Sanitation Data'!$D$30,0,10*ROW('Sanitation Data'!D193)))</f>
        <v/>
      </c>
      <c r="CN199" s="382" t="str">
        <f ca="1">+IF(OFFSET('Sanitation Data'!$D$31,0,10*ROW('Sanitation Data'!D193))="","",OFFSET('Sanitation Data'!$D$31,0,10*ROW('Sanitation Data'!D193)))</f>
        <v/>
      </c>
      <c r="CO199" s="382" t="str">
        <f ca="1">+IF(OFFSET('Sanitation Data'!$D$32,0,10*ROW('Sanitation Data'!D193))="","",OFFSET('Sanitation Data'!$D$32,0,10*ROW('Sanitation Data'!D193)))</f>
        <v/>
      </c>
      <c r="CP199" s="382" t="str">
        <f ca="1">+IF(OFFSET('Sanitation Data'!$E$28,0,10*ROW('Sanitation Data'!E193))="","",OFFSET('Sanitation Data'!$E$28,0,10*ROW('Sanitation Data'!E193)))</f>
        <v/>
      </c>
      <c r="CQ199" s="382" t="str">
        <f ca="1">+IF(OFFSET('Sanitation Data'!$E$29,0,10*ROW('Sanitation Data'!E193))="","",OFFSET('Sanitation Data'!$E$29,0,10*ROW('Sanitation Data'!E193)))</f>
        <v/>
      </c>
      <c r="CR199" s="382" t="str">
        <f ca="1">+IF(OFFSET('Sanitation Data'!$E$30,0,10*ROW('Sanitation Data'!E193))="","",OFFSET('Sanitation Data'!$E$30,0,10*ROW('Sanitation Data'!E193)))</f>
        <v/>
      </c>
      <c r="CS199" s="382" t="str">
        <f ca="1">+IF(OFFSET('Sanitation Data'!$E$31,0,10*ROW('Sanitation Data'!E193))="","",OFFSET('Sanitation Data'!$E$31,0,10*ROW('Sanitation Data'!E193)))</f>
        <v/>
      </c>
      <c r="CT199" s="382" t="str">
        <f ca="1">+IF(OFFSET('Sanitation Data'!$E$32,0,10*ROW('Sanitation Data'!E193))="","",OFFSET('Sanitation Data'!$E$32,0,10*ROW('Sanitation Data'!E193)))</f>
        <v/>
      </c>
      <c r="CU199" s="382" t="str">
        <f ca="1">+IF(OFFSET('Sanitation Data'!$F$28,0,10*ROW('Sanitation Data'!F193))="","",OFFSET('Sanitation Data'!$F$28,0,10*ROW('Sanitation Data'!F193)))</f>
        <v/>
      </c>
      <c r="CV199" s="382" t="str">
        <f ca="1">+IF(OFFSET('Sanitation Data'!$F$29,0,10*ROW('Sanitation Data'!F193))="","",OFFSET('Sanitation Data'!$F$29,0,10*ROW('Sanitation Data'!F193)))</f>
        <v/>
      </c>
      <c r="CW199" s="382" t="str">
        <f ca="1">+IF(OFFSET('Sanitation Data'!$F$30,0,10*ROW('Sanitation Data'!F193))="","",OFFSET('Sanitation Data'!$F$30,0,10*ROW('Sanitation Data'!F193)))</f>
        <v/>
      </c>
      <c r="CX199" s="382" t="str">
        <f ca="1">+IF(OFFSET('Sanitation Data'!$F$31,0,10*ROW('Sanitation Data'!F193))="","",OFFSET('Sanitation Data'!$F$31,0,10*ROW('Sanitation Data'!F193)))</f>
        <v/>
      </c>
      <c r="CY199" s="382" t="str">
        <f ca="1">+IF(OFFSET('Sanitation Data'!$F$32,0,10*ROW('Sanitation Data'!F193))="","",OFFSET('Sanitation Data'!$F$32,0,10*ROW('Sanitation Data'!F193)))</f>
        <v/>
      </c>
      <c r="CZ199" s="382" t="str">
        <f ca="1">+IF(OFFSET('Sanitation Data'!$G$28,0,10*ROW('Sanitation Data'!G193))="","",OFFSET('Sanitation Data'!$G$28,0,10*ROW('Sanitation Data'!G193)))</f>
        <v/>
      </c>
      <c r="DA199" s="382" t="str">
        <f ca="1">+IF(OFFSET('Sanitation Data'!$G$29,0,10*ROW('Sanitation Data'!G193))="","",OFFSET('Sanitation Data'!$G$29,0,10*ROW('Sanitation Data'!G193)))</f>
        <v/>
      </c>
      <c r="DB199" s="382" t="str">
        <f ca="1">+IF(OFFSET('Sanitation Data'!$G$30,0,10*ROW('Sanitation Data'!G193))="","",OFFSET('Sanitation Data'!$G$30,0,10*ROW('Sanitation Data'!G193)))</f>
        <v/>
      </c>
      <c r="DC199" s="382" t="str">
        <f ca="1">+IF(OFFSET('Sanitation Data'!$G$31,0,10*ROW('Sanitation Data'!G193))="","",OFFSET('Sanitation Data'!$G$31,0,10*ROW('Sanitation Data'!G193)))</f>
        <v/>
      </c>
      <c r="DD199" s="382" t="str">
        <f ca="1">+IF(OFFSET('Sanitation Data'!$G$32,0,10*ROW('Sanitation Data'!G193))="","",OFFSET('Sanitation Data'!$G$32,0,10*ROW('Sanitation Data'!G193)))</f>
        <v/>
      </c>
      <c r="DE199" s="382" t="str">
        <f ca="1">+IF(OFFSET('Sanitation Data'!$H$28,0,10*ROW('Sanitation Data'!H193))="","",OFFSET('Sanitation Data'!$H$28,0,10*ROW('Sanitation Data'!H193)))</f>
        <v/>
      </c>
      <c r="DF199" s="382" t="str">
        <f ca="1">+IF(OFFSET('Sanitation Data'!$H$29,0,10*ROW('Sanitation Data'!H193))="","",OFFSET('Sanitation Data'!$H$29,0,10*ROW('Sanitation Data'!H193)))</f>
        <v/>
      </c>
      <c r="DG199" s="382" t="str">
        <f ca="1">+IF(OFFSET('Sanitation Data'!$H$30,0,10*ROW('Sanitation Data'!H193))="","",OFFSET('Sanitation Data'!$H$30,0,10*ROW('Sanitation Data'!H193)))</f>
        <v/>
      </c>
      <c r="DH199" s="382" t="str">
        <f ca="1">+IF(OFFSET('Sanitation Data'!$H$31,0,10*ROW('Sanitation Data'!H193))="","",OFFSET('Sanitation Data'!$H$31,0,10*ROW('Sanitation Data'!H193)))</f>
        <v/>
      </c>
      <c r="DI199" s="382" t="str">
        <f ca="1">+IF(OFFSET('Sanitation Data'!$H$32,0,10*ROW('Sanitation Data'!H193))="","",OFFSET('Sanitation Data'!$H$32,0,10*ROW('Sanitation Data'!H193)))</f>
        <v/>
      </c>
      <c r="DJ199" s="382" t="str">
        <f ca="1">+IF(OFFSET('Sanitation Data'!$I$28,0,10*ROW('Sanitation Data'!I193))="","",OFFSET('Sanitation Data'!$I$28,0,10*ROW('Sanitation Data'!I193)))</f>
        <v/>
      </c>
      <c r="DK199" s="382" t="str">
        <f ca="1">+IF(OFFSET('Sanitation Data'!$I$29,0,10*ROW('Sanitation Data'!I193))="","",OFFSET('Sanitation Data'!$I$29,0,10*ROW('Sanitation Data'!I193)))</f>
        <v/>
      </c>
      <c r="DL199" s="382" t="str">
        <f ca="1">+IF(OFFSET('Sanitation Data'!$I$30,0,10*ROW('Sanitation Data'!I193))="","",OFFSET('Sanitation Data'!$I$30,0,10*ROW('Sanitation Data'!I193)))</f>
        <v/>
      </c>
      <c r="DM199" s="382" t="str">
        <f ca="1">+IF(OFFSET('Sanitation Data'!$I$31,0,10*ROW('Sanitation Data'!I193))="","",OFFSET('Sanitation Data'!$I$31,0,10*ROW('Sanitation Data'!I193)))</f>
        <v/>
      </c>
      <c r="DN199" s="382" t="str">
        <f ca="1">+IF(OFFSET('Sanitation Data'!$I$32,0,10*ROW('Sanitation Data'!I193))="","",OFFSET('Sanitation Data'!$I$32,0,10*ROW('Sanitation Data'!I193)))</f>
        <v/>
      </c>
      <c r="DO199" s="382" t="str">
        <f ca="1">+IF(OFFSET('Hygiene Data'!$D$11,0,10*ROW('Hygiene Data'!D193))="","",OFFSET('Hygiene Data'!$D$11,0,10*ROW('Hygiene Data'!D193)))</f>
        <v/>
      </c>
      <c r="DP199" s="382" t="str">
        <f ca="1">+IF(OFFSET('Hygiene Data'!$D$12,0,10*ROW('Hygiene Data'!D193))="","",OFFSET('Hygiene Data'!$D$12,0,10*ROW('Hygiene Data'!D193)))</f>
        <v/>
      </c>
      <c r="DQ199" s="382" t="str">
        <f ca="1">+IF(OFFSET('Hygiene Data'!$D$13,0,10*ROW('Hygiene Data'!D193))="","",OFFSET('Hygiene Data'!$D$13,0,10*ROW('Hygiene Data'!D193)))</f>
        <v/>
      </c>
      <c r="DR199" s="382" t="str">
        <f ca="1">+IF(OFFSET('Hygiene Data'!$E$11,0,10*ROW('Hygiene Data'!E193))="","",OFFSET('Hygiene Data'!$E$11,0,10*ROW('Hygiene Data'!E193)))</f>
        <v/>
      </c>
      <c r="DS199" s="382" t="str">
        <f ca="1">+IF(OFFSET('Hygiene Data'!$E$12,0,10*ROW('Hygiene Data'!E193))="","",OFFSET('Hygiene Data'!$E$12,0,10*ROW('Hygiene Data'!E193)))</f>
        <v/>
      </c>
      <c r="DT199" s="382" t="str">
        <f ca="1">+IF(OFFSET('Hygiene Data'!$E$13,0,10*ROW('Hygiene Data'!E193))="","",OFFSET('Hygiene Data'!$E$13,0,10*ROW('Hygiene Data'!E193)))</f>
        <v/>
      </c>
      <c r="DU199" s="382" t="str">
        <f ca="1">+IF(OFFSET('Hygiene Data'!$F$11,0,10*ROW('Hygiene Data'!F193))="","",OFFSET('Hygiene Data'!$F$11,0,10*ROW('Hygiene Data'!F193)))</f>
        <v/>
      </c>
      <c r="DV199" s="382" t="str">
        <f ca="1">+IF(OFFSET('Hygiene Data'!$F$12,0,10*ROW('Hygiene Data'!F193))="","",OFFSET('Hygiene Data'!$F$12,0,10*ROW('Hygiene Data'!F193)))</f>
        <v/>
      </c>
      <c r="DW199" s="382" t="str">
        <f ca="1">+IF(OFFSET('Hygiene Data'!$F$13,0,10*ROW('Hygiene Data'!F193))="","",OFFSET('Hygiene Data'!$F$13,0,10*ROW('Hygiene Data'!F193)))</f>
        <v/>
      </c>
      <c r="DX199" s="382" t="str">
        <f ca="1">+IF(OFFSET('Hygiene Data'!$G$11,0,10*ROW('Hygiene Data'!G193))="","",OFFSET('Hygiene Data'!$G$11,0,10*ROW('Hygiene Data'!G193)))</f>
        <v/>
      </c>
      <c r="DY199" s="382" t="str">
        <f ca="1">+IF(OFFSET('Hygiene Data'!$G$12,0,10*ROW('Hygiene Data'!G193))="","",OFFSET('Hygiene Data'!$G$12,0,10*ROW('Hygiene Data'!G193)))</f>
        <v/>
      </c>
      <c r="DZ199" s="382" t="str">
        <f ca="1">+IF(OFFSET('Hygiene Data'!$G$13,0,10*ROW('Hygiene Data'!G193))="","",OFFSET('Hygiene Data'!$G$13,0,10*ROW('Hygiene Data'!G193)))</f>
        <v/>
      </c>
      <c r="EA199" s="382" t="str">
        <f ca="1">+IF(OFFSET('Hygiene Data'!$H$11,0,10*ROW('Hygiene Data'!H193))="","",OFFSET('Hygiene Data'!$H$11,0,10*ROW('Hygiene Data'!H193)))</f>
        <v/>
      </c>
      <c r="EB199" s="382" t="str">
        <f ca="1">+IF(OFFSET('Hygiene Data'!$H$12,0,10*ROW('Hygiene Data'!H193))="","",OFFSET('Hygiene Data'!$H$12,0,10*ROW('Hygiene Data'!H193)))</f>
        <v/>
      </c>
      <c r="EC199" s="382" t="str">
        <f ca="1">+IF(OFFSET('Hygiene Data'!$H$13,0,10*ROW('Hygiene Data'!H193))="","",OFFSET('Hygiene Data'!$H$13,0,10*ROW('Hygiene Data'!H193)))</f>
        <v/>
      </c>
      <c r="ED199" s="382" t="str">
        <f ca="1">+IF(OFFSET('Hygiene Data'!$I$11,0,10*ROW('Hygiene Data'!I193))="","",OFFSET('Hygiene Data'!$I$11,0,10*ROW('Hygiene Data'!I193)))</f>
        <v/>
      </c>
      <c r="EE199" s="382" t="str">
        <f ca="1">+IF(OFFSET('Hygiene Data'!$I$12,0,10*ROW('Hygiene Data'!I193))="","",OFFSET('Hygiene Data'!$I$12,0,10*ROW('Hygiene Data'!I193)))</f>
        <v/>
      </c>
      <c r="EF199" s="382" t="str">
        <f ca="1">+IF(OFFSET('Hygiene Data'!$I$13,0,10*ROW('Hygiene Data'!I193))="","",OFFSET('Hygiene Data'!$I$13,0,10*ROW('Hygiene Data'!I193)))</f>
        <v/>
      </c>
    </row>
    <row r="200" spans="1:136" x14ac:dyDescent="0.25">
      <c r="A200" s="491" t="str">
        <f ca="1">+IF(OFFSET('Water Data'!$B$2,0,10*ROW('Water Data'!E194))="","",OFFSET('Water Data'!$B$2,0,10*ROW('Water Data'!E194)))</f>
        <v/>
      </c>
      <c r="B200" s="491"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18" t="str">
        <f t="shared" ca="1" si="3"/>
        <v/>
      </c>
      <c r="D200" s="519"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19"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19"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19"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19"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19"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19"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19"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19"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19"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19"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19"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19"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19"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19"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19"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19"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19"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20"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20"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20"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20"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20"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20"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20"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20"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20"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20"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20"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20"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20"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20"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20"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20"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20"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20"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20"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20"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20"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20"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20"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20"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20"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20"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20"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20"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20"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20"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21"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97"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21"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21"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21"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21"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21"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21"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21"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21"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21"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21"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21"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21"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21"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21"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21"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21"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82" t="str">
        <f ca="1">+IF(OFFSET('Water Data'!$D$27,0,10*ROW('Water Data'!D194))="","",OFFSET('Water Data'!$D$27,0,10*ROW('Water Data'!D194)))</f>
        <v/>
      </c>
      <c r="BT200" s="382" t="str">
        <f ca="1">+IF(OFFSET('Water Data'!$D$28,0,10*ROW('Water Data'!D194))="","",OFFSET('Water Data'!$D$28,0,10*ROW('Water Data'!D194)))</f>
        <v/>
      </c>
      <c r="BU200" s="382" t="str">
        <f ca="1">+IF(OFFSET('Water Data'!$D$29,0,10*ROW('Water Data'!D194))="","",OFFSET('Water Data'!$D$29,0,10*ROW('Water Data'!D194)))</f>
        <v/>
      </c>
      <c r="BV200" s="382" t="str">
        <f ca="1">+IF(OFFSET('Water Data'!$E$27,0,10*ROW('Water Data'!E194))="","",OFFSET('Water Data'!$E$27,0,10*ROW('Water Data'!E194)))</f>
        <v/>
      </c>
      <c r="BW200" s="382" t="str">
        <f ca="1">+IF(OFFSET('Water Data'!$E$28,0,10*ROW('Water Data'!E194))="","",OFFSET('Water Data'!$E$28,0,10*ROW('Water Data'!E194)))</f>
        <v/>
      </c>
      <c r="BX200" s="382" t="str">
        <f ca="1">+IF(OFFSET('Water Data'!$E$29,0,10*ROW('Water Data'!E194))="","",OFFSET('Water Data'!$E$29,0,10*ROW('Water Data'!E194)))</f>
        <v/>
      </c>
      <c r="BY200" s="382" t="str">
        <f ca="1">+IF(OFFSET('Water Data'!$F$27,0,10*ROW('Water Data'!F194))="","",OFFSET('Water Data'!$F$27,0,10*ROW('Water Data'!F194)))</f>
        <v/>
      </c>
      <c r="BZ200" s="382" t="str">
        <f ca="1">+IF(OFFSET('Water Data'!$F$28,0,10*ROW('Water Data'!F194))="","",OFFSET('Water Data'!$F$28,0,10*ROW('Water Data'!F194)))</f>
        <v/>
      </c>
      <c r="CA200" s="382" t="str">
        <f ca="1">+IF(OFFSET('Water Data'!$F$29,0,10*ROW('Water Data'!F194))="","",OFFSET('Water Data'!$F$29,0,10*ROW('Water Data'!F194)))</f>
        <v/>
      </c>
      <c r="CB200" s="382" t="str">
        <f ca="1">+IF(OFFSET('Water Data'!$G$27,0,10*ROW('Water Data'!G194))="","",OFFSET('Water Data'!$G$27,0,10*ROW('Water Data'!G194)))</f>
        <v/>
      </c>
      <c r="CC200" s="382" t="str">
        <f ca="1">+IF(OFFSET('Water Data'!$G$28,0,10*ROW('Water Data'!G194))="","",OFFSET('Water Data'!$G$28,0,10*ROW('Water Data'!G194)))</f>
        <v/>
      </c>
      <c r="CD200" s="382" t="str">
        <f ca="1">+IF(OFFSET('Water Data'!$G$29,0,10*ROW('Water Data'!G194))="","",OFFSET('Water Data'!$G$29,0,10*ROW('Water Data'!G194)))</f>
        <v/>
      </c>
      <c r="CE200" s="382" t="str">
        <f ca="1">+IF(OFFSET('Water Data'!$H$27,0,10*ROW('Water Data'!H194))="","",OFFSET('Water Data'!$H$27,0,10*ROW('Water Data'!H194)))</f>
        <v/>
      </c>
      <c r="CF200" s="382" t="str">
        <f ca="1">+IF(OFFSET('Water Data'!$H$28,0,10*ROW('Water Data'!H194))="","",OFFSET('Water Data'!$H$28,0,10*ROW('Water Data'!H194)))</f>
        <v/>
      </c>
      <c r="CG200" s="382" t="str">
        <f ca="1">+IF(OFFSET('Water Data'!$H$29,0,10*ROW('Water Data'!H194))="","",OFFSET('Water Data'!$H$29,0,10*ROW('Water Data'!H194)))</f>
        <v/>
      </c>
      <c r="CH200" s="382" t="str">
        <f ca="1">+IF(OFFSET('Water Data'!$I$27,0,10*ROW('Water Data'!I194))="","",OFFSET('Water Data'!$I$27,0,10*ROW('Water Data'!I194)))</f>
        <v/>
      </c>
      <c r="CI200" s="382" t="str">
        <f ca="1">+IF(OFFSET('Water Data'!$I$28,0,10*ROW('Water Data'!I194))="","",OFFSET('Water Data'!$I$28,0,10*ROW('Water Data'!I194)))</f>
        <v/>
      </c>
      <c r="CJ200" s="382" t="str">
        <f ca="1">+IF(OFFSET('Water Data'!$I$29,0,10*ROW('Water Data'!I194))="","",OFFSET('Water Data'!$I$29,0,10*ROW('Water Data'!I194)))</f>
        <v/>
      </c>
      <c r="CK200" s="382" t="str">
        <f ca="1">+IF(OFFSET('Sanitation Data'!$D$28,0,10*ROW('Sanitation Data'!D194))="","",OFFSET('Sanitation Data'!$D$28,0,10*ROW('Sanitation Data'!D194)))</f>
        <v/>
      </c>
      <c r="CL200" s="382" t="str">
        <f ca="1">+IF(OFFSET('Sanitation Data'!$D$29,0,10*ROW('Sanitation Data'!D194))="","",OFFSET('Sanitation Data'!$D$29,0,10*ROW('Sanitation Data'!D194)))</f>
        <v/>
      </c>
      <c r="CM200" s="382" t="str">
        <f ca="1">+IF(OFFSET('Sanitation Data'!$D$30,0,10*ROW('Sanitation Data'!D194))="","",OFFSET('Sanitation Data'!$D$30,0,10*ROW('Sanitation Data'!D194)))</f>
        <v/>
      </c>
      <c r="CN200" s="382" t="str">
        <f ca="1">+IF(OFFSET('Sanitation Data'!$D$31,0,10*ROW('Sanitation Data'!D194))="","",OFFSET('Sanitation Data'!$D$31,0,10*ROW('Sanitation Data'!D194)))</f>
        <v/>
      </c>
      <c r="CO200" s="382" t="str">
        <f ca="1">+IF(OFFSET('Sanitation Data'!$D$32,0,10*ROW('Sanitation Data'!D194))="","",OFFSET('Sanitation Data'!$D$32,0,10*ROW('Sanitation Data'!D194)))</f>
        <v/>
      </c>
      <c r="CP200" s="382" t="str">
        <f ca="1">+IF(OFFSET('Sanitation Data'!$E$28,0,10*ROW('Sanitation Data'!E194))="","",OFFSET('Sanitation Data'!$E$28,0,10*ROW('Sanitation Data'!E194)))</f>
        <v/>
      </c>
      <c r="CQ200" s="382" t="str">
        <f ca="1">+IF(OFFSET('Sanitation Data'!$E$29,0,10*ROW('Sanitation Data'!E194))="","",OFFSET('Sanitation Data'!$E$29,0,10*ROW('Sanitation Data'!E194)))</f>
        <v/>
      </c>
      <c r="CR200" s="382" t="str">
        <f ca="1">+IF(OFFSET('Sanitation Data'!$E$30,0,10*ROW('Sanitation Data'!E194))="","",OFFSET('Sanitation Data'!$E$30,0,10*ROW('Sanitation Data'!E194)))</f>
        <v/>
      </c>
      <c r="CS200" s="382" t="str">
        <f ca="1">+IF(OFFSET('Sanitation Data'!$E$31,0,10*ROW('Sanitation Data'!E194))="","",OFFSET('Sanitation Data'!$E$31,0,10*ROW('Sanitation Data'!E194)))</f>
        <v/>
      </c>
      <c r="CT200" s="382" t="str">
        <f ca="1">+IF(OFFSET('Sanitation Data'!$E$32,0,10*ROW('Sanitation Data'!E194))="","",OFFSET('Sanitation Data'!$E$32,0,10*ROW('Sanitation Data'!E194)))</f>
        <v/>
      </c>
      <c r="CU200" s="382" t="str">
        <f ca="1">+IF(OFFSET('Sanitation Data'!$F$28,0,10*ROW('Sanitation Data'!F194))="","",OFFSET('Sanitation Data'!$F$28,0,10*ROW('Sanitation Data'!F194)))</f>
        <v/>
      </c>
      <c r="CV200" s="382" t="str">
        <f ca="1">+IF(OFFSET('Sanitation Data'!$F$29,0,10*ROW('Sanitation Data'!F194))="","",OFFSET('Sanitation Data'!$F$29,0,10*ROW('Sanitation Data'!F194)))</f>
        <v/>
      </c>
      <c r="CW200" s="382" t="str">
        <f ca="1">+IF(OFFSET('Sanitation Data'!$F$30,0,10*ROW('Sanitation Data'!F194))="","",OFFSET('Sanitation Data'!$F$30,0,10*ROW('Sanitation Data'!F194)))</f>
        <v/>
      </c>
      <c r="CX200" s="382" t="str">
        <f ca="1">+IF(OFFSET('Sanitation Data'!$F$31,0,10*ROW('Sanitation Data'!F194))="","",OFFSET('Sanitation Data'!$F$31,0,10*ROW('Sanitation Data'!F194)))</f>
        <v/>
      </c>
      <c r="CY200" s="382" t="str">
        <f ca="1">+IF(OFFSET('Sanitation Data'!$F$32,0,10*ROW('Sanitation Data'!F194))="","",OFFSET('Sanitation Data'!$F$32,0,10*ROW('Sanitation Data'!F194)))</f>
        <v/>
      </c>
      <c r="CZ200" s="382" t="str">
        <f ca="1">+IF(OFFSET('Sanitation Data'!$G$28,0,10*ROW('Sanitation Data'!G194))="","",OFFSET('Sanitation Data'!$G$28,0,10*ROW('Sanitation Data'!G194)))</f>
        <v/>
      </c>
      <c r="DA200" s="382" t="str">
        <f ca="1">+IF(OFFSET('Sanitation Data'!$G$29,0,10*ROW('Sanitation Data'!G194))="","",OFFSET('Sanitation Data'!$G$29,0,10*ROW('Sanitation Data'!G194)))</f>
        <v/>
      </c>
      <c r="DB200" s="382" t="str">
        <f ca="1">+IF(OFFSET('Sanitation Data'!$G$30,0,10*ROW('Sanitation Data'!G194))="","",OFFSET('Sanitation Data'!$G$30,0,10*ROW('Sanitation Data'!G194)))</f>
        <v/>
      </c>
      <c r="DC200" s="382" t="str">
        <f ca="1">+IF(OFFSET('Sanitation Data'!$G$31,0,10*ROW('Sanitation Data'!G194))="","",OFFSET('Sanitation Data'!$G$31,0,10*ROW('Sanitation Data'!G194)))</f>
        <v/>
      </c>
      <c r="DD200" s="382" t="str">
        <f ca="1">+IF(OFFSET('Sanitation Data'!$G$32,0,10*ROW('Sanitation Data'!G194))="","",OFFSET('Sanitation Data'!$G$32,0,10*ROW('Sanitation Data'!G194)))</f>
        <v/>
      </c>
      <c r="DE200" s="382" t="str">
        <f ca="1">+IF(OFFSET('Sanitation Data'!$H$28,0,10*ROW('Sanitation Data'!H194))="","",OFFSET('Sanitation Data'!$H$28,0,10*ROW('Sanitation Data'!H194)))</f>
        <v/>
      </c>
      <c r="DF200" s="382" t="str">
        <f ca="1">+IF(OFFSET('Sanitation Data'!$H$29,0,10*ROW('Sanitation Data'!H194))="","",OFFSET('Sanitation Data'!$H$29,0,10*ROW('Sanitation Data'!H194)))</f>
        <v/>
      </c>
      <c r="DG200" s="382" t="str">
        <f ca="1">+IF(OFFSET('Sanitation Data'!$H$30,0,10*ROW('Sanitation Data'!H194))="","",OFFSET('Sanitation Data'!$H$30,0,10*ROW('Sanitation Data'!H194)))</f>
        <v/>
      </c>
      <c r="DH200" s="382" t="str">
        <f ca="1">+IF(OFFSET('Sanitation Data'!$H$31,0,10*ROW('Sanitation Data'!H194))="","",OFFSET('Sanitation Data'!$H$31,0,10*ROW('Sanitation Data'!H194)))</f>
        <v/>
      </c>
      <c r="DI200" s="382" t="str">
        <f ca="1">+IF(OFFSET('Sanitation Data'!$H$32,0,10*ROW('Sanitation Data'!H194))="","",OFFSET('Sanitation Data'!$H$32,0,10*ROW('Sanitation Data'!H194)))</f>
        <v/>
      </c>
      <c r="DJ200" s="382" t="str">
        <f ca="1">+IF(OFFSET('Sanitation Data'!$I$28,0,10*ROW('Sanitation Data'!I194))="","",OFFSET('Sanitation Data'!$I$28,0,10*ROW('Sanitation Data'!I194)))</f>
        <v/>
      </c>
      <c r="DK200" s="382" t="str">
        <f ca="1">+IF(OFFSET('Sanitation Data'!$I$29,0,10*ROW('Sanitation Data'!I194))="","",OFFSET('Sanitation Data'!$I$29,0,10*ROW('Sanitation Data'!I194)))</f>
        <v/>
      </c>
      <c r="DL200" s="382" t="str">
        <f ca="1">+IF(OFFSET('Sanitation Data'!$I$30,0,10*ROW('Sanitation Data'!I194))="","",OFFSET('Sanitation Data'!$I$30,0,10*ROW('Sanitation Data'!I194)))</f>
        <v/>
      </c>
      <c r="DM200" s="382" t="str">
        <f ca="1">+IF(OFFSET('Sanitation Data'!$I$31,0,10*ROW('Sanitation Data'!I194))="","",OFFSET('Sanitation Data'!$I$31,0,10*ROW('Sanitation Data'!I194)))</f>
        <v/>
      </c>
      <c r="DN200" s="382" t="str">
        <f ca="1">+IF(OFFSET('Sanitation Data'!$I$32,0,10*ROW('Sanitation Data'!I194))="","",OFFSET('Sanitation Data'!$I$32,0,10*ROW('Sanitation Data'!I194)))</f>
        <v/>
      </c>
      <c r="DO200" s="382" t="str">
        <f ca="1">+IF(OFFSET('Hygiene Data'!$D$11,0,10*ROW('Hygiene Data'!D194))="","",OFFSET('Hygiene Data'!$D$11,0,10*ROW('Hygiene Data'!D194)))</f>
        <v/>
      </c>
      <c r="DP200" s="382" t="str">
        <f ca="1">+IF(OFFSET('Hygiene Data'!$D$12,0,10*ROW('Hygiene Data'!D194))="","",OFFSET('Hygiene Data'!$D$12,0,10*ROW('Hygiene Data'!D194)))</f>
        <v/>
      </c>
      <c r="DQ200" s="382" t="str">
        <f ca="1">+IF(OFFSET('Hygiene Data'!$D$13,0,10*ROW('Hygiene Data'!D194))="","",OFFSET('Hygiene Data'!$D$13,0,10*ROW('Hygiene Data'!D194)))</f>
        <v/>
      </c>
      <c r="DR200" s="382" t="str">
        <f ca="1">+IF(OFFSET('Hygiene Data'!$E$11,0,10*ROW('Hygiene Data'!E194))="","",OFFSET('Hygiene Data'!$E$11,0,10*ROW('Hygiene Data'!E194)))</f>
        <v/>
      </c>
      <c r="DS200" s="382" t="str">
        <f ca="1">+IF(OFFSET('Hygiene Data'!$E$12,0,10*ROW('Hygiene Data'!E194))="","",OFFSET('Hygiene Data'!$E$12,0,10*ROW('Hygiene Data'!E194)))</f>
        <v/>
      </c>
      <c r="DT200" s="382" t="str">
        <f ca="1">+IF(OFFSET('Hygiene Data'!$E$13,0,10*ROW('Hygiene Data'!E194))="","",OFFSET('Hygiene Data'!$E$13,0,10*ROW('Hygiene Data'!E194)))</f>
        <v/>
      </c>
      <c r="DU200" s="382" t="str">
        <f ca="1">+IF(OFFSET('Hygiene Data'!$F$11,0,10*ROW('Hygiene Data'!F194))="","",OFFSET('Hygiene Data'!$F$11,0,10*ROW('Hygiene Data'!F194)))</f>
        <v/>
      </c>
      <c r="DV200" s="382" t="str">
        <f ca="1">+IF(OFFSET('Hygiene Data'!$F$12,0,10*ROW('Hygiene Data'!F194))="","",OFFSET('Hygiene Data'!$F$12,0,10*ROW('Hygiene Data'!F194)))</f>
        <v/>
      </c>
      <c r="DW200" s="382" t="str">
        <f ca="1">+IF(OFFSET('Hygiene Data'!$F$13,0,10*ROW('Hygiene Data'!F194))="","",OFFSET('Hygiene Data'!$F$13,0,10*ROW('Hygiene Data'!F194)))</f>
        <v/>
      </c>
      <c r="DX200" s="382" t="str">
        <f ca="1">+IF(OFFSET('Hygiene Data'!$G$11,0,10*ROW('Hygiene Data'!G194))="","",OFFSET('Hygiene Data'!$G$11,0,10*ROW('Hygiene Data'!G194)))</f>
        <v/>
      </c>
      <c r="DY200" s="382" t="str">
        <f ca="1">+IF(OFFSET('Hygiene Data'!$G$12,0,10*ROW('Hygiene Data'!G194))="","",OFFSET('Hygiene Data'!$G$12,0,10*ROW('Hygiene Data'!G194)))</f>
        <v/>
      </c>
      <c r="DZ200" s="382" t="str">
        <f ca="1">+IF(OFFSET('Hygiene Data'!$G$13,0,10*ROW('Hygiene Data'!G194))="","",OFFSET('Hygiene Data'!$G$13,0,10*ROW('Hygiene Data'!G194)))</f>
        <v/>
      </c>
      <c r="EA200" s="382" t="str">
        <f ca="1">+IF(OFFSET('Hygiene Data'!$H$11,0,10*ROW('Hygiene Data'!H194))="","",OFFSET('Hygiene Data'!$H$11,0,10*ROW('Hygiene Data'!H194)))</f>
        <v/>
      </c>
      <c r="EB200" s="382" t="str">
        <f ca="1">+IF(OFFSET('Hygiene Data'!$H$12,0,10*ROW('Hygiene Data'!H194))="","",OFFSET('Hygiene Data'!$H$12,0,10*ROW('Hygiene Data'!H194)))</f>
        <v/>
      </c>
      <c r="EC200" s="382" t="str">
        <f ca="1">+IF(OFFSET('Hygiene Data'!$H$13,0,10*ROW('Hygiene Data'!H194))="","",OFFSET('Hygiene Data'!$H$13,0,10*ROW('Hygiene Data'!H194)))</f>
        <v/>
      </c>
      <c r="ED200" s="382" t="str">
        <f ca="1">+IF(OFFSET('Hygiene Data'!$I$11,0,10*ROW('Hygiene Data'!I194))="","",OFFSET('Hygiene Data'!$I$11,0,10*ROW('Hygiene Data'!I194)))</f>
        <v/>
      </c>
      <c r="EE200" s="382" t="str">
        <f ca="1">+IF(OFFSET('Hygiene Data'!$I$12,0,10*ROW('Hygiene Data'!I194))="","",OFFSET('Hygiene Data'!$I$12,0,10*ROW('Hygiene Data'!I194)))</f>
        <v/>
      </c>
      <c r="EF200" s="382" t="str">
        <f ca="1">+IF(OFFSET('Hygiene Data'!$I$13,0,10*ROW('Hygiene Data'!I194))="","",OFFSET('Hygiene Data'!$I$13,0,10*ROW('Hygiene Data'!I194)))</f>
        <v/>
      </c>
    </row>
    <row r="201" spans="1:136" x14ac:dyDescent="0.25">
      <c r="A201" s="491" t="str">
        <f ca="1">+IF(OFFSET('Water Data'!$B$2,0,10*ROW('Water Data'!E195))="","",OFFSET('Water Data'!$B$2,0,10*ROW('Water Data'!E195)))</f>
        <v/>
      </c>
      <c r="B201" s="491"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18" t="str">
        <f t="shared" ca="1" si="3"/>
        <v/>
      </c>
      <c r="D201" s="519"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19"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19"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19"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19"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19"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19"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19"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19"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19"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19"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19"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19"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19"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19"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19"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19"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19"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20"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20"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20"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20"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20"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20"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20"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20"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20"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20"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20"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20"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20"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20"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20"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20"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20"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20"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20"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20"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20"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20"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20"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20"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20"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20"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20"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20"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20"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20"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21"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97"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21"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21"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21"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21"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21"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21"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21"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21"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21"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21"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21"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21"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21"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21"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21"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21"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82" t="str">
        <f ca="1">+IF(OFFSET('Water Data'!$D$27,0,10*ROW('Water Data'!D195))="","",OFFSET('Water Data'!$D$27,0,10*ROW('Water Data'!D195)))</f>
        <v/>
      </c>
      <c r="BT201" s="382" t="str">
        <f ca="1">+IF(OFFSET('Water Data'!$D$28,0,10*ROW('Water Data'!D195))="","",OFFSET('Water Data'!$D$28,0,10*ROW('Water Data'!D195)))</f>
        <v/>
      </c>
      <c r="BU201" s="382" t="str">
        <f ca="1">+IF(OFFSET('Water Data'!$D$29,0,10*ROW('Water Data'!D195))="","",OFFSET('Water Data'!$D$29,0,10*ROW('Water Data'!D195)))</f>
        <v/>
      </c>
      <c r="BV201" s="382" t="str">
        <f ca="1">+IF(OFFSET('Water Data'!$E$27,0,10*ROW('Water Data'!E195))="","",OFFSET('Water Data'!$E$27,0,10*ROW('Water Data'!E195)))</f>
        <v/>
      </c>
      <c r="BW201" s="382" t="str">
        <f ca="1">+IF(OFFSET('Water Data'!$E$28,0,10*ROW('Water Data'!E195))="","",OFFSET('Water Data'!$E$28,0,10*ROW('Water Data'!E195)))</f>
        <v/>
      </c>
      <c r="BX201" s="382" t="str">
        <f ca="1">+IF(OFFSET('Water Data'!$E$29,0,10*ROW('Water Data'!E195))="","",OFFSET('Water Data'!$E$29,0,10*ROW('Water Data'!E195)))</f>
        <v/>
      </c>
      <c r="BY201" s="382" t="str">
        <f ca="1">+IF(OFFSET('Water Data'!$F$27,0,10*ROW('Water Data'!F195))="","",OFFSET('Water Data'!$F$27,0,10*ROW('Water Data'!F195)))</f>
        <v/>
      </c>
      <c r="BZ201" s="382" t="str">
        <f ca="1">+IF(OFFSET('Water Data'!$F$28,0,10*ROW('Water Data'!F195))="","",OFFSET('Water Data'!$F$28,0,10*ROW('Water Data'!F195)))</f>
        <v/>
      </c>
      <c r="CA201" s="382" t="str">
        <f ca="1">+IF(OFFSET('Water Data'!$F$29,0,10*ROW('Water Data'!F195))="","",OFFSET('Water Data'!$F$29,0,10*ROW('Water Data'!F195)))</f>
        <v/>
      </c>
      <c r="CB201" s="382" t="str">
        <f ca="1">+IF(OFFSET('Water Data'!$G$27,0,10*ROW('Water Data'!G195))="","",OFFSET('Water Data'!$G$27,0,10*ROW('Water Data'!G195)))</f>
        <v/>
      </c>
      <c r="CC201" s="382" t="str">
        <f ca="1">+IF(OFFSET('Water Data'!$G$28,0,10*ROW('Water Data'!G195))="","",OFFSET('Water Data'!$G$28,0,10*ROW('Water Data'!G195)))</f>
        <v/>
      </c>
      <c r="CD201" s="382" t="str">
        <f ca="1">+IF(OFFSET('Water Data'!$G$29,0,10*ROW('Water Data'!G195))="","",OFFSET('Water Data'!$G$29,0,10*ROW('Water Data'!G195)))</f>
        <v/>
      </c>
      <c r="CE201" s="382" t="str">
        <f ca="1">+IF(OFFSET('Water Data'!$H$27,0,10*ROW('Water Data'!H195))="","",OFFSET('Water Data'!$H$27,0,10*ROW('Water Data'!H195)))</f>
        <v/>
      </c>
      <c r="CF201" s="382" t="str">
        <f ca="1">+IF(OFFSET('Water Data'!$H$28,0,10*ROW('Water Data'!H195))="","",OFFSET('Water Data'!$H$28,0,10*ROW('Water Data'!H195)))</f>
        <v/>
      </c>
      <c r="CG201" s="382" t="str">
        <f ca="1">+IF(OFFSET('Water Data'!$H$29,0,10*ROW('Water Data'!H195))="","",OFFSET('Water Data'!$H$29,0,10*ROW('Water Data'!H195)))</f>
        <v/>
      </c>
      <c r="CH201" s="382" t="str">
        <f ca="1">+IF(OFFSET('Water Data'!$I$27,0,10*ROW('Water Data'!I195))="","",OFFSET('Water Data'!$I$27,0,10*ROW('Water Data'!I195)))</f>
        <v/>
      </c>
      <c r="CI201" s="382" t="str">
        <f ca="1">+IF(OFFSET('Water Data'!$I$28,0,10*ROW('Water Data'!I195))="","",OFFSET('Water Data'!$I$28,0,10*ROW('Water Data'!I195)))</f>
        <v/>
      </c>
      <c r="CJ201" s="382" t="str">
        <f ca="1">+IF(OFFSET('Water Data'!$I$29,0,10*ROW('Water Data'!I195))="","",OFFSET('Water Data'!$I$29,0,10*ROW('Water Data'!I195)))</f>
        <v/>
      </c>
      <c r="CK201" s="382" t="str">
        <f ca="1">+IF(OFFSET('Sanitation Data'!$D$28,0,10*ROW('Sanitation Data'!D195))="","",OFFSET('Sanitation Data'!$D$28,0,10*ROW('Sanitation Data'!D195)))</f>
        <v/>
      </c>
      <c r="CL201" s="382" t="str">
        <f ca="1">+IF(OFFSET('Sanitation Data'!$D$29,0,10*ROW('Sanitation Data'!D195))="","",OFFSET('Sanitation Data'!$D$29,0,10*ROW('Sanitation Data'!D195)))</f>
        <v/>
      </c>
      <c r="CM201" s="382" t="str">
        <f ca="1">+IF(OFFSET('Sanitation Data'!$D$30,0,10*ROW('Sanitation Data'!D195))="","",OFFSET('Sanitation Data'!$D$30,0,10*ROW('Sanitation Data'!D195)))</f>
        <v/>
      </c>
      <c r="CN201" s="382" t="str">
        <f ca="1">+IF(OFFSET('Sanitation Data'!$D$31,0,10*ROW('Sanitation Data'!D195))="","",OFFSET('Sanitation Data'!$D$31,0,10*ROW('Sanitation Data'!D195)))</f>
        <v/>
      </c>
      <c r="CO201" s="382" t="str">
        <f ca="1">+IF(OFFSET('Sanitation Data'!$D$32,0,10*ROW('Sanitation Data'!D195))="","",OFFSET('Sanitation Data'!$D$32,0,10*ROW('Sanitation Data'!D195)))</f>
        <v/>
      </c>
      <c r="CP201" s="382" t="str">
        <f ca="1">+IF(OFFSET('Sanitation Data'!$E$28,0,10*ROW('Sanitation Data'!E195))="","",OFFSET('Sanitation Data'!$E$28,0,10*ROW('Sanitation Data'!E195)))</f>
        <v/>
      </c>
      <c r="CQ201" s="382" t="str">
        <f ca="1">+IF(OFFSET('Sanitation Data'!$E$29,0,10*ROW('Sanitation Data'!E195))="","",OFFSET('Sanitation Data'!$E$29,0,10*ROW('Sanitation Data'!E195)))</f>
        <v/>
      </c>
      <c r="CR201" s="382" t="str">
        <f ca="1">+IF(OFFSET('Sanitation Data'!$E$30,0,10*ROW('Sanitation Data'!E195))="","",OFFSET('Sanitation Data'!$E$30,0,10*ROW('Sanitation Data'!E195)))</f>
        <v/>
      </c>
      <c r="CS201" s="382" t="str">
        <f ca="1">+IF(OFFSET('Sanitation Data'!$E$31,0,10*ROW('Sanitation Data'!E195))="","",OFFSET('Sanitation Data'!$E$31,0,10*ROW('Sanitation Data'!E195)))</f>
        <v/>
      </c>
      <c r="CT201" s="382" t="str">
        <f ca="1">+IF(OFFSET('Sanitation Data'!$E$32,0,10*ROW('Sanitation Data'!E195))="","",OFFSET('Sanitation Data'!$E$32,0,10*ROW('Sanitation Data'!E195)))</f>
        <v/>
      </c>
      <c r="CU201" s="382" t="str">
        <f ca="1">+IF(OFFSET('Sanitation Data'!$F$28,0,10*ROW('Sanitation Data'!F195))="","",OFFSET('Sanitation Data'!$F$28,0,10*ROW('Sanitation Data'!F195)))</f>
        <v/>
      </c>
      <c r="CV201" s="382" t="str">
        <f ca="1">+IF(OFFSET('Sanitation Data'!$F$29,0,10*ROW('Sanitation Data'!F195))="","",OFFSET('Sanitation Data'!$F$29,0,10*ROW('Sanitation Data'!F195)))</f>
        <v/>
      </c>
      <c r="CW201" s="382" t="str">
        <f ca="1">+IF(OFFSET('Sanitation Data'!$F$30,0,10*ROW('Sanitation Data'!F195))="","",OFFSET('Sanitation Data'!$F$30,0,10*ROW('Sanitation Data'!F195)))</f>
        <v/>
      </c>
      <c r="CX201" s="382" t="str">
        <f ca="1">+IF(OFFSET('Sanitation Data'!$F$31,0,10*ROW('Sanitation Data'!F195))="","",OFFSET('Sanitation Data'!$F$31,0,10*ROW('Sanitation Data'!F195)))</f>
        <v/>
      </c>
      <c r="CY201" s="382" t="str">
        <f ca="1">+IF(OFFSET('Sanitation Data'!$F$32,0,10*ROW('Sanitation Data'!F195))="","",OFFSET('Sanitation Data'!$F$32,0,10*ROW('Sanitation Data'!F195)))</f>
        <v/>
      </c>
      <c r="CZ201" s="382" t="str">
        <f ca="1">+IF(OFFSET('Sanitation Data'!$G$28,0,10*ROW('Sanitation Data'!G195))="","",OFFSET('Sanitation Data'!$G$28,0,10*ROW('Sanitation Data'!G195)))</f>
        <v/>
      </c>
      <c r="DA201" s="382" t="str">
        <f ca="1">+IF(OFFSET('Sanitation Data'!$G$29,0,10*ROW('Sanitation Data'!G195))="","",OFFSET('Sanitation Data'!$G$29,0,10*ROW('Sanitation Data'!G195)))</f>
        <v/>
      </c>
      <c r="DB201" s="382" t="str">
        <f ca="1">+IF(OFFSET('Sanitation Data'!$G$30,0,10*ROW('Sanitation Data'!G195))="","",OFFSET('Sanitation Data'!$G$30,0,10*ROW('Sanitation Data'!G195)))</f>
        <v/>
      </c>
      <c r="DC201" s="382" t="str">
        <f ca="1">+IF(OFFSET('Sanitation Data'!$G$31,0,10*ROW('Sanitation Data'!G195))="","",OFFSET('Sanitation Data'!$G$31,0,10*ROW('Sanitation Data'!G195)))</f>
        <v/>
      </c>
      <c r="DD201" s="382" t="str">
        <f ca="1">+IF(OFFSET('Sanitation Data'!$G$32,0,10*ROW('Sanitation Data'!G195))="","",OFFSET('Sanitation Data'!$G$32,0,10*ROW('Sanitation Data'!G195)))</f>
        <v/>
      </c>
      <c r="DE201" s="382" t="str">
        <f ca="1">+IF(OFFSET('Sanitation Data'!$H$28,0,10*ROW('Sanitation Data'!H195))="","",OFFSET('Sanitation Data'!$H$28,0,10*ROW('Sanitation Data'!H195)))</f>
        <v/>
      </c>
      <c r="DF201" s="382" t="str">
        <f ca="1">+IF(OFFSET('Sanitation Data'!$H$29,0,10*ROW('Sanitation Data'!H195))="","",OFFSET('Sanitation Data'!$H$29,0,10*ROW('Sanitation Data'!H195)))</f>
        <v/>
      </c>
      <c r="DG201" s="382" t="str">
        <f ca="1">+IF(OFFSET('Sanitation Data'!$H$30,0,10*ROW('Sanitation Data'!H195))="","",OFFSET('Sanitation Data'!$H$30,0,10*ROW('Sanitation Data'!H195)))</f>
        <v/>
      </c>
      <c r="DH201" s="382" t="str">
        <f ca="1">+IF(OFFSET('Sanitation Data'!$H$31,0,10*ROW('Sanitation Data'!H195))="","",OFFSET('Sanitation Data'!$H$31,0,10*ROW('Sanitation Data'!H195)))</f>
        <v/>
      </c>
      <c r="DI201" s="382" t="str">
        <f ca="1">+IF(OFFSET('Sanitation Data'!$H$32,0,10*ROW('Sanitation Data'!H195))="","",OFFSET('Sanitation Data'!$H$32,0,10*ROW('Sanitation Data'!H195)))</f>
        <v/>
      </c>
      <c r="DJ201" s="382" t="str">
        <f ca="1">+IF(OFFSET('Sanitation Data'!$I$28,0,10*ROW('Sanitation Data'!I195))="","",OFFSET('Sanitation Data'!$I$28,0,10*ROW('Sanitation Data'!I195)))</f>
        <v/>
      </c>
      <c r="DK201" s="382" t="str">
        <f ca="1">+IF(OFFSET('Sanitation Data'!$I$29,0,10*ROW('Sanitation Data'!I195))="","",OFFSET('Sanitation Data'!$I$29,0,10*ROW('Sanitation Data'!I195)))</f>
        <v/>
      </c>
      <c r="DL201" s="382" t="str">
        <f ca="1">+IF(OFFSET('Sanitation Data'!$I$30,0,10*ROW('Sanitation Data'!I195))="","",OFFSET('Sanitation Data'!$I$30,0,10*ROW('Sanitation Data'!I195)))</f>
        <v/>
      </c>
      <c r="DM201" s="382" t="str">
        <f ca="1">+IF(OFFSET('Sanitation Data'!$I$31,0,10*ROW('Sanitation Data'!I195))="","",OFFSET('Sanitation Data'!$I$31,0,10*ROW('Sanitation Data'!I195)))</f>
        <v/>
      </c>
      <c r="DN201" s="382" t="str">
        <f ca="1">+IF(OFFSET('Sanitation Data'!$I$32,0,10*ROW('Sanitation Data'!I195))="","",OFFSET('Sanitation Data'!$I$32,0,10*ROW('Sanitation Data'!I195)))</f>
        <v/>
      </c>
      <c r="DO201" s="382" t="str">
        <f ca="1">+IF(OFFSET('Hygiene Data'!$D$11,0,10*ROW('Hygiene Data'!D195))="","",OFFSET('Hygiene Data'!$D$11,0,10*ROW('Hygiene Data'!D195)))</f>
        <v/>
      </c>
      <c r="DP201" s="382" t="str">
        <f ca="1">+IF(OFFSET('Hygiene Data'!$D$12,0,10*ROW('Hygiene Data'!D195))="","",OFFSET('Hygiene Data'!$D$12,0,10*ROW('Hygiene Data'!D195)))</f>
        <v/>
      </c>
      <c r="DQ201" s="382" t="str">
        <f ca="1">+IF(OFFSET('Hygiene Data'!$D$13,0,10*ROW('Hygiene Data'!D195))="","",OFFSET('Hygiene Data'!$D$13,0,10*ROW('Hygiene Data'!D195)))</f>
        <v/>
      </c>
      <c r="DR201" s="382" t="str">
        <f ca="1">+IF(OFFSET('Hygiene Data'!$E$11,0,10*ROW('Hygiene Data'!E195))="","",OFFSET('Hygiene Data'!$E$11,0,10*ROW('Hygiene Data'!E195)))</f>
        <v/>
      </c>
      <c r="DS201" s="382" t="str">
        <f ca="1">+IF(OFFSET('Hygiene Data'!$E$12,0,10*ROW('Hygiene Data'!E195))="","",OFFSET('Hygiene Data'!$E$12,0,10*ROW('Hygiene Data'!E195)))</f>
        <v/>
      </c>
      <c r="DT201" s="382" t="str">
        <f ca="1">+IF(OFFSET('Hygiene Data'!$E$13,0,10*ROW('Hygiene Data'!E195))="","",OFFSET('Hygiene Data'!$E$13,0,10*ROW('Hygiene Data'!E195)))</f>
        <v/>
      </c>
      <c r="DU201" s="382" t="str">
        <f ca="1">+IF(OFFSET('Hygiene Data'!$F$11,0,10*ROW('Hygiene Data'!F195))="","",OFFSET('Hygiene Data'!$F$11,0,10*ROW('Hygiene Data'!F195)))</f>
        <v/>
      </c>
      <c r="DV201" s="382" t="str">
        <f ca="1">+IF(OFFSET('Hygiene Data'!$F$12,0,10*ROW('Hygiene Data'!F195))="","",OFFSET('Hygiene Data'!$F$12,0,10*ROW('Hygiene Data'!F195)))</f>
        <v/>
      </c>
      <c r="DW201" s="382" t="str">
        <f ca="1">+IF(OFFSET('Hygiene Data'!$F$13,0,10*ROW('Hygiene Data'!F195))="","",OFFSET('Hygiene Data'!$F$13,0,10*ROW('Hygiene Data'!F195)))</f>
        <v/>
      </c>
      <c r="DX201" s="382" t="str">
        <f ca="1">+IF(OFFSET('Hygiene Data'!$G$11,0,10*ROW('Hygiene Data'!G195))="","",OFFSET('Hygiene Data'!$G$11,0,10*ROW('Hygiene Data'!G195)))</f>
        <v/>
      </c>
      <c r="DY201" s="382" t="str">
        <f ca="1">+IF(OFFSET('Hygiene Data'!$G$12,0,10*ROW('Hygiene Data'!G195))="","",OFFSET('Hygiene Data'!$G$12,0,10*ROW('Hygiene Data'!G195)))</f>
        <v/>
      </c>
      <c r="DZ201" s="382" t="str">
        <f ca="1">+IF(OFFSET('Hygiene Data'!$G$13,0,10*ROW('Hygiene Data'!G195))="","",OFFSET('Hygiene Data'!$G$13,0,10*ROW('Hygiene Data'!G195)))</f>
        <v/>
      </c>
      <c r="EA201" s="382" t="str">
        <f ca="1">+IF(OFFSET('Hygiene Data'!$H$11,0,10*ROW('Hygiene Data'!H195))="","",OFFSET('Hygiene Data'!$H$11,0,10*ROW('Hygiene Data'!H195)))</f>
        <v/>
      </c>
      <c r="EB201" s="382" t="str">
        <f ca="1">+IF(OFFSET('Hygiene Data'!$H$12,0,10*ROW('Hygiene Data'!H195))="","",OFFSET('Hygiene Data'!$H$12,0,10*ROW('Hygiene Data'!H195)))</f>
        <v/>
      </c>
      <c r="EC201" s="382" t="str">
        <f ca="1">+IF(OFFSET('Hygiene Data'!$H$13,0,10*ROW('Hygiene Data'!H195))="","",OFFSET('Hygiene Data'!$H$13,0,10*ROW('Hygiene Data'!H195)))</f>
        <v/>
      </c>
      <c r="ED201" s="382" t="str">
        <f ca="1">+IF(OFFSET('Hygiene Data'!$I$11,0,10*ROW('Hygiene Data'!I195))="","",OFFSET('Hygiene Data'!$I$11,0,10*ROW('Hygiene Data'!I195)))</f>
        <v/>
      </c>
      <c r="EE201" s="382" t="str">
        <f ca="1">+IF(OFFSET('Hygiene Data'!$I$12,0,10*ROW('Hygiene Data'!I195))="","",OFFSET('Hygiene Data'!$I$12,0,10*ROW('Hygiene Data'!I195)))</f>
        <v/>
      </c>
      <c r="EF201" s="382" t="str">
        <f ca="1">+IF(OFFSET('Hygiene Data'!$I$13,0,10*ROW('Hygiene Data'!I195))="","",OFFSET('Hygiene Data'!$I$13,0,10*ROW('Hygiene Data'!I195)))</f>
        <v/>
      </c>
    </row>
    <row r="202" spans="1:136" x14ac:dyDescent="0.25">
      <c r="A202" s="491" t="str">
        <f ca="1">+IF(OFFSET('Water Data'!$B$2,0,10*ROW('Water Data'!E196))="","",OFFSET('Water Data'!$B$2,0,10*ROW('Water Data'!E196)))</f>
        <v/>
      </c>
      <c r="B202" s="491"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18" t="str">
        <f t="shared" ca="1" si="3"/>
        <v/>
      </c>
      <c r="D202" s="519"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19"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19"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19"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19"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19"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19"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19"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19"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19"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19"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19"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19"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19"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19"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19"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19"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19"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20"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20"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20"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20"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20"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20"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20"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20"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20"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20"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20"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20"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20"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20"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20"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20"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20"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20"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20"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20"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20"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20"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20"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20"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20"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20"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20"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20"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20"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20"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21"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97"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21"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21"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21"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21"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21"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21"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21"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21"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21"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21"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21"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21"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21"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21"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21"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21"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82" t="str">
        <f ca="1">+IF(OFFSET('Water Data'!$D$27,0,10*ROW('Water Data'!D196))="","",OFFSET('Water Data'!$D$27,0,10*ROW('Water Data'!D196)))</f>
        <v/>
      </c>
      <c r="BT202" s="382" t="str">
        <f ca="1">+IF(OFFSET('Water Data'!$D$28,0,10*ROW('Water Data'!D196))="","",OFFSET('Water Data'!$D$28,0,10*ROW('Water Data'!D196)))</f>
        <v/>
      </c>
      <c r="BU202" s="382" t="str">
        <f ca="1">+IF(OFFSET('Water Data'!$D$29,0,10*ROW('Water Data'!D196))="","",OFFSET('Water Data'!$D$29,0,10*ROW('Water Data'!D196)))</f>
        <v/>
      </c>
      <c r="BV202" s="382" t="str">
        <f ca="1">+IF(OFFSET('Water Data'!$E$27,0,10*ROW('Water Data'!E196))="","",OFFSET('Water Data'!$E$27,0,10*ROW('Water Data'!E196)))</f>
        <v/>
      </c>
      <c r="BW202" s="382" t="str">
        <f ca="1">+IF(OFFSET('Water Data'!$E$28,0,10*ROW('Water Data'!E196))="","",OFFSET('Water Data'!$E$28,0,10*ROW('Water Data'!E196)))</f>
        <v/>
      </c>
      <c r="BX202" s="382" t="str">
        <f ca="1">+IF(OFFSET('Water Data'!$E$29,0,10*ROW('Water Data'!E196))="","",OFFSET('Water Data'!$E$29,0,10*ROW('Water Data'!E196)))</f>
        <v/>
      </c>
      <c r="BY202" s="382" t="str">
        <f ca="1">+IF(OFFSET('Water Data'!$F$27,0,10*ROW('Water Data'!F196))="","",OFFSET('Water Data'!$F$27,0,10*ROW('Water Data'!F196)))</f>
        <v/>
      </c>
      <c r="BZ202" s="382" t="str">
        <f ca="1">+IF(OFFSET('Water Data'!$F$28,0,10*ROW('Water Data'!F196))="","",OFFSET('Water Data'!$F$28,0,10*ROW('Water Data'!F196)))</f>
        <v/>
      </c>
      <c r="CA202" s="382" t="str">
        <f ca="1">+IF(OFFSET('Water Data'!$F$29,0,10*ROW('Water Data'!F196))="","",OFFSET('Water Data'!$F$29,0,10*ROW('Water Data'!F196)))</f>
        <v/>
      </c>
      <c r="CB202" s="382" t="str">
        <f ca="1">+IF(OFFSET('Water Data'!$G$27,0,10*ROW('Water Data'!G196))="","",OFFSET('Water Data'!$G$27,0,10*ROW('Water Data'!G196)))</f>
        <v/>
      </c>
      <c r="CC202" s="382" t="str">
        <f ca="1">+IF(OFFSET('Water Data'!$G$28,0,10*ROW('Water Data'!G196))="","",OFFSET('Water Data'!$G$28,0,10*ROW('Water Data'!G196)))</f>
        <v/>
      </c>
      <c r="CD202" s="382" t="str">
        <f ca="1">+IF(OFFSET('Water Data'!$G$29,0,10*ROW('Water Data'!G196))="","",OFFSET('Water Data'!$G$29,0,10*ROW('Water Data'!G196)))</f>
        <v/>
      </c>
      <c r="CE202" s="382" t="str">
        <f ca="1">+IF(OFFSET('Water Data'!$H$27,0,10*ROW('Water Data'!H196))="","",OFFSET('Water Data'!$H$27,0,10*ROW('Water Data'!H196)))</f>
        <v/>
      </c>
      <c r="CF202" s="382" t="str">
        <f ca="1">+IF(OFFSET('Water Data'!$H$28,0,10*ROW('Water Data'!H196))="","",OFFSET('Water Data'!$H$28,0,10*ROW('Water Data'!H196)))</f>
        <v/>
      </c>
      <c r="CG202" s="382" t="str">
        <f ca="1">+IF(OFFSET('Water Data'!$H$29,0,10*ROW('Water Data'!H196))="","",OFFSET('Water Data'!$H$29,0,10*ROW('Water Data'!H196)))</f>
        <v/>
      </c>
      <c r="CH202" s="382" t="str">
        <f ca="1">+IF(OFFSET('Water Data'!$I$27,0,10*ROW('Water Data'!I196))="","",OFFSET('Water Data'!$I$27,0,10*ROW('Water Data'!I196)))</f>
        <v/>
      </c>
      <c r="CI202" s="382" t="str">
        <f ca="1">+IF(OFFSET('Water Data'!$I$28,0,10*ROW('Water Data'!I196))="","",OFFSET('Water Data'!$I$28,0,10*ROW('Water Data'!I196)))</f>
        <v/>
      </c>
      <c r="CJ202" s="382" t="str">
        <f ca="1">+IF(OFFSET('Water Data'!$I$29,0,10*ROW('Water Data'!I196))="","",OFFSET('Water Data'!$I$29,0,10*ROW('Water Data'!I196)))</f>
        <v/>
      </c>
      <c r="CK202" s="382" t="str">
        <f ca="1">+IF(OFFSET('Sanitation Data'!$D$28,0,10*ROW('Sanitation Data'!D196))="","",OFFSET('Sanitation Data'!$D$28,0,10*ROW('Sanitation Data'!D196)))</f>
        <v/>
      </c>
      <c r="CL202" s="382" t="str">
        <f ca="1">+IF(OFFSET('Sanitation Data'!$D$29,0,10*ROW('Sanitation Data'!D196))="","",OFFSET('Sanitation Data'!$D$29,0,10*ROW('Sanitation Data'!D196)))</f>
        <v/>
      </c>
      <c r="CM202" s="382" t="str">
        <f ca="1">+IF(OFFSET('Sanitation Data'!$D$30,0,10*ROW('Sanitation Data'!D196))="","",OFFSET('Sanitation Data'!$D$30,0,10*ROW('Sanitation Data'!D196)))</f>
        <v/>
      </c>
      <c r="CN202" s="382" t="str">
        <f ca="1">+IF(OFFSET('Sanitation Data'!$D$31,0,10*ROW('Sanitation Data'!D196))="","",OFFSET('Sanitation Data'!$D$31,0,10*ROW('Sanitation Data'!D196)))</f>
        <v/>
      </c>
      <c r="CO202" s="382" t="str">
        <f ca="1">+IF(OFFSET('Sanitation Data'!$D$32,0,10*ROW('Sanitation Data'!D196))="","",OFFSET('Sanitation Data'!$D$32,0,10*ROW('Sanitation Data'!D196)))</f>
        <v/>
      </c>
      <c r="CP202" s="382" t="str">
        <f ca="1">+IF(OFFSET('Sanitation Data'!$E$28,0,10*ROW('Sanitation Data'!E196))="","",OFFSET('Sanitation Data'!$E$28,0,10*ROW('Sanitation Data'!E196)))</f>
        <v/>
      </c>
      <c r="CQ202" s="382" t="str">
        <f ca="1">+IF(OFFSET('Sanitation Data'!$E$29,0,10*ROW('Sanitation Data'!E196))="","",OFFSET('Sanitation Data'!$E$29,0,10*ROW('Sanitation Data'!E196)))</f>
        <v/>
      </c>
      <c r="CR202" s="382" t="str">
        <f ca="1">+IF(OFFSET('Sanitation Data'!$E$30,0,10*ROW('Sanitation Data'!E196))="","",OFFSET('Sanitation Data'!$E$30,0,10*ROW('Sanitation Data'!E196)))</f>
        <v/>
      </c>
      <c r="CS202" s="382" t="str">
        <f ca="1">+IF(OFFSET('Sanitation Data'!$E$31,0,10*ROW('Sanitation Data'!E196))="","",OFFSET('Sanitation Data'!$E$31,0,10*ROW('Sanitation Data'!E196)))</f>
        <v/>
      </c>
      <c r="CT202" s="382" t="str">
        <f ca="1">+IF(OFFSET('Sanitation Data'!$E$32,0,10*ROW('Sanitation Data'!E196))="","",OFFSET('Sanitation Data'!$E$32,0,10*ROW('Sanitation Data'!E196)))</f>
        <v/>
      </c>
      <c r="CU202" s="382" t="str">
        <f ca="1">+IF(OFFSET('Sanitation Data'!$F$28,0,10*ROW('Sanitation Data'!F196))="","",OFFSET('Sanitation Data'!$F$28,0,10*ROW('Sanitation Data'!F196)))</f>
        <v/>
      </c>
      <c r="CV202" s="382" t="str">
        <f ca="1">+IF(OFFSET('Sanitation Data'!$F$29,0,10*ROW('Sanitation Data'!F196))="","",OFFSET('Sanitation Data'!$F$29,0,10*ROW('Sanitation Data'!F196)))</f>
        <v/>
      </c>
      <c r="CW202" s="382" t="str">
        <f ca="1">+IF(OFFSET('Sanitation Data'!$F$30,0,10*ROW('Sanitation Data'!F196))="","",OFFSET('Sanitation Data'!$F$30,0,10*ROW('Sanitation Data'!F196)))</f>
        <v/>
      </c>
      <c r="CX202" s="382" t="str">
        <f ca="1">+IF(OFFSET('Sanitation Data'!$F$31,0,10*ROW('Sanitation Data'!F196))="","",OFFSET('Sanitation Data'!$F$31,0,10*ROW('Sanitation Data'!F196)))</f>
        <v/>
      </c>
      <c r="CY202" s="382" t="str">
        <f ca="1">+IF(OFFSET('Sanitation Data'!$F$32,0,10*ROW('Sanitation Data'!F196))="","",OFFSET('Sanitation Data'!$F$32,0,10*ROW('Sanitation Data'!F196)))</f>
        <v/>
      </c>
      <c r="CZ202" s="382" t="str">
        <f ca="1">+IF(OFFSET('Sanitation Data'!$G$28,0,10*ROW('Sanitation Data'!G196))="","",OFFSET('Sanitation Data'!$G$28,0,10*ROW('Sanitation Data'!G196)))</f>
        <v/>
      </c>
      <c r="DA202" s="382" t="str">
        <f ca="1">+IF(OFFSET('Sanitation Data'!$G$29,0,10*ROW('Sanitation Data'!G196))="","",OFFSET('Sanitation Data'!$G$29,0,10*ROW('Sanitation Data'!G196)))</f>
        <v/>
      </c>
      <c r="DB202" s="382" t="str">
        <f ca="1">+IF(OFFSET('Sanitation Data'!$G$30,0,10*ROW('Sanitation Data'!G196))="","",OFFSET('Sanitation Data'!$G$30,0,10*ROW('Sanitation Data'!G196)))</f>
        <v/>
      </c>
      <c r="DC202" s="382" t="str">
        <f ca="1">+IF(OFFSET('Sanitation Data'!$G$31,0,10*ROW('Sanitation Data'!G196))="","",OFFSET('Sanitation Data'!$G$31,0,10*ROW('Sanitation Data'!G196)))</f>
        <v/>
      </c>
      <c r="DD202" s="382" t="str">
        <f ca="1">+IF(OFFSET('Sanitation Data'!$G$32,0,10*ROW('Sanitation Data'!G196))="","",OFFSET('Sanitation Data'!$G$32,0,10*ROW('Sanitation Data'!G196)))</f>
        <v/>
      </c>
      <c r="DE202" s="382" t="str">
        <f ca="1">+IF(OFFSET('Sanitation Data'!$H$28,0,10*ROW('Sanitation Data'!H196))="","",OFFSET('Sanitation Data'!$H$28,0,10*ROW('Sanitation Data'!H196)))</f>
        <v/>
      </c>
      <c r="DF202" s="382" t="str">
        <f ca="1">+IF(OFFSET('Sanitation Data'!$H$29,0,10*ROW('Sanitation Data'!H196))="","",OFFSET('Sanitation Data'!$H$29,0,10*ROW('Sanitation Data'!H196)))</f>
        <v/>
      </c>
      <c r="DG202" s="382" t="str">
        <f ca="1">+IF(OFFSET('Sanitation Data'!$H$30,0,10*ROW('Sanitation Data'!H196))="","",OFFSET('Sanitation Data'!$H$30,0,10*ROW('Sanitation Data'!H196)))</f>
        <v/>
      </c>
      <c r="DH202" s="382" t="str">
        <f ca="1">+IF(OFFSET('Sanitation Data'!$H$31,0,10*ROW('Sanitation Data'!H196))="","",OFFSET('Sanitation Data'!$H$31,0,10*ROW('Sanitation Data'!H196)))</f>
        <v/>
      </c>
      <c r="DI202" s="382" t="str">
        <f ca="1">+IF(OFFSET('Sanitation Data'!$H$32,0,10*ROW('Sanitation Data'!H196))="","",OFFSET('Sanitation Data'!$H$32,0,10*ROW('Sanitation Data'!H196)))</f>
        <v/>
      </c>
      <c r="DJ202" s="382" t="str">
        <f ca="1">+IF(OFFSET('Sanitation Data'!$I$28,0,10*ROW('Sanitation Data'!I196))="","",OFFSET('Sanitation Data'!$I$28,0,10*ROW('Sanitation Data'!I196)))</f>
        <v/>
      </c>
      <c r="DK202" s="382" t="str">
        <f ca="1">+IF(OFFSET('Sanitation Data'!$I$29,0,10*ROW('Sanitation Data'!I196))="","",OFFSET('Sanitation Data'!$I$29,0,10*ROW('Sanitation Data'!I196)))</f>
        <v/>
      </c>
      <c r="DL202" s="382" t="str">
        <f ca="1">+IF(OFFSET('Sanitation Data'!$I$30,0,10*ROW('Sanitation Data'!I196))="","",OFFSET('Sanitation Data'!$I$30,0,10*ROW('Sanitation Data'!I196)))</f>
        <v/>
      </c>
      <c r="DM202" s="382" t="str">
        <f ca="1">+IF(OFFSET('Sanitation Data'!$I$31,0,10*ROW('Sanitation Data'!I196))="","",OFFSET('Sanitation Data'!$I$31,0,10*ROW('Sanitation Data'!I196)))</f>
        <v/>
      </c>
      <c r="DN202" s="382" t="str">
        <f ca="1">+IF(OFFSET('Sanitation Data'!$I$32,0,10*ROW('Sanitation Data'!I196))="","",OFFSET('Sanitation Data'!$I$32,0,10*ROW('Sanitation Data'!I196)))</f>
        <v/>
      </c>
      <c r="DO202" s="382" t="str">
        <f ca="1">+IF(OFFSET('Hygiene Data'!$D$11,0,10*ROW('Hygiene Data'!D196))="","",OFFSET('Hygiene Data'!$D$11,0,10*ROW('Hygiene Data'!D196)))</f>
        <v/>
      </c>
      <c r="DP202" s="382" t="str">
        <f ca="1">+IF(OFFSET('Hygiene Data'!$D$12,0,10*ROW('Hygiene Data'!D196))="","",OFFSET('Hygiene Data'!$D$12,0,10*ROW('Hygiene Data'!D196)))</f>
        <v/>
      </c>
      <c r="DQ202" s="382" t="str">
        <f ca="1">+IF(OFFSET('Hygiene Data'!$D$13,0,10*ROW('Hygiene Data'!D196))="","",OFFSET('Hygiene Data'!$D$13,0,10*ROW('Hygiene Data'!D196)))</f>
        <v/>
      </c>
      <c r="DR202" s="382" t="str">
        <f ca="1">+IF(OFFSET('Hygiene Data'!$E$11,0,10*ROW('Hygiene Data'!E196))="","",OFFSET('Hygiene Data'!$E$11,0,10*ROW('Hygiene Data'!E196)))</f>
        <v/>
      </c>
      <c r="DS202" s="382" t="str">
        <f ca="1">+IF(OFFSET('Hygiene Data'!$E$12,0,10*ROW('Hygiene Data'!E196))="","",OFFSET('Hygiene Data'!$E$12,0,10*ROW('Hygiene Data'!E196)))</f>
        <v/>
      </c>
      <c r="DT202" s="382" t="str">
        <f ca="1">+IF(OFFSET('Hygiene Data'!$E$13,0,10*ROW('Hygiene Data'!E196))="","",OFFSET('Hygiene Data'!$E$13,0,10*ROW('Hygiene Data'!E196)))</f>
        <v/>
      </c>
      <c r="DU202" s="382" t="str">
        <f ca="1">+IF(OFFSET('Hygiene Data'!$F$11,0,10*ROW('Hygiene Data'!F196))="","",OFFSET('Hygiene Data'!$F$11,0,10*ROW('Hygiene Data'!F196)))</f>
        <v/>
      </c>
      <c r="DV202" s="382" t="str">
        <f ca="1">+IF(OFFSET('Hygiene Data'!$F$12,0,10*ROW('Hygiene Data'!F196))="","",OFFSET('Hygiene Data'!$F$12,0,10*ROW('Hygiene Data'!F196)))</f>
        <v/>
      </c>
      <c r="DW202" s="382" t="str">
        <f ca="1">+IF(OFFSET('Hygiene Data'!$F$13,0,10*ROW('Hygiene Data'!F196))="","",OFFSET('Hygiene Data'!$F$13,0,10*ROW('Hygiene Data'!F196)))</f>
        <v/>
      </c>
      <c r="DX202" s="382" t="str">
        <f ca="1">+IF(OFFSET('Hygiene Data'!$G$11,0,10*ROW('Hygiene Data'!G196))="","",OFFSET('Hygiene Data'!$G$11,0,10*ROW('Hygiene Data'!G196)))</f>
        <v/>
      </c>
      <c r="DY202" s="382" t="str">
        <f ca="1">+IF(OFFSET('Hygiene Data'!$G$12,0,10*ROW('Hygiene Data'!G196))="","",OFFSET('Hygiene Data'!$G$12,0,10*ROW('Hygiene Data'!G196)))</f>
        <v/>
      </c>
      <c r="DZ202" s="382" t="str">
        <f ca="1">+IF(OFFSET('Hygiene Data'!$G$13,0,10*ROW('Hygiene Data'!G196))="","",OFFSET('Hygiene Data'!$G$13,0,10*ROW('Hygiene Data'!G196)))</f>
        <v/>
      </c>
      <c r="EA202" s="382" t="str">
        <f ca="1">+IF(OFFSET('Hygiene Data'!$H$11,0,10*ROW('Hygiene Data'!H196))="","",OFFSET('Hygiene Data'!$H$11,0,10*ROW('Hygiene Data'!H196)))</f>
        <v/>
      </c>
      <c r="EB202" s="382" t="str">
        <f ca="1">+IF(OFFSET('Hygiene Data'!$H$12,0,10*ROW('Hygiene Data'!H196))="","",OFFSET('Hygiene Data'!$H$12,0,10*ROW('Hygiene Data'!H196)))</f>
        <v/>
      </c>
      <c r="EC202" s="382" t="str">
        <f ca="1">+IF(OFFSET('Hygiene Data'!$H$13,0,10*ROW('Hygiene Data'!H196))="","",OFFSET('Hygiene Data'!$H$13,0,10*ROW('Hygiene Data'!H196)))</f>
        <v/>
      </c>
      <c r="ED202" s="382" t="str">
        <f ca="1">+IF(OFFSET('Hygiene Data'!$I$11,0,10*ROW('Hygiene Data'!I196))="","",OFFSET('Hygiene Data'!$I$11,0,10*ROW('Hygiene Data'!I196)))</f>
        <v/>
      </c>
      <c r="EE202" s="382" t="str">
        <f ca="1">+IF(OFFSET('Hygiene Data'!$I$12,0,10*ROW('Hygiene Data'!I196))="","",OFFSET('Hygiene Data'!$I$12,0,10*ROW('Hygiene Data'!I196)))</f>
        <v/>
      </c>
      <c r="EF202" s="382" t="str">
        <f ca="1">+IF(OFFSET('Hygiene Data'!$I$13,0,10*ROW('Hygiene Data'!I196))="","",OFFSET('Hygiene Data'!$I$13,0,10*ROW('Hygiene Data'!I196)))</f>
        <v/>
      </c>
    </row>
    <row r="203" spans="1:136" x14ac:dyDescent="0.25">
      <c r="A203" s="491" t="str">
        <f ca="1">+IF(OFFSET('Water Data'!$B$2,0,10*ROW('Water Data'!E197))="","",OFFSET('Water Data'!$B$2,0,10*ROW('Water Data'!E197)))</f>
        <v/>
      </c>
      <c r="B203" s="491"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18" t="str">
        <f t="shared" ca="1" si="3"/>
        <v/>
      </c>
      <c r="D203" s="519"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19"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19"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19"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19"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19"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19"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19"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19"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19"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19"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19"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19"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19"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19"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19"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19"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19"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20"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20"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20"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20"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20"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20"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20"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20"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20"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20"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20"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20"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20"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20"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20"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20"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20"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20"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20"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20"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20"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20"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20"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20"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20"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20"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20"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20"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20"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20"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21"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97"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21"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21"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21"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21"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21"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21"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21"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21"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21"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21"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21"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21"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21"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21"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21"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21"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82" t="str">
        <f ca="1">+IF(OFFSET('Water Data'!$D$27,0,10*ROW('Water Data'!D197))="","",OFFSET('Water Data'!$D$27,0,10*ROW('Water Data'!D197)))</f>
        <v/>
      </c>
      <c r="BT203" s="382" t="str">
        <f ca="1">+IF(OFFSET('Water Data'!$D$28,0,10*ROW('Water Data'!D197))="","",OFFSET('Water Data'!$D$28,0,10*ROW('Water Data'!D197)))</f>
        <v/>
      </c>
      <c r="BU203" s="382" t="str">
        <f ca="1">+IF(OFFSET('Water Data'!$D$29,0,10*ROW('Water Data'!D197))="","",OFFSET('Water Data'!$D$29,0,10*ROW('Water Data'!D197)))</f>
        <v/>
      </c>
      <c r="BV203" s="382" t="str">
        <f ca="1">+IF(OFFSET('Water Data'!$E$27,0,10*ROW('Water Data'!E197))="","",OFFSET('Water Data'!$E$27,0,10*ROW('Water Data'!E197)))</f>
        <v/>
      </c>
      <c r="BW203" s="382" t="str">
        <f ca="1">+IF(OFFSET('Water Data'!$E$28,0,10*ROW('Water Data'!E197))="","",OFFSET('Water Data'!$E$28,0,10*ROW('Water Data'!E197)))</f>
        <v/>
      </c>
      <c r="BX203" s="382" t="str">
        <f ca="1">+IF(OFFSET('Water Data'!$E$29,0,10*ROW('Water Data'!E197))="","",OFFSET('Water Data'!$E$29,0,10*ROW('Water Data'!E197)))</f>
        <v/>
      </c>
      <c r="BY203" s="382" t="str">
        <f ca="1">+IF(OFFSET('Water Data'!$F$27,0,10*ROW('Water Data'!F197))="","",OFFSET('Water Data'!$F$27,0,10*ROW('Water Data'!F197)))</f>
        <v/>
      </c>
      <c r="BZ203" s="382" t="str">
        <f ca="1">+IF(OFFSET('Water Data'!$F$28,0,10*ROW('Water Data'!F197))="","",OFFSET('Water Data'!$F$28,0,10*ROW('Water Data'!F197)))</f>
        <v/>
      </c>
      <c r="CA203" s="382" t="str">
        <f ca="1">+IF(OFFSET('Water Data'!$F$29,0,10*ROW('Water Data'!F197))="","",OFFSET('Water Data'!$F$29,0,10*ROW('Water Data'!F197)))</f>
        <v/>
      </c>
      <c r="CB203" s="382" t="str">
        <f ca="1">+IF(OFFSET('Water Data'!$G$27,0,10*ROW('Water Data'!G197))="","",OFFSET('Water Data'!$G$27,0,10*ROW('Water Data'!G197)))</f>
        <v/>
      </c>
      <c r="CC203" s="382" t="str">
        <f ca="1">+IF(OFFSET('Water Data'!$G$28,0,10*ROW('Water Data'!G197))="","",OFFSET('Water Data'!$G$28,0,10*ROW('Water Data'!G197)))</f>
        <v/>
      </c>
      <c r="CD203" s="382" t="str">
        <f ca="1">+IF(OFFSET('Water Data'!$G$29,0,10*ROW('Water Data'!G197))="","",OFFSET('Water Data'!$G$29,0,10*ROW('Water Data'!G197)))</f>
        <v/>
      </c>
      <c r="CE203" s="382" t="str">
        <f ca="1">+IF(OFFSET('Water Data'!$H$27,0,10*ROW('Water Data'!H197))="","",OFFSET('Water Data'!$H$27,0,10*ROW('Water Data'!H197)))</f>
        <v/>
      </c>
      <c r="CF203" s="382" t="str">
        <f ca="1">+IF(OFFSET('Water Data'!$H$28,0,10*ROW('Water Data'!H197))="","",OFFSET('Water Data'!$H$28,0,10*ROW('Water Data'!H197)))</f>
        <v/>
      </c>
      <c r="CG203" s="382" t="str">
        <f ca="1">+IF(OFFSET('Water Data'!$H$29,0,10*ROW('Water Data'!H197))="","",OFFSET('Water Data'!$H$29,0,10*ROW('Water Data'!H197)))</f>
        <v/>
      </c>
      <c r="CH203" s="382" t="str">
        <f ca="1">+IF(OFFSET('Water Data'!$I$27,0,10*ROW('Water Data'!I197))="","",OFFSET('Water Data'!$I$27,0,10*ROW('Water Data'!I197)))</f>
        <v/>
      </c>
      <c r="CI203" s="382" t="str">
        <f ca="1">+IF(OFFSET('Water Data'!$I$28,0,10*ROW('Water Data'!I197))="","",OFFSET('Water Data'!$I$28,0,10*ROW('Water Data'!I197)))</f>
        <v/>
      </c>
      <c r="CJ203" s="382" t="str">
        <f ca="1">+IF(OFFSET('Water Data'!$I$29,0,10*ROW('Water Data'!I197))="","",OFFSET('Water Data'!$I$29,0,10*ROW('Water Data'!I197)))</f>
        <v/>
      </c>
      <c r="CK203" s="382" t="str">
        <f ca="1">+IF(OFFSET('Sanitation Data'!$D$28,0,10*ROW('Sanitation Data'!D197))="","",OFFSET('Sanitation Data'!$D$28,0,10*ROW('Sanitation Data'!D197)))</f>
        <v/>
      </c>
      <c r="CL203" s="382" t="str">
        <f ca="1">+IF(OFFSET('Sanitation Data'!$D$29,0,10*ROW('Sanitation Data'!D197))="","",OFFSET('Sanitation Data'!$D$29,0,10*ROW('Sanitation Data'!D197)))</f>
        <v/>
      </c>
      <c r="CM203" s="382" t="str">
        <f ca="1">+IF(OFFSET('Sanitation Data'!$D$30,0,10*ROW('Sanitation Data'!D197))="","",OFFSET('Sanitation Data'!$D$30,0,10*ROW('Sanitation Data'!D197)))</f>
        <v/>
      </c>
      <c r="CN203" s="382" t="str">
        <f ca="1">+IF(OFFSET('Sanitation Data'!$D$31,0,10*ROW('Sanitation Data'!D197))="","",OFFSET('Sanitation Data'!$D$31,0,10*ROW('Sanitation Data'!D197)))</f>
        <v/>
      </c>
      <c r="CO203" s="382" t="str">
        <f ca="1">+IF(OFFSET('Sanitation Data'!$D$32,0,10*ROW('Sanitation Data'!D197))="","",OFFSET('Sanitation Data'!$D$32,0,10*ROW('Sanitation Data'!D197)))</f>
        <v/>
      </c>
      <c r="CP203" s="382" t="str">
        <f ca="1">+IF(OFFSET('Sanitation Data'!$E$28,0,10*ROW('Sanitation Data'!E197))="","",OFFSET('Sanitation Data'!$E$28,0,10*ROW('Sanitation Data'!E197)))</f>
        <v/>
      </c>
      <c r="CQ203" s="382" t="str">
        <f ca="1">+IF(OFFSET('Sanitation Data'!$E$29,0,10*ROW('Sanitation Data'!E197))="","",OFFSET('Sanitation Data'!$E$29,0,10*ROW('Sanitation Data'!E197)))</f>
        <v/>
      </c>
      <c r="CR203" s="382" t="str">
        <f ca="1">+IF(OFFSET('Sanitation Data'!$E$30,0,10*ROW('Sanitation Data'!E197))="","",OFFSET('Sanitation Data'!$E$30,0,10*ROW('Sanitation Data'!E197)))</f>
        <v/>
      </c>
      <c r="CS203" s="382" t="str">
        <f ca="1">+IF(OFFSET('Sanitation Data'!$E$31,0,10*ROW('Sanitation Data'!E197))="","",OFFSET('Sanitation Data'!$E$31,0,10*ROW('Sanitation Data'!E197)))</f>
        <v/>
      </c>
      <c r="CT203" s="382" t="str">
        <f ca="1">+IF(OFFSET('Sanitation Data'!$E$32,0,10*ROW('Sanitation Data'!E197))="","",OFFSET('Sanitation Data'!$E$32,0,10*ROW('Sanitation Data'!E197)))</f>
        <v/>
      </c>
      <c r="CU203" s="382" t="str">
        <f ca="1">+IF(OFFSET('Sanitation Data'!$F$28,0,10*ROW('Sanitation Data'!F197))="","",OFFSET('Sanitation Data'!$F$28,0,10*ROW('Sanitation Data'!F197)))</f>
        <v/>
      </c>
      <c r="CV203" s="382" t="str">
        <f ca="1">+IF(OFFSET('Sanitation Data'!$F$29,0,10*ROW('Sanitation Data'!F197))="","",OFFSET('Sanitation Data'!$F$29,0,10*ROW('Sanitation Data'!F197)))</f>
        <v/>
      </c>
      <c r="CW203" s="382" t="str">
        <f ca="1">+IF(OFFSET('Sanitation Data'!$F$30,0,10*ROW('Sanitation Data'!F197))="","",OFFSET('Sanitation Data'!$F$30,0,10*ROW('Sanitation Data'!F197)))</f>
        <v/>
      </c>
      <c r="CX203" s="382" t="str">
        <f ca="1">+IF(OFFSET('Sanitation Data'!$F$31,0,10*ROW('Sanitation Data'!F197))="","",OFFSET('Sanitation Data'!$F$31,0,10*ROW('Sanitation Data'!F197)))</f>
        <v/>
      </c>
      <c r="CY203" s="382" t="str">
        <f ca="1">+IF(OFFSET('Sanitation Data'!$F$32,0,10*ROW('Sanitation Data'!F197))="","",OFFSET('Sanitation Data'!$F$32,0,10*ROW('Sanitation Data'!F197)))</f>
        <v/>
      </c>
      <c r="CZ203" s="382" t="str">
        <f ca="1">+IF(OFFSET('Sanitation Data'!$G$28,0,10*ROW('Sanitation Data'!G197))="","",OFFSET('Sanitation Data'!$G$28,0,10*ROW('Sanitation Data'!G197)))</f>
        <v/>
      </c>
      <c r="DA203" s="382" t="str">
        <f ca="1">+IF(OFFSET('Sanitation Data'!$G$29,0,10*ROW('Sanitation Data'!G197))="","",OFFSET('Sanitation Data'!$G$29,0,10*ROW('Sanitation Data'!G197)))</f>
        <v/>
      </c>
      <c r="DB203" s="382" t="str">
        <f ca="1">+IF(OFFSET('Sanitation Data'!$G$30,0,10*ROW('Sanitation Data'!G197))="","",OFFSET('Sanitation Data'!$G$30,0,10*ROW('Sanitation Data'!G197)))</f>
        <v/>
      </c>
      <c r="DC203" s="382" t="str">
        <f ca="1">+IF(OFFSET('Sanitation Data'!$G$31,0,10*ROW('Sanitation Data'!G197))="","",OFFSET('Sanitation Data'!$G$31,0,10*ROW('Sanitation Data'!G197)))</f>
        <v/>
      </c>
      <c r="DD203" s="382" t="str">
        <f ca="1">+IF(OFFSET('Sanitation Data'!$G$32,0,10*ROW('Sanitation Data'!G197))="","",OFFSET('Sanitation Data'!$G$32,0,10*ROW('Sanitation Data'!G197)))</f>
        <v/>
      </c>
      <c r="DE203" s="382" t="str">
        <f ca="1">+IF(OFFSET('Sanitation Data'!$H$28,0,10*ROW('Sanitation Data'!H197))="","",OFFSET('Sanitation Data'!$H$28,0,10*ROW('Sanitation Data'!H197)))</f>
        <v/>
      </c>
      <c r="DF203" s="382" t="str">
        <f ca="1">+IF(OFFSET('Sanitation Data'!$H$29,0,10*ROW('Sanitation Data'!H197))="","",OFFSET('Sanitation Data'!$H$29,0,10*ROW('Sanitation Data'!H197)))</f>
        <v/>
      </c>
      <c r="DG203" s="382" t="str">
        <f ca="1">+IF(OFFSET('Sanitation Data'!$H$30,0,10*ROW('Sanitation Data'!H197))="","",OFFSET('Sanitation Data'!$H$30,0,10*ROW('Sanitation Data'!H197)))</f>
        <v/>
      </c>
      <c r="DH203" s="382" t="str">
        <f ca="1">+IF(OFFSET('Sanitation Data'!$H$31,0,10*ROW('Sanitation Data'!H197))="","",OFFSET('Sanitation Data'!$H$31,0,10*ROW('Sanitation Data'!H197)))</f>
        <v/>
      </c>
      <c r="DI203" s="382" t="str">
        <f ca="1">+IF(OFFSET('Sanitation Data'!$H$32,0,10*ROW('Sanitation Data'!H197))="","",OFFSET('Sanitation Data'!$H$32,0,10*ROW('Sanitation Data'!H197)))</f>
        <v/>
      </c>
      <c r="DJ203" s="382" t="str">
        <f ca="1">+IF(OFFSET('Sanitation Data'!$I$28,0,10*ROW('Sanitation Data'!I197))="","",OFFSET('Sanitation Data'!$I$28,0,10*ROW('Sanitation Data'!I197)))</f>
        <v/>
      </c>
      <c r="DK203" s="382" t="str">
        <f ca="1">+IF(OFFSET('Sanitation Data'!$I$29,0,10*ROW('Sanitation Data'!I197))="","",OFFSET('Sanitation Data'!$I$29,0,10*ROW('Sanitation Data'!I197)))</f>
        <v/>
      </c>
      <c r="DL203" s="382" t="str">
        <f ca="1">+IF(OFFSET('Sanitation Data'!$I$30,0,10*ROW('Sanitation Data'!I197))="","",OFFSET('Sanitation Data'!$I$30,0,10*ROW('Sanitation Data'!I197)))</f>
        <v/>
      </c>
      <c r="DM203" s="382" t="str">
        <f ca="1">+IF(OFFSET('Sanitation Data'!$I$31,0,10*ROW('Sanitation Data'!I197))="","",OFFSET('Sanitation Data'!$I$31,0,10*ROW('Sanitation Data'!I197)))</f>
        <v/>
      </c>
      <c r="DN203" s="382" t="str">
        <f ca="1">+IF(OFFSET('Sanitation Data'!$I$32,0,10*ROW('Sanitation Data'!I197))="","",OFFSET('Sanitation Data'!$I$32,0,10*ROW('Sanitation Data'!I197)))</f>
        <v/>
      </c>
      <c r="DO203" s="382" t="str">
        <f ca="1">+IF(OFFSET('Hygiene Data'!$D$11,0,10*ROW('Hygiene Data'!D197))="","",OFFSET('Hygiene Data'!$D$11,0,10*ROW('Hygiene Data'!D197)))</f>
        <v/>
      </c>
      <c r="DP203" s="382" t="str">
        <f ca="1">+IF(OFFSET('Hygiene Data'!$D$12,0,10*ROW('Hygiene Data'!D197))="","",OFFSET('Hygiene Data'!$D$12,0,10*ROW('Hygiene Data'!D197)))</f>
        <v/>
      </c>
      <c r="DQ203" s="382" t="str">
        <f ca="1">+IF(OFFSET('Hygiene Data'!$D$13,0,10*ROW('Hygiene Data'!D197))="","",OFFSET('Hygiene Data'!$D$13,0,10*ROW('Hygiene Data'!D197)))</f>
        <v/>
      </c>
      <c r="DR203" s="382" t="str">
        <f ca="1">+IF(OFFSET('Hygiene Data'!$E$11,0,10*ROW('Hygiene Data'!E197))="","",OFFSET('Hygiene Data'!$E$11,0,10*ROW('Hygiene Data'!E197)))</f>
        <v/>
      </c>
      <c r="DS203" s="382" t="str">
        <f ca="1">+IF(OFFSET('Hygiene Data'!$E$12,0,10*ROW('Hygiene Data'!E197))="","",OFFSET('Hygiene Data'!$E$12,0,10*ROW('Hygiene Data'!E197)))</f>
        <v/>
      </c>
      <c r="DT203" s="382" t="str">
        <f ca="1">+IF(OFFSET('Hygiene Data'!$E$13,0,10*ROW('Hygiene Data'!E197))="","",OFFSET('Hygiene Data'!$E$13,0,10*ROW('Hygiene Data'!E197)))</f>
        <v/>
      </c>
      <c r="DU203" s="382" t="str">
        <f ca="1">+IF(OFFSET('Hygiene Data'!$F$11,0,10*ROW('Hygiene Data'!F197))="","",OFFSET('Hygiene Data'!$F$11,0,10*ROW('Hygiene Data'!F197)))</f>
        <v/>
      </c>
      <c r="DV203" s="382" t="str">
        <f ca="1">+IF(OFFSET('Hygiene Data'!$F$12,0,10*ROW('Hygiene Data'!F197))="","",OFFSET('Hygiene Data'!$F$12,0,10*ROW('Hygiene Data'!F197)))</f>
        <v/>
      </c>
      <c r="DW203" s="382" t="str">
        <f ca="1">+IF(OFFSET('Hygiene Data'!$F$13,0,10*ROW('Hygiene Data'!F197))="","",OFFSET('Hygiene Data'!$F$13,0,10*ROW('Hygiene Data'!F197)))</f>
        <v/>
      </c>
      <c r="DX203" s="382" t="str">
        <f ca="1">+IF(OFFSET('Hygiene Data'!$G$11,0,10*ROW('Hygiene Data'!G197))="","",OFFSET('Hygiene Data'!$G$11,0,10*ROW('Hygiene Data'!G197)))</f>
        <v/>
      </c>
      <c r="DY203" s="382" t="str">
        <f ca="1">+IF(OFFSET('Hygiene Data'!$G$12,0,10*ROW('Hygiene Data'!G197))="","",OFFSET('Hygiene Data'!$G$12,0,10*ROW('Hygiene Data'!G197)))</f>
        <v/>
      </c>
      <c r="DZ203" s="382" t="str">
        <f ca="1">+IF(OFFSET('Hygiene Data'!$G$13,0,10*ROW('Hygiene Data'!G197))="","",OFFSET('Hygiene Data'!$G$13,0,10*ROW('Hygiene Data'!G197)))</f>
        <v/>
      </c>
      <c r="EA203" s="382" t="str">
        <f ca="1">+IF(OFFSET('Hygiene Data'!$H$11,0,10*ROW('Hygiene Data'!H197))="","",OFFSET('Hygiene Data'!$H$11,0,10*ROW('Hygiene Data'!H197)))</f>
        <v/>
      </c>
      <c r="EB203" s="382" t="str">
        <f ca="1">+IF(OFFSET('Hygiene Data'!$H$12,0,10*ROW('Hygiene Data'!H197))="","",OFFSET('Hygiene Data'!$H$12,0,10*ROW('Hygiene Data'!H197)))</f>
        <v/>
      </c>
      <c r="EC203" s="382" t="str">
        <f ca="1">+IF(OFFSET('Hygiene Data'!$H$13,0,10*ROW('Hygiene Data'!H197))="","",OFFSET('Hygiene Data'!$H$13,0,10*ROW('Hygiene Data'!H197)))</f>
        <v/>
      </c>
      <c r="ED203" s="382" t="str">
        <f ca="1">+IF(OFFSET('Hygiene Data'!$I$11,0,10*ROW('Hygiene Data'!I197))="","",OFFSET('Hygiene Data'!$I$11,0,10*ROW('Hygiene Data'!I197)))</f>
        <v/>
      </c>
      <c r="EE203" s="382" t="str">
        <f ca="1">+IF(OFFSET('Hygiene Data'!$I$12,0,10*ROW('Hygiene Data'!I197))="","",OFFSET('Hygiene Data'!$I$12,0,10*ROW('Hygiene Data'!I197)))</f>
        <v/>
      </c>
      <c r="EF203" s="382" t="str">
        <f ca="1">+IF(OFFSET('Hygiene Data'!$I$13,0,10*ROW('Hygiene Data'!I197))="","",OFFSET('Hygiene Data'!$I$13,0,10*ROW('Hygiene Data'!I197)))</f>
        <v/>
      </c>
    </row>
    <row r="204" spans="1:136" x14ac:dyDescent="0.25">
      <c r="A204" s="491" t="str">
        <f ca="1">+IF(OFFSET('Water Data'!$B$2,0,10*ROW('Water Data'!E198))="","",OFFSET('Water Data'!$B$2,0,10*ROW('Water Data'!E198)))</f>
        <v/>
      </c>
      <c r="B204" s="491"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18" t="str">
        <f t="shared" ca="1" si="3"/>
        <v/>
      </c>
      <c r="D204" s="519"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19"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19"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19"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19"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19"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19"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19"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19"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19"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19"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19"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19"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19"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19"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19"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19"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19"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20"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20"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20"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20"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20"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20"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20"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20"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20"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20"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20"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20"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20"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20"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20"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20"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20"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20"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20"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20"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20"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20"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20"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20"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20"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20"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20"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20"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20"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20"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21"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97"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21"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21"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21"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21"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21"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21"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21"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21"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21"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21"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21"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21"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21"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21"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21"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21"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82" t="str">
        <f ca="1">+IF(OFFSET('Water Data'!$D$27,0,10*ROW('Water Data'!D198))="","",OFFSET('Water Data'!$D$27,0,10*ROW('Water Data'!D198)))</f>
        <v/>
      </c>
      <c r="BT204" s="382" t="str">
        <f ca="1">+IF(OFFSET('Water Data'!$D$28,0,10*ROW('Water Data'!D198))="","",OFFSET('Water Data'!$D$28,0,10*ROW('Water Data'!D198)))</f>
        <v/>
      </c>
      <c r="BU204" s="382" t="str">
        <f ca="1">+IF(OFFSET('Water Data'!$D$29,0,10*ROW('Water Data'!D198))="","",OFFSET('Water Data'!$D$29,0,10*ROW('Water Data'!D198)))</f>
        <v/>
      </c>
      <c r="BV204" s="382" t="str">
        <f ca="1">+IF(OFFSET('Water Data'!$E$27,0,10*ROW('Water Data'!E198))="","",OFFSET('Water Data'!$E$27,0,10*ROW('Water Data'!E198)))</f>
        <v/>
      </c>
      <c r="BW204" s="382" t="str">
        <f ca="1">+IF(OFFSET('Water Data'!$E$28,0,10*ROW('Water Data'!E198))="","",OFFSET('Water Data'!$E$28,0,10*ROW('Water Data'!E198)))</f>
        <v/>
      </c>
      <c r="BX204" s="382" t="str">
        <f ca="1">+IF(OFFSET('Water Data'!$E$29,0,10*ROW('Water Data'!E198))="","",OFFSET('Water Data'!$E$29,0,10*ROW('Water Data'!E198)))</f>
        <v/>
      </c>
      <c r="BY204" s="382" t="str">
        <f ca="1">+IF(OFFSET('Water Data'!$F$27,0,10*ROW('Water Data'!F198))="","",OFFSET('Water Data'!$F$27,0,10*ROW('Water Data'!F198)))</f>
        <v/>
      </c>
      <c r="BZ204" s="382" t="str">
        <f ca="1">+IF(OFFSET('Water Data'!$F$28,0,10*ROW('Water Data'!F198))="","",OFFSET('Water Data'!$F$28,0,10*ROW('Water Data'!F198)))</f>
        <v/>
      </c>
      <c r="CA204" s="382" t="str">
        <f ca="1">+IF(OFFSET('Water Data'!$F$29,0,10*ROW('Water Data'!F198))="","",OFFSET('Water Data'!$F$29,0,10*ROW('Water Data'!F198)))</f>
        <v/>
      </c>
      <c r="CB204" s="382" t="str">
        <f ca="1">+IF(OFFSET('Water Data'!$G$27,0,10*ROW('Water Data'!G198))="","",OFFSET('Water Data'!$G$27,0,10*ROW('Water Data'!G198)))</f>
        <v/>
      </c>
      <c r="CC204" s="382" t="str">
        <f ca="1">+IF(OFFSET('Water Data'!$G$28,0,10*ROW('Water Data'!G198))="","",OFFSET('Water Data'!$G$28,0,10*ROW('Water Data'!G198)))</f>
        <v/>
      </c>
      <c r="CD204" s="382" t="str">
        <f ca="1">+IF(OFFSET('Water Data'!$G$29,0,10*ROW('Water Data'!G198))="","",OFFSET('Water Data'!$G$29,0,10*ROW('Water Data'!G198)))</f>
        <v/>
      </c>
      <c r="CE204" s="382" t="str">
        <f ca="1">+IF(OFFSET('Water Data'!$H$27,0,10*ROW('Water Data'!H198))="","",OFFSET('Water Data'!$H$27,0,10*ROW('Water Data'!H198)))</f>
        <v/>
      </c>
      <c r="CF204" s="382" t="str">
        <f ca="1">+IF(OFFSET('Water Data'!$H$28,0,10*ROW('Water Data'!H198))="","",OFFSET('Water Data'!$H$28,0,10*ROW('Water Data'!H198)))</f>
        <v/>
      </c>
      <c r="CG204" s="382" t="str">
        <f ca="1">+IF(OFFSET('Water Data'!$H$29,0,10*ROW('Water Data'!H198))="","",OFFSET('Water Data'!$H$29,0,10*ROW('Water Data'!H198)))</f>
        <v/>
      </c>
      <c r="CH204" s="382" t="str">
        <f ca="1">+IF(OFFSET('Water Data'!$I$27,0,10*ROW('Water Data'!I198))="","",OFFSET('Water Data'!$I$27,0,10*ROW('Water Data'!I198)))</f>
        <v/>
      </c>
      <c r="CI204" s="382" t="str">
        <f ca="1">+IF(OFFSET('Water Data'!$I$28,0,10*ROW('Water Data'!I198))="","",OFFSET('Water Data'!$I$28,0,10*ROW('Water Data'!I198)))</f>
        <v/>
      </c>
      <c r="CJ204" s="382" t="str">
        <f ca="1">+IF(OFFSET('Water Data'!$I$29,0,10*ROW('Water Data'!I198))="","",OFFSET('Water Data'!$I$29,0,10*ROW('Water Data'!I198)))</f>
        <v/>
      </c>
      <c r="CK204" s="382" t="str">
        <f ca="1">+IF(OFFSET('Sanitation Data'!$D$28,0,10*ROW('Sanitation Data'!D198))="","",OFFSET('Sanitation Data'!$D$28,0,10*ROW('Sanitation Data'!D198)))</f>
        <v/>
      </c>
      <c r="CL204" s="382" t="str">
        <f ca="1">+IF(OFFSET('Sanitation Data'!$D$29,0,10*ROW('Sanitation Data'!D198))="","",OFFSET('Sanitation Data'!$D$29,0,10*ROW('Sanitation Data'!D198)))</f>
        <v/>
      </c>
      <c r="CM204" s="382" t="str">
        <f ca="1">+IF(OFFSET('Sanitation Data'!$D$30,0,10*ROW('Sanitation Data'!D198))="","",OFFSET('Sanitation Data'!$D$30,0,10*ROW('Sanitation Data'!D198)))</f>
        <v/>
      </c>
      <c r="CN204" s="382" t="str">
        <f ca="1">+IF(OFFSET('Sanitation Data'!$D$31,0,10*ROW('Sanitation Data'!D198))="","",OFFSET('Sanitation Data'!$D$31,0,10*ROW('Sanitation Data'!D198)))</f>
        <v/>
      </c>
      <c r="CO204" s="382" t="str">
        <f ca="1">+IF(OFFSET('Sanitation Data'!$D$32,0,10*ROW('Sanitation Data'!D198))="","",OFFSET('Sanitation Data'!$D$32,0,10*ROW('Sanitation Data'!D198)))</f>
        <v/>
      </c>
      <c r="CP204" s="382" t="str">
        <f ca="1">+IF(OFFSET('Sanitation Data'!$E$28,0,10*ROW('Sanitation Data'!E198))="","",OFFSET('Sanitation Data'!$E$28,0,10*ROW('Sanitation Data'!E198)))</f>
        <v/>
      </c>
      <c r="CQ204" s="382" t="str">
        <f ca="1">+IF(OFFSET('Sanitation Data'!$E$29,0,10*ROW('Sanitation Data'!E198))="","",OFFSET('Sanitation Data'!$E$29,0,10*ROW('Sanitation Data'!E198)))</f>
        <v/>
      </c>
      <c r="CR204" s="382" t="str">
        <f ca="1">+IF(OFFSET('Sanitation Data'!$E$30,0,10*ROW('Sanitation Data'!E198))="","",OFFSET('Sanitation Data'!$E$30,0,10*ROW('Sanitation Data'!E198)))</f>
        <v/>
      </c>
      <c r="CS204" s="382" t="str">
        <f ca="1">+IF(OFFSET('Sanitation Data'!$E$31,0,10*ROW('Sanitation Data'!E198))="","",OFFSET('Sanitation Data'!$E$31,0,10*ROW('Sanitation Data'!E198)))</f>
        <v/>
      </c>
      <c r="CT204" s="382" t="str">
        <f ca="1">+IF(OFFSET('Sanitation Data'!$E$32,0,10*ROW('Sanitation Data'!E198))="","",OFFSET('Sanitation Data'!$E$32,0,10*ROW('Sanitation Data'!E198)))</f>
        <v/>
      </c>
      <c r="CU204" s="382" t="str">
        <f ca="1">+IF(OFFSET('Sanitation Data'!$F$28,0,10*ROW('Sanitation Data'!F198))="","",OFFSET('Sanitation Data'!$F$28,0,10*ROW('Sanitation Data'!F198)))</f>
        <v/>
      </c>
      <c r="CV204" s="382" t="str">
        <f ca="1">+IF(OFFSET('Sanitation Data'!$F$29,0,10*ROW('Sanitation Data'!F198))="","",OFFSET('Sanitation Data'!$F$29,0,10*ROW('Sanitation Data'!F198)))</f>
        <v/>
      </c>
      <c r="CW204" s="382" t="str">
        <f ca="1">+IF(OFFSET('Sanitation Data'!$F$30,0,10*ROW('Sanitation Data'!F198))="","",OFFSET('Sanitation Data'!$F$30,0,10*ROW('Sanitation Data'!F198)))</f>
        <v/>
      </c>
      <c r="CX204" s="382" t="str">
        <f ca="1">+IF(OFFSET('Sanitation Data'!$F$31,0,10*ROW('Sanitation Data'!F198))="","",OFFSET('Sanitation Data'!$F$31,0,10*ROW('Sanitation Data'!F198)))</f>
        <v/>
      </c>
      <c r="CY204" s="382" t="str">
        <f ca="1">+IF(OFFSET('Sanitation Data'!$F$32,0,10*ROW('Sanitation Data'!F198))="","",OFFSET('Sanitation Data'!$F$32,0,10*ROW('Sanitation Data'!F198)))</f>
        <v/>
      </c>
      <c r="CZ204" s="382" t="str">
        <f ca="1">+IF(OFFSET('Sanitation Data'!$G$28,0,10*ROW('Sanitation Data'!G198))="","",OFFSET('Sanitation Data'!$G$28,0,10*ROW('Sanitation Data'!G198)))</f>
        <v/>
      </c>
      <c r="DA204" s="382" t="str">
        <f ca="1">+IF(OFFSET('Sanitation Data'!$G$29,0,10*ROW('Sanitation Data'!G198))="","",OFFSET('Sanitation Data'!$G$29,0,10*ROW('Sanitation Data'!G198)))</f>
        <v/>
      </c>
      <c r="DB204" s="382" t="str">
        <f ca="1">+IF(OFFSET('Sanitation Data'!$G$30,0,10*ROW('Sanitation Data'!G198))="","",OFFSET('Sanitation Data'!$G$30,0,10*ROW('Sanitation Data'!G198)))</f>
        <v/>
      </c>
      <c r="DC204" s="382" t="str">
        <f ca="1">+IF(OFFSET('Sanitation Data'!$G$31,0,10*ROW('Sanitation Data'!G198))="","",OFFSET('Sanitation Data'!$G$31,0,10*ROW('Sanitation Data'!G198)))</f>
        <v/>
      </c>
      <c r="DD204" s="382" t="str">
        <f ca="1">+IF(OFFSET('Sanitation Data'!$G$32,0,10*ROW('Sanitation Data'!G198))="","",OFFSET('Sanitation Data'!$G$32,0,10*ROW('Sanitation Data'!G198)))</f>
        <v/>
      </c>
      <c r="DE204" s="382" t="str">
        <f ca="1">+IF(OFFSET('Sanitation Data'!$H$28,0,10*ROW('Sanitation Data'!H198))="","",OFFSET('Sanitation Data'!$H$28,0,10*ROW('Sanitation Data'!H198)))</f>
        <v/>
      </c>
      <c r="DF204" s="382" t="str">
        <f ca="1">+IF(OFFSET('Sanitation Data'!$H$29,0,10*ROW('Sanitation Data'!H198))="","",OFFSET('Sanitation Data'!$H$29,0,10*ROW('Sanitation Data'!H198)))</f>
        <v/>
      </c>
      <c r="DG204" s="382" t="str">
        <f ca="1">+IF(OFFSET('Sanitation Data'!$H$30,0,10*ROW('Sanitation Data'!H198))="","",OFFSET('Sanitation Data'!$H$30,0,10*ROW('Sanitation Data'!H198)))</f>
        <v/>
      </c>
      <c r="DH204" s="382" t="str">
        <f ca="1">+IF(OFFSET('Sanitation Data'!$H$31,0,10*ROW('Sanitation Data'!H198))="","",OFFSET('Sanitation Data'!$H$31,0,10*ROW('Sanitation Data'!H198)))</f>
        <v/>
      </c>
      <c r="DI204" s="382" t="str">
        <f ca="1">+IF(OFFSET('Sanitation Data'!$H$32,0,10*ROW('Sanitation Data'!H198))="","",OFFSET('Sanitation Data'!$H$32,0,10*ROW('Sanitation Data'!H198)))</f>
        <v/>
      </c>
      <c r="DJ204" s="382" t="str">
        <f ca="1">+IF(OFFSET('Sanitation Data'!$I$28,0,10*ROW('Sanitation Data'!I198))="","",OFFSET('Sanitation Data'!$I$28,0,10*ROW('Sanitation Data'!I198)))</f>
        <v/>
      </c>
      <c r="DK204" s="382" t="str">
        <f ca="1">+IF(OFFSET('Sanitation Data'!$I$29,0,10*ROW('Sanitation Data'!I198))="","",OFFSET('Sanitation Data'!$I$29,0,10*ROW('Sanitation Data'!I198)))</f>
        <v/>
      </c>
      <c r="DL204" s="382" t="str">
        <f ca="1">+IF(OFFSET('Sanitation Data'!$I$30,0,10*ROW('Sanitation Data'!I198))="","",OFFSET('Sanitation Data'!$I$30,0,10*ROW('Sanitation Data'!I198)))</f>
        <v/>
      </c>
      <c r="DM204" s="382" t="str">
        <f ca="1">+IF(OFFSET('Sanitation Data'!$I$31,0,10*ROW('Sanitation Data'!I198))="","",OFFSET('Sanitation Data'!$I$31,0,10*ROW('Sanitation Data'!I198)))</f>
        <v/>
      </c>
      <c r="DN204" s="382" t="str">
        <f ca="1">+IF(OFFSET('Sanitation Data'!$I$32,0,10*ROW('Sanitation Data'!I198))="","",OFFSET('Sanitation Data'!$I$32,0,10*ROW('Sanitation Data'!I198)))</f>
        <v/>
      </c>
      <c r="DO204" s="382" t="str">
        <f ca="1">+IF(OFFSET('Hygiene Data'!$D$11,0,10*ROW('Hygiene Data'!D198))="","",OFFSET('Hygiene Data'!$D$11,0,10*ROW('Hygiene Data'!D198)))</f>
        <v/>
      </c>
      <c r="DP204" s="382" t="str">
        <f ca="1">+IF(OFFSET('Hygiene Data'!$D$12,0,10*ROW('Hygiene Data'!D198))="","",OFFSET('Hygiene Data'!$D$12,0,10*ROW('Hygiene Data'!D198)))</f>
        <v/>
      </c>
      <c r="DQ204" s="382" t="str">
        <f ca="1">+IF(OFFSET('Hygiene Data'!$D$13,0,10*ROW('Hygiene Data'!D198))="","",OFFSET('Hygiene Data'!$D$13,0,10*ROW('Hygiene Data'!D198)))</f>
        <v/>
      </c>
      <c r="DR204" s="382" t="str">
        <f ca="1">+IF(OFFSET('Hygiene Data'!$E$11,0,10*ROW('Hygiene Data'!E198))="","",OFFSET('Hygiene Data'!$E$11,0,10*ROW('Hygiene Data'!E198)))</f>
        <v/>
      </c>
      <c r="DS204" s="382" t="str">
        <f ca="1">+IF(OFFSET('Hygiene Data'!$E$12,0,10*ROW('Hygiene Data'!E198))="","",OFFSET('Hygiene Data'!$E$12,0,10*ROW('Hygiene Data'!E198)))</f>
        <v/>
      </c>
      <c r="DT204" s="382" t="str">
        <f ca="1">+IF(OFFSET('Hygiene Data'!$E$13,0,10*ROW('Hygiene Data'!E198))="","",OFFSET('Hygiene Data'!$E$13,0,10*ROW('Hygiene Data'!E198)))</f>
        <v/>
      </c>
      <c r="DU204" s="382" t="str">
        <f ca="1">+IF(OFFSET('Hygiene Data'!$F$11,0,10*ROW('Hygiene Data'!F198))="","",OFFSET('Hygiene Data'!$F$11,0,10*ROW('Hygiene Data'!F198)))</f>
        <v/>
      </c>
      <c r="DV204" s="382" t="str">
        <f ca="1">+IF(OFFSET('Hygiene Data'!$F$12,0,10*ROW('Hygiene Data'!F198))="","",OFFSET('Hygiene Data'!$F$12,0,10*ROW('Hygiene Data'!F198)))</f>
        <v/>
      </c>
      <c r="DW204" s="382" t="str">
        <f ca="1">+IF(OFFSET('Hygiene Data'!$F$13,0,10*ROW('Hygiene Data'!F198))="","",OFFSET('Hygiene Data'!$F$13,0,10*ROW('Hygiene Data'!F198)))</f>
        <v/>
      </c>
      <c r="DX204" s="382" t="str">
        <f ca="1">+IF(OFFSET('Hygiene Data'!$G$11,0,10*ROW('Hygiene Data'!G198))="","",OFFSET('Hygiene Data'!$G$11,0,10*ROW('Hygiene Data'!G198)))</f>
        <v/>
      </c>
      <c r="DY204" s="382" t="str">
        <f ca="1">+IF(OFFSET('Hygiene Data'!$G$12,0,10*ROW('Hygiene Data'!G198))="","",OFFSET('Hygiene Data'!$G$12,0,10*ROW('Hygiene Data'!G198)))</f>
        <v/>
      </c>
      <c r="DZ204" s="382" t="str">
        <f ca="1">+IF(OFFSET('Hygiene Data'!$G$13,0,10*ROW('Hygiene Data'!G198))="","",OFFSET('Hygiene Data'!$G$13,0,10*ROW('Hygiene Data'!G198)))</f>
        <v/>
      </c>
      <c r="EA204" s="382" t="str">
        <f ca="1">+IF(OFFSET('Hygiene Data'!$H$11,0,10*ROW('Hygiene Data'!H198))="","",OFFSET('Hygiene Data'!$H$11,0,10*ROW('Hygiene Data'!H198)))</f>
        <v/>
      </c>
      <c r="EB204" s="382" t="str">
        <f ca="1">+IF(OFFSET('Hygiene Data'!$H$12,0,10*ROW('Hygiene Data'!H198))="","",OFFSET('Hygiene Data'!$H$12,0,10*ROW('Hygiene Data'!H198)))</f>
        <v/>
      </c>
      <c r="EC204" s="382" t="str">
        <f ca="1">+IF(OFFSET('Hygiene Data'!$H$13,0,10*ROW('Hygiene Data'!H198))="","",OFFSET('Hygiene Data'!$H$13,0,10*ROW('Hygiene Data'!H198)))</f>
        <v/>
      </c>
      <c r="ED204" s="382" t="str">
        <f ca="1">+IF(OFFSET('Hygiene Data'!$I$11,0,10*ROW('Hygiene Data'!I198))="","",OFFSET('Hygiene Data'!$I$11,0,10*ROW('Hygiene Data'!I198)))</f>
        <v/>
      </c>
      <c r="EE204" s="382" t="str">
        <f ca="1">+IF(OFFSET('Hygiene Data'!$I$12,0,10*ROW('Hygiene Data'!I198))="","",OFFSET('Hygiene Data'!$I$12,0,10*ROW('Hygiene Data'!I198)))</f>
        <v/>
      </c>
      <c r="EF204" s="382" t="str">
        <f ca="1">+IF(OFFSET('Hygiene Data'!$I$13,0,10*ROW('Hygiene Data'!I198))="","",OFFSET('Hygiene Data'!$I$13,0,10*ROW('Hygiene Data'!I198)))</f>
        <v/>
      </c>
    </row>
    <row r="205" spans="1:136" x14ac:dyDescent="0.25">
      <c r="A205" s="491" t="str">
        <f ca="1">+IF(OFFSET('Water Data'!$B$2,0,10*ROW('Water Data'!E199))="","",OFFSET('Water Data'!$B$2,0,10*ROW('Water Data'!E199)))</f>
        <v/>
      </c>
      <c r="B205" s="491"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18" t="str">
        <f t="shared" ca="1" si="3"/>
        <v/>
      </c>
      <c r="D205" s="519"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19"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19"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19"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19"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19"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19"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19"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19"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19"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19"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19"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19"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19"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19"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19"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19"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19"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20"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20"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20"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20"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20"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20"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20"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20"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20"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20"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20"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20"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20"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20"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20"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20"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20"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20"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20"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20"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20"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20"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20"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20"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20"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20"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20"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20"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20"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20"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21"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97"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21"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21"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21"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21"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21"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21"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21"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21"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21"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21"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21"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21"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21"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21"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21"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21"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82" t="str">
        <f ca="1">+IF(OFFSET('Water Data'!$D$27,0,10*ROW('Water Data'!D199))="","",OFFSET('Water Data'!$D$27,0,10*ROW('Water Data'!D199)))</f>
        <v/>
      </c>
      <c r="BT205" s="382" t="str">
        <f ca="1">+IF(OFFSET('Water Data'!$D$28,0,10*ROW('Water Data'!D199))="","",OFFSET('Water Data'!$D$28,0,10*ROW('Water Data'!D199)))</f>
        <v/>
      </c>
      <c r="BU205" s="382" t="str">
        <f ca="1">+IF(OFFSET('Water Data'!$D$29,0,10*ROW('Water Data'!D199))="","",OFFSET('Water Data'!$D$29,0,10*ROW('Water Data'!D199)))</f>
        <v/>
      </c>
      <c r="BV205" s="382" t="str">
        <f ca="1">+IF(OFFSET('Water Data'!$E$27,0,10*ROW('Water Data'!E199))="","",OFFSET('Water Data'!$E$27,0,10*ROW('Water Data'!E199)))</f>
        <v/>
      </c>
      <c r="BW205" s="382" t="str">
        <f ca="1">+IF(OFFSET('Water Data'!$E$28,0,10*ROW('Water Data'!E199))="","",OFFSET('Water Data'!$E$28,0,10*ROW('Water Data'!E199)))</f>
        <v/>
      </c>
      <c r="BX205" s="382" t="str">
        <f ca="1">+IF(OFFSET('Water Data'!$E$29,0,10*ROW('Water Data'!E199))="","",OFFSET('Water Data'!$E$29,0,10*ROW('Water Data'!E199)))</f>
        <v/>
      </c>
      <c r="BY205" s="382" t="str">
        <f ca="1">+IF(OFFSET('Water Data'!$F$27,0,10*ROW('Water Data'!F199))="","",OFFSET('Water Data'!$F$27,0,10*ROW('Water Data'!F199)))</f>
        <v/>
      </c>
      <c r="BZ205" s="382" t="str">
        <f ca="1">+IF(OFFSET('Water Data'!$F$28,0,10*ROW('Water Data'!F199))="","",OFFSET('Water Data'!$F$28,0,10*ROW('Water Data'!F199)))</f>
        <v/>
      </c>
      <c r="CA205" s="382" t="str">
        <f ca="1">+IF(OFFSET('Water Data'!$F$29,0,10*ROW('Water Data'!F199))="","",OFFSET('Water Data'!$F$29,0,10*ROW('Water Data'!F199)))</f>
        <v/>
      </c>
      <c r="CB205" s="382" t="str">
        <f ca="1">+IF(OFFSET('Water Data'!$G$27,0,10*ROW('Water Data'!G199))="","",OFFSET('Water Data'!$G$27,0,10*ROW('Water Data'!G199)))</f>
        <v/>
      </c>
      <c r="CC205" s="382" t="str">
        <f ca="1">+IF(OFFSET('Water Data'!$G$28,0,10*ROW('Water Data'!G199))="","",OFFSET('Water Data'!$G$28,0,10*ROW('Water Data'!G199)))</f>
        <v/>
      </c>
      <c r="CD205" s="382" t="str">
        <f ca="1">+IF(OFFSET('Water Data'!$G$29,0,10*ROW('Water Data'!G199))="","",OFFSET('Water Data'!$G$29,0,10*ROW('Water Data'!G199)))</f>
        <v/>
      </c>
      <c r="CE205" s="382" t="str">
        <f ca="1">+IF(OFFSET('Water Data'!$H$27,0,10*ROW('Water Data'!H199))="","",OFFSET('Water Data'!$H$27,0,10*ROW('Water Data'!H199)))</f>
        <v/>
      </c>
      <c r="CF205" s="382" t="str">
        <f ca="1">+IF(OFFSET('Water Data'!$H$28,0,10*ROW('Water Data'!H199))="","",OFFSET('Water Data'!$H$28,0,10*ROW('Water Data'!H199)))</f>
        <v/>
      </c>
      <c r="CG205" s="382" t="str">
        <f ca="1">+IF(OFFSET('Water Data'!$H$29,0,10*ROW('Water Data'!H199))="","",OFFSET('Water Data'!$H$29,0,10*ROW('Water Data'!H199)))</f>
        <v/>
      </c>
      <c r="CH205" s="382" t="str">
        <f ca="1">+IF(OFFSET('Water Data'!$I$27,0,10*ROW('Water Data'!I199))="","",OFFSET('Water Data'!$I$27,0,10*ROW('Water Data'!I199)))</f>
        <v/>
      </c>
      <c r="CI205" s="382" t="str">
        <f ca="1">+IF(OFFSET('Water Data'!$I$28,0,10*ROW('Water Data'!I199))="","",OFFSET('Water Data'!$I$28,0,10*ROW('Water Data'!I199)))</f>
        <v/>
      </c>
      <c r="CJ205" s="382" t="str">
        <f ca="1">+IF(OFFSET('Water Data'!$I$29,0,10*ROW('Water Data'!I199))="","",OFFSET('Water Data'!$I$29,0,10*ROW('Water Data'!I199)))</f>
        <v/>
      </c>
      <c r="CK205" s="382" t="str">
        <f ca="1">+IF(OFFSET('Sanitation Data'!$D$28,0,10*ROW('Sanitation Data'!D199))="","",OFFSET('Sanitation Data'!$D$28,0,10*ROW('Sanitation Data'!D199)))</f>
        <v/>
      </c>
      <c r="CL205" s="382" t="str">
        <f ca="1">+IF(OFFSET('Sanitation Data'!$D$29,0,10*ROW('Sanitation Data'!D199))="","",OFFSET('Sanitation Data'!$D$29,0,10*ROW('Sanitation Data'!D199)))</f>
        <v/>
      </c>
      <c r="CM205" s="382" t="str">
        <f ca="1">+IF(OFFSET('Sanitation Data'!$D$30,0,10*ROW('Sanitation Data'!D199))="","",OFFSET('Sanitation Data'!$D$30,0,10*ROW('Sanitation Data'!D199)))</f>
        <v/>
      </c>
      <c r="CN205" s="382" t="str">
        <f ca="1">+IF(OFFSET('Sanitation Data'!$D$31,0,10*ROW('Sanitation Data'!D199))="","",OFFSET('Sanitation Data'!$D$31,0,10*ROW('Sanitation Data'!D199)))</f>
        <v/>
      </c>
      <c r="CO205" s="382" t="str">
        <f ca="1">+IF(OFFSET('Sanitation Data'!$D$32,0,10*ROW('Sanitation Data'!D199))="","",OFFSET('Sanitation Data'!$D$32,0,10*ROW('Sanitation Data'!D199)))</f>
        <v/>
      </c>
      <c r="CP205" s="382" t="str">
        <f ca="1">+IF(OFFSET('Sanitation Data'!$E$28,0,10*ROW('Sanitation Data'!E199))="","",OFFSET('Sanitation Data'!$E$28,0,10*ROW('Sanitation Data'!E199)))</f>
        <v/>
      </c>
      <c r="CQ205" s="382" t="str">
        <f ca="1">+IF(OFFSET('Sanitation Data'!$E$29,0,10*ROW('Sanitation Data'!E199))="","",OFFSET('Sanitation Data'!$E$29,0,10*ROW('Sanitation Data'!E199)))</f>
        <v/>
      </c>
      <c r="CR205" s="382" t="str">
        <f ca="1">+IF(OFFSET('Sanitation Data'!$E$30,0,10*ROW('Sanitation Data'!E199))="","",OFFSET('Sanitation Data'!$E$30,0,10*ROW('Sanitation Data'!E199)))</f>
        <v/>
      </c>
      <c r="CS205" s="382" t="str">
        <f ca="1">+IF(OFFSET('Sanitation Data'!$E$31,0,10*ROW('Sanitation Data'!E199))="","",OFFSET('Sanitation Data'!$E$31,0,10*ROW('Sanitation Data'!E199)))</f>
        <v/>
      </c>
      <c r="CT205" s="382" t="str">
        <f ca="1">+IF(OFFSET('Sanitation Data'!$E$32,0,10*ROW('Sanitation Data'!E199))="","",OFFSET('Sanitation Data'!$E$32,0,10*ROW('Sanitation Data'!E199)))</f>
        <v/>
      </c>
      <c r="CU205" s="382" t="str">
        <f ca="1">+IF(OFFSET('Sanitation Data'!$F$28,0,10*ROW('Sanitation Data'!F199))="","",OFFSET('Sanitation Data'!$F$28,0,10*ROW('Sanitation Data'!F199)))</f>
        <v/>
      </c>
      <c r="CV205" s="382" t="str">
        <f ca="1">+IF(OFFSET('Sanitation Data'!$F$29,0,10*ROW('Sanitation Data'!F199))="","",OFFSET('Sanitation Data'!$F$29,0,10*ROW('Sanitation Data'!F199)))</f>
        <v/>
      </c>
      <c r="CW205" s="382" t="str">
        <f ca="1">+IF(OFFSET('Sanitation Data'!$F$30,0,10*ROW('Sanitation Data'!F199))="","",OFFSET('Sanitation Data'!$F$30,0,10*ROW('Sanitation Data'!F199)))</f>
        <v/>
      </c>
      <c r="CX205" s="382" t="str">
        <f ca="1">+IF(OFFSET('Sanitation Data'!$F$31,0,10*ROW('Sanitation Data'!F199))="","",OFFSET('Sanitation Data'!$F$31,0,10*ROW('Sanitation Data'!F199)))</f>
        <v/>
      </c>
      <c r="CY205" s="382" t="str">
        <f ca="1">+IF(OFFSET('Sanitation Data'!$F$32,0,10*ROW('Sanitation Data'!F199))="","",OFFSET('Sanitation Data'!$F$32,0,10*ROW('Sanitation Data'!F199)))</f>
        <v/>
      </c>
      <c r="CZ205" s="382" t="str">
        <f ca="1">+IF(OFFSET('Sanitation Data'!$G$28,0,10*ROW('Sanitation Data'!G199))="","",OFFSET('Sanitation Data'!$G$28,0,10*ROW('Sanitation Data'!G199)))</f>
        <v/>
      </c>
      <c r="DA205" s="382" t="str">
        <f ca="1">+IF(OFFSET('Sanitation Data'!$G$29,0,10*ROW('Sanitation Data'!G199))="","",OFFSET('Sanitation Data'!$G$29,0,10*ROW('Sanitation Data'!G199)))</f>
        <v/>
      </c>
      <c r="DB205" s="382" t="str">
        <f ca="1">+IF(OFFSET('Sanitation Data'!$G$30,0,10*ROW('Sanitation Data'!G199))="","",OFFSET('Sanitation Data'!$G$30,0,10*ROW('Sanitation Data'!G199)))</f>
        <v/>
      </c>
      <c r="DC205" s="382" t="str">
        <f ca="1">+IF(OFFSET('Sanitation Data'!$G$31,0,10*ROW('Sanitation Data'!G199))="","",OFFSET('Sanitation Data'!$G$31,0,10*ROW('Sanitation Data'!G199)))</f>
        <v/>
      </c>
      <c r="DD205" s="382" t="str">
        <f ca="1">+IF(OFFSET('Sanitation Data'!$G$32,0,10*ROW('Sanitation Data'!G199))="","",OFFSET('Sanitation Data'!$G$32,0,10*ROW('Sanitation Data'!G199)))</f>
        <v/>
      </c>
      <c r="DE205" s="382" t="str">
        <f ca="1">+IF(OFFSET('Sanitation Data'!$H$28,0,10*ROW('Sanitation Data'!H199))="","",OFFSET('Sanitation Data'!$H$28,0,10*ROW('Sanitation Data'!H199)))</f>
        <v/>
      </c>
      <c r="DF205" s="382" t="str">
        <f ca="1">+IF(OFFSET('Sanitation Data'!$H$29,0,10*ROW('Sanitation Data'!H199))="","",OFFSET('Sanitation Data'!$H$29,0,10*ROW('Sanitation Data'!H199)))</f>
        <v/>
      </c>
      <c r="DG205" s="382" t="str">
        <f ca="1">+IF(OFFSET('Sanitation Data'!$H$30,0,10*ROW('Sanitation Data'!H199))="","",OFFSET('Sanitation Data'!$H$30,0,10*ROW('Sanitation Data'!H199)))</f>
        <v/>
      </c>
      <c r="DH205" s="382" t="str">
        <f ca="1">+IF(OFFSET('Sanitation Data'!$H$31,0,10*ROW('Sanitation Data'!H199))="","",OFFSET('Sanitation Data'!$H$31,0,10*ROW('Sanitation Data'!H199)))</f>
        <v/>
      </c>
      <c r="DI205" s="382" t="str">
        <f ca="1">+IF(OFFSET('Sanitation Data'!$H$32,0,10*ROW('Sanitation Data'!H199))="","",OFFSET('Sanitation Data'!$H$32,0,10*ROW('Sanitation Data'!H199)))</f>
        <v/>
      </c>
      <c r="DJ205" s="382" t="str">
        <f ca="1">+IF(OFFSET('Sanitation Data'!$I$28,0,10*ROW('Sanitation Data'!I199))="","",OFFSET('Sanitation Data'!$I$28,0,10*ROW('Sanitation Data'!I199)))</f>
        <v/>
      </c>
      <c r="DK205" s="382" t="str">
        <f ca="1">+IF(OFFSET('Sanitation Data'!$I$29,0,10*ROW('Sanitation Data'!I199))="","",OFFSET('Sanitation Data'!$I$29,0,10*ROW('Sanitation Data'!I199)))</f>
        <v/>
      </c>
      <c r="DL205" s="382" t="str">
        <f ca="1">+IF(OFFSET('Sanitation Data'!$I$30,0,10*ROW('Sanitation Data'!I199))="","",OFFSET('Sanitation Data'!$I$30,0,10*ROW('Sanitation Data'!I199)))</f>
        <v/>
      </c>
      <c r="DM205" s="382" t="str">
        <f ca="1">+IF(OFFSET('Sanitation Data'!$I$31,0,10*ROW('Sanitation Data'!I199))="","",OFFSET('Sanitation Data'!$I$31,0,10*ROW('Sanitation Data'!I199)))</f>
        <v/>
      </c>
      <c r="DN205" s="382" t="str">
        <f ca="1">+IF(OFFSET('Sanitation Data'!$I$32,0,10*ROW('Sanitation Data'!I199))="","",OFFSET('Sanitation Data'!$I$32,0,10*ROW('Sanitation Data'!I199)))</f>
        <v/>
      </c>
      <c r="DO205" s="382" t="str">
        <f ca="1">+IF(OFFSET('Hygiene Data'!$D$11,0,10*ROW('Hygiene Data'!D199))="","",OFFSET('Hygiene Data'!$D$11,0,10*ROW('Hygiene Data'!D199)))</f>
        <v/>
      </c>
      <c r="DP205" s="382" t="str">
        <f ca="1">+IF(OFFSET('Hygiene Data'!$D$12,0,10*ROW('Hygiene Data'!D199))="","",OFFSET('Hygiene Data'!$D$12,0,10*ROW('Hygiene Data'!D199)))</f>
        <v/>
      </c>
      <c r="DQ205" s="382" t="str">
        <f ca="1">+IF(OFFSET('Hygiene Data'!$D$13,0,10*ROW('Hygiene Data'!D199))="","",OFFSET('Hygiene Data'!$D$13,0,10*ROW('Hygiene Data'!D199)))</f>
        <v/>
      </c>
      <c r="DR205" s="382" t="str">
        <f ca="1">+IF(OFFSET('Hygiene Data'!$E$11,0,10*ROW('Hygiene Data'!E199))="","",OFFSET('Hygiene Data'!$E$11,0,10*ROW('Hygiene Data'!E199)))</f>
        <v/>
      </c>
      <c r="DS205" s="382" t="str">
        <f ca="1">+IF(OFFSET('Hygiene Data'!$E$12,0,10*ROW('Hygiene Data'!E199))="","",OFFSET('Hygiene Data'!$E$12,0,10*ROW('Hygiene Data'!E199)))</f>
        <v/>
      </c>
      <c r="DT205" s="382" t="str">
        <f ca="1">+IF(OFFSET('Hygiene Data'!$E$13,0,10*ROW('Hygiene Data'!E199))="","",OFFSET('Hygiene Data'!$E$13,0,10*ROW('Hygiene Data'!E199)))</f>
        <v/>
      </c>
      <c r="DU205" s="382" t="str">
        <f ca="1">+IF(OFFSET('Hygiene Data'!$F$11,0,10*ROW('Hygiene Data'!F199))="","",OFFSET('Hygiene Data'!$F$11,0,10*ROW('Hygiene Data'!F199)))</f>
        <v/>
      </c>
      <c r="DV205" s="382" t="str">
        <f ca="1">+IF(OFFSET('Hygiene Data'!$F$12,0,10*ROW('Hygiene Data'!F199))="","",OFFSET('Hygiene Data'!$F$12,0,10*ROW('Hygiene Data'!F199)))</f>
        <v/>
      </c>
      <c r="DW205" s="382" t="str">
        <f ca="1">+IF(OFFSET('Hygiene Data'!$F$13,0,10*ROW('Hygiene Data'!F199))="","",OFFSET('Hygiene Data'!$F$13,0,10*ROW('Hygiene Data'!F199)))</f>
        <v/>
      </c>
      <c r="DX205" s="382" t="str">
        <f ca="1">+IF(OFFSET('Hygiene Data'!$G$11,0,10*ROW('Hygiene Data'!G199))="","",OFFSET('Hygiene Data'!$G$11,0,10*ROW('Hygiene Data'!G199)))</f>
        <v/>
      </c>
      <c r="DY205" s="382" t="str">
        <f ca="1">+IF(OFFSET('Hygiene Data'!$G$12,0,10*ROW('Hygiene Data'!G199))="","",OFFSET('Hygiene Data'!$G$12,0,10*ROW('Hygiene Data'!G199)))</f>
        <v/>
      </c>
      <c r="DZ205" s="382" t="str">
        <f ca="1">+IF(OFFSET('Hygiene Data'!$G$13,0,10*ROW('Hygiene Data'!G199))="","",OFFSET('Hygiene Data'!$G$13,0,10*ROW('Hygiene Data'!G199)))</f>
        <v/>
      </c>
      <c r="EA205" s="382" t="str">
        <f ca="1">+IF(OFFSET('Hygiene Data'!$H$11,0,10*ROW('Hygiene Data'!H199))="","",OFFSET('Hygiene Data'!$H$11,0,10*ROW('Hygiene Data'!H199)))</f>
        <v/>
      </c>
      <c r="EB205" s="382" t="str">
        <f ca="1">+IF(OFFSET('Hygiene Data'!$H$12,0,10*ROW('Hygiene Data'!H199))="","",OFFSET('Hygiene Data'!$H$12,0,10*ROW('Hygiene Data'!H199)))</f>
        <v/>
      </c>
      <c r="EC205" s="382" t="str">
        <f ca="1">+IF(OFFSET('Hygiene Data'!$H$13,0,10*ROW('Hygiene Data'!H199))="","",OFFSET('Hygiene Data'!$H$13,0,10*ROW('Hygiene Data'!H199)))</f>
        <v/>
      </c>
      <c r="ED205" s="382" t="str">
        <f ca="1">+IF(OFFSET('Hygiene Data'!$I$11,0,10*ROW('Hygiene Data'!I199))="","",OFFSET('Hygiene Data'!$I$11,0,10*ROW('Hygiene Data'!I199)))</f>
        <v/>
      </c>
      <c r="EE205" s="382" t="str">
        <f ca="1">+IF(OFFSET('Hygiene Data'!$I$12,0,10*ROW('Hygiene Data'!I199))="","",OFFSET('Hygiene Data'!$I$12,0,10*ROW('Hygiene Data'!I199)))</f>
        <v/>
      </c>
      <c r="EF205" s="382" t="str">
        <f ca="1">+IF(OFFSET('Hygiene Data'!$I$13,0,10*ROW('Hygiene Data'!I199))="","",OFFSET('Hygiene Data'!$I$13,0,10*ROW('Hygiene Data'!I199)))</f>
        <v/>
      </c>
    </row>
    <row r="206" spans="1:136" x14ac:dyDescent="0.25">
      <c r="A206" s="491" t="str">
        <f ca="1">+IF(OFFSET('Water Data'!$B$2,0,10*ROW('Water Data'!E200))="","",OFFSET('Water Data'!$B$2,0,10*ROW('Water Data'!E200)))</f>
        <v/>
      </c>
      <c r="B206" s="491"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18" t="str">
        <f t="shared" ca="1" si="3"/>
        <v/>
      </c>
      <c r="D206" s="519"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19"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19"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19"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19"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19"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19"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19"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19"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19"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19"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19"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19"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19"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19"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19"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19"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19"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20"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20"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20"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20"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20"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20"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20"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20"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20"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20"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20"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20"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20"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20"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20"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20"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20"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20"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20"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20"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20"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20"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20"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20"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20"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20"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20"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20"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20"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20"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21"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97"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21"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21"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21"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21"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21"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21"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21"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21"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21"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21"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21"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21"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21"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21"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21"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21"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82" t="str">
        <f ca="1">+IF(OFFSET('Water Data'!$D$27,0,10*ROW('Water Data'!D200))="","",OFFSET('Water Data'!$D$27,0,10*ROW('Water Data'!D200)))</f>
        <v/>
      </c>
      <c r="BT206" s="382" t="str">
        <f ca="1">+IF(OFFSET('Water Data'!$D$28,0,10*ROW('Water Data'!D200))="","",OFFSET('Water Data'!$D$28,0,10*ROW('Water Data'!D200)))</f>
        <v/>
      </c>
      <c r="BU206" s="382" t="str">
        <f ca="1">+IF(OFFSET('Water Data'!$D$29,0,10*ROW('Water Data'!D200))="","",OFFSET('Water Data'!$D$29,0,10*ROW('Water Data'!D200)))</f>
        <v/>
      </c>
      <c r="BV206" s="382" t="str">
        <f ca="1">+IF(OFFSET('Water Data'!$E$27,0,10*ROW('Water Data'!E200))="","",OFFSET('Water Data'!$E$27,0,10*ROW('Water Data'!E200)))</f>
        <v/>
      </c>
      <c r="BW206" s="382" t="str">
        <f ca="1">+IF(OFFSET('Water Data'!$E$28,0,10*ROW('Water Data'!E200))="","",OFFSET('Water Data'!$E$28,0,10*ROW('Water Data'!E200)))</f>
        <v/>
      </c>
      <c r="BX206" s="382" t="str">
        <f ca="1">+IF(OFFSET('Water Data'!$E$29,0,10*ROW('Water Data'!E200))="","",OFFSET('Water Data'!$E$29,0,10*ROW('Water Data'!E200)))</f>
        <v/>
      </c>
      <c r="BY206" s="382" t="str">
        <f ca="1">+IF(OFFSET('Water Data'!$F$27,0,10*ROW('Water Data'!F200))="","",OFFSET('Water Data'!$F$27,0,10*ROW('Water Data'!F200)))</f>
        <v/>
      </c>
      <c r="BZ206" s="382" t="str">
        <f ca="1">+IF(OFFSET('Water Data'!$F$28,0,10*ROW('Water Data'!F200))="","",OFFSET('Water Data'!$F$28,0,10*ROW('Water Data'!F200)))</f>
        <v/>
      </c>
      <c r="CA206" s="382" t="str">
        <f ca="1">+IF(OFFSET('Water Data'!$F$29,0,10*ROW('Water Data'!F200))="","",OFFSET('Water Data'!$F$29,0,10*ROW('Water Data'!F200)))</f>
        <v/>
      </c>
      <c r="CB206" s="382" t="str">
        <f ca="1">+IF(OFFSET('Water Data'!$G$27,0,10*ROW('Water Data'!G200))="","",OFFSET('Water Data'!$G$27,0,10*ROW('Water Data'!G200)))</f>
        <v/>
      </c>
      <c r="CC206" s="382" t="str">
        <f ca="1">+IF(OFFSET('Water Data'!$G$28,0,10*ROW('Water Data'!G200))="","",OFFSET('Water Data'!$G$28,0,10*ROW('Water Data'!G200)))</f>
        <v/>
      </c>
      <c r="CD206" s="382" t="str">
        <f ca="1">+IF(OFFSET('Water Data'!$G$29,0,10*ROW('Water Data'!G200))="","",OFFSET('Water Data'!$G$29,0,10*ROW('Water Data'!G200)))</f>
        <v/>
      </c>
      <c r="CE206" s="382" t="str">
        <f ca="1">+IF(OFFSET('Water Data'!$H$27,0,10*ROW('Water Data'!H200))="","",OFFSET('Water Data'!$H$27,0,10*ROW('Water Data'!H200)))</f>
        <v/>
      </c>
      <c r="CF206" s="382" t="str">
        <f ca="1">+IF(OFFSET('Water Data'!$H$28,0,10*ROW('Water Data'!H200))="","",OFFSET('Water Data'!$H$28,0,10*ROW('Water Data'!H200)))</f>
        <v/>
      </c>
      <c r="CG206" s="382" t="str">
        <f ca="1">+IF(OFFSET('Water Data'!$H$29,0,10*ROW('Water Data'!H200))="","",OFFSET('Water Data'!$H$29,0,10*ROW('Water Data'!H200)))</f>
        <v/>
      </c>
      <c r="CH206" s="382" t="str">
        <f ca="1">+IF(OFFSET('Water Data'!$I$27,0,10*ROW('Water Data'!I200))="","",OFFSET('Water Data'!$I$27,0,10*ROW('Water Data'!I200)))</f>
        <v/>
      </c>
      <c r="CI206" s="382" t="str">
        <f ca="1">+IF(OFFSET('Water Data'!$I$28,0,10*ROW('Water Data'!I200))="","",OFFSET('Water Data'!$I$28,0,10*ROW('Water Data'!I200)))</f>
        <v/>
      </c>
      <c r="CJ206" s="382" t="str">
        <f ca="1">+IF(OFFSET('Water Data'!$I$29,0,10*ROW('Water Data'!I200))="","",OFFSET('Water Data'!$I$29,0,10*ROW('Water Data'!I200)))</f>
        <v/>
      </c>
      <c r="CK206" s="382" t="str">
        <f ca="1">+IF(OFFSET('Sanitation Data'!$D$28,0,10*ROW('Sanitation Data'!D200))="","",OFFSET('Sanitation Data'!$D$28,0,10*ROW('Sanitation Data'!D200)))</f>
        <v/>
      </c>
      <c r="CL206" s="382" t="str">
        <f ca="1">+IF(OFFSET('Sanitation Data'!$D$29,0,10*ROW('Sanitation Data'!D200))="","",OFFSET('Sanitation Data'!$D$29,0,10*ROW('Sanitation Data'!D200)))</f>
        <v/>
      </c>
      <c r="CM206" s="382" t="str">
        <f ca="1">+IF(OFFSET('Sanitation Data'!$D$30,0,10*ROW('Sanitation Data'!D200))="","",OFFSET('Sanitation Data'!$D$30,0,10*ROW('Sanitation Data'!D200)))</f>
        <v/>
      </c>
      <c r="CN206" s="382" t="str">
        <f ca="1">+IF(OFFSET('Sanitation Data'!$D$31,0,10*ROW('Sanitation Data'!D200))="","",OFFSET('Sanitation Data'!$D$31,0,10*ROW('Sanitation Data'!D200)))</f>
        <v/>
      </c>
      <c r="CO206" s="382" t="str">
        <f ca="1">+IF(OFFSET('Sanitation Data'!$D$32,0,10*ROW('Sanitation Data'!D200))="","",OFFSET('Sanitation Data'!$D$32,0,10*ROW('Sanitation Data'!D200)))</f>
        <v/>
      </c>
      <c r="CP206" s="382" t="str">
        <f ca="1">+IF(OFFSET('Sanitation Data'!$E$28,0,10*ROW('Sanitation Data'!E200))="","",OFFSET('Sanitation Data'!$E$28,0,10*ROW('Sanitation Data'!E200)))</f>
        <v/>
      </c>
      <c r="CQ206" s="382" t="str">
        <f ca="1">+IF(OFFSET('Sanitation Data'!$E$29,0,10*ROW('Sanitation Data'!E200))="","",OFFSET('Sanitation Data'!$E$29,0,10*ROW('Sanitation Data'!E200)))</f>
        <v/>
      </c>
      <c r="CR206" s="382" t="str">
        <f ca="1">+IF(OFFSET('Sanitation Data'!$E$30,0,10*ROW('Sanitation Data'!E200))="","",OFFSET('Sanitation Data'!$E$30,0,10*ROW('Sanitation Data'!E200)))</f>
        <v/>
      </c>
      <c r="CS206" s="382" t="str">
        <f ca="1">+IF(OFFSET('Sanitation Data'!$E$31,0,10*ROW('Sanitation Data'!E200))="","",OFFSET('Sanitation Data'!$E$31,0,10*ROW('Sanitation Data'!E200)))</f>
        <v/>
      </c>
      <c r="CT206" s="382" t="str">
        <f ca="1">+IF(OFFSET('Sanitation Data'!$E$32,0,10*ROW('Sanitation Data'!E200))="","",OFFSET('Sanitation Data'!$E$32,0,10*ROW('Sanitation Data'!E200)))</f>
        <v/>
      </c>
      <c r="CU206" s="382" t="str">
        <f ca="1">+IF(OFFSET('Sanitation Data'!$F$28,0,10*ROW('Sanitation Data'!F200))="","",OFFSET('Sanitation Data'!$F$28,0,10*ROW('Sanitation Data'!F200)))</f>
        <v/>
      </c>
      <c r="CV206" s="382" t="str">
        <f ca="1">+IF(OFFSET('Sanitation Data'!$F$29,0,10*ROW('Sanitation Data'!F200))="","",OFFSET('Sanitation Data'!$F$29,0,10*ROW('Sanitation Data'!F200)))</f>
        <v/>
      </c>
      <c r="CW206" s="382" t="str">
        <f ca="1">+IF(OFFSET('Sanitation Data'!$F$30,0,10*ROW('Sanitation Data'!F200))="","",OFFSET('Sanitation Data'!$F$30,0,10*ROW('Sanitation Data'!F200)))</f>
        <v/>
      </c>
      <c r="CX206" s="382" t="str">
        <f ca="1">+IF(OFFSET('Sanitation Data'!$F$31,0,10*ROW('Sanitation Data'!F200))="","",OFFSET('Sanitation Data'!$F$31,0,10*ROW('Sanitation Data'!F200)))</f>
        <v/>
      </c>
      <c r="CY206" s="382" t="str">
        <f ca="1">+IF(OFFSET('Sanitation Data'!$F$32,0,10*ROW('Sanitation Data'!F200))="","",OFFSET('Sanitation Data'!$F$32,0,10*ROW('Sanitation Data'!F200)))</f>
        <v/>
      </c>
      <c r="CZ206" s="382" t="str">
        <f ca="1">+IF(OFFSET('Sanitation Data'!$G$28,0,10*ROW('Sanitation Data'!G200))="","",OFFSET('Sanitation Data'!$G$28,0,10*ROW('Sanitation Data'!G200)))</f>
        <v/>
      </c>
      <c r="DA206" s="382" t="str">
        <f ca="1">+IF(OFFSET('Sanitation Data'!$G$29,0,10*ROW('Sanitation Data'!G200))="","",OFFSET('Sanitation Data'!$G$29,0,10*ROW('Sanitation Data'!G200)))</f>
        <v/>
      </c>
      <c r="DB206" s="382" t="str">
        <f ca="1">+IF(OFFSET('Sanitation Data'!$G$30,0,10*ROW('Sanitation Data'!G200))="","",OFFSET('Sanitation Data'!$G$30,0,10*ROW('Sanitation Data'!G200)))</f>
        <v/>
      </c>
      <c r="DC206" s="382" t="str">
        <f ca="1">+IF(OFFSET('Sanitation Data'!$G$31,0,10*ROW('Sanitation Data'!G200))="","",OFFSET('Sanitation Data'!$G$31,0,10*ROW('Sanitation Data'!G200)))</f>
        <v/>
      </c>
      <c r="DD206" s="382" t="str">
        <f ca="1">+IF(OFFSET('Sanitation Data'!$G$32,0,10*ROW('Sanitation Data'!G200))="","",OFFSET('Sanitation Data'!$G$32,0,10*ROW('Sanitation Data'!G200)))</f>
        <v/>
      </c>
      <c r="DE206" s="382" t="str">
        <f ca="1">+IF(OFFSET('Sanitation Data'!$H$28,0,10*ROW('Sanitation Data'!H200))="","",OFFSET('Sanitation Data'!$H$28,0,10*ROW('Sanitation Data'!H200)))</f>
        <v/>
      </c>
      <c r="DF206" s="382" t="str">
        <f ca="1">+IF(OFFSET('Sanitation Data'!$H$29,0,10*ROW('Sanitation Data'!H200))="","",OFFSET('Sanitation Data'!$H$29,0,10*ROW('Sanitation Data'!H200)))</f>
        <v/>
      </c>
      <c r="DG206" s="382" t="str">
        <f ca="1">+IF(OFFSET('Sanitation Data'!$H$30,0,10*ROW('Sanitation Data'!H200))="","",OFFSET('Sanitation Data'!$H$30,0,10*ROW('Sanitation Data'!H200)))</f>
        <v/>
      </c>
      <c r="DH206" s="382" t="str">
        <f ca="1">+IF(OFFSET('Sanitation Data'!$H$31,0,10*ROW('Sanitation Data'!H200))="","",OFFSET('Sanitation Data'!$H$31,0,10*ROW('Sanitation Data'!H200)))</f>
        <v/>
      </c>
      <c r="DI206" s="382" t="str">
        <f ca="1">+IF(OFFSET('Sanitation Data'!$H$32,0,10*ROW('Sanitation Data'!H200))="","",OFFSET('Sanitation Data'!$H$32,0,10*ROW('Sanitation Data'!H200)))</f>
        <v/>
      </c>
      <c r="DJ206" s="382" t="str">
        <f ca="1">+IF(OFFSET('Sanitation Data'!$I$28,0,10*ROW('Sanitation Data'!I200))="","",OFFSET('Sanitation Data'!$I$28,0,10*ROW('Sanitation Data'!I200)))</f>
        <v/>
      </c>
      <c r="DK206" s="382" t="str">
        <f ca="1">+IF(OFFSET('Sanitation Data'!$I$29,0,10*ROW('Sanitation Data'!I200))="","",OFFSET('Sanitation Data'!$I$29,0,10*ROW('Sanitation Data'!I200)))</f>
        <v/>
      </c>
      <c r="DL206" s="382" t="str">
        <f ca="1">+IF(OFFSET('Sanitation Data'!$I$30,0,10*ROW('Sanitation Data'!I200))="","",OFFSET('Sanitation Data'!$I$30,0,10*ROW('Sanitation Data'!I200)))</f>
        <v/>
      </c>
      <c r="DM206" s="382" t="str">
        <f ca="1">+IF(OFFSET('Sanitation Data'!$I$31,0,10*ROW('Sanitation Data'!I200))="","",OFFSET('Sanitation Data'!$I$31,0,10*ROW('Sanitation Data'!I200)))</f>
        <v/>
      </c>
      <c r="DN206" s="382" t="str">
        <f ca="1">+IF(OFFSET('Sanitation Data'!$I$32,0,10*ROW('Sanitation Data'!I200))="","",OFFSET('Sanitation Data'!$I$32,0,10*ROW('Sanitation Data'!I200)))</f>
        <v/>
      </c>
      <c r="DO206" s="382" t="str">
        <f ca="1">+IF(OFFSET('Hygiene Data'!$D$11,0,10*ROW('Hygiene Data'!D200))="","",OFFSET('Hygiene Data'!$D$11,0,10*ROW('Hygiene Data'!D200)))</f>
        <v/>
      </c>
      <c r="DP206" s="382" t="str">
        <f ca="1">+IF(OFFSET('Hygiene Data'!$D$12,0,10*ROW('Hygiene Data'!D200))="","",OFFSET('Hygiene Data'!$D$12,0,10*ROW('Hygiene Data'!D200)))</f>
        <v/>
      </c>
      <c r="DQ206" s="382" t="str">
        <f ca="1">+IF(OFFSET('Hygiene Data'!$D$13,0,10*ROW('Hygiene Data'!D200))="","",OFFSET('Hygiene Data'!$D$13,0,10*ROW('Hygiene Data'!D200)))</f>
        <v/>
      </c>
      <c r="DR206" s="382" t="str">
        <f ca="1">+IF(OFFSET('Hygiene Data'!$E$11,0,10*ROW('Hygiene Data'!E200))="","",OFFSET('Hygiene Data'!$E$11,0,10*ROW('Hygiene Data'!E200)))</f>
        <v/>
      </c>
      <c r="DS206" s="382" t="str">
        <f ca="1">+IF(OFFSET('Hygiene Data'!$E$12,0,10*ROW('Hygiene Data'!E200))="","",OFFSET('Hygiene Data'!$E$12,0,10*ROW('Hygiene Data'!E200)))</f>
        <v/>
      </c>
      <c r="DT206" s="382" t="str">
        <f ca="1">+IF(OFFSET('Hygiene Data'!$E$13,0,10*ROW('Hygiene Data'!E200))="","",OFFSET('Hygiene Data'!$E$13,0,10*ROW('Hygiene Data'!E200)))</f>
        <v/>
      </c>
      <c r="DU206" s="382" t="str">
        <f ca="1">+IF(OFFSET('Hygiene Data'!$F$11,0,10*ROW('Hygiene Data'!F200))="","",OFFSET('Hygiene Data'!$F$11,0,10*ROW('Hygiene Data'!F200)))</f>
        <v/>
      </c>
      <c r="DV206" s="382" t="str">
        <f ca="1">+IF(OFFSET('Hygiene Data'!$F$12,0,10*ROW('Hygiene Data'!F200))="","",OFFSET('Hygiene Data'!$F$12,0,10*ROW('Hygiene Data'!F200)))</f>
        <v/>
      </c>
      <c r="DW206" s="382" t="str">
        <f ca="1">+IF(OFFSET('Hygiene Data'!$F$13,0,10*ROW('Hygiene Data'!F200))="","",OFFSET('Hygiene Data'!$F$13,0,10*ROW('Hygiene Data'!F200)))</f>
        <v/>
      </c>
      <c r="DX206" s="382" t="str">
        <f ca="1">+IF(OFFSET('Hygiene Data'!$G$11,0,10*ROW('Hygiene Data'!G200))="","",OFFSET('Hygiene Data'!$G$11,0,10*ROW('Hygiene Data'!G200)))</f>
        <v/>
      </c>
      <c r="DY206" s="382" t="str">
        <f ca="1">+IF(OFFSET('Hygiene Data'!$G$12,0,10*ROW('Hygiene Data'!G200))="","",OFFSET('Hygiene Data'!$G$12,0,10*ROW('Hygiene Data'!G200)))</f>
        <v/>
      </c>
      <c r="DZ206" s="382" t="str">
        <f ca="1">+IF(OFFSET('Hygiene Data'!$G$13,0,10*ROW('Hygiene Data'!G200))="","",OFFSET('Hygiene Data'!$G$13,0,10*ROW('Hygiene Data'!G200)))</f>
        <v/>
      </c>
      <c r="EA206" s="382" t="str">
        <f ca="1">+IF(OFFSET('Hygiene Data'!$H$11,0,10*ROW('Hygiene Data'!H200))="","",OFFSET('Hygiene Data'!$H$11,0,10*ROW('Hygiene Data'!H200)))</f>
        <v/>
      </c>
      <c r="EB206" s="382" t="str">
        <f ca="1">+IF(OFFSET('Hygiene Data'!$H$12,0,10*ROW('Hygiene Data'!H200))="","",OFFSET('Hygiene Data'!$H$12,0,10*ROW('Hygiene Data'!H200)))</f>
        <v/>
      </c>
      <c r="EC206" s="382" t="str">
        <f ca="1">+IF(OFFSET('Hygiene Data'!$H$13,0,10*ROW('Hygiene Data'!H200))="","",OFFSET('Hygiene Data'!$H$13,0,10*ROW('Hygiene Data'!H200)))</f>
        <v/>
      </c>
      <c r="ED206" s="382" t="str">
        <f ca="1">+IF(OFFSET('Hygiene Data'!$I$11,0,10*ROW('Hygiene Data'!I200))="","",OFFSET('Hygiene Data'!$I$11,0,10*ROW('Hygiene Data'!I200)))</f>
        <v/>
      </c>
      <c r="EE206" s="382" t="str">
        <f ca="1">+IF(OFFSET('Hygiene Data'!$I$12,0,10*ROW('Hygiene Data'!I200))="","",OFFSET('Hygiene Data'!$I$12,0,10*ROW('Hygiene Data'!I200)))</f>
        <v/>
      </c>
      <c r="EF206" s="382" t="str">
        <f ca="1">+IF(OFFSET('Hygiene Data'!$I$13,0,10*ROW('Hygiene Data'!I200))="","",OFFSET('Hygiene Data'!$I$13,0,10*ROW('Hygiene Data'!I200)))</f>
        <v/>
      </c>
    </row>
    <row r="207" spans="1:136" x14ac:dyDescent="0.25">
      <c r="A207" s="491" t="str">
        <f ca="1">+IF(OFFSET('Water Data'!$B$2,0,10*ROW('Water Data'!E201))="","",OFFSET('Water Data'!$B$2,0,10*ROW('Water Data'!E201)))</f>
        <v/>
      </c>
      <c r="B207" s="491"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18" t="str">
        <f t="shared" ca="1" si="3"/>
        <v/>
      </c>
      <c r="D207" s="519"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19"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19"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19"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19"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19"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19"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19"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19"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19"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19"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19"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19"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19"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19"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19"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19"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19"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20"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20"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20"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20"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20"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20"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20"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20"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20"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20"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20"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20"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20"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20"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20"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20"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20"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20"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20"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20"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20"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20"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20"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20"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20"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20"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20"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20"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20"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20"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21"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97"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21"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21"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21"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21"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21"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21"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21"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21"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21"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21"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21"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21"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21"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21"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21"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21"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82" t="str">
        <f ca="1">+IF(OFFSET('Water Data'!$D$27,0,10*ROW('Water Data'!D201))="","",OFFSET('Water Data'!$D$27,0,10*ROW('Water Data'!D201)))</f>
        <v/>
      </c>
      <c r="BT207" s="382" t="str">
        <f ca="1">+IF(OFFSET('Water Data'!$D$28,0,10*ROW('Water Data'!D201))="","",OFFSET('Water Data'!$D$28,0,10*ROW('Water Data'!D201)))</f>
        <v/>
      </c>
      <c r="BU207" s="382" t="str">
        <f ca="1">+IF(OFFSET('Water Data'!$D$29,0,10*ROW('Water Data'!D201))="","",OFFSET('Water Data'!$D$29,0,10*ROW('Water Data'!D201)))</f>
        <v/>
      </c>
      <c r="BV207" s="382" t="str">
        <f ca="1">+IF(OFFSET('Water Data'!$E$27,0,10*ROW('Water Data'!E201))="","",OFFSET('Water Data'!$E$27,0,10*ROW('Water Data'!E201)))</f>
        <v/>
      </c>
      <c r="BW207" s="382" t="str">
        <f ca="1">+IF(OFFSET('Water Data'!$E$28,0,10*ROW('Water Data'!E201))="","",OFFSET('Water Data'!$E$28,0,10*ROW('Water Data'!E201)))</f>
        <v/>
      </c>
      <c r="BX207" s="382" t="str">
        <f ca="1">+IF(OFFSET('Water Data'!$E$29,0,10*ROW('Water Data'!E201))="","",OFFSET('Water Data'!$E$29,0,10*ROW('Water Data'!E201)))</f>
        <v/>
      </c>
      <c r="BY207" s="382" t="str">
        <f ca="1">+IF(OFFSET('Water Data'!$F$27,0,10*ROW('Water Data'!F201))="","",OFFSET('Water Data'!$F$27,0,10*ROW('Water Data'!F201)))</f>
        <v/>
      </c>
      <c r="BZ207" s="382" t="str">
        <f ca="1">+IF(OFFSET('Water Data'!$F$28,0,10*ROW('Water Data'!F201))="","",OFFSET('Water Data'!$F$28,0,10*ROW('Water Data'!F201)))</f>
        <v/>
      </c>
      <c r="CA207" s="382" t="str">
        <f ca="1">+IF(OFFSET('Water Data'!$F$29,0,10*ROW('Water Data'!F201))="","",OFFSET('Water Data'!$F$29,0,10*ROW('Water Data'!F201)))</f>
        <v/>
      </c>
      <c r="CB207" s="382" t="str">
        <f ca="1">+IF(OFFSET('Water Data'!$G$27,0,10*ROW('Water Data'!G201))="","",OFFSET('Water Data'!$G$27,0,10*ROW('Water Data'!G201)))</f>
        <v/>
      </c>
      <c r="CC207" s="382" t="str">
        <f ca="1">+IF(OFFSET('Water Data'!$G$28,0,10*ROW('Water Data'!G201))="","",OFFSET('Water Data'!$G$28,0,10*ROW('Water Data'!G201)))</f>
        <v/>
      </c>
      <c r="CD207" s="382" t="str">
        <f ca="1">+IF(OFFSET('Water Data'!$G$29,0,10*ROW('Water Data'!G201))="","",OFFSET('Water Data'!$G$29,0,10*ROW('Water Data'!G201)))</f>
        <v/>
      </c>
      <c r="CE207" s="382" t="str">
        <f ca="1">+IF(OFFSET('Water Data'!$H$27,0,10*ROW('Water Data'!H201))="","",OFFSET('Water Data'!$H$27,0,10*ROW('Water Data'!H201)))</f>
        <v/>
      </c>
      <c r="CF207" s="382" t="str">
        <f ca="1">+IF(OFFSET('Water Data'!$H$28,0,10*ROW('Water Data'!H201))="","",OFFSET('Water Data'!$H$28,0,10*ROW('Water Data'!H201)))</f>
        <v/>
      </c>
      <c r="CG207" s="382" t="str">
        <f ca="1">+IF(OFFSET('Water Data'!$H$29,0,10*ROW('Water Data'!H201))="","",OFFSET('Water Data'!$H$29,0,10*ROW('Water Data'!H201)))</f>
        <v/>
      </c>
      <c r="CH207" s="382" t="str">
        <f ca="1">+IF(OFFSET('Water Data'!$I$27,0,10*ROW('Water Data'!I201))="","",OFFSET('Water Data'!$I$27,0,10*ROW('Water Data'!I201)))</f>
        <v/>
      </c>
      <c r="CI207" s="382" t="str">
        <f ca="1">+IF(OFFSET('Water Data'!$I$28,0,10*ROW('Water Data'!I201))="","",OFFSET('Water Data'!$I$28,0,10*ROW('Water Data'!I201)))</f>
        <v/>
      </c>
      <c r="CJ207" s="382" t="str">
        <f ca="1">+IF(OFFSET('Water Data'!$I$29,0,10*ROW('Water Data'!I201))="","",OFFSET('Water Data'!$I$29,0,10*ROW('Water Data'!I201)))</f>
        <v/>
      </c>
      <c r="CK207" s="382" t="str">
        <f ca="1">+IF(OFFSET('Sanitation Data'!$D$28,0,10*ROW('Sanitation Data'!D201))="","",OFFSET('Sanitation Data'!$D$28,0,10*ROW('Sanitation Data'!D201)))</f>
        <v/>
      </c>
      <c r="CL207" s="382" t="str">
        <f ca="1">+IF(OFFSET('Sanitation Data'!$D$29,0,10*ROW('Sanitation Data'!D201))="","",OFFSET('Sanitation Data'!$D$29,0,10*ROW('Sanitation Data'!D201)))</f>
        <v/>
      </c>
      <c r="CM207" s="382" t="str">
        <f ca="1">+IF(OFFSET('Sanitation Data'!$D$30,0,10*ROW('Sanitation Data'!D201))="","",OFFSET('Sanitation Data'!$D$30,0,10*ROW('Sanitation Data'!D201)))</f>
        <v/>
      </c>
      <c r="CN207" s="382" t="str">
        <f ca="1">+IF(OFFSET('Sanitation Data'!$D$31,0,10*ROW('Sanitation Data'!D201))="","",OFFSET('Sanitation Data'!$D$31,0,10*ROW('Sanitation Data'!D201)))</f>
        <v/>
      </c>
      <c r="CO207" s="382" t="str">
        <f ca="1">+IF(OFFSET('Sanitation Data'!$D$32,0,10*ROW('Sanitation Data'!D201))="","",OFFSET('Sanitation Data'!$D$32,0,10*ROW('Sanitation Data'!D201)))</f>
        <v/>
      </c>
      <c r="CP207" s="382" t="str">
        <f ca="1">+IF(OFFSET('Sanitation Data'!$E$28,0,10*ROW('Sanitation Data'!E201))="","",OFFSET('Sanitation Data'!$E$28,0,10*ROW('Sanitation Data'!E201)))</f>
        <v/>
      </c>
      <c r="CQ207" s="382" t="str">
        <f ca="1">+IF(OFFSET('Sanitation Data'!$E$29,0,10*ROW('Sanitation Data'!E201))="","",OFFSET('Sanitation Data'!$E$29,0,10*ROW('Sanitation Data'!E201)))</f>
        <v/>
      </c>
      <c r="CR207" s="382" t="str">
        <f ca="1">+IF(OFFSET('Sanitation Data'!$E$30,0,10*ROW('Sanitation Data'!E201))="","",OFFSET('Sanitation Data'!$E$30,0,10*ROW('Sanitation Data'!E201)))</f>
        <v/>
      </c>
      <c r="CS207" s="382" t="str">
        <f ca="1">+IF(OFFSET('Sanitation Data'!$E$31,0,10*ROW('Sanitation Data'!E201))="","",OFFSET('Sanitation Data'!$E$31,0,10*ROW('Sanitation Data'!E201)))</f>
        <v/>
      </c>
      <c r="CT207" s="382" t="str">
        <f ca="1">+IF(OFFSET('Sanitation Data'!$E$32,0,10*ROW('Sanitation Data'!E201))="","",OFFSET('Sanitation Data'!$E$32,0,10*ROW('Sanitation Data'!E201)))</f>
        <v/>
      </c>
      <c r="CU207" s="382" t="str">
        <f ca="1">+IF(OFFSET('Sanitation Data'!$F$28,0,10*ROW('Sanitation Data'!F201))="","",OFFSET('Sanitation Data'!$F$28,0,10*ROW('Sanitation Data'!F201)))</f>
        <v/>
      </c>
      <c r="CV207" s="382" t="str">
        <f ca="1">+IF(OFFSET('Sanitation Data'!$F$29,0,10*ROW('Sanitation Data'!F201))="","",OFFSET('Sanitation Data'!$F$29,0,10*ROW('Sanitation Data'!F201)))</f>
        <v/>
      </c>
      <c r="CW207" s="382" t="str">
        <f ca="1">+IF(OFFSET('Sanitation Data'!$F$30,0,10*ROW('Sanitation Data'!F201))="","",OFFSET('Sanitation Data'!$F$30,0,10*ROW('Sanitation Data'!F201)))</f>
        <v/>
      </c>
      <c r="CX207" s="382" t="str">
        <f ca="1">+IF(OFFSET('Sanitation Data'!$F$31,0,10*ROW('Sanitation Data'!F201))="","",OFFSET('Sanitation Data'!$F$31,0,10*ROW('Sanitation Data'!F201)))</f>
        <v/>
      </c>
      <c r="CY207" s="382" t="str">
        <f ca="1">+IF(OFFSET('Sanitation Data'!$F$32,0,10*ROW('Sanitation Data'!F201))="","",OFFSET('Sanitation Data'!$F$32,0,10*ROW('Sanitation Data'!F201)))</f>
        <v/>
      </c>
      <c r="CZ207" s="382" t="str">
        <f ca="1">+IF(OFFSET('Sanitation Data'!$G$28,0,10*ROW('Sanitation Data'!G201))="","",OFFSET('Sanitation Data'!$G$28,0,10*ROW('Sanitation Data'!G201)))</f>
        <v/>
      </c>
      <c r="DA207" s="382" t="str">
        <f ca="1">+IF(OFFSET('Sanitation Data'!$G$29,0,10*ROW('Sanitation Data'!G201))="","",OFFSET('Sanitation Data'!$G$29,0,10*ROW('Sanitation Data'!G201)))</f>
        <v/>
      </c>
      <c r="DB207" s="382" t="str">
        <f ca="1">+IF(OFFSET('Sanitation Data'!$G$30,0,10*ROW('Sanitation Data'!G201))="","",OFFSET('Sanitation Data'!$G$30,0,10*ROW('Sanitation Data'!G201)))</f>
        <v/>
      </c>
      <c r="DC207" s="382" t="str">
        <f ca="1">+IF(OFFSET('Sanitation Data'!$G$31,0,10*ROW('Sanitation Data'!G201))="","",OFFSET('Sanitation Data'!$G$31,0,10*ROW('Sanitation Data'!G201)))</f>
        <v/>
      </c>
      <c r="DD207" s="382" t="str">
        <f ca="1">+IF(OFFSET('Sanitation Data'!$G$32,0,10*ROW('Sanitation Data'!G201))="","",OFFSET('Sanitation Data'!$G$32,0,10*ROW('Sanitation Data'!G201)))</f>
        <v/>
      </c>
      <c r="DE207" s="382" t="str">
        <f ca="1">+IF(OFFSET('Sanitation Data'!$H$28,0,10*ROW('Sanitation Data'!H201))="","",OFFSET('Sanitation Data'!$H$28,0,10*ROW('Sanitation Data'!H201)))</f>
        <v/>
      </c>
      <c r="DF207" s="382" t="str">
        <f ca="1">+IF(OFFSET('Sanitation Data'!$H$29,0,10*ROW('Sanitation Data'!H201))="","",OFFSET('Sanitation Data'!$H$29,0,10*ROW('Sanitation Data'!H201)))</f>
        <v/>
      </c>
      <c r="DG207" s="382" t="str">
        <f ca="1">+IF(OFFSET('Sanitation Data'!$H$30,0,10*ROW('Sanitation Data'!H201))="","",OFFSET('Sanitation Data'!$H$30,0,10*ROW('Sanitation Data'!H201)))</f>
        <v/>
      </c>
      <c r="DH207" s="382" t="str">
        <f ca="1">+IF(OFFSET('Sanitation Data'!$H$31,0,10*ROW('Sanitation Data'!H201))="","",OFFSET('Sanitation Data'!$H$31,0,10*ROW('Sanitation Data'!H201)))</f>
        <v/>
      </c>
      <c r="DI207" s="382" t="str">
        <f ca="1">+IF(OFFSET('Sanitation Data'!$H$32,0,10*ROW('Sanitation Data'!H201))="","",OFFSET('Sanitation Data'!$H$32,0,10*ROW('Sanitation Data'!H201)))</f>
        <v/>
      </c>
      <c r="DJ207" s="382" t="str">
        <f ca="1">+IF(OFFSET('Sanitation Data'!$I$28,0,10*ROW('Sanitation Data'!I201))="","",OFFSET('Sanitation Data'!$I$28,0,10*ROW('Sanitation Data'!I201)))</f>
        <v/>
      </c>
      <c r="DK207" s="382" t="str">
        <f ca="1">+IF(OFFSET('Sanitation Data'!$I$29,0,10*ROW('Sanitation Data'!I201))="","",OFFSET('Sanitation Data'!$I$29,0,10*ROW('Sanitation Data'!I201)))</f>
        <v/>
      </c>
      <c r="DL207" s="382" t="str">
        <f ca="1">+IF(OFFSET('Sanitation Data'!$I$30,0,10*ROW('Sanitation Data'!I201))="","",OFFSET('Sanitation Data'!$I$30,0,10*ROW('Sanitation Data'!I201)))</f>
        <v/>
      </c>
      <c r="DM207" s="382" t="str">
        <f ca="1">+IF(OFFSET('Sanitation Data'!$I$31,0,10*ROW('Sanitation Data'!I201))="","",OFFSET('Sanitation Data'!$I$31,0,10*ROW('Sanitation Data'!I201)))</f>
        <v/>
      </c>
      <c r="DN207" s="382" t="str">
        <f ca="1">+IF(OFFSET('Sanitation Data'!$I$32,0,10*ROW('Sanitation Data'!I201))="","",OFFSET('Sanitation Data'!$I$32,0,10*ROW('Sanitation Data'!I201)))</f>
        <v/>
      </c>
      <c r="DO207" s="382" t="str">
        <f ca="1">+IF(OFFSET('Hygiene Data'!$D$11,0,10*ROW('Hygiene Data'!D201))="","",OFFSET('Hygiene Data'!$D$11,0,10*ROW('Hygiene Data'!D201)))</f>
        <v/>
      </c>
      <c r="DP207" s="382" t="str">
        <f ca="1">+IF(OFFSET('Hygiene Data'!$D$12,0,10*ROW('Hygiene Data'!D201))="","",OFFSET('Hygiene Data'!$D$12,0,10*ROW('Hygiene Data'!D201)))</f>
        <v/>
      </c>
      <c r="DQ207" s="382" t="str">
        <f ca="1">+IF(OFFSET('Hygiene Data'!$D$13,0,10*ROW('Hygiene Data'!D201))="","",OFFSET('Hygiene Data'!$D$13,0,10*ROW('Hygiene Data'!D201)))</f>
        <v/>
      </c>
      <c r="DR207" s="382" t="str">
        <f ca="1">+IF(OFFSET('Hygiene Data'!$E$11,0,10*ROW('Hygiene Data'!E201))="","",OFFSET('Hygiene Data'!$E$11,0,10*ROW('Hygiene Data'!E201)))</f>
        <v/>
      </c>
      <c r="DS207" s="382" t="str">
        <f ca="1">+IF(OFFSET('Hygiene Data'!$E$12,0,10*ROW('Hygiene Data'!E201))="","",OFFSET('Hygiene Data'!$E$12,0,10*ROW('Hygiene Data'!E201)))</f>
        <v/>
      </c>
      <c r="DT207" s="382" t="str">
        <f ca="1">+IF(OFFSET('Hygiene Data'!$E$13,0,10*ROW('Hygiene Data'!E201))="","",OFFSET('Hygiene Data'!$E$13,0,10*ROW('Hygiene Data'!E201)))</f>
        <v/>
      </c>
      <c r="DU207" s="382" t="str">
        <f ca="1">+IF(OFFSET('Hygiene Data'!$F$11,0,10*ROW('Hygiene Data'!F201))="","",OFFSET('Hygiene Data'!$F$11,0,10*ROW('Hygiene Data'!F201)))</f>
        <v/>
      </c>
      <c r="DV207" s="382" t="str">
        <f ca="1">+IF(OFFSET('Hygiene Data'!$F$12,0,10*ROW('Hygiene Data'!F201))="","",OFFSET('Hygiene Data'!$F$12,0,10*ROW('Hygiene Data'!F201)))</f>
        <v/>
      </c>
      <c r="DW207" s="382" t="str">
        <f ca="1">+IF(OFFSET('Hygiene Data'!$F$13,0,10*ROW('Hygiene Data'!F201))="","",OFFSET('Hygiene Data'!$F$13,0,10*ROW('Hygiene Data'!F201)))</f>
        <v/>
      </c>
      <c r="DX207" s="382" t="str">
        <f ca="1">+IF(OFFSET('Hygiene Data'!$G$11,0,10*ROW('Hygiene Data'!G201))="","",OFFSET('Hygiene Data'!$G$11,0,10*ROW('Hygiene Data'!G201)))</f>
        <v/>
      </c>
      <c r="DY207" s="382" t="str">
        <f ca="1">+IF(OFFSET('Hygiene Data'!$G$12,0,10*ROW('Hygiene Data'!G201))="","",OFFSET('Hygiene Data'!$G$12,0,10*ROW('Hygiene Data'!G201)))</f>
        <v/>
      </c>
      <c r="DZ207" s="382" t="str">
        <f ca="1">+IF(OFFSET('Hygiene Data'!$G$13,0,10*ROW('Hygiene Data'!G201))="","",OFFSET('Hygiene Data'!$G$13,0,10*ROW('Hygiene Data'!G201)))</f>
        <v/>
      </c>
      <c r="EA207" s="382" t="str">
        <f ca="1">+IF(OFFSET('Hygiene Data'!$H$11,0,10*ROW('Hygiene Data'!H201))="","",OFFSET('Hygiene Data'!$H$11,0,10*ROW('Hygiene Data'!H201)))</f>
        <v/>
      </c>
      <c r="EB207" s="382" t="str">
        <f ca="1">+IF(OFFSET('Hygiene Data'!$H$12,0,10*ROW('Hygiene Data'!H201))="","",OFFSET('Hygiene Data'!$H$12,0,10*ROW('Hygiene Data'!H201)))</f>
        <v/>
      </c>
      <c r="EC207" s="382" t="str">
        <f ca="1">+IF(OFFSET('Hygiene Data'!$H$13,0,10*ROW('Hygiene Data'!H201))="","",OFFSET('Hygiene Data'!$H$13,0,10*ROW('Hygiene Data'!H201)))</f>
        <v/>
      </c>
      <c r="ED207" s="382" t="str">
        <f ca="1">+IF(OFFSET('Hygiene Data'!$I$11,0,10*ROW('Hygiene Data'!I201))="","",OFFSET('Hygiene Data'!$I$11,0,10*ROW('Hygiene Data'!I201)))</f>
        <v/>
      </c>
      <c r="EE207" s="382" t="str">
        <f ca="1">+IF(OFFSET('Hygiene Data'!$I$12,0,10*ROW('Hygiene Data'!I201))="","",OFFSET('Hygiene Data'!$I$12,0,10*ROW('Hygiene Data'!I201)))</f>
        <v/>
      </c>
      <c r="EF207" s="382" t="str">
        <f ca="1">+IF(OFFSET('Hygiene Data'!$I$13,0,10*ROW('Hygiene Data'!I201))="","",OFFSET('Hygiene Data'!$I$13,0,10*ROW('Hygiene Data'!I201)))</f>
        <v/>
      </c>
    </row>
    <row r="208" spans="1:136" s="381" customFormat="1" x14ac:dyDescent="0.25">
      <c r="BA208" s="499"/>
    </row>
    <row r="209" spans="53:53" s="381" customFormat="1" x14ac:dyDescent="0.25">
      <c r="BA209" s="499"/>
    </row>
    <row r="210" spans="53:53" s="381" customFormat="1" x14ac:dyDescent="0.25">
      <c r="BA210" s="499"/>
    </row>
    <row r="211" spans="53:53" s="381" customFormat="1" x14ac:dyDescent="0.25">
      <c r="BA211" s="499"/>
    </row>
    <row r="212" spans="53:53" s="381" customFormat="1" x14ac:dyDescent="0.25">
      <c r="BA212" s="499"/>
    </row>
    <row r="213" spans="53:53" s="381" customFormat="1" x14ac:dyDescent="0.25">
      <c r="BA213" s="499"/>
    </row>
    <row r="214" spans="53:53" s="381" customFormat="1" x14ac:dyDescent="0.25">
      <c r="BA214" s="499"/>
    </row>
    <row r="215" spans="53:53" s="381" customFormat="1" x14ac:dyDescent="0.25">
      <c r="BA215" s="499"/>
    </row>
    <row r="216" spans="53:53" s="381" customFormat="1" x14ac:dyDescent="0.25">
      <c r="BA216" s="499"/>
    </row>
    <row r="217" spans="53:53" s="381" customFormat="1" x14ac:dyDescent="0.25">
      <c r="BA217" s="499"/>
    </row>
    <row r="218" spans="53:53" s="381" customFormat="1" x14ac:dyDescent="0.25">
      <c r="BA218" s="499"/>
    </row>
    <row r="219" spans="53:53" s="381" customFormat="1" x14ac:dyDescent="0.25">
      <c r="BA219" s="499"/>
    </row>
    <row r="220" spans="53:53" s="381" customFormat="1" x14ac:dyDescent="0.25">
      <c r="BA220" s="499"/>
    </row>
    <row r="221" spans="53:53" s="381" customFormat="1" x14ac:dyDescent="0.25">
      <c r="BA221" s="499"/>
    </row>
    <row r="222" spans="53:53" s="381" customFormat="1" x14ac:dyDescent="0.25">
      <c r="BA222" s="499"/>
    </row>
    <row r="223" spans="53:53" s="381" customFormat="1" x14ac:dyDescent="0.25">
      <c r="BA223" s="499"/>
    </row>
    <row r="224" spans="53:53" s="381" customFormat="1" x14ac:dyDescent="0.25">
      <c r="BA224" s="499"/>
    </row>
    <row r="225" spans="53:53" s="381" customFormat="1" x14ac:dyDescent="0.25">
      <c r="BA225" s="499"/>
    </row>
    <row r="226" spans="53:53" s="381" customFormat="1" x14ac:dyDescent="0.25">
      <c r="BA226" s="499"/>
    </row>
    <row r="227" spans="53:53" s="381" customFormat="1" x14ac:dyDescent="0.25">
      <c r="BA227" s="499"/>
    </row>
    <row r="228" spans="53:53" s="381" customFormat="1" x14ac:dyDescent="0.25">
      <c r="BA228" s="499"/>
    </row>
    <row r="229" spans="53:53" s="381" customFormat="1" x14ac:dyDescent="0.25">
      <c r="BA229" s="499"/>
    </row>
    <row r="230" spans="53:53" s="381" customFormat="1" x14ac:dyDescent="0.25">
      <c r="BA230" s="499"/>
    </row>
    <row r="231" spans="53:53" s="381" customFormat="1" x14ac:dyDescent="0.25">
      <c r="BA231" s="499"/>
    </row>
    <row r="232" spans="53:53" s="381" customFormat="1" x14ac:dyDescent="0.25">
      <c r="BA232" s="499"/>
    </row>
    <row r="233" spans="53:53" s="381" customFormat="1" x14ac:dyDescent="0.25">
      <c r="BA233" s="499"/>
    </row>
    <row r="234" spans="53:53" s="381" customFormat="1" x14ac:dyDescent="0.25">
      <c r="BA234" s="499"/>
    </row>
    <row r="235" spans="53:53" s="381" customFormat="1" x14ac:dyDescent="0.25">
      <c r="BA235" s="499"/>
    </row>
    <row r="236" spans="53:53" s="381" customFormat="1" x14ac:dyDescent="0.25">
      <c r="BA236" s="499"/>
    </row>
    <row r="237" spans="53:53" s="381" customFormat="1" x14ac:dyDescent="0.25">
      <c r="BA237" s="499"/>
    </row>
    <row r="238" spans="53:53" s="381" customFormat="1" x14ac:dyDescent="0.25">
      <c r="BA238" s="499"/>
    </row>
    <row r="239" spans="53:53" s="381" customFormat="1" x14ac:dyDescent="0.25">
      <c r="BA239" s="499"/>
    </row>
    <row r="240" spans="53:53" s="381" customFormat="1" x14ac:dyDescent="0.25">
      <c r="BA240" s="499"/>
    </row>
    <row r="241" spans="53:53" s="381" customFormat="1" x14ac:dyDescent="0.25">
      <c r="BA241" s="499"/>
    </row>
    <row r="242" spans="53:53" s="381" customFormat="1" x14ac:dyDescent="0.25">
      <c r="BA242" s="499"/>
    </row>
    <row r="243" spans="53:53" s="381" customFormat="1" x14ac:dyDescent="0.25">
      <c r="BA243" s="499"/>
    </row>
    <row r="244" spans="53:53" s="381" customFormat="1" x14ac:dyDescent="0.25">
      <c r="BA244" s="499"/>
    </row>
    <row r="245" spans="53:53" s="381" customFormat="1" x14ac:dyDescent="0.25">
      <c r="BA245" s="499"/>
    </row>
    <row r="246" spans="53:53" s="381" customFormat="1" x14ac:dyDescent="0.25">
      <c r="BA246" s="499"/>
    </row>
    <row r="247" spans="53:53" s="381" customFormat="1" x14ac:dyDescent="0.25">
      <c r="BA247" s="499"/>
    </row>
    <row r="248" spans="53:53" s="381" customFormat="1" x14ac:dyDescent="0.25">
      <c r="BA248" s="499"/>
    </row>
    <row r="249" spans="53:53" s="381" customFormat="1" x14ac:dyDescent="0.25">
      <c r="BA249" s="499"/>
    </row>
    <row r="250" spans="53:53" s="381" customFormat="1" x14ac:dyDescent="0.25">
      <c r="BA250" s="499"/>
    </row>
    <row r="251" spans="53:53" s="381" customFormat="1" x14ac:dyDescent="0.25">
      <c r="BA251" s="499"/>
    </row>
    <row r="252" spans="53:53" s="381" customFormat="1" x14ac:dyDescent="0.25">
      <c r="BA252" s="499"/>
    </row>
    <row r="253" spans="53:53" s="381" customFormat="1" x14ac:dyDescent="0.25">
      <c r="BA253" s="499"/>
    </row>
    <row r="254" spans="53:53" s="381" customFormat="1" x14ac:dyDescent="0.25">
      <c r="BA254" s="499"/>
    </row>
    <row r="255" spans="53:53" s="381" customFormat="1" x14ac:dyDescent="0.25">
      <c r="BA255" s="499"/>
    </row>
    <row r="256" spans="53:53" s="381" customFormat="1" x14ac:dyDescent="0.25">
      <c r="BA256" s="499"/>
    </row>
    <row r="257" spans="53:53" s="381" customFormat="1" x14ac:dyDescent="0.25">
      <c r="BA257" s="499"/>
    </row>
    <row r="258" spans="53:53" s="381" customFormat="1" x14ac:dyDescent="0.25">
      <c r="BA258" s="499"/>
    </row>
    <row r="259" spans="53:53" s="381" customFormat="1" x14ac:dyDescent="0.25">
      <c r="BA259" s="499"/>
    </row>
    <row r="260" spans="53:53" s="381" customFormat="1" x14ac:dyDescent="0.25">
      <c r="BA260" s="499"/>
    </row>
    <row r="261" spans="53:53" s="381" customFormat="1" x14ac:dyDescent="0.25">
      <c r="BA261" s="499"/>
    </row>
    <row r="262" spans="53:53" s="381" customFormat="1" x14ac:dyDescent="0.25">
      <c r="BA262" s="499"/>
    </row>
    <row r="263" spans="53:53" s="381" customFormat="1" x14ac:dyDescent="0.25">
      <c r="BA263" s="499"/>
    </row>
    <row r="264" spans="53:53" s="381" customFormat="1" x14ac:dyDescent="0.25">
      <c r="BA264" s="499"/>
    </row>
    <row r="265" spans="53:53" s="381" customFormat="1" x14ac:dyDescent="0.25">
      <c r="BA265" s="499"/>
    </row>
    <row r="266" spans="53:53" s="381" customFormat="1" x14ac:dyDescent="0.25">
      <c r="BA266" s="499"/>
    </row>
    <row r="267" spans="53:53" s="381" customFormat="1" x14ac:dyDescent="0.25">
      <c r="BA267" s="499"/>
    </row>
    <row r="268" spans="53:53" s="381" customFormat="1" x14ac:dyDescent="0.25">
      <c r="BA268" s="499"/>
    </row>
    <row r="269" spans="53:53" s="381" customFormat="1" x14ac:dyDescent="0.25">
      <c r="BA269" s="499"/>
    </row>
    <row r="270" spans="53:53" s="381" customFormat="1" x14ac:dyDescent="0.25">
      <c r="BA270" s="499"/>
    </row>
    <row r="271" spans="53:53" s="381" customFormat="1" x14ac:dyDescent="0.25">
      <c r="BA271" s="499"/>
    </row>
    <row r="272" spans="53:53" s="381" customFormat="1" x14ac:dyDescent="0.25">
      <c r="BA272" s="499"/>
    </row>
    <row r="273" spans="53:53" s="381" customFormat="1" x14ac:dyDescent="0.25">
      <c r="BA273" s="499"/>
    </row>
    <row r="274" spans="53:53" s="381" customFormat="1" x14ac:dyDescent="0.25">
      <c r="BA274" s="499"/>
    </row>
    <row r="275" spans="53:53" s="381" customFormat="1" x14ac:dyDescent="0.25">
      <c r="BA275" s="499"/>
    </row>
    <row r="276" spans="53:53" s="381" customFormat="1" x14ac:dyDescent="0.25">
      <c r="BA276" s="499"/>
    </row>
    <row r="277" spans="53:53" s="381" customFormat="1" x14ac:dyDescent="0.25">
      <c r="BA277" s="499"/>
    </row>
    <row r="278" spans="53:53" s="381" customFormat="1" x14ac:dyDescent="0.25">
      <c r="BA278" s="499"/>
    </row>
    <row r="279" spans="53:53" s="381" customFormat="1" x14ac:dyDescent="0.25">
      <c r="BA279" s="499"/>
    </row>
    <row r="280" spans="53:53" s="381" customFormat="1" x14ac:dyDescent="0.25">
      <c r="BA280" s="499"/>
    </row>
    <row r="281" spans="53:53" s="381" customFormat="1" x14ac:dyDescent="0.25">
      <c r="BA281" s="499"/>
    </row>
    <row r="282" spans="53:53" s="381" customFormat="1" x14ac:dyDescent="0.25">
      <c r="BA282" s="499"/>
    </row>
    <row r="283" spans="53:53" s="381" customFormat="1" x14ac:dyDescent="0.25">
      <c r="BA283" s="499"/>
    </row>
    <row r="284" spans="53:53" s="381" customFormat="1" x14ac:dyDescent="0.25">
      <c r="BA284" s="499"/>
    </row>
    <row r="285" spans="53:53" s="381" customFormat="1" x14ac:dyDescent="0.25">
      <c r="BA285" s="499"/>
    </row>
    <row r="286" spans="53:53" s="381" customFormat="1" x14ac:dyDescent="0.25">
      <c r="BA286" s="499"/>
    </row>
    <row r="287" spans="53:53" s="381" customFormat="1" x14ac:dyDescent="0.25">
      <c r="BA287" s="499"/>
    </row>
    <row r="288" spans="53:53" s="381" customFormat="1" x14ac:dyDescent="0.25">
      <c r="BA288" s="499"/>
    </row>
    <row r="289" spans="53:53" s="381" customFormat="1" x14ac:dyDescent="0.25">
      <c r="BA289" s="499"/>
    </row>
    <row r="290" spans="53:53" s="381" customFormat="1" x14ac:dyDescent="0.25">
      <c r="BA290" s="499"/>
    </row>
    <row r="291" spans="53:53" s="381" customFormat="1" x14ac:dyDescent="0.25">
      <c r="BA291" s="499"/>
    </row>
    <row r="292" spans="53:53" s="381" customFormat="1" x14ac:dyDescent="0.25">
      <c r="BA292" s="499"/>
    </row>
    <row r="293" spans="53:53" s="381" customFormat="1" x14ac:dyDescent="0.25">
      <c r="BA293" s="499"/>
    </row>
    <row r="294" spans="53:53" s="381" customFormat="1" x14ac:dyDescent="0.25">
      <c r="BA294" s="499"/>
    </row>
    <row r="295" spans="53:53" s="381" customFormat="1" x14ac:dyDescent="0.25">
      <c r="BA295" s="499"/>
    </row>
    <row r="296" spans="53:53" s="381" customFormat="1" x14ac:dyDescent="0.25">
      <c r="BA296" s="499"/>
    </row>
    <row r="297" spans="53:53" s="381" customFormat="1" x14ac:dyDescent="0.25">
      <c r="BA297" s="499"/>
    </row>
    <row r="298" spans="53:53" s="381" customFormat="1" x14ac:dyDescent="0.25">
      <c r="BA298" s="499"/>
    </row>
    <row r="299" spans="53:53" s="381" customFormat="1" x14ac:dyDescent="0.25">
      <c r="BA299" s="499"/>
    </row>
    <row r="300" spans="53:53" s="381" customFormat="1" x14ac:dyDescent="0.25">
      <c r="BA300" s="499"/>
    </row>
    <row r="301" spans="53:53" s="381" customFormat="1" x14ac:dyDescent="0.25">
      <c r="BA301" s="499"/>
    </row>
    <row r="302" spans="53:53" s="381" customFormat="1" x14ac:dyDescent="0.25">
      <c r="BA302" s="499"/>
    </row>
    <row r="303" spans="53:53" s="381" customFormat="1" x14ac:dyDescent="0.25">
      <c r="BA303" s="499"/>
    </row>
    <row r="304" spans="53:53" s="381" customFormat="1" x14ac:dyDescent="0.25">
      <c r="BA304" s="499"/>
    </row>
    <row r="305" spans="53:53" s="381" customFormat="1" x14ac:dyDescent="0.25">
      <c r="BA305" s="499"/>
    </row>
    <row r="306" spans="53:53" s="381" customFormat="1" x14ac:dyDescent="0.25">
      <c r="BA306" s="499"/>
    </row>
    <row r="307" spans="53:53" s="381" customFormat="1" x14ac:dyDescent="0.25">
      <c r="BA307" s="499"/>
    </row>
    <row r="308" spans="53:53" s="381" customFormat="1" x14ac:dyDescent="0.25">
      <c r="BA308" s="499"/>
    </row>
    <row r="309" spans="53:53" s="381" customFormat="1" x14ac:dyDescent="0.25">
      <c r="BA309" s="499"/>
    </row>
    <row r="310" spans="53:53" s="381" customFormat="1" x14ac:dyDescent="0.25">
      <c r="BA310" s="499"/>
    </row>
    <row r="311" spans="53:53" s="381" customFormat="1" x14ac:dyDescent="0.25">
      <c r="BA311" s="499"/>
    </row>
    <row r="312" spans="53:53" s="381" customFormat="1" x14ac:dyDescent="0.25">
      <c r="BA312" s="499"/>
    </row>
    <row r="313" spans="53:53" s="381" customFormat="1" x14ac:dyDescent="0.25">
      <c r="BA313" s="499"/>
    </row>
    <row r="314" spans="53:53" s="381" customFormat="1" x14ac:dyDescent="0.25">
      <c r="BA314" s="499"/>
    </row>
    <row r="315" spans="53:53" s="381" customFormat="1" x14ac:dyDescent="0.25">
      <c r="BA315" s="499"/>
    </row>
    <row r="316" spans="53:53" s="381" customFormat="1" x14ac:dyDescent="0.25">
      <c r="BA316" s="499"/>
    </row>
    <row r="317" spans="53:53" s="381" customFormat="1" x14ac:dyDescent="0.25">
      <c r="BA317" s="499"/>
    </row>
    <row r="318" spans="53:53" s="381" customFormat="1" x14ac:dyDescent="0.25">
      <c r="BA318" s="499"/>
    </row>
    <row r="319" spans="53:53" s="381" customFormat="1" x14ac:dyDescent="0.25">
      <c r="BA319" s="499"/>
    </row>
    <row r="320" spans="53:53" s="381" customFormat="1" x14ac:dyDescent="0.25">
      <c r="BA320" s="499"/>
    </row>
    <row r="321" spans="53:53" s="381" customFormat="1" x14ac:dyDescent="0.25">
      <c r="BA321" s="499"/>
    </row>
    <row r="322" spans="53:53" s="381" customFormat="1" x14ac:dyDescent="0.25">
      <c r="BA322" s="499"/>
    </row>
    <row r="323" spans="53:53" s="381" customFormat="1" x14ac:dyDescent="0.25">
      <c r="BA323" s="499"/>
    </row>
    <row r="324" spans="53:53" s="381" customFormat="1" x14ac:dyDescent="0.25">
      <c r="BA324" s="499"/>
    </row>
    <row r="325" spans="53:53" s="381" customFormat="1" x14ac:dyDescent="0.25">
      <c r="BA325" s="499"/>
    </row>
    <row r="326" spans="53:53" s="381" customFormat="1" x14ac:dyDescent="0.25">
      <c r="BA326" s="499"/>
    </row>
    <row r="327" spans="53:53" s="381" customFormat="1" x14ac:dyDescent="0.25">
      <c r="BA327" s="499"/>
    </row>
    <row r="328" spans="53:53" s="381" customFormat="1" x14ac:dyDescent="0.25">
      <c r="BA328" s="499"/>
    </row>
    <row r="329" spans="53:53" s="381" customFormat="1" x14ac:dyDescent="0.25">
      <c r="BA329" s="499"/>
    </row>
    <row r="330" spans="53:53" s="381" customFormat="1" x14ac:dyDescent="0.25">
      <c r="BA330" s="499"/>
    </row>
    <row r="331" spans="53:53" s="381" customFormat="1" x14ac:dyDescent="0.25">
      <c r="BA331" s="499"/>
    </row>
    <row r="332" spans="53:53" s="381" customFormat="1" x14ac:dyDescent="0.25">
      <c r="BA332" s="499"/>
    </row>
    <row r="333" spans="53:53" s="381" customFormat="1" x14ac:dyDescent="0.25">
      <c r="BA333" s="499"/>
    </row>
    <row r="334" spans="53:53" s="381" customFormat="1" x14ac:dyDescent="0.25">
      <c r="BA334" s="499"/>
    </row>
    <row r="335" spans="53:53" s="381" customFormat="1" x14ac:dyDescent="0.25">
      <c r="BA335" s="499"/>
    </row>
    <row r="336" spans="53:53" s="381" customFormat="1" x14ac:dyDescent="0.25">
      <c r="BA336" s="499"/>
    </row>
    <row r="337" spans="53:53" s="381" customFormat="1" x14ac:dyDescent="0.25">
      <c r="BA337" s="499"/>
    </row>
    <row r="338" spans="53:53" s="381" customFormat="1" x14ac:dyDescent="0.25">
      <c r="BA338" s="499"/>
    </row>
    <row r="339" spans="53:53" s="381" customFormat="1" x14ac:dyDescent="0.25">
      <c r="BA339" s="499"/>
    </row>
    <row r="340" spans="53:53" s="381" customFormat="1" x14ac:dyDescent="0.25">
      <c r="BA340" s="499"/>
    </row>
    <row r="341" spans="53:53" s="381" customFormat="1" x14ac:dyDescent="0.25">
      <c r="BA341" s="499"/>
    </row>
    <row r="342" spans="53:53" s="381" customFormat="1" x14ac:dyDescent="0.25">
      <c r="BA342" s="499"/>
    </row>
    <row r="343" spans="53:53" s="381" customFormat="1" x14ac:dyDescent="0.25">
      <c r="BA343" s="499"/>
    </row>
    <row r="344" spans="53:53" s="381" customFormat="1" x14ac:dyDescent="0.25">
      <c r="BA344" s="499"/>
    </row>
    <row r="345" spans="53:53" s="381" customFormat="1" x14ac:dyDescent="0.25">
      <c r="BA345" s="499"/>
    </row>
    <row r="346" spans="53:53" s="381" customFormat="1" x14ac:dyDescent="0.25">
      <c r="BA346" s="499"/>
    </row>
    <row r="347" spans="53:53" s="381" customFormat="1" x14ac:dyDescent="0.25">
      <c r="BA347" s="499"/>
    </row>
    <row r="348" spans="53:53" s="381" customFormat="1" x14ac:dyDescent="0.25">
      <c r="BA348" s="499"/>
    </row>
    <row r="349" spans="53:53" s="381" customFormat="1" x14ac:dyDescent="0.25">
      <c r="BA349" s="499"/>
    </row>
    <row r="350" spans="53:53" s="381" customFormat="1" x14ac:dyDescent="0.25">
      <c r="BA350" s="499"/>
    </row>
    <row r="351" spans="53:53" s="381" customFormat="1" x14ac:dyDescent="0.25">
      <c r="BA351" s="499"/>
    </row>
    <row r="352" spans="53:53" s="381" customFormat="1" x14ac:dyDescent="0.25">
      <c r="BA352" s="499"/>
    </row>
    <row r="353" spans="53:53" s="381" customFormat="1" x14ac:dyDescent="0.25">
      <c r="BA353" s="499"/>
    </row>
    <row r="354" spans="53:53" s="381" customFormat="1" x14ac:dyDescent="0.25">
      <c r="BA354" s="499"/>
    </row>
    <row r="355" spans="53:53" s="381" customFormat="1" x14ac:dyDescent="0.25">
      <c r="BA355" s="499"/>
    </row>
    <row r="356" spans="53:53" s="381" customFormat="1" x14ac:dyDescent="0.25">
      <c r="BA356" s="499"/>
    </row>
    <row r="357" spans="53:53" s="381" customFormat="1" x14ac:dyDescent="0.25">
      <c r="BA357" s="499"/>
    </row>
    <row r="358" spans="53:53" s="381" customFormat="1" x14ac:dyDescent="0.25">
      <c r="BA358" s="499"/>
    </row>
    <row r="359" spans="53:53" s="381" customFormat="1" x14ac:dyDescent="0.25">
      <c r="BA359" s="499"/>
    </row>
    <row r="360" spans="53:53" s="381" customFormat="1" x14ac:dyDescent="0.25">
      <c r="BA360" s="499"/>
    </row>
    <row r="361" spans="53:53" s="381" customFormat="1" x14ac:dyDescent="0.25">
      <c r="BA361" s="499"/>
    </row>
    <row r="362" spans="53:53" s="381" customFormat="1" x14ac:dyDescent="0.25">
      <c r="BA362" s="499"/>
    </row>
    <row r="363" spans="53:53" s="381" customFormat="1" x14ac:dyDescent="0.25">
      <c r="BA363" s="499"/>
    </row>
    <row r="364" spans="53:53" s="381" customFormat="1" x14ac:dyDescent="0.25">
      <c r="BA364" s="499"/>
    </row>
    <row r="365" spans="53:53" s="381" customFormat="1" x14ac:dyDescent="0.25">
      <c r="BA365" s="499"/>
    </row>
    <row r="366" spans="53:53" s="381" customFormat="1" x14ac:dyDescent="0.25">
      <c r="BA366" s="499"/>
    </row>
    <row r="367" spans="53:53" s="381" customFormat="1" x14ac:dyDescent="0.25">
      <c r="BA367" s="499"/>
    </row>
    <row r="368" spans="53:53" s="381" customFormat="1" x14ac:dyDescent="0.25">
      <c r="BA368" s="499"/>
    </row>
    <row r="369" spans="53:53" s="381" customFormat="1" x14ac:dyDescent="0.25">
      <c r="BA369" s="499"/>
    </row>
    <row r="370" spans="53:53" s="381" customFormat="1" x14ac:dyDescent="0.25">
      <c r="BA370" s="499"/>
    </row>
    <row r="371" spans="53:53" s="381" customFormat="1" x14ac:dyDescent="0.25">
      <c r="BA371" s="499"/>
    </row>
    <row r="372" spans="53:53" s="381" customFormat="1" x14ac:dyDescent="0.25">
      <c r="BA372" s="499"/>
    </row>
    <row r="373" spans="53:53" s="381" customFormat="1" x14ac:dyDescent="0.25">
      <c r="BA373" s="499"/>
    </row>
    <row r="374" spans="53:53" s="381" customFormat="1" x14ac:dyDescent="0.25">
      <c r="BA374" s="499"/>
    </row>
    <row r="375" spans="53:53" s="381" customFormat="1" x14ac:dyDescent="0.25">
      <c r="BA375" s="499"/>
    </row>
    <row r="376" spans="53:53" s="381" customFormat="1" x14ac:dyDescent="0.25">
      <c r="BA376" s="499"/>
    </row>
    <row r="377" spans="53:53" s="381" customFormat="1" x14ac:dyDescent="0.25">
      <c r="BA377" s="499"/>
    </row>
    <row r="378" spans="53:53" s="381" customFormat="1" x14ac:dyDescent="0.25">
      <c r="BA378" s="499"/>
    </row>
    <row r="379" spans="53:53" s="381" customFormat="1" x14ac:dyDescent="0.25">
      <c r="BA379" s="499"/>
    </row>
    <row r="380" spans="53:53" s="381" customFormat="1" x14ac:dyDescent="0.25">
      <c r="BA380" s="499"/>
    </row>
    <row r="381" spans="53:53" s="381" customFormat="1" x14ac:dyDescent="0.25">
      <c r="BA381" s="499"/>
    </row>
    <row r="382" spans="53:53" s="381" customFormat="1" x14ac:dyDescent="0.25">
      <c r="BA382" s="499"/>
    </row>
    <row r="383" spans="53:53" s="381" customFormat="1" x14ac:dyDescent="0.25">
      <c r="BA383" s="499"/>
    </row>
    <row r="384" spans="53:53" s="381" customFormat="1" x14ac:dyDescent="0.25">
      <c r="BA384" s="499"/>
    </row>
    <row r="385" spans="53:53" s="381" customFormat="1" x14ac:dyDescent="0.25">
      <c r="BA385" s="499"/>
    </row>
    <row r="386" spans="53:53" s="381" customFormat="1" x14ac:dyDescent="0.25">
      <c r="BA386" s="499"/>
    </row>
    <row r="387" spans="53:53" s="381" customFormat="1" x14ac:dyDescent="0.25">
      <c r="BA387" s="499"/>
    </row>
    <row r="388" spans="53:53" s="381" customFormat="1" x14ac:dyDescent="0.25">
      <c r="BA388" s="499"/>
    </row>
    <row r="389" spans="53:53" s="381" customFormat="1" x14ac:dyDescent="0.25">
      <c r="BA389" s="499"/>
    </row>
    <row r="390" spans="53:53" s="381" customFormat="1" x14ac:dyDescent="0.25">
      <c r="BA390" s="499"/>
    </row>
    <row r="391" spans="53:53" s="381" customFormat="1" x14ac:dyDescent="0.25">
      <c r="BA391" s="499"/>
    </row>
    <row r="392" spans="53:53" s="381" customFormat="1" x14ac:dyDescent="0.25">
      <c r="BA392" s="499"/>
    </row>
    <row r="393" spans="53:53" s="381" customFormat="1" x14ac:dyDescent="0.25">
      <c r="BA393" s="499"/>
    </row>
    <row r="394" spans="53:53" s="381" customFormat="1" x14ac:dyDescent="0.25">
      <c r="BA394" s="499"/>
    </row>
    <row r="395" spans="53:53" s="381" customFormat="1" x14ac:dyDescent="0.25">
      <c r="BA395" s="499"/>
    </row>
    <row r="396" spans="53:53" s="381" customFormat="1" x14ac:dyDescent="0.25">
      <c r="BA396" s="499"/>
    </row>
    <row r="397" spans="53:53" s="381" customFormat="1" x14ac:dyDescent="0.25">
      <c r="BA397" s="499"/>
    </row>
    <row r="398" spans="53:53" s="381" customFormat="1" x14ac:dyDescent="0.25">
      <c r="BA398" s="499"/>
    </row>
    <row r="399" spans="53:53" s="381" customFormat="1" x14ac:dyDescent="0.25">
      <c r="BA399" s="499"/>
    </row>
    <row r="400" spans="53:53" s="381" customFormat="1" x14ac:dyDescent="0.25">
      <c r="BA400" s="499"/>
    </row>
    <row r="401" spans="53:53" s="381" customFormat="1" x14ac:dyDescent="0.25">
      <c r="BA401" s="499"/>
    </row>
    <row r="402" spans="53:53" s="381" customFormat="1" x14ac:dyDescent="0.25">
      <c r="BA402" s="499"/>
    </row>
    <row r="403" spans="53:53" s="381" customFormat="1" x14ac:dyDescent="0.25">
      <c r="BA403" s="499"/>
    </row>
    <row r="404" spans="53:53" s="381" customFormat="1" x14ac:dyDescent="0.25">
      <c r="BA404" s="499"/>
    </row>
    <row r="405" spans="53:53" s="381" customFormat="1" x14ac:dyDescent="0.25">
      <c r="BA405" s="499"/>
    </row>
    <row r="406" spans="53:53" s="381" customFormat="1" x14ac:dyDescent="0.25">
      <c r="BA406" s="499"/>
    </row>
    <row r="407" spans="53:53" s="381" customFormat="1" x14ac:dyDescent="0.25">
      <c r="BA407" s="499"/>
    </row>
    <row r="408" spans="53:53" s="381" customFormat="1" x14ac:dyDescent="0.25">
      <c r="BA408" s="499"/>
    </row>
    <row r="409" spans="53:53" s="381" customFormat="1" x14ac:dyDescent="0.25">
      <c r="BA409" s="499"/>
    </row>
    <row r="410" spans="53:53" s="381" customFormat="1" x14ac:dyDescent="0.25">
      <c r="BA410" s="499"/>
    </row>
    <row r="411" spans="53:53" s="381" customFormat="1" x14ac:dyDescent="0.25">
      <c r="BA411" s="499"/>
    </row>
    <row r="412" spans="53:53" s="381" customFormat="1" x14ac:dyDescent="0.25">
      <c r="BA412" s="499"/>
    </row>
    <row r="413" spans="53:53" s="381" customFormat="1" x14ac:dyDescent="0.25">
      <c r="BA413" s="499"/>
    </row>
    <row r="414" spans="53:53" s="381" customFormat="1" x14ac:dyDescent="0.25">
      <c r="BA414" s="499"/>
    </row>
    <row r="415" spans="53:53" s="381" customFormat="1" x14ac:dyDescent="0.25">
      <c r="BA415" s="499"/>
    </row>
    <row r="416" spans="53:53" s="381" customFormat="1" x14ac:dyDescent="0.25">
      <c r="BA416" s="499"/>
    </row>
    <row r="417" spans="53:53" s="381" customFormat="1" x14ac:dyDescent="0.25">
      <c r="BA417" s="499"/>
    </row>
    <row r="418" spans="53:53" s="381" customFormat="1" x14ac:dyDescent="0.25">
      <c r="BA418" s="499"/>
    </row>
    <row r="419" spans="53:53" s="381" customFormat="1" x14ac:dyDescent="0.25">
      <c r="BA419" s="499"/>
    </row>
    <row r="420" spans="53:53" s="381" customFormat="1" x14ac:dyDescent="0.25">
      <c r="BA420" s="499"/>
    </row>
    <row r="421" spans="53:53" s="381" customFormat="1" x14ac:dyDescent="0.25">
      <c r="BA421" s="499"/>
    </row>
    <row r="422" spans="53:53" s="381" customFormat="1" x14ac:dyDescent="0.25">
      <c r="BA422" s="499"/>
    </row>
    <row r="423" spans="53:53" s="381" customFormat="1" x14ac:dyDescent="0.25">
      <c r="BA423" s="499"/>
    </row>
    <row r="424" spans="53:53" s="381" customFormat="1" x14ac:dyDescent="0.25">
      <c r="BA424" s="499"/>
    </row>
    <row r="425" spans="53:53" s="381" customFormat="1" x14ac:dyDescent="0.25">
      <c r="BA425" s="499"/>
    </row>
    <row r="426" spans="53:53" s="381" customFormat="1" x14ac:dyDescent="0.25">
      <c r="BA426" s="499"/>
    </row>
    <row r="427" spans="53:53" s="381" customFormat="1" x14ac:dyDescent="0.25">
      <c r="BA427" s="499"/>
    </row>
    <row r="428" spans="53:53" s="381" customFormat="1" x14ac:dyDescent="0.25">
      <c r="BA428" s="499"/>
    </row>
    <row r="429" spans="53:53" s="381" customFormat="1" x14ac:dyDescent="0.25">
      <c r="BA429" s="499"/>
    </row>
    <row r="430" spans="53:53" s="381" customFormat="1" x14ac:dyDescent="0.25">
      <c r="BA430" s="499"/>
    </row>
    <row r="431" spans="53:53" s="381" customFormat="1" x14ac:dyDescent="0.25">
      <c r="BA431" s="499"/>
    </row>
    <row r="432" spans="53:53" s="381" customFormat="1" x14ac:dyDescent="0.25">
      <c r="BA432" s="499"/>
    </row>
    <row r="433" spans="53:53" s="381" customFormat="1" x14ac:dyDescent="0.25">
      <c r="BA433" s="499"/>
    </row>
    <row r="434" spans="53:53" s="381" customFormat="1" x14ac:dyDescent="0.25">
      <c r="BA434" s="499"/>
    </row>
    <row r="435" spans="53:53" s="381" customFormat="1" x14ac:dyDescent="0.25">
      <c r="BA435" s="499"/>
    </row>
    <row r="436" spans="53:53" s="381" customFormat="1" x14ac:dyDescent="0.25">
      <c r="BA436" s="499"/>
    </row>
    <row r="437" spans="53:53" s="381" customFormat="1" x14ac:dyDescent="0.25">
      <c r="BA437" s="499"/>
    </row>
    <row r="438" spans="53:53" s="381" customFormat="1" x14ac:dyDescent="0.25">
      <c r="BA438" s="499"/>
    </row>
    <row r="439" spans="53:53" s="381" customFormat="1" x14ac:dyDescent="0.25">
      <c r="BA439" s="499"/>
    </row>
    <row r="440" spans="53:53" s="381" customFormat="1" x14ac:dyDescent="0.25">
      <c r="BA440" s="499"/>
    </row>
    <row r="441" spans="53:53" s="381" customFormat="1" x14ac:dyDescent="0.25">
      <c r="BA441" s="499"/>
    </row>
    <row r="442" spans="53:53" s="381" customFormat="1" x14ac:dyDescent="0.25">
      <c r="BA442" s="499"/>
    </row>
    <row r="443" spans="53:53" s="381" customFormat="1" x14ac:dyDescent="0.25">
      <c r="BA443" s="499"/>
    </row>
    <row r="444" spans="53:53" s="381" customFormat="1" x14ac:dyDescent="0.25">
      <c r="BA444" s="499"/>
    </row>
    <row r="445" spans="53:53" s="381" customFormat="1" x14ac:dyDescent="0.25">
      <c r="BA445" s="499"/>
    </row>
    <row r="446" spans="53:53" s="381" customFormat="1" x14ac:dyDescent="0.25">
      <c r="BA446" s="499"/>
    </row>
    <row r="447" spans="53:53" s="381" customFormat="1" x14ac:dyDescent="0.25">
      <c r="BA447" s="499"/>
    </row>
    <row r="448" spans="53:53" s="381" customFormat="1" x14ac:dyDescent="0.25">
      <c r="BA448" s="499"/>
    </row>
    <row r="449" spans="53:53" s="381" customFormat="1" x14ac:dyDescent="0.25">
      <c r="BA449" s="499"/>
    </row>
    <row r="450" spans="53:53" s="381" customFormat="1" x14ac:dyDescent="0.25">
      <c r="BA450" s="499"/>
    </row>
    <row r="451" spans="53:53" s="381" customFormat="1" x14ac:dyDescent="0.25">
      <c r="BA451" s="499"/>
    </row>
    <row r="452" spans="53:53" s="381" customFormat="1" x14ac:dyDescent="0.25">
      <c r="BA452" s="499"/>
    </row>
    <row r="453" spans="53:53" s="381" customFormat="1" x14ac:dyDescent="0.25">
      <c r="BA453" s="499"/>
    </row>
    <row r="454" spans="53:53" s="381" customFormat="1" x14ac:dyDescent="0.25">
      <c r="BA454" s="499"/>
    </row>
    <row r="455" spans="53:53" s="381" customFormat="1" x14ac:dyDescent="0.25">
      <c r="BA455" s="499"/>
    </row>
    <row r="456" spans="53:53" s="381" customFormat="1" x14ac:dyDescent="0.25">
      <c r="BA456" s="499"/>
    </row>
    <row r="457" spans="53:53" s="381" customFormat="1" x14ac:dyDescent="0.25">
      <c r="BA457" s="499"/>
    </row>
    <row r="458" spans="53:53" s="381" customFormat="1" x14ac:dyDescent="0.25">
      <c r="BA458" s="499"/>
    </row>
    <row r="459" spans="53:53" s="381" customFormat="1" x14ac:dyDescent="0.25">
      <c r="BA459" s="499"/>
    </row>
    <row r="460" spans="53:53" s="381" customFormat="1" x14ac:dyDescent="0.25">
      <c r="BA460" s="499"/>
    </row>
    <row r="461" spans="53:53" s="381" customFormat="1" x14ac:dyDescent="0.25">
      <c r="BA461" s="499"/>
    </row>
    <row r="462" spans="53:53" s="381" customFormat="1" x14ac:dyDescent="0.25">
      <c r="BA462" s="499"/>
    </row>
    <row r="463" spans="53:53" s="381" customFormat="1" x14ac:dyDescent="0.25">
      <c r="BA463" s="499"/>
    </row>
    <row r="464" spans="53:53" s="381" customFormat="1" x14ac:dyDescent="0.25">
      <c r="BA464" s="499"/>
    </row>
    <row r="465" spans="53:53" s="381" customFormat="1" x14ac:dyDescent="0.25">
      <c r="BA465" s="499"/>
    </row>
    <row r="466" spans="53:53" s="381" customFormat="1" x14ac:dyDescent="0.25">
      <c r="BA466" s="499"/>
    </row>
    <row r="467" spans="53:53" s="381" customFormat="1" x14ac:dyDescent="0.25">
      <c r="BA467" s="499"/>
    </row>
    <row r="468" spans="53:53" s="381" customFormat="1" x14ac:dyDescent="0.25">
      <c r="BA468" s="499"/>
    </row>
    <row r="469" spans="53:53" s="381" customFormat="1" x14ac:dyDescent="0.25">
      <c r="BA469" s="499"/>
    </row>
    <row r="470" spans="53:53" s="381" customFormat="1" x14ac:dyDescent="0.25">
      <c r="BA470" s="499"/>
    </row>
    <row r="471" spans="53:53" s="381" customFormat="1" x14ac:dyDescent="0.25">
      <c r="BA471" s="499"/>
    </row>
    <row r="472" spans="53:53" s="381" customFormat="1" x14ac:dyDescent="0.25">
      <c r="BA472" s="499"/>
    </row>
    <row r="473" spans="53:53" s="381" customFormat="1" x14ac:dyDescent="0.25">
      <c r="BA473" s="499"/>
    </row>
    <row r="474" spans="53:53" s="381" customFormat="1" x14ac:dyDescent="0.25">
      <c r="BA474" s="499"/>
    </row>
    <row r="475" spans="53:53" s="381" customFormat="1" x14ac:dyDescent="0.25">
      <c r="BA475" s="499"/>
    </row>
    <row r="476" spans="53:53" s="381" customFormat="1" x14ac:dyDescent="0.25">
      <c r="BA476" s="499"/>
    </row>
    <row r="477" spans="53:53" s="381" customFormat="1" x14ac:dyDescent="0.25">
      <c r="BA477" s="499"/>
    </row>
    <row r="478" spans="53:53" s="381" customFormat="1" x14ac:dyDescent="0.25">
      <c r="BA478" s="499"/>
    </row>
    <row r="479" spans="53:53" s="381" customFormat="1" x14ac:dyDescent="0.25">
      <c r="BA479" s="499"/>
    </row>
    <row r="480" spans="53:53" s="381" customFormat="1" x14ac:dyDescent="0.25">
      <c r="BA480" s="499"/>
    </row>
    <row r="481" spans="53:53" s="381" customFormat="1" x14ac:dyDescent="0.25">
      <c r="BA481" s="499"/>
    </row>
    <row r="482" spans="53:53" s="381" customFormat="1" x14ac:dyDescent="0.25">
      <c r="BA482" s="499"/>
    </row>
    <row r="483" spans="53:53" s="381" customFormat="1" x14ac:dyDescent="0.25">
      <c r="BA483" s="499"/>
    </row>
    <row r="484" spans="53:53" s="381" customFormat="1" x14ac:dyDescent="0.25">
      <c r="BA484" s="499"/>
    </row>
    <row r="485" spans="53:53" s="381" customFormat="1" x14ac:dyDescent="0.25">
      <c r="BA485" s="499"/>
    </row>
    <row r="486" spans="53:53" s="381" customFormat="1" x14ac:dyDescent="0.25">
      <c r="BA486" s="499"/>
    </row>
    <row r="487" spans="53:53" s="381" customFormat="1" x14ac:dyDescent="0.25">
      <c r="BA487" s="499"/>
    </row>
    <row r="488" spans="53:53" s="381" customFormat="1" x14ac:dyDescent="0.25">
      <c r="BA488" s="499"/>
    </row>
    <row r="489" spans="53:53" s="381" customFormat="1" x14ac:dyDescent="0.25">
      <c r="BA489" s="499"/>
    </row>
    <row r="490" spans="53:53" s="381" customFormat="1" x14ac:dyDescent="0.25">
      <c r="BA490" s="499"/>
    </row>
    <row r="491" spans="53:53" s="381" customFormat="1" x14ac:dyDescent="0.25">
      <c r="BA491" s="499"/>
    </row>
    <row r="492" spans="53:53" s="381" customFormat="1" x14ac:dyDescent="0.25">
      <c r="BA492" s="499"/>
    </row>
    <row r="493" spans="53:53" s="381" customFormat="1" x14ac:dyDescent="0.25">
      <c r="BA493" s="499"/>
    </row>
    <row r="494" spans="53:53" s="381" customFormat="1" x14ac:dyDescent="0.25">
      <c r="BA494" s="499"/>
    </row>
    <row r="495" spans="53:53" s="381" customFormat="1" x14ac:dyDescent="0.25">
      <c r="BA495" s="499"/>
    </row>
    <row r="496" spans="53:53" s="381" customFormat="1" x14ac:dyDescent="0.25">
      <c r="BA496" s="499"/>
    </row>
    <row r="497" spans="53:53" s="381" customFormat="1" x14ac:dyDescent="0.25">
      <c r="BA497" s="499"/>
    </row>
    <row r="498" spans="53:53" s="381" customFormat="1" x14ac:dyDescent="0.25">
      <c r="BA498" s="499"/>
    </row>
    <row r="499" spans="53:53" s="381" customFormat="1" x14ac:dyDescent="0.25">
      <c r="BA499" s="499"/>
    </row>
    <row r="500" spans="53:53" s="381" customFormat="1" x14ac:dyDescent="0.25">
      <c r="BA500" s="499"/>
    </row>
    <row r="501" spans="53:53" s="381" customFormat="1" x14ac:dyDescent="0.25">
      <c r="BA501" s="499"/>
    </row>
    <row r="502" spans="53:53" s="381" customFormat="1" x14ac:dyDescent="0.25">
      <c r="BA502" s="499"/>
    </row>
    <row r="503" spans="53:53" s="381" customFormat="1" x14ac:dyDescent="0.25">
      <c r="BA503" s="499"/>
    </row>
    <row r="504" spans="53:53" s="381" customFormat="1" x14ac:dyDescent="0.25">
      <c r="BA504" s="499"/>
    </row>
    <row r="505" spans="53:53" s="381" customFormat="1" x14ac:dyDescent="0.25">
      <c r="BA505" s="499"/>
    </row>
    <row r="506" spans="53:53" s="381" customFormat="1" x14ac:dyDescent="0.25">
      <c r="BA506" s="499"/>
    </row>
    <row r="507" spans="53:53" s="381" customFormat="1" x14ac:dyDescent="0.25">
      <c r="BA507" s="499"/>
    </row>
    <row r="508" spans="53:53" s="381" customFormat="1" x14ac:dyDescent="0.25">
      <c r="BA508" s="499"/>
    </row>
    <row r="509" spans="53:53" s="381" customFormat="1" x14ac:dyDescent="0.25">
      <c r="BA509" s="499"/>
    </row>
    <row r="510" spans="53:53" s="381" customFormat="1" x14ac:dyDescent="0.25">
      <c r="BA510" s="499"/>
    </row>
    <row r="511" spans="53:53" s="381" customFormat="1" x14ac:dyDescent="0.25">
      <c r="BA511" s="499"/>
    </row>
    <row r="512" spans="53:53" s="381" customFormat="1" x14ac:dyDescent="0.25">
      <c r="BA512" s="499"/>
    </row>
    <row r="513" spans="53:53" s="381" customFormat="1" x14ac:dyDescent="0.25">
      <c r="BA513" s="499"/>
    </row>
    <row r="514" spans="53:53" s="381" customFormat="1" x14ac:dyDescent="0.25">
      <c r="BA514" s="499"/>
    </row>
    <row r="515" spans="53:53" s="381" customFormat="1" x14ac:dyDescent="0.25">
      <c r="BA515" s="499"/>
    </row>
    <row r="516" spans="53:53" s="381" customFormat="1" x14ac:dyDescent="0.25">
      <c r="BA516" s="499"/>
    </row>
    <row r="517" spans="53:53" s="381" customFormat="1" x14ac:dyDescent="0.25">
      <c r="BA517" s="499"/>
    </row>
    <row r="518" spans="53:53" s="381" customFormat="1" x14ac:dyDescent="0.25">
      <c r="BA518" s="499"/>
    </row>
    <row r="519" spans="53:53" s="381" customFormat="1" x14ac:dyDescent="0.25">
      <c r="BA519" s="499"/>
    </row>
    <row r="520" spans="53:53" s="381" customFormat="1" x14ac:dyDescent="0.25">
      <c r="BA520" s="499"/>
    </row>
    <row r="521" spans="53:53" s="381" customFormat="1" x14ac:dyDescent="0.25">
      <c r="BA521" s="499"/>
    </row>
    <row r="522" spans="53:53" s="381" customFormat="1" x14ac:dyDescent="0.25">
      <c r="BA522" s="499"/>
    </row>
    <row r="523" spans="53:53" s="381" customFormat="1" x14ac:dyDescent="0.25">
      <c r="BA523" s="499"/>
    </row>
    <row r="524" spans="53:53" s="381" customFormat="1" x14ac:dyDescent="0.25">
      <c r="BA524" s="499"/>
    </row>
    <row r="525" spans="53:53" s="381" customFormat="1" x14ac:dyDescent="0.25">
      <c r="BA525" s="499"/>
    </row>
    <row r="526" spans="53:53" s="381" customFormat="1" x14ac:dyDescent="0.25">
      <c r="BA526" s="499"/>
    </row>
    <row r="527" spans="53:53" s="381" customFormat="1" x14ac:dyDescent="0.25">
      <c r="BA527" s="499"/>
    </row>
    <row r="528" spans="53:53" s="381" customFormat="1" x14ac:dyDescent="0.25">
      <c r="BA528" s="499"/>
    </row>
    <row r="529" spans="53:53" s="381" customFormat="1" x14ac:dyDescent="0.25">
      <c r="BA529" s="499"/>
    </row>
    <row r="530" spans="53:53" s="381" customFormat="1" x14ac:dyDescent="0.25">
      <c r="BA530" s="499"/>
    </row>
    <row r="531" spans="53:53" s="381" customFormat="1" x14ac:dyDescent="0.25">
      <c r="BA531" s="499"/>
    </row>
    <row r="532" spans="53:53" s="381" customFormat="1" x14ac:dyDescent="0.25">
      <c r="BA532" s="499"/>
    </row>
    <row r="533" spans="53:53" s="381" customFormat="1" x14ac:dyDescent="0.25">
      <c r="BA533" s="499"/>
    </row>
    <row r="534" spans="53:53" s="381" customFormat="1" x14ac:dyDescent="0.25">
      <c r="BA534" s="499"/>
    </row>
    <row r="535" spans="53:53" s="381" customFormat="1" x14ac:dyDescent="0.25">
      <c r="BA535" s="499"/>
    </row>
    <row r="536" spans="53:53" s="381" customFormat="1" x14ac:dyDescent="0.25">
      <c r="BA536" s="499"/>
    </row>
    <row r="537" spans="53:53" s="381" customFormat="1" x14ac:dyDescent="0.25">
      <c r="BA537" s="499"/>
    </row>
    <row r="538" spans="53:53" s="381" customFormat="1" x14ac:dyDescent="0.25">
      <c r="BA538" s="499"/>
    </row>
    <row r="539" spans="53:53" s="381" customFormat="1" x14ac:dyDescent="0.25">
      <c r="BA539" s="499"/>
    </row>
    <row r="540" spans="53:53" s="381" customFormat="1" x14ac:dyDescent="0.25">
      <c r="BA540" s="499"/>
    </row>
    <row r="541" spans="53:53" s="381" customFormat="1" x14ac:dyDescent="0.25">
      <c r="BA541" s="499"/>
    </row>
    <row r="542" spans="53:53" s="381" customFormat="1" x14ac:dyDescent="0.25">
      <c r="BA542" s="499"/>
    </row>
    <row r="543" spans="53:53" s="381" customFormat="1" x14ac:dyDescent="0.25">
      <c r="BA543" s="499"/>
    </row>
    <row r="544" spans="53:53" s="381" customFormat="1" x14ac:dyDescent="0.25">
      <c r="BA544" s="499"/>
    </row>
    <row r="545" spans="53:53" s="381" customFormat="1" x14ac:dyDescent="0.25">
      <c r="BA545" s="499"/>
    </row>
    <row r="546" spans="53:53" s="381" customFormat="1" x14ac:dyDescent="0.25">
      <c r="BA546" s="499"/>
    </row>
    <row r="547" spans="53:53" s="381" customFormat="1" x14ac:dyDescent="0.25">
      <c r="BA547" s="499"/>
    </row>
    <row r="548" spans="53:53" s="381" customFormat="1" x14ac:dyDescent="0.25">
      <c r="BA548" s="499"/>
    </row>
    <row r="549" spans="53:53" s="381" customFormat="1" x14ac:dyDescent="0.25">
      <c r="BA549" s="499"/>
    </row>
    <row r="550" spans="53:53" s="381" customFormat="1" x14ac:dyDescent="0.25">
      <c r="BA550" s="499"/>
    </row>
    <row r="551" spans="53:53" s="381" customFormat="1" x14ac:dyDescent="0.25">
      <c r="BA551" s="499"/>
    </row>
    <row r="552" spans="53:53" s="381" customFormat="1" x14ac:dyDescent="0.25">
      <c r="BA552" s="499"/>
    </row>
    <row r="553" spans="53:53" s="381" customFormat="1" x14ac:dyDescent="0.25">
      <c r="BA553" s="499"/>
    </row>
    <row r="554" spans="53:53" s="381" customFormat="1" x14ac:dyDescent="0.25">
      <c r="BA554" s="499"/>
    </row>
    <row r="555" spans="53:53" s="381" customFormat="1" x14ac:dyDescent="0.25">
      <c r="BA555" s="499"/>
    </row>
    <row r="556" spans="53:53" s="381" customFormat="1" x14ac:dyDescent="0.25">
      <c r="BA556" s="499"/>
    </row>
    <row r="557" spans="53:53" s="381" customFormat="1" x14ac:dyDescent="0.25">
      <c r="BA557" s="499"/>
    </row>
    <row r="558" spans="53:53" s="381" customFormat="1" x14ac:dyDescent="0.25">
      <c r="BA558" s="499"/>
    </row>
    <row r="559" spans="53:53" s="381" customFormat="1" x14ac:dyDescent="0.25">
      <c r="BA559" s="499"/>
    </row>
    <row r="560" spans="53:53" s="381" customFormat="1" x14ac:dyDescent="0.25">
      <c r="BA560" s="499"/>
    </row>
    <row r="561" spans="53:53" s="381" customFormat="1" x14ac:dyDescent="0.25">
      <c r="BA561" s="499"/>
    </row>
    <row r="562" spans="53:53" s="381" customFormat="1" x14ac:dyDescent="0.25">
      <c r="BA562" s="499"/>
    </row>
    <row r="563" spans="53:53" s="381" customFormat="1" x14ac:dyDescent="0.25">
      <c r="BA563" s="499"/>
    </row>
    <row r="564" spans="53:53" s="381" customFormat="1" x14ac:dyDescent="0.25">
      <c r="BA564" s="499"/>
    </row>
    <row r="565" spans="53:53" s="381" customFormat="1" x14ac:dyDescent="0.25">
      <c r="BA565" s="499"/>
    </row>
    <row r="566" spans="53:53" s="381" customFormat="1" x14ac:dyDescent="0.25">
      <c r="BA566" s="499"/>
    </row>
    <row r="567" spans="53:53" s="381" customFormat="1" x14ac:dyDescent="0.25">
      <c r="BA567" s="499"/>
    </row>
    <row r="568" spans="53:53" s="381" customFormat="1" x14ac:dyDescent="0.25">
      <c r="BA568" s="499"/>
    </row>
    <row r="569" spans="53:53" s="381" customFormat="1" x14ac:dyDescent="0.25">
      <c r="BA569" s="499"/>
    </row>
    <row r="570" spans="53:53" s="381" customFormat="1" x14ac:dyDescent="0.25">
      <c r="BA570" s="499"/>
    </row>
    <row r="571" spans="53:53" s="381" customFormat="1" x14ac:dyDescent="0.25">
      <c r="BA571" s="499"/>
    </row>
    <row r="572" spans="53:53" s="381" customFormat="1" x14ac:dyDescent="0.25">
      <c r="BA572" s="499"/>
    </row>
    <row r="573" spans="53:53" s="381" customFormat="1" x14ac:dyDescent="0.25">
      <c r="BA573" s="499"/>
    </row>
    <row r="574" spans="53:53" s="381" customFormat="1" x14ac:dyDescent="0.25">
      <c r="BA574" s="499"/>
    </row>
    <row r="575" spans="53:53" s="381" customFormat="1" x14ac:dyDescent="0.25">
      <c r="BA575" s="499"/>
    </row>
    <row r="576" spans="53:53" s="381" customFormat="1" x14ac:dyDescent="0.25">
      <c r="BA576" s="499"/>
    </row>
    <row r="577" spans="53:53" s="381" customFormat="1" x14ac:dyDescent="0.25">
      <c r="BA577" s="499"/>
    </row>
    <row r="578" spans="53:53" s="381" customFormat="1" x14ac:dyDescent="0.25">
      <c r="BA578" s="499"/>
    </row>
    <row r="579" spans="53:53" s="381" customFormat="1" x14ac:dyDescent="0.25">
      <c r="BA579" s="499"/>
    </row>
    <row r="580" spans="53:53" s="381" customFormat="1" x14ac:dyDescent="0.25">
      <c r="BA580" s="499"/>
    </row>
    <row r="581" spans="53:53" s="381" customFormat="1" x14ac:dyDescent="0.25">
      <c r="BA581" s="499"/>
    </row>
    <row r="582" spans="53:53" s="381" customFormat="1" x14ac:dyDescent="0.25">
      <c r="BA582" s="499"/>
    </row>
    <row r="583" spans="53:53" s="381" customFormat="1" x14ac:dyDescent="0.25">
      <c r="BA583" s="499"/>
    </row>
    <row r="584" spans="53:53" s="381" customFormat="1" x14ac:dyDescent="0.25">
      <c r="BA584" s="499"/>
    </row>
    <row r="585" spans="53:53" s="381" customFormat="1" x14ac:dyDescent="0.25">
      <c r="BA585" s="499"/>
    </row>
    <row r="586" spans="53:53" s="381" customFormat="1" x14ac:dyDescent="0.25">
      <c r="BA586" s="499"/>
    </row>
    <row r="587" spans="53:53" s="381" customFormat="1" x14ac:dyDescent="0.25">
      <c r="BA587" s="499"/>
    </row>
    <row r="588" spans="53:53" s="381" customFormat="1" x14ac:dyDescent="0.25">
      <c r="BA588" s="499"/>
    </row>
    <row r="589" spans="53:53" s="381" customFormat="1" x14ac:dyDescent="0.25">
      <c r="BA589" s="499"/>
    </row>
    <row r="590" spans="53:53" s="381" customFormat="1" x14ac:dyDescent="0.25">
      <c r="BA590" s="499"/>
    </row>
    <row r="591" spans="53:53" s="381" customFormat="1" x14ac:dyDescent="0.25">
      <c r="BA591" s="499"/>
    </row>
    <row r="592" spans="53:53" s="381" customFormat="1" x14ac:dyDescent="0.25">
      <c r="BA592" s="499"/>
    </row>
    <row r="593" spans="53:53" s="381" customFormat="1" x14ac:dyDescent="0.25">
      <c r="BA593" s="499"/>
    </row>
    <row r="594" spans="53:53" s="381" customFormat="1" x14ac:dyDescent="0.25">
      <c r="BA594" s="499"/>
    </row>
    <row r="595" spans="53:53" s="381" customFormat="1" x14ac:dyDescent="0.25">
      <c r="BA595" s="499"/>
    </row>
    <row r="596" spans="53:53" s="381" customFormat="1" x14ac:dyDescent="0.25">
      <c r="BA596" s="499"/>
    </row>
    <row r="597" spans="53:53" s="381" customFormat="1" x14ac:dyDescent="0.25">
      <c r="BA597" s="499"/>
    </row>
    <row r="598" spans="53:53" s="381" customFormat="1" x14ac:dyDescent="0.25">
      <c r="BA598" s="499"/>
    </row>
    <row r="599" spans="53:53" s="381" customFormat="1" x14ac:dyDescent="0.25">
      <c r="BA599" s="499"/>
    </row>
    <row r="600" spans="53:53" s="381" customFormat="1" x14ac:dyDescent="0.25">
      <c r="BA600" s="499"/>
    </row>
    <row r="601" spans="53:53" s="381" customFormat="1" x14ac:dyDescent="0.25">
      <c r="BA601" s="499"/>
    </row>
    <row r="602" spans="53:53" s="381" customFormat="1" x14ac:dyDescent="0.25">
      <c r="BA602" s="499"/>
    </row>
    <row r="603" spans="53:53" s="381" customFormat="1" x14ac:dyDescent="0.25">
      <c r="BA603" s="499"/>
    </row>
    <row r="604" spans="53:53" s="381" customFormat="1" x14ac:dyDescent="0.25">
      <c r="BA604" s="499"/>
    </row>
    <row r="605" spans="53:53" s="381" customFormat="1" x14ac:dyDescent="0.25">
      <c r="BA605" s="499"/>
    </row>
    <row r="606" spans="53:53" s="381" customFormat="1" x14ac:dyDescent="0.25">
      <c r="BA606" s="499"/>
    </row>
    <row r="607" spans="53:53" s="381" customFormat="1" x14ac:dyDescent="0.25">
      <c r="BA607" s="499"/>
    </row>
    <row r="608" spans="53:53" s="381" customFormat="1" x14ac:dyDescent="0.25">
      <c r="BA608" s="499"/>
    </row>
    <row r="609" spans="53:53" s="381" customFormat="1" x14ac:dyDescent="0.25">
      <c r="BA609" s="499"/>
    </row>
    <row r="610" spans="53:53" s="381" customFormat="1" x14ac:dyDescent="0.25">
      <c r="BA610" s="499"/>
    </row>
    <row r="611" spans="53:53" s="381" customFormat="1" x14ac:dyDescent="0.25">
      <c r="BA611" s="499"/>
    </row>
    <row r="612" spans="53:53" s="381" customFormat="1" x14ac:dyDescent="0.25">
      <c r="BA612" s="499"/>
    </row>
    <row r="613" spans="53:53" s="381" customFormat="1" x14ac:dyDescent="0.25">
      <c r="BA613" s="499"/>
    </row>
    <row r="614" spans="53:53" s="381" customFormat="1" x14ac:dyDescent="0.25">
      <c r="BA614" s="499"/>
    </row>
    <row r="615" spans="53:53" s="381" customFormat="1" x14ac:dyDescent="0.25">
      <c r="BA615" s="499"/>
    </row>
    <row r="616" spans="53:53" s="381" customFormat="1" x14ac:dyDescent="0.25">
      <c r="BA616" s="499"/>
    </row>
    <row r="617" spans="53:53" s="381" customFormat="1" x14ac:dyDescent="0.25">
      <c r="BA617" s="499"/>
    </row>
    <row r="618" spans="53:53" s="381" customFormat="1" x14ac:dyDescent="0.25">
      <c r="BA618" s="499"/>
    </row>
    <row r="619" spans="53:53" s="381" customFormat="1" x14ac:dyDescent="0.25">
      <c r="BA619" s="499"/>
    </row>
    <row r="620" spans="53:53" s="381" customFormat="1" x14ac:dyDescent="0.25">
      <c r="BA620" s="499"/>
    </row>
    <row r="621" spans="53:53" s="381" customFormat="1" x14ac:dyDescent="0.25">
      <c r="BA621" s="499"/>
    </row>
    <row r="622" spans="53:53" s="381" customFormat="1" x14ac:dyDescent="0.25">
      <c r="BA622" s="499"/>
    </row>
    <row r="623" spans="53:53" s="381" customFormat="1" x14ac:dyDescent="0.25">
      <c r="BA623" s="499"/>
    </row>
    <row r="624" spans="53:53" s="381" customFormat="1" x14ac:dyDescent="0.25">
      <c r="BA624" s="499"/>
    </row>
    <row r="625" spans="53:53" s="381" customFormat="1" x14ac:dyDescent="0.25">
      <c r="BA625" s="499"/>
    </row>
    <row r="626" spans="53:53" s="381" customFormat="1" x14ac:dyDescent="0.25">
      <c r="BA626" s="499"/>
    </row>
    <row r="627" spans="53:53" s="381" customFormat="1" x14ac:dyDescent="0.25">
      <c r="BA627" s="499"/>
    </row>
    <row r="628" spans="53:53" s="381" customFormat="1" x14ac:dyDescent="0.25">
      <c r="BA628" s="499"/>
    </row>
    <row r="629" spans="53:53" s="381" customFormat="1" x14ac:dyDescent="0.25">
      <c r="BA629" s="499"/>
    </row>
    <row r="630" spans="53:53" s="381" customFormat="1" x14ac:dyDescent="0.25">
      <c r="BA630" s="499"/>
    </row>
    <row r="631" spans="53:53" s="381" customFormat="1" x14ac:dyDescent="0.25">
      <c r="BA631" s="499"/>
    </row>
    <row r="632" spans="53:53" s="381" customFormat="1" x14ac:dyDescent="0.25">
      <c r="BA632" s="499"/>
    </row>
    <row r="633" spans="53:53" s="381" customFormat="1" x14ac:dyDescent="0.25">
      <c r="BA633" s="499"/>
    </row>
    <row r="634" spans="53:53" s="381" customFormat="1" x14ac:dyDescent="0.25">
      <c r="BA634" s="499"/>
    </row>
    <row r="635" spans="53:53" s="381" customFormat="1" x14ac:dyDescent="0.25">
      <c r="BA635" s="499"/>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3" customWidth="1"/>
    <col min="3" max="3" width="29.69921875" customWidth="1"/>
    <col min="4" max="9" width="7.796875" customWidth="1"/>
    <col min="10" max="11" width="1.09765625" customWidth="1"/>
    <col min="12" max="12" width="24.59765625" style="73" customWidth="1"/>
    <col min="13" max="13" width="29.69921875" customWidth="1"/>
    <col min="14" max="19" width="7.796875" customWidth="1"/>
    <col min="20" max="21" width="1.09765625" customWidth="1"/>
    <col min="22" max="22" width="24.59765625" style="73" customWidth="1"/>
    <col min="23" max="23" width="29.69921875" customWidth="1"/>
    <col min="24" max="29" width="7.796875" customWidth="1"/>
    <col min="30" max="31" width="1.09765625" customWidth="1"/>
    <col min="32" max="32" width="24.59765625" style="73" customWidth="1"/>
    <col min="33" max="33" width="29.69921875" customWidth="1"/>
    <col min="34" max="39" width="7.796875" customWidth="1"/>
    <col min="40" max="41" width="1.09765625" customWidth="1"/>
    <col min="42" max="42" width="24.59765625" style="73" customWidth="1"/>
    <col min="43" max="43" width="29.69921875" customWidth="1"/>
    <col min="44" max="49" width="7.796875" customWidth="1"/>
    <col min="50" max="51" width="1.09765625" customWidth="1"/>
    <col min="52" max="52" width="24.59765625" style="73" customWidth="1"/>
    <col min="53" max="53" width="29.69921875" style="73" customWidth="1"/>
    <col min="54" max="59" width="7.796875" customWidth="1"/>
    <col min="60" max="61" width="1.09765625" customWidth="1"/>
    <col min="62" max="62" width="24.59765625" style="73" customWidth="1"/>
    <col min="63" max="63" width="29.69921875" style="73" customWidth="1"/>
    <col min="64" max="69" width="7.796875" customWidth="1"/>
    <col min="70" max="71" width="1.09765625" customWidth="1"/>
    <col min="72" max="72" width="24.59765625" style="73" customWidth="1"/>
    <col min="73" max="73" width="29.69921875" style="73" customWidth="1"/>
    <col min="74" max="79" width="7.796875" customWidth="1"/>
    <col min="80" max="81" width="1.09765625" customWidth="1"/>
    <col min="82" max="82" width="24.59765625" style="73" customWidth="1"/>
    <col min="83" max="83" width="29.69921875" customWidth="1"/>
    <col min="84" max="89" width="7.796875" customWidth="1"/>
    <col min="90" max="91" width="1.09765625" customWidth="1"/>
    <col min="92" max="92" width="24.59765625" style="73" customWidth="1"/>
    <col min="93" max="93" width="29.69921875" customWidth="1"/>
    <col min="94" max="99" width="7.796875" customWidth="1"/>
    <col min="100" max="101" width="1.09765625" customWidth="1"/>
    <col min="102" max="102" width="24.59765625" style="73" customWidth="1"/>
    <col min="103" max="103" width="29.69921875" customWidth="1"/>
    <col min="104" max="109" width="7.796875" customWidth="1"/>
    <col min="110" max="111" width="1.09765625" customWidth="1"/>
    <col min="112" max="112" width="24.59765625" style="73" customWidth="1"/>
    <col min="113" max="113" width="29.69921875" customWidth="1"/>
    <col min="114" max="119" width="7.796875" customWidth="1"/>
    <col min="120" max="121" width="1.09765625" customWidth="1"/>
    <col min="122" max="122" width="24.59765625" style="73" customWidth="1"/>
    <col min="123" max="123" width="29.69921875" customWidth="1"/>
    <col min="124" max="129" width="7.796875" customWidth="1"/>
    <col min="130" max="131" width="1.09765625" customWidth="1"/>
    <col min="132" max="132" width="24.59765625" style="73" customWidth="1"/>
    <col min="133" max="133" width="29.69921875" customWidth="1"/>
    <col min="134" max="139" width="7.796875" customWidth="1"/>
    <col min="140" max="141" width="1.09765625" customWidth="1"/>
    <col min="142" max="142" width="24.59765625" style="73" customWidth="1"/>
    <col min="143" max="143" width="29.69921875" customWidth="1"/>
    <col min="144" max="149" width="7.796875" customWidth="1"/>
    <col min="150" max="151" width="1.09765625" customWidth="1"/>
    <col min="152" max="152" width="24.59765625" style="73" customWidth="1"/>
    <col min="153" max="153" width="29.69921875" customWidth="1"/>
    <col min="154" max="159" width="7.796875" customWidth="1"/>
    <col min="160" max="161" width="1.09765625" customWidth="1"/>
    <col min="162" max="162" width="24.59765625" style="73" customWidth="1"/>
    <col min="163" max="163" width="29.69921875" customWidth="1"/>
    <col min="164" max="169" width="7.796875" customWidth="1"/>
    <col min="170" max="171" width="1.09765625" customWidth="1"/>
    <col min="172" max="172" width="24.59765625" style="73" customWidth="1"/>
    <col min="173" max="173" width="29.69921875" customWidth="1"/>
    <col min="174" max="179" width="7.796875" customWidth="1"/>
    <col min="180" max="181" width="1.09765625" customWidth="1"/>
    <col min="182" max="182" width="24.59765625" style="73" customWidth="1"/>
    <col min="183" max="183" width="29.69921875" customWidth="1"/>
    <col min="184" max="189" width="7.796875" customWidth="1"/>
    <col min="190" max="191" width="1.09765625" customWidth="1"/>
    <col min="192" max="192" width="24.59765625" style="73" customWidth="1"/>
    <col min="193" max="193" width="29.69921875" customWidth="1"/>
    <col min="194" max="199" width="7.796875" customWidth="1"/>
    <col min="200" max="201" width="1.09765625" customWidth="1"/>
    <col min="202" max="202" width="24.59765625" style="73" customWidth="1"/>
    <col min="203" max="203" width="29.69921875" customWidth="1"/>
    <col min="204" max="209" width="7.796875" customWidth="1"/>
    <col min="210" max="211" width="1.09765625" customWidth="1"/>
    <col min="212" max="212" width="24.59765625" style="73" customWidth="1"/>
    <col min="213" max="213" width="29.69921875" customWidth="1"/>
    <col min="214" max="219" width="7.796875" customWidth="1"/>
    <col min="220" max="221" width="1.09765625" customWidth="1"/>
    <col min="222" max="222" width="24.59765625" style="73" customWidth="1"/>
    <col min="223" max="223" width="29.69921875" customWidth="1"/>
    <col min="224" max="229" width="7.796875" customWidth="1"/>
    <col min="230" max="231" width="1.09765625" customWidth="1"/>
    <col min="232" max="232" width="24.59765625" style="73" customWidth="1"/>
    <col min="233" max="233" width="29.69921875" customWidth="1"/>
    <col min="234" max="239" width="7.796875" customWidth="1"/>
    <col min="240" max="241" width="1.09765625" customWidth="1"/>
  </cols>
  <sheetData>
    <row r="1" spans="1:232" s="151" customFormat="1" ht="30" customHeight="1" x14ac:dyDescent="0.3">
      <c r="B1" s="618" t="str">
        <f>HLOOKUP(Introduction!$G$4,nametranslations,101,FALSE)</f>
        <v>Water in Schools</v>
      </c>
      <c r="C1" s="184" t="s">
        <v>174</v>
      </c>
      <c r="D1" s="160" t="str">
        <f>+Introduction!$C$7</f>
        <v>Solomon Islands</v>
      </c>
      <c r="E1" s="160"/>
      <c r="F1" s="160"/>
      <c r="G1" s="160"/>
      <c r="H1" s="160"/>
      <c r="I1" s="164"/>
      <c r="J1" s="152"/>
      <c r="K1" s="152"/>
      <c r="L1" s="618" t="str">
        <f>HLOOKUP(Introduction!$G$4,nametranslations,101,FALSE)</f>
        <v>Water in Schools</v>
      </c>
      <c r="M1" s="184" t="s">
        <v>174</v>
      </c>
      <c r="N1" s="160" t="str">
        <f>+Introduction!$C$7</f>
        <v>Solomon Islands</v>
      </c>
      <c r="O1" s="160"/>
      <c r="P1" s="160"/>
      <c r="Q1" s="160"/>
      <c r="R1" s="160"/>
      <c r="S1" s="164"/>
      <c r="T1" s="152"/>
      <c r="U1" s="152"/>
      <c r="V1" s="618" t="str">
        <f>HLOOKUP(Introduction!$G$4,nametranslations,101,FALSE)</f>
        <v>Water in Schools</v>
      </c>
      <c r="W1" s="184">
        <v>2017</v>
      </c>
      <c r="X1" s="160" t="str">
        <f>+Introduction!$C$7</f>
        <v>Solomon Islands</v>
      </c>
      <c r="Y1" s="160"/>
      <c r="Z1" s="160"/>
      <c r="AA1" s="160"/>
      <c r="AB1" s="160"/>
      <c r="AC1" s="164"/>
      <c r="AD1" s="152"/>
      <c r="AE1" s="152"/>
      <c r="AF1" s="618" t="str">
        <f>HLOOKUP(Introduction!$G$4,nametranslations,101,FALSE)</f>
        <v>Water in Schools</v>
      </c>
      <c r="AG1" s="184">
        <v>2018</v>
      </c>
      <c r="AH1" s="160" t="str">
        <f>+Introduction!$C$7</f>
        <v>Solomon Islands</v>
      </c>
      <c r="AI1" s="160"/>
      <c r="AJ1" s="160"/>
      <c r="AK1" s="160"/>
      <c r="AL1" s="160"/>
      <c r="AM1" s="164"/>
      <c r="AN1" s="152"/>
      <c r="AO1" s="152"/>
      <c r="AP1" s="618" t="str">
        <f>HLOOKUP(Introduction!$G$4,nametranslations,101,FALSE)</f>
        <v>Water in Schools</v>
      </c>
      <c r="AQ1" s="184">
        <v>2019</v>
      </c>
      <c r="AR1" s="160" t="str">
        <f>+Introduction!$C$7</f>
        <v>Solomon Islands</v>
      </c>
      <c r="AS1" s="160"/>
      <c r="AT1" s="160"/>
      <c r="AU1" s="160"/>
      <c r="AV1" s="160"/>
      <c r="AW1" s="164"/>
      <c r="AX1" s="152"/>
      <c r="AY1" s="152"/>
      <c r="AZ1" s="618" t="str">
        <f>HLOOKUP(Introduction!$G$4,nametranslations,101,FALSE)</f>
        <v>Water in Schools</v>
      </c>
      <c r="BA1" s="184">
        <v>2023</v>
      </c>
      <c r="BB1" s="160" t="str">
        <f>+Introduction!$C$7</f>
        <v>Solomon Islands</v>
      </c>
      <c r="BC1" s="160"/>
      <c r="BD1" s="160"/>
      <c r="BE1" s="160"/>
      <c r="BF1" s="160"/>
      <c r="BG1" s="164"/>
      <c r="BH1" s="152"/>
      <c r="BI1" s="152"/>
      <c r="BJ1" s="618" t="str">
        <f>HLOOKUP(Introduction!$G$4,nametranslations,101,FALSE)</f>
        <v>Water in Schools</v>
      </c>
      <c r="BK1" s="184">
        <v>2024</v>
      </c>
      <c r="BL1" s="160" t="str">
        <f>+Introduction!$C$7</f>
        <v>Solomon Islands</v>
      </c>
      <c r="BM1" s="160"/>
      <c r="BN1" s="160"/>
      <c r="BO1" s="160"/>
      <c r="BP1" s="160"/>
      <c r="BQ1" s="164"/>
      <c r="BR1" s="152"/>
      <c r="BS1" s="152"/>
      <c r="BT1" s="618" t="str">
        <f>HLOOKUP(Introduction!$G$4,nametranslations,101,FALSE)</f>
        <v>Water in Schools</v>
      </c>
      <c r="BU1" s="184">
        <v>2024</v>
      </c>
      <c r="BV1" s="160" t="str">
        <f>+Introduction!$C$7</f>
        <v>Solomon Islands</v>
      </c>
      <c r="BW1" s="160"/>
      <c r="BX1" s="160"/>
      <c r="BY1" s="160"/>
      <c r="BZ1" s="160"/>
      <c r="CA1" s="164"/>
      <c r="CB1" s="152"/>
      <c r="CC1" s="152"/>
    </row>
    <row r="2" spans="1:232" s="151" customFormat="1" ht="30" customHeight="1" x14ac:dyDescent="0.3">
      <c r="A2" s="359" t="s">
        <v>259</v>
      </c>
      <c r="B2" s="161" t="s">
        <v>172</v>
      </c>
      <c r="C2" s="121" t="s">
        <v>127</v>
      </c>
      <c r="D2" s="121" t="s">
        <v>130</v>
      </c>
      <c r="E2" s="162"/>
      <c r="F2" s="162"/>
      <c r="G2" s="162"/>
      <c r="H2" s="162"/>
      <c r="I2" s="163"/>
      <c r="J2" s="152" t="s">
        <v>175</v>
      </c>
      <c r="K2" s="152"/>
      <c r="L2" s="161" t="s">
        <v>173</v>
      </c>
      <c r="M2" s="121" t="s">
        <v>145</v>
      </c>
      <c r="N2" s="121" t="s">
        <v>144</v>
      </c>
      <c r="O2" s="162"/>
      <c r="P2" s="162"/>
      <c r="Q2" s="162"/>
      <c r="R2" s="162"/>
      <c r="S2" s="163"/>
      <c r="T2" s="152" t="s">
        <v>175</v>
      </c>
      <c r="U2" s="152"/>
      <c r="V2" s="161" t="s">
        <v>189</v>
      </c>
      <c r="W2" s="121" t="s">
        <v>145</v>
      </c>
      <c r="X2" s="121" t="s">
        <v>144</v>
      </c>
      <c r="Y2" s="162"/>
      <c r="Z2" s="162"/>
      <c r="AA2" s="162"/>
      <c r="AB2" s="162"/>
      <c r="AC2" s="163"/>
      <c r="AD2" s="152" t="s">
        <v>175</v>
      </c>
      <c r="AE2" s="152"/>
      <c r="AF2" s="161" t="s">
        <v>193</v>
      </c>
      <c r="AG2" s="121" t="s">
        <v>127</v>
      </c>
      <c r="AH2" s="121" t="s">
        <v>194</v>
      </c>
      <c r="AI2" s="162"/>
      <c r="AJ2" s="162"/>
      <c r="AK2" s="162"/>
      <c r="AL2" s="162"/>
      <c r="AM2" s="163"/>
      <c r="AN2" s="152" t="s">
        <v>175</v>
      </c>
      <c r="AO2" s="152"/>
      <c r="AP2" s="161" t="s">
        <v>190</v>
      </c>
      <c r="AQ2" s="121" t="s">
        <v>145</v>
      </c>
      <c r="AR2" s="121" t="s">
        <v>144</v>
      </c>
      <c r="AS2" s="162"/>
      <c r="AT2" s="162"/>
      <c r="AU2" s="162"/>
      <c r="AV2" s="162"/>
      <c r="AW2" s="163"/>
      <c r="AX2" s="152" t="s">
        <v>175</v>
      </c>
      <c r="AY2" s="152"/>
      <c r="AZ2" s="161" t="s">
        <v>277</v>
      </c>
      <c r="BA2" s="121" t="s">
        <v>145</v>
      </c>
      <c r="BB2" s="121" t="s">
        <v>144</v>
      </c>
      <c r="BC2" s="162"/>
      <c r="BD2" s="162"/>
      <c r="BE2" s="162"/>
      <c r="BF2" s="162"/>
      <c r="BG2" s="163"/>
      <c r="BH2" s="152" t="s">
        <v>175</v>
      </c>
      <c r="BI2" s="152"/>
      <c r="BJ2" s="161" t="s">
        <v>278</v>
      </c>
      <c r="BK2" s="121" t="s">
        <v>145</v>
      </c>
      <c r="BL2" s="121" t="s">
        <v>144</v>
      </c>
      <c r="BM2" s="162"/>
      <c r="BN2" s="162"/>
      <c r="BO2" s="162"/>
      <c r="BP2" s="162"/>
      <c r="BQ2" s="163"/>
      <c r="BR2" s="152" t="s">
        <v>175</v>
      </c>
      <c r="BS2" s="152"/>
      <c r="BT2" s="161" t="s">
        <v>280</v>
      </c>
      <c r="BU2" s="121" t="s">
        <v>127</v>
      </c>
      <c r="BV2" s="121" t="s">
        <v>281</v>
      </c>
      <c r="BW2" s="162"/>
      <c r="BX2" s="162"/>
      <c r="BY2" s="162"/>
      <c r="BZ2" s="162"/>
      <c r="CA2" s="163"/>
      <c r="CB2" s="152" t="s">
        <v>175</v>
      </c>
      <c r="CC2" s="152"/>
    </row>
    <row r="3" spans="1:232" s="129" customFormat="1" ht="18" customHeight="1" x14ac:dyDescent="0.3">
      <c r="A3" s="359"/>
      <c r="B3" s="122" t="str">
        <f>HLOOKUP(Introduction!$G$4,nametranslations,152,FALSE)</f>
        <v>Definition</v>
      </c>
      <c r="C3" s="123" t="str">
        <f>HLOOKUP(Introduction!$G$4,nametranslations,102,FALSE)</f>
        <v>Estimates (%)</v>
      </c>
      <c r="D3" s="124" t="str">
        <f>HLOOKUP(Introduction!$G$4,nametranslations,24,FALSE)</f>
        <v>Total</v>
      </c>
      <c r="E3" s="125" t="str">
        <f>HLOOKUP(Introduction!$G$4,nametranslations,26,FALSE)</f>
        <v>Urban</v>
      </c>
      <c r="F3" s="125" t="str">
        <f>HLOOKUP(Introduction!$G$4,nametranslations,25,FALSE)</f>
        <v>Rural</v>
      </c>
      <c r="G3" s="125" t="str">
        <f>HLOOKUP(Introduction!$G$4,nametranslations,27,FALSE)</f>
        <v>Pre-primary</v>
      </c>
      <c r="H3" s="125" t="str">
        <f>HLOOKUP(Introduction!$G$4,nametranslations,28,FALSE)</f>
        <v>Primary</v>
      </c>
      <c r="I3" s="126" t="str">
        <f>HLOOKUP(Introduction!$G$4,nametranslations,29,FALSE)</f>
        <v>Secondary</v>
      </c>
      <c r="J3" s="127"/>
      <c r="K3" s="127"/>
      <c r="L3" s="122" t="str">
        <f>HLOOKUP(Introduction!$G$4,nametranslations,152,FALSE)</f>
        <v>Definition</v>
      </c>
      <c r="M3" s="123" t="str">
        <f>HLOOKUP(Introduction!$G$4,nametranslations,102,FALSE)</f>
        <v>Estimates (%)</v>
      </c>
      <c r="N3" s="124" t="str">
        <f>HLOOKUP(Introduction!$G$4,nametranslations,24,FALSE)</f>
        <v>Total</v>
      </c>
      <c r="O3" s="125" t="str">
        <f>HLOOKUP(Introduction!$G$4,nametranslations,26,FALSE)</f>
        <v>Urban</v>
      </c>
      <c r="P3" s="125" t="str">
        <f>HLOOKUP(Introduction!$G$4,nametranslations,25,FALSE)</f>
        <v>Rural</v>
      </c>
      <c r="Q3" s="125" t="str">
        <f>HLOOKUP(Introduction!$G$4,nametranslations,27,FALSE)</f>
        <v>Pre-primary</v>
      </c>
      <c r="R3" s="125" t="str">
        <f>HLOOKUP(Introduction!$G$4,nametranslations,28,FALSE)</f>
        <v>Primary</v>
      </c>
      <c r="S3" s="126" t="str">
        <f>HLOOKUP(Introduction!$G$4,nametranslations,29,FALSE)</f>
        <v>Secondary</v>
      </c>
      <c r="T3" s="127"/>
      <c r="U3" s="127"/>
      <c r="V3" s="122" t="str">
        <f>HLOOKUP(Introduction!$G$4,nametranslations,152,FALSE)</f>
        <v>Definition</v>
      </c>
      <c r="W3" s="123" t="str">
        <f>HLOOKUP(Introduction!$G$4,nametranslations,102,FALSE)</f>
        <v>Estimates (%)</v>
      </c>
      <c r="X3" s="124" t="str">
        <f>HLOOKUP(Introduction!$G$4,nametranslations,24,FALSE)</f>
        <v>Total</v>
      </c>
      <c r="Y3" s="125" t="str">
        <f>HLOOKUP(Introduction!$G$4,nametranslations,26,FALSE)</f>
        <v>Urban</v>
      </c>
      <c r="Z3" s="125" t="str">
        <f>HLOOKUP(Introduction!$G$4,nametranslations,25,FALSE)</f>
        <v>Rural</v>
      </c>
      <c r="AA3" s="125" t="str">
        <f>HLOOKUP(Introduction!$G$4,nametranslations,27,FALSE)</f>
        <v>Pre-primary</v>
      </c>
      <c r="AB3" s="125" t="str">
        <f>HLOOKUP(Introduction!$G$4,nametranslations,28,FALSE)</f>
        <v>Primary</v>
      </c>
      <c r="AC3" s="126" t="str">
        <f>HLOOKUP(Introduction!$G$4,nametranslations,29,FALSE)</f>
        <v>Secondary</v>
      </c>
      <c r="AD3" s="127"/>
      <c r="AE3" s="127"/>
      <c r="AF3" s="122" t="str">
        <f>HLOOKUP(Introduction!$G$4,nametranslations,152,FALSE)</f>
        <v>Definition</v>
      </c>
      <c r="AG3" s="123" t="str">
        <f>HLOOKUP(Introduction!$G$4,nametranslations,102,FALSE)</f>
        <v>Estimates (%)</v>
      </c>
      <c r="AH3" s="124" t="str">
        <f>HLOOKUP(Introduction!$G$4,nametranslations,24,FALSE)</f>
        <v>Total</v>
      </c>
      <c r="AI3" s="125" t="str">
        <f>HLOOKUP(Introduction!$G$4,nametranslations,26,FALSE)</f>
        <v>Urban</v>
      </c>
      <c r="AJ3" s="125" t="str">
        <f>HLOOKUP(Introduction!$G$4,nametranslations,25,FALSE)</f>
        <v>Rural</v>
      </c>
      <c r="AK3" s="125" t="str">
        <f>HLOOKUP(Introduction!$G$4,nametranslations,27,FALSE)</f>
        <v>Pre-primary</v>
      </c>
      <c r="AL3" s="125" t="str">
        <f>HLOOKUP(Introduction!$G$4,nametranslations,28,FALSE)</f>
        <v>Primary</v>
      </c>
      <c r="AM3" s="126" t="str">
        <f>HLOOKUP(Introduction!$G$4,nametranslations,29,FALSE)</f>
        <v>Secondary</v>
      </c>
      <c r="AN3" s="127"/>
      <c r="AO3" s="127"/>
      <c r="AP3" s="122" t="str">
        <f>HLOOKUP(Introduction!$G$4,nametranslations,152,FALSE)</f>
        <v>Definition</v>
      </c>
      <c r="AQ3" s="123" t="str">
        <f>HLOOKUP(Introduction!$G$4,nametranslations,102,FALSE)</f>
        <v>Estimates (%)</v>
      </c>
      <c r="AR3" s="124" t="str">
        <f>HLOOKUP(Introduction!$G$4,nametranslations,24,FALSE)</f>
        <v>Total</v>
      </c>
      <c r="AS3" s="125" t="str">
        <f>HLOOKUP(Introduction!$G$4,nametranslations,26,FALSE)</f>
        <v>Urban</v>
      </c>
      <c r="AT3" s="125" t="str">
        <f>HLOOKUP(Introduction!$G$4,nametranslations,25,FALSE)</f>
        <v>Rural</v>
      </c>
      <c r="AU3" s="125" t="str">
        <f>HLOOKUP(Introduction!$G$4,nametranslations,27,FALSE)</f>
        <v>Pre-primary</v>
      </c>
      <c r="AV3" s="125" t="str">
        <f>HLOOKUP(Introduction!$G$4,nametranslations,28,FALSE)</f>
        <v>Primary</v>
      </c>
      <c r="AW3" s="126" t="str">
        <f>HLOOKUP(Introduction!$G$4,nametranslations,29,FALSE)</f>
        <v>Secondary</v>
      </c>
      <c r="AX3" s="127"/>
      <c r="AY3" s="127"/>
      <c r="AZ3" s="122" t="str">
        <f>HLOOKUP(Introduction!$G$4,nametranslations,152,FALSE)</f>
        <v>Definition</v>
      </c>
      <c r="BA3" s="123" t="str">
        <f>HLOOKUP(Introduction!$G$4,nametranslations,102,FALSE)</f>
        <v>Estimates (%)</v>
      </c>
      <c r="BB3" s="124" t="str">
        <f>HLOOKUP(Introduction!$G$4,nametranslations,24,FALSE)</f>
        <v>Total</v>
      </c>
      <c r="BC3" s="125" t="str">
        <f>HLOOKUP(Introduction!$G$4,nametranslations,26,FALSE)</f>
        <v>Urban</v>
      </c>
      <c r="BD3" s="125" t="str">
        <f>HLOOKUP(Introduction!$G$4,nametranslations,25,FALSE)</f>
        <v>Rural</v>
      </c>
      <c r="BE3" s="125" t="str">
        <f>HLOOKUP(Introduction!$G$4,nametranslations,27,FALSE)</f>
        <v>Pre-primary</v>
      </c>
      <c r="BF3" s="125" t="str">
        <f>HLOOKUP(Introduction!$G$4,nametranslations,28,FALSE)</f>
        <v>Primary</v>
      </c>
      <c r="BG3" s="126" t="str">
        <f>HLOOKUP(Introduction!$G$4,nametranslations,29,FALSE)</f>
        <v>Secondary</v>
      </c>
      <c r="BH3" s="127"/>
      <c r="BI3" s="127"/>
      <c r="BJ3" s="122" t="str">
        <f>HLOOKUP(Introduction!$G$4,nametranslations,152,FALSE)</f>
        <v>Definition</v>
      </c>
      <c r="BK3" s="123" t="str">
        <f>HLOOKUP(Introduction!$G$4,nametranslations,102,FALSE)</f>
        <v>Estimates (%)</v>
      </c>
      <c r="BL3" s="124" t="str">
        <f>HLOOKUP(Introduction!$G$4,nametranslations,24,FALSE)</f>
        <v>Total</v>
      </c>
      <c r="BM3" s="125" t="str">
        <f>HLOOKUP(Introduction!$G$4,nametranslations,26,FALSE)</f>
        <v>Urban</v>
      </c>
      <c r="BN3" s="125" t="str">
        <f>HLOOKUP(Introduction!$G$4,nametranslations,25,FALSE)</f>
        <v>Rural</v>
      </c>
      <c r="BO3" s="125" t="str">
        <f>HLOOKUP(Introduction!$G$4,nametranslations,27,FALSE)</f>
        <v>Pre-primary</v>
      </c>
      <c r="BP3" s="125" t="str">
        <f>HLOOKUP(Introduction!$G$4,nametranslations,28,FALSE)</f>
        <v>Primary</v>
      </c>
      <c r="BQ3" s="126" t="str">
        <f>HLOOKUP(Introduction!$G$4,nametranslations,29,FALSE)</f>
        <v>Secondary</v>
      </c>
      <c r="BR3" s="127"/>
      <c r="BS3" s="127"/>
      <c r="BT3" s="122" t="str">
        <f>HLOOKUP(Introduction!$G$4,nametranslations,152,FALSE)</f>
        <v>Definition</v>
      </c>
      <c r="BU3" s="123" t="str">
        <f>HLOOKUP(Introduction!$G$4,nametranslations,102,FALSE)</f>
        <v>Estimates (%)</v>
      </c>
      <c r="BV3" s="124" t="str">
        <f>HLOOKUP(Introduction!$G$4,nametranslations,24,FALSE)</f>
        <v>Total</v>
      </c>
      <c r="BW3" s="125" t="str">
        <f>HLOOKUP(Introduction!$G$4,nametranslations,26,FALSE)</f>
        <v>Urban</v>
      </c>
      <c r="BX3" s="125" t="str">
        <f>HLOOKUP(Introduction!$G$4,nametranslations,25,FALSE)</f>
        <v>Rural</v>
      </c>
      <c r="BY3" s="125" t="str">
        <f>HLOOKUP(Introduction!$G$4,nametranslations,27,FALSE)</f>
        <v>Pre-primary</v>
      </c>
      <c r="BZ3" s="125" t="str">
        <f>HLOOKUP(Introduction!$G$4,nametranslations,28,FALSE)</f>
        <v>Primary</v>
      </c>
      <c r="CA3" s="126" t="str">
        <f>HLOOKUP(Introduction!$G$4,nametranslations,29,FALSE)</f>
        <v>Secondary</v>
      </c>
      <c r="CB3" s="127"/>
      <c r="CC3" s="127"/>
      <c r="CD3" s="128"/>
      <c r="CN3" s="128"/>
      <c r="CX3" s="128"/>
      <c r="DH3" s="128"/>
      <c r="DR3" s="128"/>
      <c r="EB3" s="128"/>
      <c r="EL3" s="128"/>
      <c r="EV3" s="128"/>
      <c r="FF3" s="128"/>
      <c r="FP3" s="128"/>
      <c r="FZ3" s="128"/>
      <c r="GJ3" s="128"/>
      <c r="GT3" s="128"/>
      <c r="HD3" s="128"/>
      <c r="HN3" s="128"/>
      <c r="HX3" s="128"/>
    </row>
    <row r="4" spans="1:232" s="2" customFormat="1" x14ac:dyDescent="0.3">
      <c r="A4" s="642" t="str">
        <f>IF(ISBLANK('Data Summary'!A6),"",'Data Summary'!A6)</f>
        <v>SLB_2016_SUR</v>
      </c>
      <c r="B4" s="67"/>
      <c r="C4" s="12" t="str">
        <f>HLOOKUP(Introduction!$G$4,nametranslations,103,FALSE)</f>
        <v>No water source</v>
      </c>
      <c r="D4" s="7" t="str">
        <f>IF(COUNTA(D13)=0,"",D13)</f>
        <v/>
      </c>
      <c r="E4" s="7" t="str">
        <f t="shared" ref="E4:I4" si="0">IF(COUNTA(E13)=0,"",E13)</f>
        <v/>
      </c>
      <c r="F4" s="7" t="str">
        <f t="shared" si="0"/>
        <v/>
      </c>
      <c r="G4" s="7" t="str">
        <f t="shared" si="0"/>
        <v/>
      </c>
      <c r="H4" s="7" t="str">
        <f t="shared" si="0"/>
        <v/>
      </c>
      <c r="I4" s="26" t="str">
        <f t="shared" si="0"/>
        <v/>
      </c>
      <c r="J4" s="20"/>
      <c r="K4" s="20"/>
      <c r="L4" s="67"/>
      <c r="M4" s="12" t="str">
        <f>HLOOKUP(Introduction!$G$4,nametranslations,103,FALSE)</f>
        <v>No water source</v>
      </c>
      <c r="N4" s="7" t="str">
        <f t="shared" ref="N4:S4" si="1">IF(COUNTA(N13)=0,"",N13)</f>
        <v/>
      </c>
      <c r="O4" s="7" t="str">
        <f t="shared" si="1"/>
        <v/>
      </c>
      <c r="P4" s="7" t="str">
        <f t="shared" si="1"/>
        <v/>
      </c>
      <c r="Q4" s="7" t="str">
        <f t="shared" si="1"/>
        <v/>
      </c>
      <c r="R4" s="7" t="str">
        <f t="shared" si="1"/>
        <v/>
      </c>
      <c r="S4" s="26" t="str">
        <f t="shared" si="1"/>
        <v/>
      </c>
      <c r="T4" s="20"/>
      <c r="U4" s="20"/>
      <c r="V4" s="67"/>
      <c r="W4" s="12" t="str">
        <f>HLOOKUP(Introduction!$G$4,nametranslations,103,FALSE)</f>
        <v>No water source</v>
      </c>
      <c r="X4" s="7" t="str">
        <f t="shared" ref="X4:AC4" si="2">IF(COUNTA(X13)=0,"",X13)</f>
        <v/>
      </c>
      <c r="Y4" s="7" t="str">
        <f t="shared" si="2"/>
        <v/>
      </c>
      <c r="Z4" s="7" t="str">
        <f t="shared" si="2"/>
        <v/>
      </c>
      <c r="AA4" s="7" t="str">
        <f t="shared" si="2"/>
        <v/>
      </c>
      <c r="AB4" s="7" t="str">
        <f t="shared" si="2"/>
        <v/>
      </c>
      <c r="AC4" s="26" t="str">
        <f t="shared" si="2"/>
        <v/>
      </c>
      <c r="AD4" s="20"/>
      <c r="AE4" s="20"/>
      <c r="AF4" s="67"/>
      <c r="AG4" s="12" t="str">
        <f>HLOOKUP(Introduction!$G$4,nametranslations,103,FALSE)</f>
        <v>No water source</v>
      </c>
      <c r="AH4" s="7">
        <f t="shared" ref="AH4:AM4" si="3">IF(COUNTA(AH13)=0,"",AH13)</f>
        <v>27.212179267364416</v>
      </c>
      <c r="AI4" s="7" t="str">
        <f t="shared" si="3"/>
        <v/>
      </c>
      <c r="AJ4" s="7" t="str">
        <f t="shared" si="3"/>
        <v/>
      </c>
      <c r="AK4" s="7">
        <f t="shared" si="3"/>
        <v>37.919460000000001</v>
      </c>
      <c r="AL4" s="7">
        <f t="shared" si="3"/>
        <v>25.94595</v>
      </c>
      <c r="AM4" s="26">
        <f t="shared" si="3"/>
        <v>14.646459999999999</v>
      </c>
      <c r="AN4" s="20"/>
      <c r="AO4" s="20"/>
      <c r="AP4" s="67"/>
      <c r="AQ4" s="12" t="str">
        <f>HLOOKUP(Introduction!$G$4,nametranslations,103,FALSE)</f>
        <v>No water source</v>
      </c>
      <c r="AR4" s="7" t="str">
        <f t="shared" ref="AR4:AW4" si="4">IF(COUNTA(AR13)=0,"",AR13)</f>
        <v/>
      </c>
      <c r="AS4" s="7" t="str">
        <f t="shared" si="4"/>
        <v/>
      </c>
      <c r="AT4" s="7" t="str">
        <f t="shared" si="4"/>
        <v/>
      </c>
      <c r="AU4" s="7" t="str">
        <f t="shared" si="4"/>
        <v/>
      </c>
      <c r="AV4" s="7" t="str">
        <f t="shared" si="4"/>
        <v/>
      </c>
      <c r="AW4" s="26" t="str">
        <f t="shared" si="4"/>
        <v/>
      </c>
      <c r="AX4" s="20"/>
      <c r="AY4" s="20"/>
      <c r="AZ4" s="67"/>
      <c r="BA4" s="12" t="str">
        <f>HLOOKUP(Introduction!$G$4,nametranslations,103,FALSE)</f>
        <v>No water source</v>
      </c>
      <c r="BB4" s="7" t="str">
        <f t="shared" ref="BB4:BG4" si="5">IF(COUNTA(BB13)=0,"",BB13)</f>
        <v/>
      </c>
      <c r="BC4" s="7" t="str">
        <f t="shared" si="5"/>
        <v/>
      </c>
      <c r="BD4" s="7" t="str">
        <f t="shared" si="5"/>
        <v/>
      </c>
      <c r="BE4" s="7" t="str">
        <f t="shared" si="5"/>
        <v/>
      </c>
      <c r="BF4" s="7" t="str">
        <f t="shared" si="5"/>
        <v/>
      </c>
      <c r="BG4" s="26" t="str">
        <f t="shared" si="5"/>
        <v/>
      </c>
      <c r="BH4" s="20"/>
      <c r="BI4" s="20"/>
      <c r="BJ4" s="67"/>
      <c r="BK4" s="12" t="str">
        <f>HLOOKUP(Introduction!$G$4,nametranslations,103,FALSE)</f>
        <v>No water source</v>
      </c>
      <c r="BL4" s="7" t="str">
        <f t="shared" ref="BL4:BQ4" si="6">IF(COUNTA(BL13)=0,"",BL13)</f>
        <v/>
      </c>
      <c r="BM4" s="7" t="str">
        <f t="shared" si="6"/>
        <v/>
      </c>
      <c r="BN4" s="7" t="str">
        <f t="shared" si="6"/>
        <v/>
      </c>
      <c r="BO4" s="7" t="str">
        <f t="shared" si="6"/>
        <v/>
      </c>
      <c r="BP4" s="7" t="str">
        <f t="shared" si="6"/>
        <v/>
      </c>
      <c r="BQ4" s="26" t="str">
        <f t="shared" si="6"/>
        <v/>
      </c>
      <c r="BR4" s="20"/>
      <c r="BS4" s="20"/>
      <c r="BT4" s="67"/>
      <c r="BU4" s="12" t="str">
        <f>HLOOKUP(Introduction!$G$4,nametranslations,103,FALSE)</f>
        <v>No water source</v>
      </c>
      <c r="BV4" s="7">
        <f t="shared" ref="BV4:CA4" si="7">IF(COUNTA(BV13)=0,"",BV13)</f>
        <v>12.29</v>
      </c>
      <c r="BW4" s="7" t="str">
        <f t="shared" si="7"/>
        <v/>
      </c>
      <c r="BX4" s="7" t="str">
        <f t="shared" si="7"/>
        <v/>
      </c>
      <c r="BY4" s="7" t="str">
        <f t="shared" si="7"/>
        <v/>
      </c>
      <c r="BZ4" s="7" t="str">
        <f t="shared" si="7"/>
        <v/>
      </c>
      <c r="CA4" s="26" t="str">
        <f t="shared" si="7"/>
        <v/>
      </c>
      <c r="CB4" s="20"/>
      <c r="CC4" s="20"/>
      <c r="CD4" s="74"/>
      <c r="CN4" s="74"/>
      <c r="CX4" s="74"/>
      <c r="DH4" s="74"/>
      <c r="DR4" s="74"/>
      <c r="EB4" s="74"/>
      <c r="EL4" s="74"/>
      <c r="EV4" s="74"/>
      <c r="FF4" s="74"/>
      <c r="FP4" s="74"/>
      <c r="FZ4" s="74"/>
      <c r="GJ4" s="74"/>
      <c r="GT4" s="74"/>
      <c r="HD4" s="74"/>
      <c r="HN4" s="74"/>
      <c r="HX4" s="74"/>
    </row>
    <row r="5" spans="1:232" s="2" customFormat="1" x14ac:dyDescent="0.3">
      <c r="A5" s="642" t="str">
        <f ca="1">IF(ISBLANK('Data Summary'!A7),"",'Data Summary'!A7)</f>
        <v>SLB_2016_UIS</v>
      </c>
      <c r="B5" s="67"/>
      <c r="C5" s="12" t="str">
        <f>HLOOKUP(Introduction!$G$4,nametranslations,104,FALSE)</f>
        <v>Unimproved</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6" t="str">
        <f>IF((COUNTA(I14:I25)=0)+(COUNTA(I13)=0),"",100-I13-SUMPRODUCT(C14:C25,I14:I25))</f>
        <v/>
      </c>
      <c r="J5" s="20"/>
      <c r="K5" s="20"/>
      <c r="L5" s="67"/>
      <c r="M5" s="12" t="str">
        <f>HLOOKUP(Introduction!$G$4,nametranslations,104,FALSE)</f>
        <v>Unimproved</v>
      </c>
      <c r="N5" s="7"/>
      <c r="O5" s="7" t="str">
        <f>IF((COUNTA(O14:O25)=0)+(COUNTA(O13)=0),"",100-O13-SUMPRODUCT(M14:M25,O14:O25))</f>
        <v/>
      </c>
      <c r="P5" s="7" t="str">
        <f>IF((COUNTA(P14:P25)=0)+(COUNTA(P13)=0),"",100-P13-SUMPRODUCT(M14:M25,P14:P25))</f>
        <v/>
      </c>
      <c r="Q5" s="7"/>
      <c r="R5" s="7"/>
      <c r="S5" s="26"/>
      <c r="T5" s="20"/>
      <c r="U5" s="20"/>
      <c r="V5" s="67"/>
      <c r="W5" s="12" t="str">
        <f>HLOOKUP(Introduction!$G$4,nametranslations,104,FALSE)</f>
        <v>Unimproved</v>
      </c>
      <c r="X5" s="7"/>
      <c r="Y5" s="7" t="str">
        <f>IF((COUNTA(Y14:Y25)=0)+(COUNTA(Y13)=0),"",100-Y13-SUMPRODUCT(W14:W25,Y14:Y25))</f>
        <v/>
      </c>
      <c r="Z5" s="7" t="str">
        <f>IF((COUNTA(Z14:Z25)=0)+(COUNTA(Z13)=0),"",100-Z13-SUMPRODUCT(W14:W25,Z14:Z25))</f>
        <v/>
      </c>
      <c r="AA5" s="7"/>
      <c r="AB5" s="7"/>
      <c r="AC5" s="26"/>
      <c r="AD5" s="20"/>
      <c r="AE5" s="20"/>
      <c r="AF5" s="67"/>
      <c r="AG5" s="12" t="str">
        <f>HLOOKUP(Introduction!$G$4,nametranslations,104,FALSE)</f>
        <v>Unimproved</v>
      </c>
      <c r="AH5" s="7">
        <f>IF((COUNTA(AH14:AH25)=0)+(COUNTA(AH13)=0),"",100-AH13-SUMPRODUCT(AG14:AG25,AH14:AH25))</f>
        <v>5.7564279733587114</v>
      </c>
      <c r="AI5" s="7" t="str">
        <f>IF((COUNTA(AI14:AI25)=0)+(COUNTA(AI13)=0),"",100-AI13-SUMPRODUCT(AG14:AG25,AI14:AI25))</f>
        <v/>
      </c>
      <c r="AJ5" s="7" t="str">
        <f>IF((COUNTA(AJ14:AJ25)=0)+(COUNTA(AJ13)=0),"",100-AJ13-SUMPRODUCT(AG14:AG25,AJ14:AJ25))</f>
        <v/>
      </c>
      <c r="AK5" s="7">
        <f>IF((COUNTA(AK14:AK25)=0)+(COUNTA(AK13)=0),"",100-AK13-SUMPRODUCT(AG14:AG25,AK14:AK25))</f>
        <v>5.3691299999999984</v>
      </c>
      <c r="AL5" s="7">
        <f>IF((COUNTA(AL14:AL25)=0)+(COUNTA(AL13)=0),"",100-AL13-SUMPRODUCT(AG14:AG25,AL14:AL25))</f>
        <v>6.1261299999999892</v>
      </c>
      <c r="AM5" s="26">
        <f>IF((COUNTA(AM14:AM25)=0)+(COUNTA(AM13)=0),"",100-AM13-SUMPRODUCT($C$41:$C$52,AM14:AM25))</f>
        <v>85.353539999999995</v>
      </c>
      <c r="AN5" s="20"/>
      <c r="AO5" s="20"/>
      <c r="AP5" s="67"/>
      <c r="AQ5" s="12" t="str">
        <f>HLOOKUP(Introduction!$G$4,nametranslations,104,FALSE)</f>
        <v>Unimproved</v>
      </c>
      <c r="AR5" s="7"/>
      <c r="AS5" s="7" t="str">
        <f>IF((COUNTA(AS14:AS25)=0)+(COUNTA(AS13)=0),"",100-AS13-SUMPRODUCT(AQ14:AQ25,AS14:AS25))</f>
        <v/>
      </c>
      <c r="AT5" s="7" t="str">
        <f>IF((COUNTA(AT14:AT25)=0)+(COUNTA(AT13)=0),"",100-AT13-SUMPRODUCT(AQ14:AQ25,AT14:AT25))</f>
        <v/>
      </c>
      <c r="AU5" s="7"/>
      <c r="AV5" s="7"/>
      <c r="AW5" s="26"/>
      <c r="AX5" s="20"/>
      <c r="AY5" s="20"/>
      <c r="AZ5" s="67"/>
      <c r="BA5" s="12" t="str">
        <f>HLOOKUP(Introduction!$G$4,nametranslations,104,FALSE)</f>
        <v>Unimproved</v>
      </c>
      <c r="BB5" s="7"/>
      <c r="BC5" s="7" t="str">
        <f>IF((COUNTA(BC14:BC25)=0)+(COUNTA(BC13)=0),"",100-BC13-SUMPRODUCT(BA14:BA25,BC14:BC25))</f>
        <v/>
      </c>
      <c r="BD5" s="7" t="str">
        <f>IF((COUNTA(BD14:BD25)=0)+(COUNTA(BD13)=0),"",100-BD13-SUMPRODUCT(BA14:BA25,BD14:BD25))</f>
        <v/>
      </c>
      <c r="BE5" s="7"/>
      <c r="BF5" s="7"/>
      <c r="BG5" s="26"/>
      <c r="BH5" s="20"/>
      <c r="BI5" s="20"/>
      <c r="BJ5" s="67"/>
      <c r="BK5" s="12" t="str">
        <f>HLOOKUP(Introduction!$G$4,nametranslations,104,FALSE)</f>
        <v>Unimproved</v>
      </c>
      <c r="BL5" s="7"/>
      <c r="BM5" s="7" t="str">
        <f>IF((COUNTA(BM14:BM25)=0)+(COUNTA(BM13)=0),"",100-BM13-SUMPRODUCT(BK14:BK25,BM14:BM25))</f>
        <v/>
      </c>
      <c r="BN5" s="7" t="str">
        <f>IF((COUNTA(BN14:BN25)=0)+(COUNTA(BN13)=0),"",100-BN13-SUMPRODUCT(BK14:BK25,BN14:BN25))</f>
        <v/>
      </c>
      <c r="BO5" s="7"/>
      <c r="BP5" s="7"/>
      <c r="BQ5" s="26"/>
      <c r="BR5" s="20"/>
      <c r="BS5" s="20"/>
      <c r="BT5" s="67"/>
      <c r="BU5" s="12" t="str">
        <f>HLOOKUP(Introduction!$G$4,nametranslations,104,FALSE)</f>
        <v>Unimproved</v>
      </c>
      <c r="BV5" s="7"/>
      <c r="BW5" s="7" t="str">
        <f>IF((COUNTA(BW14:BW25)=0)+(COUNTA(BW13)=0),"",100-BW13-SUMPRODUCT(BU14:BU25,BW14:BW25))</f>
        <v/>
      </c>
      <c r="BX5" s="7" t="str">
        <f>IF((COUNTA(BX14:BX25)=0)+(COUNTA(BX13)=0),"",100-BX13-SUMPRODUCT(BU14:BU25,BX14:BX25))</f>
        <v/>
      </c>
      <c r="BY5" s="7"/>
      <c r="BZ5" s="7"/>
      <c r="CA5" s="26"/>
      <c r="CB5" s="20"/>
      <c r="CC5" s="20"/>
      <c r="CD5" s="74"/>
      <c r="CN5" s="74"/>
      <c r="CX5" s="74"/>
      <c r="DH5" s="74"/>
      <c r="DR5" s="74"/>
      <c r="EB5" s="74"/>
      <c r="EL5" s="74"/>
      <c r="EV5" s="74"/>
      <c r="FF5" s="74"/>
      <c r="FP5" s="74"/>
      <c r="FZ5" s="74"/>
      <c r="GJ5" s="74"/>
      <c r="GT5" s="74"/>
      <c r="HD5" s="74"/>
      <c r="HN5" s="74"/>
      <c r="HX5" s="74"/>
    </row>
    <row r="6" spans="1:232" s="2" customFormat="1" x14ac:dyDescent="0.3">
      <c r="A6" s="642" t="str">
        <f ca="1">IF(ISBLANK('Data Summary'!A8),"",'Data Summary'!A8)</f>
        <v>SLB_2017_UIS</v>
      </c>
      <c r="B6" s="67"/>
      <c r="C6" s="12" t="str">
        <f>HLOOKUP(Introduction!$G$4,nametranslations,75,FALSE)</f>
        <v>Improved</v>
      </c>
      <c r="D6" s="7" t="str">
        <f>IF(COUNTA(D14:D25)=0,"",SUMPRODUCT(D14:D25,C14:C25))</f>
        <v/>
      </c>
      <c r="E6" s="7" t="str">
        <f>IF(COUNTA(E14:E25)=0,"",SUMPRODUCT(E14:E25,C14:C25))</f>
        <v/>
      </c>
      <c r="F6" s="7">
        <f>IF(COUNTA(F14:F25)=0,"",SUMPRODUCT(F14:F25,C14:C25))</f>
        <v>53</v>
      </c>
      <c r="G6" s="7" t="str">
        <f>IF(COUNTA(G14:G25)=0,"",SUMPRODUCT(G14:G25,C14:C25))</f>
        <v/>
      </c>
      <c r="H6" s="7" t="str">
        <f>IF(COUNTA(H14:H25)=0,"",SUMPRODUCT(H14:H25,C14:C25))</f>
        <v/>
      </c>
      <c r="I6" s="26" t="str">
        <f>IF(COUNTA(I14:I25)=0,"",SUMPRODUCT(I14:I25,C14:C25))</f>
        <v/>
      </c>
      <c r="J6" s="20"/>
      <c r="K6" s="20"/>
      <c r="L6" s="67"/>
      <c r="M6" s="12" t="str">
        <f>HLOOKUP(Introduction!$G$4,nametranslations,75,FALSE)</f>
        <v>Improved</v>
      </c>
      <c r="N6" s="7" t="str">
        <f>IF(COUNTA(N14:N25)=0,"",SUMPRODUCT(N14:N25,M14:M25))</f>
        <v/>
      </c>
      <c r="O6" s="7" t="str">
        <f>IF(COUNTA(O14:O25)=0,"",SUMPRODUCT(O14:O25,M14:M25))</f>
        <v/>
      </c>
      <c r="P6" s="7" t="str">
        <f>IF(COUNTA(P14:P25)=0,"",SUMPRODUCT(P14:P25,M14:M25))</f>
        <v/>
      </c>
      <c r="Q6" s="7" t="str">
        <f>IF(COUNTA(Q14:Q25)=0,"",SUMPRODUCT(Q14:Q25,M14:M25))</f>
        <v/>
      </c>
      <c r="R6" s="7" t="str">
        <f>IF(COUNTA(R14:R25)=0,"",SUMPRODUCT(R14:R25,M14:M25))</f>
        <v/>
      </c>
      <c r="S6" s="26" t="str">
        <f>IF(COUNTA(S14:S25)=0,"",SUMPRODUCT(S14:S25,M14:M25))</f>
        <v/>
      </c>
      <c r="T6" s="20"/>
      <c r="U6" s="20"/>
      <c r="V6" s="67"/>
      <c r="W6" s="12" t="str">
        <f>HLOOKUP(Introduction!$G$4,nametranslations,75,FALSE)</f>
        <v>Improved</v>
      </c>
      <c r="X6" s="7" t="str">
        <f>IF(COUNTA(X14:X25)=0,"",SUMPRODUCT(X14:X25,W14:W25))</f>
        <v/>
      </c>
      <c r="Y6" s="7" t="str">
        <f>IF(COUNTA(Y14:Y25)=0,"",SUMPRODUCT(Y14:Y25,W14:W25))</f>
        <v/>
      </c>
      <c r="Z6" s="7" t="str">
        <f>IF(COUNTA(Z14:Z25)=0,"",SUMPRODUCT(Z14:Z25,W14:W25))</f>
        <v/>
      </c>
      <c r="AA6" s="7" t="str">
        <f>IF(COUNTA(AA14:AA25)=0,"",SUMPRODUCT(AA14:AA25,W14:W25))</f>
        <v/>
      </c>
      <c r="AB6" s="7" t="str">
        <f>IF(COUNTA(AB14:AB25)=0,"",SUMPRODUCT(AB14:AB25,W14:W25))</f>
        <v/>
      </c>
      <c r="AC6" s="26" t="str">
        <f>IF(COUNTA(AC14:AC25)=0,"",SUMPRODUCT(AC14:AC25,W14:W25))</f>
        <v/>
      </c>
      <c r="AD6" s="20"/>
      <c r="AE6" s="20"/>
      <c r="AF6" s="67"/>
      <c r="AG6" s="12" t="str">
        <f>HLOOKUP(Introduction!$G$4,nametranslations,75,FALSE)</f>
        <v>Improved</v>
      </c>
      <c r="AH6" s="7">
        <f>IF(COUNTA(AH14:AH25)=0,"",SUMPRODUCT(AH14:AH25,AG14:AG25))</f>
        <v>67.031392759276869</v>
      </c>
      <c r="AI6" s="7" t="str">
        <f>IF(COUNTA(AI14:AI25)=0,"",SUMPRODUCT(AI14:AI25,AG14:AG25))</f>
        <v/>
      </c>
      <c r="AJ6" s="7" t="str">
        <f>IF(COUNTA(AJ14:AJ25)=0,"",SUMPRODUCT(AJ14:AJ25,AG14:AG25))</f>
        <v/>
      </c>
      <c r="AK6" s="7">
        <f>IF(COUNTA(AK14:AK25)=0,"",SUMPRODUCT(AK14:AK25,AG14:AG25))</f>
        <v>56.711410000000001</v>
      </c>
      <c r="AL6" s="7">
        <f>IF(COUNTA(AL14:AL25)=0,"",SUMPRODUCT(AL14:AL25,AG14:AG25))</f>
        <v>67.927920000000015</v>
      </c>
      <c r="AM6" s="26">
        <f>IF(COUNTA(AM14:AM25)=0,"",SUMPRODUCT(AM14:AM25,AG14:AG25))</f>
        <v>80.050494999999984</v>
      </c>
      <c r="AN6" s="20"/>
      <c r="AO6" s="20"/>
      <c r="AP6" s="67"/>
      <c r="AQ6" s="12" t="str">
        <f>HLOOKUP(Introduction!$G$4,nametranslations,75,FALSE)</f>
        <v>Improved</v>
      </c>
      <c r="AR6" s="7" t="str">
        <f>IF(COUNTA(AR14:AR25)=0,"",SUMPRODUCT(AR14:AR25,AQ14:AQ25))</f>
        <v/>
      </c>
      <c r="AS6" s="7" t="str">
        <f>IF(COUNTA(AS14:AS25)=0,"",SUMPRODUCT(AS14:AS25,AQ14:AQ25))</f>
        <v/>
      </c>
      <c r="AT6" s="7" t="str">
        <f>IF(COUNTA(AT14:AT25)=0,"",SUMPRODUCT(AT14:AT25,AQ14:AQ25))</f>
        <v/>
      </c>
      <c r="AU6" s="7" t="str">
        <f>IF(COUNTA(AU14:AU25)=0,"",SUMPRODUCT(AU14:AU25,AQ14:AQ25))</f>
        <v/>
      </c>
      <c r="AV6" s="7" t="str">
        <f>IF(COUNTA(AV14:AV25)=0,"",SUMPRODUCT(AV14:AV25,AQ14:AQ25))</f>
        <v/>
      </c>
      <c r="AW6" s="26" t="str">
        <f>IF(COUNTA(AW14:AW25)=0,"",SUMPRODUCT(AW14:AW25,AQ14:AQ25))</f>
        <v/>
      </c>
      <c r="AX6" s="20"/>
      <c r="AY6" s="20"/>
      <c r="AZ6" s="67"/>
      <c r="BA6" s="12" t="str">
        <f>HLOOKUP(Introduction!$G$4,nametranslations,75,FALSE)</f>
        <v>Improved</v>
      </c>
      <c r="BB6" s="7" t="str">
        <f>IF(COUNTA(BB14:BB25)=0,"",SUMPRODUCT(BB14:BB25,BA14:BA25))</f>
        <v/>
      </c>
      <c r="BC6" s="7" t="str">
        <f>IF(COUNTA(BC14:BC25)=0,"",SUMPRODUCT(BC14:BC25,BA14:BA25))</f>
        <v/>
      </c>
      <c r="BD6" s="7" t="str">
        <f>IF(COUNTA(BD14:BD25)=0,"",SUMPRODUCT(BD14:BD25,BA14:BA25))</f>
        <v/>
      </c>
      <c r="BE6" s="7" t="str">
        <f>IF(COUNTA(BE14:BE25)=0,"",SUMPRODUCT(BE14:BE25,BA14:BA25))</f>
        <v/>
      </c>
      <c r="BF6" s="7" t="str">
        <f>IF(COUNTA(BF14:BF25)=0,"",SUMPRODUCT(BF14:BF25,BA14:BA25))</f>
        <v/>
      </c>
      <c r="BG6" s="26" t="str">
        <f>IF(COUNTA(BG14:BG25)=0,"",SUMPRODUCT(BG14:BG25,BA14:BA25))</f>
        <v/>
      </c>
      <c r="BH6" s="20"/>
      <c r="BI6" s="20"/>
      <c r="BJ6" s="67"/>
      <c r="BK6" s="12" t="str">
        <f>HLOOKUP(Introduction!$G$4,nametranslations,75,FALSE)</f>
        <v>Improved</v>
      </c>
      <c r="BL6" s="7" t="str">
        <f>IF(COUNTA(BL14:BL25)=0,"",SUMPRODUCT(BL14:BL25,BK14:BK25))</f>
        <v/>
      </c>
      <c r="BM6" s="7" t="str">
        <f>IF(COUNTA(BM14:BM25)=0,"",SUMPRODUCT(BM14:BM25,BK14:BK25))</f>
        <v/>
      </c>
      <c r="BN6" s="7" t="str">
        <f>IF(COUNTA(BN14:BN25)=0,"",SUMPRODUCT(BN14:BN25,BK14:BK25))</f>
        <v/>
      </c>
      <c r="BO6" s="7" t="str">
        <f>IF(COUNTA(BO14:BO25)=0,"",SUMPRODUCT(BO14:BO25,BK14:BK25))</f>
        <v/>
      </c>
      <c r="BP6" s="7" t="str">
        <f>IF(COUNTA(BP14:BP25)=0,"",SUMPRODUCT(BP14:BP25,BK14:BK25))</f>
        <v/>
      </c>
      <c r="BQ6" s="26" t="str">
        <f>IF(COUNTA(BQ14:BQ25)=0,"",SUMPRODUCT(BQ14:BQ25,BK14:BK25))</f>
        <v/>
      </c>
      <c r="BR6" s="20"/>
      <c r="BS6" s="20"/>
      <c r="BT6" s="67"/>
      <c r="BU6" s="12" t="str">
        <f>HLOOKUP(Introduction!$G$4,nametranslations,75,FALSE)</f>
        <v>Improved</v>
      </c>
      <c r="BV6" s="7">
        <f>IF(COUNTA(BV14:BV25)=0,"",SUMPRODUCT(BV14:BV25,BU14:BU25))</f>
        <v>87.71</v>
      </c>
      <c r="BW6" s="7" t="str">
        <f>IF(COUNTA(BW14:BW25)=0,"",SUMPRODUCT(BW14:BW25,BU14:BU25))</f>
        <v/>
      </c>
      <c r="BX6" s="7" t="str">
        <f>IF(COUNTA(BX14:BX25)=0,"",SUMPRODUCT(BX14:BX25,BU14:BU25))</f>
        <v/>
      </c>
      <c r="BY6" s="7" t="str">
        <f>IF(COUNTA(BY14:BY25)=0,"",SUMPRODUCT(BY14:BY25,BU14:BU25))</f>
        <v/>
      </c>
      <c r="BZ6" s="7" t="str">
        <f>IF(COUNTA(BZ14:BZ25)=0,"",SUMPRODUCT(BZ14:BZ25,BU14:BU25))</f>
        <v/>
      </c>
      <c r="CA6" s="26" t="str">
        <f>IF(COUNTA(CA14:CA25)=0,"",SUMPRODUCT(CA14:CA25,BU14:BU25))</f>
        <v/>
      </c>
      <c r="CB6" s="20"/>
      <c r="CC6" s="20"/>
      <c r="CD6" s="74"/>
      <c r="CN6" s="74"/>
      <c r="CX6" s="74"/>
      <c r="DH6" s="74"/>
      <c r="DR6" s="74"/>
      <c r="EB6" s="74"/>
      <c r="EL6" s="74"/>
      <c r="EV6" s="74"/>
      <c r="FF6" s="74"/>
      <c r="FP6" s="74"/>
      <c r="FZ6" s="74"/>
      <c r="GJ6" s="74"/>
      <c r="GT6" s="74"/>
      <c r="HD6" s="74"/>
      <c r="HN6" s="74"/>
      <c r="HX6" s="74"/>
    </row>
    <row r="7" spans="1:232" s="2" customFormat="1" x14ac:dyDescent="0.3">
      <c r="A7" s="642" t="str">
        <f ca="1">IF(ISBLANK('Data Summary'!A9),"",'Data Summary'!A9)</f>
        <v>SLB_2018_SUR</v>
      </c>
      <c r="B7" s="67" t="s">
        <v>136</v>
      </c>
      <c r="C7" s="28" t="str">
        <f>HLOOKUP(Introduction!$G$4,nametranslations,105,FALSE)</f>
        <v>Available</v>
      </c>
      <c r="D7" s="6"/>
      <c r="E7" s="6"/>
      <c r="F7" s="6">
        <v>42</v>
      </c>
      <c r="G7" s="6"/>
      <c r="H7" s="6"/>
      <c r="I7" s="26"/>
      <c r="J7" s="20"/>
      <c r="K7" s="20"/>
      <c r="L7" s="67"/>
      <c r="M7" s="28" t="str">
        <f>HLOOKUP(Introduction!$G$4,nametranslations,105,FALSE)</f>
        <v>Available</v>
      </c>
      <c r="N7" s="6"/>
      <c r="O7" s="6"/>
      <c r="P7" s="6"/>
      <c r="Q7" s="6"/>
      <c r="R7" s="6"/>
      <c r="S7" s="26"/>
      <c r="T7" s="20"/>
      <c r="U7" s="20"/>
      <c r="V7" s="67"/>
      <c r="W7" s="28" t="str">
        <f>HLOOKUP(Introduction!$G$4,nametranslations,105,FALSE)</f>
        <v>Available</v>
      </c>
      <c r="X7" s="6"/>
      <c r="Y7" s="6"/>
      <c r="Z7" s="6"/>
      <c r="AA7" s="6"/>
      <c r="AB7" s="6"/>
      <c r="AC7" s="26"/>
      <c r="AD7" s="20"/>
      <c r="AE7" s="20"/>
      <c r="AF7" s="67" t="s">
        <v>207</v>
      </c>
      <c r="AG7" s="28" t="str">
        <f>HLOOKUP(Introduction!$G$4,nametranslations,105,FALSE)</f>
        <v>Available</v>
      </c>
      <c r="AH7" s="6">
        <v>42.626070770694575</v>
      </c>
      <c r="AI7" s="6"/>
      <c r="AJ7" s="6"/>
      <c r="AK7" s="6">
        <v>46.644300000000001</v>
      </c>
      <c r="AL7" s="6">
        <v>57.65766</v>
      </c>
      <c r="AM7" s="26">
        <v>64.646460000000005</v>
      </c>
      <c r="AN7" s="20"/>
      <c r="AO7" s="20"/>
      <c r="AP7" s="67"/>
      <c r="AQ7" s="28" t="str">
        <f>HLOOKUP(Introduction!$G$4,nametranslations,105,FALSE)</f>
        <v>Available</v>
      </c>
      <c r="AR7" s="6"/>
      <c r="AS7" s="6"/>
      <c r="AT7" s="6"/>
      <c r="AU7" s="6"/>
      <c r="AV7" s="6"/>
      <c r="AW7" s="26"/>
      <c r="AX7" s="20"/>
      <c r="AY7" s="20"/>
      <c r="AZ7" s="67"/>
      <c r="BA7" s="28" t="str">
        <f>HLOOKUP(Introduction!$G$4,nametranslations,105,FALSE)</f>
        <v>Available</v>
      </c>
      <c r="BB7" s="6"/>
      <c r="BC7" s="6"/>
      <c r="BD7" s="6"/>
      <c r="BE7" s="6"/>
      <c r="BF7" s="6"/>
      <c r="BG7" s="26"/>
      <c r="BH7" s="20"/>
      <c r="BI7" s="20"/>
      <c r="BJ7" s="67"/>
      <c r="BK7" s="28" t="str">
        <f>HLOOKUP(Introduction!$G$4,nametranslations,105,FALSE)</f>
        <v>Available</v>
      </c>
      <c r="BL7" s="6"/>
      <c r="BM7" s="6"/>
      <c r="BN7" s="6"/>
      <c r="BO7" s="6"/>
      <c r="BP7" s="6"/>
      <c r="BQ7" s="26"/>
      <c r="BR7" s="20"/>
      <c r="BS7" s="20"/>
      <c r="BT7" s="67"/>
      <c r="BU7" s="28" t="str">
        <f>HLOOKUP(Introduction!$G$4,nametranslations,105,FALSE)</f>
        <v>Available</v>
      </c>
      <c r="BV7" s="6"/>
      <c r="BW7" s="6"/>
      <c r="BX7" s="6"/>
      <c r="BY7" s="6"/>
      <c r="BZ7" s="6"/>
      <c r="CA7" s="26"/>
      <c r="CB7" s="20"/>
      <c r="CC7" s="20"/>
      <c r="CD7" s="74"/>
      <c r="CN7" s="74"/>
      <c r="CX7" s="74"/>
      <c r="DH7" s="74"/>
      <c r="DR7" s="74"/>
      <c r="EB7" s="74"/>
      <c r="EL7" s="74"/>
      <c r="EV7" s="74"/>
      <c r="FF7" s="74"/>
      <c r="FP7" s="74"/>
      <c r="FZ7" s="74"/>
      <c r="GJ7" s="74"/>
      <c r="GT7" s="74"/>
      <c r="HD7" s="74"/>
      <c r="HN7" s="74"/>
      <c r="HX7" s="74"/>
    </row>
    <row r="8" spans="1:232" s="2" customFormat="1" ht="15.6" customHeight="1" x14ac:dyDescent="0.3">
      <c r="A8" s="642" t="str">
        <f ca="1">IF(ISBLANK('Data Summary'!A10),"",'Data Summary'!A10)</f>
        <v>SLB_2019_UIS</v>
      </c>
      <c r="B8" s="67" t="s">
        <v>131</v>
      </c>
      <c r="C8" s="28" t="str">
        <f>HLOOKUP(Introduction!$G$4,nametranslations,106,FALSE)</f>
        <v>On premises</v>
      </c>
      <c r="D8" s="7"/>
      <c r="E8" s="7"/>
      <c r="F8" s="7">
        <v>58</v>
      </c>
      <c r="G8" s="7"/>
      <c r="H8" s="7"/>
      <c r="I8" s="26"/>
      <c r="J8" s="20"/>
      <c r="K8" s="20"/>
      <c r="L8" s="67"/>
      <c r="M8" s="28" t="str">
        <f>HLOOKUP(Introduction!$G$4,nametranslations,106,FALSE)</f>
        <v>On premises</v>
      </c>
      <c r="N8" s="7"/>
      <c r="O8" s="7"/>
      <c r="P8" s="7"/>
      <c r="Q8" s="7"/>
      <c r="R8" s="7"/>
      <c r="S8" s="26"/>
      <c r="T8" s="20"/>
      <c r="U8" s="20"/>
      <c r="V8" s="67"/>
      <c r="W8" s="28" t="str">
        <f>HLOOKUP(Introduction!$G$4,nametranslations,106,FALSE)</f>
        <v>On premises</v>
      </c>
      <c r="X8" s="7"/>
      <c r="Y8" s="7"/>
      <c r="Z8" s="7"/>
      <c r="AA8" s="7"/>
      <c r="AB8" s="7"/>
      <c r="AC8" s="26"/>
      <c r="AD8" s="20"/>
      <c r="AE8" s="20"/>
      <c r="AF8" s="67" t="s">
        <v>208</v>
      </c>
      <c r="AG8" s="28" t="str">
        <f>HLOOKUP(Introduction!$G$4,nametranslations,106,FALSE)</f>
        <v>On premises</v>
      </c>
      <c r="AH8" s="7">
        <v>43.862988639391055</v>
      </c>
      <c r="AI8" s="7"/>
      <c r="AJ8" s="7"/>
      <c r="AK8" s="7">
        <v>45.63758</v>
      </c>
      <c r="AL8" s="7">
        <v>58.55856</v>
      </c>
      <c r="AM8" s="26">
        <v>68.686869999999999</v>
      </c>
      <c r="AN8" s="20"/>
      <c r="AO8" s="20"/>
      <c r="AP8" s="67"/>
      <c r="AQ8" s="28" t="str">
        <f>HLOOKUP(Introduction!$G$4,nametranslations,106,FALSE)</f>
        <v>On premises</v>
      </c>
      <c r="AR8" s="7"/>
      <c r="AS8" s="7"/>
      <c r="AT8" s="7"/>
      <c r="AU8" s="7"/>
      <c r="AV8" s="7"/>
      <c r="AW8" s="26"/>
      <c r="AX8" s="20"/>
      <c r="AY8" s="20"/>
      <c r="AZ8" s="67"/>
      <c r="BA8" s="28" t="str">
        <f>HLOOKUP(Introduction!$G$4,nametranslations,106,FALSE)</f>
        <v>On premises</v>
      </c>
      <c r="BB8" s="7"/>
      <c r="BC8" s="7"/>
      <c r="BD8" s="7"/>
      <c r="BE8" s="7"/>
      <c r="BF8" s="7"/>
      <c r="BG8" s="26"/>
      <c r="BH8" s="20"/>
      <c r="BI8" s="20"/>
      <c r="BJ8" s="67"/>
      <c r="BK8" s="28" t="str">
        <f>HLOOKUP(Introduction!$G$4,nametranslations,106,FALSE)</f>
        <v>On premises</v>
      </c>
      <c r="BL8" s="7"/>
      <c r="BM8" s="7"/>
      <c r="BN8" s="7"/>
      <c r="BO8" s="7"/>
      <c r="BP8" s="7"/>
      <c r="BQ8" s="26"/>
      <c r="BR8" s="20"/>
      <c r="BS8" s="20"/>
      <c r="BT8" s="67"/>
      <c r="BU8" s="28" t="str">
        <f>HLOOKUP(Introduction!$G$4,nametranslations,106,FALSE)</f>
        <v>On premises</v>
      </c>
      <c r="BV8" s="7"/>
      <c r="BW8" s="7"/>
      <c r="BX8" s="7"/>
      <c r="BY8" s="7"/>
      <c r="BZ8" s="7"/>
      <c r="CA8" s="26"/>
      <c r="CB8" s="20"/>
      <c r="CC8" s="20"/>
      <c r="CD8" s="74"/>
      <c r="CN8" s="74"/>
      <c r="CX8" s="74"/>
      <c r="DH8" s="74"/>
      <c r="DR8" s="74"/>
      <c r="EB8" s="74"/>
      <c r="EL8" s="74"/>
      <c r="EV8" s="74"/>
      <c r="FF8" s="74"/>
      <c r="FP8" s="74"/>
      <c r="FZ8" s="74"/>
      <c r="GJ8" s="74"/>
      <c r="GT8" s="74"/>
      <c r="HD8" s="74"/>
      <c r="HN8" s="74"/>
      <c r="HX8" s="74"/>
    </row>
    <row r="9" spans="1:232" s="628" customFormat="1" ht="21" customHeight="1" x14ac:dyDescent="0.3">
      <c r="A9" s="643" t="str">
        <f ca="1">IF(ISBLANK('Data Summary'!A11),"",'Data Summary'!A11)</f>
        <v>SLB_2023_UIS</v>
      </c>
      <c r="B9" s="621" t="s">
        <v>134</v>
      </c>
      <c r="C9" s="622" t="str">
        <f>HLOOKUP(Introduction!$G$4,nametranslations,76,FALSE)</f>
        <v>Basic (improved &amp; available)</v>
      </c>
      <c r="D9" s="623"/>
      <c r="E9" s="624"/>
      <c r="F9" s="624">
        <v>14</v>
      </c>
      <c r="G9" s="624"/>
      <c r="H9" s="624"/>
      <c r="I9" s="625"/>
      <c r="J9" s="626"/>
      <c r="K9" s="626"/>
      <c r="L9" s="621" t="s">
        <v>146</v>
      </c>
      <c r="M9" s="622" t="str">
        <f>HLOOKUP(Introduction!$G$4,nametranslations,76,FALSE)</f>
        <v>Basic (improved &amp; available)</v>
      </c>
      <c r="N9" s="623">
        <v>19.14</v>
      </c>
      <c r="O9" s="623"/>
      <c r="P9" s="623"/>
      <c r="Q9" s="623"/>
      <c r="R9" s="623">
        <v>19.559999999999999</v>
      </c>
      <c r="S9" s="625">
        <v>18.73</v>
      </c>
      <c r="T9" s="626"/>
      <c r="U9" s="626"/>
      <c r="V9" s="621" t="s">
        <v>146</v>
      </c>
      <c r="W9" s="622" t="str">
        <f>HLOOKUP(Introduction!$G$4,nametranslations,76,FALSE)</f>
        <v>Basic (improved &amp; available)</v>
      </c>
      <c r="X9" s="623">
        <v>43.346769999999999</v>
      </c>
      <c r="Y9" s="623"/>
      <c r="Z9" s="623"/>
      <c r="AA9" s="623"/>
      <c r="AB9" s="623">
        <v>43.346769999999999</v>
      </c>
      <c r="AC9" s="625"/>
      <c r="AD9" s="626"/>
      <c r="AE9" s="626"/>
      <c r="AF9" s="621" t="s">
        <v>209</v>
      </c>
      <c r="AG9" s="622" t="str">
        <f>HLOOKUP(Introduction!$G$4,nametranslations,76,FALSE)</f>
        <v>Basic (improved &amp; available)</v>
      </c>
      <c r="AH9" s="623">
        <v>42.490388848715504</v>
      </c>
      <c r="AI9" s="623"/>
      <c r="AJ9" s="623"/>
      <c r="AK9" s="623">
        <v>46.644300000000001</v>
      </c>
      <c r="AL9" s="623">
        <v>57.40072</v>
      </c>
      <c r="AM9" s="625">
        <v>64.646460000000005</v>
      </c>
      <c r="AN9" s="626"/>
      <c r="AO9" s="626"/>
      <c r="AP9" s="621" t="s">
        <v>146</v>
      </c>
      <c r="AQ9" s="622" t="str">
        <f>HLOOKUP(Introduction!$G$4,nametranslations,76,FALSE)</f>
        <v>Basic (improved &amp; available)</v>
      </c>
      <c r="AR9" s="623">
        <v>55.681512695608532</v>
      </c>
      <c r="AS9" s="623"/>
      <c r="AT9" s="623"/>
      <c r="AU9" s="623"/>
      <c r="AV9" s="623">
        <v>45.953360000000004</v>
      </c>
      <c r="AW9" s="625">
        <v>65.623781548059696</v>
      </c>
      <c r="AX9" s="626"/>
      <c r="AY9" s="626"/>
      <c r="AZ9" s="621" t="s">
        <v>146</v>
      </c>
      <c r="BA9" s="622" t="str">
        <f>HLOOKUP(Introduction!$G$4,nametranslations,76,FALSE)</f>
        <v>Basic (improved &amp; available)</v>
      </c>
      <c r="BB9" s="623">
        <v>56.473489519112213</v>
      </c>
      <c r="BC9" s="623"/>
      <c r="BD9" s="623"/>
      <c r="BE9" s="623"/>
      <c r="BF9" s="623">
        <v>56.473489519112213</v>
      </c>
      <c r="BG9" s="625" t="s">
        <v>206</v>
      </c>
      <c r="BH9" s="626"/>
      <c r="BI9" s="626"/>
      <c r="BJ9" s="621" t="s">
        <v>146</v>
      </c>
      <c r="BK9" s="622" t="str">
        <f>HLOOKUP(Introduction!$G$4,nametranslations,76,FALSE)</f>
        <v>Basic (improved &amp; available)</v>
      </c>
      <c r="BL9" s="623">
        <v>50.123456790123463</v>
      </c>
      <c r="BM9" s="623"/>
      <c r="BN9" s="623"/>
      <c r="BO9" s="623"/>
      <c r="BP9" s="623">
        <v>50.123456790123463</v>
      </c>
      <c r="BQ9" s="625" t="s">
        <v>206</v>
      </c>
      <c r="BR9" s="626"/>
      <c r="BS9" s="626"/>
      <c r="BT9" s="621" t="s">
        <v>146</v>
      </c>
      <c r="BU9" s="622" t="str">
        <f>HLOOKUP(Introduction!$G$4,nametranslations,76,FALSE)</f>
        <v>Basic (improved &amp; available)</v>
      </c>
      <c r="BV9" s="623">
        <v>41.16</v>
      </c>
      <c r="BW9" s="623"/>
      <c r="BX9" s="623"/>
      <c r="BY9" s="623"/>
      <c r="BZ9" s="623"/>
      <c r="CA9" s="625" t="s">
        <v>206</v>
      </c>
      <c r="CB9" s="626"/>
      <c r="CC9" s="626"/>
      <c r="CD9" s="627"/>
      <c r="CN9" s="627"/>
      <c r="CX9" s="627"/>
      <c r="DH9" s="627"/>
      <c r="DR9" s="627"/>
      <c r="EB9" s="627"/>
      <c r="EL9" s="627"/>
      <c r="EV9" s="627"/>
      <c r="FF9" s="627"/>
      <c r="FP9" s="627"/>
      <c r="FZ9" s="627"/>
      <c r="GJ9" s="627"/>
      <c r="GT9" s="627"/>
      <c r="HD9" s="627"/>
      <c r="HN9" s="627"/>
      <c r="HX9" s="627"/>
    </row>
    <row r="10" spans="1:232" s="628" customFormat="1" ht="21" customHeight="1" x14ac:dyDescent="0.3">
      <c r="A10" s="643" t="str">
        <f ca="1">IF(ISBLANK('Data Summary'!A12),"",'Data Summary'!A12)</f>
        <v>SLB_2024_UIS</v>
      </c>
      <c r="B10" s="621"/>
      <c r="C10" s="622" t="str">
        <f>HLOOKUP(Introduction!$G$4,nametranslations,107,FALSE)</f>
        <v>Improved &amp; on-premises</v>
      </c>
      <c r="D10" s="629"/>
      <c r="E10" s="624"/>
      <c r="F10" s="624"/>
      <c r="G10" s="624"/>
      <c r="H10" s="624"/>
      <c r="I10" s="625"/>
      <c r="J10" s="626"/>
      <c r="K10" s="626"/>
      <c r="L10" s="621"/>
      <c r="M10" s="622" t="str">
        <f>HLOOKUP(Introduction!$G$4,nametranslations,107,FALSE)</f>
        <v>Improved &amp; on-premises</v>
      </c>
      <c r="N10" s="629"/>
      <c r="O10" s="624"/>
      <c r="P10" s="624"/>
      <c r="Q10" s="624"/>
      <c r="R10" s="624"/>
      <c r="S10" s="625"/>
      <c r="T10" s="626"/>
      <c r="U10" s="626"/>
      <c r="V10" s="621"/>
      <c r="W10" s="622" t="str">
        <f>HLOOKUP(Introduction!$G$4,nametranslations,107,FALSE)</f>
        <v>Improved &amp; on-premises</v>
      </c>
      <c r="X10" s="629"/>
      <c r="Y10" s="624"/>
      <c r="Z10" s="624"/>
      <c r="AA10" s="624"/>
      <c r="AB10" s="624"/>
      <c r="AC10" s="625"/>
      <c r="AD10" s="626"/>
      <c r="AE10" s="626"/>
      <c r="AF10" s="621" t="s">
        <v>210</v>
      </c>
      <c r="AG10" s="622" t="str">
        <f>HLOOKUP(Introduction!$G$4,nametranslations,107,FALSE)</f>
        <v>Improved &amp; on-premises</v>
      </c>
      <c r="AH10" s="629">
        <v>31.363883988158559</v>
      </c>
      <c r="AI10" s="624"/>
      <c r="AJ10" s="624"/>
      <c r="AK10" s="624">
        <v>25.881715107877998</v>
      </c>
      <c r="AL10" s="624">
        <v>39.777611789952005</v>
      </c>
      <c r="AM10" s="625">
        <v>54.984179435006489</v>
      </c>
      <c r="AN10" s="626"/>
      <c r="AO10" s="626"/>
      <c r="AP10" s="621"/>
      <c r="AQ10" s="622" t="str">
        <f>HLOOKUP(Introduction!$G$4,nametranslations,107,FALSE)</f>
        <v>Improved &amp; on-premises</v>
      </c>
      <c r="AR10" s="629"/>
      <c r="AS10" s="624"/>
      <c r="AT10" s="624"/>
      <c r="AU10" s="624"/>
      <c r="AV10" s="624"/>
      <c r="AW10" s="625"/>
      <c r="AX10" s="626"/>
      <c r="AY10" s="626"/>
      <c r="AZ10" s="621"/>
      <c r="BA10" s="622" t="str">
        <f>HLOOKUP(Introduction!$G$4,nametranslations,107,FALSE)</f>
        <v>Improved &amp; on-premises</v>
      </c>
      <c r="BB10" s="629"/>
      <c r="BC10" s="624"/>
      <c r="BD10" s="624"/>
      <c r="BE10" s="624"/>
      <c r="BF10" s="624"/>
      <c r="BG10" s="625"/>
      <c r="BH10" s="626"/>
      <c r="BI10" s="626"/>
      <c r="BJ10" s="621"/>
      <c r="BK10" s="622" t="str">
        <f>HLOOKUP(Introduction!$G$4,nametranslations,107,FALSE)</f>
        <v>Improved &amp; on-premises</v>
      </c>
      <c r="BL10" s="629"/>
      <c r="BM10" s="624"/>
      <c r="BN10" s="624"/>
      <c r="BO10" s="624"/>
      <c r="BP10" s="624"/>
      <c r="BQ10" s="625"/>
      <c r="BR10" s="626"/>
      <c r="BS10" s="626"/>
      <c r="BT10" s="621"/>
      <c r="BU10" s="622" t="str">
        <f>HLOOKUP(Introduction!$G$4,nametranslations,107,FALSE)</f>
        <v>Improved &amp; on-premises</v>
      </c>
      <c r="BV10" s="629"/>
      <c r="BW10" s="624"/>
      <c r="BX10" s="624"/>
      <c r="BY10" s="624"/>
      <c r="BZ10" s="624"/>
      <c r="CA10" s="625"/>
      <c r="CB10" s="626"/>
      <c r="CC10" s="626"/>
      <c r="CD10" s="627"/>
      <c r="CN10" s="627"/>
      <c r="CX10" s="627"/>
      <c r="DH10" s="627"/>
      <c r="DR10" s="627"/>
      <c r="EB10" s="627"/>
      <c r="EL10" s="627"/>
      <c r="EV10" s="627"/>
      <c r="FF10" s="627"/>
      <c r="FP10" s="627"/>
      <c r="FZ10" s="627"/>
      <c r="GJ10" s="627"/>
      <c r="GT10" s="627"/>
      <c r="HD10" s="627"/>
      <c r="HN10" s="627"/>
      <c r="HX10" s="627"/>
    </row>
    <row r="11" spans="1:232" s="628" customFormat="1" ht="21" customHeight="1" x14ac:dyDescent="0.3">
      <c r="A11" s="643" t="str">
        <f ca="1">IF(ISBLANK('Data Summary'!A13),"",'Data Summary'!A13)</f>
        <v>SLB_2024_SUR</v>
      </c>
      <c r="B11" s="621"/>
      <c r="C11" s="622" t="str">
        <f>HLOOKUP(Introduction!$G$4,nametranslations,108,FALSE)</f>
        <v>Improved, available &amp; on-premises</v>
      </c>
      <c r="D11" s="629"/>
      <c r="E11" s="624"/>
      <c r="F11" s="624"/>
      <c r="G11" s="624"/>
      <c r="H11" s="624"/>
      <c r="I11" s="625"/>
      <c r="J11" s="626"/>
      <c r="K11" s="626"/>
      <c r="L11" s="621"/>
      <c r="M11" s="622" t="str">
        <f>HLOOKUP(Introduction!$G$4,nametranslations,108,FALSE)</f>
        <v>Improved, available &amp; on-premises</v>
      </c>
      <c r="N11" s="629"/>
      <c r="O11" s="624"/>
      <c r="P11" s="624"/>
      <c r="Q11" s="624"/>
      <c r="R11" s="624"/>
      <c r="S11" s="625"/>
      <c r="T11" s="626"/>
      <c r="U11" s="626"/>
      <c r="V11" s="621"/>
      <c r="W11" s="622" t="str">
        <f>HLOOKUP(Introduction!$G$4,nametranslations,108,FALSE)</f>
        <v>Improved, available &amp; on-premises</v>
      </c>
      <c r="X11" s="629"/>
      <c r="Y11" s="624"/>
      <c r="Z11" s="624"/>
      <c r="AA11" s="624"/>
      <c r="AB11" s="624"/>
      <c r="AC11" s="625"/>
      <c r="AD11" s="626"/>
      <c r="AE11" s="626"/>
      <c r="AF11" s="621" t="s">
        <v>211</v>
      </c>
      <c r="AG11" s="622" t="str">
        <f>HLOOKUP(Introduction!$G$4,nametranslations,108,FALSE)</f>
        <v>Improved, available &amp; on-premises</v>
      </c>
      <c r="AH11" s="629">
        <v>15.642089324902907</v>
      </c>
      <c r="AI11" s="624"/>
      <c r="AJ11" s="624"/>
      <c r="AK11" s="624">
        <v>9.9293259402895178</v>
      </c>
      <c r="AL11" s="624">
        <v>19.380489471516569</v>
      </c>
      <c r="AM11" s="625">
        <v>28.705374867582123</v>
      </c>
      <c r="AN11" s="626"/>
      <c r="AO11" s="626"/>
      <c r="AP11" s="621"/>
      <c r="AQ11" s="622" t="str">
        <f>HLOOKUP(Introduction!$G$4,nametranslations,108,FALSE)</f>
        <v>Improved, available &amp; on-premises</v>
      </c>
      <c r="AR11" s="629"/>
      <c r="AS11" s="624"/>
      <c r="AT11" s="624"/>
      <c r="AU11" s="624"/>
      <c r="AV11" s="624"/>
      <c r="AW11" s="625"/>
      <c r="AX11" s="626"/>
      <c r="AY11" s="626"/>
      <c r="AZ11" s="621"/>
      <c r="BA11" s="622" t="str">
        <f>HLOOKUP(Introduction!$G$4,nametranslations,108,FALSE)</f>
        <v>Improved, available &amp; on-premises</v>
      </c>
      <c r="BB11" s="629"/>
      <c r="BC11" s="624"/>
      <c r="BD11" s="624"/>
      <c r="BE11" s="624"/>
      <c r="BF11" s="624"/>
      <c r="BG11" s="625"/>
      <c r="BH11" s="626"/>
      <c r="BI11" s="626"/>
      <c r="BJ11" s="621"/>
      <c r="BK11" s="622" t="str">
        <f>HLOOKUP(Introduction!$G$4,nametranslations,108,FALSE)</f>
        <v>Improved, available &amp; on-premises</v>
      </c>
      <c r="BL11" s="629"/>
      <c r="BM11" s="624"/>
      <c r="BN11" s="624"/>
      <c r="BO11" s="624"/>
      <c r="BP11" s="624"/>
      <c r="BQ11" s="625"/>
      <c r="BR11" s="626"/>
      <c r="BS11" s="626"/>
      <c r="BT11" s="621"/>
      <c r="BU11" s="622" t="str">
        <f>HLOOKUP(Introduction!$G$4,nametranslations,108,FALSE)</f>
        <v>Improved, available &amp; on-premises</v>
      </c>
      <c r="BV11" s="629"/>
      <c r="BW11" s="624"/>
      <c r="BX11" s="624"/>
      <c r="BY11" s="624"/>
      <c r="BZ11" s="624"/>
      <c r="CA11" s="625"/>
      <c r="CB11" s="626"/>
      <c r="CC11" s="626"/>
      <c r="CD11" s="627"/>
      <c r="CN11" s="627"/>
      <c r="CX11" s="627"/>
      <c r="DH11" s="627"/>
      <c r="DR11" s="627"/>
      <c r="EB11" s="627"/>
      <c r="EL11" s="627"/>
      <c r="EV11" s="627"/>
      <c r="FF11" s="627"/>
      <c r="FP11" s="627"/>
      <c r="FZ11" s="627"/>
      <c r="GJ11" s="627"/>
      <c r="GT11" s="627"/>
      <c r="HD11" s="627"/>
      <c r="HN11" s="627"/>
      <c r="HX11" s="627"/>
    </row>
    <row r="12" spans="1:232" s="135" customFormat="1" ht="18" customHeight="1" x14ac:dyDescent="0.2">
      <c r="A12" s="615" t="str">
        <f ca="1">IF(ISBLANK('Data Summary'!A14),"",'Data Summary'!A14)</f>
        <v/>
      </c>
      <c r="B12" s="130" t="str">
        <f>HLOOKUP(Introduction!$G$4,nametranslations,109,FALSE)</f>
        <v>Facility type</v>
      </c>
      <c r="C12" s="131" t="str">
        <f>HLOOKUP(Introduction!$G$4,nametranslations,110,FALSE)</f>
        <v>Proprortion improved</v>
      </c>
      <c r="D12" s="132"/>
      <c r="E12" s="132"/>
      <c r="F12" s="132"/>
      <c r="G12" s="132"/>
      <c r="H12" s="132"/>
      <c r="I12" s="133"/>
      <c r="J12" s="127"/>
      <c r="K12" s="127"/>
      <c r="L12" s="130" t="str">
        <f>HLOOKUP(Introduction!$G$4,nametranslations,109,FALSE)</f>
        <v>Facility type</v>
      </c>
      <c r="M12" s="131" t="str">
        <f>HLOOKUP(Introduction!$G$4,nametranslations,110,FALSE)</f>
        <v>Proprortion improved</v>
      </c>
      <c r="N12" s="132"/>
      <c r="O12" s="132"/>
      <c r="P12" s="132"/>
      <c r="Q12" s="132"/>
      <c r="R12" s="132"/>
      <c r="S12" s="133"/>
      <c r="T12" s="127"/>
      <c r="U12" s="127"/>
      <c r="V12" s="130" t="str">
        <f>HLOOKUP(Introduction!$G$4,nametranslations,109,FALSE)</f>
        <v>Facility type</v>
      </c>
      <c r="W12" s="131" t="str">
        <f>HLOOKUP(Introduction!$G$4,nametranslations,110,FALSE)</f>
        <v>Proprortion improved</v>
      </c>
      <c r="X12" s="132"/>
      <c r="Y12" s="132"/>
      <c r="Z12" s="132"/>
      <c r="AA12" s="132"/>
      <c r="AB12" s="132"/>
      <c r="AC12" s="133"/>
      <c r="AD12" s="127"/>
      <c r="AE12" s="127"/>
      <c r="AF12" s="130" t="str">
        <f>HLOOKUP(Introduction!$G$4,nametranslations,109,FALSE)</f>
        <v>Facility type</v>
      </c>
      <c r="AG12" s="131" t="str">
        <f>HLOOKUP(Introduction!$G$4,nametranslations,110,FALSE)</f>
        <v>Proprortion improved</v>
      </c>
      <c r="AH12" s="132"/>
      <c r="AI12" s="132"/>
      <c r="AJ12" s="132"/>
      <c r="AK12" s="132"/>
      <c r="AL12" s="132"/>
      <c r="AM12" s="133"/>
      <c r="AN12" s="127"/>
      <c r="AO12" s="127"/>
      <c r="AP12" s="130" t="str">
        <f>HLOOKUP(Introduction!$G$4,nametranslations,109,FALSE)</f>
        <v>Facility type</v>
      </c>
      <c r="AQ12" s="131" t="str">
        <f>HLOOKUP(Introduction!$G$4,nametranslations,110,FALSE)</f>
        <v>Proprortion improved</v>
      </c>
      <c r="AR12" s="132"/>
      <c r="AS12" s="132"/>
      <c r="AT12" s="132"/>
      <c r="AU12" s="132"/>
      <c r="AV12" s="132"/>
      <c r="AW12" s="133"/>
      <c r="AX12" s="127"/>
      <c r="AY12" s="127"/>
      <c r="AZ12" s="130" t="str">
        <f>HLOOKUP(Introduction!$G$4,nametranslations,109,FALSE)</f>
        <v>Facility type</v>
      </c>
      <c r="BA12" s="131" t="str">
        <f>HLOOKUP(Introduction!$G$4,nametranslations,110,FALSE)</f>
        <v>Proprortion improved</v>
      </c>
      <c r="BB12" s="132"/>
      <c r="BC12" s="132"/>
      <c r="BD12" s="132"/>
      <c r="BE12" s="132"/>
      <c r="BF12" s="132"/>
      <c r="BG12" s="133"/>
      <c r="BH12" s="127"/>
      <c r="BI12" s="127"/>
      <c r="BJ12" s="130" t="str">
        <f>HLOOKUP(Introduction!$G$4,nametranslations,109,FALSE)</f>
        <v>Facility type</v>
      </c>
      <c r="BK12" s="131" t="str">
        <f>HLOOKUP(Introduction!$G$4,nametranslations,110,FALSE)</f>
        <v>Proprortion improved</v>
      </c>
      <c r="BL12" s="132"/>
      <c r="BM12" s="132"/>
      <c r="BN12" s="132"/>
      <c r="BO12" s="132"/>
      <c r="BP12" s="132"/>
      <c r="BQ12" s="133"/>
      <c r="BR12" s="127"/>
      <c r="BS12" s="127"/>
      <c r="BT12" s="130" t="str">
        <f>HLOOKUP(Introduction!$G$4,nametranslations,109,FALSE)</f>
        <v>Facility type</v>
      </c>
      <c r="BU12" s="131" t="str">
        <f>HLOOKUP(Introduction!$G$4,nametranslations,110,FALSE)</f>
        <v>Proprortion improved</v>
      </c>
      <c r="BV12" s="132"/>
      <c r="BW12" s="132"/>
      <c r="BX12" s="132"/>
      <c r="BY12" s="132"/>
      <c r="BZ12" s="132"/>
      <c r="CA12" s="133"/>
      <c r="CB12" s="127"/>
      <c r="CC12" s="127"/>
      <c r="CD12" s="134"/>
      <c r="CN12" s="134"/>
      <c r="CX12" s="134"/>
      <c r="DH12" s="134"/>
      <c r="DR12" s="134"/>
      <c r="EB12" s="134"/>
      <c r="EL12" s="134"/>
      <c r="EV12" s="134"/>
      <c r="FF12" s="134"/>
      <c r="FP12" s="134"/>
      <c r="FZ12" s="134"/>
      <c r="GJ12" s="134"/>
      <c r="GT12" s="134"/>
      <c r="HD12" s="134"/>
      <c r="HN12" s="134"/>
      <c r="HX12" s="134"/>
    </row>
    <row r="13" spans="1:232" s="2" customFormat="1" ht="14.25" customHeight="1" x14ac:dyDescent="0.2">
      <c r="A13" s="615" t="str">
        <f ca="1">IF(ISBLANK('Data Summary'!A15),"",'Data Summary'!A15)</f>
        <v/>
      </c>
      <c r="B13" s="68" t="s">
        <v>52</v>
      </c>
      <c r="C13" s="3">
        <v>0</v>
      </c>
      <c r="D13" s="27"/>
      <c r="E13" s="27"/>
      <c r="F13" s="27"/>
      <c r="G13" s="27"/>
      <c r="H13" s="27"/>
      <c r="I13" s="32"/>
      <c r="J13" s="9"/>
      <c r="K13" s="9"/>
      <c r="L13" s="68" t="s">
        <v>52</v>
      </c>
      <c r="M13" s="3">
        <v>0</v>
      </c>
      <c r="N13" s="27"/>
      <c r="O13" s="27"/>
      <c r="P13" s="27"/>
      <c r="Q13" s="27"/>
      <c r="R13" s="27"/>
      <c r="S13" s="32"/>
      <c r="T13" s="9"/>
      <c r="U13" s="9"/>
      <c r="V13" s="68" t="s">
        <v>52</v>
      </c>
      <c r="W13" s="3">
        <v>0</v>
      </c>
      <c r="X13" s="27"/>
      <c r="Y13" s="27"/>
      <c r="Z13" s="27"/>
      <c r="AA13" s="27"/>
      <c r="AB13" s="27"/>
      <c r="AC13" s="32"/>
      <c r="AD13" s="9"/>
      <c r="AE13" s="9"/>
      <c r="AF13" s="68" t="s">
        <v>52</v>
      </c>
      <c r="AG13" s="3">
        <v>0</v>
      </c>
      <c r="AH13" s="27">
        <v>27.212179267364416</v>
      </c>
      <c r="AI13" s="27"/>
      <c r="AJ13" s="27"/>
      <c r="AK13" s="27">
        <v>37.919460000000001</v>
      </c>
      <c r="AL13" s="27">
        <v>25.94595</v>
      </c>
      <c r="AM13" s="32">
        <v>14.646459999999999</v>
      </c>
      <c r="AN13" s="9"/>
      <c r="AO13" s="9"/>
      <c r="AP13" s="68" t="s">
        <v>52</v>
      </c>
      <c r="AQ13" s="3">
        <v>0</v>
      </c>
      <c r="AR13" s="27"/>
      <c r="AS13" s="27"/>
      <c r="AT13" s="27"/>
      <c r="AU13" s="27"/>
      <c r="AV13" s="27"/>
      <c r="AW13" s="32"/>
      <c r="AX13" s="9"/>
      <c r="AY13" s="9"/>
      <c r="AZ13" s="68" t="s">
        <v>52</v>
      </c>
      <c r="BA13" s="3">
        <v>0</v>
      </c>
      <c r="BB13" s="27"/>
      <c r="BC13" s="27"/>
      <c r="BD13" s="27"/>
      <c r="BE13" s="27"/>
      <c r="BF13" s="27"/>
      <c r="BG13" s="32"/>
      <c r="BH13" s="9"/>
      <c r="BI13" s="9"/>
      <c r="BJ13" s="68" t="s">
        <v>52</v>
      </c>
      <c r="BK13" s="3">
        <v>0</v>
      </c>
      <c r="BL13" s="27"/>
      <c r="BM13" s="27"/>
      <c r="BN13" s="27"/>
      <c r="BO13" s="27"/>
      <c r="BP13" s="27"/>
      <c r="BQ13" s="32"/>
      <c r="BR13" s="9"/>
      <c r="BS13" s="9"/>
      <c r="BT13" s="68" t="s">
        <v>52</v>
      </c>
      <c r="BU13" s="3">
        <v>0</v>
      </c>
      <c r="BV13" s="27">
        <v>12.29</v>
      </c>
      <c r="BW13" s="27"/>
      <c r="BX13" s="27"/>
      <c r="BY13" s="27"/>
      <c r="BZ13" s="27"/>
      <c r="CA13" s="32"/>
      <c r="CB13" s="9"/>
      <c r="CC13" s="9"/>
      <c r="CD13" s="74"/>
      <c r="CN13" s="74"/>
      <c r="CX13" s="74"/>
      <c r="DH13" s="74"/>
      <c r="DR13" s="74"/>
      <c r="EB13" s="74"/>
      <c r="EL13" s="74"/>
      <c r="EV13" s="74"/>
      <c r="FF13" s="74"/>
      <c r="FP13" s="74"/>
      <c r="FZ13" s="74"/>
      <c r="GJ13" s="74"/>
      <c r="GT13" s="74"/>
      <c r="HD13" s="74"/>
      <c r="HN13" s="74"/>
      <c r="HX13" s="74"/>
    </row>
    <row r="14" spans="1:232" x14ac:dyDescent="0.3">
      <c r="A14" s="615" t="str">
        <f ca="1">IF(ISBLANK('Data Summary'!A16),"",'Data Summary'!A16)</f>
        <v/>
      </c>
      <c r="B14" s="69" t="s">
        <v>82</v>
      </c>
      <c r="C14" s="19">
        <v>0</v>
      </c>
      <c r="D14" s="27"/>
      <c r="E14" s="27"/>
      <c r="F14" s="27"/>
      <c r="G14" s="27"/>
      <c r="H14" s="27"/>
      <c r="I14" s="32"/>
      <c r="J14" s="9"/>
      <c r="K14" s="9"/>
      <c r="L14" s="69" t="s">
        <v>82</v>
      </c>
      <c r="M14" s="19">
        <v>0</v>
      </c>
      <c r="N14" s="27"/>
      <c r="O14" s="27"/>
      <c r="P14" s="27"/>
      <c r="Q14" s="27"/>
      <c r="R14" s="27"/>
      <c r="S14" s="32"/>
      <c r="T14" s="9"/>
      <c r="U14" s="9"/>
      <c r="V14" s="69" t="s">
        <v>82</v>
      </c>
      <c r="W14" s="19">
        <v>0</v>
      </c>
      <c r="X14" s="27"/>
      <c r="Y14" s="27"/>
      <c r="Z14" s="27"/>
      <c r="AA14" s="27"/>
      <c r="AB14" s="27"/>
      <c r="AC14" s="32"/>
      <c r="AD14" s="9"/>
      <c r="AE14" s="9"/>
      <c r="AF14" s="69" t="s">
        <v>82</v>
      </c>
      <c r="AG14" s="19">
        <v>0</v>
      </c>
      <c r="AH14" s="27">
        <v>9.5147383444338721E-2</v>
      </c>
      <c r="AI14" s="27"/>
      <c r="AJ14" s="27"/>
      <c r="AK14" s="27">
        <v>0</v>
      </c>
      <c r="AL14" s="27">
        <v>0.18018000000000001</v>
      </c>
      <c r="AM14" s="32">
        <v>0</v>
      </c>
      <c r="AN14" s="9"/>
      <c r="AO14" s="9"/>
      <c r="AP14" s="69" t="s">
        <v>82</v>
      </c>
      <c r="AQ14" s="19">
        <v>0</v>
      </c>
      <c r="AR14" s="27"/>
      <c r="AS14" s="27"/>
      <c r="AT14" s="27"/>
      <c r="AU14" s="27"/>
      <c r="AV14" s="27"/>
      <c r="AW14" s="32"/>
      <c r="AX14" s="9"/>
      <c r="AY14" s="9"/>
      <c r="AZ14" s="69" t="s">
        <v>82</v>
      </c>
      <c r="BA14" s="19">
        <v>0</v>
      </c>
      <c r="BB14" s="27"/>
      <c r="BC14" s="27"/>
      <c r="BD14" s="27"/>
      <c r="BE14" s="27"/>
      <c r="BF14" s="27"/>
      <c r="BG14" s="32"/>
      <c r="BH14" s="9"/>
      <c r="BI14" s="9"/>
      <c r="BJ14" s="69" t="s">
        <v>82</v>
      </c>
      <c r="BK14" s="19">
        <v>0</v>
      </c>
      <c r="BL14" s="27"/>
      <c r="BM14" s="27"/>
      <c r="BN14" s="27"/>
      <c r="BO14" s="27"/>
      <c r="BP14" s="27"/>
      <c r="BQ14" s="32"/>
      <c r="BR14" s="9"/>
      <c r="BS14" s="9"/>
      <c r="BT14" s="69" t="s">
        <v>82</v>
      </c>
      <c r="BU14" s="343">
        <v>0</v>
      </c>
      <c r="BV14" s="27"/>
      <c r="BW14" s="27"/>
      <c r="BX14" s="27"/>
      <c r="BY14" s="27"/>
      <c r="BZ14" s="27"/>
      <c r="CA14" s="32"/>
      <c r="CB14" s="9"/>
      <c r="CC14" s="9"/>
    </row>
    <row r="15" spans="1:232" s="1" customFormat="1" x14ac:dyDescent="0.3">
      <c r="A15" s="615" t="str">
        <f ca="1">IF(ISBLANK('Data Summary'!A17),"",'Data Summary'!A17)</f>
        <v/>
      </c>
      <c r="B15" s="69" t="s">
        <v>132</v>
      </c>
      <c r="C15" s="4">
        <v>1</v>
      </c>
      <c r="D15" s="27"/>
      <c r="E15" s="5"/>
      <c r="F15" s="5">
        <v>53</v>
      </c>
      <c r="G15" s="5"/>
      <c r="H15" s="27"/>
      <c r="I15" s="32"/>
      <c r="J15" s="9"/>
      <c r="K15" s="9"/>
      <c r="L15" s="69"/>
      <c r="M15" s="4"/>
      <c r="N15" s="27"/>
      <c r="O15" s="5"/>
      <c r="P15" s="5"/>
      <c r="Q15" s="5"/>
      <c r="R15" s="27"/>
      <c r="S15" s="32"/>
      <c r="T15" s="9"/>
      <c r="U15" s="9"/>
      <c r="V15" s="69"/>
      <c r="W15" s="4"/>
      <c r="X15" s="27"/>
      <c r="Y15" s="5"/>
      <c r="Z15" s="5"/>
      <c r="AA15" s="5"/>
      <c r="AB15" s="27"/>
      <c r="AC15" s="32"/>
      <c r="AD15" s="9"/>
      <c r="AE15" s="9"/>
      <c r="AF15" s="69" t="s">
        <v>195</v>
      </c>
      <c r="AG15" s="4">
        <v>1</v>
      </c>
      <c r="AH15" s="27">
        <v>35.204565737392954</v>
      </c>
      <c r="AI15" s="5"/>
      <c r="AJ15" s="5"/>
      <c r="AK15" s="5">
        <v>32.550339999999998</v>
      </c>
      <c r="AL15" s="27">
        <v>33.153149999999997</v>
      </c>
      <c r="AM15" s="32">
        <v>44.949489999999997</v>
      </c>
      <c r="AN15" s="9"/>
      <c r="AO15" s="9"/>
      <c r="AP15" s="69"/>
      <c r="AQ15" s="4"/>
      <c r="AR15" s="27"/>
      <c r="AS15" s="5"/>
      <c r="AT15" s="5"/>
      <c r="AU15" s="5"/>
      <c r="AV15" s="27"/>
      <c r="AW15" s="32"/>
      <c r="AX15" s="9"/>
      <c r="AY15" s="9"/>
      <c r="AZ15" s="69"/>
      <c r="BA15" s="4"/>
      <c r="BB15" s="27"/>
      <c r="BC15" s="5"/>
      <c r="BD15" s="5"/>
      <c r="BE15" s="5"/>
      <c r="BF15" s="27"/>
      <c r="BG15" s="32"/>
      <c r="BH15" s="9"/>
      <c r="BI15" s="9"/>
      <c r="BJ15" s="69"/>
      <c r="BK15" s="4"/>
      <c r="BL15" s="27"/>
      <c r="BM15" s="5"/>
      <c r="BN15" s="5"/>
      <c r="BO15" s="5"/>
      <c r="BP15" s="27"/>
      <c r="BQ15" s="32"/>
      <c r="BR15" s="9"/>
      <c r="BS15" s="9"/>
      <c r="BT15" s="69" t="s">
        <v>282</v>
      </c>
      <c r="BU15" s="4">
        <v>1</v>
      </c>
      <c r="BV15" s="27">
        <v>41.16</v>
      </c>
      <c r="BW15" s="344"/>
      <c r="BX15" s="344"/>
      <c r="BY15" s="344"/>
      <c r="BZ15" s="27"/>
      <c r="CA15" s="32"/>
      <c r="CB15" s="9"/>
      <c r="CC15" s="9"/>
      <c r="CD15" s="75"/>
      <c r="CN15" s="75"/>
      <c r="CX15" s="75"/>
      <c r="DH15" s="75"/>
      <c r="DR15" s="75"/>
      <c r="EB15" s="75"/>
      <c r="EL15" s="75"/>
      <c r="EV15" s="75"/>
      <c r="FF15" s="75"/>
      <c r="FP15" s="75"/>
      <c r="FZ15" s="75"/>
      <c r="GJ15" s="75"/>
      <c r="GT15" s="75"/>
      <c r="HD15" s="75"/>
      <c r="HN15" s="75"/>
      <c r="HX15" s="75"/>
    </row>
    <row r="16" spans="1:232" s="1" customFormat="1" x14ac:dyDescent="0.3">
      <c r="A16" s="615" t="str">
        <f ca="1">IF(ISBLANK('Data Summary'!A18),"",'Data Summary'!A18)</f>
        <v/>
      </c>
      <c r="B16" s="69"/>
      <c r="C16" s="11"/>
      <c r="D16" s="27"/>
      <c r="E16" s="5"/>
      <c r="F16" s="5"/>
      <c r="G16" s="5"/>
      <c r="H16" s="27"/>
      <c r="I16" s="32"/>
      <c r="J16" s="9"/>
      <c r="K16" s="9"/>
      <c r="L16" s="69"/>
      <c r="M16" s="11"/>
      <c r="N16" s="27"/>
      <c r="O16" s="5"/>
      <c r="P16" s="5"/>
      <c r="Q16" s="5"/>
      <c r="R16" s="27"/>
      <c r="S16" s="32"/>
      <c r="T16" s="9"/>
      <c r="U16" s="9"/>
      <c r="V16" s="69"/>
      <c r="W16" s="11"/>
      <c r="X16" s="27"/>
      <c r="Y16" s="5"/>
      <c r="Z16" s="5"/>
      <c r="AA16" s="5"/>
      <c r="AB16" s="27"/>
      <c r="AC16" s="32"/>
      <c r="AD16" s="9"/>
      <c r="AE16" s="9"/>
      <c r="AF16" s="69" t="s">
        <v>196</v>
      </c>
      <c r="AG16" s="11">
        <v>1</v>
      </c>
      <c r="AH16" s="27">
        <v>0.28544211227402472</v>
      </c>
      <c r="AI16" s="5"/>
      <c r="AJ16" s="5"/>
      <c r="AK16" s="5">
        <v>0.33556999999999998</v>
      </c>
      <c r="AL16" s="27">
        <v>0.36036000000000001</v>
      </c>
      <c r="AM16" s="32">
        <v>0</v>
      </c>
      <c r="AN16" s="9"/>
      <c r="AO16" s="9"/>
      <c r="AP16" s="69"/>
      <c r="AQ16" s="11"/>
      <c r="AR16" s="27"/>
      <c r="AS16" s="5"/>
      <c r="AT16" s="5"/>
      <c r="AU16" s="5"/>
      <c r="AV16" s="27"/>
      <c r="AW16" s="32"/>
      <c r="AX16" s="9"/>
      <c r="AY16" s="9"/>
      <c r="AZ16" s="69"/>
      <c r="BA16" s="11"/>
      <c r="BB16" s="27"/>
      <c r="BC16" s="5"/>
      <c r="BD16" s="5"/>
      <c r="BE16" s="5"/>
      <c r="BF16" s="27"/>
      <c r="BG16" s="32"/>
      <c r="BH16" s="9"/>
      <c r="BI16" s="9"/>
      <c r="BJ16" s="69"/>
      <c r="BK16" s="11"/>
      <c r="BL16" s="27"/>
      <c r="BM16" s="5"/>
      <c r="BN16" s="5"/>
      <c r="BO16" s="5"/>
      <c r="BP16" s="27"/>
      <c r="BQ16" s="32"/>
      <c r="BR16" s="9"/>
      <c r="BS16" s="9"/>
      <c r="BT16" s="69" t="s">
        <v>283</v>
      </c>
      <c r="BU16" s="345">
        <v>1</v>
      </c>
      <c r="BV16" s="27">
        <v>46.55</v>
      </c>
      <c r="BW16" s="344"/>
      <c r="BX16" s="344"/>
      <c r="BY16" s="344"/>
      <c r="BZ16" s="27"/>
      <c r="CA16" s="32"/>
      <c r="CB16" s="9"/>
      <c r="CC16" s="9"/>
      <c r="CD16" s="75"/>
      <c r="CN16" s="75"/>
      <c r="CX16" s="75"/>
      <c r="DH16" s="75"/>
      <c r="DR16" s="75"/>
      <c r="EB16" s="75"/>
      <c r="EL16" s="75"/>
      <c r="EV16" s="75"/>
      <c r="FF16" s="75"/>
      <c r="FP16" s="75"/>
      <c r="FZ16" s="75"/>
      <c r="GJ16" s="75"/>
      <c r="GT16" s="75"/>
      <c r="HD16" s="75"/>
      <c r="HN16" s="75"/>
      <c r="HX16" s="75"/>
    </row>
    <row r="17" spans="1:232" s="1" customFormat="1" x14ac:dyDescent="0.3">
      <c r="A17" s="615" t="str">
        <f ca="1">IF(ISBLANK('Data Summary'!A19),"",'Data Summary'!A19)</f>
        <v/>
      </c>
      <c r="B17" s="69"/>
      <c r="C17" s="11"/>
      <c r="D17" s="27"/>
      <c r="E17" s="5"/>
      <c r="F17" s="5"/>
      <c r="G17" s="5"/>
      <c r="H17" s="5"/>
      <c r="I17" s="22"/>
      <c r="J17" s="9"/>
      <c r="K17" s="9"/>
      <c r="L17" s="69"/>
      <c r="M17" s="11"/>
      <c r="N17" s="27"/>
      <c r="O17" s="5"/>
      <c r="P17" s="5"/>
      <c r="Q17" s="5"/>
      <c r="R17" s="5"/>
      <c r="S17" s="22"/>
      <c r="T17" s="9"/>
      <c r="U17" s="9"/>
      <c r="V17" s="69"/>
      <c r="W17" s="11"/>
      <c r="X17" s="27"/>
      <c r="Y17" s="5"/>
      <c r="Z17" s="5"/>
      <c r="AA17" s="5"/>
      <c r="AB17" s="5"/>
      <c r="AC17" s="22"/>
      <c r="AD17" s="9"/>
      <c r="AE17" s="9"/>
      <c r="AF17" s="69" t="s">
        <v>197</v>
      </c>
      <c r="AG17" s="11">
        <v>1</v>
      </c>
      <c r="AH17" s="27">
        <v>30.352042768791623</v>
      </c>
      <c r="AI17" s="5"/>
      <c r="AJ17" s="5"/>
      <c r="AK17" s="5">
        <v>22.483219999999999</v>
      </c>
      <c r="AL17" s="5">
        <v>33.513509999999997</v>
      </c>
      <c r="AM17" s="22">
        <v>33.333329999999997</v>
      </c>
      <c r="AN17" s="9"/>
      <c r="AO17" s="9"/>
      <c r="AP17" s="69"/>
      <c r="AQ17" s="11"/>
      <c r="AR17" s="27"/>
      <c r="AS17" s="5"/>
      <c r="AT17" s="5"/>
      <c r="AU17" s="5"/>
      <c r="AV17" s="5"/>
      <c r="AW17" s="22"/>
      <c r="AX17" s="9"/>
      <c r="AY17" s="9"/>
      <c r="AZ17" s="69"/>
      <c r="BA17" s="11"/>
      <c r="BB17" s="27"/>
      <c r="BC17" s="5"/>
      <c r="BD17" s="5"/>
      <c r="BE17" s="5"/>
      <c r="BF17" s="5"/>
      <c r="BG17" s="22"/>
      <c r="BH17" s="9"/>
      <c r="BI17" s="9"/>
      <c r="BJ17" s="69"/>
      <c r="BK17" s="11"/>
      <c r="BL17" s="27"/>
      <c r="BM17" s="5"/>
      <c r="BN17" s="5"/>
      <c r="BO17" s="5"/>
      <c r="BP17" s="5"/>
      <c r="BQ17" s="22"/>
      <c r="BR17" s="9"/>
      <c r="BS17" s="9"/>
      <c r="BT17" s="69"/>
      <c r="BU17" s="345"/>
      <c r="BV17" s="27"/>
      <c r="BW17" s="344"/>
      <c r="BX17" s="344"/>
      <c r="BY17" s="344"/>
      <c r="BZ17" s="27"/>
      <c r="CA17" s="22"/>
      <c r="CB17" s="9"/>
      <c r="CC17" s="9"/>
      <c r="CD17" s="75"/>
      <c r="CN17" s="75"/>
      <c r="CX17" s="75"/>
      <c r="DH17" s="75"/>
      <c r="DR17" s="75"/>
      <c r="EB17" s="75"/>
      <c r="EL17" s="75"/>
      <c r="EV17" s="75"/>
      <c r="FF17" s="75"/>
      <c r="FP17" s="75"/>
      <c r="FZ17" s="75"/>
      <c r="GJ17" s="75"/>
      <c r="GT17" s="75"/>
      <c r="HD17" s="75"/>
      <c r="HN17" s="75"/>
      <c r="HX17" s="75"/>
    </row>
    <row r="18" spans="1:232" s="1" customFormat="1" x14ac:dyDescent="0.3">
      <c r="A18" s="615" t="str">
        <f ca="1">IF(ISBLANK('Data Summary'!A20),"",'Data Summary'!A20)</f>
        <v/>
      </c>
      <c r="B18" s="69"/>
      <c r="C18" s="11"/>
      <c r="D18" s="27"/>
      <c r="E18" s="33"/>
      <c r="F18" s="33"/>
      <c r="G18" s="5"/>
      <c r="H18" s="5"/>
      <c r="I18" s="22"/>
      <c r="J18" s="9"/>
      <c r="K18" s="9"/>
      <c r="L18" s="69"/>
      <c r="M18" s="11"/>
      <c r="N18" s="27"/>
      <c r="O18" s="33"/>
      <c r="P18" s="33"/>
      <c r="Q18" s="5"/>
      <c r="R18" s="5"/>
      <c r="S18" s="22"/>
      <c r="T18" s="9"/>
      <c r="U18" s="9"/>
      <c r="V18" s="69"/>
      <c r="W18" s="11"/>
      <c r="X18" s="27"/>
      <c r="Y18" s="33"/>
      <c r="Z18" s="33"/>
      <c r="AA18" s="5"/>
      <c r="AB18" s="5"/>
      <c r="AC18" s="22"/>
      <c r="AD18" s="9"/>
      <c r="AE18" s="9"/>
      <c r="AF18" s="69" t="s">
        <v>198</v>
      </c>
      <c r="AG18" s="11">
        <v>0</v>
      </c>
      <c r="AH18" s="27">
        <v>3.6156004186489059</v>
      </c>
      <c r="AI18" s="33"/>
      <c r="AJ18" s="33"/>
      <c r="AK18" s="5">
        <v>1.3422799999999999</v>
      </c>
      <c r="AL18" s="5">
        <v>4.5045000000000002</v>
      </c>
      <c r="AM18" s="22">
        <v>4.5454499999999998</v>
      </c>
      <c r="AN18" s="9"/>
      <c r="AO18" s="9"/>
      <c r="AP18" s="69"/>
      <c r="AQ18" s="11"/>
      <c r="AR18" s="27"/>
      <c r="AS18" s="33"/>
      <c r="AT18" s="33"/>
      <c r="AU18" s="5"/>
      <c r="AV18" s="5"/>
      <c r="AW18" s="22"/>
      <c r="AX18" s="9"/>
      <c r="AY18" s="9"/>
      <c r="AZ18" s="69"/>
      <c r="BA18" s="11"/>
      <c r="BB18" s="27"/>
      <c r="BC18" s="33"/>
      <c r="BD18" s="33"/>
      <c r="BE18" s="5"/>
      <c r="BF18" s="5"/>
      <c r="BG18" s="22"/>
      <c r="BH18" s="9"/>
      <c r="BI18" s="9"/>
      <c r="BJ18" s="69"/>
      <c r="BK18" s="11"/>
      <c r="BL18" s="27"/>
      <c r="BM18" s="33"/>
      <c r="BN18" s="33"/>
      <c r="BO18" s="5"/>
      <c r="BP18" s="5"/>
      <c r="BQ18" s="22"/>
      <c r="BR18" s="9"/>
      <c r="BS18" s="9"/>
      <c r="BT18" s="69"/>
      <c r="BU18" s="345"/>
      <c r="BV18" s="27"/>
      <c r="BW18" s="33"/>
      <c r="BX18" s="33"/>
      <c r="BY18" s="344"/>
      <c r="BZ18" s="27"/>
      <c r="CA18" s="22"/>
      <c r="CB18" s="9"/>
      <c r="CC18" s="9"/>
      <c r="CD18" s="75"/>
      <c r="CN18" s="75"/>
      <c r="CX18" s="75"/>
      <c r="DH18" s="75"/>
      <c r="DR18" s="75"/>
      <c r="EB18" s="75"/>
      <c r="EL18" s="75"/>
      <c r="EV18" s="75"/>
      <c r="FF18" s="75"/>
      <c r="FP18" s="75"/>
      <c r="FZ18" s="75"/>
      <c r="GJ18" s="75"/>
      <c r="GT18" s="75"/>
      <c r="HD18" s="75"/>
      <c r="HN18" s="75"/>
      <c r="HX18" s="75"/>
    </row>
    <row r="19" spans="1:232" s="1" customFormat="1" x14ac:dyDescent="0.3">
      <c r="A19" s="615" t="str">
        <f ca="1">IF(ISBLANK('Data Summary'!A21),"",'Data Summary'!A21)</f>
        <v/>
      </c>
      <c r="B19" s="69"/>
      <c r="C19" s="4"/>
      <c r="D19" s="27"/>
      <c r="E19" s="33"/>
      <c r="F19" s="33"/>
      <c r="G19" s="33"/>
      <c r="H19" s="33"/>
      <c r="I19" s="34"/>
      <c r="J19" s="9"/>
      <c r="K19" s="9"/>
      <c r="L19" s="69"/>
      <c r="M19" s="4"/>
      <c r="N19" s="27"/>
      <c r="O19" s="33"/>
      <c r="P19" s="33"/>
      <c r="Q19" s="33"/>
      <c r="R19" s="33"/>
      <c r="S19" s="34"/>
      <c r="T19" s="9"/>
      <c r="U19" s="9"/>
      <c r="V19" s="69"/>
      <c r="W19" s="4"/>
      <c r="X19" s="27"/>
      <c r="Y19" s="33"/>
      <c r="Z19" s="33"/>
      <c r="AA19" s="33"/>
      <c r="AB19" s="33"/>
      <c r="AC19" s="34"/>
      <c r="AD19" s="9"/>
      <c r="AE19" s="9"/>
      <c r="AF19" s="69" t="s">
        <v>199</v>
      </c>
      <c r="AG19" s="4">
        <v>1</v>
      </c>
      <c r="AH19" s="27">
        <v>9.5147383444338721E-2</v>
      </c>
      <c r="AI19" s="33"/>
      <c r="AJ19" s="33"/>
      <c r="AK19" s="33">
        <v>0</v>
      </c>
      <c r="AL19" s="33">
        <v>0.18018000000000001</v>
      </c>
      <c r="AM19" s="34">
        <v>0</v>
      </c>
      <c r="AN19" s="9"/>
      <c r="AO19" s="9"/>
      <c r="AP19" s="69"/>
      <c r="AQ19" s="4"/>
      <c r="AR19" s="27"/>
      <c r="AS19" s="33"/>
      <c r="AT19" s="33"/>
      <c r="AU19" s="33"/>
      <c r="AV19" s="33"/>
      <c r="AW19" s="34"/>
      <c r="AX19" s="9"/>
      <c r="AY19" s="9"/>
      <c r="AZ19" s="69"/>
      <c r="BA19" s="4"/>
      <c r="BB19" s="27"/>
      <c r="BC19" s="33"/>
      <c r="BD19" s="33"/>
      <c r="BE19" s="33"/>
      <c r="BF19" s="33"/>
      <c r="BG19" s="34"/>
      <c r="BH19" s="9"/>
      <c r="BI19" s="9"/>
      <c r="BJ19" s="69"/>
      <c r="BK19" s="4"/>
      <c r="BL19" s="27"/>
      <c r="BM19" s="33"/>
      <c r="BN19" s="33"/>
      <c r="BO19" s="33"/>
      <c r="BP19" s="33"/>
      <c r="BQ19" s="34"/>
      <c r="BR19" s="9"/>
      <c r="BS19" s="9"/>
      <c r="BT19" s="69"/>
      <c r="BU19" s="4"/>
      <c r="BV19" s="346"/>
      <c r="BW19" s="33"/>
      <c r="BX19" s="33"/>
      <c r="BY19" s="33"/>
      <c r="BZ19" s="27"/>
      <c r="CA19" s="34"/>
      <c r="CB19" s="9"/>
      <c r="CC19" s="9"/>
      <c r="CD19" s="75"/>
      <c r="CN19" s="75"/>
      <c r="CX19" s="75"/>
      <c r="DH19" s="75"/>
      <c r="DR19" s="75"/>
      <c r="EB19" s="75"/>
      <c r="EL19" s="75"/>
      <c r="EV19" s="75"/>
      <c r="FF19" s="75"/>
      <c r="FP19" s="75"/>
      <c r="FZ19" s="75"/>
      <c r="GJ19" s="75"/>
      <c r="GT19" s="75"/>
      <c r="HD19" s="75"/>
      <c r="HN19" s="75"/>
      <c r="HX19" s="75"/>
    </row>
    <row r="20" spans="1:232" s="1" customFormat="1" x14ac:dyDescent="0.3">
      <c r="A20" s="615" t="str">
        <f ca="1">IF(ISBLANK('Data Summary'!A22),"",'Data Summary'!A22)</f>
        <v/>
      </c>
      <c r="B20" s="69"/>
      <c r="C20" s="4"/>
      <c r="D20" s="33"/>
      <c r="E20" s="33"/>
      <c r="F20" s="33"/>
      <c r="G20" s="33"/>
      <c r="H20" s="33"/>
      <c r="I20" s="35"/>
      <c r="J20" s="9"/>
      <c r="K20" s="9"/>
      <c r="L20" s="69"/>
      <c r="M20" s="4"/>
      <c r="N20" s="33"/>
      <c r="O20" s="33"/>
      <c r="P20" s="33"/>
      <c r="Q20" s="33"/>
      <c r="R20" s="33"/>
      <c r="S20" s="35"/>
      <c r="T20" s="9"/>
      <c r="U20" s="9"/>
      <c r="V20" s="69"/>
      <c r="W20" s="4"/>
      <c r="X20" s="33"/>
      <c r="Y20" s="33"/>
      <c r="Z20" s="33"/>
      <c r="AA20" s="33"/>
      <c r="AB20" s="33"/>
      <c r="AC20" s="35"/>
      <c r="AD20" s="9"/>
      <c r="AE20" s="9"/>
      <c r="AF20" s="69" t="s">
        <v>200</v>
      </c>
      <c r="AG20" s="4">
        <v>1</v>
      </c>
      <c r="AH20" s="33">
        <v>9.5147383444338721E-2</v>
      </c>
      <c r="AI20" s="33"/>
      <c r="AJ20" s="33"/>
      <c r="AK20" s="33">
        <v>0</v>
      </c>
      <c r="AL20" s="33">
        <v>0.18018000000000001</v>
      </c>
      <c r="AM20" s="35">
        <v>0</v>
      </c>
      <c r="AN20" s="9"/>
      <c r="AO20" s="9"/>
      <c r="AP20" s="69"/>
      <c r="AQ20" s="4"/>
      <c r="AR20" s="33"/>
      <c r="AS20" s="33"/>
      <c r="AT20" s="33"/>
      <c r="AU20" s="33"/>
      <c r="AV20" s="33"/>
      <c r="AW20" s="35"/>
      <c r="AX20" s="9"/>
      <c r="AY20" s="9"/>
      <c r="AZ20" s="69"/>
      <c r="BA20" s="4"/>
      <c r="BB20" s="33"/>
      <c r="BC20" s="33"/>
      <c r="BD20" s="33"/>
      <c r="BE20" s="33"/>
      <c r="BF20" s="33"/>
      <c r="BG20" s="35"/>
      <c r="BH20" s="9"/>
      <c r="BI20" s="9"/>
      <c r="BJ20" s="69"/>
      <c r="BK20" s="4"/>
      <c r="BL20" s="33"/>
      <c r="BM20" s="33"/>
      <c r="BN20" s="33"/>
      <c r="BO20" s="33"/>
      <c r="BP20" s="33"/>
      <c r="BQ20" s="35"/>
      <c r="BR20" s="9"/>
      <c r="BS20" s="9"/>
      <c r="BT20" s="69"/>
      <c r="BU20" s="4"/>
      <c r="BV20" s="347"/>
      <c r="BW20" s="33"/>
      <c r="BX20" s="33"/>
      <c r="BY20" s="33"/>
      <c r="BZ20" s="33"/>
      <c r="CA20" s="35"/>
      <c r="CB20" s="9"/>
      <c r="CC20" s="9"/>
      <c r="CD20" s="75"/>
      <c r="CN20" s="75"/>
      <c r="CX20" s="75"/>
      <c r="DH20" s="75"/>
      <c r="DR20" s="75"/>
      <c r="EB20" s="75"/>
      <c r="EL20" s="75"/>
      <c r="EV20" s="75"/>
      <c r="FF20" s="75"/>
      <c r="FP20" s="75"/>
      <c r="FZ20" s="75"/>
      <c r="GJ20" s="75"/>
      <c r="GT20" s="75"/>
      <c r="HD20" s="75"/>
      <c r="HN20" s="75"/>
      <c r="HX20" s="75"/>
    </row>
    <row r="21" spans="1:232" s="1" customFormat="1" x14ac:dyDescent="0.3">
      <c r="A21" s="615" t="str">
        <f ca="1">IF(ISBLANK('Data Summary'!A23),"",'Data Summary'!A23)</f>
        <v/>
      </c>
      <c r="B21" s="69"/>
      <c r="C21" s="11"/>
      <c r="D21" s="5"/>
      <c r="E21" s="5"/>
      <c r="F21" s="5"/>
      <c r="G21" s="5"/>
      <c r="H21" s="5"/>
      <c r="I21" s="35"/>
      <c r="J21" s="9"/>
      <c r="K21" s="9"/>
      <c r="L21" s="69"/>
      <c r="M21" s="11"/>
      <c r="N21" s="5"/>
      <c r="O21" s="5"/>
      <c r="P21" s="5"/>
      <c r="Q21" s="5"/>
      <c r="R21" s="5"/>
      <c r="S21" s="35"/>
      <c r="T21" s="9"/>
      <c r="U21" s="9"/>
      <c r="V21" s="69"/>
      <c r="W21" s="11"/>
      <c r="X21" s="5"/>
      <c r="Y21" s="5"/>
      <c r="Z21" s="5"/>
      <c r="AA21" s="5"/>
      <c r="AB21" s="5"/>
      <c r="AC21" s="35"/>
      <c r="AD21" s="9"/>
      <c r="AE21" s="9"/>
      <c r="AF21" s="69" t="s">
        <v>201</v>
      </c>
      <c r="AG21" s="11">
        <v>0</v>
      </c>
      <c r="AH21" s="5">
        <v>9.5147383444338721E-2</v>
      </c>
      <c r="AI21" s="5"/>
      <c r="AJ21" s="5"/>
      <c r="AK21" s="5">
        <v>0</v>
      </c>
      <c r="AL21" s="5">
        <v>0.18018000000000001</v>
      </c>
      <c r="AM21" s="35">
        <v>0</v>
      </c>
      <c r="AN21" s="9"/>
      <c r="AO21" s="9"/>
      <c r="AP21" s="69"/>
      <c r="AQ21" s="11"/>
      <c r="AR21" s="5"/>
      <c r="AS21" s="5"/>
      <c r="AT21" s="5"/>
      <c r="AU21" s="5"/>
      <c r="AV21" s="5"/>
      <c r="AW21" s="35"/>
      <c r="AX21" s="9"/>
      <c r="AY21" s="9"/>
      <c r="AZ21" s="69"/>
      <c r="BA21" s="11"/>
      <c r="BB21" s="5"/>
      <c r="BC21" s="5"/>
      <c r="BD21" s="5"/>
      <c r="BE21" s="5"/>
      <c r="BF21" s="5"/>
      <c r="BG21" s="35"/>
      <c r="BH21" s="9"/>
      <c r="BI21" s="9"/>
      <c r="BJ21" s="69"/>
      <c r="BK21" s="11"/>
      <c r="BL21" s="5"/>
      <c r="BM21" s="5"/>
      <c r="BN21" s="5"/>
      <c r="BO21" s="5"/>
      <c r="BP21" s="5"/>
      <c r="BQ21" s="35"/>
      <c r="BR21" s="9"/>
      <c r="BS21" s="9"/>
      <c r="BT21" s="69"/>
      <c r="BU21" s="345"/>
      <c r="BV21" s="348"/>
      <c r="BW21" s="344"/>
      <c r="BX21" s="344"/>
      <c r="BY21" s="344"/>
      <c r="BZ21" s="344"/>
      <c r="CA21" s="35"/>
      <c r="CB21" s="9"/>
      <c r="CC21" s="9"/>
      <c r="CD21" s="75"/>
      <c r="CN21" s="75"/>
      <c r="CX21" s="75"/>
      <c r="DH21" s="75"/>
      <c r="DR21" s="75"/>
      <c r="EB21" s="75"/>
      <c r="EL21" s="75"/>
      <c r="EV21" s="75"/>
      <c r="FF21" s="75"/>
      <c r="FP21" s="75"/>
      <c r="FZ21" s="75"/>
      <c r="GJ21" s="75"/>
      <c r="GT21" s="75"/>
      <c r="HD21" s="75"/>
      <c r="HN21" s="75"/>
      <c r="HX21" s="75"/>
    </row>
    <row r="22" spans="1:232" s="1" customFormat="1" x14ac:dyDescent="0.3">
      <c r="A22" s="615" t="str">
        <f ca="1">IF(ISBLANK('Data Summary'!A24),"",'Data Summary'!A24)</f>
        <v/>
      </c>
      <c r="B22" s="69"/>
      <c r="C22" s="11"/>
      <c r="D22" s="5"/>
      <c r="E22" s="5"/>
      <c r="F22" s="5"/>
      <c r="G22" s="5"/>
      <c r="H22" s="5"/>
      <c r="I22" s="22"/>
      <c r="J22" s="9"/>
      <c r="K22" s="9"/>
      <c r="L22" s="69"/>
      <c r="M22" s="11"/>
      <c r="N22" s="5"/>
      <c r="O22" s="5"/>
      <c r="P22" s="5"/>
      <c r="Q22" s="5"/>
      <c r="R22" s="5"/>
      <c r="S22" s="22"/>
      <c r="T22" s="9"/>
      <c r="U22" s="9"/>
      <c r="V22" s="69"/>
      <c r="W22" s="11"/>
      <c r="X22" s="5"/>
      <c r="Y22" s="5"/>
      <c r="Z22" s="5"/>
      <c r="AA22" s="5"/>
      <c r="AB22" s="5"/>
      <c r="AC22" s="22"/>
      <c r="AD22" s="9"/>
      <c r="AE22" s="9"/>
      <c r="AF22" s="69" t="s">
        <v>202</v>
      </c>
      <c r="AG22" s="11">
        <v>0</v>
      </c>
      <c r="AH22" s="5">
        <v>0.28544211227402472</v>
      </c>
      <c r="AI22" s="5"/>
      <c r="AJ22" s="5"/>
      <c r="AK22" s="5">
        <v>0.33556999999999998</v>
      </c>
      <c r="AL22" s="5">
        <v>0.36036000000000001</v>
      </c>
      <c r="AM22" s="22">
        <v>0</v>
      </c>
      <c r="AN22" s="9"/>
      <c r="AO22" s="9"/>
      <c r="AP22" s="69"/>
      <c r="AQ22" s="11"/>
      <c r="AR22" s="5"/>
      <c r="AS22" s="5"/>
      <c r="AT22" s="5"/>
      <c r="AU22" s="5"/>
      <c r="AV22" s="5"/>
      <c r="AW22" s="22"/>
      <c r="AX22" s="9"/>
      <c r="AY22" s="9"/>
      <c r="AZ22" s="69"/>
      <c r="BA22" s="11"/>
      <c r="BB22" s="5"/>
      <c r="BC22" s="5"/>
      <c r="BD22" s="5"/>
      <c r="BE22" s="5"/>
      <c r="BF22" s="5"/>
      <c r="BG22" s="22"/>
      <c r="BH22" s="9"/>
      <c r="BI22" s="9"/>
      <c r="BJ22" s="69"/>
      <c r="BK22" s="11"/>
      <c r="BL22" s="5"/>
      <c r="BM22" s="5"/>
      <c r="BN22" s="5"/>
      <c r="BO22" s="5"/>
      <c r="BP22" s="5"/>
      <c r="BQ22" s="22"/>
      <c r="BR22" s="9"/>
      <c r="BS22" s="9"/>
      <c r="BT22" s="69"/>
      <c r="BU22" s="345"/>
      <c r="BV22" s="348"/>
      <c r="BW22" s="344"/>
      <c r="BX22" s="344"/>
      <c r="BY22" s="344"/>
      <c r="BZ22" s="344"/>
      <c r="CA22" s="22"/>
      <c r="CB22" s="9"/>
      <c r="CC22" s="9"/>
      <c r="CD22" s="75"/>
      <c r="CN22" s="75"/>
      <c r="CX22" s="75"/>
      <c r="DH22" s="75"/>
      <c r="DR22" s="75"/>
      <c r="EB22" s="75"/>
      <c r="EL22" s="75"/>
      <c r="EV22" s="75"/>
      <c r="FF22" s="75"/>
      <c r="FP22" s="75"/>
      <c r="FZ22" s="75"/>
      <c r="GJ22" s="75"/>
      <c r="GT22" s="75"/>
      <c r="HD22" s="75"/>
      <c r="HN22" s="75"/>
      <c r="HX22" s="75"/>
    </row>
    <row r="23" spans="1:232" s="1" customFormat="1" x14ac:dyDescent="0.3">
      <c r="A23" s="615" t="str">
        <f ca="1">IF(ISBLANK('Data Summary'!A25),"",'Data Summary'!A25)</f>
        <v/>
      </c>
      <c r="B23" s="69"/>
      <c r="C23" s="11"/>
      <c r="D23" s="5"/>
      <c r="E23" s="5"/>
      <c r="F23" s="5"/>
      <c r="G23" s="5"/>
      <c r="H23" s="5"/>
      <c r="I23" s="22"/>
      <c r="J23" s="9"/>
      <c r="K23" s="9"/>
      <c r="L23" s="69"/>
      <c r="M23" s="11"/>
      <c r="N23" s="5"/>
      <c r="O23" s="5"/>
      <c r="P23" s="5"/>
      <c r="Q23" s="5"/>
      <c r="R23" s="5"/>
      <c r="S23" s="22"/>
      <c r="T23" s="9"/>
      <c r="U23" s="9"/>
      <c r="V23" s="69"/>
      <c r="W23" s="11"/>
      <c r="X23" s="5"/>
      <c r="Y23" s="5"/>
      <c r="Z23" s="5"/>
      <c r="AA23" s="5"/>
      <c r="AB23" s="5"/>
      <c r="AC23" s="22"/>
      <c r="AD23" s="9"/>
      <c r="AE23" s="9"/>
      <c r="AF23" s="69" t="s">
        <v>203</v>
      </c>
      <c r="AG23" s="11">
        <v>0</v>
      </c>
      <c r="AH23" s="5">
        <v>1.1417682588011417</v>
      </c>
      <c r="AI23" s="5"/>
      <c r="AJ23" s="5"/>
      <c r="AK23" s="5">
        <v>3.02013</v>
      </c>
      <c r="AL23" s="5">
        <v>0.54054000000000002</v>
      </c>
      <c r="AM23" s="22">
        <v>0</v>
      </c>
      <c r="AN23" s="9"/>
      <c r="AO23" s="9"/>
      <c r="AP23" s="69"/>
      <c r="AQ23" s="11"/>
      <c r="AR23" s="5"/>
      <c r="AS23" s="5"/>
      <c r="AT23" s="5"/>
      <c r="AU23" s="5"/>
      <c r="AV23" s="5"/>
      <c r="AW23" s="22"/>
      <c r="AX23" s="9"/>
      <c r="AY23" s="9"/>
      <c r="AZ23" s="69"/>
      <c r="BA23" s="11"/>
      <c r="BB23" s="5"/>
      <c r="BC23" s="5"/>
      <c r="BD23" s="5"/>
      <c r="BE23" s="5"/>
      <c r="BF23" s="5"/>
      <c r="BG23" s="22"/>
      <c r="BH23" s="9"/>
      <c r="BI23" s="9"/>
      <c r="BJ23" s="69"/>
      <c r="BK23" s="11"/>
      <c r="BL23" s="5"/>
      <c r="BM23" s="5"/>
      <c r="BN23" s="5"/>
      <c r="BO23" s="5"/>
      <c r="BP23" s="5"/>
      <c r="BQ23" s="22"/>
      <c r="BR23" s="9"/>
      <c r="BS23" s="9"/>
      <c r="BT23" s="69"/>
      <c r="BU23" s="345"/>
      <c r="BV23" s="344"/>
      <c r="BW23" s="344"/>
      <c r="BX23" s="344"/>
      <c r="BY23" s="344"/>
      <c r="BZ23" s="344"/>
      <c r="CA23" s="22"/>
      <c r="CB23" s="9"/>
      <c r="CC23" s="9"/>
      <c r="CD23" s="75"/>
      <c r="CN23" s="75"/>
      <c r="CX23" s="75"/>
      <c r="DH23" s="75"/>
      <c r="DR23" s="75"/>
      <c r="EB23" s="75"/>
      <c r="EL23" s="75"/>
      <c r="EV23" s="75"/>
      <c r="FF23" s="75"/>
      <c r="FP23" s="75"/>
      <c r="FZ23" s="75"/>
      <c r="GJ23" s="75"/>
      <c r="GT23" s="75"/>
      <c r="HD23" s="75"/>
      <c r="HN23" s="75"/>
      <c r="HX23" s="75"/>
    </row>
    <row r="24" spans="1:232" s="1" customFormat="1" x14ac:dyDescent="0.3">
      <c r="A24" s="615" t="str">
        <f ca="1">IF(ISBLANK('Data Summary'!A26),"",'Data Summary'!A26)</f>
        <v/>
      </c>
      <c r="B24" s="69"/>
      <c r="C24" s="11"/>
      <c r="D24" s="5"/>
      <c r="E24" s="5"/>
      <c r="F24" s="5"/>
      <c r="G24" s="5"/>
      <c r="H24" s="5"/>
      <c r="I24" s="22"/>
      <c r="J24" s="9"/>
      <c r="K24" s="9"/>
      <c r="L24" s="69"/>
      <c r="M24" s="11"/>
      <c r="N24" s="5"/>
      <c r="O24" s="5"/>
      <c r="P24" s="5"/>
      <c r="Q24" s="5"/>
      <c r="R24" s="5"/>
      <c r="S24" s="22"/>
      <c r="T24" s="9"/>
      <c r="U24" s="9"/>
      <c r="V24" s="69"/>
      <c r="W24" s="11"/>
      <c r="X24" s="5"/>
      <c r="Y24" s="5"/>
      <c r="Z24" s="5"/>
      <c r="AA24" s="5"/>
      <c r="AB24" s="5"/>
      <c r="AC24" s="22"/>
      <c r="AD24" s="9"/>
      <c r="AE24" s="9"/>
      <c r="AF24" s="69" t="s">
        <v>204</v>
      </c>
      <c r="AG24" s="11">
        <v>1</v>
      </c>
      <c r="AH24" s="5">
        <v>0.47573684110371073</v>
      </c>
      <c r="AI24" s="5"/>
      <c r="AJ24" s="5"/>
      <c r="AK24" s="5">
        <v>0.67113999999999996</v>
      </c>
      <c r="AL24" s="5">
        <v>0.18018000000000001</v>
      </c>
      <c r="AM24" s="22">
        <v>1.0101</v>
      </c>
      <c r="AN24" s="9"/>
      <c r="AO24" s="9"/>
      <c r="AP24" s="69"/>
      <c r="AQ24" s="11"/>
      <c r="AR24" s="5"/>
      <c r="AS24" s="5"/>
      <c r="AT24" s="5"/>
      <c r="AU24" s="5"/>
      <c r="AV24" s="5"/>
      <c r="AW24" s="22"/>
      <c r="AX24" s="9"/>
      <c r="AY24" s="9"/>
      <c r="AZ24" s="69"/>
      <c r="BA24" s="11"/>
      <c r="BB24" s="5"/>
      <c r="BC24" s="5"/>
      <c r="BD24" s="5"/>
      <c r="BE24" s="5"/>
      <c r="BF24" s="5"/>
      <c r="BG24" s="22"/>
      <c r="BH24" s="9"/>
      <c r="BI24" s="9"/>
      <c r="BJ24" s="69"/>
      <c r="BK24" s="11"/>
      <c r="BL24" s="5"/>
      <c r="BM24" s="5"/>
      <c r="BN24" s="5"/>
      <c r="BO24" s="5"/>
      <c r="BP24" s="5"/>
      <c r="BQ24" s="22"/>
      <c r="BR24" s="9"/>
      <c r="BS24" s="9"/>
      <c r="BT24" s="69"/>
      <c r="BU24" s="345"/>
      <c r="BV24" s="344"/>
      <c r="BW24" s="344"/>
      <c r="BX24" s="344"/>
      <c r="BY24" s="344"/>
      <c r="BZ24" s="344"/>
      <c r="CA24" s="22"/>
      <c r="CB24" s="9"/>
      <c r="CC24" s="9"/>
      <c r="CD24" s="75"/>
      <c r="CN24" s="75"/>
      <c r="CX24" s="75"/>
      <c r="DH24" s="75"/>
      <c r="DR24" s="75"/>
      <c r="EB24" s="75"/>
      <c r="EL24" s="75"/>
      <c r="EV24" s="75"/>
      <c r="FF24" s="75"/>
      <c r="FP24" s="75"/>
      <c r="FZ24" s="75"/>
      <c r="GJ24" s="75"/>
      <c r="GT24" s="75"/>
      <c r="HD24" s="75"/>
      <c r="HN24" s="75"/>
      <c r="HX24" s="75"/>
    </row>
    <row r="25" spans="1:232" s="1" customFormat="1" x14ac:dyDescent="0.3">
      <c r="A25" s="615" t="str">
        <f ca="1">IF(ISBLANK('Data Summary'!A27),"",'Data Summary'!A27)</f>
        <v/>
      </c>
      <c r="B25" s="69"/>
      <c r="C25" s="11"/>
      <c r="D25" s="5"/>
      <c r="E25" s="5"/>
      <c r="F25" s="5"/>
      <c r="G25" s="5"/>
      <c r="H25" s="5"/>
      <c r="I25" s="22"/>
      <c r="J25" s="9"/>
      <c r="K25" s="9"/>
      <c r="L25" s="69"/>
      <c r="M25" s="11"/>
      <c r="N25" s="5"/>
      <c r="O25" s="5"/>
      <c r="P25" s="5"/>
      <c r="Q25" s="5"/>
      <c r="R25" s="5"/>
      <c r="S25" s="22"/>
      <c r="T25" s="9"/>
      <c r="U25" s="9"/>
      <c r="V25" s="69"/>
      <c r="W25" s="11"/>
      <c r="X25" s="5"/>
      <c r="Y25" s="5"/>
      <c r="Z25" s="5"/>
      <c r="AA25" s="5"/>
      <c r="AB25" s="5"/>
      <c r="AC25" s="22"/>
      <c r="AD25" s="9"/>
      <c r="AE25" s="9"/>
      <c r="AF25" s="69" t="s">
        <v>145</v>
      </c>
      <c r="AG25" s="11">
        <v>0.5</v>
      </c>
      <c r="AH25" s="5">
        <v>1.0466210656517603</v>
      </c>
      <c r="AI25" s="5"/>
      <c r="AJ25" s="5"/>
      <c r="AK25" s="5">
        <v>1.3422799999999999</v>
      </c>
      <c r="AL25" s="5">
        <v>0.72072000000000003</v>
      </c>
      <c r="AM25" s="22">
        <v>1.51515</v>
      </c>
      <c r="AN25" s="9"/>
      <c r="AO25" s="9"/>
      <c r="AP25" s="69"/>
      <c r="AQ25" s="11"/>
      <c r="AR25" s="5"/>
      <c r="AS25" s="5"/>
      <c r="AT25" s="5"/>
      <c r="AU25" s="5"/>
      <c r="AV25" s="5"/>
      <c r="AW25" s="22"/>
      <c r="AX25" s="9"/>
      <c r="AY25" s="9"/>
      <c r="AZ25" s="69"/>
      <c r="BA25" s="11"/>
      <c r="BB25" s="5"/>
      <c r="BC25" s="5"/>
      <c r="BD25" s="5"/>
      <c r="BE25" s="5"/>
      <c r="BF25" s="5"/>
      <c r="BG25" s="22"/>
      <c r="BH25" s="9"/>
      <c r="BI25" s="9"/>
      <c r="BJ25" s="69"/>
      <c r="BK25" s="11"/>
      <c r="BL25" s="5"/>
      <c r="BM25" s="5"/>
      <c r="BN25" s="5"/>
      <c r="BO25" s="5"/>
      <c r="BP25" s="5"/>
      <c r="BQ25" s="22"/>
      <c r="BR25" s="9"/>
      <c r="BS25" s="9"/>
      <c r="BT25" s="69"/>
      <c r="BU25" s="345"/>
      <c r="BV25" s="344"/>
      <c r="BW25" s="344"/>
      <c r="BX25" s="344"/>
      <c r="BY25" s="344"/>
      <c r="BZ25" s="344"/>
      <c r="CA25" s="22"/>
      <c r="CB25" s="9"/>
      <c r="CC25" s="9"/>
      <c r="CD25" s="75"/>
      <c r="CN25" s="75"/>
      <c r="CX25" s="75"/>
      <c r="DH25" s="75"/>
      <c r="DR25" s="75"/>
      <c r="EB25" s="75"/>
      <c r="EL25" s="75"/>
      <c r="EV25" s="75"/>
      <c r="FF25" s="75"/>
      <c r="FP25" s="75"/>
      <c r="FZ25" s="75"/>
      <c r="GJ25" s="75"/>
      <c r="GT25" s="75"/>
      <c r="HD25" s="75"/>
      <c r="HN25" s="75"/>
      <c r="HX25" s="75"/>
    </row>
    <row r="26" spans="1:232" s="1" customFormat="1" ht="83.25" customHeight="1" x14ac:dyDescent="0.3">
      <c r="A26" s="615" t="str">
        <f ca="1">IF(ISBLANK('Data Summary'!A28),"",'Data Summary'!A28)</f>
        <v/>
      </c>
      <c r="B26" s="70" t="str">
        <f>HLOOKUP(Introduction!$G$4,nametranslations,111,FALSE)</f>
        <v>Notes</v>
      </c>
      <c r="C26" s="360" t="s">
        <v>261</v>
      </c>
      <c r="D26" s="361"/>
      <c r="E26" s="361"/>
      <c r="F26" s="361"/>
      <c r="G26" s="361"/>
      <c r="H26" s="361"/>
      <c r="I26" s="362"/>
      <c r="J26" s="9"/>
      <c r="K26" s="9"/>
      <c r="L26" s="70" t="str">
        <f>HLOOKUP(Introduction!$G$4,nametranslations,111,FALSE)</f>
        <v>Notes</v>
      </c>
      <c r="M26" s="357" t="s">
        <v>262</v>
      </c>
      <c r="N26" s="357"/>
      <c r="O26" s="357"/>
      <c r="P26" s="357"/>
      <c r="Q26" s="357"/>
      <c r="R26" s="357"/>
      <c r="S26" s="358"/>
      <c r="T26" s="9"/>
      <c r="U26" s="9"/>
      <c r="V26" s="70" t="str">
        <f>HLOOKUP(Introduction!$G$4,nametranslations,111,FALSE)</f>
        <v>Notes</v>
      </c>
      <c r="W26" s="357" t="s">
        <v>263</v>
      </c>
      <c r="X26" s="357"/>
      <c r="Y26" s="357"/>
      <c r="Z26" s="357"/>
      <c r="AA26" s="357"/>
      <c r="AB26" s="357"/>
      <c r="AC26" s="358"/>
      <c r="AD26" s="9"/>
      <c r="AE26" s="9"/>
      <c r="AF26" s="70" t="str">
        <f>HLOOKUP(Introduction!$G$4,nametranslations,111,FALSE)</f>
        <v>Notes</v>
      </c>
      <c r="AG26" s="363" t="s">
        <v>205</v>
      </c>
      <c r="AH26" s="355"/>
      <c r="AI26" s="355"/>
      <c r="AJ26" s="355"/>
      <c r="AK26" s="355"/>
      <c r="AL26" s="355"/>
      <c r="AM26" s="356"/>
      <c r="AN26" s="9"/>
      <c r="AO26" s="9"/>
      <c r="AP26" s="70" t="str">
        <f>HLOOKUP(Introduction!$G$4,nametranslations,111,FALSE)</f>
        <v>Notes</v>
      </c>
      <c r="AQ26" s="357" t="s">
        <v>260</v>
      </c>
      <c r="AR26" s="357"/>
      <c r="AS26" s="357"/>
      <c r="AT26" s="357"/>
      <c r="AU26" s="357"/>
      <c r="AV26" s="357"/>
      <c r="AW26" s="358"/>
      <c r="AX26" s="9"/>
      <c r="AY26" s="9"/>
      <c r="AZ26" s="70" t="str">
        <f>HLOOKUP(Introduction!$G$4,nametranslations,111,FALSE)</f>
        <v>Notes</v>
      </c>
      <c r="BA26" s="357" t="s">
        <v>262</v>
      </c>
      <c r="BB26" s="357"/>
      <c r="BC26" s="357"/>
      <c r="BD26" s="357"/>
      <c r="BE26" s="357"/>
      <c r="BF26" s="357"/>
      <c r="BG26" s="358"/>
      <c r="BH26" s="9"/>
      <c r="BI26" s="9"/>
      <c r="BJ26" s="70" t="str">
        <f>HLOOKUP(Introduction!$G$4,nametranslations,111,FALSE)</f>
        <v>Notes</v>
      </c>
      <c r="BK26" s="357" t="s">
        <v>285</v>
      </c>
      <c r="BL26" s="357"/>
      <c r="BM26" s="357"/>
      <c r="BN26" s="357"/>
      <c r="BO26" s="357"/>
      <c r="BP26" s="357"/>
      <c r="BQ26" s="358"/>
      <c r="BR26" s="9"/>
      <c r="BS26" s="9"/>
      <c r="BT26" s="70" t="str">
        <f>HLOOKUP(Introduction!$G$4,nametranslations,111,FALSE)</f>
        <v>Notes</v>
      </c>
      <c r="BU26" s="354" t="s">
        <v>284</v>
      </c>
      <c r="BV26" s="355"/>
      <c r="BW26" s="355"/>
      <c r="BX26" s="355"/>
      <c r="BY26" s="355"/>
      <c r="BZ26" s="355"/>
      <c r="CA26" s="356"/>
      <c r="CB26" s="9"/>
      <c r="CC26" s="9"/>
      <c r="CD26" s="75"/>
      <c r="CN26" s="75"/>
      <c r="CX26" s="75"/>
      <c r="DH26" s="75"/>
      <c r="DR26" s="75"/>
      <c r="EB26" s="75"/>
      <c r="EL26" s="75"/>
      <c r="EV26" s="75"/>
      <c r="FF26" s="75"/>
      <c r="FP26" s="75"/>
      <c r="FZ26" s="75"/>
      <c r="GJ26" s="75"/>
      <c r="GT26" s="75"/>
      <c r="HD26" s="75"/>
      <c r="HN26" s="75"/>
      <c r="HX26" s="75"/>
    </row>
    <row r="27" spans="1:232" s="1" customFormat="1" ht="15.75" customHeight="1" x14ac:dyDescent="0.3">
      <c r="A27" s="181" t="str">
        <f ca="1">IF(ISBLANK('Data Summary'!A29),"",'Data Summary'!A29)</f>
        <v/>
      </c>
      <c r="B27" s="70"/>
      <c r="C27" s="10" t="str">
        <f>HLOOKUP(Introduction!$G$4,nametranslations,112,FALSE)</f>
        <v>Facility estimate used</v>
      </c>
      <c r="D27" s="30"/>
      <c r="E27" s="30"/>
      <c r="F27" s="30"/>
      <c r="G27" s="30"/>
      <c r="H27" s="30"/>
      <c r="I27" s="56"/>
      <c r="J27" s="9"/>
      <c r="K27" s="9"/>
      <c r="L27" s="70"/>
      <c r="M27" s="10" t="str">
        <f>HLOOKUP(Introduction!$G$4,nametranslations,112,FALSE)</f>
        <v>Facility estimate used</v>
      </c>
      <c r="N27" s="76"/>
      <c r="O27" s="76"/>
      <c r="P27" s="76"/>
      <c r="Q27" s="76"/>
      <c r="R27" s="76"/>
      <c r="S27" s="55"/>
      <c r="T27" s="9"/>
      <c r="U27" s="9"/>
      <c r="V27" s="70"/>
      <c r="W27" s="10" t="str">
        <f>HLOOKUP(Introduction!$G$4,nametranslations,112,FALSE)</f>
        <v>Facility estimate used</v>
      </c>
      <c r="X27" s="76"/>
      <c r="Y27" s="76"/>
      <c r="Z27" s="76"/>
      <c r="AA27" s="76"/>
      <c r="AB27" s="76"/>
      <c r="AC27" s="55"/>
      <c r="AD27" s="9"/>
      <c r="AE27" s="9"/>
      <c r="AF27" s="70"/>
      <c r="AG27" s="10" t="str">
        <f>HLOOKUP(Introduction!$G$4,nametranslations,112,FALSE)</f>
        <v>Facility estimate used</v>
      </c>
      <c r="AH27" s="29" t="s">
        <v>133</v>
      </c>
      <c r="AI27" s="29"/>
      <c r="AJ27" s="29"/>
      <c r="AK27" s="29" t="s">
        <v>133</v>
      </c>
      <c r="AL27" s="29" t="s">
        <v>133</v>
      </c>
      <c r="AM27" s="53" t="s">
        <v>133</v>
      </c>
      <c r="AN27" s="9"/>
      <c r="AO27" s="9"/>
      <c r="AP27" s="70"/>
      <c r="AQ27" s="10" t="str">
        <f>HLOOKUP(Introduction!$G$4,nametranslations,112,FALSE)</f>
        <v>Facility estimate used</v>
      </c>
      <c r="AR27" s="76"/>
      <c r="AS27" s="76"/>
      <c r="AT27" s="76"/>
      <c r="AU27" s="76"/>
      <c r="AV27" s="76"/>
      <c r="AW27" s="55"/>
      <c r="AX27" s="9"/>
      <c r="AY27" s="9"/>
      <c r="AZ27" s="70"/>
      <c r="BA27" s="10" t="str">
        <f>HLOOKUP(Introduction!$G$4,nametranslations,112,FALSE)</f>
        <v>Facility estimate used</v>
      </c>
      <c r="BB27" s="76"/>
      <c r="BC27" s="76"/>
      <c r="BD27" s="76"/>
      <c r="BE27" s="76"/>
      <c r="BF27" s="76"/>
      <c r="BG27" s="55"/>
      <c r="BH27" s="9"/>
      <c r="BI27" s="9"/>
      <c r="BJ27" s="70"/>
      <c r="BK27" s="10" t="str">
        <f>HLOOKUP(Introduction!$G$4,nametranslations,112,FALSE)</f>
        <v>Facility estimate used</v>
      </c>
      <c r="BL27" s="76"/>
      <c r="BM27" s="76"/>
      <c r="BN27" s="76"/>
      <c r="BO27" s="76"/>
      <c r="BP27" s="76"/>
      <c r="BQ27" s="55"/>
      <c r="BR27" s="9"/>
      <c r="BS27" s="9"/>
      <c r="BT27" s="70"/>
      <c r="BU27" s="10" t="str">
        <f>HLOOKUP(Introduction!$G$4,nametranslations,112,FALSE)</f>
        <v>Facility estimate used</v>
      </c>
      <c r="BV27" s="29" t="s">
        <v>133</v>
      </c>
      <c r="BW27" s="76"/>
      <c r="BX27" s="76"/>
      <c r="BY27" s="76"/>
      <c r="BZ27" s="76"/>
      <c r="CA27" s="55"/>
      <c r="CB27" s="9"/>
      <c r="CC27" s="9"/>
      <c r="CD27" s="75"/>
      <c r="CN27" s="75"/>
      <c r="CX27" s="75"/>
      <c r="DH27" s="75"/>
      <c r="DR27" s="75"/>
      <c r="EB27" s="75"/>
      <c r="EL27" s="75"/>
      <c r="EV27" s="75"/>
      <c r="FF27" s="75"/>
      <c r="FP27" s="75"/>
      <c r="FZ27" s="75"/>
      <c r="GJ27" s="75"/>
      <c r="GT27" s="75"/>
      <c r="HD27" s="75"/>
      <c r="HN27" s="75"/>
      <c r="HX27" s="75"/>
    </row>
    <row r="28" spans="1:232" s="1" customFormat="1" ht="15.75" customHeight="1" x14ac:dyDescent="0.3">
      <c r="A28" s="181" t="str">
        <f ca="1">IF(ISBLANK('Data Summary'!A30),"",'Data Summary'!A30)</f>
        <v/>
      </c>
      <c r="B28" s="70"/>
      <c r="C28" s="10" t="str">
        <f>HLOOKUP(Introduction!$G$4,nametranslations,113,FALSE)</f>
        <v>Improved estimate used</v>
      </c>
      <c r="D28" s="36"/>
      <c r="E28" s="29"/>
      <c r="F28" s="29" t="s">
        <v>133</v>
      </c>
      <c r="G28" s="29"/>
      <c r="H28" s="29"/>
      <c r="I28" s="53"/>
      <c r="J28" s="9"/>
      <c r="K28" s="9"/>
      <c r="L28" s="70"/>
      <c r="M28" s="10" t="str">
        <f>HLOOKUP(Introduction!$G$4,nametranslations,113,FALSE)</f>
        <v>Improved estimate used</v>
      </c>
      <c r="N28" s="36"/>
      <c r="O28" s="29"/>
      <c r="P28" s="29"/>
      <c r="Q28" s="29"/>
      <c r="R28" s="29"/>
      <c r="S28" s="53"/>
      <c r="T28" s="9"/>
      <c r="U28" s="9"/>
      <c r="V28" s="70"/>
      <c r="W28" s="10" t="str">
        <f>HLOOKUP(Introduction!$G$4,nametranslations,113,FALSE)</f>
        <v>Improved estimate used</v>
      </c>
      <c r="X28" s="36"/>
      <c r="Y28" s="29"/>
      <c r="Z28" s="29"/>
      <c r="AA28" s="29"/>
      <c r="AB28" s="29"/>
      <c r="AC28" s="53"/>
      <c r="AD28" s="9"/>
      <c r="AE28" s="9"/>
      <c r="AF28" s="70"/>
      <c r="AG28" s="10" t="str">
        <f>HLOOKUP(Introduction!$G$4,nametranslations,113,FALSE)</f>
        <v>Improved estimate used</v>
      </c>
      <c r="AH28" s="36" t="s">
        <v>133</v>
      </c>
      <c r="AI28" s="29"/>
      <c r="AJ28" s="29"/>
      <c r="AK28" s="29" t="s">
        <v>133</v>
      </c>
      <c r="AL28" s="29" t="s">
        <v>133</v>
      </c>
      <c r="AM28" s="53" t="s">
        <v>133</v>
      </c>
      <c r="AN28" s="9"/>
      <c r="AO28" s="9"/>
      <c r="AP28" s="70"/>
      <c r="AQ28" s="10" t="str">
        <f>HLOOKUP(Introduction!$G$4,nametranslations,113,FALSE)</f>
        <v>Improved estimate used</v>
      </c>
      <c r="AR28" s="36"/>
      <c r="AS28" s="29"/>
      <c r="AT28" s="29"/>
      <c r="AU28" s="29"/>
      <c r="AV28" s="29"/>
      <c r="AW28" s="53"/>
      <c r="AX28" s="9"/>
      <c r="AY28" s="9"/>
      <c r="AZ28" s="70"/>
      <c r="BA28" s="10" t="str">
        <f>HLOOKUP(Introduction!$G$4,nametranslations,113,FALSE)</f>
        <v>Improved estimate used</v>
      </c>
      <c r="BB28" s="36"/>
      <c r="BC28" s="29"/>
      <c r="BD28" s="29"/>
      <c r="BE28" s="29"/>
      <c r="BF28" s="29"/>
      <c r="BG28" s="53"/>
      <c r="BH28" s="9"/>
      <c r="BI28" s="9"/>
      <c r="BJ28" s="70"/>
      <c r="BK28" s="10" t="str">
        <f>HLOOKUP(Introduction!$G$4,nametranslations,113,FALSE)</f>
        <v>Improved estimate used</v>
      </c>
      <c r="BL28" s="36"/>
      <c r="BM28" s="29"/>
      <c r="BN28" s="29"/>
      <c r="BO28" s="29"/>
      <c r="BP28" s="29"/>
      <c r="BQ28" s="53"/>
      <c r="BR28" s="9"/>
      <c r="BS28" s="9"/>
      <c r="BT28" s="70"/>
      <c r="BU28" s="10" t="str">
        <f>HLOOKUP(Introduction!$G$4,nametranslations,113,FALSE)</f>
        <v>Improved estimate used</v>
      </c>
      <c r="BV28" s="29" t="s">
        <v>133</v>
      </c>
      <c r="BW28" s="29"/>
      <c r="BX28" s="29"/>
      <c r="BY28" s="29"/>
      <c r="BZ28" s="29"/>
      <c r="CA28" s="53"/>
      <c r="CB28" s="9"/>
      <c r="CC28" s="9"/>
      <c r="CD28" s="75"/>
      <c r="CN28" s="75"/>
      <c r="CX28" s="75"/>
      <c r="DH28" s="75"/>
      <c r="DR28" s="75"/>
      <c r="EB28" s="75"/>
      <c r="EL28" s="75"/>
      <c r="EV28" s="75"/>
      <c r="FF28" s="75"/>
      <c r="FP28" s="75"/>
      <c r="FZ28" s="75"/>
      <c r="GJ28" s="75"/>
      <c r="GT28" s="75"/>
      <c r="HD28" s="75"/>
      <c r="HN28" s="75"/>
      <c r="HX28" s="75"/>
    </row>
    <row r="29" spans="1:232" ht="15.75" customHeight="1" x14ac:dyDescent="0.3">
      <c r="A29" s="181" t="str">
        <f ca="1">IF(ISBLANK('Data Summary'!A31),"",'Data Summary'!A31)</f>
        <v/>
      </c>
      <c r="B29" s="70"/>
      <c r="C29" s="10" t="str">
        <f>HLOOKUP(Introduction!$G$4,nametranslations,114,FALSE)</f>
        <v>Basic estimate used</v>
      </c>
      <c r="D29" s="29"/>
      <c r="E29" s="29"/>
      <c r="F29" s="29" t="s">
        <v>133</v>
      </c>
      <c r="G29" s="29"/>
      <c r="H29" s="29"/>
      <c r="I29" s="53"/>
      <c r="J29" s="9"/>
      <c r="K29" s="9"/>
      <c r="L29" s="70"/>
      <c r="M29" s="10" t="str">
        <f>HLOOKUP(Introduction!$G$4,nametranslations,114,FALSE)</f>
        <v>Basic estimate used</v>
      </c>
      <c r="N29" s="29" t="s">
        <v>133</v>
      </c>
      <c r="O29" s="29"/>
      <c r="P29" s="29"/>
      <c r="Q29" s="29"/>
      <c r="R29" s="29" t="s">
        <v>133</v>
      </c>
      <c r="S29" s="53" t="s">
        <v>133</v>
      </c>
      <c r="T29" s="9"/>
      <c r="U29" s="9"/>
      <c r="V29" s="70"/>
      <c r="W29" s="10" t="str">
        <f>HLOOKUP(Introduction!$G$4,nametranslations,114,FALSE)</f>
        <v>Basic estimate used</v>
      </c>
      <c r="X29" s="29" t="s">
        <v>133</v>
      </c>
      <c r="Y29" s="29"/>
      <c r="Z29" s="29"/>
      <c r="AA29" s="29"/>
      <c r="AB29" s="29" t="s">
        <v>133</v>
      </c>
      <c r="AC29" s="53"/>
      <c r="AD29" s="9"/>
      <c r="AE29" s="9"/>
      <c r="AF29" s="70"/>
      <c r="AG29" s="10" t="str">
        <f>HLOOKUP(Introduction!$G$4,nametranslations,114,FALSE)</f>
        <v>Basic estimate used</v>
      </c>
      <c r="AH29" s="29" t="s">
        <v>133</v>
      </c>
      <c r="AI29" s="29"/>
      <c r="AJ29" s="29"/>
      <c r="AK29" s="29" t="s">
        <v>133</v>
      </c>
      <c r="AL29" s="29" t="s">
        <v>133</v>
      </c>
      <c r="AM29" s="53" t="s">
        <v>133</v>
      </c>
      <c r="AN29" s="9"/>
      <c r="AO29" s="9"/>
      <c r="AP29" s="70"/>
      <c r="AQ29" s="10" t="str">
        <f>HLOOKUP(Introduction!$G$4,nametranslations,114,FALSE)</f>
        <v>Basic estimate used</v>
      </c>
      <c r="AR29" s="29" t="s">
        <v>229</v>
      </c>
      <c r="AS29" s="29"/>
      <c r="AT29" s="29"/>
      <c r="AU29" s="29"/>
      <c r="AV29" s="29" t="s">
        <v>229</v>
      </c>
      <c r="AW29" s="53" t="s">
        <v>229</v>
      </c>
      <c r="AX29" s="9"/>
      <c r="AY29" s="9"/>
      <c r="AZ29" s="70"/>
      <c r="BA29" s="10" t="str">
        <f>HLOOKUP(Introduction!$G$4,nametranslations,114,FALSE)</f>
        <v>Basic estimate used</v>
      </c>
      <c r="BB29" s="29" t="s">
        <v>133</v>
      </c>
      <c r="BC29" s="29"/>
      <c r="BD29" s="29"/>
      <c r="BE29" s="29"/>
      <c r="BF29" s="29" t="s">
        <v>133</v>
      </c>
      <c r="BG29" s="53"/>
      <c r="BH29" s="9"/>
      <c r="BI29" s="9"/>
      <c r="BJ29" s="70"/>
      <c r="BK29" s="10" t="str">
        <f>HLOOKUP(Introduction!$G$4,nametranslations,114,FALSE)</f>
        <v>Basic estimate used</v>
      </c>
      <c r="BL29" s="29" t="s">
        <v>229</v>
      </c>
      <c r="BM29" s="29"/>
      <c r="BN29" s="29"/>
      <c r="BO29" s="29"/>
      <c r="BP29" s="29" t="s">
        <v>133</v>
      </c>
      <c r="BQ29" s="53"/>
      <c r="BR29" s="9"/>
      <c r="BS29" s="9"/>
      <c r="BT29" s="70"/>
      <c r="BU29" s="10" t="str">
        <f>HLOOKUP(Introduction!$G$4,nametranslations,114,FALSE)</f>
        <v>Basic estimate used</v>
      </c>
      <c r="BV29" s="29" t="s">
        <v>133</v>
      </c>
      <c r="BW29" s="29"/>
      <c r="BX29" s="29"/>
      <c r="BY29" s="29"/>
      <c r="BZ29" s="29"/>
      <c r="CA29" s="53"/>
      <c r="CB29" s="9"/>
      <c r="CC29" s="9"/>
    </row>
    <row r="30" spans="1:232" ht="15.75" customHeight="1" x14ac:dyDescent="0.3">
      <c r="A30" s="181" t="str">
        <f ca="1">IF(ISBLANK('Data Summary'!A32),"",'Data Summary'!A32)</f>
        <v/>
      </c>
      <c r="B30" s="71"/>
      <c r="C30" s="10" t="str">
        <f>HLOOKUP(Introduction!$G$4,nametranslations,115,FALSE)</f>
        <v>Number of schools total</v>
      </c>
      <c r="D30" s="37"/>
      <c r="E30" s="8"/>
      <c r="F30" s="8"/>
      <c r="G30" s="8"/>
      <c r="H30" s="8"/>
      <c r="I30" s="57"/>
      <c r="J30" s="9"/>
      <c r="K30" s="9"/>
      <c r="L30" s="71"/>
      <c r="M30" s="10" t="str">
        <f>HLOOKUP(Introduction!$G$4,nametranslations,115,FALSE)</f>
        <v>Number of schools total</v>
      </c>
      <c r="N30" s="37"/>
      <c r="O30" s="37"/>
      <c r="P30" s="37"/>
      <c r="Q30" s="38"/>
      <c r="R30" s="39"/>
      <c r="S30" s="40"/>
      <c r="T30" s="9"/>
      <c r="U30" s="9"/>
      <c r="V30" s="71"/>
      <c r="W30" s="10" t="str">
        <f>HLOOKUP(Introduction!$G$4,nametranslations,115,FALSE)</f>
        <v>Number of schools total</v>
      </c>
      <c r="X30" s="37"/>
      <c r="Y30" s="37"/>
      <c r="Z30" s="37"/>
      <c r="AA30" s="38"/>
      <c r="AB30" s="39"/>
      <c r="AC30" s="40"/>
      <c r="AD30" s="9"/>
      <c r="AE30" s="9"/>
      <c r="AF30" s="71"/>
      <c r="AG30" s="10" t="str">
        <f>HLOOKUP(Introduction!$G$4,nametranslations,115,FALSE)</f>
        <v>Number of schools total</v>
      </c>
      <c r="AH30" s="37" t="s">
        <v>206</v>
      </c>
      <c r="AI30" s="37" t="s">
        <v>206</v>
      </c>
      <c r="AJ30" s="37" t="s">
        <v>206</v>
      </c>
      <c r="AK30" s="38" t="s">
        <v>206</v>
      </c>
      <c r="AL30" s="39" t="s">
        <v>206</v>
      </c>
      <c r="AM30" s="40" t="s">
        <v>206</v>
      </c>
      <c r="AN30" s="9"/>
      <c r="AO30" s="9"/>
      <c r="AP30" s="71"/>
      <c r="AQ30" s="10" t="str">
        <f>HLOOKUP(Introduction!$G$4,nametranslations,115,FALSE)</f>
        <v>Number of schools total</v>
      </c>
      <c r="AR30" s="37"/>
      <c r="AS30" s="37"/>
      <c r="AT30" s="37"/>
      <c r="AU30" s="38"/>
      <c r="AV30" s="39"/>
      <c r="AW30" s="40"/>
      <c r="AX30" s="9"/>
      <c r="AY30" s="9"/>
      <c r="AZ30" s="71"/>
      <c r="BA30" s="10" t="str">
        <f>HLOOKUP(Introduction!$G$4,nametranslations,115,FALSE)</f>
        <v>Number of schools total</v>
      </c>
      <c r="BB30" s="37"/>
      <c r="BC30" s="37"/>
      <c r="BD30" s="37"/>
      <c r="BE30" s="38"/>
      <c r="BF30" s="39"/>
      <c r="BG30" s="40"/>
      <c r="BH30" s="9"/>
      <c r="BI30" s="9"/>
      <c r="BJ30" s="71"/>
      <c r="BK30" s="10" t="str">
        <f>HLOOKUP(Introduction!$G$4,nametranslations,115,FALSE)</f>
        <v>Number of schools total</v>
      </c>
      <c r="BL30" s="37"/>
      <c r="BM30" s="37"/>
      <c r="BN30" s="37"/>
      <c r="BO30" s="38"/>
      <c r="BP30" s="39"/>
      <c r="BQ30" s="40"/>
      <c r="BR30" s="9"/>
      <c r="BS30" s="9"/>
      <c r="BT30" s="71"/>
      <c r="BU30" s="10" t="str">
        <f>HLOOKUP(Introduction!$G$4,nametranslations,115,FALSE)</f>
        <v>Number of schools total</v>
      </c>
      <c r="BV30" s="37"/>
      <c r="BW30" s="37"/>
      <c r="BX30" s="37"/>
      <c r="BY30" s="38"/>
      <c r="BZ30" s="39"/>
      <c r="CA30" s="40"/>
      <c r="CB30" s="9"/>
      <c r="CC30" s="9"/>
    </row>
    <row r="31" spans="1:232" ht="16.2" thickBot="1" x14ac:dyDescent="0.35">
      <c r="A31" s="181" t="str">
        <f ca="1">IF(ISBLANK('Data Summary'!A33),"",'Data Summary'!A33)</f>
        <v/>
      </c>
      <c r="B31" s="72"/>
      <c r="C31" s="41" t="str">
        <f>HLOOKUP(Introduction!$G$4,nametranslations,116,FALSE)</f>
        <v>Number surveyed</v>
      </c>
      <c r="D31" s="42"/>
      <c r="E31" s="24"/>
      <c r="F31" s="24">
        <v>76</v>
      </c>
      <c r="G31" s="24">
        <v>25</v>
      </c>
      <c r="H31" s="24">
        <v>49</v>
      </c>
      <c r="I31" s="25">
        <f>19+3+1</f>
        <v>23</v>
      </c>
      <c r="J31" s="9"/>
      <c r="K31" s="9"/>
      <c r="L31" s="72"/>
      <c r="M31" s="41" t="str">
        <f>HLOOKUP(Introduction!$G$4,nametranslations,116,FALSE)</f>
        <v>Number surveyed</v>
      </c>
      <c r="N31" s="42"/>
      <c r="O31" s="42"/>
      <c r="P31" s="42"/>
      <c r="Q31" s="42"/>
      <c r="R31" s="42"/>
      <c r="S31" s="77"/>
      <c r="T31" s="9"/>
      <c r="U31" s="9"/>
      <c r="V31" s="72"/>
      <c r="W31" s="41" t="str">
        <f>HLOOKUP(Introduction!$G$4,nametranslations,116,FALSE)</f>
        <v>Number surveyed</v>
      </c>
      <c r="X31" s="42"/>
      <c r="Y31" s="42"/>
      <c r="Z31" s="42"/>
      <c r="AA31" s="42"/>
      <c r="AB31" s="42"/>
      <c r="AC31" s="77"/>
      <c r="AD31" s="9"/>
      <c r="AE31" s="9"/>
      <c r="AF31" s="72"/>
      <c r="AG31" s="41" t="str">
        <f>HLOOKUP(Introduction!$G$4,nametranslations,116,FALSE)</f>
        <v>Number surveyed</v>
      </c>
      <c r="AH31" s="42">
        <v>1051</v>
      </c>
      <c r="AI31" s="42" t="s">
        <v>206</v>
      </c>
      <c r="AJ31" s="42" t="s">
        <v>206</v>
      </c>
      <c r="AK31" s="42">
        <v>298</v>
      </c>
      <c r="AL31" s="42">
        <v>555</v>
      </c>
      <c r="AM31" s="77">
        <v>198</v>
      </c>
      <c r="AN31" s="9"/>
      <c r="AO31" s="9"/>
      <c r="AP31" s="72"/>
      <c r="AQ31" s="41" t="str">
        <f>HLOOKUP(Introduction!$G$4,nametranslations,116,FALSE)</f>
        <v>Number surveyed</v>
      </c>
      <c r="AR31" s="42"/>
      <c r="AS31" s="42"/>
      <c r="AT31" s="42"/>
      <c r="AU31" s="42"/>
      <c r="AV31" s="42"/>
      <c r="AW31" s="77"/>
      <c r="AX31" s="9"/>
      <c r="AY31" s="9"/>
      <c r="AZ31" s="72"/>
      <c r="BA31" s="41" t="str">
        <f>HLOOKUP(Introduction!$G$4,nametranslations,116,FALSE)</f>
        <v>Number surveyed</v>
      </c>
      <c r="BB31" s="42"/>
      <c r="BC31" s="42"/>
      <c r="BD31" s="42"/>
      <c r="BE31" s="42"/>
      <c r="BF31" s="42"/>
      <c r="BG31" s="77"/>
      <c r="BH31" s="9"/>
      <c r="BI31" s="9"/>
      <c r="BJ31" s="72"/>
      <c r="BK31" s="41" t="str">
        <f>HLOOKUP(Introduction!$G$4,nametranslations,116,FALSE)</f>
        <v>Number surveyed</v>
      </c>
      <c r="BL31" s="42"/>
      <c r="BM31" s="42"/>
      <c r="BN31" s="42"/>
      <c r="BO31" s="42"/>
      <c r="BP31" s="42"/>
      <c r="BQ31" s="77"/>
      <c r="BR31" s="9"/>
      <c r="BS31" s="9"/>
      <c r="BT31" s="72"/>
      <c r="BU31" s="41" t="str">
        <f>HLOOKUP(Introduction!$G$4,nametranslations,116,FALSE)</f>
        <v>Number surveyed</v>
      </c>
      <c r="BV31" s="42">
        <v>1001</v>
      </c>
      <c r="BW31" s="42"/>
      <c r="BX31" s="42"/>
      <c r="BY31" s="42"/>
      <c r="BZ31" s="42"/>
      <c r="CA31" s="77"/>
      <c r="CB31" s="9"/>
      <c r="CC31" s="9"/>
    </row>
    <row r="32" spans="1:232" x14ac:dyDescent="0.3">
      <c r="A32" s="181" t="str">
        <f ca="1">IF(ISBLANK('Data Summary'!A34),"",'Data Summary'!A34)</f>
        <v/>
      </c>
    </row>
    <row r="33" spans="1:1" x14ac:dyDescent="0.3">
      <c r="A33" s="181" t="str">
        <f ca="1">IF(ISBLANK('Data Summary'!A35),"",'Data Summary'!A35)</f>
        <v/>
      </c>
    </row>
    <row r="34" spans="1:1" x14ac:dyDescent="0.3">
      <c r="A34" s="181" t="str">
        <f ca="1">IF(ISBLANK('Data Summary'!A36),"",'Data Summary'!A36)</f>
        <v/>
      </c>
    </row>
    <row r="35" spans="1:1" x14ac:dyDescent="0.3">
      <c r="A35" s="181" t="str">
        <f ca="1">IF(ISBLANK('Data Summary'!A37),"",'Data Summary'!A37)</f>
        <v/>
      </c>
    </row>
    <row r="36" spans="1:1" x14ac:dyDescent="0.3">
      <c r="A36" s="181" t="str">
        <f ca="1">IF(ISBLANK('Data Summary'!A38),"",'Data Summary'!A38)</f>
        <v/>
      </c>
    </row>
    <row r="37" spans="1:1" x14ac:dyDescent="0.3">
      <c r="A37" s="181" t="str">
        <f ca="1">IF(ISBLANK('Data Summary'!A39),"",'Data Summary'!A39)</f>
        <v/>
      </c>
    </row>
    <row r="38" spans="1:1" x14ac:dyDescent="0.3">
      <c r="A38" s="181" t="str">
        <f ca="1">IF(ISBLANK('Data Summary'!A40),"",'Data Summary'!A40)</f>
        <v/>
      </c>
    </row>
    <row r="39" spans="1:1" x14ac:dyDescent="0.3">
      <c r="A39" s="181" t="str">
        <f ca="1">IF(ISBLANK('Data Summary'!A41),"",'Data Summary'!A41)</f>
        <v/>
      </c>
    </row>
    <row r="40" spans="1:1" x14ac:dyDescent="0.3">
      <c r="A40" s="181" t="str">
        <f ca="1">IF(ISBLANK('Data Summary'!A42),"",'Data Summary'!A42)</f>
        <v/>
      </c>
    </row>
    <row r="41" spans="1:1" x14ac:dyDescent="0.3">
      <c r="A41" s="181" t="str">
        <f ca="1">IF(ISBLANK('Data Summary'!A43),"",'Data Summary'!A43)</f>
        <v/>
      </c>
    </row>
    <row r="42" spans="1:1" x14ac:dyDescent="0.3">
      <c r="A42" s="181" t="str">
        <f ca="1">IF(ISBLANK('Data Summary'!A44),"",'Data Summary'!A44)</f>
        <v/>
      </c>
    </row>
    <row r="43" spans="1:1" x14ac:dyDescent="0.3">
      <c r="A43" s="181" t="str">
        <f ca="1">IF(ISBLANK('Data Summary'!A45),"",'Data Summary'!A45)</f>
        <v/>
      </c>
    </row>
    <row r="44" spans="1:1" x14ac:dyDescent="0.3">
      <c r="A44" s="181" t="str">
        <f ca="1">IF(ISBLANK('Data Summary'!A46),"",'Data Summary'!A46)</f>
        <v/>
      </c>
    </row>
    <row r="45" spans="1:1" x14ac:dyDescent="0.3">
      <c r="A45" s="181" t="str">
        <f ca="1">IF(ISBLANK('Data Summary'!A47),"",'Data Summary'!A47)</f>
        <v/>
      </c>
    </row>
    <row r="46" spans="1:1" x14ac:dyDescent="0.3">
      <c r="A46" s="181" t="str">
        <f ca="1">IF(ISBLANK('Data Summary'!A48),"",'Data Summary'!A48)</f>
        <v/>
      </c>
    </row>
    <row r="47" spans="1:1" x14ac:dyDescent="0.3">
      <c r="A47" s="181" t="str">
        <f ca="1">IF(ISBLANK('Data Summary'!A49),"",'Data Summary'!A49)</f>
        <v/>
      </c>
    </row>
    <row r="48" spans="1:1" x14ac:dyDescent="0.3">
      <c r="A48" s="181" t="str">
        <f ca="1">IF(ISBLANK('Data Summary'!A50),"",'Data Summary'!A50)</f>
        <v/>
      </c>
    </row>
    <row r="49" spans="1:1" x14ac:dyDescent="0.3">
      <c r="A49" s="181" t="str">
        <f ca="1">IF(ISBLANK('Data Summary'!A51),"",'Data Summary'!A51)</f>
        <v/>
      </c>
    </row>
    <row r="50" spans="1:1" x14ac:dyDescent="0.3">
      <c r="A50" s="181" t="str">
        <f ca="1">IF(ISBLANK('Data Summary'!A52),"",'Data Summary'!A52)</f>
        <v/>
      </c>
    </row>
    <row r="51" spans="1:1" x14ac:dyDescent="0.3">
      <c r="A51" s="181" t="str">
        <f ca="1">IF(ISBLANK('Data Summary'!A53),"",'Data Summary'!A53)</f>
        <v/>
      </c>
    </row>
    <row r="52" spans="1:1" x14ac:dyDescent="0.3">
      <c r="A52" s="181" t="str">
        <f ca="1">IF(ISBLANK('Data Summary'!A54),"",'Data Summary'!A54)</f>
        <v/>
      </c>
    </row>
    <row r="53" spans="1:1" x14ac:dyDescent="0.3">
      <c r="A53" s="181" t="str">
        <f ca="1">IF(ISBLANK('Data Summary'!A55),"",'Data Summary'!A55)</f>
        <v/>
      </c>
    </row>
    <row r="54" spans="1:1" x14ac:dyDescent="0.3">
      <c r="A54" s="181" t="str">
        <f ca="1">IF(ISBLANK('Data Summary'!A56),"",'Data Summary'!A56)</f>
        <v/>
      </c>
    </row>
    <row r="55" spans="1:1" x14ac:dyDescent="0.3">
      <c r="A55" s="181" t="str">
        <f ca="1">IF(ISBLANK('Data Summary'!A57),"",'Data Summary'!A57)</f>
        <v/>
      </c>
    </row>
    <row r="56" spans="1:1" x14ac:dyDescent="0.3">
      <c r="A56" s="181" t="str">
        <f ca="1">IF(ISBLANK('Data Summary'!A58),"",'Data Summary'!A58)</f>
        <v/>
      </c>
    </row>
    <row r="57" spans="1:1" x14ac:dyDescent="0.3">
      <c r="A57" s="181" t="str">
        <f ca="1">IF(ISBLANK('Data Summary'!A59),"",'Data Summary'!A59)</f>
        <v/>
      </c>
    </row>
    <row r="58" spans="1:1" x14ac:dyDescent="0.3">
      <c r="A58" s="181" t="str">
        <f ca="1">IF(ISBLANK('Data Summary'!A60),"",'Data Summary'!A60)</f>
        <v/>
      </c>
    </row>
    <row r="59" spans="1:1" x14ac:dyDescent="0.3">
      <c r="A59" s="181" t="str">
        <f ca="1">IF(ISBLANK('Data Summary'!A61),"",'Data Summary'!A61)</f>
        <v/>
      </c>
    </row>
    <row r="60" spans="1:1" x14ac:dyDescent="0.3">
      <c r="A60" s="181" t="str">
        <f ca="1">IF(ISBLANK('Data Summary'!A62),"",'Data Summary'!A62)</f>
        <v/>
      </c>
    </row>
    <row r="61" spans="1:1" x14ac:dyDescent="0.3">
      <c r="A61" s="181" t="str">
        <f ca="1">IF(ISBLANK('Data Summary'!A63),"",'Data Summary'!A63)</f>
        <v/>
      </c>
    </row>
    <row r="62" spans="1:1" x14ac:dyDescent="0.3">
      <c r="A62" s="181" t="str">
        <f ca="1">IF(ISBLANK('Data Summary'!A64),"",'Data Summary'!A64)</f>
        <v/>
      </c>
    </row>
    <row r="63" spans="1:1" x14ac:dyDescent="0.3">
      <c r="A63" s="181" t="str">
        <f ca="1">IF(ISBLANK('Data Summary'!A65),"",'Data Summary'!A65)</f>
        <v/>
      </c>
    </row>
    <row r="64" spans="1:1" x14ac:dyDescent="0.3">
      <c r="A64" s="181" t="str">
        <f ca="1">IF(ISBLANK('Data Summary'!A66),"",'Data Summary'!A66)</f>
        <v/>
      </c>
    </row>
    <row r="65" spans="1:1" x14ac:dyDescent="0.3">
      <c r="A65" s="181" t="str">
        <f ca="1">IF(ISBLANK('Data Summary'!A67),"",'Data Summary'!A67)</f>
        <v/>
      </c>
    </row>
    <row r="66" spans="1:1" x14ac:dyDescent="0.3">
      <c r="A66" s="181" t="str">
        <f ca="1">IF(ISBLANK('Data Summary'!A68),"",'Data Summary'!A68)</f>
        <v/>
      </c>
    </row>
    <row r="67" spans="1:1" x14ac:dyDescent="0.3">
      <c r="A67" s="181" t="str">
        <f ca="1">IF(ISBLANK('Data Summary'!A69),"",'Data Summary'!A69)</f>
        <v/>
      </c>
    </row>
    <row r="68" spans="1:1" x14ac:dyDescent="0.3">
      <c r="A68" s="181" t="str">
        <f ca="1">IF(ISBLANK('Data Summary'!A70),"",'Data Summary'!A70)</f>
        <v/>
      </c>
    </row>
    <row r="69" spans="1:1" x14ac:dyDescent="0.3">
      <c r="A69" s="181" t="str">
        <f ca="1">IF(ISBLANK('Data Summary'!A71),"",'Data Summary'!A71)</f>
        <v/>
      </c>
    </row>
    <row r="70" spans="1:1" x14ac:dyDescent="0.3">
      <c r="A70" s="181" t="str">
        <f ca="1">IF(ISBLANK('Data Summary'!A72),"",'Data Summary'!A72)</f>
        <v/>
      </c>
    </row>
    <row r="71" spans="1:1" x14ac:dyDescent="0.3">
      <c r="A71" s="181" t="str">
        <f ca="1">IF(ISBLANK('Data Summary'!A73),"",'Data Summary'!A73)</f>
        <v/>
      </c>
    </row>
    <row r="72" spans="1:1" x14ac:dyDescent="0.3">
      <c r="A72" s="181" t="str">
        <f ca="1">IF(ISBLANK('Data Summary'!A74),"",'Data Summary'!A74)</f>
        <v/>
      </c>
    </row>
    <row r="73" spans="1:1" x14ac:dyDescent="0.3">
      <c r="A73" s="181" t="str">
        <f ca="1">IF(ISBLANK('Data Summary'!A75),"",'Data Summary'!A75)</f>
        <v/>
      </c>
    </row>
    <row r="74" spans="1:1" x14ac:dyDescent="0.3">
      <c r="A74" s="181" t="str">
        <f ca="1">IF(ISBLANK('Data Summary'!A76),"",'Data Summary'!A76)</f>
        <v/>
      </c>
    </row>
    <row r="75" spans="1:1" x14ac:dyDescent="0.3">
      <c r="A75" s="181" t="str">
        <f ca="1">IF(ISBLANK('Data Summary'!A77),"",'Data Summary'!A77)</f>
        <v/>
      </c>
    </row>
    <row r="76" spans="1:1" x14ac:dyDescent="0.3">
      <c r="A76" s="181" t="str">
        <f ca="1">IF(ISBLANK('Data Summary'!A78),"",'Data Summary'!A78)</f>
        <v/>
      </c>
    </row>
    <row r="77" spans="1:1" x14ac:dyDescent="0.3">
      <c r="A77" s="181" t="str">
        <f ca="1">IF(ISBLANK('Data Summary'!A79),"",'Data Summary'!A79)</f>
        <v/>
      </c>
    </row>
    <row r="78" spans="1:1" x14ac:dyDescent="0.3">
      <c r="A78" s="181" t="str">
        <f ca="1">IF(ISBLANK('Data Summary'!A80),"",'Data Summary'!A80)</f>
        <v/>
      </c>
    </row>
    <row r="79" spans="1:1" x14ac:dyDescent="0.3">
      <c r="A79" s="181" t="str">
        <f ca="1">IF(ISBLANK('Data Summary'!A81),"",'Data Summary'!A81)</f>
        <v/>
      </c>
    </row>
    <row r="80" spans="1:1" x14ac:dyDescent="0.3">
      <c r="A80" s="181" t="str">
        <f ca="1">IF(ISBLANK('Data Summary'!A82),"",'Data Summary'!A82)</f>
        <v/>
      </c>
    </row>
    <row r="81" spans="1:1" x14ac:dyDescent="0.3">
      <c r="A81" s="181" t="str">
        <f ca="1">IF(ISBLANK('Data Summary'!A83),"",'Data Summary'!A83)</f>
        <v/>
      </c>
    </row>
    <row r="82" spans="1:1" x14ac:dyDescent="0.3">
      <c r="A82" s="181" t="str">
        <f ca="1">IF(ISBLANK('Data Summary'!A84),"",'Data Summary'!A84)</f>
        <v/>
      </c>
    </row>
    <row r="83" spans="1:1" x14ac:dyDescent="0.3">
      <c r="A83" s="181" t="str">
        <f ca="1">IF(ISBLANK('Data Summary'!A85),"",'Data Summary'!A85)</f>
        <v/>
      </c>
    </row>
    <row r="84" spans="1:1" x14ac:dyDescent="0.3">
      <c r="A84" s="181" t="str">
        <f ca="1">IF(ISBLANK('Data Summary'!A86),"",'Data Summary'!A86)</f>
        <v/>
      </c>
    </row>
    <row r="85" spans="1:1" x14ac:dyDescent="0.3">
      <c r="A85" s="181" t="str">
        <f ca="1">IF(ISBLANK('Data Summary'!A87),"",'Data Summary'!A87)</f>
        <v/>
      </c>
    </row>
    <row r="86" spans="1:1" x14ac:dyDescent="0.3">
      <c r="A86" s="181" t="str">
        <f ca="1">IF(ISBLANK('Data Summary'!A88),"",'Data Summary'!A88)</f>
        <v/>
      </c>
    </row>
    <row r="87" spans="1:1" x14ac:dyDescent="0.3">
      <c r="A87" s="181" t="str">
        <f ca="1">IF(ISBLANK('Data Summary'!A89),"",'Data Summary'!A89)</f>
        <v/>
      </c>
    </row>
    <row r="88" spans="1:1" x14ac:dyDescent="0.3">
      <c r="A88" s="181" t="str">
        <f ca="1">IF(ISBLANK('Data Summary'!A90),"",'Data Summary'!A90)</f>
        <v/>
      </c>
    </row>
    <row r="89" spans="1:1" x14ac:dyDescent="0.3">
      <c r="A89" s="181" t="str">
        <f ca="1">IF(ISBLANK('Data Summary'!A91),"",'Data Summary'!A91)</f>
        <v/>
      </c>
    </row>
    <row r="90" spans="1:1" x14ac:dyDescent="0.3">
      <c r="A90" s="181" t="str">
        <f ca="1">IF(ISBLANK('Data Summary'!A92),"",'Data Summary'!A92)</f>
        <v/>
      </c>
    </row>
    <row r="91" spans="1:1" x14ac:dyDescent="0.3">
      <c r="A91" s="181" t="str">
        <f ca="1">IF(ISBLANK('Data Summary'!A93),"",'Data Summary'!A93)</f>
        <v/>
      </c>
    </row>
    <row r="92" spans="1:1" x14ac:dyDescent="0.3">
      <c r="A92" s="181" t="str">
        <f ca="1">IF(ISBLANK('Data Summary'!A94),"",'Data Summary'!A94)</f>
        <v/>
      </c>
    </row>
    <row r="93" spans="1:1" x14ac:dyDescent="0.3">
      <c r="A93" s="181" t="str">
        <f ca="1">IF(ISBLANK('Data Summary'!A95),"",'Data Summary'!A95)</f>
        <v/>
      </c>
    </row>
    <row r="94" spans="1:1" x14ac:dyDescent="0.3">
      <c r="A94" s="181" t="str">
        <f ca="1">IF(ISBLANK('Data Summary'!A96),"",'Data Summary'!A96)</f>
        <v/>
      </c>
    </row>
    <row r="95" spans="1:1" x14ac:dyDescent="0.3">
      <c r="A95" s="181" t="str">
        <f ca="1">IF(ISBLANK('Data Summary'!A97),"",'Data Summary'!A97)</f>
        <v/>
      </c>
    </row>
    <row r="96" spans="1:1" x14ac:dyDescent="0.3">
      <c r="A96" s="181" t="str">
        <f ca="1">IF(ISBLANK('Data Summary'!A98),"",'Data Summary'!A98)</f>
        <v/>
      </c>
    </row>
    <row r="97" spans="1:1" x14ac:dyDescent="0.3">
      <c r="A97" s="181" t="str">
        <f ca="1">IF(ISBLANK('Data Summary'!A99),"",'Data Summary'!A99)</f>
        <v/>
      </c>
    </row>
    <row r="98" spans="1:1" x14ac:dyDescent="0.3">
      <c r="A98" s="181" t="str">
        <f ca="1">IF(ISBLANK('Data Summary'!A100),"",'Data Summary'!A100)</f>
        <v/>
      </c>
    </row>
    <row r="99" spans="1:1" x14ac:dyDescent="0.3">
      <c r="A99" s="181" t="str">
        <f ca="1">IF(ISBLANK('Data Summary'!A101),"",'Data Summary'!A101)</f>
        <v/>
      </c>
    </row>
    <row r="100" spans="1:1" x14ac:dyDescent="0.3">
      <c r="A100" s="181" t="str">
        <f ca="1">IF(ISBLANK('Data Summary'!A102),"",'Data Summary'!A102)</f>
        <v/>
      </c>
    </row>
    <row r="101" spans="1:1" x14ac:dyDescent="0.3">
      <c r="A101" s="181" t="str">
        <f ca="1">IF(ISBLANK('Data Summary'!A103),"",'Data Summary'!A103)</f>
        <v/>
      </c>
    </row>
    <row r="102" spans="1:1" x14ac:dyDescent="0.3">
      <c r="A102" s="181" t="str">
        <f ca="1">IF(ISBLANK('Data Summary'!A104),"",'Data Summary'!A104)</f>
        <v/>
      </c>
    </row>
    <row r="103" spans="1:1" x14ac:dyDescent="0.3">
      <c r="A103" s="181" t="str">
        <f ca="1">IF(ISBLANK('Data Summary'!A105),"",'Data Summary'!A105)</f>
        <v/>
      </c>
    </row>
    <row r="104" spans="1:1" x14ac:dyDescent="0.3">
      <c r="A104" s="181" t="str">
        <f ca="1">IF(ISBLANK('Data Summary'!A106),"",'Data Summary'!A106)</f>
        <v/>
      </c>
    </row>
    <row r="105" spans="1:1" x14ac:dyDescent="0.3">
      <c r="A105" s="181" t="str">
        <f ca="1">IF(ISBLANK('Data Summary'!A107),"",'Data Summary'!A107)</f>
        <v/>
      </c>
    </row>
    <row r="106" spans="1:1" x14ac:dyDescent="0.3">
      <c r="A106" s="181" t="str">
        <f ca="1">IF(ISBLANK('Data Summary'!A108),"",'Data Summary'!A108)</f>
        <v/>
      </c>
    </row>
    <row r="107" spans="1:1" x14ac:dyDescent="0.3">
      <c r="A107" s="181" t="str">
        <f ca="1">IF(ISBLANK('Data Summary'!A109),"",'Data Summary'!A109)</f>
        <v/>
      </c>
    </row>
    <row r="108" spans="1:1" x14ac:dyDescent="0.3">
      <c r="A108" s="181" t="str">
        <f ca="1">IF(ISBLANK('Data Summary'!A110),"",'Data Summary'!A110)</f>
        <v/>
      </c>
    </row>
    <row r="109" spans="1:1" x14ac:dyDescent="0.3">
      <c r="A109" s="181" t="str">
        <f ca="1">IF(ISBLANK('Data Summary'!A111),"",'Data Summary'!A111)</f>
        <v/>
      </c>
    </row>
    <row r="110" spans="1:1" x14ac:dyDescent="0.3">
      <c r="A110" s="181" t="str">
        <f ca="1">IF(ISBLANK('Data Summary'!A112),"",'Data Summary'!A112)</f>
        <v/>
      </c>
    </row>
    <row r="111" spans="1:1" x14ac:dyDescent="0.3">
      <c r="A111" s="181" t="str">
        <f ca="1">IF(ISBLANK('Data Summary'!A113),"",'Data Summary'!A113)</f>
        <v/>
      </c>
    </row>
    <row r="112" spans="1:1" x14ac:dyDescent="0.3">
      <c r="A112" s="181" t="str">
        <f ca="1">IF(ISBLANK('Data Summary'!A114),"",'Data Summary'!A114)</f>
        <v/>
      </c>
    </row>
    <row r="113" spans="1:1" x14ac:dyDescent="0.3">
      <c r="A113" s="181" t="str">
        <f ca="1">IF(ISBLANK('Data Summary'!A115),"",'Data Summary'!A115)</f>
        <v/>
      </c>
    </row>
    <row r="114" spans="1:1" x14ac:dyDescent="0.3">
      <c r="A114" s="181" t="str">
        <f ca="1">IF(ISBLANK('Data Summary'!A116),"",'Data Summary'!A116)</f>
        <v/>
      </c>
    </row>
    <row r="115" spans="1:1" x14ac:dyDescent="0.3">
      <c r="A115" s="181" t="str">
        <f ca="1">IF(ISBLANK('Data Summary'!A117),"",'Data Summary'!A117)</f>
        <v/>
      </c>
    </row>
    <row r="116" spans="1:1" x14ac:dyDescent="0.3">
      <c r="A116" s="181" t="str">
        <f ca="1">IF(ISBLANK('Data Summary'!A118),"",'Data Summary'!A118)</f>
        <v/>
      </c>
    </row>
    <row r="117" spans="1:1" x14ac:dyDescent="0.3">
      <c r="A117" s="181" t="str">
        <f ca="1">IF(ISBLANK('Data Summary'!A119),"",'Data Summary'!A119)</f>
        <v/>
      </c>
    </row>
    <row r="118" spans="1:1" x14ac:dyDescent="0.3">
      <c r="A118" s="181" t="str">
        <f ca="1">IF(ISBLANK('Data Summary'!A120),"",'Data Summary'!A120)</f>
        <v/>
      </c>
    </row>
    <row r="119" spans="1:1" x14ac:dyDescent="0.3">
      <c r="A119" s="181" t="str">
        <f ca="1">IF(ISBLANK('Data Summary'!A121),"",'Data Summary'!A121)</f>
        <v/>
      </c>
    </row>
    <row r="120" spans="1:1" x14ac:dyDescent="0.3">
      <c r="A120" s="181" t="str">
        <f ca="1">IF(ISBLANK('Data Summary'!A122),"",'Data Summary'!A122)</f>
        <v/>
      </c>
    </row>
    <row r="121" spans="1:1" x14ac:dyDescent="0.3">
      <c r="A121" s="181" t="str">
        <f ca="1">IF(ISBLANK('Data Summary'!A123),"",'Data Summary'!A123)</f>
        <v/>
      </c>
    </row>
    <row r="122" spans="1:1" x14ac:dyDescent="0.3">
      <c r="A122" s="181" t="str">
        <f ca="1">IF(ISBLANK('Data Summary'!A124),"",'Data Summary'!A124)</f>
        <v/>
      </c>
    </row>
    <row r="123" spans="1:1" x14ac:dyDescent="0.3">
      <c r="A123" s="181" t="str">
        <f ca="1">IF(ISBLANK('Data Summary'!A125),"",'Data Summary'!A125)</f>
        <v/>
      </c>
    </row>
    <row r="124" spans="1:1" x14ac:dyDescent="0.3">
      <c r="A124" s="181" t="str">
        <f ca="1">IF(ISBLANK('Data Summary'!A126),"",'Data Summary'!A126)</f>
        <v/>
      </c>
    </row>
    <row r="125" spans="1:1" x14ac:dyDescent="0.3">
      <c r="A125" s="181" t="str">
        <f ca="1">IF(ISBLANK('Data Summary'!A127),"",'Data Summary'!A127)</f>
        <v/>
      </c>
    </row>
    <row r="126" spans="1:1" x14ac:dyDescent="0.3">
      <c r="A126" s="181" t="str">
        <f ca="1">IF(ISBLANK('Data Summary'!A128),"",'Data Summary'!A128)</f>
        <v/>
      </c>
    </row>
    <row r="127" spans="1:1" x14ac:dyDescent="0.3">
      <c r="A127" s="181" t="str">
        <f ca="1">IF(ISBLANK('Data Summary'!A129),"",'Data Summary'!A129)</f>
        <v/>
      </c>
    </row>
    <row r="128" spans="1:1" x14ac:dyDescent="0.3">
      <c r="A128" s="181" t="str">
        <f ca="1">IF(ISBLANK('Data Summary'!A130),"",'Data Summary'!A130)</f>
        <v/>
      </c>
    </row>
    <row r="129" spans="1:1" x14ac:dyDescent="0.3">
      <c r="A129" s="181" t="str">
        <f ca="1">IF(ISBLANK('Data Summary'!A131),"",'Data Summary'!A131)</f>
        <v/>
      </c>
    </row>
    <row r="130" spans="1:1" x14ac:dyDescent="0.3">
      <c r="A130" s="181" t="str">
        <f ca="1">IF(ISBLANK('Data Summary'!A132),"",'Data Summary'!A132)</f>
        <v/>
      </c>
    </row>
    <row r="131" spans="1:1" x14ac:dyDescent="0.3">
      <c r="A131" s="181" t="str">
        <f ca="1">IF(ISBLANK('Data Summary'!A133),"",'Data Summary'!A133)</f>
        <v/>
      </c>
    </row>
    <row r="132" spans="1:1" x14ac:dyDescent="0.3">
      <c r="A132" s="181" t="str">
        <f ca="1">IF(ISBLANK('Data Summary'!A134),"",'Data Summary'!A134)</f>
        <v/>
      </c>
    </row>
    <row r="133" spans="1:1" x14ac:dyDescent="0.3">
      <c r="A133" s="181" t="str">
        <f ca="1">IF(ISBLANK('Data Summary'!A135),"",'Data Summary'!A135)</f>
        <v/>
      </c>
    </row>
    <row r="134" spans="1:1" x14ac:dyDescent="0.3">
      <c r="A134" s="181" t="str">
        <f ca="1">IF(ISBLANK('Data Summary'!A136),"",'Data Summary'!A136)</f>
        <v/>
      </c>
    </row>
    <row r="135" spans="1:1" x14ac:dyDescent="0.3">
      <c r="A135" s="181" t="str">
        <f ca="1">IF(ISBLANK('Data Summary'!A137),"",'Data Summary'!A137)</f>
        <v/>
      </c>
    </row>
    <row r="136" spans="1:1" x14ac:dyDescent="0.3">
      <c r="A136" s="181" t="str">
        <f ca="1">IF(ISBLANK('Data Summary'!A138),"",'Data Summary'!A138)</f>
        <v/>
      </c>
    </row>
    <row r="137" spans="1:1" x14ac:dyDescent="0.3">
      <c r="A137" s="181" t="str">
        <f ca="1">IF(ISBLANK('Data Summary'!A139),"",'Data Summary'!A139)</f>
        <v/>
      </c>
    </row>
    <row r="138" spans="1:1" x14ac:dyDescent="0.3">
      <c r="A138" s="181" t="str">
        <f ca="1">IF(ISBLANK('Data Summary'!A140),"",'Data Summary'!A140)</f>
        <v/>
      </c>
    </row>
    <row r="139" spans="1:1" x14ac:dyDescent="0.3">
      <c r="A139" s="181" t="str">
        <f ca="1">IF(ISBLANK('Data Summary'!A141),"",'Data Summary'!A141)</f>
        <v/>
      </c>
    </row>
    <row r="140" spans="1:1" x14ac:dyDescent="0.3">
      <c r="A140" s="181" t="str">
        <f ca="1">IF(ISBLANK('Data Summary'!A142),"",'Data Summary'!A142)</f>
        <v/>
      </c>
    </row>
    <row r="141" spans="1:1" x14ac:dyDescent="0.3">
      <c r="A141" s="181" t="str">
        <f ca="1">IF(ISBLANK('Data Summary'!A143),"",'Data Summary'!A143)</f>
        <v/>
      </c>
    </row>
    <row r="142" spans="1:1" x14ac:dyDescent="0.3">
      <c r="A142" s="181" t="str">
        <f ca="1">IF(ISBLANK('Data Summary'!A144),"",'Data Summary'!A144)</f>
        <v/>
      </c>
    </row>
    <row r="143" spans="1:1" x14ac:dyDescent="0.3">
      <c r="A143" s="181" t="str">
        <f ca="1">IF(ISBLANK('Data Summary'!A145),"",'Data Summary'!A145)</f>
        <v/>
      </c>
    </row>
    <row r="144" spans="1:1" x14ac:dyDescent="0.3">
      <c r="A144" s="181" t="str">
        <f ca="1">IF(ISBLANK('Data Summary'!A146),"",'Data Summary'!A146)</f>
        <v/>
      </c>
    </row>
    <row r="145" spans="1:1" x14ac:dyDescent="0.3">
      <c r="A145" s="181" t="str">
        <f ca="1">IF(ISBLANK('Data Summary'!A147),"",'Data Summary'!A147)</f>
        <v/>
      </c>
    </row>
    <row r="146" spans="1:1" x14ac:dyDescent="0.3">
      <c r="A146" s="181" t="str">
        <f ca="1">IF(ISBLANK('Data Summary'!A148),"",'Data Summary'!A148)</f>
        <v/>
      </c>
    </row>
    <row r="147" spans="1:1" x14ac:dyDescent="0.3">
      <c r="A147" s="181" t="str">
        <f ca="1">IF(ISBLANK('Data Summary'!A149),"",'Data Summary'!A149)</f>
        <v/>
      </c>
    </row>
    <row r="148" spans="1:1" x14ac:dyDescent="0.3">
      <c r="A148" s="181" t="e">
        <f>IF(ISBLANK(#REF!),"",#REF!)</f>
        <v>#REF!</v>
      </c>
    </row>
    <row r="149" spans="1:1" x14ac:dyDescent="0.3">
      <c r="A149" s="181" t="e">
        <f>IF(ISBLANK(#REF!),"",#REF!)</f>
        <v>#REF!</v>
      </c>
    </row>
    <row r="150" spans="1:1" x14ac:dyDescent="0.3">
      <c r="A150" s="181" t="e">
        <f>IF(ISBLANK(#REF!),"",#REF!)</f>
        <v>#REF!</v>
      </c>
    </row>
    <row r="151" spans="1:1" x14ac:dyDescent="0.3">
      <c r="A151" s="181" t="e">
        <f>IF(ISBLANK(#REF!),"",#REF!)</f>
        <v>#REF!</v>
      </c>
    </row>
    <row r="152" spans="1:1" x14ac:dyDescent="0.3">
      <c r="A152" s="180"/>
    </row>
    <row r="153" spans="1:1" x14ac:dyDescent="0.3">
      <c r="A153" s="180"/>
    </row>
    <row r="154" spans="1:1" x14ac:dyDescent="0.3">
      <c r="A154" s="180"/>
    </row>
    <row r="155" spans="1:1" x14ac:dyDescent="0.3">
      <c r="A155" s="180"/>
    </row>
    <row r="156" spans="1:1" x14ac:dyDescent="0.3">
      <c r="A156" s="180"/>
    </row>
    <row r="157" spans="1:1" x14ac:dyDescent="0.3">
      <c r="A157" s="180"/>
    </row>
    <row r="158" spans="1:1" x14ac:dyDescent="0.3">
      <c r="A158" s="180"/>
    </row>
    <row r="159" spans="1:1" x14ac:dyDescent="0.3">
      <c r="A159" s="180"/>
    </row>
    <row r="160" spans="1:1" x14ac:dyDescent="0.3">
      <c r="A160" s="180"/>
    </row>
    <row r="161" spans="1:1" x14ac:dyDescent="0.3">
      <c r="A161" s="180"/>
    </row>
    <row r="162" spans="1:1" x14ac:dyDescent="0.3">
      <c r="A162" s="180"/>
    </row>
    <row r="163" spans="1:1" x14ac:dyDescent="0.3">
      <c r="A163" s="180"/>
    </row>
    <row r="164" spans="1:1" x14ac:dyDescent="0.3">
      <c r="A164" s="180"/>
    </row>
    <row r="165" spans="1:1" x14ac:dyDescent="0.3">
      <c r="A165" s="180"/>
    </row>
    <row r="166" spans="1:1" x14ac:dyDescent="0.3">
      <c r="A166" s="180"/>
    </row>
    <row r="167" spans="1:1" x14ac:dyDescent="0.3">
      <c r="A167" s="180"/>
    </row>
    <row r="168" spans="1:1" x14ac:dyDescent="0.3">
      <c r="A168" s="180"/>
    </row>
    <row r="169" spans="1:1" x14ac:dyDescent="0.3">
      <c r="A169" s="180"/>
    </row>
    <row r="170" spans="1:1" x14ac:dyDescent="0.3">
      <c r="A170" s="180"/>
    </row>
    <row r="171" spans="1:1" x14ac:dyDescent="0.3">
      <c r="A171" s="180"/>
    </row>
    <row r="172" spans="1:1" x14ac:dyDescent="0.3">
      <c r="A172" s="180"/>
    </row>
    <row r="173" spans="1:1" x14ac:dyDescent="0.3">
      <c r="A173" s="180"/>
    </row>
    <row r="174" spans="1:1" x14ac:dyDescent="0.3">
      <c r="A174" s="180"/>
    </row>
    <row r="175" spans="1:1" x14ac:dyDescent="0.3">
      <c r="A175" s="180"/>
    </row>
    <row r="176" spans="1:1" x14ac:dyDescent="0.3">
      <c r="A176" s="180"/>
    </row>
    <row r="177" spans="1:1" x14ac:dyDescent="0.3">
      <c r="A177" s="180"/>
    </row>
    <row r="178" spans="1:1" x14ac:dyDescent="0.3">
      <c r="A178" s="180"/>
    </row>
    <row r="179" spans="1:1" x14ac:dyDescent="0.3">
      <c r="A179" s="180"/>
    </row>
    <row r="180" spans="1:1" x14ac:dyDescent="0.3">
      <c r="A180" s="180"/>
    </row>
    <row r="181" spans="1:1" x14ac:dyDescent="0.3">
      <c r="A181" s="180"/>
    </row>
    <row r="182" spans="1:1" x14ac:dyDescent="0.3">
      <c r="A182" s="180"/>
    </row>
    <row r="183" spans="1:1" x14ac:dyDescent="0.3">
      <c r="A183" s="180"/>
    </row>
    <row r="184" spans="1:1" x14ac:dyDescent="0.3">
      <c r="A184" s="180"/>
    </row>
    <row r="185" spans="1:1" x14ac:dyDescent="0.3">
      <c r="A185" s="180"/>
    </row>
    <row r="186" spans="1:1" x14ac:dyDescent="0.3">
      <c r="A186" s="180"/>
    </row>
    <row r="187" spans="1:1" x14ac:dyDescent="0.3">
      <c r="A187" s="180"/>
    </row>
    <row r="188" spans="1:1" x14ac:dyDescent="0.3">
      <c r="A188" s="180"/>
    </row>
    <row r="189" spans="1:1" x14ac:dyDescent="0.3">
      <c r="A189" s="180"/>
    </row>
    <row r="190" spans="1:1" x14ac:dyDescent="0.3">
      <c r="A190" s="180"/>
    </row>
    <row r="191" spans="1:1" x14ac:dyDescent="0.3">
      <c r="A191" s="180"/>
    </row>
    <row r="192" spans="1:1" x14ac:dyDescent="0.3">
      <c r="A192" s="180"/>
    </row>
    <row r="193" spans="1:1" x14ac:dyDescent="0.3">
      <c r="A193" s="180"/>
    </row>
    <row r="194" spans="1:1" x14ac:dyDescent="0.3">
      <c r="A194" s="180"/>
    </row>
    <row r="195" spans="1:1" x14ac:dyDescent="0.3">
      <c r="A195" s="180"/>
    </row>
    <row r="196" spans="1:1" x14ac:dyDescent="0.3">
      <c r="A196" s="180"/>
    </row>
    <row r="197" spans="1:1" x14ac:dyDescent="0.3">
      <c r="A197" s="180"/>
    </row>
    <row r="198" spans="1:1" x14ac:dyDescent="0.3">
      <c r="A198" s="180"/>
    </row>
    <row r="199" spans="1:1" x14ac:dyDescent="0.3">
      <c r="A199" s="180"/>
    </row>
    <row r="200" spans="1:1" x14ac:dyDescent="0.3">
      <c r="A200" s="180"/>
    </row>
    <row r="201" spans="1:1" x14ac:dyDescent="0.3">
      <c r="A201" s="180"/>
    </row>
    <row r="202" spans="1:1" x14ac:dyDescent="0.3">
      <c r="A202" s="180"/>
    </row>
    <row r="203" spans="1:1" x14ac:dyDescent="0.3">
      <c r="A203" s="180"/>
    </row>
    <row r="204" spans="1:1" x14ac:dyDescent="0.3">
      <c r="A204" s="180"/>
    </row>
    <row r="205" spans="1:1" x14ac:dyDescent="0.3">
      <c r="A205" s="180"/>
    </row>
    <row r="206" spans="1:1" x14ac:dyDescent="0.3">
      <c r="A206" s="180"/>
    </row>
    <row r="207" spans="1:1" x14ac:dyDescent="0.3">
      <c r="A207" s="180"/>
    </row>
    <row r="208" spans="1:1" x14ac:dyDescent="0.3">
      <c r="A208" s="180"/>
    </row>
    <row r="209" spans="1:1" x14ac:dyDescent="0.3">
      <c r="A209" s="180"/>
    </row>
    <row r="210" spans="1:1" x14ac:dyDescent="0.3">
      <c r="A210" s="180"/>
    </row>
    <row r="211" spans="1:1" x14ac:dyDescent="0.3">
      <c r="A211" s="180"/>
    </row>
    <row r="212" spans="1:1" x14ac:dyDescent="0.3">
      <c r="A212" s="180"/>
    </row>
    <row r="213" spans="1:1" x14ac:dyDescent="0.3">
      <c r="A213" s="180"/>
    </row>
    <row r="214" spans="1:1" x14ac:dyDescent="0.3">
      <c r="A214" s="180"/>
    </row>
    <row r="215" spans="1:1" x14ac:dyDescent="0.3">
      <c r="A215" s="180"/>
    </row>
    <row r="216" spans="1:1" x14ac:dyDescent="0.3">
      <c r="A216" s="180"/>
    </row>
    <row r="217" spans="1:1" x14ac:dyDescent="0.3">
      <c r="A217" s="180"/>
    </row>
    <row r="218" spans="1:1" x14ac:dyDescent="0.3">
      <c r="A218" s="180"/>
    </row>
    <row r="219" spans="1:1" x14ac:dyDescent="0.3">
      <c r="A219" s="180"/>
    </row>
    <row r="220" spans="1:1" x14ac:dyDescent="0.3">
      <c r="A220" s="180"/>
    </row>
    <row r="221" spans="1:1" x14ac:dyDescent="0.3">
      <c r="A221" s="180"/>
    </row>
    <row r="222" spans="1:1" x14ac:dyDescent="0.3">
      <c r="A222" s="180"/>
    </row>
    <row r="223" spans="1:1" x14ac:dyDescent="0.3">
      <c r="A223" s="180"/>
    </row>
    <row r="224" spans="1:1" x14ac:dyDescent="0.3">
      <c r="A224" s="180"/>
    </row>
    <row r="225" spans="1:1" x14ac:dyDescent="0.3">
      <c r="A225" s="180"/>
    </row>
    <row r="226" spans="1:1" x14ac:dyDescent="0.3">
      <c r="A226" s="180"/>
    </row>
    <row r="227" spans="1:1" x14ac:dyDescent="0.3">
      <c r="A227" s="180"/>
    </row>
    <row r="228" spans="1:1" x14ac:dyDescent="0.3">
      <c r="A228" s="180"/>
    </row>
    <row r="229" spans="1:1" x14ac:dyDescent="0.3">
      <c r="A229" s="180"/>
    </row>
    <row r="230" spans="1:1" x14ac:dyDescent="0.3">
      <c r="A230" s="180"/>
    </row>
    <row r="231" spans="1:1" x14ac:dyDescent="0.3">
      <c r="A231" s="180"/>
    </row>
    <row r="232" spans="1:1" x14ac:dyDescent="0.3">
      <c r="A232" s="180"/>
    </row>
    <row r="233" spans="1:1" x14ac:dyDescent="0.3">
      <c r="A233" s="180"/>
    </row>
    <row r="234" spans="1:1" x14ac:dyDescent="0.3">
      <c r="A234" s="180"/>
    </row>
    <row r="235" spans="1:1" x14ac:dyDescent="0.3">
      <c r="A235" s="180"/>
    </row>
    <row r="236" spans="1:1" x14ac:dyDescent="0.3">
      <c r="A236" s="180"/>
    </row>
    <row r="237" spans="1:1" x14ac:dyDescent="0.3">
      <c r="A237" s="180"/>
    </row>
    <row r="238" spans="1:1" x14ac:dyDescent="0.3">
      <c r="A238" s="180"/>
    </row>
    <row r="239" spans="1:1" x14ac:dyDescent="0.3">
      <c r="A239" s="180"/>
    </row>
    <row r="240" spans="1:1" x14ac:dyDescent="0.3">
      <c r="A240" s="180"/>
    </row>
    <row r="241" spans="1:1" x14ac:dyDescent="0.3">
      <c r="A241" s="180"/>
    </row>
    <row r="242" spans="1:1" x14ac:dyDescent="0.3">
      <c r="A242" s="180"/>
    </row>
    <row r="243" spans="1:1" x14ac:dyDescent="0.3">
      <c r="A243" s="180"/>
    </row>
    <row r="244" spans="1:1" x14ac:dyDescent="0.3">
      <c r="A244" s="180"/>
    </row>
    <row r="245" spans="1:1" x14ac:dyDescent="0.3">
      <c r="A245" s="180"/>
    </row>
    <row r="246" spans="1:1" x14ac:dyDescent="0.3">
      <c r="A246" s="180"/>
    </row>
    <row r="247" spans="1:1" x14ac:dyDescent="0.3">
      <c r="A247" s="180"/>
    </row>
    <row r="248" spans="1:1" x14ac:dyDescent="0.3">
      <c r="A248" s="180"/>
    </row>
    <row r="249" spans="1:1" x14ac:dyDescent="0.3">
      <c r="A249" s="180"/>
    </row>
    <row r="250" spans="1:1" x14ac:dyDescent="0.3">
      <c r="A250" s="180"/>
    </row>
    <row r="251" spans="1:1" x14ac:dyDescent="0.3">
      <c r="A251" s="180"/>
    </row>
    <row r="252" spans="1:1" x14ac:dyDescent="0.3">
      <c r="A252" s="180"/>
    </row>
    <row r="253" spans="1:1" x14ac:dyDescent="0.3">
      <c r="A253" s="180"/>
    </row>
    <row r="254" spans="1:1" x14ac:dyDescent="0.3">
      <c r="A254" s="180"/>
    </row>
    <row r="255" spans="1:1" x14ac:dyDescent="0.3">
      <c r="A255" s="180"/>
    </row>
    <row r="256" spans="1:1" x14ac:dyDescent="0.3">
      <c r="A256" s="180"/>
    </row>
    <row r="257" spans="1:1" x14ac:dyDescent="0.3">
      <c r="A257" s="180"/>
    </row>
    <row r="258" spans="1:1" x14ac:dyDescent="0.3">
      <c r="A258" s="180"/>
    </row>
    <row r="259" spans="1:1" x14ac:dyDescent="0.3">
      <c r="A259" s="180"/>
    </row>
    <row r="260" spans="1:1" x14ac:dyDescent="0.3">
      <c r="A260" s="180"/>
    </row>
    <row r="261" spans="1:1" x14ac:dyDescent="0.3">
      <c r="A261" s="180"/>
    </row>
    <row r="262" spans="1:1" x14ac:dyDescent="0.3">
      <c r="A262" s="180"/>
    </row>
    <row r="263" spans="1:1" x14ac:dyDescent="0.3">
      <c r="A263" s="180"/>
    </row>
    <row r="264" spans="1:1" x14ac:dyDescent="0.3">
      <c r="A264" s="180"/>
    </row>
    <row r="265" spans="1:1" x14ac:dyDescent="0.3">
      <c r="A265" s="180"/>
    </row>
    <row r="266" spans="1:1" x14ac:dyDescent="0.3">
      <c r="A266" s="180"/>
    </row>
    <row r="267" spans="1:1" x14ac:dyDescent="0.3">
      <c r="A267" s="180"/>
    </row>
    <row r="268" spans="1:1" x14ac:dyDescent="0.3">
      <c r="A268" s="180"/>
    </row>
    <row r="269" spans="1:1" x14ac:dyDescent="0.3">
      <c r="A269" s="180"/>
    </row>
    <row r="270" spans="1:1" x14ac:dyDescent="0.3">
      <c r="A270" s="180"/>
    </row>
    <row r="271" spans="1:1" x14ac:dyDescent="0.3">
      <c r="A271" s="180"/>
    </row>
    <row r="272" spans="1:1" x14ac:dyDescent="0.3">
      <c r="A272" s="180"/>
    </row>
    <row r="273" spans="1:1" x14ac:dyDescent="0.3">
      <c r="A273" s="180"/>
    </row>
    <row r="274" spans="1:1" x14ac:dyDescent="0.3">
      <c r="A274" s="180"/>
    </row>
    <row r="275" spans="1:1" x14ac:dyDescent="0.3">
      <c r="A275" s="180"/>
    </row>
    <row r="276" spans="1:1" x14ac:dyDescent="0.3">
      <c r="A276" s="180"/>
    </row>
    <row r="277" spans="1:1" x14ac:dyDescent="0.3">
      <c r="A277" s="180"/>
    </row>
    <row r="278" spans="1:1" x14ac:dyDescent="0.3">
      <c r="A278" s="180"/>
    </row>
    <row r="279" spans="1:1" x14ac:dyDescent="0.3">
      <c r="A279" s="180"/>
    </row>
    <row r="280" spans="1:1" x14ac:dyDescent="0.3">
      <c r="A280" s="180"/>
    </row>
    <row r="281" spans="1:1" x14ac:dyDescent="0.3">
      <c r="A281" s="180"/>
    </row>
    <row r="282" spans="1:1" x14ac:dyDescent="0.3">
      <c r="A282" s="180"/>
    </row>
    <row r="283" spans="1:1" x14ac:dyDescent="0.3">
      <c r="A283" s="180"/>
    </row>
    <row r="284" spans="1:1" x14ac:dyDescent="0.3">
      <c r="A284" s="180"/>
    </row>
    <row r="285" spans="1:1" x14ac:dyDescent="0.3">
      <c r="A285" s="180"/>
    </row>
    <row r="286" spans="1:1" x14ac:dyDescent="0.3">
      <c r="A286" s="180"/>
    </row>
    <row r="287" spans="1:1" x14ac:dyDescent="0.3">
      <c r="A287" s="180"/>
    </row>
    <row r="288" spans="1:1" x14ac:dyDescent="0.3">
      <c r="A288" s="180"/>
    </row>
    <row r="289" spans="1:1" x14ac:dyDescent="0.3">
      <c r="A289" s="180"/>
    </row>
    <row r="290" spans="1:1" x14ac:dyDescent="0.3">
      <c r="A290" s="180"/>
    </row>
    <row r="291" spans="1:1" x14ac:dyDescent="0.3">
      <c r="A291" s="180"/>
    </row>
    <row r="292" spans="1:1" x14ac:dyDescent="0.3">
      <c r="A292" s="180"/>
    </row>
    <row r="293" spans="1:1" x14ac:dyDescent="0.3">
      <c r="A293" s="180"/>
    </row>
    <row r="294" spans="1:1" x14ac:dyDescent="0.3">
      <c r="A294" s="180"/>
    </row>
    <row r="295" spans="1:1" x14ac:dyDescent="0.3">
      <c r="A295" s="180"/>
    </row>
    <row r="296" spans="1:1" x14ac:dyDescent="0.3">
      <c r="A296" s="180"/>
    </row>
    <row r="297" spans="1:1" x14ac:dyDescent="0.3">
      <c r="A297" s="180"/>
    </row>
    <row r="298" spans="1:1" x14ac:dyDescent="0.3">
      <c r="A298" s="180"/>
    </row>
    <row r="299" spans="1:1" x14ac:dyDescent="0.3">
      <c r="A299" s="180"/>
    </row>
    <row r="300" spans="1:1" x14ac:dyDescent="0.3">
      <c r="A300" s="180"/>
    </row>
    <row r="301" spans="1:1" x14ac:dyDescent="0.3">
      <c r="A301" s="180"/>
    </row>
    <row r="302" spans="1:1" x14ac:dyDescent="0.3">
      <c r="A302" s="180"/>
    </row>
    <row r="303" spans="1:1" x14ac:dyDescent="0.3">
      <c r="A303" s="180"/>
    </row>
    <row r="304" spans="1:1" x14ac:dyDescent="0.3">
      <c r="A304" s="180"/>
    </row>
    <row r="305" spans="1:1" x14ac:dyDescent="0.3">
      <c r="A305" s="180"/>
    </row>
    <row r="306" spans="1:1" x14ac:dyDescent="0.3">
      <c r="A306" s="180"/>
    </row>
    <row r="307" spans="1:1" x14ac:dyDescent="0.3">
      <c r="A307" s="180"/>
    </row>
    <row r="308" spans="1:1" x14ac:dyDescent="0.3">
      <c r="A308" s="180"/>
    </row>
    <row r="309" spans="1:1" x14ac:dyDescent="0.3">
      <c r="A309" s="180"/>
    </row>
    <row r="310" spans="1:1" x14ac:dyDescent="0.3">
      <c r="A310" s="180"/>
    </row>
    <row r="311" spans="1:1" x14ac:dyDescent="0.3">
      <c r="A311" s="180"/>
    </row>
    <row r="312" spans="1:1" x14ac:dyDescent="0.3">
      <c r="A312" s="180"/>
    </row>
    <row r="313" spans="1:1" x14ac:dyDescent="0.3">
      <c r="A313" s="180"/>
    </row>
    <row r="314" spans="1:1" x14ac:dyDescent="0.3">
      <c r="A314" s="180"/>
    </row>
    <row r="315" spans="1:1" x14ac:dyDescent="0.3">
      <c r="A315" s="180"/>
    </row>
    <row r="316" spans="1:1" x14ac:dyDescent="0.3">
      <c r="A316" s="180"/>
    </row>
    <row r="317" spans="1:1" x14ac:dyDescent="0.3">
      <c r="A317" s="180"/>
    </row>
    <row r="318" spans="1:1" x14ac:dyDescent="0.3">
      <c r="A318" s="180"/>
    </row>
    <row r="319" spans="1:1" x14ac:dyDescent="0.3">
      <c r="A319" s="180"/>
    </row>
    <row r="320" spans="1:1" x14ac:dyDescent="0.3">
      <c r="A320" s="180"/>
    </row>
    <row r="321" spans="1:1" x14ac:dyDescent="0.3">
      <c r="A321" s="180"/>
    </row>
    <row r="322" spans="1:1" x14ac:dyDescent="0.3">
      <c r="A322" s="180"/>
    </row>
    <row r="323" spans="1:1" x14ac:dyDescent="0.3">
      <c r="A323" s="180"/>
    </row>
    <row r="324" spans="1:1" x14ac:dyDescent="0.3">
      <c r="A324" s="180"/>
    </row>
    <row r="325" spans="1:1" x14ac:dyDescent="0.3">
      <c r="A325" s="180"/>
    </row>
    <row r="326" spans="1:1" x14ac:dyDescent="0.3">
      <c r="A326" s="180"/>
    </row>
    <row r="327" spans="1:1" x14ac:dyDescent="0.3">
      <c r="A327" s="180"/>
    </row>
    <row r="328" spans="1:1" x14ac:dyDescent="0.3">
      <c r="A328" s="180"/>
    </row>
    <row r="329" spans="1:1" x14ac:dyDescent="0.3">
      <c r="A329" s="180"/>
    </row>
    <row r="330" spans="1:1" x14ac:dyDescent="0.3">
      <c r="A330" s="180"/>
    </row>
    <row r="331" spans="1:1" x14ac:dyDescent="0.3">
      <c r="A331" s="180"/>
    </row>
    <row r="332" spans="1:1" x14ac:dyDescent="0.3">
      <c r="A332" s="180"/>
    </row>
    <row r="333" spans="1:1" x14ac:dyDescent="0.3">
      <c r="A333" s="180"/>
    </row>
    <row r="334" spans="1:1" x14ac:dyDescent="0.3">
      <c r="A334" s="180"/>
    </row>
    <row r="335" spans="1:1" x14ac:dyDescent="0.3">
      <c r="A335" s="180"/>
    </row>
    <row r="336" spans="1:1" x14ac:dyDescent="0.3">
      <c r="A336" s="180"/>
    </row>
    <row r="337" spans="1:1" x14ac:dyDescent="0.3">
      <c r="A337" s="180"/>
    </row>
    <row r="338" spans="1:1" x14ac:dyDescent="0.3">
      <c r="A338" s="180"/>
    </row>
    <row r="339" spans="1:1" x14ac:dyDescent="0.3">
      <c r="A339" s="180"/>
    </row>
    <row r="340" spans="1:1" x14ac:dyDescent="0.3">
      <c r="A340" s="180"/>
    </row>
    <row r="341" spans="1:1" x14ac:dyDescent="0.3">
      <c r="A341" s="180"/>
    </row>
    <row r="342" spans="1:1" x14ac:dyDescent="0.3">
      <c r="A342" s="180"/>
    </row>
    <row r="343" spans="1:1" x14ac:dyDescent="0.3">
      <c r="A343" s="180"/>
    </row>
    <row r="344" spans="1:1" x14ac:dyDescent="0.3">
      <c r="A344" s="180"/>
    </row>
    <row r="345" spans="1:1" x14ac:dyDescent="0.3">
      <c r="A345" s="180"/>
    </row>
    <row r="346" spans="1:1" x14ac:dyDescent="0.3">
      <c r="A346" s="180"/>
    </row>
    <row r="347" spans="1:1" x14ac:dyDescent="0.3">
      <c r="A347" s="180"/>
    </row>
    <row r="348" spans="1:1" x14ac:dyDescent="0.3">
      <c r="A348" s="180"/>
    </row>
    <row r="349" spans="1:1" x14ac:dyDescent="0.3">
      <c r="A349" s="180"/>
    </row>
    <row r="350" spans="1:1" x14ac:dyDescent="0.3">
      <c r="A350" s="180"/>
    </row>
    <row r="351" spans="1:1" x14ac:dyDescent="0.3">
      <c r="A351" s="180"/>
    </row>
    <row r="352" spans="1:1" x14ac:dyDescent="0.3">
      <c r="A352" s="180"/>
    </row>
    <row r="353" spans="1:1" x14ac:dyDescent="0.3">
      <c r="A353" s="180"/>
    </row>
    <row r="354" spans="1:1" x14ac:dyDescent="0.3">
      <c r="A354" s="180"/>
    </row>
    <row r="355" spans="1:1" x14ac:dyDescent="0.3">
      <c r="A355" s="180"/>
    </row>
    <row r="356" spans="1:1" x14ac:dyDescent="0.3">
      <c r="A356" s="180"/>
    </row>
    <row r="357" spans="1:1" x14ac:dyDescent="0.3">
      <c r="A357" s="180"/>
    </row>
    <row r="358" spans="1:1" x14ac:dyDescent="0.3">
      <c r="A358" s="180"/>
    </row>
    <row r="359" spans="1:1" x14ac:dyDescent="0.3">
      <c r="A359" s="180"/>
    </row>
    <row r="360" spans="1:1" x14ac:dyDescent="0.3">
      <c r="A360" s="180"/>
    </row>
    <row r="361" spans="1:1" x14ac:dyDescent="0.3">
      <c r="A361" s="180"/>
    </row>
    <row r="362" spans="1:1" x14ac:dyDescent="0.3">
      <c r="A362" s="180"/>
    </row>
    <row r="363" spans="1:1" x14ac:dyDescent="0.3">
      <c r="A363" s="180"/>
    </row>
    <row r="364" spans="1:1" x14ac:dyDescent="0.3">
      <c r="A364" s="180"/>
    </row>
    <row r="365" spans="1:1" x14ac:dyDescent="0.3">
      <c r="A365" s="180"/>
    </row>
    <row r="366" spans="1:1" x14ac:dyDescent="0.3">
      <c r="A366" s="180"/>
    </row>
    <row r="367" spans="1:1" x14ac:dyDescent="0.3">
      <c r="A367" s="180"/>
    </row>
    <row r="368" spans="1:1" x14ac:dyDescent="0.3">
      <c r="A368" s="180"/>
    </row>
    <row r="369" spans="1:1" x14ac:dyDescent="0.3">
      <c r="A369" s="180"/>
    </row>
    <row r="370" spans="1:1" x14ac:dyDescent="0.3">
      <c r="A370" s="180"/>
    </row>
    <row r="371" spans="1:1" x14ac:dyDescent="0.3">
      <c r="A371" s="180"/>
    </row>
    <row r="372" spans="1:1" x14ac:dyDescent="0.3">
      <c r="A372" s="180"/>
    </row>
    <row r="373" spans="1:1" x14ac:dyDescent="0.3">
      <c r="A373" s="180"/>
    </row>
    <row r="374" spans="1:1" x14ac:dyDescent="0.3">
      <c r="A374" s="180"/>
    </row>
    <row r="375" spans="1:1" x14ac:dyDescent="0.3">
      <c r="A375" s="180"/>
    </row>
    <row r="376" spans="1:1" x14ac:dyDescent="0.3">
      <c r="A376" s="180"/>
    </row>
    <row r="377" spans="1:1" x14ac:dyDescent="0.3">
      <c r="A377" s="180"/>
    </row>
    <row r="378" spans="1:1" x14ac:dyDescent="0.3">
      <c r="A378" s="180"/>
    </row>
    <row r="379" spans="1:1" x14ac:dyDescent="0.3">
      <c r="A379" s="180"/>
    </row>
    <row r="380" spans="1:1" x14ac:dyDescent="0.3">
      <c r="A380" s="180"/>
    </row>
    <row r="381" spans="1:1" x14ac:dyDescent="0.3">
      <c r="A381" s="180"/>
    </row>
    <row r="382" spans="1:1" x14ac:dyDescent="0.3">
      <c r="A382" s="180"/>
    </row>
    <row r="383" spans="1:1" x14ac:dyDescent="0.3">
      <c r="A383" s="180"/>
    </row>
    <row r="384" spans="1:1" x14ac:dyDescent="0.3">
      <c r="A384" s="180"/>
    </row>
    <row r="385" spans="1:1" x14ac:dyDescent="0.3">
      <c r="A385" s="180"/>
    </row>
    <row r="386" spans="1:1" x14ac:dyDescent="0.3">
      <c r="A386" s="180"/>
    </row>
    <row r="387" spans="1:1" x14ac:dyDescent="0.3">
      <c r="A387" s="180"/>
    </row>
    <row r="388" spans="1:1" x14ac:dyDescent="0.3">
      <c r="A388" s="180"/>
    </row>
    <row r="389" spans="1:1" x14ac:dyDescent="0.3">
      <c r="A389" s="180"/>
    </row>
    <row r="390" spans="1:1" x14ac:dyDescent="0.3">
      <c r="A390" s="180"/>
    </row>
    <row r="391" spans="1:1" x14ac:dyDescent="0.3">
      <c r="A391" s="180"/>
    </row>
    <row r="392" spans="1:1" x14ac:dyDescent="0.3">
      <c r="A392" s="180"/>
    </row>
    <row r="393" spans="1:1" x14ac:dyDescent="0.3">
      <c r="A393" s="180"/>
    </row>
    <row r="394" spans="1:1" x14ac:dyDescent="0.3">
      <c r="A394" s="180"/>
    </row>
    <row r="395" spans="1:1" x14ac:dyDescent="0.3">
      <c r="A395" s="180"/>
    </row>
    <row r="396" spans="1:1" x14ac:dyDescent="0.3">
      <c r="A396" s="180"/>
    </row>
    <row r="397" spans="1:1" x14ac:dyDescent="0.3">
      <c r="A397" s="180"/>
    </row>
    <row r="398" spans="1:1" x14ac:dyDescent="0.3">
      <c r="A398" s="180"/>
    </row>
    <row r="399" spans="1:1" x14ac:dyDescent="0.3">
      <c r="A399" s="180"/>
    </row>
    <row r="400" spans="1:1" x14ac:dyDescent="0.3">
      <c r="A400" s="180"/>
    </row>
    <row r="401" spans="1:1" x14ac:dyDescent="0.3">
      <c r="A401" s="180"/>
    </row>
    <row r="402" spans="1:1" x14ac:dyDescent="0.3">
      <c r="A402" s="180"/>
    </row>
    <row r="403" spans="1:1" x14ac:dyDescent="0.3">
      <c r="A403" s="180"/>
    </row>
    <row r="404" spans="1:1" x14ac:dyDescent="0.3">
      <c r="A404" s="180"/>
    </row>
    <row r="405" spans="1:1" x14ac:dyDescent="0.3">
      <c r="A405" s="180"/>
    </row>
    <row r="406" spans="1:1" x14ac:dyDescent="0.3">
      <c r="A406" s="180"/>
    </row>
    <row r="407" spans="1:1" x14ac:dyDescent="0.3">
      <c r="A407" s="180"/>
    </row>
    <row r="408" spans="1:1" x14ac:dyDescent="0.3">
      <c r="A408" s="180"/>
    </row>
    <row r="409" spans="1:1" x14ac:dyDescent="0.3">
      <c r="A409" s="180"/>
    </row>
    <row r="410" spans="1:1" x14ac:dyDescent="0.3">
      <c r="A410" s="180"/>
    </row>
    <row r="411" spans="1:1" x14ac:dyDescent="0.3">
      <c r="A411" s="180"/>
    </row>
    <row r="412" spans="1:1" x14ac:dyDescent="0.3">
      <c r="A412" s="180"/>
    </row>
    <row r="413" spans="1:1" x14ac:dyDescent="0.3">
      <c r="A413" s="180"/>
    </row>
    <row r="414" spans="1:1" x14ac:dyDescent="0.3">
      <c r="A414" s="180"/>
    </row>
    <row r="415" spans="1:1" x14ac:dyDescent="0.3">
      <c r="A415" s="180"/>
    </row>
    <row r="416" spans="1:1" x14ac:dyDescent="0.3">
      <c r="A416" s="180"/>
    </row>
    <row r="417" spans="1:1" x14ac:dyDescent="0.3">
      <c r="A417" s="180"/>
    </row>
    <row r="418" spans="1:1" x14ac:dyDescent="0.3">
      <c r="A418" s="180"/>
    </row>
    <row r="419" spans="1:1" x14ac:dyDescent="0.3">
      <c r="A419" s="180"/>
    </row>
    <row r="420" spans="1:1" x14ac:dyDescent="0.3">
      <c r="A420" s="180"/>
    </row>
    <row r="421" spans="1:1" x14ac:dyDescent="0.3">
      <c r="A421" s="180"/>
    </row>
    <row r="422" spans="1:1" x14ac:dyDescent="0.3">
      <c r="A422" s="180"/>
    </row>
    <row r="423" spans="1:1" x14ac:dyDescent="0.3">
      <c r="A423" s="180"/>
    </row>
    <row r="424" spans="1:1" x14ac:dyDescent="0.3">
      <c r="A424" s="180"/>
    </row>
    <row r="425" spans="1:1" x14ac:dyDescent="0.3">
      <c r="A425" s="180"/>
    </row>
    <row r="426" spans="1:1" x14ac:dyDescent="0.3">
      <c r="A426" s="180"/>
    </row>
    <row r="427" spans="1:1" x14ac:dyDescent="0.3">
      <c r="A427" s="180"/>
    </row>
    <row r="428" spans="1:1" x14ac:dyDescent="0.3">
      <c r="A428" s="180"/>
    </row>
    <row r="429" spans="1:1" x14ac:dyDescent="0.3">
      <c r="A429" s="180"/>
    </row>
    <row r="430" spans="1:1" x14ac:dyDescent="0.3">
      <c r="A430" s="180"/>
    </row>
    <row r="431" spans="1:1" x14ac:dyDescent="0.3">
      <c r="A431" s="180"/>
    </row>
    <row r="432" spans="1:1" x14ac:dyDescent="0.3">
      <c r="A432" s="180"/>
    </row>
    <row r="433" spans="1:1" x14ac:dyDescent="0.3">
      <c r="A433" s="180"/>
    </row>
    <row r="434" spans="1:1" x14ac:dyDescent="0.3">
      <c r="A434" s="180"/>
    </row>
    <row r="435" spans="1:1" x14ac:dyDescent="0.3">
      <c r="A435" s="180"/>
    </row>
    <row r="436" spans="1:1" x14ac:dyDescent="0.3">
      <c r="A436" s="180"/>
    </row>
    <row r="437" spans="1:1" x14ac:dyDescent="0.3">
      <c r="A437" s="180"/>
    </row>
    <row r="438" spans="1:1" x14ac:dyDescent="0.3">
      <c r="A438" s="180"/>
    </row>
    <row r="439" spans="1:1" x14ac:dyDescent="0.3">
      <c r="A439" s="180"/>
    </row>
    <row r="440" spans="1:1" x14ac:dyDescent="0.3">
      <c r="A440" s="180"/>
    </row>
    <row r="441" spans="1:1" x14ac:dyDescent="0.3">
      <c r="A441" s="180"/>
    </row>
    <row r="442" spans="1:1" x14ac:dyDescent="0.3">
      <c r="A442" s="180"/>
    </row>
    <row r="443" spans="1:1" x14ac:dyDescent="0.3">
      <c r="A443" s="180"/>
    </row>
    <row r="444" spans="1:1" x14ac:dyDescent="0.3">
      <c r="A444" s="180"/>
    </row>
    <row r="445" spans="1:1" x14ac:dyDescent="0.3">
      <c r="A445" s="180"/>
    </row>
    <row r="446" spans="1:1" x14ac:dyDescent="0.3">
      <c r="A446" s="180"/>
    </row>
    <row r="447" spans="1:1" x14ac:dyDescent="0.3">
      <c r="A447" s="180"/>
    </row>
    <row r="448" spans="1:1" x14ac:dyDescent="0.3">
      <c r="A448" s="180"/>
    </row>
    <row r="449" spans="1:1" x14ac:dyDescent="0.3">
      <c r="A449" s="180"/>
    </row>
    <row r="450" spans="1:1" x14ac:dyDescent="0.3">
      <c r="A450" s="180"/>
    </row>
    <row r="451" spans="1:1" x14ac:dyDescent="0.3">
      <c r="A451" s="180"/>
    </row>
    <row r="452" spans="1:1" x14ac:dyDescent="0.3">
      <c r="A452" s="180"/>
    </row>
    <row r="453" spans="1:1" x14ac:dyDescent="0.3">
      <c r="A453" s="180"/>
    </row>
    <row r="454" spans="1:1" x14ac:dyDescent="0.3">
      <c r="A454" s="180"/>
    </row>
    <row r="455" spans="1:1" x14ac:dyDescent="0.3">
      <c r="A455" s="180"/>
    </row>
    <row r="456" spans="1:1" x14ac:dyDescent="0.3">
      <c r="A456" s="180"/>
    </row>
    <row r="457" spans="1:1" x14ac:dyDescent="0.3">
      <c r="A457" s="180"/>
    </row>
    <row r="458" spans="1:1" x14ac:dyDescent="0.3">
      <c r="A458" s="180"/>
    </row>
    <row r="459" spans="1:1" x14ac:dyDescent="0.3">
      <c r="A459" s="180"/>
    </row>
    <row r="460" spans="1:1" x14ac:dyDescent="0.3">
      <c r="A460" s="180"/>
    </row>
    <row r="461" spans="1:1" x14ac:dyDescent="0.3">
      <c r="A461" s="180"/>
    </row>
    <row r="462" spans="1:1" x14ac:dyDescent="0.3">
      <c r="A462" s="180"/>
    </row>
    <row r="463" spans="1:1" x14ac:dyDescent="0.3">
      <c r="A463" s="180"/>
    </row>
    <row r="464" spans="1:1" x14ac:dyDescent="0.3">
      <c r="A464" s="180"/>
    </row>
    <row r="465" spans="1:1" x14ac:dyDescent="0.3">
      <c r="A465" s="180"/>
    </row>
    <row r="466" spans="1:1" x14ac:dyDescent="0.3">
      <c r="A466" s="180"/>
    </row>
    <row r="467" spans="1:1" x14ac:dyDescent="0.3">
      <c r="A467" s="180"/>
    </row>
    <row r="468" spans="1:1" x14ac:dyDescent="0.3">
      <c r="A468" s="180"/>
    </row>
    <row r="469" spans="1:1" x14ac:dyDescent="0.3">
      <c r="A469" s="180"/>
    </row>
    <row r="470" spans="1:1" x14ac:dyDescent="0.3">
      <c r="A470" s="180"/>
    </row>
    <row r="471" spans="1:1" x14ac:dyDescent="0.3">
      <c r="A471" s="180"/>
    </row>
    <row r="472" spans="1:1" x14ac:dyDescent="0.3">
      <c r="A472" s="180"/>
    </row>
    <row r="473" spans="1:1" x14ac:dyDescent="0.3">
      <c r="A473" s="180"/>
    </row>
    <row r="474" spans="1:1" x14ac:dyDescent="0.3">
      <c r="A474" s="180"/>
    </row>
    <row r="475" spans="1:1" x14ac:dyDescent="0.3">
      <c r="A475" s="180"/>
    </row>
    <row r="476" spans="1:1" x14ac:dyDescent="0.3">
      <c r="A476" s="180"/>
    </row>
    <row r="477" spans="1:1" x14ac:dyDescent="0.3">
      <c r="A477" s="180"/>
    </row>
    <row r="478" spans="1:1" x14ac:dyDescent="0.3">
      <c r="A478" s="180"/>
    </row>
    <row r="479" spans="1:1" x14ac:dyDescent="0.3">
      <c r="A479" s="180"/>
    </row>
    <row r="480" spans="1:1" x14ac:dyDescent="0.3">
      <c r="A480" s="180"/>
    </row>
    <row r="481" spans="1:1" x14ac:dyDescent="0.3">
      <c r="A481" s="180"/>
    </row>
    <row r="482" spans="1:1" x14ac:dyDescent="0.3">
      <c r="A482" s="180"/>
    </row>
    <row r="483" spans="1:1" x14ac:dyDescent="0.3">
      <c r="A483" s="180"/>
    </row>
    <row r="484" spans="1:1" x14ac:dyDescent="0.3">
      <c r="A484" s="180"/>
    </row>
    <row r="485" spans="1:1" x14ac:dyDescent="0.3">
      <c r="A485" s="180"/>
    </row>
    <row r="486" spans="1:1" x14ac:dyDescent="0.3">
      <c r="A486" s="180"/>
    </row>
    <row r="487" spans="1:1" x14ac:dyDescent="0.3">
      <c r="A487" s="180"/>
    </row>
    <row r="488" spans="1:1" x14ac:dyDescent="0.3">
      <c r="A488" s="180"/>
    </row>
    <row r="489" spans="1:1" x14ac:dyDescent="0.3">
      <c r="A489" s="180"/>
    </row>
    <row r="490" spans="1:1" x14ac:dyDescent="0.3">
      <c r="A490" s="180"/>
    </row>
    <row r="491" spans="1:1" x14ac:dyDescent="0.3">
      <c r="A491" s="180"/>
    </row>
    <row r="492" spans="1:1" x14ac:dyDescent="0.3">
      <c r="A492" s="180"/>
    </row>
    <row r="493" spans="1:1" x14ac:dyDescent="0.3">
      <c r="A493" s="180"/>
    </row>
    <row r="494" spans="1:1" x14ac:dyDescent="0.3">
      <c r="A494" s="180"/>
    </row>
    <row r="495" spans="1:1" x14ac:dyDescent="0.3">
      <c r="A495" s="180"/>
    </row>
    <row r="496" spans="1:1" x14ac:dyDescent="0.3">
      <c r="A496" s="180"/>
    </row>
    <row r="497" spans="1:1" x14ac:dyDescent="0.3">
      <c r="A497" s="180"/>
    </row>
    <row r="498" spans="1:1" x14ac:dyDescent="0.3">
      <c r="A498" s="180"/>
    </row>
    <row r="499" spans="1:1" x14ac:dyDescent="0.3">
      <c r="A499" s="180"/>
    </row>
    <row r="500" spans="1:1" x14ac:dyDescent="0.3">
      <c r="A500" s="180"/>
    </row>
    <row r="501" spans="1:1" x14ac:dyDescent="0.3">
      <c r="A501" s="180"/>
    </row>
    <row r="502" spans="1:1" x14ac:dyDescent="0.3">
      <c r="A502" s="180"/>
    </row>
    <row r="503" spans="1:1" x14ac:dyDescent="0.3">
      <c r="A503" s="180"/>
    </row>
    <row r="504" spans="1:1" x14ac:dyDescent="0.3">
      <c r="A504" s="180"/>
    </row>
    <row r="505" spans="1:1" x14ac:dyDescent="0.3">
      <c r="A505" s="180"/>
    </row>
    <row r="506" spans="1:1" x14ac:dyDescent="0.3">
      <c r="A506" s="180"/>
    </row>
    <row r="507" spans="1:1" x14ac:dyDescent="0.3">
      <c r="A507" s="180"/>
    </row>
    <row r="508" spans="1:1" x14ac:dyDescent="0.3">
      <c r="A508" s="180"/>
    </row>
    <row r="509" spans="1:1" x14ac:dyDescent="0.3">
      <c r="A509" s="180"/>
    </row>
    <row r="510" spans="1:1" x14ac:dyDescent="0.3">
      <c r="A510" s="180"/>
    </row>
    <row r="511" spans="1:1" x14ac:dyDescent="0.3">
      <c r="A511" s="180"/>
    </row>
    <row r="512" spans="1:1" x14ac:dyDescent="0.3">
      <c r="A512" s="180"/>
    </row>
    <row r="513" spans="1:1" x14ac:dyDescent="0.3">
      <c r="A513" s="180"/>
    </row>
    <row r="514" spans="1:1" x14ac:dyDescent="0.3">
      <c r="A514" s="180"/>
    </row>
    <row r="515" spans="1:1" x14ac:dyDescent="0.3">
      <c r="A515" s="180"/>
    </row>
    <row r="516" spans="1:1" x14ac:dyDescent="0.3">
      <c r="A516" s="180"/>
    </row>
    <row r="517" spans="1:1" x14ac:dyDescent="0.3">
      <c r="A517" s="180"/>
    </row>
    <row r="518" spans="1:1" x14ac:dyDescent="0.3">
      <c r="A518" s="180"/>
    </row>
    <row r="519" spans="1:1" x14ac:dyDescent="0.3">
      <c r="A519" s="180"/>
    </row>
    <row r="520" spans="1:1" x14ac:dyDescent="0.3">
      <c r="A520" s="180"/>
    </row>
    <row r="521" spans="1:1" x14ac:dyDescent="0.3">
      <c r="A521" s="180"/>
    </row>
    <row r="522" spans="1:1" x14ac:dyDescent="0.3">
      <c r="A522" s="180"/>
    </row>
    <row r="523" spans="1:1" x14ac:dyDescent="0.3">
      <c r="A523" s="180"/>
    </row>
    <row r="524" spans="1:1" x14ac:dyDescent="0.3">
      <c r="A524" s="180"/>
    </row>
    <row r="525" spans="1:1" x14ac:dyDescent="0.3">
      <c r="A525" s="180"/>
    </row>
    <row r="526" spans="1:1" x14ac:dyDescent="0.3">
      <c r="A526" s="180"/>
    </row>
    <row r="527" spans="1:1" x14ac:dyDescent="0.3">
      <c r="A527" s="180"/>
    </row>
    <row r="528" spans="1:1" x14ac:dyDescent="0.3">
      <c r="A528" s="180"/>
    </row>
    <row r="529" spans="1:1" x14ac:dyDescent="0.3">
      <c r="A529" s="180"/>
    </row>
    <row r="530" spans="1:1" x14ac:dyDescent="0.3">
      <c r="A530" s="180"/>
    </row>
    <row r="531" spans="1:1" x14ac:dyDescent="0.3">
      <c r="A531" s="180"/>
    </row>
    <row r="532" spans="1:1" x14ac:dyDescent="0.3">
      <c r="A532" s="180"/>
    </row>
    <row r="533" spans="1:1" x14ac:dyDescent="0.3">
      <c r="A533" s="180"/>
    </row>
    <row r="534" spans="1:1" x14ac:dyDescent="0.3">
      <c r="A534" s="180"/>
    </row>
    <row r="535" spans="1:1" x14ac:dyDescent="0.3">
      <c r="A535" s="180"/>
    </row>
    <row r="536" spans="1:1" x14ac:dyDescent="0.3">
      <c r="A536" s="180"/>
    </row>
    <row r="537" spans="1:1" x14ac:dyDescent="0.3">
      <c r="A537" s="180"/>
    </row>
    <row r="538" spans="1:1" x14ac:dyDescent="0.3">
      <c r="A538" s="180"/>
    </row>
    <row r="539" spans="1:1" x14ac:dyDescent="0.3">
      <c r="A539" s="180"/>
    </row>
    <row r="540" spans="1:1" x14ac:dyDescent="0.3">
      <c r="A540" s="180"/>
    </row>
    <row r="541" spans="1:1" x14ac:dyDescent="0.3">
      <c r="A541" s="180"/>
    </row>
    <row r="542" spans="1:1" x14ac:dyDescent="0.3">
      <c r="A542" s="180"/>
    </row>
    <row r="543" spans="1:1" x14ac:dyDescent="0.3">
      <c r="A543" s="180"/>
    </row>
    <row r="544" spans="1:1" x14ac:dyDescent="0.3">
      <c r="A544" s="180"/>
    </row>
    <row r="545" spans="1:1" x14ac:dyDescent="0.3">
      <c r="A545" s="180"/>
    </row>
    <row r="546" spans="1:1" x14ac:dyDescent="0.3">
      <c r="A546" s="180"/>
    </row>
    <row r="547" spans="1:1" x14ac:dyDescent="0.3">
      <c r="A547" s="180"/>
    </row>
    <row r="548" spans="1:1" x14ac:dyDescent="0.3">
      <c r="A548" s="180"/>
    </row>
    <row r="549" spans="1:1" x14ac:dyDescent="0.3">
      <c r="A549" s="180"/>
    </row>
    <row r="550" spans="1:1" x14ac:dyDescent="0.3">
      <c r="A550" s="180"/>
    </row>
    <row r="551" spans="1:1" x14ac:dyDescent="0.3">
      <c r="A551" s="180"/>
    </row>
    <row r="552" spans="1:1" x14ac:dyDescent="0.3">
      <c r="A552" s="180"/>
    </row>
    <row r="553" spans="1:1" x14ac:dyDescent="0.3">
      <c r="A553" s="180"/>
    </row>
    <row r="554" spans="1:1" x14ac:dyDescent="0.3">
      <c r="A554" s="180"/>
    </row>
    <row r="555" spans="1:1" x14ac:dyDescent="0.3">
      <c r="A555" s="180"/>
    </row>
    <row r="556" spans="1:1" x14ac:dyDescent="0.3">
      <c r="A556" s="180"/>
    </row>
    <row r="557" spans="1:1" x14ac:dyDescent="0.3">
      <c r="A557" s="180"/>
    </row>
    <row r="558" spans="1:1" x14ac:dyDescent="0.3">
      <c r="A558" s="180"/>
    </row>
    <row r="559" spans="1:1" x14ac:dyDescent="0.3">
      <c r="A559" s="180"/>
    </row>
    <row r="560" spans="1:1" x14ac:dyDescent="0.3">
      <c r="A560" s="180"/>
    </row>
    <row r="561" spans="1:1" x14ac:dyDescent="0.3">
      <c r="A561" s="180"/>
    </row>
    <row r="562" spans="1:1" x14ac:dyDescent="0.3">
      <c r="A562" s="180"/>
    </row>
    <row r="563" spans="1:1" x14ac:dyDescent="0.3">
      <c r="A563" s="180"/>
    </row>
    <row r="564" spans="1:1" x14ac:dyDescent="0.3">
      <c r="A564" s="180"/>
    </row>
    <row r="565" spans="1:1" x14ac:dyDescent="0.3">
      <c r="A565" s="180"/>
    </row>
    <row r="566" spans="1:1" x14ac:dyDescent="0.3">
      <c r="A566" s="180"/>
    </row>
    <row r="567" spans="1:1" x14ac:dyDescent="0.3">
      <c r="A567" s="180"/>
    </row>
    <row r="568" spans="1:1" x14ac:dyDescent="0.3">
      <c r="A568" s="180"/>
    </row>
    <row r="569" spans="1:1" x14ac:dyDescent="0.3">
      <c r="A569" s="180"/>
    </row>
    <row r="570" spans="1:1" x14ac:dyDescent="0.3">
      <c r="A570" s="180"/>
    </row>
    <row r="571" spans="1:1" x14ac:dyDescent="0.3">
      <c r="A571" s="180"/>
    </row>
    <row r="572" spans="1:1" x14ac:dyDescent="0.3">
      <c r="A572" s="180"/>
    </row>
    <row r="573" spans="1:1" x14ac:dyDescent="0.3">
      <c r="A573" s="180"/>
    </row>
    <row r="574" spans="1:1" x14ac:dyDescent="0.3">
      <c r="A574" s="180"/>
    </row>
    <row r="575" spans="1:1" x14ac:dyDescent="0.3">
      <c r="A575" s="180"/>
    </row>
    <row r="576" spans="1:1" x14ac:dyDescent="0.3">
      <c r="A576" s="180"/>
    </row>
    <row r="577" spans="1:1" x14ac:dyDescent="0.3">
      <c r="A577" s="180"/>
    </row>
    <row r="578" spans="1:1" x14ac:dyDescent="0.3">
      <c r="A578" s="180"/>
    </row>
    <row r="579" spans="1:1" x14ac:dyDescent="0.3">
      <c r="A579" s="180"/>
    </row>
    <row r="580" spans="1:1" x14ac:dyDescent="0.3">
      <c r="A580" s="180"/>
    </row>
    <row r="581" spans="1:1" x14ac:dyDescent="0.3">
      <c r="A581" s="180"/>
    </row>
    <row r="582" spans="1:1" x14ac:dyDescent="0.3">
      <c r="A582" s="180"/>
    </row>
    <row r="583" spans="1:1" x14ac:dyDescent="0.3">
      <c r="A583" s="180"/>
    </row>
    <row r="584" spans="1:1" x14ac:dyDescent="0.3">
      <c r="A584" s="180"/>
    </row>
    <row r="585" spans="1:1" x14ac:dyDescent="0.3">
      <c r="A585" s="180"/>
    </row>
    <row r="586" spans="1:1" x14ac:dyDescent="0.3">
      <c r="A586" s="180"/>
    </row>
    <row r="587" spans="1:1" x14ac:dyDescent="0.3">
      <c r="A587" s="180"/>
    </row>
    <row r="588" spans="1:1" x14ac:dyDescent="0.3">
      <c r="A588" s="180"/>
    </row>
    <row r="589" spans="1:1" x14ac:dyDescent="0.3">
      <c r="A589" s="180"/>
    </row>
    <row r="590" spans="1:1" x14ac:dyDescent="0.3">
      <c r="A590" s="180"/>
    </row>
    <row r="591" spans="1:1" x14ac:dyDescent="0.3">
      <c r="A591" s="180"/>
    </row>
    <row r="592" spans="1:1" x14ac:dyDescent="0.3">
      <c r="A592" s="180"/>
    </row>
    <row r="593" spans="1:1" x14ac:dyDescent="0.3">
      <c r="A593" s="180"/>
    </row>
    <row r="594" spans="1:1" x14ac:dyDescent="0.3">
      <c r="A594" s="180"/>
    </row>
    <row r="595" spans="1:1" x14ac:dyDescent="0.3">
      <c r="A595" s="180"/>
    </row>
    <row r="596" spans="1:1" x14ac:dyDescent="0.3">
      <c r="A596" s="180"/>
    </row>
    <row r="597" spans="1:1" x14ac:dyDescent="0.3">
      <c r="A597" s="180"/>
    </row>
    <row r="598" spans="1:1" x14ac:dyDescent="0.3">
      <c r="A598" s="180"/>
    </row>
    <row r="599" spans="1:1" x14ac:dyDescent="0.3">
      <c r="A599" s="180"/>
    </row>
    <row r="600" spans="1:1" x14ac:dyDescent="0.3">
      <c r="A600" s="180"/>
    </row>
    <row r="601" spans="1:1" x14ac:dyDescent="0.3">
      <c r="A601" s="180"/>
    </row>
    <row r="602" spans="1:1" x14ac:dyDescent="0.3">
      <c r="A602" s="180"/>
    </row>
    <row r="603" spans="1:1" x14ac:dyDescent="0.3">
      <c r="A603" s="180"/>
    </row>
    <row r="604" spans="1:1" x14ac:dyDescent="0.3">
      <c r="A604" s="180"/>
    </row>
    <row r="605" spans="1:1" x14ac:dyDescent="0.3">
      <c r="A605" s="180"/>
    </row>
    <row r="606" spans="1:1" x14ac:dyDescent="0.3">
      <c r="A606" s="180"/>
    </row>
    <row r="607" spans="1:1" x14ac:dyDescent="0.3">
      <c r="A607" s="180"/>
    </row>
    <row r="608" spans="1:1" x14ac:dyDescent="0.3">
      <c r="A608" s="180"/>
    </row>
    <row r="609" spans="1:1" x14ac:dyDescent="0.3">
      <c r="A609" s="180"/>
    </row>
    <row r="610" spans="1:1" x14ac:dyDescent="0.3">
      <c r="A610" s="180"/>
    </row>
    <row r="611" spans="1:1" x14ac:dyDescent="0.3">
      <c r="A611" s="180"/>
    </row>
    <row r="612" spans="1:1" x14ac:dyDescent="0.3">
      <c r="A612" s="180"/>
    </row>
    <row r="613" spans="1:1" x14ac:dyDescent="0.3">
      <c r="A613" s="180"/>
    </row>
    <row r="614" spans="1:1" x14ac:dyDescent="0.3">
      <c r="A614" s="180"/>
    </row>
    <row r="615" spans="1:1" x14ac:dyDescent="0.3">
      <c r="A615" s="180"/>
    </row>
    <row r="616" spans="1:1" x14ac:dyDescent="0.3">
      <c r="A616" s="180"/>
    </row>
    <row r="617" spans="1:1" x14ac:dyDescent="0.3">
      <c r="A617" s="180"/>
    </row>
    <row r="618" spans="1:1" x14ac:dyDescent="0.3">
      <c r="A618" s="180"/>
    </row>
    <row r="619" spans="1:1" x14ac:dyDescent="0.3">
      <c r="A619" s="180"/>
    </row>
    <row r="620" spans="1:1" x14ac:dyDescent="0.3">
      <c r="A620" s="180"/>
    </row>
    <row r="621" spans="1:1" x14ac:dyDescent="0.3">
      <c r="A621" s="180"/>
    </row>
    <row r="622" spans="1:1" x14ac:dyDescent="0.3">
      <c r="A622" s="180"/>
    </row>
    <row r="623" spans="1:1" x14ac:dyDescent="0.3">
      <c r="A623" s="180"/>
    </row>
    <row r="624" spans="1:1" x14ac:dyDescent="0.3">
      <c r="A624" s="180"/>
    </row>
    <row r="625" spans="1:1" x14ac:dyDescent="0.3">
      <c r="A625" s="180"/>
    </row>
    <row r="626" spans="1:1" x14ac:dyDescent="0.3">
      <c r="A626" s="180"/>
    </row>
    <row r="627" spans="1:1" x14ac:dyDescent="0.3">
      <c r="A627" s="180"/>
    </row>
    <row r="628" spans="1:1" x14ac:dyDescent="0.3">
      <c r="A628" s="180"/>
    </row>
    <row r="629" spans="1:1" x14ac:dyDescent="0.3">
      <c r="A629" s="180"/>
    </row>
    <row r="630" spans="1:1" x14ac:dyDescent="0.3">
      <c r="A630" s="180"/>
    </row>
    <row r="631" spans="1:1" x14ac:dyDescent="0.3">
      <c r="A631" s="180"/>
    </row>
    <row r="632" spans="1:1" x14ac:dyDescent="0.3">
      <c r="A632" s="180"/>
    </row>
    <row r="633" spans="1:1" x14ac:dyDescent="0.3">
      <c r="A633" s="180"/>
    </row>
    <row r="634" spans="1:1" x14ac:dyDescent="0.3">
      <c r="A634" s="180"/>
    </row>
    <row r="635" spans="1:1" x14ac:dyDescent="0.3">
      <c r="A635" s="180"/>
    </row>
    <row r="636" spans="1:1" x14ac:dyDescent="0.3">
      <c r="A636" s="180"/>
    </row>
    <row r="637" spans="1:1" x14ac:dyDescent="0.3">
      <c r="A637" s="180"/>
    </row>
  </sheetData>
  <mergeCells count="9">
    <mergeCell ref="BU26:CA26"/>
    <mergeCell ref="BK26:BQ26"/>
    <mergeCell ref="A2:A3"/>
    <mergeCell ref="C26:I26"/>
    <mergeCell ref="BA26:BG26"/>
    <mergeCell ref="M26:S26"/>
    <mergeCell ref="W26:AC26"/>
    <mergeCell ref="AG26:AM26"/>
    <mergeCell ref="AQ26:AW26"/>
  </mergeCells>
  <hyperlinks>
    <hyperlink ref="BU26" r:id="rId1" xr:uid="{00000000-0004-0000-0700-000007000000}"/>
    <hyperlink ref="A4" location="myrangeW0" display="myrangeW0" xr:uid="{8D9B2285-6AC6-4EC4-9662-CF91967071C2}"/>
    <hyperlink ref="A5" location="myrangeW1" display="myrangeW1" xr:uid="{6D9D97EA-8D67-4839-ABD3-5B4B70FEA3C4}"/>
    <hyperlink ref="A6" location="myrangeW2" display="myrangeW2" xr:uid="{EBEC9DAC-4452-4385-B5E9-91D5707AF80A}"/>
    <hyperlink ref="A7" location="myrangeW3" display="myrangeW3" xr:uid="{32790F16-F2FA-4921-80B6-C65B2C7E74F0}"/>
    <hyperlink ref="A8" location="myrangeW4" display="myrangeW4" xr:uid="{F604CD40-2396-4E84-8113-C4CAD3C0AFCA}"/>
    <hyperlink ref="A9" location="myrangeW5" display="myrangeW5" xr:uid="{B446BE8F-B706-4B56-AD71-89C13400D84A}"/>
    <hyperlink ref="A10" location="myrangeW6" display="myrangeW6" xr:uid="{88B0445A-0835-4CF2-B7EC-A5901A2CDCAB}"/>
    <hyperlink ref="A11" location="myrangeW7" display="myrangeW7" xr:uid="{850C69DC-A1EA-4CCA-8E89-872264DB7F91}"/>
    <hyperlink ref="A12" location="myrangeW8" display="myrangeW8" xr:uid="{9BF6AD77-4E54-486D-A1B4-360F340119E9}"/>
    <hyperlink ref="A13" location="myrangeW9" display="myrangeW9" xr:uid="{8D190D88-2284-411C-A27B-2ADBC27510E3}"/>
    <hyperlink ref="A14" location="myrangeW10" display="myrangeW10" xr:uid="{868C608E-1AA9-425C-A5E6-BFF003E4F3D7}"/>
    <hyperlink ref="A15" location="myrangeW11" display="myrangeW11" xr:uid="{4570451A-15E3-4D52-803B-7EBF20E98899}"/>
    <hyperlink ref="A16" location="myrangeW12" display="myrangeW12" xr:uid="{B40682CC-7D43-4317-9A2D-750F08996F0F}"/>
    <hyperlink ref="A17" location="myrangeW13" display="myrangeW13" xr:uid="{C9FDC185-DFCA-434F-9850-1565BC2F2E06}"/>
    <hyperlink ref="A18" location="myrangeW14" display="myrangeW14" xr:uid="{AA1A7B25-FBAA-4BB2-846E-F23D1480DDAB}"/>
    <hyperlink ref="A19" location="myrangeW15" display="myrangeW15" xr:uid="{B5BA8F14-6C7C-4DE6-8905-5AA1EA9DF254}"/>
    <hyperlink ref="A20" location="myrangeW16" display="myrangeW16" xr:uid="{D7D128B6-D143-4B92-82E8-0BBBF03FF359}"/>
    <hyperlink ref="A21" location="myrangeW17" display="myrangeW17" xr:uid="{B5C71780-9E7C-45FC-BBF9-C52893C056A8}"/>
    <hyperlink ref="A22" location="myrangeW18" display="myrangeW18" xr:uid="{9FE8A369-78A7-43E1-9535-C7D4294DF7D1}"/>
    <hyperlink ref="A23" location="myrangeW19" display="myrangeW19" xr:uid="{6DF68B59-EFC0-4353-BD43-C3B06B0F9143}"/>
    <hyperlink ref="A24" location="myrangeW20" display="myrangeW20" xr:uid="{3E278E03-115D-4A49-8602-420F681DE165}"/>
    <hyperlink ref="A25" location="myrangeW21" display="myrangeW21" xr:uid="{8FDDB175-B9B6-4D6E-979A-5EF18A036640}"/>
    <hyperlink ref="A26" location="myrangeW22" display="myrangeW22" xr:uid="{CE0BCE6F-FA01-4051-B81E-6BE812F11EE6}"/>
  </hyperlinks>
  <pageMargins left="0.7" right="0.7" top="0.75" bottom="0.75" header="0.3" footer="0.3"/>
  <pageSetup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3" customWidth="1"/>
    <col min="3" max="3" width="29.69921875" customWidth="1"/>
    <col min="4" max="9" width="7.796875" customWidth="1"/>
    <col min="10" max="11" width="1.09765625" customWidth="1"/>
    <col min="12" max="12" width="24.59765625" style="73" customWidth="1"/>
    <col min="13" max="13" width="29.69921875" customWidth="1"/>
    <col min="14" max="19" width="7.796875" customWidth="1"/>
    <col min="20" max="21" width="1.09765625" customWidth="1"/>
    <col min="22" max="22" width="24.59765625" style="73" customWidth="1"/>
    <col min="23" max="23" width="29.69921875" customWidth="1"/>
    <col min="24" max="29" width="7.796875" customWidth="1"/>
    <col min="30" max="31" width="1.09765625" customWidth="1"/>
    <col min="32" max="32" width="24.59765625" style="73" customWidth="1"/>
    <col min="33" max="33" width="29.69921875" customWidth="1"/>
    <col min="34" max="39" width="7.796875" customWidth="1"/>
    <col min="40" max="41" width="1.09765625" customWidth="1"/>
    <col min="42" max="42" width="24.59765625" style="73" customWidth="1"/>
    <col min="43" max="43" width="29.69921875" customWidth="1"/>
    <col min="44" max="49" width="7.796875" customWidth="1"/>
    <col min="50" max="51" width="1.09765625" customWidth="1"/>
    <col min="52" max="52" width="24.59765625" style="73" customWidth="1"/>
    <col min="53" max="53" width="29.69921875" style="73" customWidth="1"/>
    <col min="54" max="59" width="7.796875" customWidth="1"/>
    <col min="60" max="61" width="1.09765625" customWidth="1"/>
    <col min="62" max="62" width="24.59765625" style="73" customWidth="1"/>
    <col min="63" max="63" width="29.69921875" style="73" customWidth="1"/>
    <col min="64" max="69" width="7.796875" customWidth="1"/>
    <col min="70" max="71" width="1.09765625" customWidth="1"/>
    <col min="72" max="72" width="24.59765625" style="73" customWidth="1"/>
    <col min="73" max="73" width="29.69921875" style="73" customWidth="1"/>
    <col min="74" max="79" width="7.796875" customWidth="1"/>
    <col min="80" max="81" width="1.09765625" customWidth="1"/>
    <col min="82" max="82" width="24.59765625" style="73" customWidth="1"/>
    <col min="83" max="83" width="29.69921875" customWidth="1"/>
    <col min="84" max="89" width="7.796875" customWidth="1"/>
    <col min="90" max="91" width="1.09765625" customWidth="1"/>
    <col min="92" max="92" width="24.59765625" style="73" customWidth="1"/>
    <col min="93" max="93" width="29.69921875" customWidth="1"/>
    <col min="94" max="99" width="7.796875" customWidth="1"/>
    <col min="100" max="101" width="1.09765625" customWidth="1"/>
    <col min="102" max="102" width="24.59765625" style="73" customWidth="1"/>
    <col min="103" max="103" width="29.69921875" customWidth="1"/>
    <col min="104" max="109" width="7.796875" customWidth="1"/>
    <col min="110" max="111" width="1.09765625" customWidth="1"/>
    <col min="112" max="112" width="24.59765625" style="73" customWidth="1"/>
    <col min="113" max="113" width="29.69921875" customWidth="1"/>
    <col min="114" max="119" width="7.796875" customWidth="1"/>
    <col min="120" max="121" width="1.09765625" customWidth="1"/>
    <col min="122" max="122" width="24.59765625" style="73" customWidth="1"/>
    <col min="123" max="123" width="29.69921875" customWidth="1"/>
    <col min="124" max="129" width="7.796875" customWidth="1"/>
    <col min="130" max="131" width="1.09765625" customWidth="1"/>
    <col min="132" max="132" width="24.59765625" style="73" customWidth="1"/>
    <col min="133" max="133" width="29.69921875" customWidth="1"/>
    <col min="134" max="139" width="7.796875" customWidth="1"/>
    <col min="140" max="141" width="1.09765625" customWidth="1"/>
    <col min="142" max="142" width="24.59765625" style="73" customWidth="1"/>
    <col min="143" max="143" width="29.69921875" customWidth="1"/>
    <col min="144" max="149" width="7.796875" customWidth="1"/>
    <col min="150" max="151" width="1.09765625" customWidth="1"/>
    <col min="152" max="152" width="24.59765625" style="73" customWidth="1"/>
    <col min="153" max="153" width="29.69921875" customWidth="1"/>
    <col min="154" max="159" width="7.796875" customWidth="1"/>
    <col min="160" max="161" width="1.09765625" customWidth="1"/>
    <col min="162" max="162" width="24.59765625" style="73" customWidth="1"/>
    <col min="163" max="163" width="29.69921875" customWidth="1"/>
    <col min="164" max="169" width="7.796875" customWidth="1"/>
    <col min="170" max="171" width="1.09765625" customWidth="1"/>
    <col min="172" max="172" width="24.59765625" style="73" customWidth="1"/>
    <col min="173" max="173" width="29.69921875" customWidth="1"/>
    <col min="174" max="179" width="7.796875" customWidth="1"/>
    <col min="180" max="181" width="1.09765625" customWidth="1"/>
    <col min="182" max="182" width="24.59765625" style="73" customWidth="1"/>
    <col min="183" max="183" width="29.69921875" customWidth="1"/>
    <col min="184" max="189" width="7.796875" customWidth="1"/>
    <col min="190" max="191" width="1.09765625" customWidth="1"/>
    <col min="192" max="192" width="24.59765625" style="73" customWidth="1"/>
    <col min="193" max="193" width="29.69921875" customWidth="1"/>
    <col min="194" max="199" width="7.796875" customWidth="1"/>
    <col min="200" max="201" width="1.09765625" customWidth="1"/>
    <col min="202" max="202" width="24.59765625" style="73" customWidth="1"/>
    <col min="203" max="203" width="29.69921875" customWidth="1"/>
    <col min="204" max="209" width="7.796875" customWidth="1"/>
    <col min="210" max="211" width="1.09765625" customWidth="1"/>
    <col min="212" max="212" width="24.59765625" style="73" customWidth="1"/>
    <col min="213" max="213" width="29.69921875" customWidth="1"/>
    <col min="214" max="219" width="7.796875" customWidth="1"/>
    <col min="220" max="221" width="1.09765625" customWidth="1"/>
    <col min="222" max="222" width="24.59765625" style="73" customWidth="1"/>
    <col min="223" max="223" width="29.69921875" customWidth="1"/>
    <col min="224" max="229" width="7.796875" customWidth="1"/>
    <col min="230" max="231" width="1.09765625" customWidth="1"/>
    <col min="232" max="232" width="24.59765625" style="73" customWidth="1"/>
    <col min="233" max="233" width="29.69921875" customWidth="1"/>
    <col min="234" max="239" width="7.796875" customWidth="1"/>
    <col min="240" max="241" width="1.09765625" customWidth="1"/>
  </cols>
  <sheetData>
    <row r="1" spans="1:232" s="151" customFormat="1" ht="30" customHeight="1" x14ac:dyDescent="0.3">
      <c r="B1" s="619" t="str">
        <f>HLOOKUP(Introduction!$G$4,nametranslations,117,FALSE)</f>
        <v>Sanitation in Schools</v>
      </c>
      <c r="C1" s="185" t="s">
        <v>174</v>
      </c>
      <c r="D1" s="148" t="str">
        <f>+Introduction!$C$7</f>
        <v>Solomon Islands</v>
      </c>
      <c r="E1" s="148"/>
      <c r="F1" s="148"/>
      <c r="G1" s="148"/>
      <c r="H1" s="148"/>
      <c r="I1" s="165"/>
      <c r="J1" s="149"/>
      <c r="K1" s="150"/>
      <c r="L1" s="619" t="str">
        <f>HLOOKUP(Introduction!$G$4,nametranslations,117,FALSE)</f>
        <v>Sanitation in Schools</v>
      </c>
      <c r="M1" s="185" t="s">
        <v>174</v>
      </c>
      <c r="N1" s="148" t="str">
        <f>+Introduction!$C$7</f>
        <v>Solomon Islands</v>
      </c>
      <c r="O1" s="148"/>
      <c r="P1" s="148"/>
      <c r="Q1" s="148"/>
      <c r="R1" s="148"/>
      <c r="S1" s="165"/>
      <c r="T1" s="149"/>
      <c r="U1" s="150"/>
      <c r="V1" s="619" t="str">
        <f>HLOOKUP(Introduction!$G$4,nametranslations,117,FALSE)</f>
        <v>Sanitation in Schools</v>
      </c>
      <c r="W1" s="185">
        <v>2017</v>
      </c>
      <c r="X1" s="148" t="str">
        <f>+Introduction!$C$7</f>
        <v>Solomon Islands</v>
      </c>
      <c r="Y1" s="148"/>
      <c r="Z1" s="148"/>
      <c r="AA1" s="148"/>
      <c r="AB1" s="148"/>
      <c r="AC1" s="165"/>
      <c r="AD1" s="149"/>
      <c r="AE1" s="150"/>
      <c r="AF1" s="619" t="str">
        <f>HLOOKUP(Introduction!$G$4,nametranslations,117,FALSE)</f>
        <v>Sanitation in Schools</v>
      </c>
      <c r="AG1" s="185">
        <v>2018</v>
      </c>
      <c r="AH1" s="148" t="str">
        <f>+Introduction!$C$7</f>
        <v>Solomon Islands</v>
      </c>
      <c r="AI1" s="148"/>
      <c r="AJ1" s="148"/>
      <c r="AK1" s="148"/>
      <c r="AL1" s="148"/>
      <c r="AM1" s="165"/>
      <c r="AN1" s="149"/>
      <c r="AO1" s="150"/>
      <c r="AP1" s="619" t="str">
        <f>HLOOKUP(Introduction!$G$4,nametranslations,117,FALSE)</f>
        <v>Sanitation in Schools</v>
      </c>
      <c r="AQ1" s="185">
        <v>2019</v>
      </c>
      <c r="AR1" s="148" t="str">
        <f>+Introduction!$C$7</f>
        <v>Solomon Islands</v>
      </c>
      <c r="AS1" s="148"/>
      <c r="AT1" s="148"/>
      <c r="AU1" s="148"/>
      <c r="AV1" s="148"/>
      <c r="AW1" s="165"/>
      <c r="AX1" s="149"/>
      <c r="AY1" s="150"/>
      <c r="AZ1" s="619" t="str">
        <f>HLOOKUP(Introduction!$G$4,nametranslations,117,FALSE)</f>
        <v>Sanitation in Schools</v>
      </c>
      <c r="BA1" s="185">
        <v>2023</v>
      </c>
      <c r="BB1" s="148" t="str">
        <f>+Introduction!$C$7</f>
        <v>Solomon Islands</v>
      </c>
      <c r="BC1" s="148"/>
      <c r="BD1" s="148"/>
      <c r="BE1" s="148"/>
      <c r="BF1" s="148"/>
      <c r="BG1" s="165"/>
      <c r="BH1" s="149"/>
      <c r="BI1" s="150"/>
      <c r="BJ1" s="619" t="str">
        <f>HLOOKUP(Introduction!$G$4,nametranslations,117,FALSE)</f>
        <v>Sanitation in Schools</v>
      </c>
      <c r="BK1" s="185">
        <v>2024</v>
      </c>
      <c r="BL1" s="148" t="str">
        <f>+Introduction!$C$7</f>
        <v>Solomon Islands</v>
      </c>
      <c r="BM1" s="148"/>
      <c r="BN1" s="148"/>
      <c r="BO1" s="148"/>
      <c r="BP1" s="148"/>
      <c r="BQ1" s="165"/>
      <c r="BR1" s="149"/>
      <c r="BS1" s="150"/>
      <c r="BT1" s="619" t="str">
        <f>HLOOKUP(Introduction!$G$4,nametranslations,117,FALSE)</f>
        <v>Sanitation in Schools</v>
      </c>
      <c r="BU1" s="185">
        <v>2024</v>
      </c>
      <c r="BV1" s="148" t="str">
        <f>+Introduction!$C$7</f>
        <v>Solomon Islands</v>
      </c>
      <c r="BW1" s="148"/>
      <c r="BX1" s="148"/>
      <c r="BY1" s="148"/>
      <c r="BZ1" s="148"/>
      <c r="CA1" s="165"/>
      <c r="CB1" s="149"/>
      <c r="CC1" s="150"/>
    </row>
    <row r="2" spans="1:232" s="151" customFormat="1" ht="30" customHeight="1" x14ac:dyDescent="0.3">
      <c r="A2" s="359" t="s">
        <v>259</v>
      </c>
      <c r="B2" s="154" t="s">
        <v>172</v>
      </c>
      <c r="C2" s="136" t="s">
        <v>127</v>
      </c>
      <c r="D2" s="136" t="s">
        <v>130</v>
      </c>
      <c r="E2" s="155"/>
      <c r="F2" s="155"/>
      <c r="G2" s="155"/>
      <c r="H2" s="155"/>
      <c r="I2" s="156"/>
      <c r="J2" s="152" t="s">
        <v>175</v>
      </c>
      <c r="K2" s="174"/>
      <c r="L2" s="154" t="s">
        <v>173</v>
      </c>
      <c r="M2" s="136" t="s">
        <v>145</v>
      </c>
      <c r="N2" s="136" t="s">
        <v>144</v>
      </c>
      <c r="O2" s="155"/>
      <c r="P2" s="155"/>
      <c r="Q2" s="155"/>
      <c r="R2" s="155"/>
      <c r="S2" s="156"/>
      <c r="T2" s="152" t="s">
        <v>175</v>
      </c>
      <c r="U2" s="153"/>
      <c r="V2" s="154" t="s">
        <v>189</v>
      </c>
      <c r="W2" s="136" t="s">
        <v>145</v>
      </c>
      <c r="X2" s="136" t="s">
        <v>144</v>
      </c>
      <c r="Y2" s="155"/>
      <c r="Z2" s="155"/>
      <c r="AA2" s="155"/>
      <c r="AB2" s="155"/>
      <c r="AC2" s="156"/>
      <c r="AD2" s="152" t="s">
        <v>175</v>
      </c>
      <c r="AE2" s="153"/>
      <c r="AF2" s="154" t="s">
        <v>193</v>
      </c>
      <c r="AG2" s="136" t="s">
        <v>127</v>
      </c>
      <c r="AH2" s="136" t="s">
        <v>194</v>
      </c>
      <c r="AI2" s="155"/>
      <c r="AJ2" s="155"/>
      <c r="AK2" s="155"/>
      <c r="AL2" s="155"/>
      <c r="AM2" s="156"/>
      <c r="AN2" s="152" t="s">
        <v>175</v>
      </c>
      <c r="AO2" s="153"/>
      <c r="AP2" s="154" t="s">
        <v>190</v>
      </c>
      <c r="AQ2" s="136" t="s">
        <v>145</v>
      </c>
      <c r="AR2" s="136" t="s">
        <v>144</v>
      </c>
      <c r="AS2" s="155"/>
      <c r="AT2" s="155"/>
      <c r="AU2" s="155"/>
      <c r="AV2" s="155"/>
      <c r="AW2" s="156"/>
      <c r="AX2" s="152" t="s">
        <v>175</v>
      </c>
      <c r="AY2" s="153"/>
      <c r="AZ2" s="154" t="s">
        <v>277</v>
      </c>
      <c r="BA2" s="136" t="s">
        <v>145</v>
      </c>
      <c r="BB2" s="136" t="s">
        <v>144</v>
      </c>
      <c r="BC2" s="155"/>
      <c r="BD2" s="155"/>
      <c r="BE2" s="155"/>
      <c r="BF2" s="155"/>
      <c r="BG2" s="156"/>
      <c r="BH2" s="152" t="s">
        <v>175</v>
      </c>
      <c r="BI2" s="153"/>
      <c r="BJ2" s="154" t="s">
        <v>278</v>
      </c>
      <c r="BK2" s="136" t="s">
        <v>145</v>
      </c>
      <c r="BL2" s="136" t="s">
        <v>144</v>
      </c>
      <c r="BM2" s="155"/>
      <c r="BN2" s="155"/>
      <c r="BO2" s="155"/>
      <c r="BP2" s="155"/>
      <c r="BQ2" s="156"/>
      <c r="BR2" s="152" t="s">
        <v>175</v>
      </c>
      <c r="BS2" s="153"/>
      <c r="BT2" s="154" t="s">
        <v>280</v>
      </c>
      <c r="BU2" s="136" t="s">
        <v>127</v>
      </c>
      <c r="BV2" s="136" t="s">
        <v>281</v>
      </c>
      <c r="BW2" s="155"/>
      <c r="BX2" s="155"/>
      <c r="BY2" s="155"/>
      <c r="BZ2" s="155"/>
      <c r="CA2" s="156"/>
      <c r="CB2" s="152" t="s">
        <v>175</v>
      </c>
      <c r="CC2" s="153"/>
    </row>
    <row r="3" spans="1:232" s="129" customFormat="1" ht="18" customHeight="1" x14ac:dyDescent="0.3">
      <c r="A3" s="359"/>
      <c r="B3" s="173" t="str">
        <f>HLOOKUP(Introduction!$G$4,nametranslations,152,FALSE)</f>
        <v>Definition</v>
      </c>
      <c r="C3" s="138" t="str">
        <f>HLOOKUP(Introduction!$G$4,nametranslations,102,FALSE)</f>
        <v>Estimates (%)</v>
      </c>
      <c r="D3" s="139" t="str">
        <f>HLOOKUP(Introduction!$G$4,nametranslations,24,FALSE)</f>
        <v>Total</v>
      </c>
      <c r="E3" s="140" t="str">
        <f>HLOOKUP(Introduction!$G$4,nametranslations,26,FALSE)</f>
        <v>Urban</v>
      </c>
      <c r="F3" s="140" t="str">
        <f>HLOOKUP(Introduction!$G$4,nametranslations,25,FALSE)</f>
        <v>Rural</v>
      </c>
      <c r="G3" s="140" t="str">
        <f>HLOOKUP(Introduction!$G$4,nametranslations,27,FALSE)</f>
        <v>Pre-primary</v>
      </c>
      <c r="H3" s="140" t="str">
        <f>HLOOKUP(Introduction!$G$4,nametranslations,28,FALSE)</f>
        <v>Primary</v>
      </c>
      <c r="I3" s="141" t="str">
        <f>HLOOKUP(Introduction!$G$4,nametranslations,29,FALSE)</f>
        <v>Secondary</v>
      </c>
      <c r="J3" s="127"/>
      <c r="K3" s="142"/>
      <c r="L3" s="173" t="str">
        <f>HLOOKUP(Introduction!$G$4,nametranslations,152,FALSE)</f>
        <v>Definition</v>
      </c>
      <c r="M3" s="138" t="str">
        <f>HLOOKUP(Introduction!$G$4,nametranslations,102,FALSE)</f>
        <v>Estimates (%)</v>
      </c>
      <c r="N3" s="139" t="str">
        <f>HLOOKUP(Introduction!$G$4,nametranslations,24,FALSE)</f>
        <v>Total</v>
      </c>
      <c r="O3" s="140" t="str">
        <f>HLOOKUP(Introduction!$G$4,nametranslations,26,FALSE)</f>
        <v>Urban</v>
      </c>
      <c r="P3" s="140" t="str">
        <f>HLOOKUP(Introduction!$G$4,nametranslations,25,FALSE)</f>
        <v>Rural</v>
      </c>
      <c r="Q3" s="140" t="str">
        <f>HLOOKUP(Introduction!$G$4,nametranslations,27,FALSE)</f>
        <v>Pre-primary</v>
      </c>
      <c r="R3" s="140" t="str">
        <f>HLOOKUP(Introduction!$G$4,nametranslations,28,FALSE)</f>
        <v>Primary</v>
      </c>
      <c r="S3" s="141" t="str">
        <f>HLOOKUP(Introduction!$G$4,nametranslations,29,FALSE)</f>
        <v>Secondary</v>
      </c>
      <c r="T3" s="127"/>
      <c r="U3" s="142"/>
      <c r="V3" s="173" t="str">
        <f>HLOOKUP(Introduction!$G$4,nametranslations,152,FALSE)</f>
        <v>Definition</v>
      </c>
      <c r="W3" s="138" t="str">
        <f>HLOOKUP(Introduction!$G$4,nametranslations,102,FALSE)</f>
        <v>Estimates (%)</v>
      </c>
      <c r="X3" s="139" t="str">
        <f>HLOOKUP(Introduction!$G$4,nametranslations,24,FALSE)</f>
        <v>Total</v>
      </c>
      <c r="Y3" s="140" t="str">
        <f>HLOOKUP(Introduction!$G$4,nametranslations,26,FALSE)</f>
        <v>Urban</v>
      </c>
      <c r="Z3" s="140" t="str">
        <f>HLOOKUP(Introduction!$G$4,nametranslations,25,FALSE)</f>
        <v>Rural</v>
      </c>
      <c r="AA3" s="140" t="str">
        <f>HLOOKUP(Introduction!$G$4,nametranslations,27,FALSE)</f>
        <v>Pre-primary</v>
      </c>
      <c r="AB3" s="140" t="str">
        <f>HLOOKUP(Introduction!$G$4,nametranslations,28,FALSE)</f>
        <v>Primary</v>
      </c>
      <c r="AC3" s="141" t="str">
        <f>HLOOKUP(Introduction!$G$4,nametranslations,29,FALSE)</f>
        <v>Secondary</v>
      </c>
      <c r="AD3" s="127"/>
      <c r="AE3" s="142"/>
      <c r="AF3" s="173" t="str">
        <f>HLOOKUP(Introduction!$G$4,nametranslations,152,FALSE)</f>
        <v>Definition</v>
      </c>
      <c r="AG3" s="138" t="str">
        <f>HLOOKUP(Introduction!$G$4,nametranslations,102,FALSE)</f>
        <v>Estimates (%)</v>
      </c>
      <c r="AH3" s="139" t="str">
        <f>HLOOKUP(Introduction!$G$4,nametranslations,24,FALSE)</f>
        <v>Total</v>
      </c>
      <c r="AI3" s="140" t="str">
        <f>HLOOKUP(Introduction!$G$4,nametranslations,26,FALSE)</f>
        <v>Urban</v>
      </c>
      <c r="AJ3" s="140" t="str">
        <f>HLOOKUP(Introduction!$G$4,nametranslations,25,FALSE)</f>
        <v>Rural</v>
      </c>
      <c r="AK3" s="140" t="str">
        <f>HLOOKUP(Introduction!$G$4,nametranslations,27,FALSE)</f>
        <v>Pre-primary</v>
      </c>
      <c r="AL3" s="140" t="str">
        <f>HLOOKUP(Introduction!$G$4,nametranslations,28,FALSE)</f>
        <v>Primary</v>
      </c>
      <c r="AM3" s="141" t="str">
        <f>HLOOKUP(Introduction!$G$4,nametranslations,29,FALSE)</f>
        <v>Secondary</v>
      </c>
      <c r="AN3" s="127"/>
      <c r="AO3" s="142"/>
      <c r="AP3" s="173" t="str">
        <f>HLOOKUP(Introduction!$G$4,nametranslations,152,FALSE)</f>
        <v>Definition</v>
      </c>
      <c r="AQ3" s="138" t="str">
        <f>HLOOKUP(Introduction!$G$4,nametranslations,102,FALSE)</f>
        <v>Estimates (%)</v>
      </c>
      <c r="AR3" s="139" t="str">
        <f>HLOOKUP(Introduction!$G$4,nametranslations,24,FALSE)</f>
        <v>Total</v>
      </c>
      <c r="AS3" s="140" t="str">
        <f>HLOOKUP(Introduction!$G$4,nametranslations,26,FALSE)</f>
        <v>Urban</v>
      </c>
      <c r="AT3" s="140" t="str">
        <f>HLOOKUP(Introduction!$G$4,nametranslations,25,FALSE)</f>
        <v>Rural</v>
      </c>
      <c r="AU3" s="140" t="str">
        <f>HLOOKUP(Introduction!$G$4,nametranslations,27,FALSE)</f>
        <v>Pre-primary</v>
      </c>
      <c r="AV3" s="140" t="str">
        <f>HLOOKUP(Introduction!$G$4,nametranslations,28,FALSE)</f>
        <v>Primary</v>
      </c>
      <c r="AW3" s="141" t="str">
        <f>HLOOKUP(Introduction!$G$4,nametranslations,29,FALSE)</f>
        <v>Secondary</v>
      </c>
      <c r="AX3" s="127"/>
      <c r="AY3" s="142"/>
      <c r="AZ3" s="173" t="str">
        <f>HLOOKUP(Introduction!$G$4,nametranslations,152,FALSE)</f>
        <v>Definition</v>
      </c>
      <c r="BA3" s="138" t="str">
        <f>HLOOKUP(Introduction!$G$4,nametranslations,102,FALSE)</f>
        <v>Estimates (%)</v>
      </c>
      <c r="BB3" s="139" t="str">
        <f>HLOOKUP(Introduction!$G$4,nametranslations,24,FALSE)</f>
        <v>Total</v>
      </c>
      <c r="BC3" s="140" t="str">
        <f>HLOOKUP(Introduction!$G$4,nametranslations,26,FALSE)</f>
        <v>Urban</v>
      </c>
      <c r="BD3" s="140" t="str">
        <f>HLOOKUP(Introduction!$G$4,nametranslations,25,FALSE)</f>
        <v>Rural</v>
      </c>
      <c r="BE3" s="140" t="str">
        <f>HLOOKUP(Introduction!$G$4,nametranslations,27,FALSE)</f>
        <v>Pre-primary</v>
      </c>
      <c r="BF3" s="140" t="str">
        <f>HLOOKUP(Introduction!$G$4,nametranslations,28,FALSE)</f>
        <v>Primary</v>
      </c>
      <c r="BG3" s="141" t="str">
        <f>HLOOKUP(Introduction!$G$4,nametranslations,29,FALSE)</f>
        <v>Secondary</v>
      </c>
      <c r="BH3" s="127"/>
      <c r="BI3" s="142"/>
      <c r="BJ3" s="173" t="str">
        <f>HLOOKUP(Introduction!$G$4,nametranslations,152,FALSE)</f>
        <v>Definition</v>
      </c>
      <c r="BK3" s="138" t="str">
        <f>HLOOKUP(Introduction!$G$4,nametranslations,102,FALSE)</f>
        <v>Estimates (%)</v>
      </c>
      <c r="BL3" s="139" t="str">
        <f>HLOOKUP(Introduction!$G$4,nametranslations,24,FALSE)</f>
        <v>Total</v>
      </c>
      <c r="BM3" s="140" t="str">
        <f>HLOOKUP(Introduction!$G$4,nametranslations,26,FALSE)</f>
        <v>Urban</v>
      </c>
      <c r="BN3" s="140" t="str">
        <f>HLOOKUP(Introduction!$G$4,nametranslations,25,FALSE)</f>
        <v>Rural</v>
      </c>
      <c r="BO3" s="140" t="str">
        <f>HLOOKUP(Introduction!$G$4,nametranslations,27,FALSE)</f>
        <v>Pre-primary</v>
      </c>
      <c r="BP3" s="140" t="str">
        <f>HLOOKUP(Introduction!$G$4,nametranslations,28,FALSE)</f>
        <v>Primary</v>
      </c>
      <c r="BQ3" s="141" t="str">
        <f>HLOOKUP(Introduction!$G$4,nametranslations,29,FALSE)</f>
        <v>Secondary</v>
      </c>
      <c r="BR3" s="127"/>
      <c r="BS3" s="142"/>
      <c r="BT3" s="173" t="str">
        <f>HLOOKUP(Introduction!$G$4,nametranslations,152,FALSE)</f>
        <v>Definition</v>
      </c>
      <c r="BU3" s="138" t="str">
        <f>HLOOKUP(Introduction!$G$4,nametranslations,102,FALSE)</f>
        <v>Estimates (%)</v>
      </c>
      <c r="BV3" s="139" t="str">
        <f>HLOOKUP(Introduction!$G$4,nametranslations,24,FALSE)</f>
        <v>Total</v>
      </c>
      <c r="BW3" s="140" t="str">
        <f>HLOOKUP(Introduction!$G$4,nametranslations,26,FALSE)</f>
        <v>Urban</v>
      </c>
      <c r="BX3" s="140" t="str">
        <f>HLOOKUP(Introduction!$G$4,nametranslations,25,FALSE)</f>
        <v>Rural</v>
      </c>
      <c r="BY3" s="140" t="str">
        <f>HLOOKUP(Introduction!$G$4,nametranslations,27,FALSE)</f>
        <v>Pre-primary</v>
      </c>
      <c r="BZ3" s="140" t="str">
        <f>HLOOKUP(Introduction!$G$4,nametranslations,28,FALSE)</f>
        <v>Primary</v>
      </c>
      <c r="CA3" s="141" t="str">
        <f>HLOOKUP(Introduction!$G$4,nametranslations,29,FALSE)</f>
        <v>Secondary</v>
      </c>
      <c r="CB3" s="127"/>
      <c r="CC3" s="142"/>
      <c r="CD3" s="128"/>
      <c r="CN3" s="128"/>
      <c r="CX3" s="128"/>
      <c r="DH3" s="128"/>
      <c r="DR3" s="128"/>
      <c r="EB3" s="128"/>
      <c r="EL3" s="128"/>
      <c r="EV3" s="128"/>
      <c r="FF3" s="128"/>
      <c r="FP3" s="128"/>
      <c r="FZ3" s="128"/>
      <c r="GJ3" s="128"/>
      <c r="GT3" s="128"/>
      <c r="HD3" s="128"/>
      <c r="HN3" s="128"/>
      <c r="HX3" s="128"/>
    </row>
    <row r="4" spans="1:232" s="2" customFormat="1" x14ac:dyDescent="0.3">
      <c r="A4" s="644" t="str">
        <f>IF(ISBLANK('Data Summary'!A6),"",'Data Summary'!A6)</f>
        <v>SLB_2016_SUR</v>
      </c>
      <c r="B4" s="67"/>
      <c r="C4" s="12" t="str">
        <f>HLOOKUP(Introduction!$G$4,nametranslations,118,FALSE)</f>
        <v>No facility</v>
      </c>
      <c r="D4" s="7" t="str">
        <f t="shared" ref="D4:I4" si="0">IF(COUNTA(D14)=0,"",D14)</f>
        <v/>
      </c>
      <c r="E4" s="7" t="str">
        <f t="shared" si="0"/>
        <v/>
      </c>
      <c r="F4" s="7" t="str">
        <f t="shared" si="0"/>
        <v/>
      </c>
      <c r="G4" s="7" t="str">
        <f t="shared" si="0"/>
        <v/>
      </c>
      <c r="H4" s="7" t="str">
        <f t="shared" si="0"/>
        <v/>
      </c>
      <c r="I4" s="26" t="str">
        <f t="shared" si="0"/>
        <v/>
      </c>
      <c r="J4" s="20"/>
      <c r="K4" s="14"/>
      <c r="L4" s="67"/>
      <c r="M4" s="12" t="str">
        <f>HLOOKUP(Introduction!$G$4,nametranslations,118,FALSE)</f>
        <v>No facility</v>
      </c>
      <c r="N4" s="7" t="str">
        <f t="shared" ref="N4:S4" si="1">IF(COUNTA(N14)=0,"",N14)</f>
        <v/>
      </c>
      <c r="O4" s="7" t="str">
        <f t="shared" si="1"/>
        <v/>
      </c>
      <c r="P4" s="7" t="str">
        <f t="shared" si="1"/>
        <v/>
      </c>
      <c r="Q4" s="7" t="str">
        <f t="shared" si="1"/>
        <v/>
      </c>
      <c r="R4" s="7" t="str">
        <f t="shared" si="1"/>
        <v/>
      </c>
      <c r="S4" s="26" t="str">
        <f t="shared" si="1"/>
        <v/>
      </c>
      <c r="T4" s="20"/>
      <c r="U4" s="14"/>
      <c r="V4" s="67"/>
      <c r="W4" s="12" t="str">
        <f>HLOOKUP(Introduction!$G$4,nametranslations,118,FALSE)</f>
        <v>No facility</v>
      </c>
      <c r="X4" s="7" t="str">
        <f t="shared" ref="X4:AC4" si="2">IF(COUNTA(X14)=0,"",X14)</f>
        <v/>
      </c>
      <c r="Y4" s="7" t="str">
        <f t="shared" si="2"/>
        <v/>
      </c>
      <c r="Z4" s="7" t="str">
        <f t="shared" si="2"/>
        <v/>
      </c>
      <c r="AA4" s="7" t="str">
        <f t="shared" si="2"/>
        <v/>
      </c>
      <c r="AB4" s="7" t="str">
        <f t="shared" si="2"/>
        <v/>
      </c>
      <c r="AC4" s="26" t="str">
        <f t="shared" si="2"/>
        <v/>
      </c>
      <c r="AD4" s="20"/>
      <c r="AE4" s="14"/>
      <c r="AF4" s="67"/>
      <c r="AG4" s="12" t="str">
        <f>HLOOKUP(Introduction!$G$4,nametranslations,118,FALSE)</f>
        <v>No facility</v>
      </c>
      <c r="AH4" s="7">
        <f t="shared" ref="AH4:AM4" si="3">IF(COUNTA(AH14)=0,"",AH14)</f>
        <v>49.476689162702186</v>
      </c>
      <c r="AI4" s="7" t="str">
        <f t="shared" si="3"/>
        <v/>
      </c>
      <c r="AJ4" s="7" t="str">
        <f t="shared" si="3"/>
        <v/>
      </c>
      <c r="AK4" s="7">
        <f t="shared" si="3"/>
        <v>60.402679999999997</v>
      </c>
      <c r="AL4" s="7">
        <f t="shared" si="3"/>
        <v>48.468470000000003</v>
      </c>
      <c r="AM4" s="26">
        <f t="shared" si="3"/>
        <v>35.85859</v>
      </c>
      <c r="AN4" s="20"/>
      <c r="AO4" s="14"/>
      <c r="AP4" s="67"/>
      <c r="AQ4" s="12" t="str">
        <f>HLOOKUP(Introduction!$G$4,nametranslations,118,FALSE)</f>
        <v>No facility</v>
      </c>
      <c r="AR4" s="7" t="str">
        <f t="shared" ref="AR4:AW4" si="4">IF(COUNTA(AR14)=0,"",AR14)</f>
        <v/>
      </c>
      <c r="AS4" s="7" t="str">
        <f t="shared" si="4"/>
        <v/>
      </c>
      <c r="AT4" s="7" t="str">
        <f t="shared" si="4"/>
        <v/>
      </c>
      <c r="AU4" s="7" t="str">
        <f t="shared" si="4"/>
        <v/>
      </c>
      <c r="AV4" s="7" t="str">
        <f t="shared" si="4"/>
        <v/>
      </c>
      <c r="AW4" s="26" t="str">
        <f t="shared" si="4"/>
        <v/>
      </c>
      <c r="AX4" s="20"/>
      <c r="AY4" s="14"/>
      <c r="AZ4" s="67"/>
      <c r="BA4" s="12" t="str">
        <f>HLOOKUP(Introduction!$G$4,nametranslations,118,FALSE)</f>
        <v>No facility</v>
      </c>
      <c r="BB4" s="7" t="str">
        <f t="shared" ref="BB4:BG4" si="5">IF(COUNTA(BB14)=0,"",BB14)</f>
        <v/>
      </c>
      <c r="BC4" s="7" t="str">
        <f t="shared" si="5"/>
        <v/>
      </c>
      <c r="BD4" s="7" t="str">
        <f t="shared" si="5"/>
        <v/>
      </c>
      <c r="BE4" s="7" t="str">
        <f t="shared" si="5"/>
        <v/>
      </c>
      <c r="BF4" s="7" t="str">
        <f t="shared" si="5"/>
        <v/>
      </c>
      <c r="BG4" s="26" t="str">
        <f t="shared" si="5"/>
        <v/>
      </c>
      <c r="BH4" s="20"/>
      <c r="BI4" s="14"/>
      <c r="BJ4" s="67"/>
      <c r="BK4" s="12" t="str">
        <f>HLOOKUP(Introduction!$G$4,nametranslations,118,FALSE)</f>
        <v>No facility</v>
      </c>
      <c r="BL4" s="7" t="str">
        <f t="shared" ref="BL4:BQ4" si="6">IF(COUNTA(BL14)=0,"",BL14)</f>
        <v/>
      </c>
      <c r="BM4" s="7" t="str">
        <f t="shared" si="6"/>
        <v/>
      </c>
      <c r="BN4" s="7" t="str">
        <f t="shared" si="6"/>
        <v/>
      </c>
      <c r="BO4" s="7" t="str">
        <f t="shared" si="6"/>
        <v/>
      </c>
      <c r="BP4" s="7" t="str">
        <f t="shared" si="6"/>
        <v/>
      </c>
      <c r="BQ4" s="26" t="str">
        <f t="shared" si="6"/>
        <v/>
      </c>
      <c r="BR4" s="20"/>
      <c r="BS4" s="14"/>
      <c r="BT4" s="67"/>
      <c r="BU4" s="12" t="str">
        <f>HLOOKUP(Introduction!$G$4,nametranslations,118,FALSE)</f>
        <v>No facility</v>
      </c>
      <c r="BV4" s="7">
        <f t="shared" ref="BV4:CA4" si="7">IF(COUNTA(BV14)=0,"",BV14)</f>
        <v>45.15</v>
      </c>
      <c r="BW4" s="7" t="str">
        <f t="shared" si="7"/>
        <v/>
      </c>
      <c r="BX4" s="7" t="str">
        <f t="shared" si="7"/>
        <v/>
      </c>
      <c r="BY4" s="7" t="str">
        <f t="shared" si="7"/>
        <v/>
      </c>
      <c r="BZ4" s="7" t="str">
        <f t="shared" si="7"/>
        <v/>
      </c>
      <c r="CA4" s="26" t="str">
        <f t="shared" si="7"/>
        <v/>
      </c>
      <c r="CB4" s="20"/>
      <c r="CC4" s="14"/>
      <c r="CD4" s="74"/>
      <c r="CN4" s="74"/>
      <c r="CX4" s="74"/>
      <c r="DH4" s="74"/>
      <c r="DR4" s="74"/>
      <c r="EB4" s="74"/>
      <c r="EL4" s="74"/>
      <c r="EV4" s="74"/>
      <c r="FF4" s="74"/>
      <c r="FP4" s="74"/>
      <c r="FZ4" s="74"/>
      <c r="GJ4" s="74"/>
      <c r="GT4" s="74"/>
      <c r="HD4" s="74"/>
      <c r="HN4" s="74"/>
      <c r="HX4" s="74"/>
    </row>
    <row r="5" spans="1:232" s="2" customFormat="1" x14ac:dyDescent="0.3">
      <c r="A5" s="644" t="str">
        <f ca="1">IF(ISBLANK('Data Summary'!A7),"",'Data Summary'!A7)</f>
        <v>SLB_2016_UIS</v>
      </c>
      <c r="B5" s="67"/>
      <c r="C5" s="12"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0"/>
      <c r="K5" s="14"/>
      <c r="L5" s="67"/>
      <c r="M5" s="12" t="str">
        <f>HLOOKUP(Introduction!$G$4,nametranslations,104,FALSE)</f>
        <v>Unimproved</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c r="S5" s="26"/>
      <c r="T5" s="20"/>
      <c r="U5" s="14"/>
      <c r="V5" s="67"/>
      <c r="W5" s="12" t="str">
        <f>HLOOKUP(Introduction!$G$4,nametranslations,104,FALSE)</f>
        <v>Unimproved</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c r="AC5" s="26"/>
      <c r="AD5" s="20"/>
      <c r="AE5" s="14"/>
      <c r="AF5" s="67"/>
      <c r="AG5" s="12" t="str">
        <f>HLOOKUP(Introduction!$G$4,nametranslations,104,FALSE)</f>
        <v>Unimproved</v>
      </c>
      <c r="AH5" s="7">
        <f>IF((COUNTA(AH15:AH26)=0)+(COUNTA(AH14)=0),"",100-AH14-SUMPRODUCT(AG15:AG26,AH15:AH26))</f>
        <v>13.796387193149378</v>
      </c>
      <c r="AI5" s="7" t="str">
        <f>IF((COUNTA(AI15:AI26)=0)+(COUNTA(AI14)=0),"",100-AI14-SUMPRODUCT(AG15:AG26,AI15:AI26))</f>
        <v/>
      </c>
      <c r="AJ5" s="7" t="str">
        <f>IF((COUNTA(AJ15:AJ26)=0)+(COUNTA(AJ14)=0),"",100-AJ14-SUMPRODUCT(AG15:AG26,AJ15:AJ26))</f>
        <v/>
      </c>
      <c r="AK5" s="7">
        <f>IF((COUNTA(AK15:AK26)=0)+(COUNTA(AK14)=0),"",100-AK14-SUMPRODUCT(AG15:AG26,AK15:AK26))</f>
        <v>5.0335600000000085</v>
      </c>
      <c r="AL5" s="7">
        <f>IF((COUNTA(AL15:AL26)=0)+(COUNTA(AL14)=0),"",100-AL14-SUMPRODUCT(AG15:AG26,AL15:AL26))</f>
        <v>17.2973</v>
      </c>
      <c r="AM5" s="26">
        <f>IF((COUNTA(AM15:AM26)=0)+(COUNTA(AM14)=0),"",100-AM14-SUMPRODUCT(AG15:AG26,AM15:AM26))</f>
        <v>17.171720000000008</v>
      </c>
      <c r="AN5" s="20"/>
      <c r="AO5" s="14"/>
      <c r="AP5" s="67"/>
      <c r="AQ5" s="12" t="str">
        <f>HLOOKUP(Introduction!$G$4,nametranslations,104,FALSE)</f>
        <v>Unimproved</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c r="AW5" s="26"/>
      <c r="AX5" s="20"/>
      <c r="AY5" s="14"/>
      <c r="AZ5" s="67"/>
      <c r="BA5" s="12" t="str">
        <f>HLOOKUP(Introduction!$G$4,nametranslations,104,FALSE)</f>
        <v>Unimproved</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c r="BG5" s="26"/>
      <c r="BH5" s="20"/>
      <c r="BI5" s="14"/>
      <c r="BJ5" s="67"/>
      <c r="BK5" s="12" t="str">
        <f>HLOOKUP(Introduction!$G$4,nametranslations,104,FALSE)</f>
        <v>Unimproved</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c r="BQ5" s="26"/>
      <c r="BR5" s="20"/>
      <c r="BS5" s="14"/>
      <c r="BT5" s="67"/>
      <c r="BU5" s="12" t="str">
        <f>HLOOKUP(Introduction!$G$4,nametranslations,104,FALSE)</f>
        <v>Unimproved</v>
      </c>
      <c r="BV5" s="7">
        <f>IF((COUNTA(BV15:BV26)=0)+(COUNTA(BV14)=0),"",100-BV14-SUMPRODUCT(BU15:BU26,BV15:BV26))</f>
        <v>9.9999999999980105E-3</v>
      </c>
      <c r="BW5" s="7" t="str">
        <f>IF((COUNTA(BW15:BW26)=0)+(COUNTA(BW14)=0),"",100-BW14-SUMPRODUCT(BU15:BU26,BW15:BW26))</f>
        <v/>
      </c>
      <c r="BX5" s="7" t="str">
        <f>IF((COUNTA(BX15:BX26)=0)+(COUNTA(BX14)=0),"",100-BX14-SUMPRODUCT(BU15:BU26,BX15:BX26))</f>
        <v/>
      </c>
      <c r="BY5" s="7" t="str">
        <f>IF((COUNTA(BY15:BY26)=0)+(COUNTA(BY14)=0),"",100-BY14-SUMPRODUCT(BU15:BU26,BY15:BY26))</f>
        <v/>
      </c>
      <c r="BZ5" s="7"/>
      <c r="CA5" s="26"/>
      <c r="CB5" s="20"/>
      <c r="CC5" s="14"/>
      <c r="CD5" s="74"/>
      <c r="CN5" s="74"/>
      <c r="CX5" s="74"/>
      <c r="DH5" s="74"/>
      <c r="DR5" s="74"/>
      <c r="EB5" s="74"/>
      <c r="EL5" s="74"/>
      <c r="EV5" s="74"/>
      <c r="FF5" s="74"/>
      <c r="FP5" s="74"/>
      <c r="FZ5" s="74"/>
      <c r="GJ5" s="74"/>
      <c r="GT5" s="74"/>
      <c r="HD5" s="74"/>
      <c r="HN5" s="74"/>
      <c r="HX5" s="74"/>
    </row>
    <row r="6" spans="1:232" s="2" customFormat="1" x14ac:dyDescent="0.3">
      <c r="A6" s="644" t="str">
        <f ca="1">IF(ISBLANK('Data Summary'!A8),"",'Data Summary'!A8)</f>
        <v>SLB_2017_UIS</v>
      </c>
      <c r="B6" s="67"/>
      <c r="C6" s="12" t="str">
        <f>HLOOKUP(Introduction!$G$4,nametranslations,75,FALSE)</f>
        <v>Improved</v>
      </c>
      <c r="D6" s="7" t="str">
        <f>IF(COUNTA(D15:D26)=0,"",SUMPRODUCT(D15:D26,C15:C26))</f>
        <v/>
      </c>
      <c r="E6" s="7" t="str">
        <f>IF(COUNTA(E15:E26)=0,"",SUMPRODUCT(E15:E26,C15:C26))</f>
        <v/>
      </c>
      <c r="F6" s="7">
        <f>IF(COUNTA(F15:F26)=0,"",SUMPRODUCT(F15:F26,C15:C26))</f>
        <v>36</v>
      </c>
      <c r="G6" s="7" t="str">
        <f>IF(COUNTA(G15:G26)=0,"",SUMPRODUCT(G15:G26,C15:C26))</f>
        <v/>
      </c>
      <c r="H6" s="7" t="str">
        <f>IF(COUNTA(H15:H26)=0,"",SUMPRODUCT(H15:H26,C15:C26))</f>
        <v/>
      </c>
      <c r="I6" s="26" t="str">
        <f>IF(COUNTA(I15:I26)=0,"",SUMPRODUCT(I15:I26,C15:C26))</f>
        <v/>
      </c>
      <c r="J6" s="20"/>
      <c r="K6" s="14"/>
      <c r="L6" s="67"/>
      <c r="M6" s="12" t="str">
        <f>HLOOKUP(Introduction!$G$4,nametranslations,75,FALSE)</f>
        <v>Improved</v>
      </c>
      <c r="N6" s="7" t="str">
        <f>IF(COUNTA(N15:N26)=0,"",SUMPRODUCT(N15:N26,M15:M26))</f>
        <v/>
      </c>
      <c r="O6" s="7" t="str">
        <f>IF(COUNTA(O15:O26)=0,"",SUMPRODUCT(O15:O26,M15:M26))</f>
        <v/>
      </c>
      <c r="P6" s="7" t="str">
        <f>IF(COUNTA(P15:P26)=0,"",SUMPRODUCT(P15:P26,M15:M26))</f>
        <v/>
      </c>
      <c r="Q6" s="7" t="str">
        <f>IF(COUNTA(Q15:Q26)=0,"",SUMPRODUCT(Q15:Q26,M15:M26))</f>
        <v/>
      </c>
      <c r="R6" s="7"/>
      <c r="S6" s="26"/>
      <c r="T6" s="20"/>
      <c r="U6" s="14"/>
      <c r="V6" s="67"/>
      <c r="W6" s="12" t="str">
        <f>HLOOKUP(Introduction!$G$4,nametranslations,75,FALSE)</f>
        <v>Improved</v>
      </c>
      <c r="X6" s="7" t="str">
        <f>IF(COUNTA(X15:X26)=0,"",SUMPRODUCT(X15:X26,W15:W26))</f>
        <v/>
      </c>
      <c r="Y6" s="7" t="str">
        <f>IF(COUNTA(Y15:Y26)=0,"",SUMPRODUCT(Y15:Y26,W15:W26))</f>
        <v/>
      </c>
      <c r="Z6" s="7" t="str">
        <f>IF(COUNTA(Z15:Z26)=0,"",SUMPRODUCT(Z15:Z26,W15:W26))</f>
        <v/>
      </c>
      <c r="AA6" s="7" t="str">
        <f>IF(COUNTA(AA15:AA26)=0,"",SUMPRODUCT(AA15:AA26,W15:W26))</f>
        <v/>
      </c>
      <c r="AB6" s="7"/>
      <c r="AC6" s="26"/>
      <c r="AD6" s="20"/>
      <c r="AE6" s="14"/>
      <c r="AF6" s="67"/>
      <c r="AG6" s="12" t="str">
        <f>HLOOKUP(Introduction!$G$4,nametranslations,75,FALSE)</f>
        <v>Improved</v>
      </c>
      <c r="AH6" s="7">
        <f>IF(COUNTA(AH15:AH26)=0,"",SUMPRODUCT(AH15:AH26,AG15:AG26))</f>
        <v>36.726923644148435</v>
      </c>
      <c r="AI6" s="7" t="str">
        <f>IF(COUNTA(AI15:AI26)=0,"",SUMPRODUCT(AI15:AI26,AG15:AG26))</f>
        <v/>
      </c>
      <c r="AJ6" s="7" t="str">
        <f>IF(COUNTA(AJ15:AJ26)=0,"",SUMPRODUCT(AJ15:AJ26,AG15:AG26))</f>
        <v/>
      </c>
      <c r="AK6" s="7">
        <f>IF(COUNTA(AK15:AK26)=0,"",SUMPRODUCT(AK15:AK26,AG15:AG26))</f>
        <v>34.563759999999995</v>
      </c>
      <c r="AL6" s="7">
        <f>IF(COUNTA(AL15:AL26)=0,"",SUMPRODUCT(AL15:AL26,AG15:AG26))</f>
        <v>34.234229999999997</v>
      </c>
      <c r="AM6" s="26">
        <f>IF(COUNTA(AM15:AM26)=0,"",SUMPRODUCT(AM15:AM26,AG15:AG26))</f>
        <v>46.96969</v>
      </c>
      <c r="AN6" s="20"/>
      <c r="AO6" s="14"/>
      <c r="AP6" s="67"/>
      <c r="AQ6" s="12" t="str">
        <f>HLOOKUP(Introduction!$G$4,nametranslations,75,FALSE)</f>
        <v>Improved</v>
      </c>
      <c r="AR6" s="7" t="str">
        <f>IF(COUNTA(AR15:AR26)=0,"",SUMPRODUCT(AR15:AR26,AQ15:AQ26))</f>
        <v/>
      </c>
      <c r="AS6" s="7" t="str">
        <f>IF(COUNTA(AS15:AS26)=0,"",SUMPRODUCT(AS15:AS26,AQ15:AQ26))</f>
        <v/>
      </c>
      <c r="AT6" s="7" t="str">
        <f>IF(COUNTA(AT15:AT26)=0,"",SUMPRODUCT(AT15:AT26,AQ15:AQ26))</f>
        <v/>
      </c>
      <c r="AU6" s="7" t="str">
        <f>IF(COUNTA(AU15:AU26)=0,"",SUMPRODUCT(AU15:AU26,AQ15:AQ26))</f>
        <v/>
      </c>
      <c r="AV6" s="7"/>
      <c r="AW6" s="26"/>
      <c r="AX6" s="20"/>
      <c r="AY6" s="14"/>
      <c r="AZ6" s="67"/>
      <c r="BA6" s="12" t="str">
        <f>HLOOKUP(Introduction!$G$4,nametranslations,75,FALSE)</f>
        <v>Improved</v>
      </c>
      <c r="BB6" s="7" t="str">
        <f>IF(COUNTA(BB15:BB26)=0,"",SUMPRODUCT(BB15:BB26,BA15:BA26))</f>
        <v/>
      </c>
      <c r="BC6" s="7" t="str">
        <f>IF(COUNTA(BC15:BC26)=0,"",SUMPRODUCT(BC15:BC26,BA15:BA26))</f>
        <v/>
      </c>
      <c r="BD6" s="7" t="str">
        <f>IF(COUNTA(BD15:BD26)=0,"",SUMPRODUCT(BD15:BD26,BA15:BA26))</f>
        <v/>
      </c>
      <c r="BE6" s="7" t="str">
        <f>IF(COUNTA(BE15:BE26)=0,"",SUMPRODUCT(BE15:BE26,BA15:BA26))</f>
        <v/>
      </c>
      <c r="BF6" s="7"/>
      <c r="BG6" s="26"/>
      <c r="BH6" s="20"/>
      <c r="BI6" s="14"/>
      <c r="BJ6" s="67"/>
      <c r="BK6" s="12" t="str">
        <f>HLOOKUP(Introduction!$G$4,nametranslations,75,FALSE)</f>
        <v>Improved</v>
      </c>
      <c r="BL6" s="7" t="str">
        <f>IF(COUNTA(BL15:BL26)=0,"",SUMPRODUCT(BL15:BL26,BK15:BK26))</f>
        <v/>
      </c>
      <c r="BM6" s="7" t="str">
        <f>IF(COUNTA(BM15:BM26)=0,"",SUMPRODUCT(BM15:BM26,BK15:BK26))</f>
        <v/>
      </c>
      <c r="BN6" s="7" t="str">
        <f>IF(COUNTA(BN15:BN26)=0,"",SUMPRODUCT(BN15:BN26,BK15:BK26))</f>
        <v/>
      </c>
      <c r="BO6" s="7" t="str">
        <f>IF(COUNTA(BO15:BO26)=0,"",SUMPRODUCT(BO15:BO26,BK15:BK26))</f>
        <v/>
      </c>
      <c r="BP6" s="7"/>
      <c r="BQ6" s="26"/>
      <c r="BR6" s="20"/>
      <c r="BS6" s="14"/>
      <c r="BT6" s="67"/>
      <c r="BU6" s="12" t="str">
        <f>HLOOKUP(Introduction!$G$4,nametranslations,75,FALSE)</f>
        <v>Improved</v>
      </c>
      <c r="BV6" s="7">
        <f>IF(COUNTA(BV15:BV26)=0,"",SUMPRODUCT(BV15:BV26,BU15:BU26))</f>
        <v>54.84</v>
      </c>
      <c r="BW6" s="7" t="str">
        <f>IF(COUNTA(BW15:BW26)=0,"",SUMPRODUCT(BW15:BW26,BU15:BU26))</f>
        <v/>
      </c>
      <c r="BX6" s="7" t="str">
        <f>IF(COUNTA(BX15:BX26)=0,"",SUMPRODUCT(BX15:BX26,BU15:BU26))</f>
        <v/>
      </c>
      <c r="BY6" s="7" t="str">
        <f>IF(COUNTA(BY15:BY26)=0,"",SUMPRODUCT(BY15:BY26,BU15:BU26))</f>
        <v/>
      </c>
      <c r="BZ6" s="7"/>
      <c r="CA6" s="26"/>
      <c r="CB6" s="20"/>
      <c r="CC6" s="14"/>
      <c r="CD6" s="74"/>
      <c r="CN6" s="74"/>
      <c r="CX6" s="74"/>
      <c r="DH6" s="74"/>
      <c r="DR6" s="74"/>
      <c r="EB6" s="74"/>
      <c r="EL6" s="74"/>
      <c r="EV6" s="74"/>
      <c r="FF6" s="74"/>
      <c r="FP6" s="74"/>
      <c r="FZ6" s="74"/>
      <c r="GJ6" s="74"/>
      <c r="GT6" s="74"/>
      <c r="HD6" s="74"/>
      <c r="HN6" s="74"/>
      <c r="HX6" s="74"/>
    </row>
    <row r="7" spans="1:232" s="2" customFormat="1" x14ac:dyDescent="0.3">
      <c r="A7" s="644" t="str">
        <f ca="1">IF(ISBLANK('Data Summary'!A9),"",'Data Summary'!A9)</f>
        <v>SLB_2018_SUR</v>
      </c>
      <c r="B7" s="67"/>
      <c r="C7" s="28" t="str">
        <f>HLOOKUP(Introduction!$G$4,nametranslations,119,FALSE)</f>
        <v>Usable</v>
      </c>
      <c r="D7" s="16"/>
      <c r="E7" s="16"/>
      <c r="F7" s="16"/>
      <c r="G7" s="16"/>
      <c r="H7" s="16"/>
      <c r="I7" s="43"/>
      <c r="J7" s="20"/>
      <c r="K7" s="14"/>
      <c r="L7" s="67"/>
      <c r="M7" s="28" t="str">
        <f>HLOOKUP(Introduction!$G$4,nametranslations,119,FALSE)</f>
        <v>Usable</v>
      </c>
      <c r="N7" s="16"/>
      <c r="O7" s="16"/>
      <c r="P7" s="16"/>
      <c r="Q7" s="16"/>
      <c r="R7" s="16"/>
      <c r="S7" s="43"/>
      <c r="T7" s="20"/>
      <c r="U7" s="14"/>
      <c r="V7" s="67"/>
      <c r="W7" s="28" t="str">
        <f>HLOOKUP(Introduction!$G$4,nametranslations,119,FALSE)</f>
        <v>Usable</v>
      </c>
      <c r="X7" s="16"/>
      <c r="Y7" s="16"/>
      <c r="Z7" s="16"/>
      <c r="AA7" s="16"/>
      <c r="AB7" s="16"/>
      <c r="AC7" s="43"/>
      <c r="AD7" s="20"/>
      <c r="AE7" s="14"/>
      <c r="AF7" s="67" t="s">
        <v>220</v>
      </c>
      <c r="AG7" s="28" t="str">
        <f>HLOOKUP(Introduction!$G$4,nametranslations,119,FALSE)</f>
        <v>Usable</v>
      </c>
      <c r="AH7" s="16">
        <v>23.596576355851571</v>
      </c>
      <c r="AI7" s="16"/>
      <c r="AJ7" s="16"/>
      <c r="AK7" s="179">
        <v>8.7248300000000008</v>
      </c>
      <c r="AL7" s="179">
        <v>28.28829</v>
      </c>
      <c r="AM7" s="43">
        <v>45.959600000000002</v>
      </c>
      <c r="AN7" s="20"/>
      <c r="AO7" s="14"/>
      <c r="AP7" s="67"/>
      <c r="AQ7" s="28" t="str">
        <f>HLOOKUP(Introduction!$G$4,nametranslations,119,FALSE)</f>
        <v>Usable</v>
      </c>
      <c r="AR7" s="16"/>
      <c r="AS7" s="16"/>
      <c r="AT7" s="16"/>
      <c r="AU7" s="16"/>
      <c r="AV7" s="16"/>
      <c r="AW7" s="43"/>
      <c r="AX7" s="20"/>
      <c r="AY7" s="14"/>
      <c r="AZ7" s="67"/>
      <c r="BA7" s="28" t="str">
        <f>HLOOKUP(Introduction!$G$4,nametranslations,119,FALSE)</f>
        <v>Usable</v>
      </c>
      <c r="BB7" s="16"/>
      <c r="BC7" s="16"/>
      <c r="BD7" s="16"/>
      <c r="BE7" s="16"/>
      <c r="BF7" s="16"/>
      <c r="BG7" s="43"/>
      <c r="BH7" s="20"/>
      <c r="BI7" s="14"/>
      <c r="BJ7" s="67"/>
      <c r="BK7" s="28" t="str">
        <f>HLOOKUP(Introduction!$G$4,nametranslations,119,FALSE)</f>
        <v>Usable</v>
      </c>
      <c r="BL7" s="16"/>
      <c r="BM7" s="16"/>
      <c r="BN7" s="16"/>
      <c r="BO7" s="16"/>
      <c r="BP7" s="16"/>
      <c r="BQ7" s="43"/>
      <c r="BR7" s="20"/>
      <c r="BS7" s="14"/>
      <c r="BT7" s="67"/>
      <c r="BU7" s="28" t="str">
        <f>HLOOKUP(Introduction!$G$4,nametranslations,119,FALSE)</f>
        <v>Usable</v>
      </c>
      <c r="BV7" s="16"/>
      <c r="BW7" s="16"/>
      <c r="BX7" s="16"/>
      <c r="BY7" s="16"/>
      <c r="BZ7" s="16"/>
      <c r="CA7" s="43"/>
      <c r="CB7" s="20"/>
      <c r="CC7" s="14"/>
      <c r="CD7" s="74"/>
      <c r="CN7" s="74"/>
      <c r="CX7" s="74"/>
      <c r="DH7" s="74"/>
      <c r="DR7" s="74"/>
      <c r="EB7" s="74"/>
      <c r="EL7" s="74"/>
      <c r="EV7" s="74"/>
      <c r="FF7" s="74"/>
      <c r="FP7" s="74"/>
      <c r="FZ7" s="74"/>
      <c r="GJ7" s="74"/>
      <c r="GT7" s="74"/>
      <c r="HD7" s="74"/>
      <c r="HN7" s="74"/>
      <c r="HX7" s="74"/>
    </row>
    <row r="8" spans="1:232" s="2" customFormat="1" x14ac:dyDescent="0.3">
      <c r="A8" s="644" t="str">
        <f ca="1">IF(ISBLANK('Data Summary'!A10),"",'Data Summary'!A10)</f>
        <v>SLB_2019_UIS</v>
      </c>
      <c r="B8" s="67" t="s">
        <v>137</v>
      </c>
      <c r="C8" s="28" t="str">
        <f>HLOOKUP(Introduction!$G$4,nametranslations,120,FALSE)</f>
        <v>Single-sex</v>
      </c>
      <c r="D8" s="16"/>
      <c r="E8" s="16"/>
      <c r="F8" s="16">
        <v>36</v>
      </c>
      <c r="G8" s="16"/>
      <c r="H8" s="16"/>
      <c r="I8" s="43"/>
      <c r="J8" s="20"/>
      <c r="K8" s="14"/>
      <c r="L8" s="67"/>
      <c r="M8" s="28" t="str">
        <f>HLOOKUP(Introduction!$G$4,nametranslations,120,FALSE)</f>
        <v>Single-sex</v>
      </c>
      <c r="N8" s="16"/>
      <c r="O8" s="16"/>
      <c r="P8" s="16"/>
      <c r="Q8" s="16"/>
      <c r="R8" s="16"/>
      <c r="S8" s="43"/>
      <c r="T8" s="20"/>
      <c r="U8" s="14"/>
      <c r="V8" s="67"/>
      <c r="W8" s="28" t="str">
        <f>HLOOKUP(Introduction!$G$4,nametranslations,120,FALSE)</f>
        <v>Single-sex</v>
      </c>
      <c r="X8" s="16"/>
      <c r="Y8" s="16"/>
      <c r="Z8" s="16"/>
      <c r="AA8" s="16"/>
      <c r="AB8" s="16"/>
      <c r="AC8" s="43"/>
      <c r="AD8" s="20"/>
      <c r="AE8" s="14"/>
      <c r="AF8" s="67" t="s">
        <v>221</v>
      </c>
      <c r="AG8" s="28" t="str">
        <f>HLOOKUP(Introduction!$G$4,nametranslations,120,FALSE)</f>
        <v>Single-sex</v>
      </c>
      <c r="AH8" s="16">
        <v>25.023787107516647</v>
      </c>
      <c r="AI8" s="16"/>
      <c r="AJ8" s="16"/>
      <c r="AK8" s="179">
        <v>9.3959700000000002</v>
      </c>
      <c r="AL8" s="179">
        <v>30.45045</v>
      </c>
      <c r="AM8" s="43">
        <v>47.47475</v>
      </c>
      <c r="AN8" s="20"/>
      <c r="AO8" s="14"/>
      <c r="AP8" s="67"/>
      <c r="AQ8" s="28" t="str">
        <f>HLOOKUP(Introduction!$G$4,nametranslations,120,FALSE)</f>
        <v>Single-sex</v>
      </c>
      <c r="AR8" s="16"/>
      <c r="AS8" s="16"/>
      <c r="AT8" s="16"/>
      <c r="AU8" s="16"/>
      <c r="AV8" s="16"/>
      <c r="AW8" s="43"/>
      <c r="AX8" s="20"/>
      <c r="AY8" s="14"/>
      <c r="AZ8" s="67"/>
      <c r="BA8" s="28" t="str">
        <f>HLOOKUP(Introduction!$G$4,nametranslations,120,FALSE)</f>
        <v>Single-sex</v>
      </c>
      <c r="BB8" s="16"/>
      <c r="BC8" s="16"/>
      <c r="BD8" s="16"/>
      <c r="BE8" s="16"/>
      <c r="BF8" s="16"/>
      <c r="BG8" s="43"/>
      <c r="BH8" s="20"/>
      <c r="BI8" s="14"/>
      <c r="BJ8" s="67"/>
      <c r="BK8" s="28" t="str">
        <f>HLOOKUP(Introduction!$G$4,nametranslations,120,FALSE)</f>
        <v>Single-sex</v>
      </c>
      <c r="BL8" s="16"/>
      <c r="BM8" s="16"/>
      <c r="BN8" s="16"/>
      <c r="BO8" s="16"/>
      <c r="BP8" s="16"/>
      <c r="BQ8" s="43"/>
      <c r="BR8" s="20"/>
      <c r="BS8" s="14"/>
      <c r="BT8" s="67"/>
      <c r="BU8" s="28" t="str">
        <f>HLOOKUP(Introduction!$G$4,nametranslations,120,FALSE)</f>
        <v>Single-sex</v>
      </c>
      <c r="BV8" s="16"/>
      <c r="BW8" s="16"/>
      <c r="BX8" s="16"/>
      <c r="BY8" s="16"/>
      <c r="BZ8" s="16"/>
      <c r="CA8" s="43"/>
      <c r="CB8" s="20"/>
      <c r="CC8" s="14"/>
      <c r="CD8" s="74"/>
      <c r="CN8" s="74"/>
      <c r="CX8" s="74"/>
      <c r="DH8" s="74"/>
      <c r="DR8" s="74"/>
      <c r="EB8" s="74"/>
      <c r="EL8" s="74"/>
      <c r="EV8" s="74"/>
      <c r="FF8" s="74"/>
      <c r="FP8" s="74"/>
      <c r="FZ8" s="74"/>
      <c r="GJ8" s="74"/>
      <c r="GT8" s="74"/>
      <c r="HD8" s="74"/>
      <c r="HN8" s="74"/>
      <c r="HX8" s="74"/>
    </row>
    <row r="9" spans="1:232" s="628" customFormat="1" ht="21" customHeight="1" x14ac:dyDescent="0.3">
      <c r="A9" s="645" t="str">
        <f ca="1">IF(ISBLANK('Data Summary'!A11),"",'Data Summary'!A11)</f>
        <v>SLB_2023_UIS</v>
      </c>
      <c r="B9" s="621"/>
      <c r="C9" s="631" t="str">
        <f>HLOOKUP(Introduction!$G$4,nametranslations,121,FALSE)</f>
        <v>Usable &amp; Single-sex</v>
      </c>
      <c r="D9" s="629"/>
      <c r="E9" s="629"/>
      <c r="F9" s="629"/>
      <c r="G9" s="629"/>
      <c r="H9" s="629"/>
      <c r="I9" s="632"/>
      <c r="J9" s="626"/>
      <c r="K9" s="633"/>
      <c r="L9" s="621"/>
      <c r="M9" s="631" t="str">
        <f>HLOOKUP(Introduction!$G$4,nametranslations,121,FALSE)</f>
        <v>Usable &amp; Single-sex</v>
      </c>
      <c r="N9" s="629"/>
      <c r="O9" s="629"/>
      <c r="P9" s="629"/>
      <c r="Q9" s="629"/>
      <c r="R9" s="629"/>
      <c r="S9" s="632"/>
      <c r="T9" s="626"/>
      <c r="U9" s="633"/>
      <c r="V9" s="621"/>
      <c r="W9" s="631" t="str">
        <f>HLOOKUP(Introduction!$G$4,nametranslations,121,FALSE)</f>
        <v>Usable &amp; Single-sex</v>
      </c>
      <c r="X9" s="629"/>
      <c r="Y9" s="629"/>
      <c r="Z9" s="629"/>
      <c r="AA9" s="629"/>
      <c r="AB9" s="629"/>
      <c r="AC9" s="632"/>
      <c r="AD9" s="626"/>
      <c r="AE9" s="633"/>
      <c r="AF9" s="621" t="s">
        <v>222</v>
      </c>
      <c r="AG9" s="631" t="str">
        <f>HLOOKUP(Introduction!$G$4,nametranslations,121,FALSE)</f>
        <v>Usable &amp; Single-sex</v>
      </c>
      <c r="AH9" s="629">
        <v>23.596576355851571</v>
      </c>
      <c r="AI9" s="629"/>
      <c r="AJ9" s="629"/>
      <c r="AK9" s="634">
        <v>8.7248300000000008</v>
      </c>
      <c r="AL9" s="634">
        <v>28.28829</v>
      </c>
      <c r="AM9" s="632">
        <v>45.959600000000002</v>
      </c>
      <c r="AN9" s="626"/>
      <c r="AO9" s="633"/>
      <c r="AP9" s="621"/>
      <c r="AQ9" s="631" t="str">
        <f>HLOOKUP(Introduction!$G$4,nametranslations,121,FALSE)</f>
        <v>Usable &amp; Single-sex</v>
      </c>
      <c r="AR9" s="629"/>
      <c r="AS9" s="629"/>
      <c r="AT9" s="629"/>
      <c r="AU9" s="629"/>
      <c r="AV9" s="629"/>
      <c r="AW9" s="632"/>
      <c r="AX9" s="626"/>
      <c r="AY9" s="633"/>
      <c r="AZ9" s="621"/>
      <c r="BA9" s="631" t="str">
        <f>HLOOKUP(Introduction!$G$4,nametranslations,121,FALSE)</f>
        <v>Usable &amp; Single-sex</v>
      </c>
      <c r="BB9" s="629"/>
      <c r="BC9" s="629"/>
      <c r="BD9" s="629"/>
      <c r="BE9" s="629"/>
      <c r="BF9" s="629"/>
      <c r="BG9" s="632"/>
      <c r="BH9" s="626"/>
      <c r="BI9" s="633"/>
      <c r="BJ9" s="621"/>
      <c r="BK9" s="631" t="str">
        <f>HLOOKUP(Introduction!$G$4,nametranslations,121,FALSE)</f>
        <v>Usable &amp; Single-sex</v>
      </c>
      <c r="BL9" s="629"/>
      <c r="BM9" s="629"/>
      <c r="BN9" s="629"/>
      <c r="BO9" s="629"/>
      <c r="BP9" s="629"/>
      <c r="BQ9" s="632"/>
      <c r="BR9" s="626"/>
      <c r="BS9" s="633"/>
      <c r="BT9" s="621"/>
      <c r="BU9" s="631" t="str">
        <f>HLOOKUP(Introduction!$G$4,nametranslations,121,FALSE)</f>
        <v>Usable &amp; Single-sex</v>
      </c>
      <c r="BV9" s="629"/>
      <c r="BW9" s="629"/>
      <c r="BX9" s="629"/>
      <c r="BY9" s="629"/>
      <c r="BZ9" s="629"/>
      <c r="CA9" s="632"/>
      <c r="CB9" s="626"/>
      <c r="CC9" s="633"/>
      <c r="CD9" s="627"/>
      <c r="CN9" s="627"/>
      <c r="CX9" s="627"/>
      <c r="DH9" s="627"/>
      <c r="DR9" s="627"/>
      <c r="EB9" s="627"/>
      <c r="EL9" s="627"/>
      <c r="EV9" s="627"/>
      <c r="FF9" s="627"/>
      <c r="FP9" s="627"/>
      <c r="FZ9" s="627"/>
      <c r="GJ9" s="627"/>
      <c r="GT9" s="627"/>
      <c r="HD9" s="627"/>
      <c r="HN9" s="627"/>
      <c r="HX9" s="627"/>
    </row>
    <row r="10" spans="1:232" s="2" customFormat="1" ht="21" customHeight="1" x14ac:dyDescent="0.3">
      <c r="A10" s="644" t="str">
        <f ca="1">IF(ISBLANK('Data Summary'!A12),"",'Data Summary'!A12)</f>
        <v>SLB_2024_UIS</v>
      </c>
      <c r="B10" s="67"/>
      <c r="C10" s="31" t="str">
        <f>HLOOKUP(Introduction!$G$4,nametranslations,153,FALSE)</f>
        <v>Improved &amp; usable</v>
      </c>
      <c r="D10" s="16"/>
      <c r="E10" s="16"/>
      <c r="F10" s="16"/>
      <c r="G10" s="16"/>
      <c r="H10" s="16"/>
      <c r="I10" s="43"/>
      <c r="J10" s="20"/>
      <c r="K10" s="14"/>
      <c r="L10" s="67"/>
      <c r="M10" s="31" t="str">
        <f>HLOOKUP(Introduction!$G$4,nametranslations,153,FALSE)</f>
        <v>Improved &amp; usable</v>
      </c>
      <c r="N10" s="44"/>
      <c r="O10" s="16"/>
      <c r="P10" s="16"/>
      <c r="Q10" s="16"/>
      <c r="R10" s="16"/>
      <c r="S10" s="43"/>
      <c r="T10" s="20"/>
      <c r="U10" s="14"/>
      <c r="V10" s="67"/>
      <c r="W10" s="31" t="str">
        <f>HLOOKUP(Introduction!$G$4,nametranslations,153,FALSE)</f>
        <v>Improved &amp; usable</v>
      </c>
      <c r="X10" s="44"/>
      <c r="Y10" s="16"/>
      <c r="Z10" s="16"/>
      <c r="AA10" s="16"/>
      <c r="AB10" s="16"/>
      <c r="AC10" s="43"/>
      <c r="AD10" s="20"/>
      <c r="AE10" s="14"/>
      <c r="AF10" s="67"/>
      <c r="AG10" s="31" t="str">
        <f>HLOOKUP(Introduction!$G$4,nametranslations,153,FALSE)</f>
        <v>Improved &amp; usable</v>
      </c>
      <c r="AH10" s="44"/>
      <c r="AI10" s="16"/>
      <c r="AJ10" s="16"/>
      <c r="AK10" s="179"/>
      <c r="AL10" s="179"/>
      <c r="AM10" s="43"/>
      <c r="AN10" s="20"/>
      <c r="AO10" s="14"/>
      <c r="AP10" s="67"/>
      <c r="AQ10" s="31" t="str">
        <f>HLOOKUP(Introduction!$G$4,nametranslations,153,FALSE)</f>
        <v>Improved &amp; usable</v>
      </c>
      <c r="AR10" s="44"/>
      <c r="AS10" s="16"/>
      <c r="AT10" s="16"/>
      <c r="AU10" s="16"/>
      <c r="AV10" s="16"/>
      <c r="AW10" s="43"/>
      <c r="AX10" s="20"/>
      <c r="AY10" s="14"/>
      <c r="AZ10" s="67"/>
      <c r="BA10" s="31" t="str">
        <f>HLOOKUP(Introduction!$G$4,nametranslations,153,FALSE)</f>
        <v>Improved &amp; usable</v>
      </c>
      <c r="BB10" s="44"/>
      <c r="BC10" s="16"/>
      <c r="BD10" s="16"/>
      <c r="BE10" s="16"/>
      <c r="BF10" s="16"/>
      <c r="BG10" s="43"/>
      <c r="BH10" s="20"/>
      <c r="BI10" s="14"/>
      <c r="BJ10" s="67"/>
      <c r="BK10" s="31" t="str">
        <f>HLOOKUP(Introduction!$G$4,nametranslations,153,FALSE)</f>
        <v>Improved &amp; usable</v>
      </c>
      <c r="BL10" s="44"/>
      <c r="BM10" s="16"/>
      <c r="BN10" s="16"/>
      <c r="BO10" s="16"/>
      <c r="BP10" s="16"/>
      <c r="BQ10" s="43"/>
      <c r="BR10" s="20"/>
      <c r="BS10" s="14"/>
      <c r="BT10" s="67"/>
      <c r="BU10" s="31" t="str">
        <f>HLOOKUP(Introduction!$G$4,nametranslations,153,FALSE)</f>
        <v>Improved &amp; usable</v>
      </c>
      <c r="BV10" s="44"/>
      <c r="BW10" s="16"/>
      <c r="BX10" s="16"/>
      <c r="BY10" s="16"/>
      <c r="BZ10" s="16"/>
      <c r="CA10" s="43"/>
      <c r="CB10" s="20"/>
      <c r="CC10" s="14"/>
      <c r="CD10" s="74"/>
      <c r="CN10" s="74"/>
      <c r="CX10" s="74"/>
      <c r="DH10" s="74"/>
      <c r="DR10" s="74"/>
      <c r="EB10" s="74"/>
      <c r="EL10" s="74"/>
      <c r="EV10" s="74"/>
      <c r="FF10" s="74"/>
      <c r="FP10" s="74"/>
      <c r="FZ10" s="74"/>
      <c r="GJ10" s="74"/>
      <c r="GT10" s="74"/>
      <c r="HD10" s="74"/>
      <c r="HN10" s="74"/>
      <c r="HX10" s="74"/>
    </row>
    <row r="11" spans="1:232" s="628" customFormat="1" ht="21" customHeight="1" x14ac:dyDescent="0.3">
      <c r="A11" s="645" t="str">
        <f ca="1">IF(ISBLANK('Data Summary'!A13),"",'Data Summary'!A13)</f>
        <v>SLB_2024_SUR</v>
      </c>
      <c r="B11" s="621"/>
      <c r="C11" s="622" t="str">
        <f>HLOOKUP(Introduction!$G$4,nametranslations,154,FALSE)</f>
        <v>Improved &amp; single-sex</v>
      </c>
      <c r="D11" s="629"/>
      <c r="E11" s="624"/>
      <c r="F11" s="624"/>
      <c r="G11" s="624"/>
      <c r="H11" s="624"/>
      <c r="I11" s="625"/>
      <c r="J11" s="626"/>
      <c r="K11" s="633"/>
      <c r="L11" s="621"/>
      <c r="M11" s="622" t="str">
        <f>HLOOKUP(Introduction!$G$4,nametranslations,154,FALSE)</f>
        <v>Improved &amp; single-sex</v>
      </c>
      <c r="N11" s="629"/>
      <c r="O11" s="624"/>
      <c r="P11" s="624"/>
      <c r="Q11" s="624"/>
      <c r="R11" s="624"/>
      <c r="S11" s="625"/>
      <c r="T11" s="626"/>
      <c r="U11" s="633"/>
      <c r="V11" s="621"/>
      <c r="W11" s="622" t="str">
        <f>HLOOKUP(Introduction!$G$4,nametranslations,154,FALSE)</f>
        <v>Improved &amp; single-sex</v>
      </c>
      <c r="X11" s="629"/>
      <c r="Y11" s="624"/>
      <c r="Z11" s="624"/>
      <c r="AA11" s="624"/>
      <c r="AB11" s="624"/>
      <c r="AC11" s="625"/>
      <c r="AD11" s="626"/>
      <c r="AE11" s="633"/>
      <c r="AF11" s="621"/>
      <c r="AG11" s="622" t="str">
        <f>HLOOKUP(Introduction!$G$4,nametranslations,154,FALSE)</f>
        <v>Improved &amp; single-sex</v>
      </c>
      <c r="AH11" s="629"/>
      <c r="AI11" s="624"/>
      <c r="AJ11" s="624"/>
      <c r="AK11" s="635"/>
      <c r="AL11" s="635"/>
      <c r="AM11" s="625"/>
      <c r="AN11" s="626"/>
      <c r="AO11" s="633"/>
      <c r="AP11" s="621"/>
      <c r="AQ11" s="622" t="str">
        <f>HLOOKUP(Introduction!$G$4,nametranslations,154,FALSE)</f>
        <v>Improved &amp; single-sex</v>
      </c>
      <c r="AR11" s="629"/>
      <c r="AS11" s="624"/>
      <c r="AT11" s="624"/>
      <c r="AU11" s="624"/>
      <c r="AV11" s="624"/>
      <c r="AW11" s="625"/>
      <c r="AX11" s="626"/>
      <c r="AY11" s="633"/>
      <c r="AZ11" s="621"/>
      <c r="BA11" s="622" t="str">
        <f>HLOOKUP(Introduction!$G$4,nametranslations,154,FALSE)</f>
        <v>Improved &amp; single-sex</v>
      </c>
      <c r="BB11" s="629"/>
      <c r="BC11" s="624"/>
      <c r="BD11" s="624"/>
      <c r="BE11" s="624"/>
      <c r="BF11" s="624"/>
      <c r="BG11" s="625"/>
      <c r="BH11" s="626"/>
      <c r="BI11" s="633"/>
      <c r="BJ11" s="621"/>
      <c r="BK11" s="622" t="str">
        <f>HLOOKUP(Introduction!$G$4,nametranslations,154,FALSE)</f>
        <v>Improved &amp; single-sex</v>
      </c>
      <c r="BL11" s="629"/>
      <c r="BM11" s="624"/>
      <c r="BN11" s="624"/>
      <c r="BO11" s="624"/>
      <c r="BP11" s="624"/>
      <c r="BQ11" s="625"/>
      <c r="BR11" s="626"/>
      <c r="BS11" s="633"/>
      <c r="BT11" s="621"/>
      <c r="BU11" s="622" t="str">
        <f>HLOOKUP(Introduction!$G$4,nametranslations,154,FALSE)</f>
        <v>Improved &amp; single-sex</v>
      </c>
      <c r="BV11" s="629"/>
      <c r="BW11" s="624"/>
      <c r="BX11" s="624"/>
      <c r="BY11" s="624"/>
      <c r="BZ11" s="624"/>
      <c r="CA11" s="625"/>
      <c r="CB11" s="626"/>
      <c r="CC11" s="633"/>
      <c r="CD11" s="627"/>
      <c r="CN11" s="627"/>
      <c r="CX11" s="627"/>
      <c r="DH11" s="627"/>
      <c r="DR11" s="627"/>
      <c r="EB11" s="627"/>
      <c r="EL11" s="627"/>
      <c r="EV11" s="627"/>
      <c r="FF11" s="627"/>
      <c r="FP11" s="627"/>
      <c r="FZ11" s="627"/>
      <c r="GJ11" s="627"/>
      <c r="GT11" s="627"/>
      <c r="HD11" s="627"/>
      <c r="HN11" s="627"/>
      <c r="HX11" s="627"/>
    </row>
    <row r="12" spans="1:232" s="639" customFormat="1" ht="33" customHeight="1" x14ac:dyDescent="0.2">
      <c r="A12" s="630" t="str">
        <f ca="1">IF(ISBLANK('Data Summary'!A14),"",'Data Summary'!A14)</f>
        <v/>
      </c>
      <c r="B12" s="621" t="s">
        <v>135</v>
      </c>
      <c r="C12" s="622" t="str">
        <f>HLOOKUP(Introduction!$G$4,nametranslations,79,FALSE)</f>
        <v>Basic
(improved, usable &amp; single-sex)</v>
      </c>
      <c r="D12" s="629"/>
      <c r="E12" s="629"/>
      <c r="F12" s="629">
        <v>25</v>
      </c>
      <c r="G12" s="629"/>
      <c r="H12" s="629"/>
      <c r="I12" s="632"/>
      <c r="J12" s="626"/>
      <c r="K12" s="633"/>
      <c r="L12" s="621" t="s">
        <v>147</v>
      </c>
      <c r="M12" s="622" t="str">
        <f>HLOOKUP(Introduction!$G$4,nametranslations,79,FALSE)</f>
        <v>Basic
(improved, usable &amp; single-sex)</v>
      </c>
      <c r="N12" s="629">
        <v>28.38</v>
      </c>
      <c r="O12" s="629"/>
      <c r="P12" s="629"/>
      <c r="Q12" s="629"/>
      <c r="R12" s="629">
        <v>22.48</v>
      </c>
      <c r="S12" s="632">
        <v>34.200000000000003</v>
      </c>
      <c r="T12" s="626"/>
      <c r="U12" s="633"/>
      <c r="V12" s="621"/>
      <c r="W12" s="622" t="str">
        <f>HLOOKUP(Introduction!$G$4,nametranslations,79,FALSE)</f>
        <v>Basic
(improved, usable &amp; single-sex)</v>
      </c>
      <c r="X12" s="629"/>
      <c r="Y12" s="629"/>
      <c r="Z12" s="629"/>
      <c r="AA12" s="629"/>
      <c r="AB12" s="629"/>
      <c r="AC12" s="632"/>
      <c r="AD12" s="626"/>
      <c r="AE12" s="633"/>
      <c r="AF12" s="621" t="s">
        <v>219</v>
      </c>
      <c r="AG12" s="622" t="str">
        <f>HLOOKUP(Introduction!$G$4,nametranslations,79,FALSE)</f>
        <v>Basic
(improved, usable &amp; single-sex)</v>
      </c>
      <c r="AH12" s="629">
        <v>21.59847941960038</v>
      </c>
      <c r="AI12" s="629"/>
      <c r="AJ12" s="629"/>
      <c r="AK12" s="634">
        <v>8.0536899999999996</v>
      </c>
      <c r="AL12" s="634">
        <v>25.58559</v>
      </c>
      <c r="AM12" s="632">
        <v>42.929290000000002</v>
      </c>
      <c r="AN12" s="626"/>
      <c r="AO12" s="633"/>
      <c r="AP12" s="621"/>
      <c r="AQ12" s="622" t="str">
        <f>HLOOKUP(Introduction!$G$4,nametranslations,79,FALSE)</f>
        <v>Basic
(improved, usable &amp; single-sex)</v>
      </c>
      <c r="AR12" s="629"/>
      <c r="AS12" s="629"/>
      <c r="AT12" s="629"/>
      <c r="AU12" s="629"/>
      <c r="AV12" s="629"/>
      <c r="AW12" s="632"/>
      <c r="AX12" s="626"/>
      <c r="AY12" s="633"/>
      <c r="AZ12" s="621"/>
      <c r="BA12" s="622" t="str">
        <f>HLOOKUP(Introduction!$G$4,nametranslations,79,FALSE)</f>
        <v>Basic
(improved, usable &amp; single-sex)</v>
      </c>
      <c r="BB12" s="629">
        <v>26.510480887792848</v>
      </c>
      <c r="BC12" s="629"/>
      <c r="BD12" s="629"/>
      <c r="BE12" s="629"/>
      <c r="BF12" s="629">
        <v>26.510480887792848</v>
      </c>
      <c r="BG12" s="632" t="s">
        <v>206</v>
      </c>
      <c r="BH12" s="626"/>
      <c r="BI12" s="633"/>
      <c r="BJ12" s="621"/>
      <c r="BK12" s="622" t="str">
        <f>HLOOKUP(Introduction!$G$4,nametranslations,79,FALSE)</f>
        <v>Basic
(improved, usable &amp; single-sex)</v>
      </c>
      <c r="BL12" s="629"/>
      <c r="BM12" s="629"/>
      <c r="BN12" s="629"/>
      <c r="BO12" s="629"/>
      <c r="BP12" s="629"/>
      <c r="BQ12" s="632"/>
      <c r="BR12" s="626"/>
      <c r="BS12" s="633"/>
      <c r="BT12" s="621" t="s">
        <v>286</v>
      </c>
      <c r="BU12" s="636" t="str">
        <f>HLOOKUP(Introduction!$G$4,nametranslations,79,FALSE)</f>
        <v>Basic
(improved, usable &amp; single-sex)</v>
      </c>
      <c r="BV12" s="637">
        <v>5.4</v>
      </c>
      <c r="BW12" s="637"/>
      <c r="BX12" s="637"/>
      <c r="BY12" s="637"/>
      <c r="BZ12" s="637"/>
      <c r="CA12" s="632"/>
      <c r="CB12" s="626"/>
      <c r="CC12" s="633"/>
      <c r="CD12" s="638"/>
      <c r="CN12" s="638"/>
      <c r="CX12" s="638"/>
      <c r="DH12" s="638"/>
      <c r="DR12" s="638"/>
      <c r="EB12" s="638"/>
      <c r="EL12" s="638"/>
      <c r="EV12" s="638"/>
      <c r="FF12" s="638"/>
      <c r="FP12" s="638"/>
      <c r="FZ12" s="638"/>
      <c r="GJ12" s="638"/>
      <c r="GT12" s="638"/>
      <c r="HD12" s="638"/>
      <c r="HN12" s="638"/>
      <c r="HX12" s="638"/>
    </row>
    <row r="13" spans="1:232" s="129" customFormat="1" ht="18" customHeight="1" x14ac:dyDescent="0.3">
      <c r="A13" s="616" t="str">
        <f ca="1">IF(ISBLANK('Data Summary'!A15),"",'Data Summary'!A15)</f>
        <v/>
      </c>
      <c r="B13" s="137" t="str">
        <f>HLOOKUP(Introduction!$G$4,nametranslations,109,FALSE)</f>
        <v>Facility type</v>
      </c>
      <c r="C13" s="143" t="str">
        <f>HLOOKUP(Introduction!$G$4,nametranslations,110,FALSE)</f>
        <v>Proprortion improved</v>
      </c>
      <c r="D13" s="144"/>
      <c r="E13" s="144"/>
      <c r="F13" s="144"/>
      <c r="G13" s="145"/>
      <c r="H13" s="145"/>
      <c r="I13" s="146"/>
      <c r="J13" s="127"/>
      <c r="K13" s="142"/>
      <c r="L13" s="137" t="str">
        <f>HLOOKUP(Introduction!$G$4,nametranslations,109,FALSE)</f>
        <v>Facility type</v>
      </c>
      <c r="M13" s="143" t="str">
        <f>HLOOKUP(Introduction!$G$4,nametranslations,110,FALSE)</f>
        <v>Proprortion improved</v>
      </c>
      <c r="N13" s="144"/>
      <c r="O13" s="144"/>
      <c r="P13" s="144"/>
      <c r="Q13" s="145"/>
      <c r="R13" s="145"/>
      <c r="S13" s="146"/>
      <c r="T13" s="127"/>
      <c r="U13" s="142"/>
      <c r="V13" s="137" t="str">
        <f>HLOOKUP(Introduction!$G$4,nametranslations,109,FALSE)</f>
        <v>Facility type</v>
      </c>
      <c r="W13" s="143" t="str">
        <f>HLOOKUP(Introduction!$G$4,nametranslations,110,FALSE)</f>
        <v>Proprortion improved</v>
      </c>
      <c r="X13" s="144"/>
      <c r="Y13" s="144"/>
      <c r="Z13" s="144"/>
      <c r="AA13" s="145"/>
      <c r="AB13" s="145"/>
      <c r="AC13" s="146"/>
      <c r="AD13" s="127"/>
      <c r="AE13" s="142"/>
      <c r="AF13" s="137" t="str">
        <f>HLOOKUP(Introduction!$G$4,nametranslations,109,FALSE)</f>
        <v>Facility type</v>
      </c>
      <c r="AG13" s="143" t="str">
        <f>HLOOKUP(Introduction!$G$4,nametranslations,110,FALSE)</f>
        <v>Proprortion improved</v>
      </c>
      <c r="AH13" s="144"/>
      <c r="AI13" s="144"/>
      <c r="AJ13" s="144"/>
      <c r="AK13" s="145"/>
      <c r="AL13" s="145"/>
      <c r="AM13" s="146"/>
      <c r="AN13" s="127"/>
      <c r="AO13" s="142"/>
      <c r="AP13" s="137" t="str">
        <f>HLOOKUP(Introduction!$G$4,nametranslations,109,FALSE)</f>
        <v>Facility type</v>
      </c>
      <c r="AQ13" s="143" t="str">
        <f>HLOOKUP(Introduction!$G$4,nametranslations,110,FALSE)</f>
        <v>Proprortion improved</v>
      </c>
      <c r="AR13" s="144"/>
      <c r="AS13" s="144"/>
      <c r="AT13" s="144"/>
      <c r="AU13" s="145"/>
      <c r="AV13" s="145"/>
      <c r="AW13" s="146"/>
      <c r="AX13" s="127"/>
      <c r="AY13" s="142"/>
      <c r="AZ13" s="137" t="str">
        <f>HLOOKUP(Introduction!$G$4,nametranslations,109,FALSE)</f>
        <v>Facility type</v>
      </c>
      <c r="BA13" s="143" t="str">
        <f>HLOOKUP(Introduction!$G$4,nametranslations,110,FALSE)</f>
        <v>Proprortion improved</v>
      </c>
      <c r="BB13" s="144"/>
      <c r="BC13" s="144"/>
      <c r="BD13" s="144"/>
      <c r="BE13" s="145"/>
      <c r="BF13" s="145"/>
      <c r="BG13" s="146"/>
      <c r="BH13" s="127"/>
      <c r="BI13" s="142"/>
      <c r="BJ13" s="137" t="str">
        <f>HLOOKUP(Introduction!$G$4,nametranslations,109,FALSE)</f>
        <v>Facility type</v>
      </c>
      <c r="BK13" s="143" t="str">
        <f>HLOOKUP(Introduction!$G$4,nametranslations,110,FALSE)</f>
        <v>Proprortion improved</v>
      </c>
      <c r="BL13" s="144"/>
      <c r="BM13" s="144"/>
      <c r="BN13" s="144"/>
      <c r="BO13" s="145"/>
      <c r="BP13" s="145"/>
      <c r="BQ13" s="146"/>
      <c r="BR13" s="127"/>
      <c r="BS13" s="142"/>
      <c r="BT13" s="137" t="str">
        <f>HLOOKUP(Introduction!$G$4,nametranslations,109,FALSE)</f>
        <v>Facility type</v>
      </c>
      <c r="BU13" s="143" t="str">
        <f>HLOOKUP(Introduction!$G$4,nametranslations,110,FALSE)</f>
        <v>Proprortion improved</v>
      </c>
      <c r="BV13" s="144"/>
      <c r="BW13" s="144"/>
      <c r="BX13" s="144"/>
      <c r="BY13" s="145"/>
      <c r="BZ13" s="145"/>
      <c r="CA13" s="146"/>
      <c r="CB13" s="127"/>
      <c r="CC13" s="142"/>
      <c r="CD13" s="128"/>
      <c r="CN13" s="128"/>
      <c r="CX13" s="128"/>
      <c r="DH13" s="128"/>
      <c r="DR13" s="128"/>
      <c r="EB13" s="128"/>
      <c r="EL13" s="128"/>
      <c r="EV13" s="128"/>
      <c r="FF13" s="128"/>
      <c r="FP13" s="128"/>
      <c r="FZ13" s="128"/>
      <c r="GJ13" s="128"/>
      <c r="GT13" s="128"/>
      <c r="HD13" s="128"/>
      <c r="HN13" s="128"/>
      <c r="HX13" s="128"/>
    </row>
    <row r="14" spans="1:232" x14ac:dyDescent="0.3">
      <c r="A14" s="616" t="str">
        <f ca="1">IF(ISBLANK('Data Summary'!A16),"",'Data Summary'!A16)</f>
        <v/>
      </c>
      <c r="B14" s="68" t="s">
        <v>29</v>
      </c>
      <c r="C14" s="17">
        <v>0</v>
      </c>
      <c r="D14" s="44"/>
      <c r="E14" s="27"/>
      <c r="F14" s="27"/>
      <c r="G14" s="5"/>
      <c r="H14" s="5"/>
      <c r="I14" s="22"/>
      <c r="J14" s="9"/>
      <c r="K14" s="13"/>
      <c r="L14" s="68" t="s">
        <v>29</v>
      </c>
      <c r="M14" s="17">
        <v>0</v>
      </c>
      <c r="N14" s="27"/>
      <c r="O14" s="27"/>
      <c r="P14" s="27"/>
      <c r="Q14" s="5"/>
      <c r="R14" s="5"/>
      <c r="S14" s="22"/>
      <c r="T14" s="9"/>
      <c r="U14" s="13"/>
      <c r="V14" s="68" t="s">
        <v>29</v>
      </c>
      <c r="W14" s="17">
        <v>0</v>
      </c>
      <c r="X14" s="27"/>
      <c r="Y14" s="27"/>
      <c r="Z14" s="27"/>
      <c r="AA14" s="5"/>
      <c r="AB14" s="5"/>
      <c r="AC14" s="22"/>
      <c r="AD14" s="9"/>
      <c r="AE14" s="13"/>
      <c r="AF14" s="68" t="s">
        <v>29</v>
      </c>
      <c r="AG14" s="17">
        <v>0</v>
      </c>
      <c r="AH14" s="27">
        <v>49.476689162702186</v>
      </c>
      <c r="AI14" s="27"/>
      <c r="AJ14" s="27"/>
      <c r="AK14" s="5">
        <v>60.402679999999997</v>
      </c>
      <c r="AL14" s="5">
        <v>48.468470000000003</v>
      </c>
      <c r="AM14" s="22">
        <v>35.85859</v>
      </c>
      <c r="AN14" s="9"/>
      <c r="AO14" s="13"/>
      <c r="AP14" s="68" t="s">
        <v>29</v>
      </c>
      <c r="AQ14" s="17">
        <v>0</v>
      </c>
      <c r="AR14" s="27"/>
      <c r="AS14" s="27"/>
      <c r="AT14" s="27"/>
      <c r="AU14" s="5"/>
      <c r="AV14" s="5"/>
      <c r="AW14" s="22"/>
      <c r="AX14" s="9"/>
      <c r="AY14" s="13"/>
      <c r="AZ14" s="68" t="s">
        <v>29</v>
      </c>
      <c r="BA14" s="17">
        <v>0</v>
      </c>
      <c r="BB14" s="27"/>
      <c r="BC14" s="27"/>
      <c r="BD14" s="27"/>
      <c r="BE14" s="5"/>
      <c r="BF14" s="5"/>
      <c r="BG14" s="22"/>
      <c r="BH14" s="9"/>
      <c r="BI14" s="13"/>
      <c r="BJ14" s="68" t="s">
        <v>29</v>
      </c>
      <c r="BK14" s="17">
        <v>0</v>
      </c>
      <c r="BL14" s="27"/>
      <c r="BM14" s="27"/>
      <c r="BN14" s="27"/>
      <c r="BO14" s="5"/>
      <c r="BP14" s="5"/>
      <c r="BQ14" s="22"/>
      <c r="BR14" s="9"/>
      <c r="BS14" s="13"/>
      <c r="BT14" s="68" t="s">
        <v>29</v>
      </c>
      <c r="BU14" s="17">
        <v>0</v>
      </c>
      <c r="BV14" s="27">
        <v>45.15</v>
      </c>
      <c r="BW14" s="27"/>
      <c r="BX14" s="27"/>
      <c r="BY14" s="344"/>
      <c r="BZ14" s="344"/>
      <c r="CA14" s="22"/>
      <c r="CB14" s="9"/>
      <c r="CC14" s="13"/>
    </row>
    <row r="15" spans="1:232" s="1" customFormat="1" x14ac:dyDescent="0.3">
      <c r="A15" s="616" t="str">
        <f ca="1">IF(ISBLANK('Data Summary'!A17),"",'Data Summary'!A17)</f>
        <v/>
      </c>
      <c r="B15" s="68" t="s">
        <v>82</v>
      </c>
      <c r="C15" s="45">
        <v>0</v>
      </c>
      <c r="D15" s="27"/>
      <c r="E15" s="27"/>
      <c r="F15" s="27"/>
      <c r="G15" s="5"/>
      <c r="H15" s="5"/>
      <c r="I15" s="22"/>
      <c r="J15" s="9"/>
      <c r="K15" s="13"/>
      <c r="L15" s="68" t="s">
        <v>82</v>
      </c>
      <c r="M15" s="45">
        <v>0</v>
      </c>
      <c r="N15" s="27"/>
      <c r="O15" s="27"/>
      <c r="P15" s="27"/>
      <c r="Q15" s="5"/>
      <c r="R15" s="5"/>
      <c r="S15" s="22"/>
      <c r="T15" s="9"/>
      <c r="U15" s="13"/>
      <c r="V15" s="68" t="s">
        <v>82</v>
      </c>
      <c r="W15" s="45">
        <v>0</v>
      </c>
      <c r="X15" s="27"/>
      <c r="Y15" s="27"/>
      <c r="Z15" s="27"/>
      <c r="AA15" s="5"/>
      <c r="AB15" s="5"/>
      <c r="AC15" s="22"/>
      <c r="AD15" s="9"/>
      <c r="AE15" s="13"/>
      <c r="AF15" s="68" t="s">
        <v>82</v>
      </c>
      <c r="AG15" s="45">
        <v>0</v>
      </c>
      <c r="AH15" s="27">
        <v>0</v>
      </c>
      <c r="AI15" s="27"/>
      <c r="AJ15" s="27"/>
      <c r="AK15" s="5">
        <v>0</v>
      </c>
      <c r="AL15" s="5">
        <v>0</v>
      </c>
      <c r="AM15" s="22">
        <v>0</v>
      </c>
      <c r="AN15" s="9"/>
      <c r="AO15" s="13"/>
      <c r="AP15" s="68" t="s">
        <v>82</v>
      </c>
      <c r="AQ15" s="45">
        <v>0</v>
      </c>
      <c r="AR15" s="27"/>
      <c r="AS15" s="27"/>
      <c r="AT15" s="27"/>
      <c r="AU15" s="5"/>
      <c r="AV15" s="5"/>
      <c r="AW15" s="22"/>
      <c r="AX15" s="9"/>
      <c r="AY15" s="13"/>
      <c r="AZ15" s="68" t="s">
        <v>82</v>
      </c>
      <c r="BA15" s="45">
        <v>0</v>
      </c>
      <c r="BB15" s="27"/>
      <c r="BC15" s="27"/>
      <c r="BD15" s="27"/>
      <c r="BE15" s="5"/>
      <c r="BF15" s="5"/>
      <c r="BG15" s="22"/>
      <c r="BH15" s="9"/>
      <c r="BI15" s="13"/>
      <c r="BJ15" s="68" t="s">
        <v>82</v>
      </c>
      <c r="BK15" s="45">
        <v>0</v>
      </c>
      <c r="BL15" s="27"/>
      <c r="BM15" s="27"/>
      <c r="BN15" s="27"/>
      <c r="BO15" s="5"/>
      <c r="BP15" s="5"/>
      <c r="BQ15" s="22"/>
      <c r="BR15" s="9"/>
      <c r="BS15" s="13"/>
      <c r="BT15" s="68" t="s">
        <v>82</v>
      </c>
      <c r="BU15" s="45">
        <v>0</v>
      </c>
      <c r="BV15" s="27"/>
      <c r="BW15" s="27"/>
      <c r="BX15" s="27"/>
      <c r="BY15" s="344"/>
      <c r="BZ15" s="344"/>
      <c r="CA15" s="22"/>
      <c r="CB15" s="9"/>
      <c r="CC15" s="13"/>
      <c r="CD15" s="75"/>
      <c r="CN15" s="75"/>
      <c r="CX15" s="75"/>
      <c r="DH15" s="75"/>
      <c r="DR15" s="75"/>
      <c r="EB15" s="75"/>
      <c r="EL15" s="75"/>
      <c r="EV15" s="75"/>
      <c r="FF15" s="75"/>
      <c r="FP15" s="75"/>
      <c r="FZ15" s="75"/>
      <c r="GJ15" s="75"/>
      <c r="GT15" s="75"/>
      <c r="HD15" s="75"/>
      <c r="HN15" s="75"/>
      <c r="HX15" s="75"/>
    </row>
    <row r="16" spans="1:232" s="1" customFormat="1" x14ac:dyDescent="0.3">
      <c r="A16" s="616" t="str">
        <f ca="1">IF(ISBLANK('Data Summary'!A18),"",'Data Summary'!A18)</f>
        <v/>
      </c>
      <c r="B16" s="69" t="s">
        <v>128</v>
      </c>
      <c r="C16" s="18">
        <v>1</v>
      </c>
      <c r="D16" s="44"/>
      <c r="E16" s="27"/>
      <c r="F16" s="44">
        <f>25+11</f>
        <v>36</v>
      </c>
      <c r="G16" s="5"/>
      <c r="H16" s="5"/>
      <c r="I16" s="22"/>
      <c r="J16" s="9"/>
      <c r="K16" s="13"/>
      <c r="L16" s="69"/>
      <c r="M16" s="18"/>
      <c r="N16" s="44"/>
      <c r="O16" s="27"/>
      <c r="P16" s="27"/>
      <c r="Q16" s="5"/>
      <c r="R16" s="5"/>
      <c r="S16" s="22"/>
      <c r="T16" s="9"/>
      <c r="U16" s="13"/>
      <c r="V16" s="69"/>
      <c r="W16" s="18"/>
      <c r="X16" s="44"/>
      <c r="Y16" s="27"/>
      <c r="Z16" s="27"/>
      <c r="AA16" s="5"/>
      <c r="AB16" s="5"/>
      <c r="AC16" s="22"/>
      <c r="AD16" s="9"/>
      <c r="AE16" s="13"/>
      <c r="AF16" s="69" t="s">
        <v>212</v>
      </c>
      <c r="AG16" s="18">
        <v>1</v>
      </c>
      <c r="AH16" s="44">
        <v>14.176973101807802</v>
      </c>
      <c r="AI16" s="27"/>
      <c r="AJ16" s="27"/>
      <c r="AK16" s="5">
        <v>15.43624</v>
      </c>
      <c r="AL16" s="5">
        <v>10.99099</v>
      </c>
      <c r="AM16" s="22">
        <v>21.212119999999999</v>
      </c>
      <c r="AN16" s="9"/>
      <c r="AO16" s="13"/>
      <c r="AP16" s="69"/>
      <c r="AQ16" s="18"/>
      <c r="AR16" s="44"/>
      <c r="AS16" s="27"/>
      <c r="AT16" s="27"/>
      <c r="AU16" s="5"/>
      <c r="AV16" s="5"/>
      <c r="AW16" s="22"/>
      <c r="AX16" s="9"/>
      <c r="AY16" s="13"/>
      <c r="AZ16" s="69"/>
      <c r="BA16" s="18"/>
      <c r="BB16" s="44"/>
      <c r="BC16" s="27"/>
      <c r="BD16" s="27"/>
      <c r="BE16" s="5"/>
      <c r="BF16" s="5"/>
      <c r="BG16" s="22"/>
      <c r="BH16" s="9"/>
      <c r="BI16" s="13"/>
      <c r="BJ16" s="69"/>
      <c r="BK16" s="18"/>
      <c r="BL16" s="44"/>
      <c r="BM16" s="27"/>
      <c r="BN16" s="27"/>
      <c r="BO16" s="5"/>
      <c r="BP16" s="5"/>
      <c r="BQ16" s="22"/>
      <c r="BR16" s="9"/>
      <c r="BS16" s="13"/>
      <c r="BT16" s="69" t="s">
        <v>282</v>
      </c>
      <c r="BU16" s="4">
        <v>1</v>
      </c>
      <c r="BV16" s="27">
        <v>5.39</v>
      </c>
      <c r="BW16" s="344"/>
      <c r="BX16" s="344"/>
      <c r="BY16" s="344"/>
      <c r="BZ16" s="27"/>
      <c r="CA16" s="32"/>
      <c r="CB16" s="9"/>
      <c r="CC16" s="13"/>
      <c r="CD16" s="75"/>
      <c r="CN16" s="75"/>
      <c r="CX16" s="75"/>
      <c r="DH16" s="75"/>
      <c r="DR16" s="75"/>
      <c r="EB16" s="75"/>
      <c r="EL16" s="75"/>
      <c r="EV16" s="75"/>
      <c r="FF16" s="75"/>
      <c r="FP16" s="75"/>
      <c r="FZ16" s="75"/>
      <c r="GJ16" s="75"/>
      <c r="GT16" s="75"/>
      <c r="HD16" s="75"/>
      <c r="HN16" s="75"/>
      <c r="HX16" s="75"/>
    </row>
    <row r="17" spans="1:232" s="1" customFormat="1" x14ac:dyDescent="0.3">
      <c r="A17" s="616" t="str">
        <f ca="1">IF(ISBLANK('Data Summary'!A19),"",'Data Summary'!A19)</f>
        <v/>
      </c>
      <c r="B17" s="69"/>
      <c r="C17" s="19"/>
      <c r="D17" s="27"/>
      <c r="E17" s="5"/>
      <c r="F17" s="27"/>
      <c r="G17" s="5"/>
      <c r="H17" s="5"/>
      <c r="I17" s="22"/>
      <c r="J17" s="9"/>
      <c r="K17" s="13"/>
      <c r="L17" s="69"/>
      <c r="M17" s="19"/>
      <c r="N17" s="27"/>
      <c r="O17" s="5"/>
      <c r="P17" s="5"/>
      <c r="Q17" s="5"/>
      <c r="R17" s="5"/>
      <c r="S17" s="22"/>
      <c r="T17" s="9"/>
      <c r="U17" s="13"/>
      <c r="V17" s="69"/>
      <c r="W17" s="19"/>
      <c r="X17" s="27"/>
      <c r="Y17" s="5"/>
      <c r="Z17" s="5"/>
      <c r="AA17" s="5"/>
      <c r="AB17" s="5"/>
      <c r="AC17" s="22"/>
      <c r="AD17" s="9"/>
      <c r="AE17" s="13"/>
      <c r="AF17" s="69" t="s">
        <v>213</v>
      </c>
      <c r="AG17" s="19">
        <v>1</v>
      </c>
      <c r="AH17" s="27">
        <v>3.8058977164605134</v>
      </c>
      <c r="AI17" s="5"/>
      <c r="AJ17" s="5"/>
      <c r="AK17" s="5">
        <v>4.0268499999999996</v>
      </c>
      <c r="AL17" s="5">
        <v>4.1441400000000002</v>
      </c>
      <c r="AM17" s="22">
        <v>2.5252500000000002</v>
      </c>
      <c r="AN17" s="9"/>
      <c r="AO17" s="13"/>
      <c r="AP17" s="69"/>
      <c r="AQ17" s="19"/>
      <c r="AR17" s="27"/>
      <c r="AS17" s="5"/>
      <c r="AT17" s="5"/>
      <c r="AU17" s="5"/>
      <c r="AV17" s="5"/>
      <c r="AW17" s="22"/>
      <c r="AX17" s="9"/>
      <c r="AY17" s="13"/>
      <c r="AZ17" s="69"/>
      <c r="BA17" s="19"/>
      <c r="BB17" s="27"/>
      <c r="BC17" s="5"/>
      <c r="BD17" s="5"/>
      <c r="BE17" s="5"/>
      <c r="BF17" s="5"/>
      <c r="BG17" s="22"/>
      <c r="BH17" s="9"/>
      <c r="BI17" s="13"/>
      <c r="BJ17" s="69"/>
      <c r="BK17" s="19"/>
      <c r="BL17" s="27"/>
      <c r="BM17" s="5"/>
      <c r="BN17" s="5"/>
      <c r="BO17" s="5"/>
      <c r="BP17" s="5"/>
      <c r="BQ17" s="22"/>
      <c r="BR17" s="9"/>
      <c r="BS17" s="13"/>
      <c r="BT17" s="69" t="s">
        <v>143</v>
      </c>
      <c r="BU17" s="343">
        <v>1</v>
      </c>
      <c r="BV17" s="27">
        <v>49.45</v>
      </c>
      <c r="BW17" s="344"/>
      <c r="BX17" s="344"/>
      <c r="BY17" s="344"/>
      <c r="BZ17" s="344"/>
      <c r="CA17" s="22"/>
      <c r="CB17" s="9"/>
      <c r="CC17" s="13"/>
      <c r="CD17" s="75"/>
      <c r="CN17" s="75"/>
      <c r="CX17" s="75"/>
      <c r="DH17" s="75"/>
      <c r="DR17" s="75"/>
      <c r="EB17" s="75"/>
      <c r="EL17" s="75"/>
      <c r="EV17" s="75"/>
      <c r="FF17" s="75"/>
      <c r="FP17" s="75"/>
      <c r="FZ17" s="75"/>
      <c r="GJ17" s="75"/>
      <c r="GT17" s="75"/>
      <c r="HD17" s="75"/>
      <c r="HN17" s="75"/>
      <c r="HX17" s="75"/>
    </row>
    <row r="18" spans="1:232" s="1" customFormat="1" x14ac:dyDescent="0.3">
      <c r="A18" s="616" t="str">
        <f ca="1">IF(ISBLANK('Data Summary'!A20),"",'Data Summary'!A20)</f>
        <v/>
      </c>
      <c r="B18" s="69"/>
      <c r="C18" s="19"/>
      <c r="D18" s="5"/>
      <c r="E18" s="5"/>
      <c r="F18" s="5"/>
      <c r="G18" s="5"/>
      <c r="H18" s="5"/>
      <c r="I18" s="22"/>
      <c r="J18" s="9"/>
      <c r="K18" s="13"/>
      <c r="L18" s="69"/>
      <c r="M18" s="19"/>
      <c r="N18" s="5"/>
      <c r="O18" s="5"/>
      <c r="P18" s="5"/>
      <c r="Q18" s="5"/>
      <c r="R18" s="5"/>
      <c r="S18" s="22"/>
      <c r="T18" s="9"/>
      <c r="U18" s="13"/>
      <c r="V18" s="69"/>
      <c r="W18" s="19"/>
      <c r="X18" s="5"/>
      <c r="Y18" s="5"/>
      <c r="Z18" s="5"/>
      <c r="AA18" s="5"/>
      <c r="AB18" s="5"/>
      <c r="AC18" s="22"/>
      <c r="AD18" s="9"/>
      <c r="AE18" s="13"/>
      <c r="AF18" s="69" t="s">
        <v>214</v>
      </c>
      <c r="AG18" s="19">
        <v>0</v>
      </c>
      <c r="AH18" s="5">
        <v>3.5204529971455756</v>
      </c>
      <c r="AI18" s="5"/>
      <c r="AJ18" s="5"/>
      <c r="AK18" s="5">
        <v>1.6778500000000001</v>
      </c>
      <c r="AL18" s="5">
        <v>4.3243200000000002</v>
      </c>
      <c r="AM18" s="22">
        <v>4.0404</v>
      </c>
      <c r="AN18" s="9"/>
      <c r="AO18" s="13"/>
      <c r="AP18" s="69"/>
      <c r="AQ18" s="19"/>
      <c r="AR18" s="5"/>
      <c r="AS18" s="5"/>
      <c r="AT18" s="5"/>
      <c r="AU18" s="5"/>
      <c r="AV18" s="5"/>
      <c r="AW18" s="22"/>
      <c r="AX18" s="9"/>
      <c r="AY18" s="13"/>
      <c r="AZ18" s="69"/>
      <c r="BA18" s="19"/>
      <c r="BB18" s="5"/>
      <c r="BC18" s="5"/>
      <c r="BD18" s="5"/>
      <c r="BE18" s="5"/>
      <c r="BF18" s="5"/>
      <c r="BG18" s="22"/>
      <c r="BH18" s="9"/>
      <c r="BI18" s="13"/>
      <c r="BJ18" s="69"/>
      <c r="BK18" s="19"/>
      <c r="BL18" s="5"/>
      <c r="BM18" s="5"/>
      <c r="BN18" s="5"/>
      <c r="BO18" s="5"/>
      <c r="BP18" s="5"/>
      <c r="BQ18" s="22"/>
      <c r="BR18" s="9"/>
      <c r="BS18" s="13"/>
      <c r="BT18" s="69"/>
      <c r="BU18" s="343"/>
      <c r="BV18" s="344"/>
      <c r="BW18" s="344"/>
      <c r="BX18" s="344"/>
      <c r="BY18" s="344"/>
      <c r="BZ18" s="344"/>
      <c r="CA18" s="22"/>
      <c r="CB18" s="9"/>
      <c r="CC18" s="13"/>
      <c r="CD18" s="75"/>
      <c r="CN18" s="75"/>
      <c r="CX18" s="75"/>
      <c r="DH18" s="75"/>
      <c r="DR18" s="75"/>
      <c r="EB18" s="75"/>
      <c r="EL18" s="75"/>
      <c r="EV18" s="75"/>
      <c r="FF18" s="75"/>
      <c r="FP18" s="75"/>
      <c r="FZ18" s="75"/>
      <c r="GJ18" s="75"/>
      <c r="GT18" s="75"/>
      <c r="HD18" s="75"/>
      <c r="HN18" s="75"/>
      <c r="HX18" s="75"/>
    </row>
    <row r="19" spans="1:232" s="1" customFormat="1" x14ac:dyDescent="0.3">
      <c r="A19" s="616" t="str">
        <f ca="1">IF(ISBLANK('Data Summary'!A21),"",'Data Summary'!A21)</f>
        <v/>
      </c>
      <c r="B19" s="69"/>
      <c r="C19" s="19"/>
      <c r="D19" s="5"/>
      <c r="E19" s="5"/>
      <c r="F19" s="33"/>
      <c r="G19" s="5"/>
      <c r="H19" s="5"/>
      <c r="I19" s="22"/>
      <c r="J19" s="9"/>
      <c r="K19" s="13"/>
      <c r="L19" s="69"/>
      <c r="M19" s="19"/>
      <c r="N19" s="5"/>
      <c r="O19" s="5"/>
      <c r="P19" s="5"/>
      <c r="Q19" s="5"/>
      <c r="R19" s="5"/>
      <c r="S19" s="22"/>
      <c r="T19" s="9"/>
      <c r="U19" s="13"/>
      <c r="V19" s="69"/>
      <c r="W19" s="19"/>
      <c r="X19" s="5"/>
      <c r="Y19" s="5"/>
      <c r="Z19" s="5"/>
      <c r="AA19" s="5"/>
      <c r="AB19" s="5"/>
      <c r="AC19" s="22"/>
      <c r="AD19" s="9"/>
      <c r="AE19" s="13"/>
      <c r="AF19" s="69" t="s">
        <v>215</v>
      </c>
      <c r="AG19" s="19">
        <v>1</v>
      </c>
      <c r="AH19" s="5">
        <v>18.268315946717415</v>
      </c>
      <c r="AI19" s="5"/>
      <c r="AJ19" s="5"/>
      <c r="AK19" s="5">
        <v>14.7651</v>
      </c>
      <c r="AL19" s="5">
        <v>18.73874</v>
      </c>
      <c r="AM19" s="22">
        <v>22.22222</v>
      </c>
      <c r="AN19" s="9"/>
      <c r="AO19" s="13"/>
      <c r="AP19" s="69"/>
      <c r="AQ19" s="19"/>
      <c r="AR19" s="5"/>
      <c r="AS19" s="5"/>
      <c r="AT19" s="5"/>
      <c r="AU19" s="5"/>
      <c r="AV19" s="5"/>
      <c r="AW19" s="22"/>
      <c r="AX19" s="9"/>
      <c r="AY19" s="13"/>
      <c r="AZ19" s="69"/>
      <c r="BA19" s="19"/>
      <c r="BB19" s="5"/>
      <c r="BC19" s="5"/>
      <c r="BD19" s="5"/>
      <c r="BE19" s="5"/>
      <c r="BF19" s="5"/>
      <c r="BG19" s="22"/>
      <c r="BH19" s="9"/>
      <c r="BI19" s="13"/>
      <c r="BJ19" s="69"/>
      <c r="BK19" s="19"/>
      <c r="BL19" s="5"/>
      <c r="BM19" s="5"/>
      <c r="BN19" s="5"/>
      <c r="BO19" s="5"/>
      <c r="BP19" s="5"/>
      <c r="BQ19" s="22"/>
      <c r="BR19" s="9"/>
      <c r="BS19" s="13"/>
      <c r="BT19" s="69"/>
      <c r="BU19" s="343"/>
      <c r="BV19" s="344"/>
      <c r="BW19" s="344"/>
      <c r="BX19" s="33"/>
      <c r="BY19" s="344"/>
      <c r="BZ19" s="344"/>
      <c r="CA19" s="22"/>
      <c r="CB19" s="9"/>
      <c r="CC19" s="13"/>
      <c r="CD19" s="75"/>
      <c r="CN19" s="75"/>
      <c r="CX19" s="75"/>
      <c r="DH19" s="75"/>
      <c r="DR19" s="75"/>
      <c r="EB19" s="75"/>
      <c r="EL19" s="75"/>
      <c r="EV19" s="75"/>
      <c r="FF19" s="75"/>
      <c r="FP19" s="75"/>
      <c r="FZ19" s="75"/>
      <c r="GJ19" s="75"/>
      <c r="GT19" s="75"/>
      <c r="HD19" s="75"/>
      <c r="HN19" s="75"/>
      <c r="HX19" s="75"/>
    </row>
    <row r="20" spans="1:232" s="1" customFormat="1" x14ac:dyDescent="0.3">
      <c r="A20" s="616" t="str">
        <f ca="1">IF(ISBLANK('Data Summary'!A22),"",'Data Summary'!A22)</f>
        <v/>
      </c>
      <c r="B20" s="69"/>
      <c r="C20" s="18"/>
      <c r="D20" s="5"/>
      <c r="E20" s="33"/>
      <c r="F20" s="33"/>
      <c r="G20" s="5"/>
      <c r="H20" s="5"/>
      <c r="I20" s="22"/>
      <c r="J20" s="9"/>
      <c r="K20" s="13"/>
      <c r="L20" s="69"/>
      <c r="M20" s="18"/>
      <c r="N20" s="5"/>
      <c r="O20" s="33"/>
      <c r="P20" s="33"/>
      <c r="Q20" s="5"/>
      <c r="R20" s="5"/>
      <c r="S20" s="22"/>
      <c r="T20" s="9"/>
      <c r="U20" s="13"/>
      <c r="V20" s="69"/>
      <c r="W20" s="18"/>
      <c r="X20" s="5"/>
      <c r="Y20" s="33"/>
      <c r="Z20" s="33"/>
      <c r="AA20" s="5"/>
      <c r="AB20" s="5"/>
      <c r="AC20" s="22"/>
      <c r="AD20" s="9"/>
      <c r="AE20" s="13"/>
      <c r="AF20" s="69" t="s">
        <v>216</v>
      </c>
      <c r="AG20" s="18">
        <v>0</v>
      </c>
      <c r="AH20" s="5">
        <v>9.5147451665080869</v>
      </c>
      <c r="AI20" s="33"/>
      <c r="AJ20" s="33"/>
      <c r="AK20" s="5">
        <v>3.02013</v>
      </c>
      <c r="AL20" s="5">
        <v>12.25225</v>
      </c>
      <c r="AM20" s="22">
        <v>11.616160000000001</v>
      </c>
      <c r="AN20" s="9"/>
      <c r="AO20" s="13"/>
      <c r="AP20" s="69"/>
      <c r="AQ20" s="18"/>
      <c r="AR20" s="5"/>
      <c r="AS20" s="33"/>
      <c r="AT20" s="33"/>
      <c r="AU20" s="5"/>
      <c r="AV20" s="5"/>
      <c r="AW20" s="22"/>
      <c r="AX20" s="9"/>
      <c r="AY20" s="13"/>
      <c r="AZ20" s="69"/>
      <c r="BA20" s="18"/>
      <c r="BB20" s="5"/>
      <c r="BC20" s="33"/>
      <c r="BD20" s="33"/>
      <c r="BE20" s="5"/>
      <c r="BF20" s="5"/>
      <c r="BG20" s="22"/>
      <c r="BH20" s="9"/>
      <c r="BI20" s="13"/>
      <c r="BJ20" s="69"/>
      <c r="BK20" s="18"/>
      <c r="BL20" s="5"/>
      <c r="BM20" s="33"/>
      <c r="BN20" s="33"/>
      <c r="BO20" s="5"/>
      <c r="BP20" s="5"/>
      <c r="BQ20" s="22"/>
      <c r="BR20" s="9"/>
      <c r="BS20" s="13"/>
      <c r="BT20" s="69"/>
      <c r="BU20" s="18"/>
      <c r="BV20" s="344"/>
      <c r="BW20" s="33"/>
      <c r="BX20" s="33"/>
      <c r="BY20" s="344"/>
      <c r="BZ20" s="344"/>
      <c r="CA20" s="22"/>
      <c r="CB20" s="9"/>
      <c r="CC20" s="13"/>
      <c r="CD20" s="75"/>
      <c r="CN20" s="75"/>
      <c r="CX20" s="75"/>
      <c r="DH20" s="75"/>
      <c r="DR20" s="75"/>
      <c r="EB20" s="75"/>
      <c r="EL20" s="75"/>
      <c r="EV20" s="75"/>
      <c r="FF20" s="75"/>
      <c r="FP20" s="75"/>
      <c r="FZ20" s="75"/>
      <c r="GJ20" s="75"/>
      <c r="GT20" s="75"/>
      <c r="HD20" s="75"/>
      <c r="HN20" s="75"/>
      <c r="HX20" s="75"/>
    </row>
    <row r="21" spans="1:232" s="1" customFormat="1" x14ac:dyDescent="0.3">
      <c r="A21" s="616" t="str">
        <f ca="1">IF(ISBLANK('Data Summary'!A23),"",'Data Summary'!A23)</f>
        <v/>
      </c>
      <c r="B21" s="69"/>
      <c r="C21" s="18"/>
      <c r="D21" s="33"/>
      <c r="E21" s="33"/>
      <c r="F21" s="33"/>
      <c r="G21" s="33"/>
      <c r="H21" s="33"/>
      <c r="I21" s="34"/>
      <c r="J21" s="9"/>
      <c r="K21" s="13"/>
      <c r="L21" s="69"/>
      <c r="M21" s="18"/>
      <c r="N21" s="33"/>
      <c r="O21" s="33"/>
      <c r="P21" s="33"/>
      <c r="Q21" s="33"/>
      <c r="R21" s="33"/>
      <c r="S21" s="34"/>
      <c r="T21" s="9"/>
      <c r="U21" s="13"/>
      <c r="V21" s="69"/>
      <c r="W21" s="18"/>
      <c r="X21" s="33"/>
      <c r="Y21" s="33"/>
      <c r="Z21" s="33"/>
      <c r="AA21" s="33"/>
      <c r="AB21" s="33"/>
      <c r="AC21" s="34"/>
      <c r="AD21" s="9"/>
      <c r="AE21" s="13"/>
      <c r="AF21" s="69" t="s">
        <v>217</v>
      </c>
      <c r="AG21" s="18">
        <v>0</v>
      </c>
      <c r="AH21" s="33">
        <v>0.28544215033301612</v>
      </c>
      <c r="AI21" s="33"/>
      <c r="AJ21" s="33"/>
      <c r="AK21" s="33">
        <v>0</v>
      </c>
      <c r="AL21" s="33">
        <v>0.36036000000000001</v>
      </c>
      <c r="AM21" s="34">
        <v>0.50505</v>
      </c>
      <c r="AN21" s="9"/>
      <c r="AO21" s="13"/>
      <c r="AP21" s="69"/>
      <c r="AQ21" s="18"/>
      <c r="AR21" s="33"/>
      <c r="AS21" s="33"/>
      <c r="AT21" s="33"/>
      <c r="AU21" s="33"/>
      <c r="AV21" s="33"/>
      <c r="AW21" s="34"/>
      <c r="AX21" s="9"/>
      <c r="AY21" s="13"/>
      <c r="AZ21" s="69"/>
      <c r="BA21" s="18"/>
      <c r="BB21" s="33"/>
      <c r="BC21" s="33"/>
      <c r="BD21" s="33"/>
      <c r="BE21" s="33"/>
      <c r="BF21" s="33"/>
      <c r="BG21" s="34"/>
      <c r="BH21" s="9"/>
      <c r="BI21" s="13"/>
      <c r="BJ21" s="69"/>
      <c r="BK21" s="18"/>
      <c r="BL21" s="33"/>
      <c r="BM21" s="33"/>
      <c r="BN21" s="33"/>
      <c r="BO21" s="33"/>
      <c r="BP21" s="33"/>
      <c r="BQ21" s="34"/>
      <c r="BR21" s="9"/>
      <c r="BS21" s="13"/>
      <c r="BT21" s="69"/>
      <c r="BU21" s="18"/>
      <c r="BV21" s="33"/>
      <c r="BW21" s="33"/>
      <c r="BX21" s="33"/>
      <c r="BY21" s="33"/>
      <c r="BZ21" s="33"/>
      <c r="CA21" s="34"/>
      <c r="CB21" s="9"/>
      <c r="CC21" s="13"/>
      <c r="CD21" s="75"/>
      <c r="CN21" s="75"/>
      <c r="CX21" s="75"/>
      <c r="DH21" s="75"/>
      <c r="DR21" s="75"/>
      <c r="EB21" s="75"/>
      <c r="EL21" s="75"/>
      <c r="EV21" s="75"/>
      <c r="FF21" s="75"/>
      <c r="FP21" s="75"/>
      <c r="FZ21" s="75"/>
      <c r="GJ21" s="75"/>
      <c r="GT21" s="75"/>
      <c r="HD21" s="75"/>
      <c r="HN21" s="75"/>
      <c r="HX21" s="75"/>
    </row>
    <row r="22" spans="1:232" s="1" customFormat="1" x14ac:dyDescent="0.3">
      <c r="A22" s="616" t="str">
        <f ca="1">IF(ISBLANK('Data Summary'!A24),"",'Data Summary'!A24)</f>
        <v/>
      </c>
      <c r="B22" s="69"/>
      <c r="C22" s="18"/>
      <c r="D22" s="33"/>
      <c r="E22" s="33"/>
      <c r="F22" s="33"/>
      <c r="G22" s="33"/>
      <c r="H22" s="33"/>
      <c r="I22" s="34"/>
      <c r="J22" s="9"/>
      <c r="K22" s="13"/>
      <c r="L22" s="69"/>
      <c r="M22" s="18"/>
      <c r="N22" s="33"/>
      <c r="O22" s="33"/>
      <c r="P22" s="33"/>
      <c r="Q22" s="33"/>
      <c r="R22" s="33"/>
      <c r="S22" s="34"/>
      <c r="T22" s="9"/>
      <c r="U22" s="13"/>
      <c r="V22" s="69"/>
      <c r="W22" s="18"/>
      <c r="X22" s="33"/>
      <c r="Y22" s="33"/>
      <c r="Z22" s="33"/>
      <c r="AA22" s="33"/>
      <c r="AB22" s="33"/>
      <c r="AC22" s="34"/>
      <c r="AD22" s="9"/>
      <c r="AE22" s="13"/>
      <c r="AF22" s="69" t="s">
        <v>145</v>
      </c>
      <c r="AG22" s="18">
        <v>0.5</v>
      </c>
      <c r="AH22" s="33">
        <v>0.95147375832540437</v>
      </c>
      <c r="AI22" s="33"/>
      <c r="AJ22" s="33"/>
      <c r="AK22" s="33">
        <v>0.67113999999999996</v>
      </c>
      <c r="AL22" s="33">
        <v>0.72072000000000003</v>
      </c>
      <c r="AM22" s="34">
        <v>2.0202</v>
      </c>
      <c r="AN22" s="9"/>
      <c r="AO22" s="13"/>
      <c r="AP22" s="69"/>
      <c r="AQ22" s="18"/>
      <c r="AR22" s="33"/>
      <c r="AS22" s="33"/>
      <c r="AT22" s="33"/>
      <c r="AU22" s="33"/>
      <c r="AV22" s="33"/>
      <c r="AW22" s="34"/>
      <c r="AX22" s="9"/>
      <c r="AY22" s="13"/>
      <c r="AZ22" s="69"/>
      <c r="BA22" s="18"/>
      <c r="BB22" s="33"/>
      <c r="BC22" s="33"/>
      <c r="BD22" s="33"/>
      <c r="BE22" s="33"/>
      <c r="BF22" s="33"/>
      <c r="BG22" s="34"/>
      <c r="BH22" s="9"/>
      <c r="BI22" s="13"/>
      <c r="BJ22" s="69"/>
      <c r="BK22" s="18"/>
      <c r="BL22" s="33"/>
      <c r="BM22" s="33"/>
      <c r="BN22" s="33"/>
      <c r="BO22" s="33"/>
      <c r="BP22" s="33"/>
      <c r="BQ22" s="34"/>
      <c r="BR22" s="9"/>
      <c r="BS22" s="13"/>
      <c r="BT22" s="69"/>
      <c r="BU22" s="18"/>
      <c r="BV22" s="33"/>
      <c r="BW22" s="33"/>
      <c r="BX22" s="33"/>
      <c r="BY22" s="33"/>
      <c r="BZ22" s="33"/>
      <c r="CA22" s="34"/>
      <c r="CB22" s="9"/>
      <c r="CC22" s="13"/>
      <c r="CD22" s="75"/>
      <c r="CN22" s="75"/>
      <c r="CX22" s="75"/>
      <c r="DH22" s="75"/>
      <c r="DR22" s="75"/>
      <c r="EB22" s="75"/>
      <c r="EL22" s="75"/>
      <c r="EV22" s="75"/>
      <c r="FF22" s="75"/>
      <c r="FP22" s="75"/>
      <c r="FZ22" s="75"/>
      <c r="GJ22" s="75"/>
      <c r="GT22" s="75"/>
      <c r="HD22" s="75"/>
      <c r="HN22" s="75"/>
      <c r="HX22" s="75"/>
    </row>
    <row r="23" spans="1:232" s="1" customFormat="1" x14ac:dyDescent="0.3">
      <c r="A23" s="616" t="str">
        <f ca="1">IF(ISBLANK('Data Summary'!A25),"",'Data Summary'!A25)</f>
        <v/>
      </c>
      <c r="B23" s="69"/>
      <c r="C23" s="18"/>
      <c r="D23" s="33"/>
      <c r="E23" s="33"/>
      <c r="F23" s="33"/>
      <c r="G23" s="33"/>
      <c r="H23" s="33"/>
      <c r="I23" s="34"/>
      <c r="J23" s="9"/>
      <c r="K23" s="13"/>
      <c r="L23" s="69"/>
      <c r="M23" s="18"/>
      <c r="N23" s="33"/>
      <c r="O23" s="33"/>
      <c r="P23" s="33"/>
      <c r="Q23" s="33"/>
      <c r="R23" s="33"/>
      <c r="S23" s="34"/>
      <c r="T23" s="9"/>
      <c r="U23" s="13"/>
      <c r="V23" s="69"/>
      <c r="W23" s="18"/>
      <c r="X23" s="33"/>
      <c r="Y23" s="33"/>
      <c r="Z23" s="33"/>
      <c r="AA23" s="33"/>
      <c r="AB23" s="33"/>
      <c r="AC23" s="34"/>
      <c r="AD23" s="9"/>
      <c r="AE23" s="13"/>
      <c r="AF23" s="69"/>
      <c r="AG23" s="18"/>
      <c r="AH23" s="33"/>
      <c r="AI23" s="33"/>
      <c r="AJ23" s="33"/>
      <c r="AK23" s="33"/>
      <c r="AL23" s="33"/>
      <c r="AM23" s="34"/>
      <c r="AN23" s="9"/>
      <c r="AO23" s="13"/>
      <c r="AP23" s="69"/>
      <c r="AQ23" s="18"/>
      <c r="AR23" s="33"/>
      <c r="AS23" s="33"/>
      <c r="AT23" s="33"/>
      <c r="AU23" s="33"/>
      <c r="AV23" s="33"/>
      <c r="AW23" s="34"/>
      <c r="AX23" s="9"/>
      <c r="AY23" s="13"/>
      <c r="AZ23" s="69"/>
      <c r="BA23" s="18"/>
      <c r="BB23" s="33"/>
      <c r="BC23" s="33"/>
      <c r="BD23" s="33"/>
      <c r="BE23" s="33"/>
      <c r="BF23" s="33"/>
      <c r="BG23" s="34"/>
      <c r="BH23" s="9"/>
      <c r="BI23" s="13"/>
      <c r="BJ23" s="69"/>
      <c r="BK23" s="18"/>
      <c r="BL23" s="33"/>
      <c r="BM23" s="33"/>
      <c r="BN23" s="33"/>
      <c r="BO23" s="33"/>
      <c r="BP23" s="33"/>
      <c r="BQ23" s="34"/>
      <c r="BR23" s="9"/>
      <c r="BS23" s="13"/>
      <c r="BT23" s="69"/>
      <c r="BU23" s="18"/>
      <c r="BV23" s="33"/>
      <c r="BW23" s="33"/>
      <c r="BX23" s="33"/>
      <c r="BY23" s="33"/>
      <c r="BZ23" s="33"/>
      <c r="CA23" s="34"/>
      <c r="CB23" s="9"/>
      <c r="CC23" s="13"/>
      <c r="CD23" s="75"/>
      <c r="CN23" s="75"/>
      <c r="CX23" s="75"/>
      <c r="DH23" s="75"/>
      <c r="DR23" s="75"/>
      <c r="EB23" s="75"/>
      <c r="EL23" s="75"/>
      <c r="EV23" s="75"/>
      <c r="FF23" s="75"/>
      <c r="FP23" s="75"/>
      <c r="FZ23" s="75"/>
      <c r="GJ23" s="75"/>
      <c r="GT23" s="75"/>
      <c r="HD23" s="75"/>
      <c r="HN23" s="75"/>
      <c r="HX23" s="75"/>
    </row>
    <row r="24" spans="1:232" s="1" customFormat="1" x14ac:dyDescent="0.3">
      <c r="A24" s="616" t="str">
        <f ca="1">IF(ISBLANK('Data Summary'!A26),"",'Data Summary'!A26)</f>
        <v/>
      </c>
      <c r="B24" s="69"/>
      <c r="C24" s="18"/>
      <c r="D24" s="33"/>
      <c r="E24" s="33"/>
      <c r="F24" s="33"/>
      <c r="G24" s="33"/>
      <c r="H24" s="33"/>
      <c r="I24" s="34"/>
      <c r="J24" s="9"/>
      <c r="K24" s="13"/>
      <c r="L24" s="69"/>
      <c r="M24" s="18"/>
      <c r="N24" s="33"/>
      <c r="O24" s="33"/>
      <c r="P24" s="33"/>
      <c r="Q24" s="33"/>
      <c r="R24" s="33"/>
      <c r="S24" s="34"/>
      <c r="T24" s="9"/>
      <c r="U24" s="13"/>
      <c r="V24" s="69"/>
      <c r="W24" s="18"/>
      <c r="X24" s="33"/>
      <c r="Y24" s="33"/>
      <c r="Z24" s="33"/>
      <c r="AA24" s="33"/>
      <c r="AB24" s="33"/>
      <c r="AC24" s="34"/>
      <c r="AD24" s="9"/>
      <c r="AE24" s="13"/>
      <c r="AF24" s="69"/>
      <c r="AG24" s="18"/>
      <c r="AH24" s="33"/>
      <c r="AI24" s="33"/>
      <c r="AJ24" s="33"/>
      <c r="AK24" s="33"/>
      <c r="AL24" s="33"/>
      <c r="AM24" s="34"/>
      <c r="AN24" s="9"/>
      <c r="AO24" s="13"/>
      <c r="AP24" s="69"/>
      <c r="AQ24" s="18"/>
      <c r="AR24" s="33"/>
      <c r="AS24" s="33"/>
      <c r="AT24" s="33"/>
      <c r="AU24" s="33"/>
      <c r="AV24" s="33"/>
      <c r="AW24" s="34"/>
      <c r="AX24" s="9"/>
      <c r="AY24" s="13"/>
      <c r="AZ24" s="69"/>
      <c r="BA24" s="18"/>
      <c r="BB24" s="33"/>
      <c r="BC24" s="33"/>
      <c r="BD24" s="33"/>
      <c r="BE24" s="33"/>
      <c r="BF24" s="33"/>
      <c r="BG24" s="34"/>
      <c r="BH24" s="9"/>
      <c r="BI24" s="13"/>
      <c r="BJ24" s="69"/>
      <c r="BK24" s="18"/>
      <c r="BL24" s="33"/>
      <c r="BM24" s="33"/>
      <c r="BN24" s="33"/>
      <c r="BO24" s="33"/>
      <c r="BP24" s="33"/>
      <c r="BQ24" s="34"/>
      <c r="BR24" s="9"/>
      <c r="BS24" s="13"/>
      <c r="BT24" s="69"/>
      <c r="BU24" s="18"/>
      <c r="BV24" s="33"/>
      <c r="BW24" s="33"/>
      <c r="BX24" s="33"/>
      <c r="BY24" s="33"/>
      <c r="BZ24" s="33"/>
      <c r="CA24" s="34"/>
      <c r="CB24" s="9"/>
      <c r="CC24" s="13"/>
      <c r="CD24" s="75"/>
      <c r="CN24" s="75"/>
      <c r="CX24" s="75"/>
      <c r="DH24" s="75"/>
      <c r="DR24" s="75"/>
      <c r="EB24" s="75"/>
      <c r="EL24" s="75"/>
      <c r="EV24" s="75"/>
      <c r="FF24" s="75"/>
      <c r="FP24" s="75"/>
      <c r="FZ24" s="75"/>
      <c r="GJ24" s="75"/>
      <c r="GT24" s="75"/>
      <c r="HD24" s="75"/>
      <c r="HN24" s="75"/>
      <c r="HX24" s="75"/>
    </row>
    <row r="25" spans="1:232" s="1" customFormat="1" x14ac:dyDescent="0.3">
      <c r="A25" s="616" t="str">
        <f ca="1">IF(ISBLANK('Data Summary'!A27),"",'Data Summary'!A27)</f>
        <v/>
      </c>
      <c r="B25" s="69"/>
      <c r="C25" s="18"/>
      <c r="D25" s="33"/>
      <c r="E25" s="33"/>
      <c r="F25" s="33"/>
      <c r="G25" s="33"/>
      <c r="H25" s="33"/>
      <c r="I25" s="34"/>
      <c r="J25" s="9"/>
      <c r="K25" s="13"/>
      <c r="L25" s="69"/>
      <c r="M25" s="18"/>
      <c r="N25" s="33"/>
      <c r="O25" s="33"/>
      <c r="P25" s="33"/>
      <c r="Q25" s="33"/>
      <c r="R25" s="33"/>
      <c r="S25" s="34"/>
      <c r="T25" s="9"/>
      <c r="U25" s="13"/>
      <c r="V25" s="69"/>
      <c r="W25" s="18"/>
      <c r="X25" s="33"/>
      <c r="Y25" s="33"/>
      <c r="Z25" s="33"/>
      <c r="AA25" s="33"/>
      <c r="AB25" s="33"/>
      <c r="AC25" s="34"/>
      <c r="AD25" s="9"/>
      <c r="AE25" s="13"/>
      <c r="AF25" s="69"/>
      <c r="AG25" s="18"/>
      <c r="AH25" s="33"/>
      <c r="AI25" s="33"/>
      <c r="AJ25" s="33"/>
      <c r="AK25" s="33"/>
      <c r="AL25" s="33"/>
      <c r="AM25" s="34"/>
      <c r="AN25" s="9"/>
      <c r="AO25" s="13"/>
      <c r="AP25" s="69"/>
      <c r="AQ25" s="18"/>
      <c r="AR25" s="33"/>
      <c r="AS25" s="33"/>
      <c r="AT25" s="33"/>
      <c r="AU25" s="33"/>
      <c r="AV25" s="33"/>
      <c r="AW25" s="34"/>
      <c r="AX25" s="9"/>
      <c r="AY25" s="13"/>
      <c r="AZ25" s="69"/>
      <c r="BA25" s="18"/>
      <c r="BB25" s="33"/>
      <c r="BC25" s="33"/>
      <c r="BD25" s="33"/>
      <c r="BE25" s="33"/>
      <c r="BF25" s="33"/>
      <c r="BG25" s="34"/>
      <c r="BH25" s="9"/>
      <c r="BI25" s="13"/>
      <c r="BJ25" s="69"/>
      <c r="BK25" s="18"/>
      <c r="BL25" s="33"/>
      <c r="BM25" s="33"/>
      <c r="BN25" s="33"/>
      <c r="BO25" s="33"/>
      <c r="BP25" s="33"/>
      <c r="BQ25" s="34"/>
      <c r="BR25" s="9"/>
      <c r="BS25" s="13"/>
      <c r="BT25" s="69"/>
      <c r="BU25" s="18"/>
      <c r="BV25" s="33"/>
      <c r="BW25" s="33"/>
      <c r="BX25" s="33"/>
      <c r="BY25" s="33"/>
      <c r="BZ25" s="33"/>
      <c r="CA25" s="34"/>
      <c r="CB25" s="9"/>
      <c r="CC25" s="13"/>
      <c r="CD25" s="75"/>
      <c r="CN25" s="75"/>
      <c r="CX25" s="75"/>
      <c r="DH25" s="75"/>
      <c r="DR25" s="75"/>
      <c r="EB25" s="75"/>
      <c r="EL25" s="75"/>
      <c r="EV25" s="75"/>
      <c r="FF25" s="75"/>
      <c r="FP25" s="75"/>
      <c r="FZ25" s="75"/>
      <c r="GJ25" s="75"/>
      <c r="GT25" s="75"/>
      <c r="HD25" s="75"/>
      <c r="HN25" s="75"/>
      <c r="HX25" s="75"/>
    </row>
    <row r="26" spans="1:232" s="1" customFormat="1" x14ac:dyDescent="0.3">
      <c r="A26" s="616" t="str">
        <f ca="1">IF(ISBLANK('Data Summary'!A28),"",'Data Summary'!A28)</f>
        <v/>
      </c>
      <c r="B26" s="69"/>
      <c r="C26" s="58"/>
      <c r="D26" s="11"/>
      <c r="E26" s="11"/>
      <c r="F26" s="11"/>
      <c r="G26" s="11"/>
      <c r="H26" s="11"/>
      <c r="I26" s="59"/>
      <c r="J26" s="9"/>
      <c r="K26" s="13"/>
      <c r="L26" s="69"/>
      <c r="M26" s="78"/>
      <c r="N26" s="4"/>
      <c r="O26" s="4"/>
      <c r="P26" s="4"/>
      <c r="Q26" s="4"/>
      <c r="R26" s="4"/>
      <c r="S26" s="79"/>
      <c r="T26" s="9"/>
      <c r="U26" s="13"/>
      <c r="V26" s="69"/>
      <c r="W26" s="78"/>
      <c r="X26" s="4"/>
      <c r="Y26" s="4"/>
      <c r="Z26" s="4"/>
      <c r="AA26" s="4"/>
      <c r="AB26" s="4"/>
      <c r="AC26" s="79"/>
      <c r="AD26" s="9"/>
      <c r="AE26" s="13"/>
      <c r="AF26" s="69"/>
      <c r="AG26" s="78"/>
      <c r="AH26" s="4"/>
      <c r="AI26" s="4"/>
      <c r="AJ26" s="4"/>
      <c r="AK26" s="4"/>
      <c r="AL26" s="4"/>
      <c r="AM26" s="79"/>
      <c r="AN26" s="9"/>
      <c r="AO26" s="13"/>
      <c r="AP26" s="69"/>
      <c r="AQ26" s="78"/>
      <c r="AR26" s="4"/>
      <c r="AS26" s="4"/>
      <c r="AT26" s="4"/>
      <c r="AU26" s="4"/>
      <c r="AV26" s="4"/>
      <c r="AW26" s="79"/>
      <c r="AX26" s="9"/>
      <c r="AY26" s="13"/>
      <c r="AZ26" s="69"/>
      <c r="BA26" s="78"/>
      <c r="BB26" s="4"/>
      <c r="BC26" s="4"/>
      <c r="BD26" s="4"/>
      <c r="BE26" s="4"/>
      <c r="BF26" s="4"/>
      <c r="BG26" s="79"/>
      <c r="BH26" s="9"/>
      <c r="BI26" s="13"/>
      <c r="BJ26" s="69"/>
      <c r="BK26" s="78"/>
      <c r="BL26" s="4"/>
      <c r="BM26" s="4"/>
      <c r="BN26" s="4"/>
      <c r="BO26" s="4"/>
      <c r="BP26" s="4"/>
      <c r="BQ26" s="79"/>
      <c r="BR26" s="9"/>
      <c r="BS26" s="13"/>
      <c r="BT26" s="69"/>
      <c r="BU26" s="78"/>
      <c r="BV26" s="4"/>
      <c r="BW26" s="4"/>
      <c r="BX26" s="4"/>
      <c r="BY26" s="4"/>
      <c r="BZ26" s="4"/>
      <c r="CA26" s="79"/>
      <c r="CB26" s="9"/>
      <c r="CC26" s="13"/>
      <c r="CD26" s="75"/>
      <c r="CN26" s="75"/>
      <c r="CX26" s="75"/>
      <c r="DH26" s="75"/>
      <c r="DR26" s="75"/>
      <c r="EB26" s="75"/>
      <c r="EL26" s="75"/>
      <c r="EV26" s="75"/>
      <c r="FF26" s="75"/>
      <c r="FP26" s="75"/>
      <c r="FZ26" s="75"/>
      <c r="GJ26" s="75"/>
      <c r="GT26" s="75"/>
      <c r="HD26" s="75"/>
      <c r="HN26" s="75"/>
      <c r="HX26" s="75"/>
    </row>
    <row r="27" spans="1:232" s="1" customFormat="1" ht="93" customHeight="1" x14ac:dyDescent="0.3">
      <c r="A27" s="182" t="str">
        <f ca="1">IF(ISBLANK('Data Summary'!A29),"",'Data Summary'!A29)</f>
        <v/>
      </c>
      <c r="B27" s="70" t="str">
        <f>HLOOKUP(Introduction!$G$4,nametranslations,111,FALSE)</f>
        <v>Notes</v>
      </c>
      <c r="C27" s="360" t="s">
        <v>264</v>
      </c>
      <c r="D27" s="361"/>
      <c r="E27" s="361"/>
      <c r="F27" s="361"/>
      <c r="G27" s="361"/>
      <c r="H27" s="361"/>
      <c r="I27" s="362"/>
      <c r="J27" s="9"/>
      <c r="K27" s="13"/>
      <c r="L27" s="70" t="str">
        <f>HLOOKUP(Introduction!$G$4,nametranslations,111,FALSE)</f>
        <v>Notes</v>
      </c>
      <c r="M27" s="357" t="s">
        <v>262</v>
      </c>
      <c r="N27" s="357"/>
      <c r="O27" s="357"/>
      <c r="P27" s="357"/>
      <c r="Q27" s="357"/>
      <c r="R27" s="357"/>
      <c r="S27" s="358"/>
      <c r="T27" s="9"/>
      <c r="U27" s="13"/>
      <c r="V27" s="70" t="str">
        <f>HLOOKUP(Introduction!$G$4,nametranslations,111,FALSE)</f>
        <v>Notes</v>
      </c>
      <c r="W27" s="357" t="s">
        <v>191</v>
      </c>
      <c r="X27" s="357"/>
      <c r="Y27" s="357"/>
      <c r="Z27" s="357"/>
      <c r="AA27" s="357"/>
      <c r="AB27" s="357"/>
      <c r="AC27" s="358"/>
      <c r="AD27" s="9"/>
      <c r="AE27" s="13"/>
      <c r="AF27" s="70" t="str">
        <f>HLOOKUP(Introduction!$G$4,nametranslations,111,FALSE)</f>
        <v>Notes</v>
      </c>
      <c r="AG27" s="363" t="s">
        <v>218</v>
      </c>
      <c r="AH27" s="355"/>
      <c r="AI27" s="355"/>
      <c r="AJ27" s="355"/>
      <c r="AK27" s="355"/>
      <c r="AL27" s="355"/>
      <c r="AM27" s="356"/>
      <c r="AN27" s="9"/>
      <c r="AO27" s="13"/>
      <c r="AP27" s="70" t="str">
        <f>HLOOKUP(Introduction!$G$4,nametranslations,111,FALSE)</f>
        <v>Notes</v>
      </c>
      <c r="AQ27" s="363" t="s">
        <v>191</v>
      </c>
      <c r="AR27" s="355"/>
      <c r="AS27" s="355"/>
      <c r="AT27" s="355"/>
      <c r="AU27" s="355"/>
      <c r="AV27" s="355"/>
      <c r="AW27" s="356"/>
      <c r="AX27" s="9"/>
      <c r="AY27" s="13"/>
      <c r="AZ27" s="70" t="str">
        <f>HLOOKUP(Introduction!$G$4,nametranslations,111,FALSE)</f>
        <v>Notes</v>
      </c>
      <c r="BA27" s="363"/>
      <c r="BB27" s="355"/>
      <c r="BC27" s="355"/>
      <c r="BD27" s="355"/>
      <c r="BE27" s="355"/>
      <c r="BF27" s="355"/>
      <c r="BG27" s="356"/>
      <c r="BH27" s="9"/>
      <c r="BI27" s="13"/>
      <c r="BJ27" s="70" t="str">
        <f>HLOOKUP(Introduction!$G$4,nametranslations,111,FALSE)</f>
        <v>Notes</v>
      </c>
      <c r="BK27" s="363" t="s">
        <v>279</v>
      </c>
      <c r="BL27" s="355"/>
      <c r="BM27" s="355"/>
      <c r="BN27" s="355"/>
      <c r="BO27" s="355"/>
      <c r="BP27" s="355"/>
      <c r="BQ27" s="356"/>
      <c r="BR27" s="9"/>
      <c r="BS27" s="13"/>
      <c r="BT27" s="70" t="str">
        <f>HLOOKUP(Introduction!$G$4,nametranslations,111,FALSE)</f>
        <v>Notes</v>
      </c>
      <c r="BU27" s="354" t="s">
        <v>284</v>
      </c>
      <c r="BV27" s="355"/>
      <c r="BW27" s="355"/>
      <c r="BX27" s="355"/>
      <c r="BY27" s="355"/>
      <c r="BZ27" s="355"/>
      <c r="CA27" s="356"/>
      <c r="CB27" s="9"/>
      <c r="CC27" s="13"/>
      <c r="CD27" s="75"/>
      <c r="CN27" s="75"/>
      <c r="CX27" s="75"/>
      <c r="DH27" s="75"/>
      <c r="DR27" s="75"/>
      <c r="EB27" s="75"/>
      <c r="EL27" s="75"/>
      <c r="EV27" s="75"/>
      <c r="FF27" s="75"/>
      <c r="FP27" s="75"/>
      <c r="FZ27" s="75"/>
      <c r="GJ27" s="75"/>
      <c r="GT27" s="75"/>
      <c r="HD27" s="75"/>
      <c r="HN27" s="75"/>
      <c r="HX27" s="75"/>
    </row>
    <row r="28" spans="1:232" s="1" customFormat="1" ht="15.75" customHeight="1" x14ac:dyDescent="0.3">
      <c r="A28" s="182" t="str">
        <f ca="1">IF(ISBLANK('Data Summary'!A30),"",'Data Summary'!A30)</f>
        <v/>
      </c>
      <c r="B28" s="70"/>
      <c r="C28" s="10" t="str">
        <f>HLOOKUP(Introduction!$G$4,nametranslations,112,FALSE)</f>
        <v>Facility estimate used</v>
      </c>
      <c r="D28" s="29"/>
      <c r="E28" s="29"/>
      <c r="F28" s="29"/>
      <c r="G28" s="29"/>
      <c r="H28" s="29"/>
      <c r="I28" s="53"/>
      <c r="J28" s="9"/>
      <c r="K28" s="13"/>
      <c r="L28" s="70"/>
      <c r="M28" s="10" t="str">
        <f>HLOOKUP(Introduction!$G$4,nametranslations,112,FALSE)</f>
        <v>Facility estimate used</v>
      </c>
      <c r="N28" s="29"/>
      <c r="O28" s="29"/>
      <c r="P28" s="29"/>
      <c r="Q28" s="29"/>
      <c r="R28" s="29"/>
      <c r="S28" s="53"/>
      <c r="T28" s="9"/>
      <c r="U28" s="13"/>
      <c r="V28" s="70"/>
      <c r="W28" s="10" t="str">
        <f>HLOOKUP(Introduction!$G$4,nametranslations,112,FALSE)</f>
        <v>Facility estimate used</v>
      </c>
      <c r="X28" s="29"/>
      <c r="Y28" s="29"/>
      <c r="Z28" s="29"/>
      <c r="AA28" s="29"/>
      <c r="AB28" s="29"/>
      <c r="AC28" s="53"/>
      <c r="AD28" s="9"/>
      <c r="AE28" s="13"/>
      <c r="AF28" s="70"/>
      <c r="AG28" s="10" t="str">
        <f>HLOOKUP(Introduction!$G$4,nametranslations,112,FALSE)</f>
        <v>Facility estimate used</v>
      </c>
      <c r="AH28" s="29" t="s">
        <v>133</v>
      </c>
      <c r="AI28" s="29"/>
      <c r="AJ28" s="29"/>
      <c r="AK28" s="29" t="s">
        <v>133</v>
      </c>
      <c r="AL28" s="29" t="s">
        <v>133</v>
      </c>
      <c r="AM28" s="53" t="s">
        <v>133</v>
      </c>
      <c r="AN28" s="9"/>
      <c r="AO28" s="13"/>
      <c r="AP28" s="70"/>
      <c r="AQ28" s="10" t="str">
        <f>HLOOKUP(Introduction!$G$4,nametranslations,112,FALSE)</f>
        <v>Facility estimate used</v>
      </c>
      <c r="AR28" s="29"/>
      <c r="AS28" s="29"/>
      <c r="AT28" s="29"/>
      <c r="AU28" s="29"/>
      <c r="AV28" s="29"/>
      <c r="AW28" s="53"/>
      <c r="AX28" s="9"/>
      <c r="AY28" s="13"/>
      <c r="AZ28" s="70"/>
      <c r="BA28" s="10" t="str">
        <f>HLOOKUP(Introduction!$G$4,nametranslations,112,FALSE)</f>
        <v>Facility estimate used</v>
      </c>
      <c r="BB28" s="29"/>
      <c r="BC28" s="29"/>
      <c r="BD28" s="29"/>
      <c r="BE28" s="29"/>
      <c r="BF28" s="29"/>
      <c r="BG28" s="53"/>
      <c r="BH28" s="9"/>
      <c r="BI28" s="13"/>
      <c r="BJ28" s="70"/>
      <c r="BK28" s="10" t="str">
        <f>HLOOKUP(Introduction!$G$4,nametranslations,112,FALSE)</f>
        <v>Facility estimate used</v>
      </c>
      <c r="BL28" s="29"/>
      <c r="BM28" s="29"/>
      <c r="BN28" s="29"/>
      <c r="BO28" s="29"/>
      <c r="BP28" s="29"/>
      <c r="BQ28" s="53"/>
      <c r="BR28" s="9"/>
      <c r="BS28" s="13"/>
      <c r="BT28" s="70"/>
      <c r="BU28" s="10" t="str">
        <f>HLOOKUP(Introduction!$G$4,nametranslations,112,FALSE)</f>
        <v>Facility estimate used</v>
      </c>
      <c r="BV28" s="29" t="s">
        <v>133</v>
      </c>
      <c r="BW28" s="29"/>
      <c r="BX28" s="29"/>
      <c r="BY28" s="29"/>
      <c r="BZ28" s="29"/>
      <c r="CA28" s="53"/>
      <c r="CB28" s="9"/>
      <c r="CC28" s="13"/>
      <c r="CD28" s="75"/>
      <c r="CN28" s="75"/>
      <c r="CX28" s="75"/>
      <c r="DH28" s="75"/>
      <c r="DR28" s="75"/>
      <c r="EB28" s="75"/>
      <c r="EL28" s="75"/>
      <c r="EV28" s="75"/>
      <c r="FF28" s="75"/>
      <c r="FP28" s="75"/>
      <c r="FZ28" s="75"/>
      <c r="GJ28" s="75"/>
      <c r="GT28" s="75"/>
      <c r="HD28" s="75"/>
      <c r="HN28" s="75"/>
      <c r="HX28" s="75"/>
    </row>
    <row r="29" spans="1:232" s="1" customFormat="1" ht="15" customHeight="1" x14ac:dyDescent="0.3">
      <c r="A29" s="182" t="str">
        <f ca="1">IF(ISBLANK('Data Summary'!A31),"",'Data Summary'!A31)</f>
        <v/>
      </c>
      <c r="B29" s="70"/>
      <c r="C29" s="10" t="str">
        <f>HLOOKUP(Introduction!$G$4,nametranslations,113,FALSE)</f>
        <v>Improved estimate used</v>
      </c>
      <c r="D29" s="29"/>
      <c r="E29" s="29"/>
      <c r="F29" s="29" t="s">
        <v>133</v>
      </c>
      <c r="G29" s="29"/>
      <c r="H29" s="29"/>
      <c r="I29" s="53"/>
      <c r="J29" s="9"/>
      <c r="K29" s="13"/>
      <c r="L29" s="70"/>
      <c r="M29" s="10" t="str">
        <f>HLOOKUP(Introduction!$G$4,nametranslations,113,FALSE)</f>
        <v>Improved estimate used</v>
      </c>
      <c r="N29" s="29"/>
      <c r="O29" s="29"/>
      <c r="P29" s="29"/>
      <c r="Q29" s="29"/>
      <c r="R29" s="29"/>
      <c r="S29" s="53"/>
      <c r="T29" s="9"/>
      <c r="U29" s="13"/>
      <c r="V29" s="70"/>
      <c r="W29" s="10" t="str">
        <f>HLOOKUP(Introduction!$G$4,nametranslations,113,FALSE)</f>
        <v>Improved estimate used</v>
      </c>
      <c r="X29" s="29"/>
      <c r="Y29" s="29"/>
      <c r="Z29" s="29"/>
      <c r="AA29" s="29"/>
      <c r="AB29" s="29"/>
      <c r="AC29" s="53"/>
      <c r="AD29" s="9"/>
      <c r="AE29" s="13"/>
      <c r="AF29" s="70"/>
      <c r="AG29" s="10" t="str">
        <f>HLOOKUP(Introduction!$G$4,nametranslations,113,FALSE)</f>
        <v>Improved estimate used</v>
      </c>
      <c r="AH29" s="29" t="s">
        <v>133</v>
      </c>
      <c r="AI29" s="29"/>
      <c r="AJ29" s="29"/>
      <c r="AK29" s="29" t="s">
        <v>133</v>
      </c>
      <c r="AL29" s="29" t="s">
        <v>133</v>
      </c>
      <c r="AM29" s="53" t="s">
        <v>133</v>
      </c>
      <c r="AN29" s="9"/>
      <c r="AO29" s="13"/>
      <c r="AP29" s="70"/>
      <c r="AQ29" s="10" t="str">
        <f>HLOOKUP(Introduction!$G$4,nametranslations,113,FALSE)</f>
        <v>Improved estimate used</v>
      </c>
      <c r="AR29" s="29"/>
      <c r="AS29" s="29"/>
      <c r="AT29" s="29"/>
      <c r="AU29" s="29"/>
      <c r="AV29" s="29"/>
      <c r="AW29" s="53"/>
      <c r="AX29" s="9"/>
      <c r="AY29" s="13"/>
      <c r="AZ29" s="70"/>
      <c r="BA29" s="10" t="str">
        <f>HLOOKUP(Introduction!$G$4,nametranslations,113,FALSE)</f>
        <v>Improved estimate used</v>
      </c>
      <c r="BB29" s="29"/>
      <c r="BC29" s="29"/>
      <c r="BD29" s="29"/>
      <c r="BE29" s="29"/>
      <c r="BF29" s="29"/>
      <c r="BG29" s="53"/>
      <c r="BH29" s="9"/>
      <c r="BI29" s="13"/>
      <c r="BJ29" s="70"/>
      <c r="BK29" s="10" t="str">
        <f>HLOOKUP(Introduction!$G$4,nametranslations,113,FALSE)</f>
        <v>Improved estimate used</v>
      </c>
      <c r="BL29" s="29"/>
      <c r="BM29" s="29"/>
      <c r="BN29" s="29"/>
      <c r="BO29" s="29"/>
      <c r="BP29" s="29"/>
      <c r="BQ29" s="53"/>
      <c r="BR29" s="9"/>
      <c r="BS29" s="13"/>
      <c r="BT29" s="70"/>
      <c r="BU29" s="10" t="str">
        <f>HLOOKUP(Introduction!$G$4,nametranslations,113,FALSE)</f>
        <v>Improved estimate used</v>
      </c>
      <c r="BV29" s="29" t="s">
        <v>133</v>
      </c>
      <c r="BW29" s="29"/>
      <c r="BX29" s="29"/>
      <c r="BY29" s="29"/>
      <c r="BZ29" s="29"/>
      <c r="CA29" s="53"/>
      <c r="CB29" s="9"/>
      <c r="CC29" s="13"/>
      <c r="CD29" s="75"/>
      <c r="CN29" s="75"/>
      <c r="CX29" s="75"/>
      <c r="DH29" s="75"/>
      <c r="DR29" s="75"/>
      <c r="EB29" s="75"/>
      <c r="EL29" s="75"/>
      <c r="EV29" s="75"/>
      <c r="FF29" s="75"/>
      <c r="FP29" s="75"/>
      <c r="FZ29" s="75"/>
      <c r="GJ29" s="75"/>
      <c r="GT29" s="75"/>
      <c r="HD29" s="75"/>
      <c r="HN29" s="75"/>
      <c r="HX29" s="75"/>
    </row>
    <row r="30" spans="1:232" s="1" customFormat="1" ht="21" customHeight="1" x14ac:dyDescent="0.3">
      <c r="A30" s="182" t="str">
        <f ca="1">IF(ISBLANK('Data Summary'!A32),"",'Data Summary'!A32)</f>
        <v/>
      </c>
      <c r="B30" s="70"/>
      <c r="C30" s="10" t="str">
        <f>HLOOKUP(Introduction!$G$4,nametranslations,122,FALSE)</f>
        <v>Improved &amp; usable estimate used</v>
      </c>
      <c r="D30" s="29"/>
      <c r="E30" s="29"/>
      <c r="F30" s="29"/>
      <c r="G30" s="29"/>
      <c r="H30" s="29"/>
      <c r="I30" s="53"/>
      <c r="J30" s="9"/>
      <c r="K30" s="13"/>
      <c r="L30" s="70"/>
      <c r="M30" s="10" t="str">
        <f>HLOOKUP(Introduction!$G$4,nametranslations,122,FALSE)</f>
        <v>Improved &amp; usable estimate used</v>
      </c>
      <c r="N30" s="29"/>
      <c r="O30" s="29"/>
      <c r="P30" s="29"/>
      <c r="Q30" s="29"/>
      <c r="R30" s="29"/>
      <c r="S30" s="53"/>
      <c r="T30" s="9"/>
      <c r="U30" s="13"/>
      <c r="V30" s="70"/>
      <c r="W30" s="10" t="str">
        <f>HLOOKUP(Introduction!$G$4,nametranslations,122,FALSE)</f>
        <v>Improved &amp; usable estimate used</v>
      </c>
      <c r="X30" s="29"/>
      <c r="Y30" s="29"/>
      <c r="Z30" s="29"/>
      <c r="AA30" s="29"/>
      <c r="AB30" s="29"/>
      <c r="AC30" s="53"/>
      <c r="AD30" s="9"/>
      <c r="AE30" s="13"/>
      <c r="AF30" s="70"/>
      <c r="AG30" s="10" t="str">
        <f>HLOOKUP(Introduction!$G$4,nametranslations,122,FALSE)</f>
        <v>Improved &amp; usable estimate used</v>
      </c>
      <c r="AH30" s="29"/>
      <c r="AI30" s="29"/>
      <c r="AJ30" s="29"/>
      <c r="AK30" s="29"/>
      <c r="AL30" s="29"/>
      <c r="AM30" s="53"/>
      <c r="AN30" s="9"/>
      <c r="AO30" s="13"/>
      <c r="AP30" s="70"/>
      <c r="AQ30" s="10" t="str">
        <f>HLOOKUP(Introduction!$G$4,nametranslations,122,FALSE)</f>
        <v>Improved &amp; usable estimate used</v>
      </c>
      <c r="AR30" s="29"/>
      <c r="AS30" s="29"/>
      <c r="AT30" s="29"/>
      <c r="AU30" s="29"/>
      <c r="AV30" s="29"/>
      <c r="AW30" s="53"/>
      <c r="AX30" s="9"/>
      <c r="AY30" s="13"/>
      <c r="AZ30" s="70"/>
      <c r="BA30" s="10" t="str">
        <f>HLOOKUP(Introduction!$G$4,nametranslations,122,FALSE)</f>
        <v>Improved &amp; usable estimate used</v>
      </c>
      <c r="BB30" s="29"/>
      <c r="BC30" s="29"/>
      <c r="BD30" s="29"/>
      <c r="BE30" s="29"/>
      <c r="BF30" s="29"/>
      <c r="BG30" s="53"/>
      <c r="BH30" s="9"/>
      <c r="BI30" s="13"/>
      <c r="BJ30" s="70"/>
      <c r="BK30" s="10" t="str">
        <f>HLOOKUP(Introduction!$G$4,nametranslations,122,FALSE)</f>
        <v>Improved &amp; usable estimate used</v>
      </c>
      <c r="BL30" s="29"/>
      <c r="BM30" s="29"/>
      <c r="BN30" s="29"/>
      <c r="BO30" s="29"/>
      <c r="BP30" s="29"/>
      <c r="BQ30" s="53"/>
      <c r="BR30" s="9"/>
      <c r="BS30" s="13"/>
      <c r="BT30" s="70"/>
      <c r="BU30" s="10" t="str">
        <f>HLOOKUP(Introduction!$G$4,nametranslations,122,FALSE)</f>
        <v>Improved &amp; usable estimate used</v>
      </c>
      <c r="BV30" s="29"/>
      <c r="BW30" s="29"/>
      <c r="BX30" s="29"/>
      <c r="BY30" s="29"/>
      <c r="BZ30" s="29"/>
      <c r="CA30" s="53"/>
      <c r="CB30" s="9"/>
      <c r="CC30" s="13"/>
      <c r="CD30" s="75"/>
      <c r="CN30" s="75"/>
      <c r="CX30" s="75"/>
      <c r="DH30" s="75"/>
      <c r="DR30" s="75"/>
      <c r="EB30" s="75"/>
      <c r="EL30" s="75"/>
      <c r="EV30" s="75"/>
      <c r="FF30" s="75"/>
      <c r="FP30" s="75"/>
      <c r="FZ30" s="75"/>
      <c r="GJ30" s="75"/>
      <c r="GT30" s="75"/>
      <c r="HD30" s="75"/>
      <c r="HN30" s="75"/>
      <c r="HX30" s="75"/>
    </row>
    <row r="31" spans="1:232" ht="21" customHeight="1" x14ac:dyDescent="0.3">
      <c r="A31" s="182" t="str">
        <f ca="1">IF(ISBLANK('Data Summary'!A33),"",'Data Summary'!A33)</f>
        <v/>
      </c>
      <c r="B31" s="70"/>
      <c r="C31" s="10" t="str">
        <f>HLOOKUP(Introduction!$G$4,nametranslations,123,FALSE)</f>
        <v>Improved &amp; single-sex estimate used</v>
      </c>
      <c r="D31" s="29"/>
      <c r="E31" s="29"/>
      <c r="F31" s="29"/>
      <c r="G31" s="29"/>
      <c r="H31" s="29"/>
      <c r="I31" s="53"/>
      <c r="J31" s="9"/>
      <c r="K31" s="13"/>
      <c r="L31" s="70"/>
      <c r="M31" s="10" t="str">
        <f>HLOOKUP(Introduction!$G$4,nametranslations,123,FALSE)</f>
        <v>Improved &amp; single-sex estimate used</v>
      </c>
      <c r="N31" s="29"/>
      <c r="O31" s="29"/>
      <c r="P31" s="29"/>
      <c r="Q31" s="29"/>
      <c r="R31" s="29"/>
      <c r="S31" s="53"/>
      <c r="T31" s="9"/>
      <c r="U31" s="13"/>
      <c r="V31" s="70"/>
      <c r="W31" s="10" t="str">
        <f>HLOOKUP(Introduction!$G$4,nametranslations,123,FALSE)</f>
        <v>Improved &amp; single-sex estimate used</v>
      </c>
      <c r="X31" s="29"/>
      <c r="Y31" s="29"/>
      <c r="Z31" s="29"/>
      <c r="AA31" s="29"/>
      <c r="AB31" s="29"/>
      <c r="AC31" s="53"/>
      <c r="AD31" s="9"/>
      <c r="AE31" s="13"/>
      <c r="AF31" s="70"/>
      <c r="AG31" s="10" t="str">
        <f>HLOOKUP(Introduction!$G$4,nametranslations,123,FALSE)</f>
        <v>Improved &amp; single-sex estimate used</v>
      </c>
      <c r="AH31" s="29"/>
      <c r="AI31" s="29"/>
      <c r="AJ31" s="29"/>
      <c r="AK31" s="29"/>
      <c r="AL31" s="29"/>
      <c r="AM31" s="53"/>
      <c r="AN31" s="9"/>
      <c r="AO31" s="13"/>
      <c r="AP31" s="70"/>
      <c r="AQ31" s="10" t="str">
        <f>HLOOKUP(Introduction!$G$4,nametranslations,123,FALSE)</f>
        <v>Improved &amp; single-sex estimate used</v>
      </c>
      <c r="AR31" s="29"/>
      <c r="AS31" s="29"/>
      <c r="AT31" s="29"/>
      <c r="AU31" s="29"/>
      <c r="AV31" s="29"/>
      <c r="AW31" s="53"/>
      <c r="AX31" s="9"/>
      <c r="AY31" s="13"/>
      <c r="AZ31" s="70"/>
      <c r="BA31" s="10" t="str">
        <f>HLOOKUP(Introduction!$G$4,nametranslations,123,FALSE)</f>
        <v>Improved &amp; single-sex estimate used</v>
      </c>
      <c r="BB31" s="29"/>
      <c r="BC31" s="29"/>
      <c r="BD31" s="29"/>
      <c r="BE31" s="29"/>
      <c r="BF31" s="29"/>
      <c r="BG31" s="53"/>
      <c r="BH31" s="9"/>
      <c r="BI31" s="13"/>
      <c r="BJ31" s="70"/>
      <c r="BK31" s="10" t="str">
        <f>HLOOKUP(Introduction!$G$4,nametranslations,123,FALSE)</f>
        <v>Improved &amp; single-sex estimate used</v>
      </c>
      <c r="BL31" s="29"/>
      <c r="BM31" s="29"/>
      <c r="BN31" s="29"/>
      <c r="BO31" s="29"/>
      <c r="BP31" s="29"/>
      <c r="BQ31" s="53"/>
      <c r="BR31" s="9"/>
      <c r="BS31" s="13"/>
      <c r="BT31" s="70"/>
      <c r="BU31" s="10" t="str">
        <f>HLOOKUP(Introduction!$G$4,nametranslations,123,FALSE)</f>
        <v>Improved &amp; single-sex estimate used</v>
      </c>
      <c r="BV31" s="29"/>
      <c r="BW31" s="29"/>
      <c r="BX31" s="29"/>
      <c r="BY31" s="29"/>
      <c r="BZ31" s="29"/>
      <c r="CA31" s="53"/>
      <c r="CB31" s="9"/>
      <c r="CC31" s="13"/>
    </row>
    <row r="32" spans="1:232" ht="16.5" customHeight="1" x14ac:dyDescent="0.3">
      <c r="A32" s="182" t="str">
        <f ca="1">IF(ISBLANK('Data Summary'!A34),"",'Data Summary'!A34)</f>
        <v/>
      </c>
      <c r="B32" s="70"/>
      <c r="C32" s="10" t="str">
        <f>HLOOKUP(Introduction!$G$4,nametranslations,114,FALSE)</f>
        <v>Basic estimate used</v>
      </c>
      <c r="D32" s="29"/>
      <c r="E32" s="29"/>
      <c r="F32" s="29" t="s">
        <v>133</v>
      </c>
      <c r="G32" s="29"/>
      <c r="H32" s="29"/>
      <c r="I32" s="53"/>
      <c r="J32" s="9"/>
      <c r="K32" s="13"/>
      <c r="L32" s="70"/>
      <c r="M32" s="10" t="str">
        <f>HLOOKUP(Introduction!$G$4,nametranslations,114,FALSE)</f>
        <v>Basic estimate used</v>
      </c>
      <c r="N32" s="29" t="s">
        <v>133</v>
      </c>
      <c r="O32" s="29"/>
      <c r="P32" s="29"/>
      <c r="Q32" s="29"/>
      <c r="R32" s="29" t="s">
        <v>133</v>
      </c>
      <c r="S32" s="53" t="s">
        <v>133</v>
      </c>
      <c r="T32" s="9"/>
      <c r="U32" s="13"/>
      <c r="V32" s="70"/>
      <c r="W32" s="10" t="str">
        <f>HLOOKUP(Introduction!$G$4,nametranslations,114,FALSE)</f>
        <v>Basic estimate used</v>
      </c>
      <c r="X32" s="29"/>
      <c r="Y32" s="29"/>
      <c r="Z32" s="29"/>
      <c r="AA32" s="29"/>
      <c r="AB32" s="29"/>
      <c r="AC32" s="53"/>
      <c r="AD32" s="9"/>
      <c r="AE32" s="13"/>
      <c r="AF32" s="70"/>
      <c r="AG32" s="10" t="str">
        <f>HLOOKUP(Introduction!$G$4,nametranslations,114,FALSE)</f>
        <v>Basic estimate used</v>
      </c>
      <c r="AH32" s="29" t="s">
        <v>133</v>
      </c>
      <c r="AI32" s="29"/>
      <c r="AJ32" s="29"/>
      <c r="AK32" s="29" t="s">
        <v>133</v>
      </c>
      <c r="AL32" s="29" t="s">
        <v>133</v>
      </c>
      <c r="AM32" s="53" t="s">
        <v>133</v>
      </c>
      <c r="AN32" s="9"/>
      <c r="AO32" s="13"/>
      <c r="AP32" s="70"/>
      <c r="AQ32" s="10" t="str">
        <f>HLOOKUP(Introduction!$G$4,nametranslations,114,FALSE)</f>
        <v>Basic estimate used</v>
      </c>
      <c r="AR32" s="29"/>
      <c r="AS32" s="29"/>
      <c r="AT32" s="29"/>
      <c r="AU32" s="29"/>
      <c r="AV32" s="29"/>
      <c r="AW32" s="53"/>
      <c r="AX32" s="9"/>
      <c r="AY32" s="13"/>
      <c r="AZ32" s="70"/>
      <c r="BA32" s="10" t="str">
        <f>HLOOKUP(Introduction!$G$4,nametranslations,114,FALSE)</f>
        <v>Basic estimate used</v>
      </c>
      <c r="BB32" s="29" t="s">
        <v>133</v>
      </c>
      <c r="BC32" s="29"/>
      <c r="BD32" s="29"/>
      <c r="BE32" s="29"/>
      <c r="BF32" s="29" t="s">
        <v>133</v>
      </c>
      <c r="BG32" s="53"/>
      <c r="BH32" s="9"/>
      <c r="BI32" s="13"/>
      <c r="BJ32" s="70"/>
      <c r="BK32" s="10" t="str">
        <f>HLOOKUP(Introduction!$G$4,nametranslations,114,FALSE)</f>
        <v>Basic estimate used</v>
      </c>
      <c r="BL32" s="29"/>
      <c r="BM32" s="29"/>
      <c r="BN32" s="29"/>
      <c r="BO32" s="29"/>
      <c r="BP32" s="29"/>
      <c r="BQ32" s="53"/>
      <c r="BR32" s="9"/>
      <c r="BS32" s="13"/>
      <c r="BT32" s="70"/>
      <c r="BU32" s="10" t="str">
        <f>HLOOKUP(Introduction!$G$4,nametranslations,114,FALSE)</f>
        <v>Basic estimate used</v>
      </c>
      <c r="BV32" s="29" t="s">
        <v>133</v>
      </c>
      <c r="BW32" s="29"/>
      <c r="BX32" s="29"/>
      <c r="BY32" s="29"/>
      <c r="BZ32" s="29"/>
      <c r="CA32" s="53"/>
      <c r="CB32" s="9"/>
      <c r="CC32" s="13"/>
    </row>
    <row r="33" spans="1:81" ht="16.5" customHeight="1" x14ac:dyDescent="0.3">
      <c r="A33" s="182" t="str">
        <f ca="1">IF(ISBLANK('Data Summary'!A35),"",'Data Summary'!A35)</f>
        <v/>
      </c>
      <c r="B33" s="71"/>
      <c r="C33" s="10" t="str">
        <f>HLOOKUP(Introduction!$G$4,nametranslations,115,FALSE)</f>
        <v>Number of schools total</v>
      </c>
      <c r="D33" s="8"/>
      <c r="E33" s="8"/>
      <c r="F33" s="8"/>
      <c r="G33" s="8"/>
      <c r="H33" s="8"/>
      <c r="I33" s="57"/>
      <c r="J33" s="9"/>
      <c r="K33" s="13"/>
      <c r="L33" s="71"/>
      <c r="M33" s="10" t="str">
        <f>HLOOKUP(Introduction!$G$4,nametranslations,115,FALSE)</f>
        <v>Number of schools total</v>
      </c>
      <c r="N33" s="37"/>
      <c r="O33" s="8"/>
      <c r="P33" s="8"/>
      <c r="Q33" s="38"/>
      <c r="R33" s="39"/>
      <c r="S33" s="40"/>
      <c r="T33" s="9"/>
      <c r="U33" s="13"/>
      <c r="V33" s="71"/>
      <c r="W33" s="10" t="str">
        <f>HLOOKUP(Introduction!$G$4,nametranslations,115,FALSE)</f>
        <v>Number of schools total</v>
      </c>
      <c r="X33" s="37"/>
      <c r="Y33" s="8"/>
      <c r="Z33" s="8"/>
      <c r="AA33" s="38"/>
      <c r="AB33" s="39"/>
      <c r="AC33" s="40"/>
      <c r="AD33" s="9"/>
      <c r="AE33" s="13"/>
      <c r="AF33" s="71"/>
      <c r="AG33" s="10" t="str">
        <f>HLOOKUP(Introduction!$G$4,nametranslations,115,FALSE)</f>
        <v>Number of schools total</v>
      </c>
      <c r="AH33" s="37" t="s">
        <v>206</v>
      </c>
      <c r="AI33" s="8" t="s">
        <v>206</v>
      </c>
      <c r="AJ33" s="8" t="s">
        <v>206</v>
      </c>
      <c r="AK33" s="38" t="s">
        <v>206</v>
      </c>
      <c r="AL33" s="39" t="s">
        <v>206</v>
      </c>
      <c r="AM33" s="40" t="s">
        <v>206</v>
      </c>
      <c r="AN33" s="9"/>
      <c r="AO33" s="13"/>
      <c r="AP33" s="71"/>
      <c r="AQ33" s="10" t="str">
        <f>HLOOKUP(Introduction!$G$4,nametranslations,115,FALSE)</f>
        <v>Number of schools total</v>
      </c>
      <c r="AR33" s="37"/>
      <c r="AS33" s="8"/>
      <c r="AT33" s="8"/>
      <c r="AU33" s="38"/>
      <c r="AV33" s="39"/>
      <c r="AW33" s="40"/>
      <c r="AX33" s="9"/>
      <c r="AY33" s="13"/>
      <c r="AZ33" s="71"/>
      <c r="BA33" s="10" t="str">
        <f>HLOOKUP(Introduction!$G$4,nametranslations,115,FALSE)</f>
        <v>Number of schools total</v>
      </c>
      <c r="BB33" s="37"/>
      <c r="BC33" s="8"/>
      <c r="BD33" s="8"/>
      <c r="BE33" s="38"/>
      <c r="BF33" s="39"/>
      <c r="BG33" s="40"/>
      <c r="BH33" s="9"/>
      <c r="BI33" s="13"/>
      <c r="BJ33" s="71"/>
      <c r="BK33" s="10" t="str">
        <f>HLOOKUP(Introduction!$G$4,nametranslations,115,FALSE)</f>
        <v>Number of schools total</v>
      </c>
      <c r="BL33" s="37"/>
      <c r="BM33" s="8"/>
      <c r="BN33" s="8"/>
      <c r="BO33" s="38"/>
      <c r="BP33" s="39"/>
      <c r="BQ33" s="40"/>
      <c r="BR33" s="9"/>
      <c r="BS33" s="13"/>
      <c r="BT33" s="71"/>
      <c r="BU33" s="10" t="str">
        <f>HLOOKUP(Introduction!$G$4,nametranslations,115,FALSE)</f>
        <v>Number of schools total</v>
      </c>
      <c r="BV33" s="350" t="str">
        <f>IF(ISNUMBER(BV$10),BV$10,"")</f>
        <v/>
      </c>
      <c r="BW33" s="350" t="str">
        <f t="shared" ref="BW33:CA33" si="8">IF(ISNUMBER(BW$10),BW$10,"")</f>
        <v/>
      </c>
      <c r="BX33" s="350" t="str">
        <f t="shared" si="8"/>
        <v/>
      </c>
      <c r="BY33" s="350" t="str">
        <f t="shared" si="8"/>
        <v/>
      </c>
      <c r="BZ33" s="350" t="str">
        <f t="shared" si="8"/>
        <v/>
      </c>
      <c r="CA33" s="351" t="str">
        <f t="shared" si="8"/>
        <v/>
      </c>
      <c r="CB33" s="9"/>
      <c r="CC33" s="13"/>
    </row>
    <row r="34" spans="1:81" ht="16.5" customHeight="1" thickBot="1" x14ac:dyDescent="0.35">
      <c r="A34" s="182" t="str">
        <f ca="1">IF(ISBLANK('Data Summary'!A36),"",'Data Summary'!A36)</f>
        <v/>
      </c>
      <c r="B34" s="72"/>
      <c r="C34" s="23" t="str">
        <f>HLOOKUP(Introduction!$G$4,nametranslations,116,FALSE)</f>
        <v>Number surveyed</v>
      </c>
      <c r="D34" s="46"/>
      <c r="E34" s="46"/>
      <c r="F34" s="46">
        <v>76</v>
      </c>
      <c r="G34" s="24">
        <v>25</v>
      </c>
      <c r="H34" s="24">
        <v>49</v>
      </c>
      <c r="I34" s="25">
        <f>19+3+1</f>
        <v>23</v>
      </c>
      <c r="J34" s="21"/>
      <c r="K34" s="15"/>
      <c r="L34" s="72"/>
      <c r="M34" s="23" t="str">
        <f>HLOOKUP(Introduction!$G$4,nametranslations,116,FALSE)</f>
        <v>Number surveyed</v>
      </c>
      <c r="N34" s="42"/>
      <c r="O34" s="46"/>
      <c r="P34" s="46"/>
      <c r="Q34" s="42"/>
      <c r="R34" s="42"/>
      <c r="S34" s="77"/>
      <c r="T34" s="21"/>
      <c r="U34" s="15"/>
      <c r="V34" s="72"/>
      <c r="W34" s="23" t="str">
        <f>HLOOKUP(Introduction!$G$4,nametranslations,116,FALSE)</f>
        <v>Number surveyed</v>
      </c>
      <c r="X34" s="42"/>
      <c r="Y34" s="46"/>
      <c r="Z34" s="46"/>
      <c r="AA34" s="42"/>
      <c r="AB34" s="42"/>
      <c r="AC34" s="77"/>
      <c r="AD34" s="21"/>
      <c r="AE34" s="15"/>
      <c r="AF34" s="72"/>
      <c r="AG34" s="23" t="str">
        <f>HLOOKUP(Introduction!$G$4,nametranslations,116,FALSE)</f>
        <v>Number surveyed</v>
      </c>
      <c r="AH34" s="42">
        <v>1051</v>
      </c>
      <c r="AI34" s="46" t="s">
        <v>206</v>
      </c>
      <c r="AJ34" s="46" t="s">
        <v>206</v>
      </c>
      <c r="AK34" s="42">
        <v>298</v>
      </c>
      <c r="AL34" s="42">
        <v>555</v>
      </c>
      <c r="AM34" s="77">
        <v>198</v>
      </c>
      <c r="AN34" s="21"/>
      <c r="AO34" s="15"/>
      <c r="AP34" s="72"/>
      <c r="AQ34" s="23" t="str">
        <f>HLOOKUP(Introduction!$G$4,nametranslations,116,FALSE)</f>
        <v>Number surveyed</v>
      </c>
      <c r="AR34" s="42"/>
      <c r="AS34" s="46"/>
      <c r="AT34" s="46"/>
      <c r="AU34" s="42"/>
      <c r="AV34" s="42"/>
      <c r="AW34" s="77"/>
      <c r="AX34" s="21"/>
      <c r="AY34" s="15"/>
      <c r="AZ34" s="72"/>
      <c r="BA34" s="23" t="str">
        <f>HLOOKUP(Introduction!$G$4,nametranslations,116,FALSE)</f>
        <v>Number surveyed</v>
      </c>
      <c r="BB34" s="42"/>
      <c r="BC34" s="46"/>
      <c r="BD34" s="46"/>
      <c r="BE34" s="42"/>
      <c r="BF34" s="42"/>
      <c r="BG34" s="77"/>
      <c r="BH34" s="21"/>
      <c r="BI34" s="15"/>
      <c r="BJ34" s="72"/>
      <c r="BK34" s="23" t="str">
        <f>HLOOKUP(Introduction!$G$4,nametranslations,116,FALSE)</f>
        <v>Number surveyed</v>
      </c>
      <c r="BL34" s="42"/>
      <c r="BM34" s="46"/>
      <c r="BN34" s="46"/>
      <c r="BO34" s="42"/>
      <c r="BP34" s="42"/>
      <c r="BQ34" s="77"/>
      <c r="BR34" s="21"/>
      <c r="BS34" s="15"/>
      <c r="BT34" s="72"/>
      <c r="BU34" s="23" t="str">
        <f>HLOOKUP(Introduction!$G$4,nametranslations,116,FALSE)</f>
        <v>Number surveyed</v>
      </c>
      <c r="BV34" s="42">
        <v>1001</v>
      </c>
      <c r="BW34" s="42" t="str">
        <f t="shared" ref="BW34:CA34" si="9">IF(ISNUMBER(BW$11),BW$11,"")</f>
        <v/>
      </c>
      <c r="BX34" s="42" t="str">
        <f t="shared" si="9"/>
        <v/>
      </c>
      <c r="BY34" s="42" t="str">
        <f t="shared" si="9"/>
        <v/>
      </c>
      <c r="BZ34" s="42" t="str">
        <f t="shared" si="9"/>
        <v/>
      </c>
      <c r="CA34" s="77" t="str">
        <f t="shared" si="9"/>
        <v/>
      </c>
      <c r="CB34" s="21"/>
      <c r="CC34" s="15"/>
    </row>
    <row r="35" spans="1:81" x14ac:dyDescent="0.3">
      <c r="A35" s="182" t="str">
        <f ca="1">IF(ISBLANK('Data Summary'!A37),"",'Data Summary'!A37)</f>
        <v/>
      </c>
    </row>
    <row r="36" spans="1:81" x14ac:dyDescent="0.3">
      <c r="A36" s="182" t="str">
        <f ca="1">IF(ISBLANK('Data Summary'!A38),"",'Data Summary'!A38)</f>
        <v/>
      </c>
    </row>
    <row r="37" spans="1:81" x14ac:dyDescent="0.3">
      <c r="A37" s="182" t="str">
        <f ca="1">IF(ISBLANK('Data Summary'!A39),"",'Data Summary'!A39)</f>
        <v/>
      </c>
    </row>
    <row r="38" spans="1:81" x14ac:dyDescent="0.3">
      <c r="A38" s="182" t="str">
        <f ca="1">IF(ISBLANK('Data Summary'!A40),"",'Data Summary'!A40)</f>
        <v/>
      </c>
    </row>
    <row r="39" spans="1:81" x14ac:dyDescent="0.3">
      <c r="A39" s="182" t="str">
        <f ca="1">IF(ISBLANK('Data Summary'!A41),"",'Data Summary'!A41)</f>
        <v/>
      </c>
    </row>
    <row r="40" spans="1:81" x14ac:dyDescent="0.3">
      <c r="A40" s="182" t="str">
        <f ca="1">IF(ISBLANK('Data Summary'!A42),"",'Data Summary'!A42)</f>
        <v/>
      </c>
    </row>
    <row r="41" spans="1:81" x14ac:dyDescent="0.3">
      <c r="A41" s="182" t="str">
        <f ca="1">IF(ISBLANK('Data Summary'!A43),"",'Data Summary'!A43)</f>
        <v/>
      </c>
    </row>
    <row r="42" spans="1:81" x14ac:dyDescent="0.3">
      <c r="A42" s="182" t="str">
        <f ca="1">IF(ISBLANK('Data Summary'!A44),"",'Data Summary'!A44)</f>
        <v/>
      </c>
    </row>
    <row r="43" spans="1:81" x14ac:dyDescent="0.3">
      <c r="A43" s="182" t="str">
        <f ca="1">IF(ISBLANK('Data Summary'!A45),"",'Data Summary'!A45)</f>
        <v/>
      </c>
    </row>
    <row r="44" spans="1:81" x14ac:dyDescent="0.3">
      <c r="A44" s="182" t="str">
        <f ca="1">IF(ISBLANK('Data Summary'!A46),"",'Data Summary'!A46)</f>
        <v/>
      </c>
    </row>
    <row r="45" spans="1:81" x14ac:dyDescent="0.3">
      <c r="A45" s="182" t="str">
        <f ca="1">IF(ISBLANK('Data Summary'!A47),"",'Data Summary'!A47)</f>
        <v/>
      </c>
    </row>
    <row r="46" spans="1:81" x14ac:dyDescent="0.3">
      <c r="A46" s="182" t="str">
        <f ca="1">IF(ISBLANK('Data Summary'!A48),"",'Data Summary'!A48)</f>
        <v/>
      </c>
    </row>
    <row r="47" spans="1:81" x14ac:dyDescent="0.3">
      <c r="A47" s="182" t="str">
        <f ca="1">IF(ISBLANK('Data Summary'!A49),"",'Data Summary'!A49)</f>
        <v/>
      </c>
    </row>
    <row r="48" spans="1:81" x14ac:dyDescent="0.3">
      <c r="A48" s="182" t="str">
        <f ca="1">IF(ISBLANK('Data Summary'!A50),"",'Data Summary'!A50)</f>
        <v/>
      </c>
    </row>
    <row r="49" spans="1:1" x14ac:dyDescent="0.3">
      <c r="A49" s="182" t="str">
        <f ca="1">IF(ISBLANK('Data Summary'!A51),"",'Data Summary'!A51)</f>
        <v/>
      </c>
    </row>
    <row r="50" spans="1:1" x14ac:dyDescent="0.3">
      <c r="A50" s="182" t="str">
        <f ca="1">IF(ISBLANK('Data Summary'!A52),"",'Data Summary'!A52)</f>
        <v/>
      </c>
    </row>
    <row r="51" spans="1:1" x14ac:dyDescent="0.3">
      <c r="A51" s="182" t="str">
        <f ca="1">IF(ISBLANK('Data Summary'!A53),"",'Data Summary'!A53)</f>
        <v/>
      </c>
    </row>
    <row r="52" spans="1:1" x14ac:dyDescent="0.3">
      <c r="A52" s="182" t="str">
        <f ca="1">IF(ISBLANK('Data Summary'!A54),"",'Data Summary'!A54)</f>
        <v/>
      </c>
    </row>
    <row r="53" spans="1:1" x14ac:dyDescent="0.3">
      <c r="A53" s="182" t="str">
        <f ca="1">IF(ISBLANK('Data Summary'!A55),"",'Data Summary'!A55)</f>
        <v/>
      </c>
    </row>
    <row r="54" spans="1:1" x14ac:dyDescent="0.3">
      <c r="A54" s="182" t="str">
        <f ca="1">IF(ISBLANK('Data Summary'!A56),"",'Data Summary'!A56)</f>
        <v/>
      </c>
    </row>
    <row r="55" spans="1:1" x14ac:dyDescent="0.3">
      <c r="A55" s="182" t="str">
        <f ca="1">IF(ISBLANK('Data Summary'!A57),"",'Data Summary'!A57)</f>
        <v/>
      </c>
    </row>
    <row r="56" spans="1:1" x14ac:dyDescent="0.3">
      <c r="A56" s="182" t="str">
        <f ca="1">IF(ISBLANK('Data Summary'!A58),"",'Data Summary'!A58)</f>
        <v/>
      </c>
    </row>
    <row r="57" spans="1:1" x14ac:dyDescent="0.3">
      <c r="A57" s="182" t="str">
        <f ca="1">IF(ISBLANK('Data Summary'!A59),"",'Data Summary'!A59)</f>
        <v/>
      </c>
    </row>
    <row r="58" spans="1:1" x14ac:dyDescent="0.3">
      <c r="A58" s="182" t="str">
        <f ca="1">IF(ISBLANK('Data Summary'!A60),"",'Data Summary'!A60)</f>
        <v/>
      </c>
    </row>
    <row r="59" spans="1:1" x14ac:dyDescent="0.3">
      <c r="A59" s="182" t="str">
        <f ca="1">IF(ISBLANK('Data Summary'!A61),"",'Data Summary'!A61)</f>
        <v/>
      </c>
    </row>
    <row r="60" spans="1:1" x14ac:dyDescent="0.3">
      <c r="A60" s="182" t="str">
        <f ca="1">IF(ISBLANK('Data Summary'!A62),"",'Data Summary'!A62)</f>
        <v/>
      </c>
    </row>
    <row r="61" spans="1:1" x14ac:dyDescent="0.3">
      <c r="A61" s="182" t="str">
        <f ca="1">IF(ISBLANK('Data Summary'!A63),"",'Data Summary'!A63)</f>
        <v/>
      </c>
    </row>
    <row r="62" spans="1:1" x14ac:dyDescent="0.3">
      <c r="A62" s="182" t="str">
        <f ca="1">IF(ISBLANK('Data Summary'!A64),"",'Data Summary'!A64)</f>
        <v/>
      </c>
    </row>
    <row r="63" spans="1:1" x14ac:dyDescent="0.3">
      <c r="A63" s="182" t="str">
        <f ca="1">IF(ISBLANK('Data Summary'!A65),"",'Data Summary'!A65)</f>
        <v/>
      </c>
    </row>
    <row r="64" spans="1:1" x14ac:dyDescent="0.3">
      <c r="A64" s="182" t="str">
        <f ca="1">IF(ISBLANK('Data Summary'!A66),"",'Data Summary'!A66)</f>
        <v/>
      </c>
    </row>
    <row r="65" spans="1:1" x14ac:dyDescent="0.3">
      <c r="A65" s="182" t="str">
        <f ca="1">IF(ISBLANK('Data Summary'!A67),"",'Data Summary'!A67)</f>
        <v/>
      </c>
    </row>
    <row r="66" spans="1:1" x14ac:dyDescent="0.3">
      <c r="A66" s="182" t="str">
        <f ca="1">IF(ISBLANK('Data Summary'!A68),"",'Data Summary'!A68)</f>
        <v/>
      </c>
    </row>
    <row r="67" spans="1:1" x14ac:dyDescent="0.3">
      <c r="A67" s="182" t="str">
        <f ca="1">IF(ISBLANK('Data Summary'!A69),"",'Data Summary'!A69)</f>
        <v/>
      </c>
    </row>
    <row r="68" spans="1:1" x14ac:dyDescent="0.3">
      <c r="A68" s="182" t="str">
        <f ca="1">IF(ISBLANK('Data Summary'!A70),"",'Data Summary'!A70)</f>
        <v/>
      </c>
    </row>
    <row r="69" spans="1:1" x14ac:dyDescent="0.3">
      <c r="A69" s="182" t="str">
        <f ca="1">IF(ISBLANK('Data Summary'!A71),"",'Data Summary'!A71)</f>
        <v/>
      </c>
    </row>
    <row r="70" spans="1:1" x14ac:dyDescent="0.3">
      <c r="A70" s="182" t="str">
        <f ca="1">IF(ISBLANK('Data Summary'!A72),"",'Data Summary'!A72)</f>
        <v/>
      </c>
    </row>
    <row r="71" spans="1:1" x14ac:dyDescent="0.3">
      <c r="A71" s="182" t="str">
        <f ca="1">IF(ISBLANK('Data Summary'!A73),"",'Data Summary'!A73)</f>
        <v/>
      </c>
    </row>
    <row r="72" spans="1:1" x14ac:dyDescent="0.3">
      <c r="A72" s="182" t="str">
        <f ca="1">IF(ISBLANK('Data Summary'!A74),"",'Data Summary'!A74)</f>
        <v/>
      </c>
    </row>
    <row r="73" spans="1:1" x14ac:dyDescent="0.3">
      <c r="A73" s="182" t="str">
        <f ca="1">IF(ISBLANK('Data Summary'!A75),"",'Data Summary'!A75)</f>
        <v/>
      </c>
    </row>
    <row r="74" spans="1:1" x14ac:dyDescent="0.3">
      <c r="A74" s="182" t="str">
        <f ca="1">IF(ISBLANK('Data Summary'!A76),"",'Data Summary'!A76)</f>
        <v/>
      </c>
    </row>
    <row r="75" spans="1:1" x14ac:dyDescent="0.3">
      <c r="A75" s="182" t="str">
        <f ca="1">IF(ISBLANK('Data Summary'!A77),"",'Data Summary'!A77)</f>
        <v/>
      </c>
    </row>
    <row r="76" spans="1:1" x14ac:dyDescent="0.3">
      <c r="A76" s="182" t="str">
        <f ca="1">IF(ISBLANK('Data Summary'!A78),"",'Data Summary'!A78)</f>
        <v/>
      </c>
    </row>
    <row r="77" spans="1:1" x14ac:dyDescent="0.3">
      <c r="A77" s="182" t="str">
        <f ca="1">IF(ISBLANK('Data Summary'!A79),"",'Data Summary'!A79)</f>
        <v/>
      </c>
    </row>
    <row r="78" spans="1:1" x14ac:dyDescent="0.3">
      <c r="A78" s="182" t="str">
        <f ca="1">IF(ISBLANK('Data Summary'!A80),"",'Data Summary'!A80)</f>
        <v/>
      </c>
    </row>
    <row r="79" spans="1:1" x14ac:dyDescent="0.3">
      <c r="A79" s="182" t="str">
        <f ca="1">IF(ISBLANK('Data Summary'!A81),"",'Data Summary'!A81)</f>
        <v/>
      </c>
    </row>
    <row r="80" spans="1:1" x14ac:dyDescent="0.3">
      <c r="A80" s="182" t="str">
        <f ca="1">IF(ISBLANK('Data Summary'!A82),"",'Data Summary'!A82)</f>
        <v/>
      </c>
    </row>
    <row r="81" spans="1:1" x14ac:dyDescent="0.3">
      <c r="A81" s="182" t="str">
        <f ca="1">IF(ISBLANK('Data Summary'!A83),"",'Data Summary'!A83)</f>
        <v/>
      </c>
    </row>
    <row r="82" spans="1:1" x14ac:dyDescent="0.3">
      <c r="A82" s="182" t="str">
        <f ca="1">IF(ISBLANK('Data Summary'!A84),"",'Data Summary'!A84)</f>
        <v/>
      </c>
    </row>
    <row r="83" spans="1:1" x14ac:dyDescent="0.3">
      <c r="A83" s="182" t="str">
        <f ca="1">IF(ISBLANK('Data Summary'!A85),"",'Data Summary'!A85)</f>
        <v/>
      </c>
    </row>
    <row r="84" spans="1:1" x14ac:dyDescent="0.3">
      <c r="A84" s="182" t="str">
        <f ca="1">IF(ISBLANK('Data Summary'!A86),"",'Data Summary'!A86)</f>
        <v/>
      </c>
    </row>
    <row r="85" spans="1:1" x14ac:dyDescent="0.3">
      <c r="A85" s="182" t="str">
        <f ca="1">IF(ISBLANK('Data Summary'!A87),"",'Data Summary'!A87)</f>
        <v/>
      </c>
    </row>
    <row r="86" spans="1:1" x14ac:dyDescent="0.3">
      <c r="A86" s="182" t="str">
        <f ca="1">IF(ISBLANK('Data Summary'!A88),"",'Data Summary'!A88)</f>
        <v/>
      </c>
    </row>
    <row r="87" spans="1:1" x14ac:dyDescent="0.3">
      <c r="A87" s="182" t="str">
        <f ca="1">IF(ISBLANK('Data Summary'!A89),"",'Data Summary'!A89)</f>
        <v/>
      </c>
    </row>
    <row r="88" spans="1:1" x14ac:dyDescent="0.3">
      <c r="A88" s="182" t="str">
        <f ca="1">IF(ISBLANK('Data Summary'!A90),"",'Data Summary'!A90)</f>
        <v/>
      </c>
    </row>
    <row r="89" spans="1:1" x14ac:dyDescent="0.3">
      <c r="A89" s="182" t="str">
        <f ca="1">IF(ISBLANK('Data Summary'!A91),"",'Data Summary'!A91)</f>
        <v/>
      </c>
    </row>
    <row r="90" spans="1:1" x14ac:dyDescent="0.3">
      <c r="A90" s="182" t="str">
        <f ca="1">IF(ISBLANK('Data Summary'!A92),"",'Data Summary'!A92)</f>
        <v/>
      </c>
    </row>
    <row r="91" spans="1:1" x14ac:dyDescent="0.3">
      <c r="A91" s="182" t="str">
        <f ca="1">IF(ISBLANK('Data Summary'!A93),"",'Data Summary'!A93)</f>
        <v/>
      </c>
    </row>
    <row r="92" spans="1:1" x14ac:dyDescent="0.3">
      <c r="A92" s="182" t="str">
        <f ca="1">IF(ISBLANK('Data Summary'!A94),"",'Data Summary'!A94)</f>
        <v/>
      </c>
    </row>
    <row r="93" spans="1:1" x14ac:dyDescent="0.3">
      <c r="A93" s="182" t="str">
        <f ca="1">IF(ISBLANK('Data Summary'!A95),"",'Data Summary'!A95)</f>
        <v/>
      </c>
    </row>
    <row r="94" spans="1:1" x14ac:dyDescent="0.3">
      <c r="A94" s="182" t="str">
        <f ca="1">IF(ISBLANK('Data Summary'!A96),"",'Data Summary'!A96)</f>
        <v/>
      </c>
    </row>
    <row r="95" spans="1:1" x14ac:dyDescent="0.3">
      <c r="A95" s="182" t="str">
        <f ca="1">IF(ISBLANK('Data Summary'!A97),"",'Data Summary'!A97)</f>
        <v/>
      </c>
    </row>
    <row r="96" spans="1:1" x14ac:dyDescent="0.3">
      <c r="A96" s="182" t="str">
        <f ca="1">IF(ISBLANK('Data Summary'!A98),"",'Data Summary'!A98)</f>
        <v/>
      </c>
    </row>
    <row r="97" spans="1:1" x14ac:dyDescent="0.3">
      <c r="A97" s="182" t="str">
        <f ca="1">IF(ISBLANK('Data Summary'!A99),"",'Data Summary'!A99)</f>
        <v/>
      </c>
    </row>
    <row r="98" spans="1:1" x14ac:dyDescent="0.3">
      <c r="A98" s="182" t="str">
        <f ca="1">IF(ISBLANK('Data Summary'!A100),"",'Data Summary'!A100)</f>
        <v/>
      </c>
    </row>
    <row r="99" spans="1:1" x14ac:dyDescent="0.3">
      <c r="A99" s="182" t="str">
        <f ca="1">IF(ISBLANK('Data Summary'!A101),"",'Data Summary'!A101)</f>
        <v/>
      </c>
    </row>
    <row r="100" spans="1:1" x14ac:dyDescent="0.3">
      <c r="A100" s="182" t="str">
        <f ca="1">IF(ISBLANK('Data Summary'!A102),"",'Data Summary'!A102)</f>
        <v/>
      </c>
    </row>
    <row r="101" spans="1:1" x14ac:dyDescent="0.3">
      <c r="A101" s="182" t="str">
        <f ca="1">IF(ISBLANK('Data Summary'!A103),"",'Data Summary'!A103)</f>
        <v/>
      </c>
    </row>
    <row r="102" spans="1:1" x14ac:dyDescent="0.3">
      <c r="A102" s="182" t="str">
        <f ca="1">IF(ISBLANK('Data Summary'!A104),"",'Data Summary'!A104)</f>
        <v/>
      </c>
    </row>
    <row r="103" spans="1:1" x14ac:dyDescent="0.3">
      <c r="A103" s="182" t="str">
        <f ca="1">IF(ISBLANK('Data Summary'!A105),"",'Data Summary'!A105)</f>
        <v/>
      </c>
    </row>
    <row r="104" spans="1:1" x14ac:dyDescent="0.3">
      <c r="A104" s="182" t="str">
        <f ca="1">IF(ISBLANK('Data Summary'!A106),"",'Data Summary'!A106)</f>
        <v/>
      </c>
    </row>
    <row r="105" spans="1:1" x14ac:dyDescent="0.3">
      <c r="A105" s="182" t="str">
        <f ca="1">IF(ISBLANK('Data Summary'!A107),"",'Data Summary'!A107)</f>
        <v/>
      </c>
    </row>
    <row r="106" spans="1:1" x14ac:dyDescent="0.3">
      <c r="A106" s="182" t="str">
        <f ca="1">IF(ISBLANK('Data Summary'!A108),"",'Data Summary'!A108)</f>
        <v/>
      </c>
    </row>
    <row r="107" spans="1:1" x14ac:dyDescent="0.3">
      <c r="A107" s="182" t="str">
        <f ca="1">IF(ISBLANK('Data Summary'!A109),"",'Data Summary'!A109)</f>
        <v/>
      </c>
    </row>
    <row r="108" spans="1:1" x14ac:dyDescent="0.3">
      <c r="A108" s="182" t="str">
        <f ca="1">IF(ISBLANK('Data Summary'!A110),"",'Data Summary'!A110)</f>
        <v/>
      </c>
    </row>
    <row r="109" spans="1:1" x14ac:dyDescent="0.3">
      <c r="A109" s="182" t="str">
        <f ca="1">IF(ISBLANK('Data Summary'!A111),"",'Data Summary'!A111)</f>
        <v/>
      </c>
    </row>
    <row r="110" spans="1:1" x14ac:dyDescent="0.3">
      <c r="A110" s="182" t="str">
        <f ca="1">IF(ISBLANK('Data Summary'!A112),"",'Data Summary'!A112)</f>
        <v/>
      </c>
    </row>
    <row r="111" spans="1:1" x14ac:dyDescent="0.3">
      <c r="A111" s="182" t="str">
        <f ca="1">IF(ISBLANK('Data Summary'!A113),"",'Data Summary'!A113)</f>
        <v/>
      </c>
    </row>
    <row r="112" spans="1:1" x14ac:dyDescent="0.3">
      <c r="A112" s="182" t="str">
        <f ca="1">IF(ISBLANK('Data Summary'!A114),"",'Data Summary'!A114)</f>
        <v/>
      </c>
    </row>
    <row r="113" spans="1:1" x14ac:dyDescent="0.3">
      <c r="A113" s="182" t="str">
        <f ca="1">IF(ISBLANK('Data Summary'!A115),"",'Data Summary'!A115)</f>
        <v/>
      </c>
    </row>
    <row r="114" spans="1:1" x14ac:dyDescent="0.3">
      <c r="A114" s="182" t="str">
        <f ca="1">IF(ISBLANK('Data Summary'!A116),"",'Data Summary'!A116)</f>
        <v/>
      </c>
    </row>
    <row r="115" spans="1:1" x14ac:dyDescent="0.3">
      <c r="A115" s="182" t="str">
        <f ca="1">IF(ISBLANK('Data Summary'!A117),"",'Data Summary'!A117)</f>
        <v/>
      </c>
    </row>
    <row r="116" spans="1:1" x14ac:dyDescent="0.3">
      <c r="A116" s="182" t="str">
        <f ca="1">IF(ISBLANK('Data Summary'!A118),"",'Data Summary'!A118)</f>
        <v/>
      </c>
    </row>
    <row r="117" spans="1:1" x14ac:dyDescent="0.3">
      <c r="A117" s="182" t="str">
        <f ca="1">IF(ISBLANK('Data Summary'!A119),"",'Data Summary'!A119)</f>
        <v/>
      </c>
    </row>
    <row r="118" spans="1:1" x14ac:dyDescent="0.3">
      <c r="A118" s="182" t="str">
        <f ca="1">IF(ISBLANK('Data Summary'!A120),"",'Data Summary'!A120)</f>
        <v/>
      </c>
    </row>
    <row r="119" spans="1:1" x14ac:dyDescent="0.3">
      <c r="A119" s="182" t="str">
        <f ca="1">IF(ISBLANK('Data Summary'!A121),"",'Data Summary'!A121)</f>
        <v/>
      </c>
    </row>
    <row r="120" spans="1:1" x14ac:dyDescent="0.3">
      <c r="A120" s="182" t="str">
        <f ca="1">IF(ISBLANK('Data Summary'!A122),"",'Data Summary'!A122)</f>
        <v/>
      </c>
    </row>
    <row r="121" spans="1:1" x14ac:dyDescent="0.3">
      <c r="A121" s="182" t="str">
        <f ca="1">IF(ISBLANK('Data Summary'!A123),"",'Data Summary'!A123)</f>
        <v/>
      </c>
    </row>
    <row r="122" spans="1:1" x14ac:dyDescent="0.3">
      <c r="A122" s="182" t="str">
        <f ca="1">IF(ISBLANK('Data Summary'!A124),"",'Data Summary'!A124)</f>
        <v/>
      </c>
    </row>
    <row r="123" spans="1:1" x14ac:dyDescent="0.3">
      <c r="A123" s="182" t="str">
        <f ca="1">IF(ISBLANK('Data Summary'!A125),"",'Data Summary'!A125)</f>
        <v/>
      </c>
    </row>
    <row r="124" spans="1:1" x14ac:dyDescent="0.3">
      <c r="A124" s="182" t="str">
        <f ca="1">IF(ISBLANK('Data Summary'!A126),"",'Data Summary'!A126)</f>
        <v/>
      </c>
    </row>
    <row r="125" spans="1:1" x14ac:dyDescent="0.3">
      <c r="A125" s="182" t="str">
        <f ca="1">IF(ISBLANK('Data Summary'!A127),"",'Data Summary'!A127)</f>
        <v/>
      </c>
    </row>
    <row r="126" spans="1:1" x14ac:dyDescent="0.3">
      <c r="A126" s="182" t="str">
        <f ca="1">IF(ISBLANK('Data Summary'!A128),"",'Data Summary'!A128)</f>
        <v/>
      </c>
    </row>
    <row r="127" spans="1:1" x14ac:dyDescent="0.3">
      <c r="A127" s="182" t="str">
        <f ca="1">IF(ISBLANK('Data Summary'!A129),"",'Data Summary'!A129)</f>
        <v/>
      </c>
    </row>
    <row r="128" spans="1:1" x14ac:dyDescent="0.3">
      <c r="A128" s="182" t="str">
        <f ca="1">IF(ISBLANK('Data Summary'!A130),"",'Data Summary'!A130)</f>
        <v/>
      </c>
    </row>
    <row r="129" spans="1:1" x14ac:dyDescent="0.3">
      <c r="A129" s="182" t="str">
        <f ca="1">IF(ISBLANK('Data Summary'!A131),"",'Data Summary'!A131)</f>
        <v/>
      </c>
    </row>
    <row r="130" spans="1:1" x14ac:dyDescent="0.3">
      <c r="A130" s="182" t="str">
        <f ca="1">IF(ISBLANK('Data Summary'!A132),"",'Data Summary'!A132)</f>
        <v/>
      </c>
    </row>
    <row r="131" spans="1:1" x14ac:dyDescent="0.3">
      <c r="A131" s="182" t="str">
        <f ca="1">IF(ISBLANK('Data Summary'!A133),"",'Data Summary'!A133)</f>
        <v/>
      </c>
    </row>
    <row r="132" spans="1:1" x14ac:dyDescent="0.3">
      <c r="A132" s="182" t="str">
        <f ca="1">IF(ISBLANK('Data Summary'!A134),"",'Data Summary'!A134)</f>
        <v/>
      </c>
    </row>
    <row r="133" spans="1:1" x14ac:dyDescent="0.3">
      <c r="A133" s="182" t="str">
        <f ca="1">IF(ISBLANK('Data Summary'!A135),"",'Data Summary'!A135)</f>
        <v/>
      </c>
    </row>
    <row r="134" spans="1:1" x14ac:dyDescent="0.3">
      <c r="A134" s="182" t="str">
        <f ca="1">IF(ISBLANK('Data Summary'!A136),"",'Data Summary'!A136)</f>
        <v/>
      </c>
    </row>
    <row r="135" spans="1:1" x14ac:dyDescent="0.3">
      <c r="A135" s="182" t="str">
        <f ca="1">IF(ISBLANK('Data Summary'!A137),"",'Data Summary'!A137)</f>
        <v/>
      </c>
    </row>
    <row r="136" spans="1:1" x14ac:dyDescent="0.3">
      <c r="A136" s="182" t="str">
        <f ca="1">IF(ISBLANK('Data Summary'!A138),"",'Data Summary'!A138)</f>
        <v/>
      </c>
    </row>
    <row r="137" spans="1:1" x14ac:dyDescent="0.3">
      <c r="A137" s="182" t="str">
        <f ca="1">IF(ISBLANK('Data Summary'!A139),"",'Data Summary'!A139)</f>
        <v/>
      </c>
    </row>
    <row r="138" spans="1:1" x14ac:dyDescent="0.3">
      <c r="A138" s="182" t="str">
        <f ca="1">IF(ISBLANK('Data Summary'!A140),"",'Data Summary'!A140)</f>
        <v/>
      </c>
    </row>
    <row r="139" spans="1:1" x14ac:dyDescent="0.3">
      <c r="A139" s="182" t="str">
        <f ca="1">IF(ISBLANK('Data Summary'!A141),"",'Data Summary'!A141)</f>
        <v/>
      </c>
    </row>
    <row r="140" spans="1:1" x14ac:dyDescent="0.3">
      <c r="A140" s="182" t="str">
        <f ca="1">IF(ISBLANK('Data Summary'!A142),"",'Data Summary'!A142)</f>
        <v/>
      </c>
    </row>
    <row r="141" spans="1:1" x14ac:dyDescent="0.3">
      <c r="A141" s="182" t="str">
        <f ca="1">IF(ISBLANK('Data Summary'!A143),"",'Data Summary'!A143)</f>
        <v/>
      </c>
    </row>
    <row r="142" spans="1:1" x14ac:dyDescent="0.3">
      <c r="A142" s="182" t="str">
        <f ca="1">IF(ISBLANK('Data Summary'!A144),"",'Data Summary'!A144)</f>
        <v/>
      </c>
    </row>
    <row r="143" spans="1:1" x14ac:dyDescent="0.3">
      <c r="A143" s="182" t="str">
        <f ca="1">IF(ISBLANK('Data Summary'!A145),"",'Data Summary'!A145)</f>
        <v/>
      </c>
    </row>
    <row r="144" spans="1:1" x14ac:dyDescent="0.3">
      <c r="A144" s="182" t="str">
        <f ca="1">IF(ISBLANK('Data Summary'!A146),"",'Data Summary'!A146)</f>
        <v/>
      </c>
    </row>
    <row r="145" spans="1:1" x14ac:dyDescent="0.3">
      <c r="A145" s="182" t="str">
        <f ca="1">IF(ISBLANK('Data Summary'!A147),"",'Data Summary'!A147)</f>
        <v/>
      </c>
    </row>
    <row r="146" spans="1:1" x14ac:dyDescent="0.3">
      <c r="A146" s="182" t="str">
        <f ca="1">IF(ISBLANK('Data Summary'!A148),"",'Data Summary'!A148)</f>
        <v/>
      </c>
    </row>
    <row r="147" spans="1:1" x14ac:dyDescent="0.3">
      <c r="A147" s="182" t="str">
        <f ca="1">IF(ISBLANK('Data Summary'!A149),"",'Data Summary'!A149)</f>
        <v/>
      </c>
    </row>
    <row r="148" spans="1:1" x14ac:dyDescent="0.3">
      <c r="A148" s="182" t="e">
        <f>IF(ISBLANK(#REF!),"",#REF!)</f>
        <v>#REF!</v>
      </c>
    </row>
    <row r="149" spans="1:1" x14ac:dyDescent="0.3">
      <c r="A149" s="182" t="e">
        <f>IF(ISBLANK(#REF!),"",#REF!)</f>
        <v>#REF!</v>
      </c>
    </row>
    <row r="150" spans="1:1" x14ac:dyDescent="0.3">
      <c r="A150" s="182" t="e">
        <f>IF(ISBLANK(#REF!),"",#REF!)</f>
        <v>#REF!</v>
      </c>
    </row>
    <row r="151" spans="1:1" x14ac:dyDescent="0.3">
      <c r="A151" s="182" t="e">
        <f>IF(ISBLANK(#REF!),"",#REF!)</f>
        <v>#REF!</v>
      </c>
    </row>
    <row r="152" spans="1:1" x14ac:dyDescent="0.3">
      <c r="A152" s="180"/>
    </row>
    <row r="153" spans="1:1" x14ac:dyDescent="0.3">
      <c r="A153" s="180"/>
    </row>
    <row r="154" spans="1:1" x14ac:dyDescent="0.3">
      <c r="A154" s="180"/>
    </row>
    <row r="155" spans="1:1" x14ac:dyDescent="0.3">
      <c r="A155" s="180"/>
    </row>
    <row r="156" spans="1:1" x14ac:dyDescent="0.3">
      <c r="A156" s="180"/>
    </row>
    <row r="157" spans="1:1" x14ac:dyDescent="0.3">
      <c r="A157" s="180"/>
    </row>
    <row r="158" spans="1:1" x14ac:dyDescent="0.3">
      <c r="A158" s="180"/>
    </row>
    <row r="159" spans="1:1" x14ac:dyDescent="0.3">
      <c r="A159" s="180"/>
    </row>
    <row r="160" spans="1:1" x14ac:dyDescent="0.3">
      <c r="A160" s="180"/>
    </row>
    <row r="161" spans="1:1" x14ac:dyDescent="0.3">
      <c r="A161" s="180"/>
    </row>
    <row r="162" spans="1:1" x14ac:dyDescent="0.3">
      <c r="A162" s="180"/>
    </row>
    <row r="163" spans="1:1" x14ac:dyDescent="0.3">
      <c r="A163" s="180"/>
    </row>
    <row r="164" spans="1:1" x14ac:dyDescent="0.3">
      <c r="A164" s="180"/>
    </row>
    <row r="165" spans="1:1" x14ac:dyDescent="0.3">
      <c r="A165" s="180"/>
    </row>
    <row r="166" spans="1:1" x14ac:dyDescent="0.3">
      <c r="A166" s="180"/>
    </row>
    <row r="167" spans="1:1" x14ac:dyDescent="0.3">
      <c r="A167" s="180"/>
    </row>
    <row r="168" spans="1:1" x14ac:dyDescent="0.3">
      <c r="A168" s="180"/>
    </row>
    <row r="169" spans="1:1" x14ac:dyDescent="0.3">
      <c r="A169" s="180"/>
    </row>
    <row r="170" spans="1:1" x14ac:dyDescent="0.3">
      <c r="A170" s="180"/>
    </row>
    <row r="171" spans="1:1" x14ac:dyDescent="0.3">
      <c r="A171" s="180"/>
    </row>
    <row r="172" spans="1:1" x14ac:dyDescent="0.3">
      <c r="A172" s="180"/>
    </row>
    <row r="173" spans="1:1" x14ac:dyDescent="0.3">
      <c r="A173" s="180"/>
    </row>
    <row r="174" spans="1:1" x14ac:dyDescent="0.3">
      <c r="A174" s="180"/>
    </row>
    <row r="175" spans="1:1" x14ac:dyDescent="0.3">
      <c r="A175" s="180"/>
    </row>
    <row r="176" spans="1:1" x14ac:dyDescent="0.3">
      <c r="A176" s="180"/>
    </row>
    <row r="177" spans="1:1" x14ac:dyDescent="0.3">
      <c r="A177" s="180"/>
    </row>
    <row r="178" spans="1:1" x14ac:dyDescent="0.3">
      <c r="A178" s="180"/>
    </row>
    <row r="179" spans="1:1" x14ac:dyDescent="0.3">
      <c r="A179" s="180"/>
    </row>
    <row r="180" spans="1:1" x14ac:dyDescent="0.3">
      <c r="A180" s="180"/>
    </row>
    <row r="181" spans="1:1" x14ac:dyDescent="0.3">
      <c r="A181" s="180"/>
    </row>
    <row r="182" spans="1:1" x14ac:dyDescent="0.3">
      <c r="A182" s="180"/>
    </row>
    <row r="183" spans="1:1" x14ac:dyDescent="0.3">
      <c r="A183" s="180"/>
    </row>
    <row r="184" spans="1:1" x14ac:dyDescent="0.3">
      <c r="A184" s="180"/>
    </row>
    <row r="185" spans="1:1" x14ac:dyDescent="0.3">
      <c r="A185" s="180"/>
    </row>
    <row r="186" spans="1:1" x14ac:dyDescent="0.3">
      <c r="A186" s="180"/>
    </row>
    <row r="187" spans="1:1" x14ac:dyDescent="0.3">
      <c r="A187" s="180"/>
    </row>
    <row r="188" spans="1:1" x14ac:dyDescent="0.3">
      <c r="A188" s="180"/>
    </row>
    <row r="189" spans="1:1" x14ac:dyDescent="0.3">
      <c r="A189" s="180"/>
    </row>
    <row r="190" spans="1:1" x14ac:dyDescent="0.3">
      <c r="A190" s="180"/>
    </row>
    <row r="191" spans="1:1" x14ac:dyDescent="0.3">
      <c r="A191" s="180"/>
    </row>
    <row r="192" spans="1:1" x14ac:dyDescent="0.3">
      <c r="A192" s="180"/>
    </row>
    <row r="193" spans="1:1" x14ac:dyDescent="0.3">
      <c r="A193" s="180"/>
    </row>
    <row r="194" spans="1:1" x14ac:dyDescent="0.3">
      <c r="A194" s="180"/>
    </row>
    <row r="195" spans="1:1" x14ac:dyDescent="0.3">
      <c r="A195" s="180"/>
    </row>
    <row r="196" spans="1:1" x14ac:dyDescent="0.3">
      <c r="A196" s="180"/>
    </row>
    <row r="197" spans="1:1" x14ac:dyDescent="0.3">
      <c r="A197" s="180"/>
    </row>
    <row r="198" spans="1:1" x14ac:dyDescent="0.3">
      <c r="A198" s="180"/>
    </row>
    <row r="199" spans="1:1" x14ac:dyDescent="0.3">
      <c r="A199" s="180"/>
    </row>
    <row r="200" spans="1:1" x14ac:dyDescent="0.3">
      <c r="A200" s="180"/>
    </row>
    <row r="201" spans="1:1" x14ac:dyDescent="0.3">
      <c r="A201" s="180"/>
    </row>
    <row r="202" spans="1:1" x14ac:dyDescent="0.3">
      <c r="A202" s="180"/>
    </row>
    <row r="203" spans="1:1" x14ac:dyDescent="0.3">
      <c r="A203" s="180"/>
    </row>
    <row r="204" spans="1:1" x14ac:dyDescent="0.3">
      <c r="A204" s="180"/>
    </row>
    <row r="205" spans="1:1" x14ac:dyDescent="0.3">
      <c r="A205" s="180"/>
    </row>
    <row r="206" spans="1:1" x14ac:dyDescent="0.3">
      <c r="A206" s="180"/>
    </row>
    <row r="207" spans="1:1" x14ac:dyDescent="0.3">
      <c r="A207" s="180"/>
    </row>
    <row r="208" spans="1:1" x14ac:dyDescent="0.3">
      <c r="A208" s="180"/>
    </row>
    <row r="209" spans="1:1" x14ac:dyDescent="0.3">
      <c r="A209" s="180"/>
    </row>
    <row r="210" spans="1:1" x14ac:dyDescent="0.3">
      <c r="A210" s="180"/>
    </row>
    <row r="211" spans="1:1" x14ac:dyDescent="0.3">
      <c r="A211" s="180"/>
    </row>
    <row r="212" spans="1:1" x14ac:dyDescent="0.3">
      <c r="A212" s="180"/>
    </row>
    <row r="213" spans="1:1" x14ac:dyDescent="0.3">
      <c r="A213" s="180"/>
    </row>
    <row r="214" spans="1:1" x14ac:dyDescent="0.3">
      <c r="A214" s="180"/>
    </row>
    <row r="215" spans="1:1" x14ac:dyDescent="0.3">
      <c r="A215" s="180"/>
    </row>
    <row r="216" spans="1:1" x14ac:dyDescent="0.3">
      <c r="A216" s="180"/>
    </row>
    <row r="217" spans="1:1" x14ac:dyDescent="0.3">
      <c r="A217" s="180"/>
    </row>
    <row r="218" spans="1:1" x14ac:dyDescent="0.3">
      <c r="A218" s="180"/>
    </row>
    <row r="219" spans="1:1" x14ac:dyDescent="0.3">
      <c r="A219" s="180"/>
    </row>
    <row r="220" spans="1:1" x14ac:dyDescent="0.3">
      <c r="A220" s="180"/>
    </row>
    <row r="221" spans="1:1" x14ac:dyDescent="0.3">
      <c r="A221" s="180"/>
    </row>
    <row r="222" spans="1:1" x14ac:dyDescent="0.3">
      <c r="A222" s="180"/>
    </row>
    <row r="223" spans="1:1" x14ac:dyDescent="0.3">
      <c r="A223" s="180"/>
    </row>
    <row r="224" spans="1:1" x14ac:dyDescent="0.3">
      <c r="A224" s="180"/>
    </row>
    <row r="225" spans="1:1" x14ac:dyDescent="0.3">
      <c r="A225" s="180"/>
    </row>
    <row r="226" spans="1:1" x14ac:dyDescent="0.3">
      <c r="A226" s="180"/>
    </row>
    <row r="227" spans="1:1" x14ac:dyDescent="0.3">
      <c r="A227" s="180"/>
    </row>
    <row r="228" spans="1:1" x14ac:dyDescent="0.3">
      <c r="A228" s="180"/>
    </row>
    <row r="229" spans="1:1" x14ac:dyDescent="0.3">
      <c r="A229" s="180"/>
    </row>
    <row r="230" spans="1:1" x14ac:dyDescent="0.3">
      <c r="A230" s="180"/>
    </row>
    <row r="231" spans="1:1" x14ac:dyDescent="0.3">
      <c r="A231" s="180"/>
    </row>
    <row r="232" spans="1:1" x14ac:dyDescent="0.3">
      <c r="A232" s="180"/>
    </row>
    <row r="233" spans="1:1" x14ac:dyDescent="0.3">
      <c r="A233" s="180"/>
    </row>
    <row r="234" spans="1:1" x14ac:dyDescent="0.3">
      <c r="A234" s="180"/>
    </row>
    <row r="235" spans="1:1" x14ac:dyDescent="0.3">
      <c r="A235" s="180"/>
    </row>
    <row r="236" spans="1:1" x14ac:dyDescent="0.3">
      <c r="A236" s="180"/>
    </row>
    <row r="237" spans="1:1" x14ac:dyDescent="0.3">
      <c r="A237" s="180"/>
    </row>
    <row r="238" spans="1:1" x14ac:dyDescent="0.3">
      <c r="A238" s="180"/>
    </row>
    <row r="239" spans="1:1" x14ac:dyDescent="0.3">
      <c r="A239" s="180"/>
    </row>
    <row r="240" spans="1:1" x14ac:dyDescent="0.3">
      <c r="A240" s="180"/>
    </row>
    <row r="241" spans="1:1" x14ac:dyDescent="0.3">
      <c r="A241" s="180"/>
    </row>
    <row r="242" spans="1:1" x14ac:dyDescent="0.3">
      <c r="A242" s="180"/>
    </row>
    <row r="243" spans="1:1" x14ac:dyDescent="0.3">
      <c r="A243" s="180"/>
    </row>
    <row r="244" spans="1:1" x14ac:dyDescent="0.3">
      <c r="A244" s="180"/>
    </row>
    <row r="245" spans="1:1" x14ac:dyDescent="0.3">
      <c r="A245" s="180"/>
    </row>
    <row r="246" spans="1:1" x14ac:dyDescent="0.3">
      <c r="A246" s="180"/>
    </row>
    <row r="247" spans="1:1" x14ac:dyDescent="0.3">
      <c r="A247" s="180"/>
    </row>
    <row r="248" spans="1:1" x14ac:dyDescent="0.3">
      <c r="A248" s="180"/>
    </row>
    <row r="249" spans="1:1" x14ac:dyDescent="0.3">
      <c r="A249" s="180"/>
    </row>
    <row r="250" spans="1:1" x14ac:dyDescent="0.3">
      <c r="A250" s="180"/>
    </row>
    <row r="251" spans="1:1" x14ac:dyDescent="0.3">
      <c r="A251" s="180"/>
    </row>
    <row r="252" spans="1:1" x14ac:dyDescent="0.3">
      <c r="A252" s="180"/>
    </row>
    <row r="253" spans="1:1" x14ac:dyDescent="0.3">
      <c r="A253" s="180"/>
    </row>
    <row r="254" spans="1:1" x14ac:dyDescent="0.3">
      <c r="A254" s="180"/>
    </row>
    <row r="255" spans="1:1" x14ac:dyDescent="0.3">
      <c r="A255" s="180"/>
    </row>
    <row r="256" spans="1:1" x14ac:dyDescent="0.3">
      <c r="A256" s="180"/>
    </row>
    <row r="257" spans="1:1" x14ac:dyDescent="0.3">
      <c r="A257" s="180"/>
    </row>
    <row r="258" spans="1:1" x14ac:dyDescent="0.3">
      <c r="A258" s="180"/>
    </row>
    <row r="259" spans="1:1" x14ac:dyDescent="0.3">
      <c r="A259" s="180"/>
    </row>
    <row r="260" spans="1:1" x14ac:dyDescent="0.3">
      <c r="A260" s="180"/>
    </row>
    <row r="261" spans="1:1" x14ac:dyDescent="0.3">
      <c r="A261" s="180"/>
    </row>
    <row r="262" spans="1:1" x14ac:dyDescent="0.3">
      <c r="A262" s="180"/>
    </row>
    <row r="263" spans="1:1" x14ac:dyDescent="0.3">
      <c r="A263" s="180"/>
    </row>
    <row r="264" spans="1:1" x14ac:dyDescent="0.3">
      <c r="A264" s="180"/>
    </row>
    <row r="265" spans="1:1" x14ac:dyDescent="0.3">
      <c r="A265" s="180"/>
    </row>
    <row r="266" spans="1:1" x14ac:dyDescent="0.3">
      <c r="A266" s="180"/>
    </row>
    <row r="267" spans="1:1" x14ac:dyDescent="0.3">
      <c r="A267" s="180"/>
    </row>
    <row r="268" spans="1:1" x14ac:dyDescent="0.3">
      <c r="A268" s="180"/>
    </row>
    <row r="269" spans="1:1" x14ac:dyDescent="0.3">
      <c r="A269" s="180"/>
    </row>
    <row r="270" spans="1:1" x14ac:dyDescent="0.3">
      <c r="A270" s="180"/>
    </row>
    <row r="271" spans="1:1" x14ac:dyDescent="0.3">
      <c r="A271" s="180"/>
    </row>
    <row r="272" spans="1:1" x14ac:dyDescent="0.3">
      <c r="A272" s="180"/>
    </row>
    <row r="273" spans="1:1" x14ac:dyDescent="0.3">
      <c r="A273" s="180"/>
    </row>
    <row r="274" spans="1:1" x14ac:dyDescent="0.3">
      <c r="A274" s="180"/>
    </row>
    <row r="275" spans="1:1" x14ac:dyDescent="0.3">
      <c r="A275" s="180"/>
    </row>
    <row r="276" spans="1:1" x14ac:dyDescent="0.3">
      <c r="A276" s="180"/>
    </row>
    <row r="277" spans="1:1" x14ac:dyDescent="0.3">
      <c r="A277" s="180"/>
    </row>
    <row r="278" spans="1:1" x14ac:dyDescent="0.3">
      <c r="A278" s="180"/>
    </row>
    <row r="279" spans="1:1" x14ac:dyDescent="0.3">
      <c r="A279" s="180"/>
    </row>
    <row r="280" spans="1:1" x14ac:dyDescent="0.3">
      <c r="A280" s="180"/>
    </row>
    <row r="281" spans="1:1" x14ac:dyDescent="0.3">
      <c r="A281" s="180"/>
    </row>
    <row r="282" spans="1:1" x14ac:dyDescent="0.3">
      <c r="A282" s="180"/>
    </row>
    <row r="283" spans="1:1" x14ac:dyDescent="0.3">
      <c r="A283" s="180"/>
    </row>
    <row r="284" spans="1:1" x14ac:dyDescent="0.3">
      <c r="A284" s="180"/>
    </row>
    <row r="285" spans="1:1" x14ac:dyDescent="0.3">
      <c r="A285" s="180"/>
    </row>
    <row r="286" spans="1:1" x14ac:dyDescent="0.3">
      <c r="A286" s="180"/>
    </row>
    <row r="287" spans="1:1" x14ac:dyDescent="0.3">
      <c r="A287" s="180"/>
    </row>
    <row r="288" spans="1:1" x14ac:dyDescent="0.3">
      <c r="A288" s="180"/>
    </row>
    <row r="289" spans="1:1" x14ac:dyDescent="0.3">
      <c r="A289" s="180"/>
    </row>
    <row r="290" spans="1:1" x14ac:dyDescent="0.3">
      <c r="A290" s="180"/>
    </row>
    <row r="291" spans="1:1" x14ac:dyDescent="0.3">
      <c r="A291" s="180"/>
    </row>
    <row r="292" spans="1:1" x14ac:dyDescent="0.3">
      <c r="A292" s="180"/>
    </row>
    <row r="293" spans="1:1" x14ac:dyDescent="0.3">
      <c r="A293" s="180"/>
    </row>
    <row r="294" spans="1:1" x14ac:dyDescent="0.3">
      <c r="A294" s="180"/>
    </row>
    <row r="295" spans="1:1" x14ac:dyDescent="0.3">
      <c r="A295" s="180"/>
    </row>
    <row r="296" spans="1:1" x14ac:dyDescent="0.3">
      <c r="A296" s="180"/>
    </row>
    <row r="297" spans="1:1" x14ac:dyDescent="0.3">
      <c r="A297" s="180"/>
    </row>
    <row r="298" spans="1:1" x14ac:dyDescent="0.3">
      <c r="A298" s="180"/>
    </row>
    <row r="299" spans="1:1" x14ac:dyDescent="0.3">
      <c r="A299" s="180"/>
    </row>
    <row r="300" spans="1:1" x14ac:dyDescent="0.3">
      <c r="A300" s="180"/>
    </row>
    <row r="301" spans="1:1" x14ac:dyDescent="0.3">
      <c r="A301" s="180"/>
    </row>
    <row r="302" spans="1:1" x14ac:dyDescent="0.3">
      <c r="A302" s="180"/>
    </row>
    <row r="303" spans="1:1" x14ac:dyDescent="0.3">
      <c r="A303" s="180"/>
    </row>
    <row r="304" spans="1:1" x14ac:dyDescent="0.3">
      <c r="A304" s="180"/>
    </row>
    <row r="305" spans="1:1" x14ac:dyDescent="0.3">
      <c r="A305" s="180"/>
    </row>
    <row r="306" spans="1:1" x14ac:dyDescent="0.3">
      <c r="A306" s="180"/>
    </row>
    <row r="307" spans="1:1" x14ac:dyDescent="0.3">
      <c r="A307" s="180"/>
    </row>
    <row r="308" spans="1:1" x14ac:dyDescent="0.3">
      <c r="A308" s="180"/>
    </row>
    <row r="309" spans="1:1" x14ac:dyDescent="0.3">
      <c r="A309" s="180"/>
    </row>
    <row r="310" spans="1:1" x14ac:dyDescent="0.3">
      <c r="A310" s="180"/>
    </row>
    <row r="311" spans="1:1" x14ac:dyDescent="0.3">
      <c r="A311" s="180"/>
    </row>
    <row r="312" spans="1:1" x14ac:dyDescent="0.3">
      <c r="A312" s="180"/>
    </row>
    <row r="313" spans="1:1" x14ac:dyDescent="0.3">
      <c r="A313" s="180"/>
    </row>
    <row r="314" spans="1:1" x14ac:dyDescent="0.3">
      <c r="A314" s="180"/>
    </row>
    <row r="315" spans="1:1" x14ac:dyDescent="0.3">
      <c r="A315" s="180"/>
    </row>
    <row r="316" spans="1:1" x14ac:dyDescent="0.3">
      <c r="A316" s="180"/>
    </row>
    <row r="317" spans="1:1" x14ac:dyDescent="0.3">
      <c r="A317" s="180"/>
    </row>
    <row r="318" spans="1:1" x14ac:dyDescent="0.3">
      <c r="A318" s="180"/>
    </row>
    <row r="319" spans="1:1" x14ac:dyDescent="0.3">
      <c r="A319" s="180"/>
    </row>
    <row r="320" spans="1:1" x14ac:dyDescent="0.3">
      <c r="A320" s="180"/>
    </row>
    <row r="321" spans="1:1" x14ac:dyDescent="0.3">
      <c r="A321" s="180"/>
    </row>
    <row r="322" spans="1:1" x14ac:dyDescent="0.3">
      <c r="A322" s="180"/>
    </row>
    <row r="323" spans="1:1" x14ac:dyDescent="0.3">
      <c r="A323" s="180"/>
    </row>
    <row r="324" spans="1:1" x14ac:dyDescent="0.3">
      <c r="A324" s="180"/>
    </row>
    <row r="325" spans="1:1" x14ac:dyDescent="0.3">
      <c r="A325" s="180"/>
    </row>
    <row r="326" spans="1:1" x14ac:dyDescent="0.3">
      <c r="A326" s="180"/>
    </row>
    <row r="327" spans="1:1" x14ac:dyDescent="0.3">
      <c r="A327" s="180"/>
    </row>
    <row r="328" spans="1:1" x14ac:dyDescent="0.3">
      <c r="A328" s="180"/>
    </row>
    <row r="329" spans="1:1" x14ac:dyDescent="0.3">
      <c r="A329" s="180"/>
    </row>
    <row r="330" spans="1:1" x14ac:dyDescent="0.3">
      <c r="A330" s="180"/>
    </row>
    <row r="331" spans="1:1" x14ac:dyDescent="0.3">
      <c r="A331" s="180"/>
    </row>
    <row r="332" spans="1:1" x14ac:dyDescent="0.3">
      <c r="A332" s="180"/>
    </row>
    <row r="333" spans="1:1" x14ac:dyDescent="0.3">
      <c r="A333" s="180"/>
    </row>
    <row r="334" spans="1:1" x14ac:dyDescent="0.3">
      <c r="A334" s="180"/>
    </row>
    <row r="335" spans="1:1" x14ac:dyDescent="0.3">
      <c r="A335" s="180"/>
    </row>
    <row r="336" spans="1:1" x14ac:dyDescent="0.3">
      <c r="A336" s="180"/>
    </row>
    <row r="337" spans="1:1" x14ac:dyDescent="0.3">
      <c r="A337" s="180"/>
    </row>
    <row r="338" spans="1:1" x14ac:dyDescent="0.3">
      <c r="A338" s="180"/>
    </row>
    <row r="339" spans="1:1" x14ac:dyDescent="0.3">
      <c r="A339" s="180"/>
    </row>
    <row r="340" spans="1:1" x14ac:dyDescent="0.3">
      <c r="A340" s="180"/>
    </row>
    <row r="341" spans="1:1" x14ac:dyDescent="0.3">
      <c r="A341" s="180"/>
    </row>
    <row r="342" spans="1:1" x14ac:dyDescent="0.3">
      <c r="A342" s="180"/>
    </row>
    <row r="343" spans="1:1" x14ac:dyDescent="0.3">
      <c r="A343" s="180"/>
    </row>
    <row r="344" spans="1:1" x14ac:dyDescent="0.3">
      <c r="A344" s="180"/>
    </row>
    <row r="345" spans="1:1" x14ac:dyDescent="0.3">
      <c r="A345" s="180"/>
    </row>
    <row r="346" spans="1:1" x14ac:dyDescent="0.3">
      <c r="A346" s="180"/>
    </row>
    <row r="347" spans="1:1" x14ac:dyDescent="0.3">
      <c r="A347" s="180"/>
    </row>
    <row r="348" spans="1:1" x14ac:dyDescent="0.3">
      <c r="A348" s="180"/>
    </row>
    <row r="349" spans="1:1" x14ac:dyDescent="0.3">
      <c r="A349" s="180"/>
    </row>
    <row r="350" spans="1:1" x14ac:dyDescent="0.3">
      <c r="A350" s="180"/>
    </row>
    <row r="351" spans="1:1" x14ac:dyDescent="0.3">
      <c r="A351" s="180"/>
    </row>
    <row r="352" spans="1:1" x14ac:dyDescent="0.3">
      <c r="A352" s="180"/>
    </row>
    <row r="353" spans="1:1" x14ac:dyDescent="0.3">
      <c r="A353" s="180"/>
    </row>
    <row r="354" spans="1:1" x14ac:dyDescent="0.3">
      <c r="A354" s="180"/>
    </row>
    <row r="355" spans="1:1" x14ac:dyDescent="0.3">
      <c r="A355" s="180"/>
    </row>
    <row r="356" spans="1:1" x14ac:dyDescent="0.3">
      <c r="A356" s="180"/>
    </row>
    <row r="357" spans="1:1" x14ac:dyDescent="0.3">
      <c r="A357" s="180"/>
    </row>
    <row r="358" spans="1:1" x14ac:dyDescent="0.3">
      <c r="A358" s="180"/>
    </row>
    <row r="359" spans="1:1" x14ac:dyDescent="0.3">
      <c r="A359" s="180"/>
    </row>
    <row r="360" spans="1:1" x14ac:dyDescent="0.3">
      <c r="A360" s="180"/>
    </row>
    <row r="361" spans="1:1" x14ac:dyDescent="0.3">
      <c r="A361" s="180"/>
    </row>
    <row r="362" spans="1:1" x14ac:dyDescent="0.3">
      <c r="A362" s="180"/>
    </row>
    <row r="363" spans="1:1" x14ac:dyDescent="0.3">
      <c r="A363" s="180"/>
    </row>
    <row r="364" spans="1:1" x14ac:dyDescent="0.3">
      <c r="A364" s="180"/>
    </row>
    <row r="365" spans="1:1" x14ac:dyDescent="0.3">
      <c r="A365" s="180"/>
    </row>
    <row r="366" spans="1:1" x14ac:dyDescent="0.3">
      <c r="A366" s="180"/>
    </row>
    <row r="367" spans="1:1" x14ac:dyDescent="0.3">
      <c r="A367" s="180"/>
    </row>
    <row r="368" spans="1:1" x14ac:dyDescent="0.3">
      <c r="A368" s="180"/>
    </row>
    <row r="369" spans="1:1" x14ac:dyDescent="0.3">
      <c r="A369" s="180"/>
    </row>
    <row r="370" spans="1:1" x14ac:dyDescent="0.3">
      <c r="A370" s="180"/>
    </row>
    <row r="371" spans="1:1" x14ac:dyDescent="0.3">
      <c r="A371" s="180"/>
    </row>
    <row r="372" spans="1:1" x14ac:dyDescent="0.3">
      <c r="A372" s="180"/>
    </row>
    <row r="373" spans="1:1" x14ac:dyDescent="0.3">
      <c r="A373" s="180"/>
    </row>
    <row r="374" spans="1:1" x14ac:dyDescent="0.3">
      <c r="A374" s="180"/>
    </row>
    <row r="375" spans="1:1" x14ac:dyDescent="0.3">
      <c r="A375" s="180"/>
    </row>
    <row r="376" spans="1:1" x14ac:dyDescent="0.3">
      <c r="A376" s="180"/>
    </row>
    <row r="377" spans="1:1" x14ac:dyDescent="0.3">
      <c r="A377" s="180"/>
    </row>
    <row r="378" spans="1:1" x14ac:dyDescent="0.3">
      <c r="A378" s="180"/>
    </row>
    <row r="379" spans="1:1" x14ac:dyDescent="0.3">
      <c r="A379" s="180"/>
    </row>
    <row r="380" spans="1:1" x14ac:dyDescent="0.3">
      <c r="A380" s="180"/>
    </row>
    <row r="381" spans="1:1" x14ac:dyDescent="0.3">
      <c r="A381" s="180"/>
    </row>
    <row r="382" spans="1:1" x14ac:dyDescent="0.3">
      <c r="A382" s="180"/>
    </row>
    <row r="383" spans="1:1" x14ac:dyDescent="0.3">
      <c r="A383" s="180"/>
    </row>
    <row r="384" spans="1:1" x14ac:dyDescent="0.3">
      <c r="A384" s="180"/>
    </row>
    <row r="385" spans="1:1" x14ac:dyDescent="0.3">
      <c r="A385" s="180"/>
    </row>
    <row r="386" spans="1:1" x14ac:dyDescent="0.3">
      <c r="A386" s="180"/>
    </row>
    <row r="387" spans="1:1" x14ac:dyDescent="0.3">
      <c r="A387" s="180"/>
    </row>
    <row r="388" spans="1:1" x14ac:dyDescent="0.3">
      <c r="A388" s="180"/>
    </row>
    <row r="389" spans="1:1" x14ac:dyDescent="0.3">
      <c r="A389" s="180"/>
    </row>
    <row r="390" spans="1:1" x14ac:dyDescent="0.3">
      <c r="A390" s="180"/>
    </row>
    <row r="391" spans="1:1" x14ac:dyDescent="0.3">
      <c r="A391" s="180"/>
    </row>
    <row r="392" spans="1:1" x14ac:dyDescent="0.3">
      <c r="A392" s="180"/>
    </row>
    <row r="393" spans="1:1" x14ac:dyDescent="0.3">
      <c r="A393" s="180"/>
    </row>
    <row r="394" spans="1:1" x14ac:dyDescent="0.3">
      <c r="A394" s="180"/>
    </row>
    <row r="395" spans="1:1" x14ac:dyDescent="0.3">
      <c r="A395" s="180"/>
    </row>
    <row r="396" spans="1:1" x14ac:dyDescent="0.3">
      <c r="A396" s="180"/>
    </row>
    <row r="397" spans="1:1" x14ac:dyDescent="0.3">
      <c r="A397" s="180"/>
    </row>
    <row r="398" spans="1:1" x14ac:dyDescent="0.3">
      <c r="A398" s="180"/>
    </row>
    <row r="399" spans="1:1" x14ac:dyDescent="0.3">
      <c r="A399" s="180"/>
    </row>
    <row r="400" spans="1:1" x14ac:dyDescent="0.3">
      <c r="A400" s="180"/>
    </row>
    <row r="401" spans="1:1" x14ac:dyDescent="0.3">
      <c r="A401" s="180"/>
    </row>
    <row r="402" spans="1:1" x14ac:dyDescent="0.3">
      <c r="A402" s="180"/>
    </row>
    <row r="403" spans="1:1" x14ac:dyDescent="0.3">
      <c r="A403" s="180"/>
    </row>
    <row r="404" spans="1:1" x14ac:dyDescent="0.3">
      <c r="A404" s="180"/>
    </row>
    <row r="405" spans="1:1" x14ac:dyDescent="0.3">
      <c r="A405" s="180"/>
    </row>
    <row r="406" spans="1:1" x14ac:dyDescent="0.3">
      <c r="A406" s="180"/>
    </row>
    <row r="407" spans="1:1" x14ac:dyDescent="0.3">
      <c r="A407" s="180"/>
    </row>
    <row r="408" spans="1:1" x14ac:dyDescent="0.3">
      <c r="A408" s="180"/>
    </row>
    <row r="409" spans="1:1" x14ac:dyDescent="0.3">
      <c r="A409" s="180"/>
    </row>
    <row r="410" spans="1:1" x14ac:dyDescent="0.3">
      <c r="A410" s="180"/>
    </row>
    <row r="411" spans="1:1" x14ac:dyDescent="0.3">
      <c r="A411" s="180"/>
    </row>
    <row r="412" spans="1:1" x14ac:dyDescent="0.3">
      <c r="A412" s="180"/>
    </row>
    <row r="413" spans="1:1" x14ac:dyDescent="0.3">
      <c r="A413" s="180"/>
    </row>
    <row r="414" spans="1:1" x14ac:dyDescent="0.3">
      <c r="A414" s="180"/>
    </row>
    <row r="415" spans="1:1" x14ac:dyDescent="0.3">
      <c r="A415" s="180"/>
    </row>
    <row r="416" spans="1:1" x14ac:dyDescent="0.3">
      <c r="A416" s="180"/>
    </row>
    <row r="417" spans="1:1" x14ac:dyDescent="0.3">
      <c r="A417" s="180"/>
    </row>
    <row r="418" spans="1:1" x14ac:dyDescent="0.3">
      <c r="A418" s="180"/>
    </row>
    <row r="419" spans="1:1" x14ac:dyDescent="0.3">
      <c r="A419" s="180"/>
    </row>
    <row r="420" spans="1:1" x14ac:dyDescent="0.3">
      <c r="A420" s="180"/>
    </row>
    <row r="421" spans="1:1" x14ac:dyDescent="0.3">
      <c r="A421" s="180"/>
    </row>
    <row r="422" spans="1:1" x14ac:dyDescent="0.3">
      <c r="A422" s="180"/>
    </row>
    <row r="423" spans="1:1" x14ac:dyDescent="0.3">
      <c r="A423" s="180"/>
    </row>
    <row r="424" spans="1:1" x14ac:dyDescent="0.3">
      <c r="A424" s="180"/>
    </row>
    <row r="425" spans="1:1" x14ac:dyDescent="0.3">
      <c r="A425" s="180"/>
    </row>
    <row r="426" spans="1:1" x14ac:dyDescent="0.3">
      <c r="A426" s="180"/>
    </row>
    <row r="427" spans="1:1" x14ac:dyDescent="0.3">
      <c r="A427" s="180"/>
    </row>
    <row r="428" spans="1:1" x14ac:dyDescent="0.3">
      <c r="A428" s="180"/>
    </row>
    <row r="429" spans="1:1" x14ac:dyDescent="0.3">
      <c r="A429" s="180"/>
    </row>
    <row r="430" spans="1:1" x14ac:dyDescent="0.3">
      <c r="A430" s="180"/>
    </row>
    <row r="431" spans="1:1" x14ac:dyDescent="0.3">
      <c r="A431" s="180"/>
    </row>
    <row r="432" spans="1:1" x14ac:dyDescent="0.3">
      <c r="A432" s="180"/>
    </row>
    <row r="433" spans="1:1" x14ac:dyDescent="0.3">
      <c r="A433" s="180"/>
    </row>
    <row r="434" spans="1:1" x14ac:dyDescent="0.3">
      <c r="A434" s="180"/>
    </row>
    <row r="435" spans="1:1" x14ac:dyDescent="0.3">
      <c r="A435" s="180"/>
    </row>
    <row r="436" spans="1:1" x14ac:dyDescent="0.3">
      <c r="A436" s="180"/>
    </row>
    <row r="437" spans="1:1" x14ac:dyDescent="0.3">
      <c r="A437" s="180"/>
    </row>
    <row r="438" spans="1:1" x14ac:dyDescent="0.3">
      <c r="A438" s="180"/>
    </row>
    <row r="439" spans="1:1" x14ac:dyDescent="0.3">
      <c r="A439" s="180"/>
    </row>
    <row r="440" spans="1:1" x14ac:dyDescent="0.3">
      <c r="A440" s="180"/>
    </row>
    <row r="441" spans="1:1" x14ac:dyDescent="0.3">
      <c r="A441" s="180"/>
    </row>
    <row r="442" spans="1:1" x14ac:dyDescent="0.3">
      <c r="A442" s="180"/>
    </row>
    <row r="443" spans="1:1" x14ac:dyDescent="0.3">
      <c r="A443" s="180"/>
    </row>
    <row r="444" spans="1:1" x14ac:dyDescent="0.3">
      <c r="A444" s="180"/>
    </row>
    <row r="445" spans="1:1" x14ac:dyDescent="0.3">
      <c r="A445" s="180"/>
    </row>
    <row r="446" spans="1:1" x14ac:dyDescent="0.3">
      <c r="A446" s="180"/>
    </row>
    <row r="447" spans="1:1" x14ac:dyDescent="0.3">
      <c r="A447" s="180"/>
    </row>
    <row r="448" spans="1:1" x14ac:dyDescent="0.3">
      <c r="A448" s="180"/>
    </row>
    <row r="449" spans="1:1" x14ac:dyDescent="0.3">
      <c r="A449" s="180"/>
    </row>
    <row r="450" spans="1:1" x14ac:dyDescent="0.3">
      <c r="A450" s="180"/>
    </row>
    <row r="451" spans="1:1" x14ac:dyDescent="0.3">
      <c r="A451" s="180"/>
    </row>
    <row r="452" spans="1:1" x14ac:dyDescent="0.3">
      <c r="A452" s="180"/>
    </row>
    <row r="453" spans="1:1" x14ac:dyDescent="0.3">
      <c r="A453" s="180"/>
    </row>
    <row r="454" spans="1:1" x14ac:dyDescent="0.3">
      <c r="A454" s="180"/>
    </row>
    <row r="455" spans="1:1" x14ac:dyDescent="0.3">
      <c r="A455" s="180"/>
    </row>
    <row r="456" spans="1:1" x14ac:dyDescent="0.3">
      <c r="A456" s="180"/>
    </row>
    <row r="457" spans="1:1" x14ac:dyDescent="0.3">
      <c r="A457" s="180"/>
    </row>
    <row r="458" spans="1:1" x14ac:dyDescent="0.3">
      <c r="A458" s="180"/>
    </row>
    <row r="459" spans="1:1" x14ac:dyDescent="0.3">
      <c r="A459" s="180"/>
    </row>
    <row r="460" spans="1:1" x14ac:dyDescent="0.3">
      <c r="A460" s="180"/>
    </row>
    <row r="461" spans="1:1" x14ac:dyDescent="0.3">
      <c r="A461" s="180"/>
    </row>
    <row r="462" spans="1:1" x14ac:dyDescent="0.3">
      <c r="A462" s="180"/>
    </row>
    <row r="463" spans="1:1" x14ac:dyDescent="0.3">
      <c r="A463" s="180"/>
    </row>
    <row r="464" spans="1:1" x14ac:dyDescent="0.3">
      <c r="A464" s="180"/>
    </row>
    <row r="465" spans="1:1" x14ac:dyDescent="0.3">
      <c r="A465" s="180"/>
    </row>
    <row r="466" spans="1:1" x14ac:dyDescent="0.3">
      <c r="A466" s="180"/>
    </row>
    <row r="467" spans="1:1" x14ac:dyDescent="0.3">
      <c r="A467" s="180"/>
    </row>
    <row r="468" spans="1:1" x14ac:dyDescent="0.3">
      <c r="A468" s="180"/>
    </row>
    <row r="469" spans="1:1" x14ac:dyDescent="0.3">
      <c r="A469" s="180"/>
    </row>
    <row r="470" spans="1:1" x14ac:dyDescent="0.3">
      <c r="A470" s="180"/>
    </row>
    <row r="471" spans="1:1" x14ac:dyDescent="0.3">
      <c r="A471" s="180"/>
    </row>
    <row r="472" spans="1:1" x14ac:dyDescent="0.3">
      <c r="A472" s="180"/>
    </row>
    <row r="473" spans="1:1" x14ac:dyDescent="0.3">
      <c r="A473" s="180"/>
    </row>
    <row r="474" spans="1:1" x14ac:dyDescent="0.3">
      <c r="A474" s="180"/>
    </row>
    <row r="475" spans="1:1" x14ac:dyDescent="0.3">
      <c r="A475" s="180"/>
    </row>
    <row r="476" spans="1:1" x14ac:dyDescent="0.3">
      <c r="A476" s="180"/>
    </row>
    <row r="477" spans="1:1" x14ac:dyDescent="0.3">
      <c r="A477" s="180"/>
    </row>
    <row r="478" spans="1:1" x14ac:dyDescent="0.3">
      <c r="A478" s="180"/>
    </row>
    <row r="479" spans="1:1" x14ac:dyDescent="0.3">
      <c r="A479" s="180"/>
    </row>
    <row r="480" spans="1:1" x14ac:dyDescent="0.3">
      <c r="A480" s="180"/>
    </row>
    <row r="481" spans="1:1" x14ac:dyDescent="0.3">
      <c r="A481" s="180"/>
    </row>
    <row r="482" spans="1:1" x14ac:dyDescent="0.3">
      <c r="A482" s="180"/>
    </row>
    <row r="483" spans="1:1" x14ac:dyDescent="0.3">
      <c r="A483" s="180"/>
    </row>
    <row r="484" spans="1:1" x14ac:dyDescent="0.3">
      <c r="A484" s="180"/>
    </row>
    <row r="485" spans="1:1" x14ac:dyDescent="0.3">
      <c r="A485" s="180"/>
    </row>
    <row r="486" spans="1:1" x14ac:dyDescent="0.3">
      <c r="A486" s="180"/>
    </row>
    <row r="487" spans="1:1" x14ac:dyDescent="0.3">
      <c r="A487" s="180"/>
    </row>
    <row r="488" spans="1:1" x14ac:dyDescent="0.3">
      <c r="A488" s="180"/>
    </row>
    <row r="489" spans="1:1" x14ac:dyDescent="0.3">
      <c r="A489" s="180"/>
    </row>
    <row r="490" spans="1:1" x14ac:dyDescent="0.3">
      <c r="A490" s="180"/>
    </row>
    <row r="491" spans="1:1" x14ac:dyDescent="0.3">
      <c r="A491" s="180"/>
    </row>
    <row r="492" spans="1:1" x14ac:dyDescent="0.3">
      <c r="A492" s="180"/>
    </row>
    <row r="493" spans="1:1" x14ac:dyDescent="0.3">
      <c r="A493" s="180"/>
    </row>
    <row r="494" spans="1:1" x14ac:dyDescent="0.3">
      <c r="A494" s="180"/>
    </row>
    <row r="495" spans="1:1" x14ac:dyDescent="0.3">
      <c r="A495" s="180"/>
    </row>
    <row r="496" spans="1:1" x14ac:dyDescent="0.3">
      <c r="A496" s="180"/>
    </row>
    <row r="497" spans="1:1" x14ac:dyDescent="0.3">
      <c r="A497" s="180"/>
    </row>
    <row r="498" spans="1:1" x14ac:dyDescent="0.3">
      <c r="A498" s="180"/>
    </row>
    <row r="499" spans="1:1" x14ac:dyDescent="0.3">
      <c r="A499" s="180"/>
    </row>
    <row r="500" spans="1:1" x14ac:dyDescent="0.3">
      <c r="A500" s="180"/>
    </row>
    <row r="501" spans="1:1" x14ac:dyDescent="0.3">
      <c r="A501" s="180"/>
    </row>
    <row r="502" spans="1:1" x14ac:dyDescent="0.3">
      <c r="A502" s="180"/>
    </row>
    <row r="503" spans="1:1" x14ac:dyDescent="0.3">
      <c r="A503" s="180"/>
    </row>
    <row r="504" spans="1:1" x14ac:dyDescent="0.3">
      <c r="A504" s="180"/>
    </row>
    <row r="505" spans="1:1" x14ac:dyDescent="0.3">
      <c r="A505" s="180"/>
    </row>
    <row r="506" spans="1:1" x14ac:dyDescent="0.3">
      <c r="A506" s="180"/>
    </row>
    <row r="507" spans="1:1" x14ac:dyDescent="0.3">
      <c r="A507" s="180"/>
    </row>
    <row r="508" spans="1:1" x14ac:dyDescent="0.3">
      <c r="A508" s="180"/>
    </row>
    <row r="509" spans="1:1" x14ac:dyDescent="0.3">
      <c r="A509" s="180"/>
    </row>
    <row r="510" spans="1:1" x14ac:dyDescent="0.3">
      <c r="A510" s="180"/>
    </row>
    <row r="511" spans="1:1" x14ac:dyDescent="0.3">
      <c r="A511" s="180"/>
    </row>
    <row r="512" spans="1:1" x14ac:dyDescent="0.3">
      <c r="A512" s="180"/>
    </row>
    <row r="513" spans="1:1" x14ac:dyDescent="0.3">
      <c r="A513" s="180"/>
    </row>
    <row r="514" spans="1:1" x14ac:dyDescent="0.3">
      <c r="A514" s="180"/>
    </row>
    <row r="515" spans="1:1" x14ac:dyDescent="0.3">
      <c r="A515" s="180"/>
    </row>
    <row r="516" spans="1:1" x14ac:dyDescent="0.3">
      <c r="A516" s="180"/>
    </row>
    <row r="517" spans="1:1" x14ac:dyDescent="0.3">
      <c r="A517" s="180"/>
    </row>
    <row r="518" spans="1:1" x14ac:dyDescent="0.3">
      <c r="A518" s="180"/>
    </row>
    <row r="519" spans="1:1" x14ac:dyDescent="0.3">
      <c r="A519" s="180"/>
    </row>
    <row r="520" spans="1:1" x14ac:dyDescent="0.3">
      <c r="A520" s="180"/>
    </row>
    <row r="521" spans="1:1" x14ac:dyDescent="0.3">
      <c r="A521" s="180"/>
    </row>
    <row r="522" spans="1:1" x14ac:dyDescent="0.3">
      <c r="A522" s="180"/>
    </row>
    <row r="523" spans="1:1" x14ac:dyDescent="0.3">
      <c r="A523" s="180"/>
    </row>
    <row r="524" spans="1:1" x14ac:dyDescent="0.3">
      <c r="A524" s="180"/>
    </row>
    <row r="525" spans="1:1" x14ac:dyDescent="0.3">
      <c r="A525" s="180"/>
    </row>
    <row r="526" spans="1:1" x14ac:dyDescent="0.3">
      <c r="A526" s="180"/>
    </row>
    <row r="527" spans="1:1" x14ac:dyDescent="0.3">
      <c r="A527" s="180"/>
    </row>
    <row r="528" spans="1:1" x14ac:dyDescent="0.3">
      <c r="A528" s="180"/>
    </row>
    <row r="529" spans="1:1" x14ac:dyDescent="0.3">
      <c r="A529" s="180"/>
    </row>
    <row r="530" spans="1:1" x14ac:dyDescent="0.3">
      <c r="A530" s="180"/>
    </row>
    <row r="531" spans="1:1" x14ac:dyDescent="0.3">
      <c r="A531" s="180"/>
    </row>
    <row r="532" spans="1:1" x14ac:dyDescent="0.3">
      <c r="A532" s="180"/>
    </row>
    <row r="533" spans="1:1" x14ac:dyDescent="0.3">
      <c r="A533" s="180"/>
    </row>
    <row r="534" spans="1:1" x14ac:dyDescent="0.3">
      <c r="A534" s="180"/>
    </row>
    <row r="535" spans="1:1" x14ac:dyDescent="0.3">
      <c r="A535" s="180"/>
    </row>
    <row r="536" spans="1:1" x14ac:dyDescent="0.3">
      <c r="A536" s="180"/>
    </row>
    <row r="537" spans="1:1" x14ac:dyDescent="0.3">
      <c r="A537" s="180"/>
    </row>
    <row r="538" spans="1:1" x14ac:dyDescent="0.3">
      <c r="A538" s="180"/>
    </row>
    <row r="539" spans="1:1" x14ac:dyDescent="0.3">
      <c r="A539" s="180"/>
    </row>
    <row r="540" spans="1:1" x14ac:dyDescent="0.3">
      <c r="A540" s="180"/>
    </row>
    <row r="541" spans="1:1" x14ac:dyDescent="0.3">
      <c r="A541" s="180"/>
    </row>
    <row r="542" spans="1:1" x14ac:dyDescent="0.3">
      <c r="A542" s="180"/>
    </row>
    <row r="543" spans="1:1" x14ac:dyDescent="0.3">
      <c r="A543" s="180"/>
    </row>
    <row r="544" spans="1:1" x14ac:dyDescent="0.3">
      <c r="A544" s="180"/>
    </row>
    <row r="545" spans="1:1" x14ac:dyDescent="0.3">
      <c r="A545" s="180"/>
    </row>
    <row r="546" spans="1:1" x14ac:dyDescent="0.3">
      <c r="A546" s="180"/>
    </row>
    <row r="547" spans="1:1" x14ac:dyDescent="0.3">
      <c r="A547" s="180"/>
    </row>
    <row r="548" spans="1:1" x14ac:dyDescent="0.3">
      <c r="A548" s="180"/>
    </row>
    <row r="549" spans="1:1" x14ac:dyDescent="0.3">
      <c r="A549" s="180"/>
    </row>
    <row r="550" spans="1:1" x14ac:dyDescent="0.3">
      <c r="A550" s="180"/>
    </row>
    <row r="551" spans="1:1" x14ac:dyDescent="0.3">
      <c r="A551" s="180"/>
    </row>
    <row r="552" spans="1:1" x14ac:dyDescent="0.3">
      <c r="A552" s="180"/>
    </row>
    <row r="553" spans="1:1" x14ac:dyDescent="0.3">
      <c r="A553" s="180"/>
    </row>
    <row r="554" spans="1:1" x14ac:dyDescent="0.3">
      <c r="A554" s="180"/>
    </row>
    <row r="555" spans="1:1" x14ac:dyDescent="0.3">
      <c r="A555" s="180"/>
    </row>
    <row r="556" spans="1:1" x14ac:dyDescent="0.3">
      <c r="A556" s="180"/>
    </row>
    <row r="557" spans="1:1" x14ac:dyDescent="0.3">
      <c r="A557" s="180"/>
    </row>
    <row r="558" spans="1:1" x14ac:dyDescent="0.3">
      <c r="A558" s="180"/>
    </row>
    <row r="559" spans="1:1" x14ac:dyDescent="0.3">
      <c r="A559" s="180"/>
    </row>
    <row r="560" spans="1:1" x14ac:dyDescent="0.3">
      <c r="A560" s="180"/>
    </row>
    <row r="561" spans="1:1" x14ac:dyDescent="0.3">
      <c r="A561" s="180"/>
    </row>
    <row r="562" spans="1:1" x14ac:dyDescent="0.3">
      <c r="A562" s="180"/>
    </row>
    <row r="563" spans="1:1" x14ac:dyDescent="0.3">
      <c r="A563" s="180"/>
    </row>
    <row r="564" spans="1:1" x14ac:dyDescent="0.3">
      <c r="A564" s="180"/>
    </row>
    <row r="565" spans="1:1" x14ac:dyDescent="0.3">
      <c r="A565" s="180"/>
    </row>
    <row r="566" spans="1:1" x14ac:dyDescent="0.3">
      <c r="A566" s="180"/>
    </row>
    <row r="567" spans="1:1" x14ac:dyDescent="0.3">
      <c r="A567" s="180"/>
    </row>
    <row r="568" spans="1:1" x14ac:dyDescent="0.3">
      <c r="A568" s="180"/>
    </row>
    <row r="569" spans="1:1" x14ac:dyDescent="0.3">
      <c r="A569" s="180"/>
    </row>
    <row r="570" spans="1:1" x14ac:dyDescent="0.3">
      <c r="A570" s="180"/>
    </row>
    <row r="571" spans="1:1" x14ac:dyDescent="0.3">
      <c r="A571" s="180"/>
    </row>
    <row r="572" spans="1:1" x14ac:dyDescent="0.3">
      <c r="A572" s="180"/>
    </row>
    <row r="573" spans="1:1" x14ac:dyDescent="0.3">
      <c r="A573" s="180"/>
    </row>
    <row r="574" spans="1:1" x14ac:dyDescent="0.3">
      <c r="A574" s="180"/>
    </row>
    <row r="575" spans="1:1" x14ac:dyDescent="0.3">
      <c r="A575" s="180"/>
    </row>
    <row r="576" spans="1:1" x14ac:dyDescent="0.3">
      <c r="A576" s="180"/>
    </row>
    <row r="577" spans="1:1" x14ac:dyDescent="0.3">
      <c r="A577" s="180"/>
    </row>
    <row r="578" spans="1:1" x14ac:dyDescent="0.3">
      <c r="A578" s="180"/>
    </row>
    <row r="579" spans="1:1" x14ac:dyDescent="0.3">
      <c r="A579" s="180"/>
    </row>
    <row r="580" spans="1:1" x14ac:dyDescent="0.3">
      <c r="A580" s="180"/>
    </row>
    <row r="581" spans="1:1" x14ac:dyDescent="0.3">
      <c r="A581" s="180"/>
    </row>
    <row r="582" spans="1:1" x14ac:dyDescent="0.3">
      <c r="A582" s="180"/>
    </row>
    <row r="583" spans="1:1" x14ac:dyDescent="0.3">
      <c r="A583" s="180"/>
    </row>
    <row r="584" spans="1:1" x14ac:dyDescent="0.3">
      <c r="A584" s="180"/>
    </row>
    <row r="585" spans="1:1" x14ac:dyDescent="0.3">
      <c r="A585" s="180"/>
    </row>
    <row r="586" spans="1:1" x14ac:dyDescent="0.3">
      <c r="A586" s="180"/>
    </row>
    <row r="587" spans="1:1" x14ac:dyDescent="0.3">
      <c r="A587" s="180"/>
    </row>
    <row r="588" spans="1:1" x14ac:dyDescent="0.3">
      <c r="A588" s="180"/>
    </row>
    <row r="589" spans="1:1" x14ac:dyDescent="0.3">
      <c r="A589" s="180"/>
    </row>
    <row r="590" spans="1:1" x14ac:dyDescent="0.3">
      <c r="A590" s="180"/>
    </row>
    <row r="591" spans="1:1" x14ac:dyDescent="0.3">
      <c r="A591" s="180"/>
    </row>
    <row r="592" spans="1:1" x14ac:dyDescent="0.3">
      <c r="A592" s="180"/>
    </row>
    <row r="593" spans="1:1" x14ac:dyDescent="0.3">
      <c r="A593" s="180"/>
    </row>
    <row r="594" spans="1:1" x14ac:dyDescent="0.3">
      <c r="A594" s="180"/>
    </row>
    <row r="595" spans="1:1" x14ac:dyDescent="0.3">
      <c r="A595" s="180"/>
    </row>
    <row r="596" spans="1:1" x14ac:dyDescent="0.3">
      <c r="A596" s="180"/>
    </row>
    <row r="597" spans="1:1" x14ac:dyDescent="0.3">
      <c r="A597" s="180"/>
    </row>
    <row r="598" spans="1:1" x14ac:dyDescent="0.3">
      <c r="A598" s="180"/>
    </row>
    <row r="599" spans="1:1" x14ac:dyDescent="0.3">
      <c r="A599" s="180"/>
    </row>
    <row r="600" spans="1:1" x14ac:dyDescent="0.3">
      <c r="A600" s="180"/>
    </row>
    <row r="601" spans="1:1" x14ac:dyDescent="0.3">
      <c r="A601" s="180"/>
    </row>
    <row r="602" spans="1:1" x14ac:dyDescent="0.3">
      <c r="A602" s="180"/>
    </row>
    <row r="603" spans="1:1" x14ac:dyDescent="0.3">
      <c r="A603" s="180"/>
    </row>
    <row r="604" spans="1:1" x14ac:dyDescent="0.3">
      <c r="A604" s="180"/>
    </row>
    <row r="605" spans="1:1" x14ac:dyDescent="0.3">
      <c r="A605" s="180"/>
    </row>
    <row r="606" spans="1:1" x14ac:dyDescent="0.3">
      <c r="A606" s="180"/>
    </row>
    <row r="607" spans="1:1" x14ac:dyDescent="0.3">
      <c r="A607" s="180"/>
    </row>
    <row r="608" spans="1:1" x14ac:dyDescent="0.3">
      <c r="A608" s="180"/>
    </row>
    <row r="609" spans="1:1" x14ac:dyDescent="0.3">
      <c r="A609" s="180"/>
    </row>
    <row r="610" spans="1:1" x14ac:dyDescent="0.3">
      <c r="A610" s="180"/>
    </row>
    <row r="611" spans="1:1" x14ac:dyDescent="0.3">
      <c r="A611" s="180"/>
    </row>
    <row r="612" spans="1:1" x14ac:dyDescent="0.3">
      <c r="A612" s="180"/>
    </row>
    <row r="613" spans="1:1" x14ac:dyDescent="0.3">
      <c r="A613" s="180"/>
    </row>
    <row r="614" spans="1:1" x14ac:dyDescent="0.3">
      <c r="A614" s="180"/>
    </row>
    <row r="615" spans="1:1" x14ac:dyDescent="0.3">
      <c r="A615" s="180"/>
    </row>
    <row r="616" spans="1:1" x14ac:dyDescent="0.3">
      <c r="A616" s="180"/>
    </row>
    <row r="617" spans="1:1" x14ac:dyDescent="0.3">
      <c r="A617" s="180"/>
    </row>
    <row r="618" spans="1:1" x14ac:dyDescent="0.3">
      <c r="A618" s="180"/>
    </row>
    <row r="619" spans="1:1" x14ac:dyDescent="0.3">
      <c r="A619" s="180"/>
    </row>
    <row r="620" spans="1:1" x14ac:dyDescent="0.3">
      <c r="A620" s="180"/>
    </row>
    <row r="621" spans="1:1" x14ac:dyDescent="0.3">
      <c r="A621" s="180"/>
    </row>
    <row r="622" spans="1:1" x14ac:dyDescent="0.3">
      <c r="A622" s="180"/>
    </row>
    <row r="623" spans="1:1" x14ac:dyDescent="0.3">
      <c r="A623" s="180"/>
    </row>
    <row r="624" spans="1:1" x14ac:dyDescent="0.3">
      <c r="A624" s="180"/>
    </row>
    <row r="625" spans="1:1" x14ac:dyDescent="0.3">
      <c r="A625" s="180"/>
    </row>
    <row r="626" spans="1:1" x14ac:dyDescent="0.3">
      <c r="A626" s="180"/>
    </row>
    <row r="627" spans="1:1" x14ac:dyDescent="0.3">
      <c r="A627" s="180"/>
    </row>
    <row r="628" spans="1:1" x14ac:dyDescent="0.3">
      <c r="A628" s="180"/>
    </row>
    <row r="629" spans="1:1" x14ac:dyDescent="0.3">
      <c r="A629" s="180"/>
    </row>
    <row r="630" spans="1:1" x14ac:dyDescent="0.3">
      <c r="A630" s="180"/>
    </row>
    <row r="631" spans="1:1" x14ac:dyDescent="0.3">
      <c r="A631" s="180"/>
    </row>
    <row r="632" spans="1:1" x14ac:dyDescent="0.3">
      <c r="A632" s="180"/>
    </row>
    <row r="633" spans="1:1" x14ac:dyDescent="0.3">
      <c r="A633" s="180"/>
    </row>
    <row r="634" spans="1:1" x14ac:dyDescent="0.3">
      <c r="A634" s="180"/>
    </row>
    <row r="635" spans="1:1" x14ac:dyDescent="0.3">
      <c r="A635" s="180"/>
    </row>
    <row r="636" spans="1:1" x14ac:dyDescent="0.3">
      <c r="A636" s="180"/>
    </row>
    <row r="637" spans="1:1" x14ac:dyDescent="0.3">
      <c r="A637" s="180"/>
    </row>
    <row r="638" spans="1:1" x14ac:dyDescent="0.3">
      <c r="A638" s="180"/>
    </row>
    <row r="639" spans="1:1" x14ac:dyDescent="0.3">
      <c r="A639" s="180"/>
    </row>
    <row r="640" spans="1:1" x14ac:dyDescent="0.3">
      <c r="A640" s="180"/>
    </row>
  </sheetData>
  <mergeCells count="9">
    <mergeCell ref="BU27:CA27"/>
    <mergeCell ref="BK27:BQ27"/>
    <mergeCell ref="A2:A3"/>
    <mergeCell ref="C27:I27"/>
    <mergeCell ref="BA27:BG27"/>
    <mergeCell ref="M27:S27"/>
    <mergeCell ref="W27:AC27"/>
    <mergeCell ref="AG27:AM27"/>
    <mergeCell ref="AQ27:AW27"/>
  </mergeCells>
  <hyperlinks>
    <hyperlink ref="BU27" r:id="rId1" xr:uid="{00000000-0004-0000-0800-000007000000}"/>
    <hyperlink ref="A4" location="myrangeS0" display="myrangeS0" xr:uid="{7869D571-4A2B-4BAB-9E68-DD24BC265391}"/>
    <hyperlink ref="A5" location="myrangeS1" display="myrangeS1" xr:uid="{2BC83E5D-BAF6-40C7-A3F4-FA99421929F5}"/>
    <hyperlink ref="A6" location="myrangeS2" display="myrangeS2" xr:uid="{90142B81-BC97-4463-8DB8-F3415D3D94CA}"/>
    <hyperlink ref="A7" location="myrangeS3" display="myrangeS3" xr:uid="{47883BB8-9434-4B5F-AE8C-75453268EE84}"/>
    <hyperlink ref="A8" location="myrangeS4" display="myrangeS4" xr:uid="{78379773-6DB4-4C7E-9DBC-C9EA45D21847}"/>
    <hyperlink ref="A9" location="myrangeS5" display="myrangeS5" xr:uid="{09AB8C3F-6BC6-4C4A-955F-25EDCCEAFC43}"/>
    <hyperlink ref="A10" location="myrangeS6" display="myrangeS6" xr:uid="{E68FB20B-D271-416D-ADA4-0785523BE6B1}"/>
    <hyperlink ref="A11" location="myrangeS7" display="myrangeS7" xr:uid="{E10A7591-1011-4CFB-AF6E-FC3930F0B31E}"/>
    <hyperlink ref="A12" location="myrangeS8" display="myrangeS8" xr:uid="{2D6A8E1E-861D-4E03-A9AB-C2803788EA54}"/>
    <hyperlink ref="A13" location="myrangeS9" display="myrangeS9" xr:uid="{18C1167F-A06B-4950-A54A-7D490A0BE955}"/>
    <hyperlink ref="A14" location="myrangeS10" display="myrangeS10" xr:uid="{C0C324CC-6B67-402A-863A-25AB070DBE41}"/>
    <hyperlink ref="A15" location="myrangeS11" display="myrangeS11" xr:uid="{EAE998D3-FA29-4661-80E0-748BF8BE152B}"/>
    <hyperlink ref="A16" location="myrangeS12" display="myrangeS12" xr:uid="{83803E15-4D2F-4636-A082-9ED9E33BA629}"/>
    <hyperlink ref="A17" location="myrangeS13" display="myrangeS13" xr:uid="{C54B5D53-9161-4EF8-8002-BA0130C349A2}"/>
    <hyperlink ref="A18" location="myrangeS14" display="myrangeS14" xr:uid="{53E16442-58B3-4CE2-B058-03437400D1E4}"/>
    <hyperlink ref="A19" location="myrangeS15" display="myrangeS15" xr:uid="{AE28B721-7D41-4854-B7CE-B3DF1EBD73FE}"/>
    <hyperlink ref="A20" location="myrangeS16" display="myrangeS16" xr:uid="{8C315423-D120-4BDC-BA0E-AE31589A38AB}"/>
    <hyperlink ref="A21" location="myrangeS17" display="myrangeS17" xr:uid="{D8DF4E95-18FE-47AA-B9F8-399D08DAF140}"/>
    <hyperlink ref="A22" location="myrangeS18" display="myrangeS18" xr:uid="{ED3F8489-0C80-445E-9648-B40C1F4741F1}"/>
    <hyperlink ref="A23" location="myrangeS19" display="myrangeS19" xr:uid="{1F2B773D-2A66-496C-9486-88AC0200A8A2}"/>
    <hyperlink ref="A24" location="myrangeS20" display="myrangeS20" xr:uid="{3074AAAF-544F-4A54-BD17-9F3338645375}"/>
    <hyperlink ref="A25" location="myrangeS21" display="myrangeS21" xr:uid="{A6C9D3B1-80C7-4DE4-A578-EBDF89AE1118}"/>
    <hyperlink ref="A26" location="myrangeS22" display="myrangeS22" xr:uid="{481240A6-4C32-4007-8485-A1C486F051F0}"/>
  </hyperlinks>
  <pageMargins left="0.7" right="0.7" top="0.75" bottom="0.75" header="0.3" footer="0.3"/>
  <pageSetup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3" customWidth="1"/>
    <col min="3" max="3" width="29.69921875" customWidth="1"/>
    <col min="4" max="9" width="7.796875" customWidth="1"/>
    <col min="10" max="11" width="1.09765625" customWidth="1"/>
    <col min="12" max="12" width="24.59765625" style="73" customWidth="1"/>
    <col min="13" max="13" width="29.69921875" customWidth="1"/>
    <col min="14" max="19" width="7.796875" customWidth="1"/>
    <col min="20" max="21" width="1.09765625" customWidth="1"/>
    <col min="22" max="22" width="24.59765625" style="73" customWidth="1"/>
    <col min="23" max="23" width="29.69921875" customWidth="1"/>
    <col min="24" max="29" width="7.796875" customWidth="1"/>
    <col min="30" max="31" width="1.09765625" customWidth="1"/>
    <col min="32" max="32" width="24.59765625" style="73" customWidth="1"/>
    <col min="33" max="33" width="29.69921875" customWidth="1"/>
    <col min="34" max="39" width="7.796875" customWidth="1"/>
    <col min="40" max="41" width="1.09765625" customWidth="1"/>
    <col min="42" max="42" width="24.59765625" style="73" customWidth="1"/>
    <col min="43" max="43" width="29.69921875" customWidth="1"/>
    <col min="44" max="49" width="7.796875" customWidth="1"/>
    <col min="50" max="51" width="1.09765625" customWidth="1"/>
    <col min="52" max="52" width="24.59765625" style="73" customWidth="1"/>
    <col min="53" max="53" width="29.69921875" style="73" customWidth="1"/>
    <col min="54" max="59" width="7.796875" customWidth="1"/>
    <col min="60" max="61" width="1.09765625" customWidth="1"/>
    <col min="62" max="62" width="24.59765625" style="73" customWidth="1"/>
    <col min="63" max="63" width="29.69921875" style="73" customWidth="1"/>
    <col min="64" max="69" width="7.796875" customWidth="1"/>
    <col min="70" max="71" width="1.09765625" customWidth="1"/>
    <col min="72" max="72" width="24.59765625" style="73" customWidth="1"/>
    <col min="73" max="73" width="29.69921875" style="73" customWidth="1"/>
    <col min="74" max="79" width="7.796875" customWidth="1"/>
    <col min="80" max="81" width="1.09765625" customWidth="1"/>
    <col min="82" max="82" width="24.59765625" style="73" customWidth="1"/>
    <col min="83" max="83" width="29.69921875" customWidth="1"/>
    <col min="84" max="89" width="7.796875" customWidth="1"/>
    <col min="90" max="91" width="1.09765625" customWidth="1"/>
    <col min="92" max="92" width="24.59765625" style="73" customWidth="1"/>
    <col min="93" max="93" width="29.69921875" customWidth="1"/>
    <col min="94" max="99" width="7.796875" customWidth="1"/>
    <col min="100" max="101" width="1.09765625" customWidth="1"/>
    <col min="102" max="102" width="24.59765625" style="73" customWidth="1"/>
    <col min="103" max="103" width="29.69921875" customWidth="1"/>
    <col min="104" max="109" width="7.796875" customWidth="1"/>
    <col min="110" max="111" width="1.09765625" customWidth="1"/>
    <col min="112" max="112" width="24.59765625" style="73" customWidth="1"/>
    <col min="113" max="113" width="29.69921875" customWidth="1"/>
    <col min="114" max="119" width="7.796875" customWidth="1"/>
    <col min="120" max="121" width="1.09765625" customWidth="1"/>
    <col min="122" max="122" width="24.59765625" style="73" customWidth="1"/>
    <col min="123" max="123" width="29.69921875" customWidth="1"/>
    <col min="124" max="129" width="7.796875" customWidth="1"/>
    <col min="130" max="131" width="1.09765625" customWidth="1"/>
    <col min="132" max="132" width="24.59765625" style="73" customWidth="1"/>
    <col min="133" max="133" width="29.69921875" customWidth="1"/>
    <col min="134" max="139" width="7.796875" customWidth="1"/>
    <col min="140" max="141" width="1.09765625" customWidth="1"/>
    <col min="142" max="142" width="24.59765625" style="73" customWidth="1"/>
    <col min="143" max="143" width="29.69921875" customWidth="1"/>
    <col min="144" max="149" width="7.796875" customWidth="1"/>
    <col min="150" max="151" width="1.09765625" customWidth="1"/>
    <col min="152" max="152" width="24.59765625" style="73" customWidth="1"/>
    <col min="153" max="153" width="29.69921875" customWidth="1"/>
    <col min="154" max="159" width="7.796875" customWidth="1"/>
    <col min="160" max="161" width="1.09765625" customWidth="1"/>
    <col min="162" max="162" width="24.59765625" style="73" customWidth="1"/>
    <col min="163" max="163" width="29.69921875" customWidth="1"/>
    <col min="164" max="169" width="7.796875" customWidth="1"/>
    <col min="170" max="171" width="1.09765625" customWidth="1"/>
    <col min="172" max="172" width="24.59765625" style="73" customWidth="1"/>
    <col min="173" max="173" width="29.69921875" customWidth="1"/>
    <col min="174" max="179" width="7.796875" customWidth="1"/>
    <col min="180" max="181" width="1.09765625" customWidth="1"/>
    <col min="182" max="182" width="24.59765625" style="73" customWidth="1"/>
    <col min="183" max="183" width="29.69921875" customWidth="1"/>
    <col min="184" max="189" width="7.796875" customWidth="1"/>
    <col min="190" max="191" width="1.09765625" customWidth="1"/>
    <col min="192" max="192" width="24.59765625" style="73" customWidth="1"/>
    <col min="193" max="193" width="29.69921875" customWidth="1"/>
    <col min="194" max="199" width="7.796875" customWidth="1"/>
    <col min="200" max="201" width="1.09765625" customWidth="1"/>
    <col min="202" max="202" width="24.59765625" style="73" customWidth="1"/>
    <col min="203" max="203" width="29.69921875" customWidth="1"/>
    <col min="204" max="209" width="7.796875" customWidth="1"/>
    <col min="210" max="211" width="1.09765625" customWidth="1"/>
    <col min="212" max="212" width="24.59765625" style="73" customWidth="1"/>
    <col min="213" max="213" width="29.69921875" customWidth="1"/>
    <col min="214" max="219" width="7.796875" customWidth="1"/>
    <col min="220" max="221" width="1.09765625" customWidth="1"/>
    <col min="222" max="222" width="24.59765625" style="73" customWidth="1"/>
    <col min="223" max="223" width="29.69921875" customWidth="1"/>
    <col min="224" max="229" width="7.796875" customWidth="1"/>
    <col min="230" max="231" width="1.09765625" customWidth="1"/>
    <col min="232" max="232" width="24.59765625" style="73" customWidth="1"/>
    <col min="233" max="233" width="29.69921875" customWidth="1"/>
    <col min="234" max="239" width="7.796875" customWidth="1"/>
    <col min="240" max="241" width="1.09765625" customWidth="1"/>
  </cols>
  <sheetData>
    <row r="1" spans="1:232" s="151" customFormat="1" ht="30" customHeight="1" x14ac:dyDescent="0.3">
      <c r="B1" s="620" t="str">
        <f>HLOOKUP(Introduction!$G$4,nametranslations,124,FALSE)</f>
        <v>Hygiene in Schools</v>
      </c>
      <c r="C1" s="186" t="s">
        <v>174</v>
      </c>
      <c r="D1" s="157" t="str">
        <f>+Introduction!$C$7</f>
        <v>Solomon Islands</v>
      </c>
      <c r="E1" s="157"/>
      <c r="F1" s="157"/>
      <c r="G1" s="157"/>
      <c r="H1" s="157"/>
      <c r="I1" s="166"/>
      <c r="J1" s="149"/>
      <c r="K1" s="149"/>
      <c r="L1" s="620" t="str">
        <f>HLOOKUP(Introduction!$G$4,nametranslations,124,FALSE)</f>
        <v>Hygiene in Schools</v>
      </c>
      <c r="M1" s="186" t="s">
        <v>174</v>
      </c>
      <c r="N1" s="157" t="str">
        <f>+Introduction!$C$7</f>
        <v>Solomon Islands</v>
      </c>
      <c r="O1" s="157"/>
      <c r="P1" s="157"/>
      <c r="Q1" s="157"/>
      <c r="R1" s="157"/>
      <c r="S1" s="166"/>
      <c r="T1" s="149"/>
      <c r="U1" s="149"/>
      <c r="V1" s="620" t="str">
        <f>HLOOKUP(Introduction!$G$4,nametranslations,124,FALSE)</f>
        <v>Hygiene in Schools</v>
      </c>
      <c r="W1" s="186">
        <v>2017</v>
      </c>
      <c r="X1" s="157" t="str">
        <f>+Introduction!$C$7</f>
        <v>Solomon Islands</v>
      </c>
      <c r="Y1" s="157"/>
      <c r="Z1" s="157"/>
      <c r="AA1" s="157"/>
      <c r="AB1" s="157"/>
      <c r="AC1" s="166"/>
      <c r="AD1" s="149"/>
      <c r="AE1" s="149"/>
      <c r="AF1" s="620" t="str">
        <f>HLOOKUP(Introduction!$G$4,nametranslations,124,FALSE)</f>
        <v>Hygiene in Schools</v>
      </c>
      <c r="AG1" s="186">
        <v>2018</v>
      </c>
      <c r="AH1" s="157" t="str">
        <f>+Introduction!$C$7</f>
        <v>Solomon Islands</v>
      </c>
      <c r="AI1" s="157"/>
      <c r="AJ1" s="157"/>
      <c r="AK1" s="157"/>
      <c r="AL1" s="157"/>
      <c r="AM1" s="166"/>
      <c r="AN1" s="149"/>
      <c r="AO1" s="149"/>
      <c r="AP1" s="620" t="str">
        <f>HLOOKUP(Introduction!$G$4,nametranslations,124,FALSE)</f>
        <v>Hygiene in Schools</v>
      </c>
      <c r="AQ1" s="186">
        <v>2019</v>
      </c>
      <c r="AR1" s="157" t="str">
        <f>+Introduction!$C$7</f>
        <v>Solomon Islands</v>
      </c>
      <c r="AS1" s="157"/>
      <c r="AT1" s="157"/>
      <c r="AU1" s="157"/>
      <c r="AV1" s="157"/>
      <c r="AW1" s="166"/>
      <c r="AX1" s="149"/>
      <c r="AY1" s="149"/>
      <c r="AZ1" s="620" t="str">
        <f>HLOOKUP(Introduction!$G$4,nametranslations,124,FALSE)</f>
        <v>Hygiene in Schools</v>
      </c>
      <c r="BA1" s="186">
        <v>2023</v>
      </c>
      <c r="BB1" s="157" t="str">
        <f>+Introduction!$C$7</f>
        <v>Solomon Islands</v>
      </c>
      <c r="BC1" s="157"/>
      <c r="BD1" s="157"/>
      <c r="BE1" s="157"/>
      <c r="BF1" s="157"/>
      <c r="BG1" s="166"/>
      <c r="BH1" s="149"/>
      <c r="BI1" s="149"/>
      <c r="BJ1" s="620" t="str">
        <f>HLOOKUP(Introduction!$G$4,nametranslations,124,FALSE)</f>
        <v>Hygiene in Schools</v>
      </c>
      <c r="BK1" s="186">
        <v>2024</v>
      </c>
      <c r="BL1" s="157" t="str">
        <f>+Introduction!$C$7</f>
        <v>Solomon Islands</v>
      </c>
      <c r="BM1" s="157"/>
      <c r="BN1" s="157"/>
      <c r="BO1" s="157"/>
      <c r="BP1" s="157"/>
      <c r="BQ1" s="166"/>
      <c r="BR1" s="149"/>
      <c r="BS1" s="149"/>
      <c r="BT1" s="620" t="str">
        <f>HLOOKUP(Introduction!$G$4,nametranslations,124,FALSE)</f>
        <v>Hygiene in Schools</v>
      </c>
      <c r="BU1" s="186">
        <v>2024</v>
      </c>
      <c r="BV1" s="157" t="str">
        <f>+Introduction!$C$7</f>
        <v>Solomon Islands</v>
      </c>
      <c r="BW1" s="157"/>
      <c r="BX1" s="157"/>
      <c r="BY1" s="157"/>
      <c r="BZ1" s="157"/>
      <c r="CA1" s="166"/>
      <c r="CB1" s="149"/>
      <c r="CC1" s="149"/>
    </row>
    <row r="2" spans="1:232" s="151" customFormat="1" ht="30" customHeight="1" x14ac:dyDescent="0.3">
      <c r="A2" s="359" t="s">
        <v>259</v>
      </c>
      <c r="B2" s="158" t="s">
        <v>172</v>
      </c>
      <c r="C2" s="147" t="s">
        <v>127</v>
      </c>
      <c r="D2" s="147" t="s">
        <v>130</v>
      </c>
      <c r="E2" s="159"/>
      <c r="F2" s="159"/>
      <c r="G2" s="159"/>
      <c r="H2" s="159"/>
      <c r="I2" s="167"/>
      <c r="J2" s="152" t="s">
        <v>175</v>
      </c>
      <c r="K2" s="152"/>
      <c r="L2" s="158" t="s">
        <v>173</v>
      </c>
      <c r="M2" s="147" t="s">
        <v>145</v>
      </c>
      <c r="N2" s="147" t="s">
        <v>144</v>
      </c>
      <c r="O2" s="159"/>
      <c r="P2" s="159"/>
      <c r="Q2" s="159"/>
      <c r="R2" s="159"/>
      <c r="S2" s="167"/>
      <c r="T2" s="152" t="s">
        <v>175</v>
      </c>
      <c r="U2" s="152"/>
      <c r="V2" s="158" t="s">
        <v>189</v>
      </c>
      <c r="W2" s="147" t="s">
        <v>145</v>
      </c>
      <c r="X2" s="147" t="s">
        <v>144</v>
      </c>
      <c r="Y2" s="159"/>
      <c r="Z2" s="159"/>
      <c r="AA2" s="159"/>
      <c r="AB2" s="159"/>
      <c r="AC2" s="167"/>
      <c r="AD2" s="152" t="s">
        <v>175</v>
      </c>
      <c r="AE2" s="152"/>
      <c r="AF2" s="158" t="s">
        <v>193</v>
      </c>
      <c r="AG2" s="147" t="s">
        <v>127</v>
      </c>
      <c r="AH2" s="147" t="s">
        <v>194</v>
      </c>
      <c r="AI2" s="159"/>
      <c r="AJ2" s="159"/>
      <c r="AK2" s="159"/>
      <c r="AL2" s="159"/>
      <c r="AM2" s="167"/>
      <c r="AN2" s="152" t="s">
        <v>175</v>
      </c>
      <c r="AO2" s="152"/>
      <c r="AP2" s="158" t="s">
        <v>190</v>
      </c>
      <c r="AQ2" s="147" t="s">
        <v>145</v>
      </c>
      <c r="AR2" s="147" t="s">
        <v>144</v>
      </c>
      <c r="AS2" s="159"/>
      <c r="AT2" s="159"/>
      <c r="AU2" s="159"/>
      <c r="AV2" s="159"/>
      <c r="AW2" s="167"/>
      <c r="AX2" s="152" t="s">
        <v>175</v>
      </c>
      <c r="AY2" s="152"/>
      <c r="AZ2" s="158" t="s">
        <v>277</v>
      </c>
      <c r="BA2" s="147" t="s">
        <v>145</v>
      </c>
      <c r="BB2" s="147" t="s">
        <v>144</v>
      </c>
      <c r="BC2" s="159"/>
      <c r="BD2" s="159"/>
      <c r="BE2" s="159"/>
      <c r="BF2" s="159"/>
      <c r="BG2" s="167"/>
      <c r="BH2" s="152" t="s">
        <v>175</v>
      </c>
      <c r="BI2" s="152"/>
      <c r="BJ2" s="158" t="s">
        <v>278</v>
      </c>
      <c r="BK2" s="147" t="s">
        <v>145</v>
      </c>
      <c r="BL2" s="147" t="s">
        <v>144</v>
      </c>
      <c r="BM2" s="159"/>
      <c r="BN2" s="159"/>
      <c r="BO2" s="159"/>
      <c r="BP2" s="159"/>
      <c r="BQ2" s="167"/>
      <c r="BR2" s="152" t="s">
        <v>175</v>
      </c>
      <c r="BS2" s="152"/>
      <c r="BT2" s="158" t="s">
        <v>280</v>
      </c>
      <c r="BU2" s="147" t="s">
        <v>127</v>
      </c>
      <c r="BV2" s="147" t="s">
        <v>281</v>
      </c>
      <c r="BW2" s="159"/>
      <c r="BX2" s="159"/>
      <c r="BY2" s="159"/>
      <c r="BZ2" s="159"/>
      <c r="CA2" s="167"/>
      <c r="CB2" s="152" t="s">
        <v>175</v>
      </c>
      <c r="CC2" s="152"/>
    </row>
    <row r="3" spans="1:232" s="129" customFormat="1" ht="18" customHeight="1" x14ac:dyDescent="0.3">
      <c r="A3" s="359"/>
      <c r="B3" s="175" t="str">
        <f>HLOOKUP(Introduction!$G$4,nametranslations,152,FALSE)</f>
        <v>Definition</v>
      </c>
      <c r="C3" s="176" t="str">
        <f>HLOOKUP(Introduction!$G$4,nametranslations,102,FALSE)</f>
        <v>Estimates (%)</v>
      </c>
      <c r="D3" s="177" t="str">
        <f>HLOOKUP(Introduction!$G$4,nametranslations,24,FALSE)</f>
        <v>Total</v>
      </c>
      <c r="E3" s="177" t="str">
        <f>HLOOKUP(Introduction!$G$4,nametranslations,26,FALSE)</f>
        <v>Urban</v>
      </c>
      <c r="F3" s="177" t="str">
        <f>HLOOKUP(Introduction!$G$4,nametranslations,25,FALSE)</f>
        <v>Rural</v>
      </c>
      <c r="G3" s="177" t="str">
        <f>HLOOKUP(Introduction!$G$4,nametranslations,27,FALSE)</f>
        <v>Pre-primary</v>
      </c>
      <c r="H3" s="177" t="str">
        <f>HLOOKUP(Introduction!$G$4,nametranslations,28,FALSE)</f>
        <v>Primary</v>
      </c>
      <c r="I3" s="178" t="str">
        <f>HLOOKUP(Introduction!$G$4,nametranslations,29,FALSE)</f>
        <v>Secondary</v>
      </c>
      <c r="J3" s="127"/>
      <c r="K3" s="127"/>
      <c r="L3" s="175" t="str">
        <f>HLOOKUP(Introduction!$G$4,nametranslations,152,FALSE)</f>
        <v>Definition</v>
      </c>
      <c r="M3" s="176" t="str">
        <f>HLOOKUP(Introduction!$G$4,nametranslations,102,FALSE)</f>
        <v>Estimates (%)</v>
      </c>
      <c r="N3" s="177" t="str">
        <f>HLOOKUP(Introduction!$G$4,nametranslations,24,FALSE)</f>
        <v>Total</v>
      </c>
      <c r="O3" s="177" t="str">
        <f>HLOOKUP(Introduction!$G$4,nametranslations,26,FALSE)</f>
        <v>Urban</v>
      </c>
      <c r="P3" s="177" t="str">
        <f>HLOOKUP(Introduction!$G$4,nametranslations,25,FALSE)</f>
        <v>Rural</v>
      </c>
      <c r="Q3" s="177" t="str">
        <f>HLOOKUP(Introduction!$G$4,nametranslations,27,FALSE)</f>
        <v>Pre-primary</v>
      </c>
      <c r="R3" s="177" t="str">
        <f>HLOOKUP(Introduction!$G$4,nametranslations,28,FALSE)</f>
        <v>Primary</v>
      </c>
      <c r="S3" s="178" t="str">
        <f>HLOOKUP(Introduction!$G$4,nametranslations,29,FALSE)</f>
        <v>Secondary</v>
      </c>
      <c r="T3" s="127"/>
      <c r="U3" s="127"/>
      <c r="V3" s="175" t="str">
        <f>HLOOKUP(Introduction!$G$4,nametranslations,152,FALSE)</f>
        <v>Definition</v>
      </c>
      <c r="W3" s="176" t="str">
        <f>HLOOKUP(Introduction!$G$4,nametranslations,102,FALSE)</f>
        <v>Estimates (%)</v>
      </c>
      <c r="X3" s="177" t="str">
        <f>HLOOKUP(Introduction!$G$4,nametranslations,24,FALSE)</f>
        <v>Total</v>
      </c>
      <c r="Y3" s="177" t="str">
        <f>HLOOKUP(Introduction!$G$4,nametranslations,26,FALSE)</f>
        <v>Urban</v>
      </c>
      <c r="Z3" s="177" t="str">
        <f>HLOOKUP(Introduction!$G$4,nametranslations,25,FALSE)</f>
        <v>Rural</v>
      </c>
      <c r="AA3" s="177" t="str">
        <f>HLOOKUP(Introduction!$G$4,nametranslations,27,FALSE)</f>
        <v>Pre-primary</v>
      </c>
      <c r="AB3" s="177" t="str">
        <f>HLOOKUP(Introduction!$G$4,nametranslations,28,FALSE)</f>
        <v>Primary</v>
      </c>
      <c r="AC3" s="178" t="str">
        <f>HLOOKUP(Introduction!$G$4,nametranslations,29,FALSE)</f>
        <v>Secondary</v>
      </c>
      <c r="AD3" s="127"/>
      <c r="AE3" s="127"/>
      <c r="AF3" s="175" t="str">
        <f>HLOOKUP(Introduction!$G$4,nametranslations,152,FALSE)</f>
        <v>Definition</v>
      </c>
      <c r="AG3" s="176" t="str">
        <f>HLOOKUP(Introduction!$G$4,nametranslations,102,FALSE)</f>
        <v>Estimates (%)</v>
      </c>
      <c r="AH3" s="177" t="str">
        <f>HLOOKUP(Introduction!$G$4,nametranslations,24,FALSE)</f>
        <v>Total</v>
      </c>
      <c r="AI3" s="177" t="str">
        <f>HLOOKUP(Introduction!$G$4,nametranslations,26,FALSE)</f>
        <v>Urban</v>
      </c>
      <c r="AJ3" s="177" t="str">
        <f>HLOOKUP(Introduction!$G$4,nametranslations,25,FALSE)</f>
        <v>Rural</v>
      </c>
      <c r="AK3" s="177" t="str">
        <f>HLOOKUP(Introduction!$G$4,nametranslations,27,FALSE)</f>
        <v>Pre-primary</v>
      </c>
      <c r="AL3" s="177" t="str">
        <f>HLOOKUP(Introduction!$G$4,nametranslations,28,FALSE)</f>
        <v>Primary</v>
      </c>
      <c r="AM3" s="178" t="str">
        <f>HLOOKUP(Introduction!$G$4,nametranslations,29,FALSE)</f>
        <v>Secondary</v>
      </c>
      <c r="AN3" s="127"/>
      <c r="AO3" s="127"/>
      <c r="AP3" s="175" t="str">
        <f>HLOOKUP(Introduction!$G$4,nametranslations,152,FALSE)</f>
        <v>Definition</v>
      </c>
      <c r="AQ3" s="176" t="str">
        <f>HLOOKUP(Introduction!$G$4,nametranslations,102,FALSE)</f>
        <v>Estimates (%)</v>
      </c>
      <c r="AR3" s="177" t="str">
        <f>HLOOKUP(Introduction!$G$4,nametranslations,24,FALSE)</f>
        <v>Total</v>
      </c>
      <c r="AS3" s="177" t="str">
        <f>HLOOKUP(Introduction!$G$4,nametranslations,26,FALSE)</f>
        <v>Urban</v>
      </c>
      <c r="AT3" s="177" t="str">
        <f>HLOOKUP(Introduction!$G$4,nametranslations,25,FALSE)</f>
        <v>Rural</v>
      </c>
      <c r="AU3" s="177" t="str">
        <f>HLOOKUP(Introduction!$G$4,nametranslations,27,FALSE)</f>
        <v>Pre-primary</v>
      </c>
      <c r="AV3" s="177" t="str">
        <f>HLOOKUP(Introduction!$G$4,nametranslations,28,FALSE)</f>
        <v>Primary</v>
      </c>
      <c r="AW3" s="178" t="str">
        <f>HLOOKUP(Introduction!$G$4,nametranslations,29,FALSE)</f>
        <v>Secondary</v>
      </c>
      <c r="AX3" s="127"/>
      <c r="AY3" s="127"/>
      <c r="AZ3" s="175" t="str">
        <f>HLOOKUP(Introduction!$G$4,nametranslations,152,FALSE)</f>
        <v>Definition</v>
      </c>
      <c r="BA3" s="176" t="str">
        <f>HLOOKUP(Introduction!$G$4,nametranslations,102,FALSE)</f>
        <v>Estimates (%)</v>
      </c>
      <c r="BB3" s="177" t="str">
        <f>HLOOKUP(Introduction!$G$4,nametranslations,24,FALSE)</f>
        <v>Total</v>
      </c>
      <c r="BC3" s="177" t="str">
        <f>HLOOKUP(Introduction!$G$4,nametranslations,26,FALSE)</f>
        <v>Urban</v>
      </c>
      <c r="BD3" s="177" t="str">
        <f>HLOOKUP(Introduction!$G$4,nametranslations,25,FALSE)</f>
        <v>Rural</v>
      </c>
      <c r="BE3" s="177" t="str">
        <f>HLOOKUP(Introduction!$G$4,nametranslations,27,FALSE)</f>
        <v>Pre-primary</v>
      </c>
      <c r="BF3" s="177" t="str">
        <f>HLOOKUP(Introduction!$G$4,nametranslations,28,FALSE)</f>
        <v>Primary</v>
      </c>
      <c r="BG3" s="178" t="str">
        <f>HLOOKUP(Introduction!$G$4,nametranslations,29,FALSE)</f>
        <v>Secondary</v>
      </c>
      <c r="BH3" s="127"/>
      <c r="BI3" s="127"/>
      <c r="BJ3" s="175" t="str">
        <f>HLOOKUP(Introduction!$G$4,nametranslations,152,FALSE)</f>
        <v>Definition</v>
      </c>
      <c r="BK3" s="176" t="str">
        <f>HLOOKUP(Introduction!$G$4,nametranslations,102,FALSE)</f>
        <v>Estimates (%)</v>
      </c>
      <c r="BL3" s="177" t="str">
        <f>HLOOKUP(Introduction!$G$4,nametranslations,24,FALSE)</f>
        <v>Total</v>
      </c>
      <c r="BM3" s="177" t="str">
        <f>HLOOKUP(Introduction!$G$4,nametranslations,26,FALSE)</f>
        <v>Urban</v>
      </c>
      <c r="BN3" s="177" t="str">
        <f>HLOOKUP(Introduction!$G$4,nametranslations,25,FALSE)</f>
        <v>Rural</v>
      </c>
      <c r="BO3" s="177" t="str">
        <f>HLOOKUP(Introduction!$G$4,nametranslations,27,FALSE)</f>
        <v>Pre-primary</v>
      </c>
      <c r="BP3" s="177" t="str">
        <f>HLOOKUP(Introduction!$G$4,nametranslations,28,FALSE)</f>
        <v>Primary</v>
      </c>
      <c r="BQ3" s="178" t="str">
        <f>HLOOKUP(Introduction!$G$4,nametranslations,29,FALSE)</f>
        <v>Secondary</v>
      </c>
      <c r="BR3" s="127"/>
      <c r="BS3" s="127"/>
      <c r="BT3" s="175" t="str">
        <f>HLOOKUP(Introduction!$G$4,nametranslations,152,FALSE)</f>
        <v>Definition</v>
      </c>
      <c r="BU3" s="176" t="str">
        <f>HLOOKUP(Introduction!$G$4,nametranslations,102,FALSE)</f>
        <v>Estimates (%)</v>
      </c>
      <c r="BV3" s="177" t="str">
        <f>HLOOKUP(Introduction!$G$4,nametranslations,24,FALSE)</f>
        <v>Total</v>
      </c>
      <c r="BW3" s="177" t="str">
        <f>HLOOKUP(Introduction!$G$4,nametranslations,26,FALSE)</f>
        <v>Urban</v>
      </c>
      <c r="BX3" s="177" t="str">
        <f>HLOOKUP(Introduction!$G$4,nametranslations,25,FALSE)</f>
        <v>Rural</v>
      </c>
      <c r="BY3" s="177" t="str">
        <f>HLOOKUP(Introduction!$G$4,nametranslations,27,FALSE)</f>
        <v>Pre-primary</v>
      </c>
      <c r="BZ3" s="177" t="str">
        <f>HLOOKUP(Introduction!$G$4,nametranslations,28,FALSE)</f>
        <v>Primary</v>
      </c>
      <c r="CA3" s="178" t="str">
        <f>HLOOKUP(Introduction!$G$4,nametranslations,29,FALSE)</f>
        <v>Secondary</v>
      </c>
      <c r="CB3" s="127"/>
      <c r="CC3" s="127"/>
      <c r="CD3" s="128"/>
      <c r="CN3" s="128"/>
      <c r="CX3" s="128"/>
      <c r="DH3" s="128"/>
      <c r="DR3" s="128"/>
      <c r="EB3" s="128"/>
      <c r="EL3" s="128"/>
      <c r="EV3" s="128"/>
      <c r="FF3" s="128"/>
      <c r="FP3" s="128"/>
      <c r="FZ3" s="128"/>
      <c r="GJ3" s="128"/>
      <c r="GT3" s="128"/>
      <c r="HD3" s="128"/>
      <c r="HN3" s="128"/>
      <c r="HX3" s="128"/>
    </row>
    <row r="4" spans="1:232" s="2" customFormat="1" x14ac:dyDescent="0.3">
      <c r="A4" s="646" t="str">
        <f>IF(ISBLANK('Data Summary'!A6),"",'Data Summary'!A6)</f>
        <v>SLB_2016_SUR</v>
      </c>
      <c r="B4" s="67"/>
      <c r="C4" s="49" t="str">
        <f>HLOOKUP(Introduction!$G$4,nametranslations,118,FALSE)</f>
        <v>No facility</v>
      </c>
      <c r="D4" s="5"/>
      <c r="E4" s="5"/>
      <c r="F4" s="5">
        <v>62</v>
      </c>
      <c r="G4" s="5"/>
      <c r="H4" s="5"/>
      <c r="I4" s="22"/>
      <c r="J4" s="20"/>
      <c r="K4" s="20"/>
      <c r="L4" s="80"/>
      <c r="M4" s="49" t="str">
        <f>HLOOKUP(Introduction!$G$4,nametranslations,118,FALSE)</f>
        <v>No facility</v>
      </c>
      <c r="N4" s="5"/>
      <c r="O4" s="5"/>
      <c r="P4" s="5"/>
      <c r="Q4" s="5"/>
      <c r="R4" s="5"/>
      <c r="S4" s="22"/>
      <c r="T4" s="20"/>
      <c r="U4" s="20"/>
      <c r="V4" s="80"/>
      <c r="W4" s="49" t="str">
        <f>HLOOKUP(Introduction!$G$4,nametranslations,118,FALSE)</f>
        <v>No facility</v>
      </c>
      <c r="X4" s="5"/>
      <c r="Y4" s="5"/>
      <c r="Z4" s="5"/>
      <c r="AA4" s="5"/>
      <c r="AB4" s="5"/>
      <c r="AC4" s="22"/>
      <c r="AD4" s="20"/>
      <c r="AE4" s="20"/>
      <c r="AF4" s="67" t="s">
        <v>223</v>
      </c>
      <c r="AG4" s="49" t="str">
        <f>HLOOKUP(Introduction!$G$4,nametranslations,118,FALSE)</f>
        <v>No facility</v>
      </c>
      <c r="AH4" s="5">
        <v>75.547101189343479</v>
      </c>
      <c r="AI4" s="5"/>
      <c r="AJ4" s="5"/>
      <c r="AK4" s="5">
        <v>49.328859999999999</v>
      </c>
      <c r="AL4" s="5">
        <v>85.945949999999996</v>
      </c>
      <c r="AM4" s="22">
        <v>85.858590000000007</v>
      </c>
      <c r="AN4" s="20"/>
      <c r="AO4" s="20"/>
      <c r="AP4" s="80"/>
      <c r="AQ4" s="49" t="str">
        <f>HLOOKUP(Introduction!$G$4,nametranslations,118,FALSE)</f>
        <v>No facility</v>
      </c>
      <c r="AR4" s="5"/>
      <c r="AS4" s="5"/>
      <c r="AT4" s="5"/>
      <c r="AU4" s="5"/>
      <c r="AV4" s="5"/>
      <c r="AW4" s="22"/>
      <c r="AX4" s="20"/>
      <c r="AY4" s="20"/>
      <c r="AZ4" s="80"/>
      <c r="BA4" s="49" t="str">
        <f>HLOOKUP(Introduction!$G$4,nametranslations,118,FALSE)</f>
        <v>No facility</v>
      </c>
      <c r="BB4" s="5"/>
      <c r="BC4" s="5"/>
      <c r="BD4" s="5"/>
      <c r="BE4" s="5"/>
      <c r="BF4" s="5"/>
      <c r="BG4" s="22"/>
      <c r="BH4" s="20"/>
      <c r="BI4" s="20"/>
      <c r="BJ4" s="80"/>
      <c r="BK4" s="49" t="str">
        <f>HLOOKUP(Introduction!$G$4,nametranslations,118,FALSE)</f>
        <v>No facility</v>
      </c>
      <c r="BL4" s="5"/>
      <c r="BM4" s="5"/>
      <c r="BN4" s="5"/>
      <c r="BO4" s="5"/>
      <c r="BP4" s="5"/>
      <c r="BQ4" s="22"/>
      <c r="BR4" s="20"/>
      <c r="BS4" s="20"/>
      <c r="BT4" s="80"/>
      <c r="BU4" s="49" t="str">
        <f>HLOOKUP(Introduction!$G$4,nametranslations,118,FALSE)</f>
        <v>No facility</v>
      </c>
      <c r="BV4" s="344">
        <v>78.13</v>
      </c>
      <c r="BW4" s="344"/>
      <c r="BX4" s="344"/>
      <c r="BY4" s="344"/>
      <c r="BZ4" s="344"/>
      <c r="CA4" s="22"/>
      <c r="CB4" s="20"/>
      <c r="CC4" s="20"/>
      <c r="CD4" s="74"/>
      <c r="CN4" s="74"/>
      <c r="CX4" s="74"/>
      <c r="DH4" s="74"/>
      <c r="DR4" s="74"/>
      <c r="EB4" s="74"/>
      <c r="EL4" s="74"/>
      <c r="EV4" s="74"/>
      <c r="FF4" s="74"/>
      <c r="FP4" s="74"/>
      <c r="FZ4" s="74"/>
      <c r="GJ4" s="74"/>
      <c r="GT4" s="74"/>
      <c r="HD4" s="74"/>
      <c r="HN4" s="74"/>
      <c r="HX4" s="74"/>
    </row>
    <row r="5" spans="1:232" s="2" customFormat="1" x14ac:dyDescent="0.3">
      <c r="A5" s="646" t="str">
        <f ca="1">IF(ISBLANK('Data Summary'!A7),"",'Data Summary'!A7)</f>
        <v>SLB_2016_UIS</v>
      </c>
      <c r="B5" s="67" t="s">
        <v>138</v>
      </c>
      <c r="C5" s="49" t="str">
        <f>HLOOKUP(Introduction!$G$4,nametranslations,74,FALSE)</f>
        <v>Facility</v>
      </c>
      <c r="D5" s="5"/>
      <c r="E5" s="5"/>
      <c r="F5" s="5">
        <v>38</v>
      </c>
      <c r="G5" s="5"/>
      <c r="H5" s="5"/>
      <c r="I5" s="22"/>
      <c r="J5" s="20"/>
      <c r="K5" s="20"/>
      <c r="L5" s="80"/>
      <c r="M5" s="49" t="str">
        <f>HLOOKUP(Introduction!$G$4,nametranslations,74,FALSE)</f>
        <v>Facility</v>
      </c>
      <c r="N5" s="5"/>
      <c r="O5" s="5"/>
      <c r="P5" s="5"/>
      <c r="Q5" s="5"/>
      <c r="R5" s="5"/>
      <c r="S5" s="22"/>
      <c r="T5" s="20"/>
      <c r="U5" s="20"/>
      <c r="V5" s="80"/>
      <c r="W5" s="49" t="str">
        <f>HLOOKUP(Introduction!$G$4,nametranslations,74,FALSE)</f>
        <v>Facility</v>
      </c>
      <c r="X5" s="5"/>
      <c r="Y5" s="5"/>
      <c r="Z5" s="5"/>
      <c r="AA5" s="5"/>
      <c r="AB5" s="5"/>
      <c r="AC5" s="22"/>
      <c r="AD5" s="20"/>
      <c r="AE5" s="20"/>
      <c r="AF5" s="67" t="s">
        <v>224</v>
      </c>
      <c r="AG5" s="49" t="str">
        <f>HLOOKUP(Introduction!$G$4,nametranslations,74,FALSE)</f>
        <v>Facility</v>
      </c>
      <c r="AH5" s="5">
        <v>24.452898810656517</v>
      </c>
      <c r="AI5" s="5"/>
      <c r="AJ5" s="5"/>
      <c r="AK5" s="5">
        <v>50.671140000000001</v>
      </c>
      <c r="AL5" s="5">
        <v>14.05405</v>
      </c>
      <c r="AM5" s="22">
        <v>14.14141</v>
      </c>
      <c r="AN5" s="20"/>
      <c r="AO5" s="20"/>
      <c r="AP5" s="80"/>
      <c r="AQ5" s="49" t="str">
        <f>HLOOKUP(Introduction!$G$4,nametranslations,74,FALSE)</f>
        <v>Facility</v>
      </c>
      <c r="AR5" s="5"/>
      <c r="AS5" s="5"/>
      <c r="AT5" s="5"/>
      <c r="AU5" s="5"/>
      <c r="AV5" s="5"/>
      <c r="AW5" s="22"/>
      <c r="AX5" s="20"/>
      <c r="AY5" s="20"/>
      <c r="AZ5" s="80"/>
      <c r="BA5" s="49" t="str">
        <f>HLOOKUP(Introduction!$G$4,nametranslations,74,FALSE)</f>
        <v>Facility</v>
      </c>
      <c r="BB5" s="5"/>
      <c r="BC5" s="5"/>
      <c r="BD5" s="5"/>
      <c r="BE5" s="5"/>
      <c r="BF5" s="5"/>
      <c r="BG5" s="22"/>
      <c r="BH5" s="20"/>
      <c r="BI5" s="20"/>
      <c r="BJ5" s="80"/>
      <c r="BK5" s="49" t="str">
        <f>HLOOKUP(Introduction!$G$4,nametranslations,74,FALSE)</f>
        <v>Facility</v>
      </c>
      <c r="BL5" s="5"/>
      <c r="BM5" s="5"/>
      <c r="BN5" s="5"/>
      <c r="BO5" s="5"/>
      <c r="BP5" s="5"/>
      <c r="BQ5" s="22"/>
      <c r="BR5" s="20"/>
      <c r="BS5" s="20"/>
      <c r="BT5" s="67"/>
      <c r="BU5" s="49" t="str">
        <f>HLOOKUP(Introduction!$G$4,nametranslations,74,FALSE)</f>
        <v>Facility</v>
      </c>
      <c r="BV5" s="344"/>
      <c r="BW5" s="344"/>
      <c r="BX5" s="344"/>
      <c r="BY5" s="344"/>
      <c r="BZ5" s="344"/>
      <c r="CA5" s="22"/>
      <c r="CB5" s="20"/>
      <c r="CC5" s="20"/>
      <c r="CD5" s="74"/>
      <c r="CN5" s="74"/>
      <c r="CX5" s="74"/>
      <c r="DH5" s="74"/>
      <c r="DR5" s="74"/>
      <c r="EB5" s="74"/>
      <c r="EL5" s="74"/>
      <c r="EV5" s="74"/>
      <c r="FF5" s="74"/>
      <c r="FP5" s="74"/>
      <c r="FZ5" s="74"/>
      <c r="GJ5" s="74"/>
      <c r="GT5" s="74"/>
      <c r="HD5" s="74"/>
      <c r="HN5" s="74"/>
      <c r="HX5" s="74"/>
    </row>
    <row r="6" spans="1:232" s="2" customFormat="1" ht="15.75" customHeight="1" x14ac:dyDescent="0.3">
      <c r="A6" s="646" t="str">
        <f ca="1">IF(ISBLANK('Data Summary'!A8),"",'Data Summary'!A8)</f>
        <v>SLB_2017_UIS</v>
      </c>
      <c r="B6" s="67"/>
      <c r="C6" s="50" t="str">
        <f>HLOOKUP(Introduction!$G$4,nametranslations,125,FALSE)</f>
        <v>Facility with no water or soap</v>
      </c>
      <c r="D6" s="16"/>
      <c r="E6" s="5"/>
      <c r="F6" s="5"/>
      <c r="G6" s="5"/>
      <c r="H6" s="5"/>
      <c r="I6" s="22"/>
      <c r="J6" s="20"/>
      <c r="K6" s="20"/>
      <c r="L6" s="80"/>
      <c r="M6" s="50" t="str">
        <f>HLOOKUP(Introduction!$G$4,nametranslations,125,FALSE)</f>
        <v>Facility with no water or soap</v>
      </c>
      <c r="N6" s="16"/>
      <c r="O6" s="5"/>
      <c r="P6" s="5"/>
      <c r="Q6" s="5"/>
      <c r="R6" s="5"/>
      <c r="S6" s="22"/>
      <c r="T6" s="20"/>
      <c r="U6" s="20"/>
      <c r="V6" s="80"/>
      <c r="W6" s="50" t="str">
        <f>HLOOKUP(Introduction!$G$4,nametranslations,125,FALSE)</f>
        <v>Facility with no water or soap</v>
      </c>
      <c r="X6" s="16"/>
      <c r="Y6" s="5"/>
      <c r="Z6" s="5"/>
      <c r="AA6" s="5"/>
      <c r="AB6" s="5"/>
      <c r="AC6" s="22"/>
      <c r="AD6" s="20"/>
      <c r="AE6" s="20"/>
      <c r="AF6" s="67"/>
      <c r="AG6" s="50" t="str">
        <f>HLOOKUP(Introduction!$G$4,nametranslations,125,FALSE)</f>
        <v>Facility with no water or soap</v>
      </c>
      <c r="AH6" s="16"/>
      <c r="AI6" s="5"/>
      <c r="AJ6" s="5"/>
      <c r="AK6" s="5"/>
      <c r="AL6" s="5"/>
      <c r="AM6" s="22"/>
      <c r="AN6" s="20"/>
      <c r="AO6" s="20"/>
      <c r="AP6" s="80"/>
      <c r="AQ6" s="50" t="str">
        <f>HLOOKUP(Introduction!$G$4,nametranslations,125,FALSE)</f>
        <v>Facility with no water or soap</v>
      </c>
      <c r="AR6" s="16"/>
      <c r="AS6" s="5"/>
      <c r="AT6" s="5"/>
      <c r="AU6" s="5"/>
      <c r="AV6" s="5"/>
      <c r="AW6" s="22"/>
      <c r="AX6" s="20"/>
      <c r="AY6" s="20"/>
      <c r="AZ6" s="80"/>
      <c r="BA6" s="50" t="str">
        <f>HLOOKUP(Introduction!$G$4,nametranslations,125,FALSE)</f>
        <v>Facility with no water or soap</v>
      </c>
      <c r="BB6" s="16"/>
      <c r="BC6" s="5"/>
      <c r="BD6" s="5"/>
      <c r="BE6" s="5"/>
      <c r="BF6" s="5"/>
      <c r="BG6" s="22"/>
      <c r="BH6" s="20"/>
      <c r="BI6" s="20"/>
      <c r="BJ6" s="80"/>
      <c r="BK6" s="50" t="str">
        <f>HLOOKUP(Introduction!$G$4,nametranslations,125,FALSE)</f>
        <v>Facility with no water or soap</v>
      </c>
      <c r="BL6" s="16"/>
      <c r="BM6" s="5"/>
      <c r="BN6" s="5"/>
      <c r="BO6" s="5"/>
      <c r="BP6" s="5"/>
      <c r="BQ6" s="22"/>
      <c r="BR6" s="20"/>
      <c r="BS6" s="20"/>
      <c r="BT6" s="80"/>
      <c r="BU6" s="50" t="str">
        <f>HLOOKUP(Introduction!$G$4,nametranslations,125,FALSE)</f>
        <v>Facility with no water or soap</v>
      </c>
      <c r="BV6" s="349"/>
      <c r="BW6" s="344"/>
      <c r="BX6" s="344"/>
      <c r="BY6" s="344"/>
      <c r="BZ6" s="344"/>
      <c r="CA6" s="22"/>
      <c r="CB6" s="20"/>
      <c r="CC6" s="20"/>
      <c r="CD6" s="74"/>
      <c r="CN6" s="74"/>
      <c r="CX6" s="74"/>
      <c r="DH6" s="74"/>
      <c r="DR6" s="74"/>
      <c r="EB6" s="74"/>
      <c r="EL6" s="74"/>
      <c r="EV6" s="74"/>
      <c r="FF6" s="74"/>
      <c r="FP6" s="74"/>
      <c r="FZ6" s="74"/>
      <c r="GJ6" s="74"/>
      <c r="GT6" s="74"/>
      <c r="HD6" s="74"/>
      <c r="HN6" s="74"/>
      <c r="HX6" s="74"/>
    </row>
    <row r="7" spans="1:232" s="2" customFormat="1" x14ac:dyDescent="0.3">
      <c r="A7" s="646" t="str">
        <f ca="1">IF(ISBLANK('Data Summary'!A9),"",'Data Summary'!A9)</f>
        <v>SLB_2018_SUR</v>
      </c>
      <c r="B7" s="67" t="s">
        <v>140</v>
      </c>
      <c r="C7" s="50" t="str">
        <f>HLOOKUP(Introduction!$G$4,nametranslations,126,FALSE)</f>
        <v>Facility with water</v>
      </c>
      <c r="D7" s="5"/>
      <c r="E7" s="5"/>
      <c r="F7" s="5">
        <f>17+17</f>
        <v>34</v>
      </c>
      <c r="G7" s="5"/>
      <c r="H7" s="5"/>
      <c r="I7" s="22"/>
      <c r="J7" s="20"/>
      <c r="K7" s="20"/>
      <c r="L7" s="67"/>
      <c r="M7" s="50" t="str">
        <f>HLOOKUP(Introduction!$G$4,nametranslations,126,FALSE)</f>
        <v>Facility with water</v>
      </c>
      <c r="N7" s="44"/>
      <c r="O7" s="5"/>
      <c r="P7" s="5"/>
      <c r="Q7" s="5"/>
      <c r="R7" s="5"/>
      <c r="S7" s="22"/>
      <c r="T7" s="20"/>
      <c r="U7" s="20"/>
      <c r="V7" s="67"/>
      <c r="W7" s="50" t="str">
        <f>HLOOKUP(Introduction!$G$4,nametranslations,126,FALSE)</f>
        <v>Facility with water</v>
      </c>
      <c r="X7" s="44"/>
      <c r="Y7" s="5"/>
      <c r="Z7" s="5"/>
      <c r="AA7" s="5"/>
      <c r="AB7" s="5"/>
      <c r="AC7" s="22"/>
      <c r="AD7" s="20"/>
      <c r="AE7" s="20"/>
      <c r="AF7" s="67" t="s">
        <v>225</v>
      </c>
      <c r="AG7" s="50" t="str">
        <f>HLOOKUP(Introduction!$G$4,nametranslations,126,FALSE)</f>
        <v>Facility with water</v>
      </c>
      <c r="AH7" s="44">
        <v>16.650806993339675</v>
      </c>
      <c r="AI7" s="5"/>
      <c r="AJ7" s="5"/>
      <c r="AK7" s="5">
        <v>31.879190000000001</v>
      </c>
      <c r="AL7" s="5">
        <v>10.45045</v>
      </c>
      <c r="AM7" s="22">
        <v>11.11111</v>
      </c>
      <c r="AN7" s="20"/>
      <c r="AO7" s="20"/>
      <c r="AP7" s="67"/>
      <c r="AQ7" s="50" t="str">
        <f>HLOOKUP(Introduction!$G$4,nametranslations,126,FALSE)</f>
        <v>Facility with water</v>
      </c>
      <c r="AR7" s="44"/>
      <c r="AS7" s="5"/>
      <c r="AT7" s="5"/>
      <c r="AU7" s="5"/>
      <c r="AV7" s="5"/>
      <c r="AW7" s="22"/>
      <c r="AX7" s="20"/>
      <c r="AY7" s="20"/>
      <c r="AZ7" s="67"/>
      <c r="BA7" s="50" t="str">
        <f>HLOOKUP(Introduction!$G$4,nametranslations,126,FALSE)</f>
        <v>Facility with water</v>
      </c>
      <c r="BB7" s="44"/>
      <c r="BC7" s="5"/>
      <c r="BD7" s="5"/>
      <c r="BE7" s="5"/>
      <c r="BF7" s="5"/>
      <c r="BG7" s="22"/>
      <c r="BH7" s="20"/>
      <c r="BI7" s="20"/>
      <c r="BJ7" s="67"/>
      <c r="BK7" s="50" t="str">
        <f>HLOOKUP(Introduction!$G$4,nametranslations,126,FALSE)</f>
        <v>Facility with water</v>
      </c>
      <c r="BL7" s="44"/>
      <c r="BM7" s="5"/>
      <c r="BN7" s="5"/>
      <c r="BO7" s="5"/>
      <c r="BP7" s="5"/>
      <c r="BQ7" s="22"/>
      <c r="BR7" s="20"/>
      <c r="BS7" s="20"/>
      <c r="BT7" s="67"/>
      <c r="BU7" s="50" t="str">
        <f>HLOOKUP(Introduction!$G$4,nametranslations,126,FALSE)</f>
        <v>Facility with water</v>
      </c>
      <c r="BV7" s="344">
        <v>9.33</v>
      </c>
      <c r="BW7" s="344"/>
      <c r="BX7" s="344"/>
      <c r="BY7" s="344"/>
      <c r="BZ7" s="344"/>
      <c r="CA7" s="22"/>
      <c r="CB7" s="20"/>
      <c r="CC7" s="20"/>
      <c r="CD7" s="74"/>
      <c r="CN7" s="74"/>
      <c r="CX7" s="74"/>
      <c r="DH7" s="74"/>
      <c r="DR7" s="74"/>
      <c r="EB7" s="74"/>
      <c r="EL7" s="74"/>
      <c r="EV7" s="74"/>
      <c r="FF7" s="74"/>
      <c r="FP7" s="74"/>
      <c r="FZ7" s="74"/>
      <c r="GJ7" s="74"/>
      <c r="GT7" s="74"/>
      <c r="HD7" s="74"/>
      <c r="HN7" s="74"/>
      <c r="HX7" s="74"/>
    </row>
    <row r="8" spans="1:232" s="2" customFormat="1" x14ac:dyDescent="0.3">
      <c r="A8" s="646" t="str">
        <f ca="1">IF(ISBLANK('Data Summary'!A10),"",'Data Summary'!A10)</f>
        <v>SLB_2019_UIS</v>
      </c>
      <c r="B8" s="67"/>
      <c r="C8" s="50" t="str">
        <f>HLOOKUP(Introduction!$G$4,nametranslations,127,FALSE)</f>
        <v>Facility with soap</v>
      </c>
      <c r="D8" s="16"/>
      <c r="E8" s="5"/>
      <c r="F8" s="5"/>
      <c r="G8" s="5"/>
      <c r="H8" s="5"/>
      <c r="I8" s="22"/>
      <c r="J8" s="20"/>
      <c r="K8" s="20"/>
      <c r="L8" s="80"/>
      <c r="M8" s="50" t="str">
        <f>HLOOKUP(Introduction!$G$4,nametranslations,127,FALSE)</f>
        <v>Facility with soap</v>
      </c>
      <c r="N8" s="16"/>
      <c r="O8" s="5"/>
      <c r="P8" s="5"/>
      <c r="Q8" s="5"/>
      <c r="R8" s="5"/>
      <c r="S8" s="22"/>
      <c r="T8" s="20"/>
      <c r="U8" s="20"/>
      <c r="V8" s="80"/>
      <c r="W8" s="50" t="str">
        <f>HLOOKUP(Introduction!$G$4,nametranslations,127,FALSE)</f>
        <v>Facility with soap</v>
      </c>
      <c r="X8" s="16"/>
      <c r="Y8" s="5"/>
      <c r="Z8" s="5"/>
      <c r="AA8" s="5"/>
      <c r="AB8" s="5"/>
      <c r="AC8" s="22"/>
      <c r="AD8" s="20"/>
      <c r="AE8" s="20"/>
      <c r="AF8" s="67" t="s">
        <v>226</v>
      </c>
      <c r="AG8" s="50" t="str">
        <f>HLOOKUP(Introduction!$G$4,nametranslations,127,FALSE)</f>
        <v>Facility with soap</v>
      </c>
      <c r="AH8" s="16">
        <v>9.5147383444338721E-2</v>
      </c>
      <c r="AI8" s="5"/>
      <c r="AJ8" s="5"/>
      <c r="AK8" s="5">
        <v>0</v>
      </c>
      <c r="AL8" s="5">
        <v>0.18018000000000001</v>
      </c>
      <c r="AM8" s="22">
        <v>0</v>
      </c>
      <c r="AN8" s="20"/>
      <c r="AO8" s="20"/>
      <c r="AP8" s="80"/>
      <c r="AQ8" s="50" t="str">
        <f>HLOOKUP(Introduction!$G$4,nametranslations,127,FALSE)</f>
        <v>Facility with soap</v>
      </c>
      <c r="AR8" s="16"/>
      <c r="AS8" s="5"/>
      <c r="AT8" s="5"/>
      <c r="AU8" s="5"/>
      <c r="AV8" s="5"/>
      <c r="AW8" s="22"/>
      <c r="AX8" s="20"/>
      <c r="AY8" s="20"/>
      <c r="AZ8" s="80"/>
      <c r="BA8" s="50" t="str">
        <f>HLOOKUP(Introduction!$G$4,nametranslations,127,FALSE)</f>
        <v>Facility with soap</v>
      </c>
      <c r="BB8" s="16"/>
      <c r="BC8" s="5"/>
      <c r="BD8" s="5"/>
      <c r="BE8" s="5"/>
      <c r="BF8" s="5"/>
      <c r="BG8" s="22"/>
      <c r="BH8" s="20"/>
      <c r="BI8" s="20"/>
      <c r="BJ8" s="80"/>
      <c r="BK8" s="50" t="str">
        <f>HLOOKUP(Introduction!$G$4,nametranslations,127,FALSE)</f>
        <v>Facility with soap</v>
      </c>
      <c r="BL8" s="16"/>
      <c r="BM8" s="5"/>
      <c r="BN8" s="5"/>
      <c r="BO8" s="5"/>
      <c r="BP8" s="5"/>
      <c r="BQ8" s="22"/>
      <c r="BR8" s="20"/>
      <c r="BS8" s="20"/>
      <c r="BT8" s="80"/>
      <c r="BU8" s="50" t="str">
        <f>HLOOKUP(Introduction!$G$4,nametranslations,127,FALSE)</f>
        <v>Facility with soap</v>
      </c>
      <c r="BV8" s="349"/>
      <c r="BW8" s="344"/>
      <c r="BX8" s="344"/>
      <c r="BY8" s="344"/>
      <c r="BZ8" s="344"/>
      <c r="CA8" s="22"/>
      <c r="CB8" s="20"/>
      <c r="CC8" s="20"/>
      <c r="CD8" s="74"/>
      <c r="CN8" s="74"/>
      <c r="CX8" s="74"/>
      <c r="DH8" s="74"/>
      <c r="DR8" s="74"/>
      <c r="EB8" s="74"/>
      <c r="EL8" s="74"/>
      <c r="EV8" s="74"/>
      <c r="FF8" s="74"/>
      <c r="FP8" s="74"/>
      <c r="FZ8" s="74"/>
      <c r="GJ8" s="74"/>
      <c r="GT8" s="74"/>
      <c r="HD8" s="74"/>
      <c r="HN8" s="74"/>
      <c r="HX8" s="74"/>
    </row>
    <row r="9" spans="1:232" s="628" customFormat="1" ht="20.399999999999999" x14ac:dyDescent="0.3">
      <c r="A9" s="647" t="str">
        <f ca="1">IF(ISBLANK('Data Summary'!A11),"",'Data Summary'!A11)</f>
        <v>SLB_2023_UIS</v>
      </c>
      <c r="B9" s="621" t="s">
        <v>139</v>
      </c>
      <c r="C9" s="640" t="str">
        <f>HLOOKUP(Introduction!$G$4,nametranslations,81,FALSE)</f>
        <v>Basic  
(facility with water &amp; soap)</v>
      </c>
      <c r="D9" s="629"/>
      <c r="E9" s="624"/>
      <c r="F9" s="624">
        <v>17</v>
      </c>
      <c r="G9" s="624"/>
      <c r="H9" s="624"/>
      <c r="I9" s="625"/>
      <c r="J9" s="626"/>
      <c r="K9" s="626"/>
      <c r="L9" s="621"/>
      <c r="M9" s="640" t="str">
        <f>HLOOKUP(Introduction!$G$4,nametranslations,81,FALSE)</f>
        <v>Basic  
(facility with water &amp; soap)</v>
      </c>
      <c r="N9" s="629"/>
      <c r="O9" s="624"/>
      <c r="P9" s="624"/>
      <c r="Q9" s="624"/>
      <c r="R9" s="624"/>
      <c r="S9" s="625"/>
      <c r="T9" s="626"/>
      <c r="U9" s="626"/>
      <c r="V9" s="621"/>
      <c r="W9" s="640" t="str">
        <f>HLOOKUP(Introduction!$G$4,nametranslations,81,FALSE)</f>
        <v>Basic  
(facility with water &amp; soap)</v>
      </c>
      <c r="X9" s="629"/>
      <c r="Y9" s="624"/>
      <c r="Z9" s="624"/>
      <c r="AA9" s="624"/>
      <c r="AB9" s="624"/>
      <c r="AC9" s="625"/>
      <c r="AD9" s="626"/>
      <c r="AE9" s="626"/>
      <c r="AF9" s="621" t="s">
        <v>227</v>
      </c>
      <c r="AG9" s="640" t="str">
        <f>HLOOKUP(Introduction!$G$4,nametranslations,81,FALSE)</f>
        <v>Basic  
(facility with water &amp; soap)</v>
      </c>
      <c r="AH9" s="629">
        <v>7.7069444338725033</v>
      </c>
      <c r="AI9" s="624"/>
      <c r="AJ9" s="624"/>
      <c r="AK9" s="624">
        <v>18.79195</v>
      </c>
      <c r="AL9" s="624">
        <v>3.4234200000000001</v>
      </c>
      <c r="AM9" s="625">
        <v>3.0303</v>
      </c>
      <c r="AN9" s="626"/>
      <c r="AO9" s="626"/>
      <c r="AP9" s="621"/>
      <c r="AQ9" s="640" t="str">
        <f>HLOOKUP(Introduction!$G$4,nametranslations,81,FALSE)</f>
        <v>Basic  
(facility with water &amp; soap)</v>
      </c>
      <c r="AR9" s="629"/>
      <c r="AS9" s="624"/>
      <c r="AT9" s="624"/>
      <c r="AU9" s="624"/>
      <c r="AV9" s="624"/>
      <c r="AW9" s="625"/>
      <c r="AX9" s="626"/>
      <c r="AY9" s="626"/>
      <c r="AZ9" s="621"/>
      <c r="BA9" s="640" t="str">
        <f>HLOOKUP(Introduction!$G$4,nametranslations,81,FALSE)</f>
        <v>Basic  
(facility with water &amp; soap)</v>
      </c>
      <c r="BB9" s="629">
        <v>8.0147965474722564</v>
      </c>
      <c r="BC9" s="624"/>
      <c r="BD9" s="624"/>
      <c r="BE9" s="624"/>
      <c r="BF9" s="624">
        <v>8.0147965474722564</v>
      </c>
      <c r="BG9" s="625" t="s">
        <v>206</v>
      </c>
      <c r="BH9" s="626"/>
      <c r="BI9" s="626"/>
      <c r="BJ9" s="621"/>
      <c r="BK9" s="640" t="str">
        <f>HLOOKUP(Introduction!$G$4,nametranslations,81,FALSE)</f>
        <v>Basic  
(facility with water &amp; soap)</v>
      </c>
      <c r="BL9" s="629">
        <v>27.53086419753086</v>
      </c>
      <c r="BM9" s="624"/>
      <c r="BN9" s="624"/>
      <c r="BO9" s="624"/>
      <c r="BP9" s="624">
        <v>27.53086419753086</v>
      </c>
      <c r="BQ9" s="625" t="s">
        <v>206</v>
      </c>
      <c r="BR9" s="626"/>
      <c r="BS9" s="626"/>
      <c r="BT9" s="621" t="s">
        <v>286</v>
      </c>
      <c r="BU9" s="640" t="str">
        <f>HLOOKUP(Introduction!$G$4,nametranslations,81,FALSE)</f>
        <v>Basic  
(facility with water &amp; soap)</v>
      </c>
      <c r="BV9" s="637">
        <v>12.54</v>
      </c>
      <c r="BW9" s="641"/>
      <c r="BX9" s="641"/>
      <c r="BY9" s="641"/>
      <c r="BZ9" s="641"/>
      <c r="CA9" s="625"/>
      <c r="CB9" s="626"/>
      <c r="CC9" s="626"/>
      <c r="CD9" s="627"/>
      <c r="CN9" s="627"/>
      <c r="CX9" s="627"/>
      <c r="DH9" s="627"/>
      <c r="DR9" s="627"/>
      <c r="EB9" s="627"/>
      <c r="EL9" s="627"/>
      <c r="EV9" s="627"/>
      <c r="FF9" s="627"/>
      <c r="FP9" s="627"/>
      <c r="FZ9" s="627"/>
      <c r="GJ9" s="627"/>
      <c r="GT9" s="627"/>
      <c r="HD9" s="627"/>
      <c r="HN9" s="627"/>
      <c r="HX9" s="627"/>
    </row>
    <row r="10" spans="1:232" s="1" customFormat="1" ht="86.55" customHeight="1" x14ac:dyDescent="0.3">
      <c r="A10" s="646" t="str">
        <f ca="1">IF(ISBLANK('Data Summary'!A12),"",'Data Summary'!A12)</f>
        <v>SLB_2024_UIS</v>
      </c>
      <c r="B10" s="70" t="str">
        <f>HLOOKUP(Introduction!$G$4,nametranslations,111,FALSE)</f>
        <v>Notes</v>
      </c>
      <c r="C10" s="360" t="s">
        <v>264</v>
      </c>
      <c r="D10" s="361"/>
      <c r="E10" s="361"/>
      <c r="F10" s="361"/>
      <c r="G10" s="361"/>
      <c r="H10" s="361"/>
      <c r="I10" s="362"/>
      <c r="J10" s="9"/>
      <c r="K10" s="9"/>
      <c r="L10" s="70" t="str">
        <f>HLOOKUP(Introduction!$G$4,nametranslations,111,FALSE)</f>
        <v>Notes</v>
      </c>
      <c r="M10" s="357" t="s">
        <v>148</v>
      </c>
      <c r="N10" s="357"/>
      <c r="O10" s="357"/>
      <c r="P10" s="357"/>
      <c r="Q10" s="357"/>
      <c r="R10" s="357"/>
      <c r="S10" s="358"/>
      <c r="T10" s="9"/>
      <c r="U10" s="9"/>
      <c r="V10" s="70" t="str">
        <f>HLOOKUP(Introduction!$G$4,nametranslations,111,FALSE)</f>
        <v>Notes</v>
      </c>
      <c r="W10" s="357" t="s">
        <v>148</v>
      </c>
      <c r="X10" s="357"/>
      <c r="Y10" s="357"/>
      <c r="Z10" s="357"/>
      <c r="AA10" s="357"/>
      <c r="AB10" s="357"/>
      <c r="AC10" s="358"/>
      <c r="AD10" s="9"/>
      <c r="AE10" s="9"/>
      <c r="AF10" s="70" t="str">
        <f>HLOOKUP(Introduction!$G$4,nametranslations,111,FALSE)</f>
        <v>Notes</v>
      </c>
      <c r="AG10" s="363" t="s">
        <v>228</v>
      </c>
      <c r="AH10" s="355"/>
      <c r="AI10" s="355"/>
      <c r="AJ10" s="355"/>
      <c r="AK10" s="355"/>
      <c r="AL10" s="355"/>
      <c r="AM10" s="356"/>
      <c r="AN10" s="9"/>
      <c r="AO10" s="9"/>
      <c r="AP10" s="70" t="str">
        <f>HLOOKUP(Introduction!$G$4,nametranslations,111,FALSE)</f>
        <v>Notes</v>
      </c>
      <c r="AQ10" s="357" t="s">
        <v>148</v>
      </c>
      <c r="AR10" s="357"/>
      <c r="AS10" s="357"/>
      <c r="AT10" s="357"/>
      <c r="AU10" s="357"/>
      <c r="AV10" s="357"/>
      <c r="AW10" s="358"/>
      <c r="AX10" s="9"/>
      <c r="AY10" s="9"/>
      <c r="AZ10" s="70" t="str">
        <f>HLOOKUP(Introduction!$G$4,nametranslations,111,FALSE)</f>
        <v>Notes</v>
      </c>
      <c r="BA10" s="357"/>
      <c r="BB10" s="357"/>
      <c r="BC10" s="357"/>
      <c r="BD10" s="357"/>
      <c r="BE10" s="357"/>
      <c r="BF10" s="357"/>
      <c r="BG10" s="358"/>
      <c r="BH10" s="9"/>
      <c r="BI10" s="9"/>
      <c r="BJ10" s="70" t="str">
        <f>HLOOKUP(Introduction!$G$4,nametranslations,111,FALSE)</f>
        <v>Notes</v>
      </c>
      <c r="BK10" s="357" t="s">
        <v>287</v>
      </c>
      <c r="BL10" s="357"/>
      <c r="BM10" s="357"/>
      <c r="BN10" s="357"/>
      <c r="BO10" s="357"/>
      <c r="BP10" s="357"/>
      <c r="BQ10" s="358"/>
      <c r="BR10" s="9"/>
      <c r="BS10" s="9"/>
      <c r="BT10" s="70" t="str">
        <f>HLOOKUP(Introduction!$G$4,nametranslations,111,FALSE)</f>
        <v>Notes</v>
      </c>
      <c r="BU10" s="354" t="s">
        <v>284</v>
      </c>
      <c r="BV10" s="355"/>
      <c r="BW10" s="355"/>
      <c r="BX10" s="355"/>
      <c r="BY10" s="355"/>
      <c r="BZ10" s="355"/>
      <c r="CA10" s="356"/>
      <c r="CB10" s="9"/>
      <c r="CC10" s="9"/>
      <c r="CD10" s="75"/>
      <c r="CN10" s="75"/>
      <c r="CX10" s="75"/>
      <c r="DH10" s="75"/>
      <c r="DR10" s="75"/>
      <c r="EB10" s="75"/>
      <c r="EL10" s="75"/>
      <c r="EV10" s="75"/>
      <c r="FF10" s="75"/>
      <c r="FP10" s="75"/>
      <c r="FZ10" s="75"/>
      <c r="GJ10" s="75"/>
      <c r="GT10" s="75"/>
      <c r="HD10" s="75"/>
      <c r="HN10" s="75"/>
      <c r="HX10" s="75"/>
    </row>
    <row r="11" spans="1:232" s="1" customFormat="1" ht="15.6" customHeight="1" x14ac:dyDescent="0.3">
      <c r="A11" s="646" t="str">
        <f ca="1">IF(ISBLANK('Data Summary'!A13),"",'Data Summary'!A13)</f>
        <v>SLB_2024_SUR</v>
      </c>
      <c r="B11" s="70"/>
      <c r="C11" s="51" t="str">
        <f>HLOOKUP(Introduction!$G$4,nametranslations,112,FALSE)</f>
        <v>Facility estimate used</v>
      </c>
      <c r="D11" s="30"/>
      <c r="E11" s="30"/>
      <c r="F11" s="30" t="s">
        <v>133</v>
      </c>
      <c r="G11" s="54"/>
      <c r="H11" s="54"/>
      <c r="I11" s="55"/>
      <c r="J11" s="9"/>
      <c r="K11" s="9"/>
      <c r="L11" s="70"/>
      <c r="M11" s="51" t="str">
        <f>HLOOKUP(Introduction!$G$4,nametranslations,112,FALSE)</f>
        <v>Facility estimate used</v>
      </c>
      <c r="N11" s="54"/>
      <c r="O11" s="54"/>
      <c r="P11" s="54"/>
      <c r="Q11" s="54"/>
      <c r="R11" s="54"/>
      <c r="S11" s="55"/>
      <c r="T11" s="9"/>
      <c r="U11" s="9"/>
      <c r="V11" s="70"/>
      <c r="W11" s="51" t="str">
        <f>HLOOKUP(Introduction!$G$4,nametranslations,112,FALSE)</f>
        <v>Facility estimate used</v>
      </c>
      <c r="X11" s="54"/>
      <c r="Y11" s="54"/>
      <c r="Z11" s="54"/>
      <c r="AA11" s="54"/>
      <c r="AB11" s="54"/>
      <c r="AC11" s="55"/>
      <c r="AD11" s="9"/>
      <c r="AE11" s="9"/>
      <c r="AF11" s="70"/>
      <c r="AG11" s="51" t="str">
        <f>HLOOKUP(Introduction!$G$4,nametranslations,112,FALSE)</f>
        <v>Facility estimate used</v>
      </c>
      <c r="AH11" s="30" t="s">
        <v>133</v>
      </c>
      <c r="AI11" s="30"/>
      <c r="AJ11" s="30"/>
      <c r="AK11" s="30" t="s">
        <v>133</v>
      </c>
      <c r="AL11" s="30" t="s">
        <v>133</v>
      </c>
      <c r="AM11" s="53" t="s">
        <v>133</v>
      </c>
      <c r="AN11" s="9"/>
      <c r="AO11" s="9"/>
      <c r="AP11" s="70"/>
      <c r="AQ11" s="51" t="str">
        <f>HLOOKUP(Introduction!$G$4,nametranslations,112,FALSE)</f>
        <v>Facility estimate used</v>
      </c>
      <c r="AR11" s="54"/>
      <c r="AS11" s="54"/>
      <c r="AT11" s="54"/>
      <c r="AU11" s="54"/>
      <c r="AV11" s="54"/>
      <c r="AW11" s="55"/>
      <c r="AX11" s="9"/>
      <c r="AY11" s="9"/>
      <c r="AZ11" s="70"/>
      <c r="BA11" s="51" t="str">
        <f>HLOOKUP(Introduction!$G$4,nametranslations,112,FALSE)</f>
        <v>Facility estimate used</v>
      </c>
      <c r="BB11" s="54"/>
      <c r="BC11" s="54"/>
      <c r="BD11" s="54"/>
      <c r="BE11" s="54"/>
      <c r="BF11" s="54"/>
      <c r="BG11" s="55"/>
      <c r="BH11" s="9"/>
      <c r="BI11" s="9"/>
      <c r="BJ11" s="70"/>
      <c r="BK11" s="51" t="str">
        <f>HLOOKUP(Introduction!$G$4,nametranslations,112,FALSE)</f>
        <v>Facility estimate used</v>
      </c>
      <c r="BL11" s="54"/>
      <c r="BM11" s="54"/>
      <c r="BN11" s="54"/>
      <c r="BO11" s="54"/>
      <c r="BP11" s="54"/>
      <c r="BQ11" s="55"/>
      <c r="BR11" s="9"/>
      <c r="BS11" s="9"/>
      <c r="BT11" s="70"/>
      <c r="BU11" s="51" t="str">
        <f>HLOOKUP(Introduction!$G$4,nametranslations,112,FALSE)</f>
        <v>Facility estimate used</v>
      </c>
      <c r="BV11" s="352" t="s">
        <v>133</v>
      </c>
      <c r="BW11" s="352"/>
      <c r="BX11" s="352"/>
      <c r="BY11" s="352"/>
      <c r="BZ11" s="352"/>
      <c r="CA11" s="53"/>
      <c r="CB11" s="9"/>
      <c r="CC11" s="9"/>
      <c r="CD11" s="75"/>
      <c r="CN11" s="75"/>
      <c r="CX11" s="75"/>
      <c r="DH11" s="75"/>
      <c r="DR11" s="75"/>
      <c r="EB11" s="75"/>
      <c r="EL11" s="75"/>
      <c r="EV11" s="75"/>
      <c r="FF11" s="75"/>
      <c r="FP11" s="75"/>
      <c r="FZ11" s="75"/>
      <c r="GJ11" s="75"/>
      <c r="GT11" s="75"/>
      <c r="HD11" s="75"/>
      <c r="HN11" s="75"/>
      <c r="HX11" s="75"/>
    </row>
    <row r="12" spans="1:232" s="1" customFormat="1" ht="15" customHeight="1" x14ac:dyDescent="0.3">
      <c r="A12" s="617" t="str">
        <f ca="1">IF(ISBLANK('Data Summary'!A14),"",'Data Summary'!A14)</f>
        <v/>
      </c>
      <c r="B12" s="70"/>
      <c r="C12" s="51" t="str">
        <f>HLOOKUP(Introduction!$G$4,nametranslations,128,FALSE)</f>
        <v>Facility with water estimate used</v>
      </c>
      <c r="D12" s="30"/>
      <c r="E12" s="30"/>
      <c r="F12" s="30" t="s">
        <v>133</v>
      </c>
      <c r="G12" s="30"/>
      <c r="H12" s="30"/>
      <c r="I12" s="53"/>
      <c r="J12" s="9"/>
      <c r="K12" s="9"/>
      <c r="L12" s="70"/>
      <c r="M12" s="51" t="str">
        <f>HLOOKUP(Introduction!$G$4,nametranslations,128,FALSE)</f>
        <v>Facility with water estimate used</v>
      </c>
      <c r="N12" s="30"/>
      <c r="O12" s="30"/>
      <c r="P12" s="30"/>
      <c r="Q12" s="30"/>
      <c r="R12" s="30"/>
      <c r="S12" s="53"/>
      <c r="T12" s="9"/>
      <c r="U12" s="9"/>
      <c r="V12" s="70"/>
      <c r="W12" s="51" t="str">
        <f>HLOOKUP(Introduction!$G$4,nametranslations,128,FALSE)</f>
        <v>Facility with water estimate used</v>
      </c>
      <c r="X12" s="30"/>
      <c r="Y12" s="30"/>
      <c r="Z12" s="30"/>
      <c r="AA12" s="30"/>
      <c r="AB12" s="30"/>
      <c r="AC12" s="53"/>
      <c r="AD12" s="9"/>
      <c r="AE12" s="9"/>
      <c r="AF12" s="70"/>
      <c r="AG12" s="51" t="str">
        <f>HLOOKUP(Introduction!$G$4,nametranslations,128,FALSE)</f>
        <v>Facility with water estimate used</v>
      </c>
      <c r="AH12" s="30" t="s">
        <v>133</v>
      </c>
      <c r="AI12" s="30"/>
      <c r="AJ12" s="30"/>
      <c r="AK12" s="30" t="s">
        <v>133</v>
      </c>
      <c r="AL12" s="30" t="s">
        <v>133</v>
      </c>
      <c r="AM12" s="53" t="s">
        <v>133</v>
      </c>
      <c r="AN12" s="9"/>
      <c r="AO12" s="9"/>
      <c r="AP12" s="70"/>
      <c r="AQ12" s="51" t="str">
        <f>HLOOKUP(Introduction!$G$4,nametranslations,128,FALSE)</f>
        <v>Facility with water estimate used</v>
      </c>
      <c r="AR12" s="30"/>
      <c r="AS12" s="30"/>
      <c r="AT12" s="30"/>
      <c r="AU12" s="30"/>
      <c r="AV12" s="30"/>
      <c r="AW12" s="53"/>
      <c r="AX12" s="9"/>
      <c r="AY12" s="9"/>
      <c r="AZ12" s="70"/>
      <c r="BA12" s="51" t="str">
        <f>HLOOKUP(Introduction!$G$4,nametranslations,128,FALSE)</f>
        <v>Facility with water estimate used</v>
      </c>
      <c r="BB12" s="30"/>
      <c r="BC12" s="30"/>
      <c r="BD12" s="30"/>
      <c r="BE12" s="30"/>
      <c r="BF12" s="30"/>
      <c r="BG12" s="53"/>
      <c r="BH12" s="9"/>
      <c r="BI12" s="9"/>
      <c r="BJ12" s="70"/>
      <c r="BK12" s="51" t="str">
        <f>HLOOKUP(Introduction!$G$4,nametranslations,128,FALSE)</f>
        <v>Facility with water estimate used</v>
      </c>
      <c r="BL12" s="30"/>
      <c r="BM12" s="30"/>
      <c r="BN12" s="30"/>
      <c r="BO12" s="30"/>
      <c r="BP12" s="30"/>
      <c r="BQ12" s="53"/>
      <c r="BR12" s="9"/>
      <c r="BS12" s="9"/>
      <c r="BT12" s="70"/>
      <c r="BU12" s="51" t="str">
        <f>HLOOKUP(Introduction!$G$4,nametranslations,128,FALSE)</f>
        <v>Facility with water estimate used</v>
      </c>
      <c r="BV12" s="352" t="s">
        <v>133</v>
      </c>
      <c r="BW12" s="352"/>
      <c r="BX12" s="352"/>
      <c r="BY12" s="352"/>
      <c r="BZ12" s="352"/>
      <c r="CA12" s="53"/>
      <c r="CB12" s="9"/>
      <c r="CC12" s="9"/>
      <c r="CD12" s="75"/>
      <c r="CN12" s="75"/>
      <c r="CX12" s="75"/>
      <c r="DH12" s="75"/>
      <c r="DR12" s="75"/>
      <c r="EB12" s="75"/>
      <c r="EL12" s="75"/>
      <c r="EV12" s="75"/>
      <c r="FF12" s="75"/>
      <c r="FP12" s="75"/>
      <c r="FZ12" s="75"/>
      <c r="GJ12" s="75"/>
      <c r="GT12" s="75"/>
      <c r="HD12" s="75"/>
      <c r="HN12" s="75"/>
      <c r="HX12" s="75"/>
    </row>
    <row r="13" spans="1:232" s="1" customFormat="1" ht="15" customHeight="1" x14ac:dyDescent="0.3">
      <c r="A13" s="617" t="str">
        <f ca="1">IF(ISBLANK('Data Summary'!A15),"",'Data Summary'!A15)</f>
        <v/>
      </c>
      <c r="B13" s="70"/>
      <c r="C13" s="51" t="str">
        <f>HLOOKUP(Introduction!$G$4,nametranslations,114,FALSE)</f>
        <v>Basic estimate used</v>
      </c>
      <c r="D13" s="30"/>
      <c r="E13" s="30"/>
      <c r="F13" s="30" t="s">
        <v>133</v>
      </c>
      <c r="G13" s="30"/>
      <c r="H13" s="30"/>
      <c r="I13" s="53"/>
      <c r="J13" s="9"/>
      <c r="K13" s="9"/>
      <c r="L13" s="70"/>
      <c r="M13" s="51" t="str">
        <f>HLOOKUP(Introduction!$G$4,nametranslations,114,FALSE)</f>
        <v>Basic estimate used</v>
      </c>
      <c r="N13" s="30"/>
      <c r="O13" s="30"/>
      <c r="P13" s="30"/>
      <c r="Q13" s="30"/>
      <c r="R13" s="30"/>
      <c r="S13" s="53"/>
      <c r="T13" s="9"/>
      <c r="U13" s="9"/>
      <c r="V13" s="70"/>
      <c r="W13" s="51" t="str">
        <f>HLOOKUP(Introduction!$G$4,nametranslations,114,FALSE)</f>
        <v>Basic estimate used</v>
      </c>
      <c r="X13" s="30"/>
      <c r="Y13" s="30"/>
      <c r="Z13" s="30"/>
      <c r="AA13" s="30"/>
      <c r="AB13" s="30"/>
      <c r="AC13" s="53"/>
      <c r="AD13" s="9"/>
      <c r="AE13" s="9"/>
      <c r="AF13" s="70"/>
      <c r="AG13" s="51" t="str">
        <f>HLOOKUP(Introduction!$G$4,nametranslations,114,FALSE)</f>
        <v>Basic estimate used</v>
      </c>
      <c r="AH13" s="30" t="s">
        <v>133</v>
      </c>
      <c r="AI13" s="30"/>
      <c r="AJ13" s="30"/>
      <c r="AK13" s="30" t="s">
        <v>133</v>
      </c>
      <c r="AL13" s="30" t="s">
        <v>133</v>
      </c>
      <c r="AM13" s="53" t="s">
        <v>133</v>
      </c>
      <c r="AN13" s="9"/>
      <c r="AO13" s="9"/>
      <c r="AP13" s="70"/>
      <c r="AQ13" s="51" t="str">
        <f>HLOOKUP(Introduction!$G$4,nametranslations,114,FALSE)</f>
        <v>Basic estimate used</v>
      </c>
      <c r="AR13" s="30"/>
      <c r="AS13" s="30"/>
      <c r="AT13" s="30"/>
      <c r="AU13" s="30"/>
      <c r="AV13" s="30"/>
      <c r="AW13" s="53"/>
      <c r="AX13" s="9"/>
      <c r="AY13" s="9"/>
      <c r="AZ13" s="70"/>
      <c r="BA13" s="51" t="str">
        <f>HLOOKUP(Introduction!$G$4,nametranslations,114,FALSE)</f>
        <v>Basic estimate used</v>
      </c>
      <c r="BB13" s="30" t="s">
        <v>133</v>
      </c>
      <c r="BC13" s="30"/>
      <c r="BD13" s="30"/>
      <c r="BE13" s="30"/>
      <c r="BF13" s="30" t="s">
        <v>133</v>
      </c>
      <c r="BG13" s="53"/>
      <c r="BH13" s="9"/>
      <c r="BI13" s="9"/>
      <c r="BJ13" s="70"/>
      <c r="BK13" s="51" t="str">
        <f>HLOOKUP(Introduction!$G$4,nametranslations,114,FALSE)</f>
        <v>Basic estimate used</v>
      </c>
      <c r="BL13" s="30" t="s">
        <v>229</v>
      </c>
      <c r="BM13" s="30"/>
      <c r="BN13" s="30"/>
      <c r="BO13" s="30"/>
      <c r="BP13" s="30" t="s">
        <v>133</v>
      </c>
      <c r="BQ13" s="53"/>
      <c r="BR13" s="9"/>
      <c r="BS13" s="9"/>
      <c r="BT13" s="70"/>
      <c r="BU13" s="51" t="str">
        <f>HLOOKUP(Introduction!$G$4,nametranslations,114,FALSE)</f>
        <v>Basic estimate used</v>
      </c>
      <c r="BV13" s="352" t="s">
        <v>133</v>
      </c>
      <c r="BW13" s="352"/>
      <c r="BX13" s="352"/>
      <c r="BY13" s="352"/>
      <c r="BZ13" s="352"/>
      <c r="CA13" s="53"/>
      <c r="CB13" s="9"/>
      <c r="CC13" s="9"/>
      <c r="CD13" s="75"/>
      <c r="CN13" s="75"/>
      <c r="CX13" s="75"/>
      <c r="DH13" s="75"/>
      <c r="DR13" s="75"/>
      <c r="EB13" s="75"/>
      <c r="EL13" s="75"/>
      <c r="EV13" s="75"/>
      <c r="FF13" s="75"/>
      <c r="FP13" s="75"/>
      <c r="FZ13" s="75"/>
      <c r="GJ13" s="75"/>
      <c r="GT13" s="75"/>
      <c r="HD13" s="75"/>
      <c r="HN13" s="75"/>
      <c r="HX13" s="75"/>
    </row>
    <row r="14" spans="1:232" ht="15.75" customHeight="1" x14ac:dyDescent="0.3">
      <c r="A14" s="617" t="str">
        <f ca="1">IF(ISBLANK('Data Summary'!A16),"",'Data Summary'!A16)</f>
        <v/>
      </c>
      <c r="B14" s="71"/>
      <c r="C14" s="51" t="str">
        <f>HLOOKUP(Introduction!$G$4,nametranslations,115,FALSE)</f>
        <v>Number of schools total</v>
      </c>
      <c r="D14" s="8"/>
      <c r="E14" s="8"/>
      <c r="F14" s="8"/>
      <c r="G14" s="38"/>
      <c r="H14" s="39"/>
      <c r="I14" s="40"/>
      <c r="J14" s="9"/>
      <c r="K14" s="9"/>
      <c r="L14" s="71"/>
      <c r="M14" s="51" t="str">
        <f>HLOOKUP(Introduction!$G$4,nametranslations,115,FALSE)</f>
        <v>Number of schools total</v>
      </c>
      <c r="N14" s="8"/>
      <c r="O14" s="8"/>
      <c r="P14" s="8"/>
      <c r="Q14" s="38"/>
      <c r="R14" s="39"/>
      <c r="S14" s="40"/>
      <c r="T14" s="9"/>
      <c r="U14" s="9"/>
      <c r="V14" s="71"/>
      <c r="W14" s="51" t="str">
        <f>HLOOKUP(Introduction!$G$4,nametranslations,115,FALSE)</f>
        <v>Number of schools total</v>
      </c>
      <c r="X14" s="8"/>
      <c r="Y14" s="8"/>
      <c r="Z14" s="8"/>
      <c r="AA14" s="38"/>
      <c r="AB14" s="39"/>
      <c r="AC14" s="40"/>
      <c r="AD14" s="9"/>
      <c r="AE14" s="9"/>
      <c r="AF14" s="71"/>
      <c r="AG14" s="51" t="str">
        <f>HLOOKUP(Introduction!$G$4,nametranslations,115,FALSE)</f>
        <v>Number of schools total</v>
      </c>
      <c r="AH14" s="8" t="s">
        <v>206</v>
      </c>
      <c r="AI14" s="8" t="s">
        <v>206</v>
      </c>
      <c r="AJ14" s="8" t="s">
        <v>206</v>
      </c>
      <c r="AK14" s="38" t="s">
        <v>206</v>
      </c>
      <c r="AL14" s="39" t="s">
        <v>206</v>
      </c>
      <c r="AM14" s="40" t="s">
        <v>206</v>
      </c>
      <c r="AN14" s="9"/>
      <c r="AO14" s="9"/>
      <c r="AP14" s="71"/>
      <c r="AQ14" s="51" t="str">
        <f>HLOOKUP(Introduction!$G$4,nametranslations,115,FALSE)</f>
        <v>Number of schools total</v>
      </c>
      <c r="AR14" s="8"/>
      <c r="AS14" s="8"/>
      <c r="AT14" s="8"/>
      <c r="AU14" s="38"/>
      <c r="AV14" s="39"/>
      <c r="AW14" s="40"/>
      <c r="AX14" s="9"/>
      <c r="AY14" s="9"/>
      <c r="AZ14" s="71"/>
      <c r="BA14" s="51" t="str">
        <f>HLOOKUP(Introduction!$G$4,nametranslations,115,FALSE)</f>
        <v>Number of schools total</v>
      </c>
      <c r="BB14" s="8"/>
      <c r="BC14" s="8"/>
      <c r="BD14" s="8"/>
      <c r="BE14" s="38"/>
      <c r="BF14" s="39"/>
      <c r="BG14" s="40"/>
      <c r="BH14" s="9"/>
      <c r="BI14" s="9"/>
      <c r="BJ14" s="71"/>
      <c r="BK14" s="51" t="str">
        <f>HLOOKUP(Introduction!$G$4,nametranslations,115,FALSE)</f>
        <v>Number of schools total</v>
      </c>
      <c r="BL14" s="8"/>
      <c r="BM14" s="8"/>
      <c r="BN14" s="8"/>
      <c r="BO14" s="38"/>
      <c r="BP14" s="39"/>
      <c r="BQ14" s="40"/>
      <c r="BR14" s="9"/>
      <c r="BS14" s="9"/>
      <c r="BT14" s="71"/>
      <c r="BU14" s="51" t="str">
        <f>HLOOKUP(Introduction!$G$4,nametranslations,115,FALSE)</f>
        <v>Number of schools total</v>
      </c>
      <c r="BV14" s="350" t="str">
        <f>IF(ISNUMBER(BV$10),BV$10,"")</f>
        <v/>
      </c>
      <c r="BW14" s="350" t="str">
        <f t="shared" ref="BW14:CA14" si="0">IF(ISNUMBER(BW$10),BW$10,"")</f>
        <v/>
      </c>
      <c r="BX14" s="350" t="str">
        <f t="shared" si="0"/>
        <v/>
      </c>
      <c r="BY14" s="350" t="str">
        <f t="shared" si="0"/>
        <v/>
      </c>
      <c r="BZ14" s="350" t="str">
        <f t="shared" si="0"/>
        <v/>
      </c>
      <c r="CA14" s="351" t="str">
        <f t="shared" si="0"/>
        <v/>
      </c>
      <c r="CB14" s="9"/>
      <c r="CC14" s="9"/>
    </row>
    <row r="15" spans="1:232" ht="15.75" customHeight="1" thickBot="1" x14ac:dyDescent="0.35">
      <c r="A15" s="617" t="str">
        <f ca="1">IF(ISBLANK('Data Summary'!A17),"",'Data Summary'!A17)</f>
        <v/>
      </c>
      <c r="B15" s="72"/>
      <c r="C15" s="52" t="str">
        <f>HLOOKUP(Introduction!$G$4,nametranslations,116,FALSE)</f>
        <v>Number surveyed</v>
      </c>
      <c r="D15" s="24"/>
      <c r="E15" s="24"/>
      <c r="F15" s="24">
        <v>76</v>
      </c>
      <c r="G15" s="24">
        <v>25</v>
      </c>
      <c r="H15" s="24">
        <v>49</v>
      </c>
      <c r="I15" s="25">
        <f>19+3+1</f>
        <v>23</v>
      </c>
      <c r="J15" s="21"/>
      <c r="K15" s="21"/>
      <c r="L15" s="72"/>
      <c r="M15" s="52" t="str">
        <f>HLOOKUP(Introduction!$G$4,nametranslations,116,FALSE)</f>
        <v>Number surveyed</v>
      </c>
      <c r="N15" s="42"/>
      <c r="O15" s="46"/>
      <c r="P15" s="46"/>
      <c r="Q15" s="47"/>
      <c r="R15" s="46"/>
      <c r="S15" s="48"/>
      <c r="T15" s="21"/>
      <c r="U15" s="21"/>
      <c r="V15" s="72"/>
      <c r="W15" s="52" t="str">
        <f>HLOOKUP(Introduction!$G$4,nametranslations,116,FALSE)</f>
        <v>Number surveyed</v>
      </c>
      <c r="X15" s="42"/>
      <c r="Y15" s="46"/>
      <c r="Z15" s="46"/>
      <c r="AA15" s="47"/>
      <c r="AB15" s="46"/>
      <c r="AC15" s="48"/>
      <c r="AD15" s="21"/>
      <c r="AE15" s="21"/>
      <c r="AF15" s="72"/>
      <c r="AG15" s="52" t="str">
        <f>HLOOKUP(Introduction!$G$4,nametranslations,116,FALSE)</f>
        <v>Number surveyed</v>
      </c>
      <c r="AH15" s="42">
        <v>1051</v>
      </c>
      <c r="AI15" s="46" t="s">
        <v>206</v>
      </c>
      <c r="AJ15" s="46" t="s">
        <v>206</v>
      </c>
      <c r="AK15" s="47">
        <v>298</v>
      </c>
      <c r="AL15" s="46">
        <v>555</v>
      </c>
      <c r="AM15" s="48">
        <v>198</v>
      </c>
      <c r="AN15" s="21"/>
      <c r="AO15" s="21"/>
      <c r="AP15" s="72"/>
      <c r="AQ15" s="52" t="str">
        <f>HLOOKUP(Introduction!$G$4,nametranslations,116,FALSE)</f>
        <v>Number surveyed</v>
      </c>
      <c r="AR15" s="42"/>
      <c r="AS15" s="46"/>
      <c r="AT15" s="46"/>
      <c r="AU15" s="47"/>
      <c r="AV15" s="46"/>
      <c r="AW15" s="48"/>
      <c r="AX15" s="21"/>
      <c r="AY15" s="21"/>
      <c r="AZ15" s="72"/>
      <c r="BA15" s="52" t="str">
        <f>HLOOKUP(Introduction!$G$4,nametranslations,116,FALSE)</f>
        <v>Number surveyed</v>
      </c>
      <c r="BB15" s="42"/>
      <c r="BC15" s="46"/>
      <c r="BD15" s="46"/>
      <c r="BE15" s="47"/>
      <c r="BF15" s="46"/>
      <c r="BG15" s="48"/>
      <c r="BH15" s="21"/>
      <c r="BI15" s="21"/>
      <c r="BJ15" s="72"/>
      <c r="BK15" s="52" t="str">
        <f>HLOOKUP(Introduction!$G$4,nametranslations,116,FALSE)</f>
        <v>Number surveyed</v>
      </c>
      <c r="BL15" s="42"/>
      <c r="BM15" s="46"/>
      <c r="BN15" s="46"/>
      <c r="BO15" s="47"/>
      <c r="BP15" s="46"/>
      <c r="BQ15" s="48"/>
      <c r="BR15" s="21"/>
      <c r="BS15" s="21"/>
      <c r="BT15" s="72"/>
      <c r="BU15" s="52" t="str">
        <f>HLOOKUP(Introduction!$G$4,nametranslations,116,FALSE)</f>
        <v>Number surveyed</v>
      </c>
      <c r="BV15" s="42">
        <v>1001</v>
      </c>
      <c r="BW15" s="46"/>
      <c r="BX15" s="46"/>
      <c r="BY15" s="47"/>
      <c r="BZ15" s="46"/>
      <c r="CA15" s="48"/>
      <c r="CB15" s="21"/>
      <c r="CC15" s="21"/>
    </row>
    <row r="16" spans="1:232" x14ac:dyDescent="0.3">
      <c r="A16" s="617" t="str">
        <f ca="1">IF(ISBLANK('Data Summary'!A18),"",'Data Summary'!A18)</f>
        <v/>
      </c>
    </row>
    <row r="17" spans="1:1" x14ac:dyDescent="0.3">
      <c r="A17" s="617" t="str">
        <f ca="1">IF(ISBLANK('Data Summary'!A19),"",'Data Summary'!A19)</f>
        <v/>
      </c>
    </row>
    <row r="18" spans="1:1" x14ac:dyDescent="0.3">
      <c r="A18" s="617" t="str">
        <f ca="1">IF(ISBLANK('Data Summary'!A20),"",'Data Summary'!A20)</f>
        <v/>
      </c>
    </row>
    <row r="19" spans="1:1" x14ac:dyDescent="0.3">
      <c r="A19" s="617" t="str">
        <f ca="1">IF(ISBLANK('Data Summary'!A21),"",'Data Summary'!A21)</f>
        <v/>
      </c>
    </row>
    <row r="20" spans="1:1" x14ac:dyDescent="0.3">
      <c r="A20" s="617" t="str">
        <f ca="1">IF(ISBLANK('Data Summary'!A22),"",'Data Summary'!A22)</f>
        <v/>
      </c>
    </row>
    <row r="21" spans="1:1" x14ac:dyDescent="0.3">
      <c r="A21" s="617" t="str">
        <f ca="1">IF(ISBLANK('Data Summary'!A23),"",'Data Summary'!A23)</f>
        <v/>
      </c>
    </row>
    <row r="22" spans="1:1" x14ac:dyDescent="0.3">
      <c r="A22" s="617" t="str">
        <f ca="1">IF(ISBLANK('Data Summary'!A24),"",'Data Summary'!A24)</f>
        <v/>
      </c>
    </row>
    <row r="23" spans="1:1" x14ac:dyDescent="0.3">
      <c r="A23" s="617" t="str">
        <f ca="1">IF(ISBLANK('Data Summary'!A25),"",'Data Summary'!A25)</f>
        <v/>
      </c>
    </row>
    <row r="24" spans="1:1" x14ac:dyDescent="0.3">
      <c r="A24" s="617" t="str">
        <f ca="1">IF(ISBLANK('Data Summary'!A26),"",'Data Summary'!A26)</f>
        <v/>
      </c>
    </row>
    <row r="25" spans="1:1" x14ac:dyDescent="0.3">
      <c r="A25" s="617" t="str">
        <f ca="1">IF(ISBLANK('Data Summary'!A27),"",'Data Summary'!A27)</f>
        <v/>
      </c>
    </row>
    <row r="26" spans="1:1" x14ac:dyDescent="0.3">
      <c r="A26" s="617" t="str">
        <f ca="1">IF(ISBLANK('Data Summary'!A28),"",'Data Summary'!A28)</f>
        <v/>
      </c>
    </row>
    <row r="27" spans="1:1" x14ac:dyDescent="0.3">
      <c r="A27" s="183" t="str">
        <f ca="1">IF(ISBLANK('Data Summary'!A29),"",'Data Summary'!A29)</f>
        <v/>
      </c>
    </row>
    <row r="28" spans="1:1" x14ac:dyDescent="0.3">
      <c r="A28" s="183" t="str">
        <f ca="1">IF(ISBLANK('Data Summary'!A30),"",'Data Summary'!A30)</f>
        <v/>
      </c>
    </row>
    <row r="29" spans="1:1" x14ac:dyDescent="0.3">
      <c r="A29" s="183" t="str">
        <f ca="1">IF(ISBLANK('Data Summary'!A31),"",'Data Summary'!A31)</f>
        <v/>
      </c>
    </row>
    <row r="30" spans="1:1" x14ac:dyDescent="0.3">
      <c r="A30" s="183" t="str">
        <f ca="1">IF(ISBLANK('Data Summary'!A32),"",'Data Summary'!A32)</f>
        <v/>
      </c>
    </row>
    <row r="31" spans="1:1" x14ac:dyDescent="0.3">
      <c r="A31" s="183" t="str">
        <f ca="1">IF(ISBLANK('Data Summary'!A33),"",'Data Summary'!A33)</f>
        <v/>
      </c>
    </row>
    <row r="32" spans="1:1" x14ac:dyDescent="0.3">
      <c r="A32" s="183" t="str">
        <f ca="1">IF(ISBLANK('Data Summary'!A34),"",'Data Summary'!A34)</f>
        <v/>
      </c>
    </row>
    <row r="33" spans="1:1" x14ac:dyDescent="0.3">
      <c r="A33" s="183" t="str">
        <f ca="1">IF(ISBLANK('Data Summary'!A35),"",'Data Summary'!A35)</f>
        <v/>
      </c>
    </row>
    <row r="34" spans="1:1" x14ac:dyDescent="0.3">
      <c r="A34" s="183" t="str">
        <f ca="1">IF(ISBLANK('Data Summary'!A36),"",'Data Summary'!A36)</f>
        <v/>
      </c>
    </row>
    <row r="35" spans="1:1" x14ac:dyDescent="0.3">
      <c r="A35" s="183" t="str">
        <f ca="1">IF(ISBLANK('Data Summary'!A37),"",'Data Summary'!A37)</f>
        <v/>
      </c>
    </row>
    <row r="36" spans="1:1" x14ac:dyDescent="0.3">
      <c r="A36" s="183" t="str">
        <f ca="1">IF(ISBLANK('Data Summary'!A38),"",'Data Summary'!A38)</f>
        <v/>
      </c>
    </row>
    <row r="37" spans="1:1" x14ac:dyDescent="0.3">
      <c r="A37" s="183" t="str">
        <f ca="1">IF(ISBLANK('Data Summary'!A39),"",'Data Summary'!A39)</f>
        <v/>
      </c>
    </row>
    <row r="38" spans="1:1" x14ac:dyDescent="0.3">
      <c r="A38" s="183" t="str">
        <f ca="1">IF(ISBLANK('Data Summary'!A40),"",'Data Summary'!A40)</f>
        <v/>
      </c>
    </row>
    <row r="39" spans="1:1" x14ac:dyDescent="0.3">
      <c r="A39" s="183" t="str">
        <f ca="1">IF(ISBLANK('Data Summary'!A41),"",'Data Summary'!A41)</f>
        <v/>
      </c>
    </row>
    <row r="40" spans="1:1" x14ac:dyDescent="0.3">
      <c r="A40" s="183" t="str">
        <f ca="1">IF(ISBLANK('Data Summary'!A42),"",'Data Summary'!A42)</f>
        <v/>
      </c>
    </row>
    <row r="41" spans="1:1" x14ac:dyDescent="0.3">
      <c r="A41" s="183" t="str">
        <f ca="1">IF(ISBLANK('Data Summary'!A43),"",'Data Summary'!A43)</f>
        <v/>
      </c>
    </row>
    <row r="42" spans="1:1" x14ac:dyDescent="0.3">
      <c r="A42" s="183" t="str">
        <f ca="1">IF(ISBLANK('Data Summary'!A44),"",'Data Summary'!A44)</f>
        <v/>
      </c>
    </row>
    <row r="43" spans="1:1" x14ac:dyDescent="0.3">
      <c r="A43" s="183" t="str">
        <f ca="1">IF(ISBLANK('Data Summary'!A45),"",'Data Summary'!A45)</f>
        <v/>
      </c>
    </row>
    <row r="44" spans="1:1" x14ac:dyDescent="0.3">
      <c r="A44" s="183" t="str">
        <f ca="1">IF(ISBLANK('Data Summary'!A46),"",'Data Summary'!A46)</f>
        <v/>
      </c>
    </row>
    <row r="45" spans="1:1" x14ac:dyDescent="0.3">
      <c r="A45" s="183" t="str">
        <f ca="1">IF(ISBLANK('Data Summary'!A47),"",'Data Summary'!A47)</f>
        <v/>
      </c>
    </row>
    <row r="46" spans="1:1" x14ac:dyDescent="0.3">
      <c r="A46" s="183" t="str">
        <f ca="1">IF(ISBLANK('Data Summary'!A48),"",'Data Summary'!A48)</f>
        <v/>
      </c>
    </row>
    <row r="47" spans="1:1" x14ac:dyDescent="0.3">
      <c r="A47" s="183" t="str">
        <f ca="1">IF(ISBLANK('Data Summary'!A49),"",'Data Summary'!A49)</f>
        <v/>
      </c>
    </row>
    <row r="48" spans="1:1" x14ac:dyDescent="0.3">
      <c r="A48" s="183" t="str">
        <f ca="1">IF(ISBLANK('Data Summary'!A50),"",'Data Summary'!A50)</f>
        <v/>
      </c>
    </row>
    <row r="49" spans="1:1" x14ac:dyDescent="0.3">
      <c r="A49" s="183" t="str">
        <f ca="1">IF(ISBLANK('Data Summary'!A51),"",'Data Summary'!A51)</f>
        <v/>
      </c>
    </row>
    <row r="50" spans="1:1" x14ac:dyDescent="0.3">
      <c r="A50" s="183" t="str">
        <f ca="1">IF(ISBLANK('Data Summary'!A52),"",'Data Summary'!A52)</f>
        <v/>
      </c>
    </row>
    <row r="51" spans="1:1" x14ac:dyDescent="0.3">
      <c r="A51" s="183" t="str">
        <f ca="1">IF(ISBLANK('Data Summary'!A53),"",'Data Summary'!A53)</f>
        <v/>
      </c>
    </row>
    <row r="52" spans="1:1" x14ac:dyDescent="0.3">
      <c r="A52" s="183" t="str">
        <f ca="1">IF(ISBLANK('Data Summary'!A54),"",'Data Summary'!A54)</f>
        <v/>
      </c>
    </row>
    <row r="53" spans="1:1" x14ac:dyDescent="0.3">
      <c r="A53" s="183" t="str">
        <f ca="1">IF(ISBLANK('Data Summary'!A55),"",'Data Summary'!A55)</f>
        <v/>
      </c>
    </row>
    <row r="54" spans="1:1" x14ac:dyDescent="0.3">
      <c r="A54" s="183" t="str">
        <f ca="1">IF(ISBLANK('Data Summary'!A56),"",'Data Summary'!A56)</f>
        <v/>
      </c>
    </row>
    <row r="55" spans="1:1" x14ac:dyDescent="0.3">
      <c r="A55" s="183" t="str">
        <f ca="1">IF(ISBLANK('Data Summary'!A57),"",'Data Summary'!A57)</f>
        <v/>
      </c>
    </row>
    <row r="56" spans="1:1" x14ac:dyDescent="0.3">
      <c r="A56" s="183" t="str">
        <f ca="1">IF(ISBLANK('Data Summary'!A58),"",'Data Summary'!A58)</f>
        <v/>
      </c>
    </row>
    <row r="57" spans="1:1" x14ac:dyDescent="0.3">
      <c r="A57" s="183" t="str">
        <f ca="1">IF(ISBLANK('Data Summary'!A59),"",'Data Summary'!A59)</f>
        <v/>
      </c>
    </row>
    <row r="58" spans="1:1" x14ac:dyDescent="0.3">
      <c r="A58" s="183" t="str">
        <f ca="1">IF(ISBLANK('Data Summary'!A60),"",'Data Summary'!A60)</f>
        <v/>
      </c>
    </row>
    <row r="59" spans="1:1" x14ac:dyDescent="0.3">
      <c r="A59" s="183" t="str">
        <f ca="1">IF(ISBLANK('Data Summary'!A61),"",'Data Summary'!A61)</f>
        <v/>
      </c>
    </row>
    <row r="60" spans="1:1" x14ac:dyDescent="0.3">
      <c r="A60" s="183" t="str">
        <f ca="1">IF(ISBLANK('Data Summary'!A62),"",'Data Summary'!A62)</f>
        <v/>
      </c>
    </row>
    <row r="61" spans="1:1" x14ac:dyDescent="0.3">
      <c r="A61" s="183" t="str">
        <f ca="1">IF(ISBLANK('Data Summary'!A63),"",'Data Summary'!A63)</f>
        <v/>
      </c>
    </row>
    <row r="62" spans="1:1" x14ac:dyDescent="0.3">
      <c r="A62" s="183" t="str">
        <f ca="1">IF(ISBLANK('Data Summary'!A64),"",'Data Summary'!A64)</f>
        <v/>
      </c>
    </row>
    <row r="63" spans="1:1" x14ac:dyDescent="0.3">
      <c r="A63" s="183" t="str">
        <f ca="1">IF(ISBLANK('Data Summary'!A65),"",'Data Summary'!A65)</f>
        <v/>
      </c>
    </row>
    <row r="64" spans="1:1" x14ac:dyDescent="0.3">
      <c r="A64" s="183" t="str">
        <f ca="1">IF(ISBLANK('Data Summary'!A66),"",'Data Summary'!A66)</f>
        <v/>
      </c>
    </row>
    <row r="65" spans="1:1" x14ac:dyDescent="0.3">
      <c r="A65" s="183" t="str">
        <f ca="1">IF(ISBLANK('Data Summary'!A67),"",'Data Summary'!A67)</f>
        <v/>
      </c>
    </row>
    <row r="66" spans="1:1" x14ac:dyDescent="0.3">
      <c r="A66" s="183" t="str">
        <f ca="1">IF(ISBLANK('Data Summary'!A68),"",'Data Summary'!A68)</f>
        <v/>
      </c>
    </row>
    <row r="67" spans="1:1" x14ac:dyDescent="0.3">
      <c r="A67" s="183" t="str">
        <f ca="1">IF(ISBLANK('Data Summary'!A69),"",'Data Summary'!A69)</f>
        <v/>
      </c>
    </row>
    <row r="68" spans="1:1" x14ac:dyDescent="0.3">
      <c r="A68" s="183" t="str">
        <f ca="1">IF(ISBLANK('Data Summary'!A70),"",'Data Summary'!A70)</f>
        <v/>
      </c>
    </row>
    <row r="69" spans="1:1" x14ac:dyDescent="0.3">
      <c r="A69" s="183" t="str">
        <f ca="1">IF(ISBLANK('Data Summary'!A71),"",'Data Summary'!A71)</f>
        <v/>
      </c>
    </row>
    <row r="70" spans="1:1" x14ac:dyDescent="0.3">
      <c r="A70" s="183" t="str">
        <f ca="1">IF(ISBLANK('Data Summary'!A72),"",'Data Summary'!A72)</f>
        <v/>
      </c>
    </row>
    <row r="71" spans="1:1" x14ac:dyDescent="0.3">
      <c r="A71" s="183" t="str">
        <f ca="1">IF(ISBLANK('Data Summary'!A73),"",'Data Summary'!A73)</f>
        <v/>
      </c>
    </row>
    <row r="72" spans="1:1" x14ac:dyDescent="0.3">
      <c r="A72" s="183" t="str">
        <f ca="1">IF(ISBLANK('Data Summary'!A74),"",'Data Summary'!A74)</f>
        <v/>
      </c>
    </row>
    <row r="73" spans="1:1" x14ac:dyDescent="0.3">
      <c r="A73" s="183" t="str">
        <f ca="1">IF(ISBLANK('Data Summary'!A75),"",'Data Summary'!A75)</f>
        <v/>
      </c>
    </row>
    <row r="74" spans="1:1" x14ac:dyDescent="0.3">
      <c r="A74" s="183" t="str">
        <f ca="1">IF(ISBLANK('Data Summary'!A76),"",'Data Summary'!A76)</f>
        <v/>
      </c>
    </row>
    <row r="75" spans="1:1" x14ac:dyDescent="0.3">
      <c r="A75" s="183" t="str">
        <f ca="1">IF(ISBLANK('Data Summary'!A77),"",'Data Summary'!A77)</f>
        <v/>
      </c>
    </row>
    <row r="76" spans="1:1" x14ac:dyDescent="0.3">
      <c r="A76" s="183" t="str">
        <f ca="1">IF(ISBLANK('Data Summary'!A78),"",'Data Summary'!A78)</f>
        <v/>
      </c>
    </row>
    <row r="77" spans="1:1" x14ac:dyDescent="0.3">
      <c r="A77" s="183" t="str">
        <f ca="1">IF(ISBLANK('Data Summary'!A79),"",'Data Summary'!A79)</f>
        <v/>
      </c>
    </row>
    <row r="78" spans="1:1" x14ac:dyDescent="0.3">
      <c r="A78" s="183" t="str">
        <f ca="1">IF(ISBLANK('Data Summary'!A80),"",'Data Summary'!A80)</f>
        <v/>
      </c>
    </row>
    <row r="79" spans="1:1" x14ac:dyDescent="0.3">
      <c r="A79" s="183" t="str">
        <f ca="1">IF(ISBLANK('Data Summary'!A81),"",'Data Summary'!A81)</f>
        <v/>
      </c>
    </row>
    <row r="80" spans="1:1" x14ac:dyDescent="0.3">
      <c r="A80" s="183" t="str">
        <f ca="1">IF(ISBLANK('Data Summary'!A82),"",'Data Summary'!A82)</f>
        <v/>
      </c>
    </row>
    <row r="81" spans="1:1" x14ac:dyDescent="0.3">
      <c r="A81" s="183" t="str">
        <f ca="1">IF(ISBLANK('Data Summary'!A83),"",'Data Summary'!A83)</f>
        <v/>
      </c>
    </row>
    <row r="82" spans="1:1" x14ac:dyDescent="0.3">
      <c r="A82" s="183" t="str">
        <f ca="1">IF(ISBLANK('Data Summary'!A84),"",'Data Summary'!A84)</f>
        <v/>
      </c>
    </row>
    <row r="83" spans="1:1" x14ac:dyDescent="0.3">
      <c r="A83" s="183" t="str">
        <f ca="1">IF(ISBLANK('Data Summary'!A85),"",'Data Summary'!A85)</f>
        <v/>
      </c>
    </row>
    <row r="84" spans="1:1" x14ac:dyDescent="0.3">
      <c r="A84" s="183" t="str">
        <f ca="1">IF(ISBLANK('Data Summary'!A86),"",'Data Summary'!A86)</f>
        <v/>
      </c>
    </row>
    <row r="85" spans="1:1" x14ac:dyDescent="0.3">
      <c r="A85" s="183" t="str">
        <f ca="1">IF(ISBLANK('Data Summary'!A87),"",'Data Summary'!A87)</f>
        <v/>
      </c>
    </row>
    <row r="86" spans="1:1" x14ac:dyDescent="0.3">
      <c r="A86" s="183" t="str">
        <f ca="1">IF(ISBLANK('Data Summary'!A88),"",'Data Summary'!A88)</f>
        <v/>
      </c>
    </row>
    <row r="87" spans="1:1" x14ac:dyDescent="0.3">
      <c r="A87" s="183" t="str">
        <f ca="1">IF(ISBLANK('Data Summary'!A89),"",'Data Summary'!A89)</f>
        <v/>
      </c>
    </row>
    <row r="88" spans="1:1" x14ac:dyDescent="0.3">
      <c r="A88" s="183" t="str">
        <f ca="1">IF(ISBLANK('Data Summary'!A90),"",'Data Summary'!A90)</f>
        <v/>
      </c>
    </row>
    <row r="89" spans="1:1" x14ac:dyDescent="0.3">
      <c r="A89" s="183" t="str">
        <f ca="1">IF(ISBLANK('Data Summary'!A91),"",'Data Summary'!A91)</f>
        <v/>
      </c>
    </row>
    <row r="90" spans="1:1" x14ac:dyDescent="0.3">
      <c r="A90" s="183" t="str">
        <f ca="1">IF(ISBLANK('Data Summary'!A92),"",'Data Summary'!A92)</f>
        <v/>
      </c>
    </row>
    <row r="91" spans="1:1" x14ac:dyDescent="0.3">
      <c r="A91" s="183" t="str">
        <f ca="1">IF(ISBLANK('Data Summary'!A93),"",'Data Summary'!A93)</f>
        <v/>
      </c>
    </row>
    <row r="92" spans="1:1" x14ac:dyDescent="0.3">
      <c r="A92" s="183" t="str">
        <f ca="1">IF(ISBLANK('Data Summary'!A94),"",'Data Summary'!A94)</f>
        <v/>
      </c>
    </row>
    <row r="93" spans="1:1" x14ac:dyDescent="0.3">
      <c r="A93" s="183" t="str">
        <f ca="1">IF(ISBLANK('Data Summary'!A95),"",'Data Summary'!A95)</f>
        <v/>
      </c>
    </row>
    <row r="94" spans="1:1" x14ac:dyDescent="0.3">
      <c r="A94" s="183" t="str">
        <f ca="1">IF(ISBLANK('Data Summary'!A96),"",'Data Summary'!A96)</f>
        <v/>
      </c>
    </row>
    <row r="95" spans="1:1" x14ac:dyDescent="0.3">
      <c r="A95" s="183" t="str">
        <f ca="1">IF(ISBLANK('Data Summary'!A97),"",'Data Summary'!A97)</f>
        <v/>
      </c>
    </row>
    <row r="96" spans="1:1" x14ac:dyDescent="0.3">
      <c r="A96" s="183" t="str">
        <f ca="1">IF(ISBLANK('Data Summary'!A98),"",'Data Summary'!A98)</f>
        <v/>
      </c>
    </row>
    <row r="97" spans="1:1" x14ac:dyDescent="0.3">
      <c r="A97" s="183" t="str">
        <f ca="1">IF(ISBLANK('Data Summary'!A99),"",'Data Summary'!A99)</f>
        <v/>
      </c>
    </row>
    <row r="98" spans="1:1" x14ac:dyDescent="0.3">
      <c r="A98" s="183" t="str">
        <f ca="1">IF(ISBLANK('Data Summary'!A100),"",'Data Summary'!A100)</f>
        <v/>
      </c>
    </row>
    <row r="99" spans="1:1" x14ac:dyDescent="0.3">
      <c r="A99" s="183" t="str">
        <f ca="1">IF(ISBLANK('Data Summary'!A101),"",'Data Summary'!A101)</f>
        <v/>
      </c>
    </row>
    <row r="100" spans="1:1" x14ac:dyDescent="0.3">
      <c r="A100" s="183" t="str">
        <f ca="1">IF(ISBLANK('Data Summary'!A102),"",'Data Summary'!A102)</f>
        <v/>
      </c>
    </row>
    <row r="101" spans="1:1" x14ac:dyDescent="0.3">
      <c r="A101" s="183" t="str">
        <f ca="1">IF(ISBLANK('Data Summary'!A103),"",'Data Summary'!A103)</f>
        <v/>
      </c>
    </row>
    <row r="102" spans="1:1" x14ac:dyDescent="0.3">
      <c r="A102" s="183" t="str">
        <f ca="1">IF(ISBLANK('Data Summary'!A104),"",'Data Summary'!A104)</f>
        <v/>
      </c>
    </row>
    <row r="103" spans="1:1" x14ac:dyDescent="0.3">
      <c r="A103" s="183" t="str">
        <f ca="1">IF(ISBLANK('Data Summary'!A105),"",'Data Summary'!A105)</f>
        <v/>
      </c>
    </row>
    <row r="104" spans="1:1" x14ac:dyDescent="0.3">
      <c r="A104" s="183" t="str">
        <f ca="1">IF(ISBLANK('Data Summary'!A106),"",'Data Summary'!A106)</f>
        <v/>
      </c>
    </row>
    <row r="105" spans="1:1" x14ac:dyDescent="0.3">
      <c r="A105" s="183" t="str">
        <f ca="1">IF(ISBLANK('Data Summary'!A107),"",'Data Summary'!A107)</f>
        <v/>
      </c>
    </row>
    <row r="106" spans="1:1" x14ac:dyDescent="0.3">
      <c r="A106" s="183" t="str">
        <f ca="1">IF(ISBLANK('Data Summary'!A108),"",'Data Summary'!A108)</f>
        <v/>
      </c>
    </row>
    <row r="107" spans="1:1" x14ac:dyDescent="0.3">
      <c r="A107" s="183" t="str">
        <f ca="1">IF(ISBLANK('Data Summary'!A109),"",'Data Summary'!A109)</f>
        <v/>
      </c>
    </row>
    <row r="108" spans="1:1" x14ac:dyDescent="0.3">
      <c r="A108" s="183" t="str">
        <f ca="1">IF(ISBLANK('Data Summary'!A110),"",'Data Summary'!A110)</f>
        <v/>
      </c>
    </row>
    <row r="109" spans="1:1" x14ac:dyDescent="0.3">
      <c r="A109" s="183" t="str">
        <f ca="1">IF(ISBLANK('Data Summary'!A111),"",'Data Summary'!A111)</f>
        <v/>
      </c>
    </row>
    <row r="110" spans="1:1" x14ac:dyDescent="0.3">
      <c r="A110" s="183" t="str">
        <f ca="1">IF(ISBLANK('Data Summary'!A112),"",'Data Summary'!A112)</f>
        <v/>
      </c>
    </row>
    <row r="111" spans="1:1" x14ac:dyDescent="0.3">
      <c r="A111" s="183" t="str">
        <f ca="1">IF(ISBLANK('Data Summary'!A113),"",'Data Summary'!A113)</f>
        <v/>
      </c>
    </row>
    <row r="112" spans="1:1" x14ac:dyDescent="0.3">
      <c r="A112" s="183" t="str">
        <f ca="1">IF(ISBLANK('Data Summary'!A114),"",'Data Summary'!A114)</f>
        <v/>
      </c>
    </row>
    <row r="113" spans="1:1" x14ac:dyDescent="0.3">
      <c r="A113" s="183" t="str">
        <f ca="1">IF(ISBLANK('Data Summary'!A115),"",'Data Summary'!A115)</f>
        <v/>
      </c>
    </row>
    <row r="114" spans="1:1" x14ac:dyDescent="0.3">
      <c r="A114" s="183" t="str">
        <f ca="1">IF(ISBLANK('Data Summary'!A116),"",'Data Summary'!A116)</f>
        <v/>
      </c>
    </row>
    <row r="115" spans="1:1" x14ac:dyDescent="0.3">
      <c r="A115" s="183" t="str">
        <f ca="1">IF(ISBLANK('Data Summary'!A117),"",'Data Summary'!A117)</f>
        <v/>
      </c>
    </row>
    <row r="116" spans="1:1" x14ac:dyDescent="0.3">
      <c r="A116" s="183" t="str">
        <f ca="1">IF(ISBLANK('Data Summary'!A118),"",'Data Summary'!A118)</f>
        <v/>
      </c>
    </row>
    <row r="117" spans="1:1" x14ac:dyDescent="0.3">
      <c r="A117" s="183" t="str">
        <f ca="1">IF(ISBLANK('Data Summary'!A119),"",'Data Summary'!A119)</f>
        <v/>
      </c>
    </row>
    <row r="118" spans="1:1" x14ac:dyDescent="0.3">
      <c r="A118" s="183" t="str">
        <f ca="1">IF(ISBLANK('Data Summary'!A120),"",'Data Summary'!A120)</f>
        <v/>
      </c>
    </row>
    <row r="119" spans="1:1" x14ac:dyDescent="0.3">
      <c r="A119" s="183" t="str">
        <f ca="1">IF(ISBLANK('Data Summary'!A121),"",'Data Summary'!A121)</f>
        <v/>
      </c>
    </row>
    <row r="120" spans="1:1" x14ac:dyDescent="0.3">
      <c r="A120" s="183" t="str">
        <f ca="1">IF(ISBLANK('Data Summary'!A122),"",'Data Summary'!A122)</f>
        <v/>
      </c>
    </row>
    <row r="121" spans="1:1" x14ac:dyDescent="0.3">
      <c r="A121" s="183" t="str">
        <f ca="1">IF(ISBLANK('Data Summary'!A123),"",'Data Summary'!A123)</f>
        <v/>
      </c>
    </row>
    <row r="122" spans="1:1" x14ac:dyDescent="0.3">
      <c r="A122" s="183" t="str">
        <f ca="1">IF(ISBLANK('Data Summary'!A124),"",'Data Summary'!A124)</f>
        <v/>
      </c>
    </row>
    <row r="123" spans="1:1" x14ac:dyDescent="0.3">
      <c r="A123" s="183" t="str">
        <f ca="1">IF(ISBLANK('Data Summary'!A125),"",'Data Summary'!A125)</f>
        <v/>
      </c>
    </row>
    <row r="124" spans="1:1" x14ac:dyDescent="0.3">
      <c r="A124" s="183" t="str">
        <f ca="1">IF(ISBLANK('Data Summary'!A126),"",'Data Summary'!A126)</f>
        <v/>
      </c>
    </row>
    <row r="125" spans="1:1" x14ac:dyDescent="0.3">
      <c r="A125" s="183" t="str">
        <f ca="1">IF(ISBLANK('Data Summary'!A127),"",'Data Summary'!A127)</f>
        <v/>
      </c>
    </row>
    <row r="126" spans="1:1" x14ac:dyDescent="0.3">
      <c r="A126" s="183" t="str">
        <f ca="1">IF(ISBLANK('Data Summary'!A128),"",'Data Summary'!A128)</f>
        <v/>
      </c>
    </row>
    <row r="127" spans="1:1" x14ac:dyDescent="0.3">
      <c r="A127" s="183" t="str">
        <f ca="1">IF(ISBLANK('Data Summary'!A129),"",'Data Summary'!A129)</f>
        <v/>
      </c>
    </row>
    <row r="128" spans="1:1" x14ac:dyDescent="0.3">
      <c r="A128" s="183" t="str">
        <f ca="1">IF(ISBLANK('Data Summary'!A130),"",'Data Summary'!A130)</f>
        <v/>
      </c>
    </row>
    <row r="129" spans="1:1" x14ac:dyDescent="0.3">
      <c r="A129" s="183" t="str">
        <f ca="1">IF(ISBLANK('Data Summary'!A131),"",'Data Summary'!A131)</f>
        <v/>
      </c>
    </row>
    <row r="130" spans="1:1" x14ac:dyDescent="0.3">
      <c r="A130" s="183" t="str">
        <f ca="1">IF(ISBLANK('Data Summary'!A132),"",'Data Summary'!A132)</f>
        <v/>
      </c>
    </row>
    <row r="131" spans="1:1" x14ac:dyDescent="0.3">
      <c r="A131" s="183" t="str">
        <f ca="1">IF(ISBLANK('Data Summary'!A133),"",'Data Summary'!A133)</f>
        <v/>
      </c>
    </row>
    <row r="132" spans="1:1" x14ac:dyDescent="0.3">
      <c r="A132" s="183" t="str">
        <f ca="1">IF(ISBLANK('Data Summary'!A134),"",'Data Summary'!A134)</f>
        <v/>
      </c>
    </row>
    <row r="133" spans="1:1" x14ac:dyDescent="0.3">
      <c r="A133" s="183" t="str">
        <f ca="1">IF(ISBLANK('Data Summary'!A135),"",'Data Summary'!A135)</f>
        <v/>
      </c>
    </row>
    <row r="134" spans="1:1" x14ac:dyDescent="0.3">
      <c r="A134" s="183" t="str">
        <f ca="1">IF(ISBLANK('Data Summary'!A136),"",'Data Summary'!A136)</f>
        <v/>
      </c>
    </row>
    <row r="135" spans="1:1" x14ac:dyDescent="0.3">
      <c r="A135" s="183" t="str">
        <f ca="1">IF(ISBLANK('Data Summary'!A137),"",'Data Summary'!A137)</f>
        <v/>
      </c>
    </row>
    <row r="136" spans="1:1" x14ac:dyDescent="0.3">
      <c r="A136" s="183" t="str">
        <f ca="1">IF(ISBLANK('Data Summary'!A138),"",'Data Summary'!A138)</f>
        <v/>
      </c>
    </row>
    <row r="137" spans="1:1" x14ac:dyDescent="0.3">
      <c r="A137" s="183" t="str">
        <f ca="1">IF(ISBLANK('Data Summary'!A139),"",'Data Summary'!A139)</f>
        <v/>
      </c>
    </row>
    <row r="138" spans="1:1" x14ac:dyDescent="0.3">
      <c r="A138" s="183" t="str">
        <f ca="1">IF(ISBLANK('Data Summary'!A140),"",'Data Summary'!A140)</f>
        <v/>
      </c>
    </row>
    <row r="139" spans="1:1" x14ac:dyDescent="0.3">
      <c r="A139" s="183" t="str">
        <f ca="1">IF(ISBLANK('Data Summary'!A141),"",'Data Summary'!A141)</f>
        <v/>
      </c>
    </row>
    <row r="140" spans="1:1" x14ac:dyDescent="0.3">
      <c r="A140" s="183" t="str">
        <f ca="1">IF(ISBLANK('Data Summary'!A142),"",'Data Summary'!A142)</f>
        <v/>
      </c>
    </row>
    <row r="141" spans="1:1" x14ac:dyDescent="0.3">
      <c r="A141" s="183" t="str">
        <f ca="1">IF(ISBLANK('Data Summary'!A143),"",'Data Summary'!A143)</f>
        <v/>
      </c>
    </row>
    <row r="142" spans="1:1" x14ac:dyDescent="0.3">
      <c r="A142" s="183" t="str">
        <f ca="1">IF(ISBLANK('Data Summary'!A144),"",'Data Summary'!A144)</f>
        <v/>
      </c>
    </row>
    <row r="143" spans="1:1" x14ac:dyDescent="0.3">
      <c r="A143" s="183" t="str">
        <f ca="1">IF(ISBLANK('Data Summary'!A145),"",'Data Summary'!A145)</f>
        <v/>
      </c>
    </row>
    <row r="144" spans="1:1" x14ac:dyDescent="0.3">
      <c r="A144" s="183" t="str">
        <f ca="1">IF(ISBLANK('Data Summary'!A146),"",'Data Summary'!A146)</f>
        <v/>
      </c>
    </row>
    <row r="145" spans="1:1" x14ac:dyDescent="0.3">
      <c r="A145" s="183" t="str">
        <f ca="1">IF(ISBLANK('Data Summary'!A147),"",'Data Summary'!A147)</f>
        <v/>
      </c>
    </row>
    <row r="146" spans="1:1" x14ac:dyDescent="0.3">
      <c r="A146" s="183" t="str">
        <f ca="1">IF(ISBLANK('Data Summary'!A148),"",'Data Summary'!A148)</f>
        <v/>
      </c>
    </row>
    <row r="147" spans="1:1" x14ac:dyDescent="0.3">
      <c r="A147" s="183" t="str">
        <f ca="1">IF(ISBLANK('Data Summary'!A149),"",'Data Summary'!A149)</f>
        <v/>
      </c>
    </row>
    <row r="148" spans="1:1" x14ac:dyDescent="0.3">
      <c r="A148" s="183" t="e">
        <f>IF(ISBLANK(#REF!),"",#REF!)</f>
        <v>#REF!</v>
      </c>
    </row>
    <row r="149" spans="1:1" x14ac:dyDescent="0.3">
      <c r="A149" s="183" t="e">
        <f>IF(ISBLANK(#REF!),"",#REF!)</f>
        <v>#REF!</v>
      </c>
    </row>
    <row r="150" spans="1:1" x14ac:dyDescent="0.3">
      <c r="A150" s="183" t="e">
        <f>IF(ISBLANK(#REF!),"",#REF!)</f>
        <v>#REF!</v>
      </c>
    </row>
    <row r="151" spans="1:1" x14ac:dyDescent="0.3">
      <c r="A151" s="183" t="e">
        <f>IF(ISBLANK(#REF!),"",#REF!)</f>
        <v>#REF!</v>
      </c>
    </row>
    <row r="152" spans="1:1" x14ac:dyDescent="0.3">
      <c r="A152" s="180"/>
    </row>
    <row r="153" spans="1:1" x14ac:dyDescent="0.3">
      <c r="A153" s="180"/>
    </row>
    <row r="154" spans="1:1" x14ac:dyDescent="0.3">
      <c r="A154" s="180"/>
    </row>
    <row r="155" spans="1:1" x14ac:dyDescent="0.3">
      <c r="A155" s="180"/>
    </row>
    <row r="156" spans="1:1" x14ac:dyDescent="0.3">
      <c r="A156" s="180"/>
    </row>
    <row r="157" spans="1:1" x14ac:dyDescent="0.3">
      <c r="A157" s="180"/>
    </row>
    <row r="158" spans="1:1" x14ac:dyDescent="0.3">
      <c r="A158" s="180"/>
    </row>
    <row r="159" spans="1:1" x14ac:dyDescent="0.3">
      <c r="A159" s="180"/>
    </row>
    <row r="160" spans="1:1" x14ac:dyDescent="0.3">
      <c r="A160" s="180"/>
    </row>
    <row r="161" spans="1:1" x14ac:dyDescent="0.3">
      <c r="A161" s="180"/>
    </row>
    <row r="162" spans="1:1" x14ac:dyDescent="0.3">
      <c r="A162" s="180"/>
    </row>
    <row r="163" spans="1:1" x14ac:dyDescent="0.3">
      <c r="A163" s="180"/>
    </row>
    <row r="164" spans="1:1" x14ac:dyDescent="0.3">
      <c r="A164" s="180"/>
    </row>
    <row r="165" spans="1:1" x14ac:dyDescent="0.3">
      <c r="A165" s="180"/>
    </row>
    <row r="166" spans="1:1" x14ac:dyDescent="0.3">
      <c r="A166" s="180"/>
    </row>
    <row r="167" spans="1:1" x14ac:dyDescent="0.3">
      <c r="A167" s="180"/>
    </row>
    <row r="168" spans="1:1" x14ac:dyDescent="0.3">
      <c r="A168" s="180"/>
    </row>
    <row r="169" spans="1:1" x14ac:dyDescent="0.3">
      <c r="A169" s="180"/>
    </row>
    <row r="170" spans="1:1" x14ac:dyDescent="0.3">
      <c r="A170" s="180"/>
    </row>
    <row r="171" spans="1:1" x14ac:dyDescent="0.3">
      <c r="A171" s="180"/>
    </row>
    <row r="172" spans="1:1" x14ac:dyDescent="0.3">
      <c r="A172" s="180"/>
    </row>
    <row r="173" spans="1:1" x14ac:dyDescent="0.3">
      <c r="A173" s="180"/>
    </row>
    <row r="174" spans="1:1" x14ac:dyDescent="0.3">
      <c r="A174" s="180"/>
    </row>
    <row r="175" spans="1:1" x14ac:dyDescent="0.3">
      <c r="A175" s="180"/>
    </row>
    <row r="176" spans="1:1" x14ac:dyDescent="0.3">
      <c r="A176" s="180"/>
    </row>
    <row r="177" spans="1:1" x14ac:dyDescent="0.3">
      <c r="A177" s="180"/>
    </row>
    <row r="178" spans="1:1" x14ac:dyDescent="0.3">
      <c r="A178" s="180"/>
    </row>
    <row r="179" spans="1:1" x14ac:dyDescent="0.3">
      <c r="A179" s="180"/>
    </row>
    <row r="180" spans="1:1" x14ac:dyDescent="0.3">
      <c r="A180" s="180"/>
    </row>
    <row r="181" spans="1:1" x14ac:dyDescent="0.3">
      <c r="A181" s="180"/>
    </row>
    <row r="182" spans="1:1" x14ac:dyDescent="0.3">
      <c r="A182" s="180"/>
    </row>
    <row r="183" spans="1:1" x14ac:dyDescent="0.3">
      <c r="A183" s="180"/>
    </row>
    <row r="184" spans="1:1" x14ac:dyDescent="0.3">
      <c r="A184" s="180"/>
    </row>
    <row r="185" spans="1:1" x14ac:dyDescent="0.3">
      <c r="A185" s="180"/>
    </row>
    <row r="186" spans="1:1" x14ac:dyDescent="0.3">
      <c r="A186" s="180"/>
    </row>
    <row r="187" spans="1:1" x14ac:dyDescent="0.3">
      <c r="A187" s="180"/>
    </row>
    <row r="188" spans="1:1" x14ac:dyDescent="0.3">
      <c r="A188" s="180"/>
    </row>
    <row r="189" spans="1:1" x14ac:dyDescent="0.3">
      <c r="A189" s="180"/>
    </row>
    <row r="190" spans="1:1" x14ac:dyDescent="0.3">
      <c r="A190" s="180"/>
    </row>
    <row r="191" spans="1:1" x14ac:dyDescent="0.3">
      <c r="A191" s="180"/>
    </row>
    <row r="192" spans="1:1" x14ac:dyDescent="0.3">
      <c r="A192" s="180"/>
    </row>
    <row r="193" spans="1:1" x14ac:dyDescent="0.3">
      <c r="A193" s="180"/>
    </row>
    <row r="194" spans="1:1" x14ac:dyDescent="0.3">
      <c r="A194" s="180"/>
    </row>
    <row r="195" spans="1:1" x14ac:dyDescent="0.3">
      <c r="A195" s="180"/>
    </row>
    <row r="196" spans="1:1" x14ac:dyDescent="0.3">
      <c r="A196" s="180"/>
    </row>
    <row r="197" spans="1:1" x14ac:dyDescent="0.3">
      <c r="A197" s="180"/>
    </row>
    <row r="198" spans="1:1" x14ac:dyDescent="0.3">
      <c r="A198" s="180"/>
    </row>
    <row r="199" spans="1:1" x14ac:dyDescent="0.3">
      <c r="A199" s="180"/>
    </row>
    <row r="200" spans="1:1" x14ac:dyDescent="0.3">
      <c r="A200" s="180"/>
    </row>
    <row r="201" spans="1:1" x14ac:dyDescent="0.3">
      <c r="A201" s="180"/>
    </row>
    <row r="202" spans="1:1" x14ac:dyDescent="0.3">
      <c r="A202" s="180"/>
    </row>
    <row r="203" spans="1:1" x14ac:dyDescent="0.3">
      <c r="A203" s="180"/>
    </row>
    <row r="204" spans="1:1" x14ac:dyDescent="0.3">
      <c r="A204" s="180"/>
    </row>
    <row r="205" spans="1:1" x14ac:dyDescent="0.3">
      <c r="A205" s="180"/>
    </row>
    <row r="206" spans="1:1" x14ac:dyDescent="0.3">
      <c r="A206" s="180"/>
    </row>
    <row r="207" spans="1:1" x14ac:dyDescent="0.3">
      <c r="A207" s="180"/>
    </row>
    <row r="208" spans="1:1" x14ac:dyDescent="0.3">
      <c r="A208" s="180"/>
    </row>
    <row r="209" spans="1:1" x14ac:dyDescent="0.3">
      <c r="A209" s="180"/>
    </row>
    <row r="210" spans="1:1" x14ac:dyDescent="0.3">
      <c r="A210" s="180"/>
    </row>
    <row r="211" spans="1:1" x14ac:dyDescent="0.3">
      <c r="A211" s="180"/>
    </row>
    <row r="212" spans="1:1" x14ac:dyDescent="0.3">
      <c r="A212" s="180"/>
    </row>
    <row r="213" spans="1:1" x14ac:dyDescent="0.3">
      <c r="A213" s="180"/>
    </row>
    <row r="214" spans="1:1" x14ac:dyDescent="0.3">
      <c r="A214" s="180"/>
    </row>
    <row r="215" spans="1:1" x14ac:dyDescent="0.3">
      <c r="A215" s="180"/>
    </row>
    <row r="216" spans="1:1" x14ac:dyDescent="0.3">
      <c r="A216" s="180"/>
    </row>
    <row r="217" spans="1:1" x14ac:dyDescent="0.3">
      <c r="A217" s="180"/>
    </row>
    <row r="218" spans="1:1" x14ac:dyDescent="0.3">
      <c r="A218" s="180"/>
    </row>
    <row r="219" spans="1:1" x14ac:dyDescent="0.3">
      <c r="A219" s="180"/>
    </row>
    <row r="220" spans="1:1" x14ac:dyDescent="0.3">
      <c r="A220" s="180"/>
    </row>
    <row r="221" spans="1:1" x14ac:dyDescent="0.3">
      <c r="A221" s="180"/>
    </row>
    <row r="222" spans="1:1" x14ac:dyDescent="0.3">
      <c r="A222" s="180"/>
    </row>
    <row r="223" spans="1:1" x14ac:dyDescent="0.3">
      <c r="A223" s="180"/>
    </row>
    <row r="224" spans="1:1" x14ac:dyDescent="0.3">
      <c r="A224" s="180"/>
    </row>
    <row r="225" spans="1:1" x14ac:dyDescent="0.3">
      <c r="A225" s="180"/>
    </row>
    <row r="226" spans="1:1" x14ac:dyDescent="0.3">
      <c r="A226" s="180"/>
    </row>
    <row r="227" spans="1:1" x14ac:dyDescent="0.3">
      <c r="A227" s="180"/>
    </row>
    <row r="228" spans="1:1" x14ac:dyDescent="0.3">
      <c r="A228" s="180"/>
    </row>
    <row r="229" spans="1:1" x14ac:dyDescent="0.3">
      <c r="A229" s="180"/>
    </row>
    <row r="230" spans="1:1" x14ac:dyDescent="0.3">
      <c r="A230" s="180"/>
    </row>
    <row r="231" spans="1:1" x14ac:dyDescent="0.3">
      <c r="A231" s="180"/>
    </row>
    <row r="232" spans="1:1" x14ac:dyDescent="0.3">
      <c r="A232" s="180"/>
    </row>
    <row r="233" spans="1:1" x14ac:dyDescent="0.3">
      <c r="A233" s="180"/>
    </row>
    <row r="234" spans="1:1" x14ac:dyDescent="0.3">
      <c r="A234" s="180"/>
    </row>
    <row r="235" spans="1:1" x14ac:dyDescent="0.3">
      <c r="A235" s="180"/>
    </row>
    <row r="236" spans="1:1" x14ac:dyDescent="0.3">
      <c r="A236" s="180"/>
    </row>
    <row r="237" spans="1:1" x14ac:dyDescent="0.3">
      <c r="A237" s="180"/>
    </row>
    <row r="238" spans="1:1" x14ac:dyDescent="0.3">
      <c r="A238" s="180"/>
    </row>
    <row r="239" spans="1:1" x14ac:dyDescent="0.3">
      <c r="A239" s="180"/>
    </row>
    <row r="240" spans="1:1" x14ac:dyDescent="0.3">
      <c r="A240" s="180"/>
    </row>
    <row r="241" spans="1:1" x14ac:dyDescent="0.3">
      <c r="A241" s="180"/>
    </row>
    <row r="242" spans="1:1" x14ac:dyDescent="0.3">
      <c r="A242" s="180"/>
    </row>
    <row r="243" spans="1:1" x14ac:dyDescent="0.3">
      <c r="A243" s="180"/>
    </row>
    <row r="244" spans="1:1" x14ac:dyDescent="0.3">
      <c r="A244" s="180"/>
    </row>
    <row r="245" spans="1:1" x14ac:dyDescent="0.3">
      <c r="A245" s="180"/>
    </row>
    <row r="246" spans="1:1" x14ac:dyDescent="0.3">
      <c r="A246" s="180"/>
    </row>
    <row r="247" spans="1:1" x14ac:dyDescent="0.3">
      <c r="A247" s="180"/>
    </row>
    <row r="248" spans="1:1" x14ac:dyDescent="0.3">
      <c r="A248" s="180"/>
    </row>
    <row r="249" spans="1:1" x14ac:dyDescent="0.3">
      <c r="A249" s="180"/>
    </row>
    <row r="250" spans="1:1" x14ac:dyDescent="0.3">
      <c r="A250" s="180"/>
    </row>
    <row r="251" spans="1:1" x14ac:dyDescent="0.3">
      <c r="A251" s="180"/>
    </row>
    <row r="252" spans="1:1" x14ac:dyDescent="0.3">
      <c r="A252" s="180"/>
    </row>
    <row r="253" spans="1:1" x14ac:dyDescent="0.3">
      <c r="A253" s="180"/>
    </row>
    <row r="254" spans="1:1" x14ac:dyDescent="0.3">
      <c r="A254" s="180"/>
    </row>
    <row r="255" spans="1:1" x14ac:dyDescent="0.3">
      <c r="A255" s="180"/>
    </row>
    <row r="256" spans="1:1" x14ac:dyDescent="0.3">
      <c r="A256" s="180"/>
    </row>
    <row r="257" spans="1:1" x14ac:dyDescent="0.3">
      <c r="A257" s="180"/>
    </row>
    <row r="258" spans="1:1" x14ac:dyDescent="0.3">
      <c r="A258" s="180"/>
    </row>
    <row r="259" spans="1:1" x14ac:dyDescent="0.3">
      <c r="A259" s="180"/>
    </row>
    <row r="260" spans="1:1" x14ac:dyDescent="0.3">
      <c r="A260" s="180"/>
    </row>
    <row r="261" spans="1:1" x14ac:dyDescent="0.3">
      <c r="A261" s="180"/>
    </row>
    <row r="262" spans="1:1" x14ac:dyDescent="0.3">
      <c r="A262" s="180"/>
    </row>
    <row r="263" spans="1:1" x14ac:dyDescent="0.3">
      <c r="A263" s="180"/>
    </row>
    <row r="264" spans="1:1" x14ac:dyDescent="0.3">
      <c r="A264" s="180"/>
    </row>
    <row r="265" spans="1:1" x14ac:dyDescent="0.3">
      <c r="A265" s="180"/>
    </row>
    <row r="266" spans="1:1" x14ac:dyDescent="0.3">
      <c r="A266" s="180"/>
    </row>
    <row r="267" spans="1:1" x14ac:dyDescent="0.3">
      <c r="A267" s="180"/>
    </row>
    <row r="268" spans="1:1" x14ac:dyDescent="0.3">
      <c r="A268" s="180"/>
    </row>
    <row r="269" spans="1:1" x14ac:dyDescent="0.3">
      <c r="A269" s="180"/>
    </row>
    <row r="270" spans="1:1" x14ac:dyDescent="0.3">
      <c r="A270" s="180"/>
    </row>
    <row r="271" spans="1:1" x14ac:dyDescent="0.3">
      <c r="A271" s="180"/>
    </row>
    <row r="272" spans="1:1" x14ac:dyDescent="0.3">
      <c r="A272" s="180"/>
    </row>
    <row r="273" spans="1:1" x14ac:dyDescent="0.3">
      <c r="A273" s="180"/>
    </row>
    <row r="274" spans="1:1" x14ac:dyDescent="0.3">
      <c r="A274" s="180"/>
    </row>
    <row r="275" spans="1:1" x14ac:dyDescent="0.3">
      <c r="A275" s="180"/>
    </row>
    <row r="276" spans="1:1" x14ac:dyDescent="0.3">
      <c r="A276" s="180"/>
    </row>
    <row r="277" spans="1:1" x14ac:dyDescent="0.3">
      <c r="A277" s="180"/>
    </row>
    <row r="278" spans="1:1" x14ac:dyDescent="0.3">
      <c r="A278" s="180"/>
    </row>
    <row r="279" spans="1:1" x14ac:dyDescent="0.3">
      <c r="A279" s="180"/>
    </row>
    <row r="280" spans="1:1" x14ac:dyDescent="0.3">
      <c r="A280" s="180"/>
    </row>
    <row r="281" spans="1:1" x14ac:dyDescent="0.3">
      <c r="A281" s="180"/>
    </row>
    <row r="282" spans="1:1" x14ac:dyDescent="0.3">
      <c r="A282" s="180"/>
    </row>
    <row r="283" spans="1:1" x14ac:dyDescent="0.3">
      <c r="A283" s="180"/>
    </row>
    <row r="284" spans="1:1" x14ac:dyDescent="0.3">
      <c r="A284" s="180"/>
    </row>
    <row r="285" spans="1:1" x14ac:dyDescent="0.3">
      <c r="A285" s="180"/>
    </row>
    <row r="286" spans="1:1" x14ac:dyDescent="0.3">
      <c r="A286" s="180"/>
    </row>
    <row r="287" spans="1:1" x14ac:dyDescent="0.3">
      <c r="A287" s="180"/>
    </row>
    <row r="288" spans="1:1" x14ac:dyDescent="0.3">
      <c r="A288" s="180"/>
    </row>
    <row r="289" spans="1:1" x14ac:dyDescent="0.3">
      <c r="A289" s="180"/>
    </row>
    <row r="290" spans="1:1" x14ac:dyDescent="0.3">
      <c r="A290" s="180"/>
    </row>
    <row r="291" spans="1:1" x14ac:dyDescent="0.3">
      <c r="A291" s="180"/>
    </row>
    <row r="292" spans="1:1" x14ac:dyDescent="0.3">
      <c r="A292" s="180"/>
    </row>
    <row r="293" spans="1:1" x14ac:dyDescent="0.3">
      <c r="A293" s="180"/>
    </row>
    <row r="294" spans="1:1" x14ac:dyDescent="0.3">
      <c r="A294" s="180"/>
    </row>
    <row r="295" spans="1:1" x14ac:dyDescent="0.3">
      <c r="A295" s="180"/>
    </row>
    <row r="296" spans="1:1" x14ac:dyDescent="0.3">
      <c r="A296" s="180"/>
    </row>
    <row r="297" spans="1:1" x14ac:dyDescent="0.3">
      <c r="A297" s="180"/>
    </row>
    <row r="298" spans="1:1" x14ac:dyDescent="0.3">
      <c r="A298" s="180"/>
    </row>
    <row r="299" spans="1:1" x14ac:dyDescent="0.3">
      <c r="A299" s="180"/>
    </row>
    <row r="300" spans="1:1" x14ac:dyDescent="0.3">
      <c r="A300" s="180"/>
    </row>
    <row r="301" spans="1:1" x14ac:dyDescent="0.3">
      <c r="A301" s="180"/>
    </row>
    <row r="302" spans="1:1" x14ac:dyDescent="0.3">
      <c r="A302" s="180"/>
    </row>
    <row r="303" spans="1:1" x14ac:dyDescent="0.3">
      <c r="A303" s="180"/>
    </row>
    <row r="304" spans="1:1" x14ac:dyDescent="0.3">
      <c r="A304" s="180"/>
    </row>
    <row r="305" spans="1:1" x14ac:dyDescent="0.3">
      <c r="A305" s="180"/>
    </row>
    <row r="306" spans="1:1" x14ac:dyDescent="0.3">
      <c r="A306" s="180"/>
    </row>
    <row r="307" spans="1:1" x14ac:dyDescent="0.3">
      <c r="A307" s="180"/>
    </row>
    <row r="308" spans="1:1" x14ac:dyDescent="0.3">
      <c r="A308" s="180"/>
    </row>
    <row r="309" spans="1:1" x14ac:dyDescent="0.3">
      <c r="A309" s="180"/>
    </row>
    <row r="310" spans="1:1" x14ac:dyDescent="0.3">
      <c r="A310" s="180"/>
    </row>
    <row r="311" spans="1:1" x14ac:dyDescent="0.3">
      <c r="A311" s="180"/>
    </row>
    <row r="312" spans="1:1" x14ac:dyDescent="0.3">
      <c r="A312" s="180"/>
    </row>
    <row r="313" spans="1:1" x14ac:dyDescent="0.3">
      <c r="A313" s="180"/>
    </row>
    <row r="314" spans="1:1" x14ac:dyDescent="0.3">
      <c r="A314" s="180"/>
    </row>
    <row r="315" spans="1:1" x14ac:dyDescent="0.3">
      <c r="A315" s="180"/>
    </row>
    <row r="316" spans="1:1" x14ac:dyDescent="0.3">
      <c r="A316" s="180"/>
    </row>
    <row r="317" spans="1:1" x14ac:dyDescent="0.3">
      <c r="A317" s="180"/>
    </row>
    <row r="318" spans="1:1" x14ac:dyDescent="0.3">
      <c r="A318" s="180"/>
    </row>
    <row r="319" spans="1:1" x14ac:dyDescent="0.3">
      <c r="A319" s="180"/>
    </row>
    <row r="320" spans="1:1" x14ac:dyDescent="0.3">
      <c r="A320" s="180"/>
    </row>
    <row r="321" spans="1:1" x14ac:dyDescent="0.3">
      <c r="A321" s="180"/>
    </row>
    <row r="322" spans="1:1" x14ac:dyDescent="0.3">
      <c r="A322" s="180"/>
    </row>
    <row r="323" spans="1:1" x14ac:dyDescent="0.3">
      <c r="A323" s="180"/>
    </row>
    <row r="324" spans="1:1" x14ac:dyDescent="0.3">
      <c r="A324" s="180"/>
    </row>
    <row r="325" spans="1:1" x14ac:dyDescent="0.3">
      <c r="A325" s="180"/>
    </row>
    <row r="326" spans="1:1" x14ac:dyDescent="0.3">
      <c r="A326" s="180"/>
    </row>
    <row r="327" spans="1:1" x14ac:dyDescent="0.3">
      <c r="A327" s="180"/>
    </row>
    <row r="328" spans="1:1" x14ac:dyDescent="0.3">
      <c r="A328" s="180"/>
    </row>
    <row r="329" spans="1:1" x14ac:dyDescent="0.3">
      <c r="A329" s="180"/>
    </row>
    <row r="330" spans="1:1" x14ac:dyDescent="0.3">
      <c r="A330" s="180"/>
    </row>
    <row r="331" spans="1:1" x14ac:dyDescent="0.3">
      <c r="A331" s="180"/>
    </row>
    <row r="332" spans="1:1" x14ac:dyDescent="0.3">
      <c r="A332" s="180"/>
    </row>
    <row r="333" spans="1:1" x14ac:dyDescent="0.3">
      <c r="A333" s="180"/>
    </row>
    <row r="334" spans="1:1" x14ac:dyDescent="0.3">
      <c r="A334" s="180"/>
    </row>
    <row r="335" spans="1:1" x14ac:dyDescent="0.3">
      <c r="A335" s="180"/>
    </row>
    <row r="336" spans="1:1" x14ac:dyDescent="0.3">
      <c r="A336" s="180"/>
    </row>
    <row r="337" spans="1:1" x14ac:dyDescent="0.3">
      <c r="A337" s="180"/>
    </row>
    <row r="338" spans="1:1" x14ac:dyDescent="0.3">
      <c r="A338" s="180"/>
    </row>
    <row r="339" spans="1:1" x14ac:dyDescent="0.3">
      <c r="A339" s="180"/>
    </row>
    <row r="340" spans="1:1" x14ac:dyDescent="0.3">
      <c r="A340" s="180"/>
    </row>
    <row r="341" spans="1:1" x14ac:dyDescent="0.3">
      <c r="A341" s="180"/>
    </row>
    <row r="342" spans="1:1" x14ac:dyDescent="0.3">
      <c r="A342" s="180"/>
    </row>
    <row r="343" spans="1:1" x14ac:dyDescent="0.3">
      <c r="A343" s="180"/>
    </row>
    <row r="344" spans="1:1" x14ac:dyDescent="0.3">
      <c r="A344" s="180"/>
    </row>
    <row r="345" spans="1:1" x14ac:dyDescent="0.3">
      <c r="A345" s="180"/>
    </row>
    <row r="346" spans="1:1" x14ac:dyDescent="0.3">
      <c r="A346" s="180"/>
    </row>
    <row r="347" spans="1:1" x14ac:dyDescent="0.3">
      <c r="A347" s="180"/>
    </row>
    <row r="348" spans="1:1" x14ac:dyDescent="0.3">
      <c r="A348" s="180"/>
    </row>
    <row r="349" spans="1:1" x14ac:dyDescent="0.3">
      <c r="A349" s="180"/>
    </row>
    <row r="350" spans="1:1" x14ac:dyDescent="0.3">
      <c r="A350" s="180"/>
    </row>
    <row r="351" spans="1:1" x14ac:dyDescent="0.3">
      <c r="A351" s="180"/>
    </row>
    <row r="352" spans="1:1" x14ac:dyDescent="0.3">
      <c r="A352" s="180"/>
    </row>
    <row r="353" spans="1:1" x14ac:dyDescent="0.3">
      <c r="A353" s="180"/>
    </row>
    <row r="354" spans="1:1" x14ac:dyDescent="0.3">
      <c r="A354" s="180"/>
    </row>
    <row r="355" spans="1:1" x14ac:dyDescent="0.3">
      <c r="A355" s="180"/>
    </row>
    <row r="356" spans="1:1" x14ac:dyDescent="0.3">
      <c r="A356" s="180"/>
    </row>
    <row r="357" spans="1:1" x14ac:dyDescent="0.3">
      <c r="A357" s="180"/>
    </row>
    <row r="358" spans="1:1" x14ac:dyDescent="0.3">
      <c r="A358" s="180"/>
    </row>
    <row r="359" spans="1:1" x14ac:dyDescent="0.3">
      <c r="A359" s="180"/>
    </row>
    <row r="360" spans="1:1" x14ac:dyDescent="0.3">
      <c r="A360" s="180"/>
    </row>
    <row r="361" spans="1:1" x14ac:dyDescent="0.3">
      <c r="A361" s="180"/>
    </row>
    <row r="362" spans="1:1" x14ac:dyDescent="0.3">
      <c r="A362" s="180"/>
    </row>
    <row r="363" spans="1:1" x14ac:dyDescent="0.3">
      <c r="A363" s="180"/>
    </row>
    <row r="364" spans="1:1" x14ac:dyDescent="0.3">
      <c r="A364" s="180"/>
    </row>
    <row r="365" spans="1:1" x14ac:dyDescent="0.3">
      <c r="A365" s="180"/>
    </row>
    <row r="366" spans="1:1" x14ac:dyDescent="0.3">
      <c r="A366" s="180"/>
    </row>
    <row r="367" spans="1:1" x14ac:dyDescent="0.3">
      <c r="A367" s="180"/>
    </row>
    <row r="368" spans="1:1" x14ac:dyDescent="0.3">
      <c r="A368" s="180"/>
    </row>
    <row r="369" spans="1:1" x14ac:dyDescent="0.3">
      <c r="A369" s="180"/>
    </row>
    <row r="370" spans="1:1" x14ac:dyDescent="0.3">
      <c r="A370" s="180"/>
    </row>
    <row r="371" spans="1:1" x14ac:dyDescent="0.3">
      <c r="A371" s="180"/>
    </row>
    <row r="372" spans="1:1" x14ac:dyDescent="0.3">
      <c r="A372" s="180"/>
    </row>
    <row r="373" spans="1:1" x14ac:dyDescent="0.3">
      <c r="A373" s="180"/>
    </row>
    <row r="374" spans="1:1" x14ac:dyDescent="0.3">
      <c r="A374" s="180"/>
    </row>
    <row r="375" spans="1:1" x14ac:dyDescent="0.3">
      <c r="A375" s="180"/>
    </row>
    <row r="376" spans="1:1" x14ac:dyDescent="0.3">
      <c r="A376" s="180"/>
    </row>
    <row r="377" spans="1:1" x14ac:dyDescent="0.3">
      <c r="A377" s="180"/>
    </row>
    <row r="378" spans="1:1" x14ac:dyDescent="0.3">
      <c r="A378" s="180"/>
    </row>
    <row r="379" spans="1:1" x14ac:dyDescent="0.3">
      <c r="A379" s="180"/>
    </row>
    <row r="380" spans="1:1" x14ac:dyDescent="0.3">
      <c r="A380" s="180"/>
    </row>
    <row r="381" spans="1:1" x14ac:dyDescent="0.3">
      <c r="A381" s="180"/>
    </row>
    <row r="382" spans="1:1" x14ac:dyDescent="0.3">
      <c r="A382" s="180"/>
    </row>
    <row r="383" spans="1:1" x14ac:dyDescent="0.3">
      <c r="A383" s="180"/>
    </row>
    <row r="384" spans="1:1" x14ac:dyDescent="0.3">
      <c r="A384" s="180"/>
    </row>
    <row r="385" spans="1:1" x14ac:dyDescent="0.3">
      <c r="A385" s="180"/>
    </row>
    <row r="386" spans="1:1" x14ac:dyDescent="0.3">
      <c r="A386" s="180"/>
    </row>
    <row r="387" spans="1:1" x14ac:dyDescent="0.3">
      <c r="A387" s="180"/>
    </row>
    <row r="388" spans="1:1" x14ac:dyDescent="0.3">
      <c r="A388" s="180"/>
    </row>
    <row r="389" spans="1:1" x14ac:dyDescent="0.3">
      <c r="A389" s="180"/>
    </row>
    <row r="390" spans="1:1" x14ac:dyDescent="0.3">
      <c r="A390" s="180"/>
    </row>
    <row r="391" spans="1:1" x14ac:dyDescent="0.3">
      <c r="A391" s="180"/>
    </row>
    <row r="392" spans="1:1" x14ac:dyDescent="0.3">
      <c r="A392" s="180"/>
    </row>
    <row r="393" spans="1:1" x14ac:dyDescent="0.3">
      <c r="A393" s="180"/>
    </row>
    <row r="394" spans="1:1" x14ac:dyDescent="0.3">
      <c r="A394" s="180"/>
    </row>
    <row r="395" spans="1:1" x14ac:dyDescent="0.3">
      <c r="A395" s="180"/>
    </row>
    <row r="396" spans="1:1" x14ac:dyDescent="0.3">
      <c r="A396" s="180"/>
    </row>
    <row r="397" spans="1:1" x14ac:dyDescent="0.3">
      <c r="A397" s="180"/>
    </row>
    <row r="398" spans="1:1" x14ac:dyDescent="0.3">
      <c r="A398" s="180"/>
    </row>
    <row r="399" spans="1:1" x14ac:dyDescent="0.3">
      <c r="A399" s="180"/>
    </row>
    <row r="400" spans="1:1" x14ac:dyDescent="0.3">
      <c r="A400" s="180"/>
    </row>
    <row r="401" spans="1:1" x14ac:dyDescent="0.3">
      <c r="A401" s="180"/>
    </row>
    <row r="402" spans="1:1" x14ac:dyDescent="0.3">
      <c r="A402" s="180"/>
    </row>
    <row r="403" spans="1:1" x14ac:dyDescent="0.3">
      <c r="A403" s="180"/>
    </row>
    <row r="404" spans="1:1" x14ac:dyDescent="0.3">
      <c r="A404" s="180"/>
    </row>
    <row r="405" spans="1:1" x14ac:dyDescent="0.3">
      <c r="A405" s="180"/>
    </row>
    <row r="406" spans="1:1" x14ac:dyDescent="0.3">
      <c r="A406" s="180"/>
    </row>
    <row r="407" spans="1:1" x14ac:dyDescent="0.3">
      <c r="A407" s="180"/>
    </row>
    <row r="408" spans="1:1" x14ac:dyDescent="0.3">
      <c r="A408" s="180"/>
    </row>
    <row r="409" spans="1:1" x14ac:dyDescent="0.3">
      <c r="A409" s="180"/>
    </row>
    <row r="410" spans="1:1" x14ac:dyDescent="0.3">
      <c r="A410" s="180"/>
    </row>
    <row r="411" spans="1:1" x14ac:dyDescent="0.3">
      <c r="A411" s="180"/>
    </row>
    <row r="412" spans="1:1" x14ac:dyDescent="0.3">
      <c r="A412" s="180"/>
    </row>
    <row r="413" spans="1:1" x14ac:dyDescent="0.3">
      <c r="A413" s="180"/>
    </row>
    <row r="414" spans="1:1" x14ac:dyDescent="0.3">
      <c r="A414" s="180"/>
    </row>
    <row r="415" spans="1:1" x14ac:dyDescent="0.3">
      <c r="A415" s="180"/>
    </row>
    <row r="416" spans="1:1" x14ac:dyDescent="0.3">
      <c r="A416" s="180"/>
    </row>
    <row r="417" spans="1:1" x14ac:dyDescent="0.3">
      <c r="A417" s="180"/>
    </row>
    <row r="418" spans="1:1" x14ac:dyDescent="0.3">
      <c r="A418" s="180"/>
    </row>
    <row r="419" spans="1:1" x14ac:dyDescent="0.3">
      <c r="A419" s="180"/>
    </row>
    <row r="420" spans="1:1" x14ac:dyDescent="0.3">
      <c r="A420" s="180"/>
    </row>
    <row r="421" spans="1:1" x14ac:dyDescent="0.3">
      <c r="A421" s="180"/>
    </row>
    <row r="422" spans="1:1" x14ac:dyDescent="0.3">
      <c r="A422" s="180"/>
    </row>
    <row r="423" spans="1:1" x14ac:dyDescent="0.3">
      <c r="A423" s="180"/>
    </row>
    <row r="424" spans="1:1" x14ac:dyDescent="0.3">
      <c r="A424" s="180"/>
    </row>
    <row r="425" spans="1:1" x14ac:dyDescent="0.3">
      <c r="A425" s="180"/>
    </row>
    <row r="426" spans="1:1" x14ac:dyDescent="0.3">
      <c r="A426" s="180"/>
    </row>
    <row r="427" spans="1:1" x14ac:dyDescent="0.3">
      <c r="A427" s="180"/>
    </row>
    <row r="428" spans="1:1" x14ac:dyDescent="0.3">
      <c r="A428" s="180"/>
    </row>
    <row r="429" spans="1:1" x14ac:dyDescent="0.3">
      <c r="A429" s="180"/>
    </row>
    <row r="430" spans="1:1" x14ac:dyDescent="0.3">
      <c r="A430" s="180"/>
    </row>
    <row r="431" spans="1:1" x14ac:dyDescent="0.3">
      <c r="A431" s="180"/>
    </row>
    <row r="432" spans="1:1" x14ac:dyDescent="0.3">
      <c r="A432" s="180"/>
    </row>
    <row r="433" spans="1:1" x14ac:dyDescent="0.3">
      <c r="A433" s="180"/>
    </row>
    <row r="434" spans="1:1" x14ac:dyDescent="0.3">
      <c r="A434" s="180"/>
    </row>
    <row r="435" spans="1:1" x14ac:dyDescent="0.3">
      <c r="A435" s="180"/>
    </row>
    <row r="436" spans="1:1" x14ac:dyDescent="0.3">
      <c r="A436" s="180"/>
    </row>
    <row r="437" spans="1:1" x14ac:dyDescent="0.3">
      <c r="A437" s="180"/>
    </row>
    <row r="438" spans="1:1" x14ac:dyDescent="0.3">
      <c r="A438" s="180"/>
    </row>
    <row r="439" spans="1:1" x14ac:dyDescent="0.3">
      <c r="A439" s="180"/>
    </row>
    <row r="440" spans="1:1" x14ac:dyDescent="0.3">
      <c r="A440" s="180"/>
    </row>
    <row r="441" spans="1:1" x14ac:dyDescent="0.3">
      <c r="A441" s="180"/>
    </row>
    <row r="442" spans="1:1" x14ac:dyDescent="0.3">
      <c r="A442" s="180"/>
    </row>
    <row r="443" spans="1:1" x14ac:dyDescent="0.3">
      <c r="A443" s="180"/>
    </row>
    <row r="444" spans="1:1" x14ac:dyDescent="0.3">
      <c r="A444" s="180"/>
    </row>
    <row r="445" spans="1:1" x14ac:dyDescent="0.3">
      <c r="A445" s="180"/>
    </row>
    <row r="446" spans="1:1" x14ac:dyDescent="0.3">
      <c r="A446" s="180"/>
    </row>
    <row r="447" spans="1:1" x14ac:dyDescent="0.3">
      <c r="A447" s="180"/>
    </row>
    <row r="448" spans="1:1" x14ac:dyDescent="0.3">
      <c r="A448" s="180"/>
    </row>
    <row r="449" spans="1:1" x14ac:dyDescent="0.3">
      <c r="A449" s="180"/>
    </row>
    <row r="450" spans="1:1" x14ac:dyDescent="0.3">
      <c r="A450" s="180"/>
    </row>
    <row r="451" spans="1:1" x14ac:dyDescent="0.3">
      <c r="A451" s="180"/>
    </row>
    <row r="452" spans="1:1" x14ac:dyDescent="0.3">
      <c r="A452" s="180"/>
    </row>
    <row r="453" spans="1:1" x14ac:dyDescent="0.3">
      <c r="A453" s="180"/>
    </row>
    <row r="454" spans="1:1" x14ac:dyDescent="0.3">
      <c r="A454" s="180"/>
    </row>
    <row r="455" spans="1:1" x14ac:dyDescent="0.3">
      <c r="A455" s="180"/>
    </row>
    <row r="456" spans="1:1" x14ac:dyDescent="0.3">
      <c r="A456" s="180"/>
    </row>
    <row r="457" spans="1:1" x14ac:dyDescent="0.3">
      <c r="A457" s="180"/>
    </row>
    <row r="458" spans="1:1" x14ac:dyDescent="0.3">
      <c r="A458" s="180"/>
    </row>
    <row r="459" spans="1:1" x14ac:dyDescent="0.3">
      <c r="A459" s="180"/>
    </row>
    <row r="460" spans="1:1" x14ac:dyDescent="0.3">
      <c r="A460" s="180"/>
    </row>
    <row r="461" spans="1:1" x14ac:dyDescent="0.3">
      <c r="A461" s="180"/>
    </row>
    <row r="462" spans="1:1" x14ac:dyDescent="0.3">
      <c r="A462" s="180"/>
    </row>
    <row r="463" spans="1:1" x14ac:dyDescent="0.3">
      <c r="A463" s="180"/>
    </row>
    <row r="464" spans="1:1" x14ac:dyDescent="0.3">
      <c r="A464" s="180"/>
    </row>
    <row r="465" spans="1:1" x14ac:dyDescent="0.3">
      <c r="A465" s="180"/>
    </row>
    <row r="466" spans="1:1" x14ac:dyDescent="0.3">
      <c r="A466" s="180"/>
    </row>
    <row r="467" spans="1:1" x14ac:dyDescent="0.3">
      <c r="A467" s="180"/>
    </row>
    <row r="468" spans="1:1" x14ac:dyDescent="0.3">
      <c r="A468" s="180"/>
    </row>
    <row r="469" spans="1:1" x14ac:dyDescent="0.3">
      <c r="A469" s="180"/>
    </row>
    <row r="470" spans="1:1" x14ac:dyDescent="0.3">
      <c r="A470" s="180"/>
    </row>
    <row r="471" spans="1:1" x14ac:dyDescent="0.3">
      <c r="A471" s="180"/>
    </row>
    <row r="472" spans="1:1" x14ac:dyDescent="0.3">
      <c r="A472" s="180"/>
    </row>
    <row r="473" spans="1:1" x14ac:dyDescent="0.3">
      <c r="A473" s="180"/>
    </row>
    <row r="474" spans="1:1" x14ac:dyDescent="0.3">
      <c r="A474" s="180"/>
    </row>
    <row r="475" spans="1:1" x14ac:dyDescent="0.3">
      <c r="A475" s="180"/>
    </row>
    <row r="476" spans="1:1" x14ac:dyDescent="0.3">
      <c r="A476" s="180"/>
    </row>
    <row r="477" spans="1:1" x14ac:dyDescent="0.3">
      <c r="A477" s="180"/>
    </row>
    <row r="478" spans="1:1" x14ac:dyDescent="0.3">
      <c r="A478" s="180"/>
    </row>
    <row r="479" spans="1:1" x14ac:dyDescent="0.3">
      <c r="A479" s="180"/>
    </row>
    <row r="480" spans="1:1" x14ac:dyDescent="0.3">
      <c r="A480" s="180"/>
    </row>
    <row r="481" spans="1:1" x14ac:dyDescent="0.3">
      <c r="A481" s="180"/>
    </row>
    <row r="482" spans="1:1" x14ac:dyDescent="0.3">
      <c r="A482" s="180"/>
    </row>
    <row r="483" spans="1:1" x14ac:dyDescent="0.3">
      <c r="A483" s="180"/>
    </row>
    <row r="484" spans="1:1" x14ac:dyDescent="0.3">
      <c r="A484" s="180"/>
    </row>
    <row r="485" spans="1:1" x14ac:dyDescent="0.3">
      <c r="A485" s="180"/>
    </row>
    <row r="486" spans="1:1" x14ac:dyDescent="0.3">
      <c r="A486" s="180"/>
    </row>
    <row r="487" spans="1:1" x14ac:dyDescent="0.3">
      <c r="A487" s="180"/>
    </row>
    <row r="488" spans="1:1" x14ac:dyDescent="0.3">
      <c r="A488" s="180"/>
    </row>
    <row r="489" spans="1:1" x14ac:dyDescent="0.3">
      <c r="A489" s="180"/>
    </row>
    <row r="490" spans="1:1" x14ac:dyDescent="0.3">
      <c r="A490" s="180"/>
    </row>
    <row r="491" spans="1:1" x14ac:dyDescent="0.3">
      <c r="A491" s="180"/>
    </row>
    <row r="492" spans="1:1" x14ac:dyDescent="0.3">
      <c r="A492" s="180"/>
    </row>
    <row r="493" spans="1:1" x14ac:dyDescent="0.3">
      <c r="A493" s="180"/>
    </row>
    <row r="494" spans="1:1" x14ac:dyDescent="0.3">
      <c r="A494" s="180"/>
    </row>
    <row r="495" spans="1:1" x14ac:dyDescent="0.3">
      <c r="A495" s="180"/>
    </row>
    <row r="496" spans="1:1" x14ac:dyDescent="0.3">
      <c r="A496" s="180"/>
    </row>
    <row r="497" spans="1:1" x14ac:dyDescent="0.3">
      <c r="A497" s="180"/>
    </row>
    <row r="498" spans="1:1" x14ac:dyDescent="0.3">
      <c r="A498" s="180"/>
    </row>
    <row r="499" spans="1:1" x14ac:dyDescent="0.3">
      <c r="A499" s="180"/>
    </row>
    <row r="500" spans="1:1" x14ac:dyDescent="0.3">
      <c r="A500" s="180"/>
    </row>
    <row r="501" spans="1:1" x14ac:dyDescent="0.3">
      <c r="A501" s="180"/>
    </row>
    <row r="502" spans="1:1" x14ac:dyDescent="0.3">
      <c r="A502" s="180"/>
    </row>
    <row r="503" spans="1:1" x14ac:dyDescent="0.3">
      <c r="A503" s="180"/>
    </row>
    <row r="504" spans="1:1" x14ac:dyDescent="0.3">
      <c r="A504" s="180"/>
    </row>
    <row r="505" spans="1:1" x14ac:dyDescent="0.3">
      <c r="A505" s="180"/>
    </row>
    <row r="506" spans="1:1" x14ac:dyDescent="0.3">
      <c r="A506" s="180"/>
    </row>
    <row r="507" spans="1:1" x14ac:dyDescent="0.3">
      <c r="A507" s="180"/>
    </row>
    <row r="508" spans="1:1" x14ac:dyDescent="0.3">
      <c r="A508" s="180"/>
    </row>
    <row r="509" spans="1:1" x14ac:dyDescent="0.3">
      <c r="A509" s="180"/>
    </row>
    <row r="510" spans="1:1" x14ac:dyDescent="0.3">
      <c r="A510" s="180"/>
    </row>
    <row r="511" spans="1:1" x14ac:dyDescent="0.3">
      <c r="A511" s="180"/>
    </row>
    <row r="512" spans="1:1" x14ac:dyDescent="0.3">
      <c r="A512" s="180"/>
    </row>
    <row r="513" spans="1:1" x14ac:dyDescent="0.3">
      <c r="A513" s="180"/>
    </row>
    <row r="514" spans="1:1" x14ac:dyDescent="0.3">
      <c r="A514" s="180"/>
    </row>
    <row r="515" spans="1:1" x14ac:dyDescent="0.3">
      <c r="A515" s="180"/>
    </row>
    <row r="516" spans="1:1" x14ac:dyDescent="0.3">
      <c r="A516" s="180"/>
    </row>
    <row r="517" spans="1:1" x14ac:dyDescent="0.3">
      <c r="A517" s="180"/>
    </row>
    <row r="518" spans="1:1" x14ac:dyDescent="0.3">
      <c r="A518" s="180"/>
    </row>
    <row r="519" spans="1:1" x14ac:dyDescent="0.3">
      <c r="A519" s="180"/>
    </row>
    <row r="520" spans="1:1" x14ac:dyDescent="0.3">
      <c r="A520" s="180"/>
    </row>
    <row r="521" spans="1:1" x14ac:dyDescent="0.3">
      <c r="A521" s="180"/>
    </row>
    <row r="522" spans="1:1" x14ac:dyDescent="0.3">
      <c r="A522" s="180"/>
    </row>
    <row r="523" spans="1:1" x14ac:dyDescent="0.3">
      <c r="A523" s="180"/>
    </row>
    <row r="524" spans="1:1" x14ac:dyDescent="0.3">
      <c r="A524" s="180"/>
    </row>
    <row r="525" spans="1:1" x14ac:dyDescent="0.3">
      <c r="A525" s="180"/>
    </row>
    <row r="526" spans="1:1" x14ac:dyDescent="0.3">
      <c r="A526" s="180"/>
    </row>
    <row r="527" spans="1:1" x14ac:dyDescent="0.3">
      <c r="A527" s="180"/>
    </row>
    <row r="528" spans="1:1" x14ac:dyDescent="0.3">
      <c r="A528" s="180"/>
    </row>
    <row r="529" spans="1:1" x14ac:dyDescent="0.3">
      <c r="A529" s="180"/>
    </row>
    <row r="530" spans="1:1" x14ac:dyDescent="0.3">
      <c r="A530" s="180"/>
    </row>
    <row r="531" spans="1:1" x14ac:dyDescent="0.3">
      <c r="A531" s="180"/>
    </row>
    <row r="532" spans="1:1" x14ac:dyDescent="0.3">
      <c r="A532" s="180"/>
    </row>
    <row r="533" spans="1:1" x14ac:dyDescent="0.3">
      <c r="A533" s="180"/>
    </row>
    <row r="534" spans="1:1" x14ac:dyDescent="0.3">
      <c r="A534" s="180"/>
    </row>
    <row r="535" spans="1:1" x14ac:dyDescent="0.3">
      <c r="A535" s="180"/>
    </row>
    <row r="536" spans="1:1" x14ac:dyDescent="0.3">
      <c r="A536" s="180"/>
    </row>
    <row r="537" spans="1:1" x14ac:dyDescent="0.3">
      <c r="A537" s="180"/>
    </row>
    <row r="538" spans="1:1" x14ac:dyDescent="0.3">
      <c r="A538" s="180"/>
    </row>
    <row r="539" spans="1:1" x14ac:dyDescent="0.3">
      <c r="A539" s="180"/>
    </row>
    <row r="540" spans="1:1" x14ac:dyDescent="0.3">
      <c r="A540" s="180"/>
    </row>
    <row r="541" spans="1:1" x14ac:dyDescent="0.3">
      <c r="A541" s="180"/>
    </row>
    <row r="542" spans="1:1" x14ac:dyDescent="0.3">
      <c r="A542" s="180"/>
    </row>
    <row r="543" spans="1:1" x14ac:dyDescent="0.3">
      <c r="A543" s="180"/>
    </row>
    <row r="544" spans="1:1" x14ac:dyDescent="0.3">
      <c r="A544" s="180"/>
    </row>
    <row r="545" spans="1:1" x14ac:dyDescent="0.3">
      <c r="A545" s="180"/>
    </row>
    <row r="546" spans="1:1" x14ac:dyDescent="0.3">
      <c r="A546" s="180"/>
    </row>
    <row r="547" spans="1:1" x14ac:dyDescent="0.3">
      <c r="A547" s="180"/>
    </row>
    <row r="548" spans="1:1" x14ac:dyDescent="0.3">
      <c r="A548" s="180"/>
    </row>
    <row r="549" spans="1:1" x14ac:dyDescent="0.3">
      <c r="A549" s="180"/>
    </row>
    <row r="550" spans="1:1" x14ac:dyDescent="0.3">
      <c r="A550" s="180"/>
    </row>
    <row r="551" spans="1:1" x14ac:dyDescent="0.3">
      <c r="A551" s="180"/>
    </row>
    <row r="552" spans="1:1" x14ac:dyDescent="0.3">
      <c r="A552" s="180"/>
    </row>
    <row r="553" spans="1:1" x14ac:dyDescent="0.3">
      <c r="A553" s="180"/>
    </row>
    <row r="554" spans="1:1" x14ac:dyDescent="0.3">
      <c r="A554" s="180"/>
    </row>
    <row r="555" spans="1:1" x14ac:dyDescent="0.3">
      <c r="A555" s="180"/>
    </row>
    <row r="556" spans="1:1" x14ac:dyDescent="0.3">
      <c r="A556" s="180"/>
    </row>
    <row r="557" spans="1:1" x14ac:dyDescent="0.3">
      <c r="A557" s="180"/>
    </row>
    <row r="558" spans="1:1" x14ac:dyDescent="0.3">
      <c r="A558" s="180"/>
    </row>
    <row r="559" spans="1:1" x14ac:dyDescent="0.3">
      <c r="A559" s="180"/>
    </row>
    <row r="560" spans="1:1" x14ac:dyDescent="0.3">
      <c r="A560" s="180"/>
    </row>
    <row r="561" spans="1:1" x14ac:dyDescent="0.3">
      <c r="A561" s="180"/>
    </row>
    <row r="562" spans="1:1" x14ac:dyDescent="0.3">
      <c r="A562" s="180"/>
    </row>
    <row r="563" spans="1:1" x14ac:dyDescent="0.3">
      <c r="A563" s="180"/>
    </row>
    <row r="564" spans="1:1" x14ac:dyDescent="0.3">
      <c r="A564" s="180"/>
    </row>
    <row r="565" spans="1:1" x14ac:dyDescent="0.3">
      <c r="A565" s="180"/>
    </row>
    <row r="566" spans="1:1" x14ac:dyDescent="0.3">
      <c r="A566" s="180"/>
    </row>
    <row r="567" spans="1:1" x14ac:dyDescent="0.3">
      <c r="A567" s="180"/>
    </row>
    <row r="568" spans="1:1" x14ac:dyDescent="0.3">
      <c r="A568" s="180"/>
    </row>
    <row r="569" spans="1:1" x14ac:dyDescent="0.3">
      <c r="A569" s="180"/>
    </row>
    <row r="570" spans="1:1" x14ac:dyDescent="0.3">
      <c r="A570" s="180"/>
    </row>
    <row r="571" spans="1:1" x14ac:dyDescent="0.3">
      <c r="A571" s="180"/>
    </row>
    <row r="572" spans="1:1" x14ac:dyDescent="0.3">
      <c r="A572" s="180"/>
    </row>
    <row r="573" spans="1:1" x14ac:dyDescent="0.3">
      <c r="A573" s="180"/>
    </row>
    <row r="574" spans="1:1" x14ac:dyDescent="0.3">
      <c r="A574" s="180"/>
    </row>
    <row r="575" spans="1:1" x14ac:dyDescent="0.3">
      <c r="A575" s="180"/>
    </row>
    <row r="576" spans="1:1" x14ac:dyDescent="0.3">
      <c r="A576" s="180"/>
    </row>
    <row r="577" spans="1:1" x14ac:dyDescent="0.3">
      <c r="A577" s="180"/>
    </row>
    <row r="578" spans="1:1" x14ac:dyDescent="0.3">
      <c r="A578" s="180"/>
    </row>
    <row r="579" spans="1:1" x14ac:dyDescent="0.3">
      <c r="A579" s="180"/>
    </row>
    <row r="580" spans="1:1" x14ac:dyDescent="0.3">
      <c r="A580" s="180"/>
    </row>
    <row r="581" spans="1:1" x14ac:dyDescent="0.3">
      <c r="A581" s="180"/>
    </row>
    <row r="582" spans="1:1" x14ac:dyDescent="0.3">
      <c r="A582" s="180"/>
    </row>
    <row r="583" spans="1:1" x14ac:dyDescent="0.3">
      <c r="A583" s="180"/>
    </row>
    <row r="584" spans="1:1" x14ac:dyDescent="0.3">
      <c r="A584" s="180"/>
    </row>
    <row r="585" spans="1:1" x14ac:dyDescent="0.3">
      <c r="A585" s="180"/>
    </row>
    <row r="586" spans="1:1" x14ac:dyDescent="0.3">
      <c r="A586" s="180"/>
    </row>
    <row r="587" spans="1:1" x14ac:dyDescent="0.3">
      <c r="A587" s="180"/>
    </row>
    <row r="588" spans="1:1" x14ac:dyDescent="0.3">
      <c r="A588" s="180"/>
    </row>
    <row r="589" spans="1:1" x14ac:dyDescent="0.3">
      <c r="A589" s="180"/>
    </row>
    <row r="590" spans="1:1" x14ac:dyDescent="0.3">
      <c r="A590" s="180"/>
    </row>
    <row r="591" spans="1:1" x14ac:dyDescent="0.3">
      <c r="A591" s="180"/>
    </row>
    <row r="592" spans="1:1" x14ac:dyDescent="0.3">
      <c r="A592" s="180"/>
    </row>
    <row r="593" spans="1:1" x14ac:dyDescent="0.3">
      <c r="A593" s="180"/>
    </row>
    <row r="594" spans="1:1" x14ac:dyDescent="0.3">
      <c r="A594" s="180"/>
    </row>
    <row r="595" spans="1:1" x14ac:dyDescent="0.3">
      <c r="A595" s="180"/>
    </row>
    <row r="596" spans="1:1" x14ac:dyDescent="0.3">
      <c r="A596" s="180"/>
    </row>
    <row r="597" spans="1:1" x14ac:dyDescent="0.3">
      <c r="A597" s="180"/>
    </row>
    <row r="598" spans="1:1" x14ac:dyDescent="0.3">
      <c r="A598" s="180"/>
    </row>
    <row r="599" spans="1:1" x14ac:dyDescent="0.3">
      <c r="A599" s="180"/>
    </row>
    <row r="600" spans="1:1" x14ac:dyDescent="0.3">
      <c r="A600" s="180"/>
    </row>
    <row r="601" spans="1:1" x14ac:dyDescent="0.3">
      <c r="A601" s="180"/>
    </row>
    <row r="602" spans="1:1" x14ac:dyDescent="0.3">
      <c r="A602" s="180"/>
    </row>
    <row r="603" spans="1:1" x14ac:dyDescent="0.3">
      <c r="A603" s="180"/>
    </row>
    <row r="604" spans="1:1" x14ac:dyDescent="0.3">
      <c r="A604" s="180"/>
    </row>
    <row r="605" spans="1:1" x14ac:dyDescent="0.3">
      <c r="A605" s="180"/>
    </row>
    <row r="606" spans="1:1" x14ac:dyDescent="0.3">
      <c r="A606" s="180"/>
    </row>
    <row r="607" spans="1:1" x14ac:dyDescent="0.3">
      <c r="A607" s="180"/>
    </row>
    <row r="608" spans="1:1" x14ac:dyDescent="0.3">
      <c r="A608" s="180"/>
    </row>
    <row r="609" spans="1:1" x14ac:dyDescent="0.3">
      <c r="A609" s="180"/>
    </row>
    <row r="610" spans="1:1" x14ac:dyDescent="0.3">
      <c r="A610" s="180"/>
    </row>
    <row r="611" spans="1:1" x14ac:dyDescent="0.3">
      <c r="A611" s="180"/>
    </row>
    <row r="612" spans="1:1" x14ac:dyDescent="0.3">
      <c r="A612" s="180"/>
    </row>
    <row r="613" spans="1:1" x14ac:dyDescent="0.3">
      <c r="A613" s="180"/>
    </row>
    <row r="614" spans="1:1" x14ac:dyDescent="0.3">
      <c r="A614" s="180"/>
    </row>
    <row r="615" spans="1:1" x14ac:dyDescent="0.3">
      <c r="A615" s="180"/>
    </row>
    <row r="616" spans="1:1" x14ac:dyDescent="0.3">
      <c r="A616" s="180"/>
    </row>
    <row r="617" spans="1:1" x14ac:dyDescent="0.3">
      <c r="A617" s="180"/>
    </row>
    <row r="618" spans="1:1" x14ac:dyDescent="0.3">
      <c r="A618" s="180"/>
    </row>
    <row r="619" spans="1:1" x14ac:dyDescent="0.3">
      <c r="A619" s="180"/>
    </row>
    <row r="620" spans="1:1" x14ac:dyDescent="0.3">
      <c r="A620" s="180"/>
    </row>
    <row r="621" spans="1:1" x14ac:dyDescent="0.3">
      <c r="A621" s="180"/>
    </row>
    <row r="622" spans="1:1" x14ac:dyDescent="0.3">
      <c r="A622" s="180"/>
    </row>
  </sheetData>
  <mergeCells count="9">
    <mergeCell ref="BU10:CA10"/>
    <mergeCell ref="BK10:BQ10"/>
    <mergeCell ref="A2:A3"/>
    <mergeCell ref="C10:I10"/>
    <mergeCell ref="BA10:BG10"/>
    <mergeCell ref="M10:S10"/>
    <mergeCell ref="W10:AC10"/>
    <mergeCell ref="AG10:AM10"/>
    <mergeCell ref="AQ10:AW10"/>
  </mergeCells>
  <hyperlinks>
    <hyperlink ref="BU10" r:id="rId1" xr:uid="{00000000-0004-0000-0900-000007000000}"/>
    <hyperlink ref="A4" location="myrangeH0" display="myrangeH0" xr:uid="{ECE74CB8-376A-42C9-8C9B-10FFF24DE30A}"/>
    <hyperlink ref="A5" location="myrangeH1" display="myrangeH1" xr:uid="{4FB0D494-EE64-4A66-8A57-2BEE9F38D03E}"/>
    <hyperlink ref="A6" location="myrangeH2" display="myrangeH2" xr:uid="{6A163EE8-2A74-4AA8-879F-B783A8D8F339}"/>
    <hyperlink ref="A7" location="myrangeH3" display="myrangeH3" xr:uid="{DEA8A324-A50E-4C78-8603-2E416F864001}"/>
    <hyperlink ref="A8" location="myrangeH4" display="myrangeH4" xr:uid="{96C312C8-5480-41DF-A301-79633AE844CC}"/>
    <hyperlink ref="A9" location="myrangeH5" display="myrangeH5" xr:uid="{7A2565A7-2A21-464E-9140-6372A937BCAB}"/>
    <hyperlink ref="A10" location="myrangeH6" display="myrangeH6" xr:uid="{92AB7E91-1438-4DF3-9950-551B4E7EC12F}"/>
    <hyperlink ref="A11" location="myrangeH7" display="myrangeH7" xr:uid="{819BF6A5-A230-42B0-AE1A-4ECC0BF1CE64}"/>
    <hyperlink ref="A12" location="myrangeH8" display="myrangeH8" xr:uid="{F3EE8208-D82D-4918-B162-A6070B82E8EB}"/>
    <hyperlink ref="A13" location="myrangeH9" display="myrangeH9" xr:uid="{15A00D9C-BA97-4713-A367-82CC96B4381C}"/>
    <hyperlink ref="A14" location="myrangeH10" display="myrangeH10" xr:uid="{C3643E8C-7976-44C7-AD6C-5907795FAFB1}"/>
    <hyperlink ref="A15" location="myrangeH11" display="myrangeH11" xr:uid="{2D919BD0-5FA7-4CD8-8E3A-F8F8F7476E16}"/>
    <hyperlink ref="A16" location="myrangeH12" display="myrangeH12" xr:uid="{B82A7EDD-ADF2-4BFF-B935-DBFF5AC08CDB}"/>
    <hyperlink ref="A17" location="myrangeH13" display="myrangeH13" xr:uid="{973E42F1-D5D3-4197-ABA8-3E03FF5D445D}"/>
    <hyperlink ref="A18" location="myrangeH14" display="myrangeH14" xr:uid="{3E110B7E-6781-440E-82F4-39E5EB53F3A4}"/>
    <hyperlink ref="A19" location="myrangeH15" display="myrangeH15" xr:uid="{758D1ED1-A585-4BA8-A026-80CCE856C61E}"/>
    <hyperlink ref="A20" location="myrangeH16" display="myrangeH16" xr:uid="{8D5B4807-3231-4C12-89E3-22C9B1482DD4}"/>
    <hyperlink ref="A21" location="myrangeH17" display="myrangeH17" xr:uid="{EB2D995F-7B14-4BBE-81C4-6457A113982B}"/>
    <hyperlink ref="A22" location="myrangeH18" display="myrangeH18" xr:uid="{417915E1-DDA0-47F1-B3A1-639D0C5CEA75}"/>
    <hyperlink ref="A23" location="myrangeH19" display="myrangeH19" xr:uid="{5475BEC8-9983-4F1F-85B1-A5CE3DABD843}"/>
    <hyperlink ref="A24" location="myrangeH20" display="myrangeH20" xr:uid="{8BC72771-28C2-45D0-B219-174E0BBA7D81}"/>
    <hyperlink ref="A25" location="myrangeH21" display="myrangeH21" xr:uid="{3E1620E5-7CB5-4924-B364-45CADF558DCB}"/>
    <hyperlink ref="A26" location="myrangeH22" display="myrangeH22" xr:uid="{382BE78B-5F9F-437F-AD45-86709C523723}"/>
  </hyperlinks>
  <pageMargins left="0.7" right="0.7" top="0.75" bottom="0.75" header="0.3" footer="0.3"/>
  <pageSetup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4"/>
    <col min="3" max="7" width="11.69921875" style="64" customWidth="1"/>
    <col min="8" max="16384" width="9" style="64"/>
  </cols>
  <sheetData>
    <row r="2" spans="2:7" ht="21" x14ac:dyDescent="0.25">
      <c r="B2" s="60" t="str">
        <f>+Introduction!C7</f>
        <v>Solomon Islands</v>
      </c>
      <c r="C2" s="61"/>
      <c r="D2" s="62"/>
      <c r="E2" s="62"/>
      <c r="F2" s="62"/>
      <c r="G2" s="63"/>
    </row>
    <row r="3" spans="2:7" ht="13.2" customHeight="1" x14ac:dyDescent="0.25">
      <c r="B3" s="599" t="str">
        <f>HLOOKUP(Introduction!$G$4,nametranslations,129,FALSE)</f>
        <v>POPULATION OF SCHOOL AGE CHILDREN</v>
      </c>
      <c r="C3" s="599" t="str">
        <f ca="1">HLOOKUP([1]Introduction!$G$4,nametranslations,152,FALSE)</f>
        <v>Definition</v>
      </c>
      <c r="D3" s="599" t="str">
        <f ca="1">HLOOKUP([1]Introduction!$G$4,nametranslations,152,FALSE)</f>
        <v>Definition</v>
      </c>
      <c r="E3" s="599" t="str">
        <f ca="1">HLOOKUP([1]Introduction!$G$4,nametranslations,152,FALSE)</f>
        <v>Definition</v>
      </c>
      <c r="F3" s="599" t="str">
        <f ca="1">HLOOKUP([1]Introduction!$G$4,nametranslations,152,FALSE)</f>
        <v>Definition</v>
      </c>
      <c r="G3" s="600" t="str">
        <f ca="1">HLOOKUP([1]Introduction!$G$4,nametranslations,152,FALSE)</f>
        <v>Definition</v>
      </c>
    </row>
    <row r="4" spans="2:7" x14ac:dyDescent="0.25">
      <c r="B4" s="601" t="str">
        <f>HLOOKUP(Introduction!$G$4,nametranslations,72,FALSE)</f>
        <v>Year</v>
      </c>
      <c r="C4" s="601" t="str">
        <f>HLOOKUP(Introduction!$G$4,nametranslations,130,FALSE)</f>
        <v>Total (a)</v>
      </c>
      <c r="D4" s="601" t="str">
        <f>HLOOKUP(Introduction!$G$4,nametranslations,131,FALSE)</f>
        <v>Urban % (b)</v>
      </c>
      <c r="E4" s="601" t="str">
        <f>HLOOKUP(Introduction!$G$4,nametranslations,132,FALSE)</f>
        <v>Pre-Primary (c)</v>
      </c>
      <c r="F4" s="601" t="str">
        <f>HLOOKUP(Introduction!$G$4,nametranslations,133,FALSE)</f>
        <v>Primary (c)</v>
      </c>
      <c r="G4" s="601" t="str">
        <f>HLOOKUP(Introduction!$G$4,nametranslations,134,FALSE)</f>
        <v>Secondary (c)</v>
      </c>
    </row>
    <row r="5" spans="2:7" x14ac:dyDescent="0.25">
      <c r="B5" s="187">
        <v>2000</v>
      </c>
      <c r="C5" s="213">
        <v>182840</v>
      </c>
      <c r="D5" s="214">
        <v>15.813000679016113</v>
      </c>
      <c r="E5" s="215">
        <v>40743</v>
      </c>
      <c r="F5" s="216">
        <v>71569</v>
      </c>
      <c r="G5" s="217">
        <v>70528</v>
      </c>
    </row>
    <row r="6" spans="2:7" x14ac:dyDescent="0.25">
      <c r="B6" s="188">
        <v>2001</v>
      </c>
      <c r="C6" s="218">
        <v>184877</v>
      </c>
      <c r="D6" s="219">
        <v>16.201000213623047</v>
      </c>
      <c r="E6" s="220">
        <v>41238</v>
      </c>
      <c r="F6" s="221">
        <v>72312</v>
      </c>
      <c r="G6" s="222">
        <v>71327</v>
      </c>
    </row>
    <row r="7" spans="2:7" ht="13.2" customHeight="1" x14ac:dyDescent="0.25">
      <c r="B7" s="189">
        <v>2002</v>
      </c>
      <c r="C7" s="223">
        <v>186796</v>
      </c>
      <c r="D7" s="224">
        <v>16.597000122070313</v>
      </c>
      <c r="E7" s="225">
        <v>41656</v>
      </c>
      <c r="F7" s="226">
        <v>73165</v>
      </c>
      <c r="G7" s="227">
        <v>71975</v>
      </c>
    </row>
    <row r="8" spans="2:7" x14ac:dyDescent="0.25">
      <c r="B8" s="190">
        <v>2003</v>
      </c>
      <c r="C8" s="228">
        <v>188604</v>
      </c>
      <c r="D8" s="229">
        <v>17.000999450683594</v>
      </c>
      <c r="E8" s="230">
        <v>41976</v>
      </c>
      <c r="F8" s="231">
        <v>74131</v>
      </c>
      <c r="G8" s="232">
        <v>72497</v>
      </c>
    </row>
    <row r="9" spans="2:7" x14ac:dyDescent="0.25">
      <c r="B9" s="191">
        <v>2004</v>
      </c>
      <c r="C9" s="233">
        <v>190798</v>
      </c>
      <c r="D9" s="234">
        <v>17.413000106811523</v>
      </c>
      <c r="E9" s="235">
        <v>42663</v>
      </c>
      <c r="F9" s="236">
        <v>75201</v>
      </c>
      <c r="G9" s="237">
        <v>72934</v>
      </c>
    </row>
    <row r="10" spans="2:7" x14ac:dyDescent="0.25">
      <c r="B10" s="192">
        <v>2005</v>
      </c>
      <c r="C10" s="238">
        <v>192977</v>
      </c>
      <c r="D10" s="239">
        <v>17.832000732421875</v>
      </c>
      <c r="E10" s="240">
        <v>43327</v>
      </c>
      <c r="F10" s="241">
        <v>76337</v>
      </c>
      <c r="G10" s="242">
        <v>73313</v>
      </c>
    </row>
    <row r="11" spans="2:7" x14ac:dyDescent="0.25">
      <c r="B11" s="193">
        <v>2006</v>
      </c>
      <c r="C11" s="243">
        <v>195286</v>
      </c>
      <c r="D11" s="244">
        <v>18.258998870849609</v>
      </c>
      <c r="E11" s="245">
        <v>44005</v>
      </c>
      <c r="F11" s="246">
        <v>77504</v>
      </c>
      <c r="G11" s="247">
        <v>73777</v>
      </c>
    </row>
    <row r="12" spans="2:7" x14ac:dyDescent="0.25">
      <c r="B12" s="194">
        <v>2007</v>
      </c>
      <c r="C12" s="248">
        <v>197789</v>
      </c>
      <c r="D12" s="249">
        <v>18.694000244140625</v>
      </c>
      <c r="E12" s="250">
        <v>44484</v>
      </c>
      <c r="F12" s="251">
        <v>78905</v>
      </c>
      <c r="G12" s="252">
        <v>74400</v>
      </c>
    </row>
    <row r="13" spans="2:7" x14ac:dyDescent="0.25">
      <c r="B13" s="195">
        <v>2008</v>
      </c>
      <c r="C13" s="253">
        <v>200534</v>
      </c>
      <c r="D13" s="254">
        <v>19.137998580932617</v>
      </c>
      <c r="E13" s="255">
        <v>45025</v>
      </c>
      <c r="F13" s="256">
        <v>80258</v>
      </c>
      <c r="G13" s="257">
        <v>75251</v>
      </c>
    </row>
    <row r="14" spans="2:7" x14ac:dyDescent="0.25">
      <c r="B14" s="196">
        <v>2009</v>
      </c>
      <c r="C14" s="258">
        <v>203558</v>
      </c>
      <c r="D14" s="259">
        <v>19.588998794555664</v>
      </c>
      <c r="E14" s="260">
        <v>45620</v>
      </c>
      <c r="F14" s="261">
        <v>81592</v>
      </c>
      <c r="G14" s="262">
        <v>76346</v>
      </c>
    </row>
    <row r="15" spans="2:7" x14ac:dyDescent="0.25">
      <c r="B15" s="197">
        <v>2010</v>
      </c>
      <c r="C15" s="263">
        <v>207361</v>
      </c>
      <c r="D15" s="264">
        <v>20.048000335693359</v>
      </c>
      <c r="E15" s="265">
        <v>46323</v>
      </c>
      <c r="F15" s="266">
        <v>83111</v>
      </c>
      <c r="G15" s="267">
        <v>77927</v>
      </c>
    </row>
    <row r="16" spans="2:7" x14ac:dyDescent="0.25">
      <c r="B16" s="198">
        <v>2011</v>
      </c>
      <c r="C16" s="268">
        <v>214743</v>
      </c>
      <c r="D16" s="269">
        <v>20.507999420166016</v>
      </c>
      <c r="E16" s="270">
        <v>47496</v>
      </c>
      <c r="F16" s="271">
        <v>85899</v>
      </c>
      <c r="G16" s="272">
        <v>81348</v>
      </c>
    </row>
    <row r="17" spans="2:7" x14ac:dyDescent="0.25">
      <c r="B17" s="199">
        <v>2012</v>
      </c>
      <c r="C17" s="273">
        <v>222229</v>
      </c>
      <c r="D17" s="274">
        <v>20.970001220703125</v>
      </c>
      <c r="E17" s="275">
        <v>48719</v>
      </c>
      <c r="F17" s="276">
        <v>88576</v>
      </c>
      <c r="G17" s="277">
        <v>84934</v>
      </c>
    </row>
    <row r="18" spans="2:7" x14ac:dyDescent="0.25">
      <c r="B18" s="200">
        <v>2013</v>
      </c>
      <c r="C18" s="278">
        <v>229844</v>
      </c>
      <c r="D18" s="279">
        <v>21.433000564575195</v>
      </c>
      <c r="E18" s="280">
        <v>50087</v>
      </c>
      <c r="F18" s="281">
        <v>91122</v>
      </c>
      <c r="G18" s="282">
        <v>88635</v>
      </c>
    </row>
    <row r="19" spans="2:7" x14ac:dyDescent="0.25">
      <c r="B19" s="201">
        <v>2014</v>
      </c>
      <c r="C19" s="283">
        <v>237876</v>
      </c>
      <c r="D19" s="284">
        <v>21.895999908447266</v>
      </c>
      <c r="E19" s="285">
        <v>51933</v>
      </c>
      <c r="F19" s="286">
        <v>93575</v>
      </c>
      <c r="G19" s="287">
        <v>92368</v>
      </c>
    </row>
    <row r="20" spans="2:7" x14ac:dyDescent="0.25">
      <c r="B20" s="202">
        <v>2015</v>
      </c>
      <c r="C20" s="288">
        <v>245991</v>
      </c>
      <c r="D20" s="289">
        <v>22.360000610351563</v>
      </c>
      <c r="E20" s="290">
        <v>53923</v>
      </c>
      <c r="F20" s="291">
        <v>96037</v>
      </c>
      <c r="G20" s="292">
        <v>96031</v>
      </c>
    </row>
    <row r="21" spans="2:7" x14ac:dyDescent="0.25">
      <c r="B21" s="203">
        <v>2016</v>
      </c>
      <c r="C21" s="293">
        <v>254175</v>
      </c>
      <c r="D21" s="294">
        <v>22.822999954223633</v>
      </c>
      <c r="E21" s="295">
        <v>55949</v>
      </c>
      <c r="F21" s="296">
        <v>98648</v>
      </c>
      <c r="G21" s="297">
        <v>99578</v>
      </c>
    </row>
    <row r="22" spans="2:7" x14ac:dyDescent="0.25">
      <c r="B22" s="204">
        <v>2017</v>
      </c>
      <c r="C22" s="298">
        <v>262397</v>
      </c>
      <c r="D22" s="299">
        <v>23.285999298095703</v>
      </c>
      <c r="E22" s="300">
        <v>57718</v>
      </c>
      <c r="F22" s="301">
        <v>101710</v>
      </c>
      <c r="G22" s="302">
        <v>102969</v>
      </c>
    </row>
    <row r="23" spans="2:7" x14ac:dyDescent="0.25">
      <c r="B23" s="205">
        <v>2018</v>
      </c>
      <c r="C23" s="303">
        <v>270575</v>
      </c>
      <c r="D23" s="304">
        <v>23.749000549316406</v>
      </c>
      <c r="E23" s="305">
        <v>59293</v>
      </c>
      <c r="F23" s="306">
        <v>105229</v>
      </c>
      <c r="G23" s="307">
        <v>106053</v>
      </c>
    </row>
    <row r="24" spans="2:7" x14ac:dyDescent="0.25">
      <c r="B24" s="206">
        <v>2019</v>
      </c>
      <c r="C24" s="308">
        <v>278594</v>
      </c>
      <c r="D24" s="309">
        <v>24.209999084472656</v>
      </c>
      <c r="E24" s="310">
        <v>60579</v>
      </c>
      <c r="F24" s="311">
        <v>109074</v>
      </c>
      <c r="G24" s="312">
        <v>108941</v>
      </c>
    </row>
    <row r="25" spans="2:7" x14ac:dyDescent="0.25">
      <c r="B25" s="207">
        <v>2020</v>
      </c>
      <c r="C25" s="313">
        <v>284032</v>
      </c>
      <c r="D25" s="314">
        <v>24.670000076293945</v>
      </c>
      <c r="E25" s="315">
        <v>61048</v>
      </c>
      <c r="F25" s="316">
        <v>112124</v>
      </c>
      <c r="G25" s="317">
        <v>110860</v>
      </c>
    </row>
    <row r="26" spans="2:7" x14ac:dyDescent="0.25">
      <c r="B26" s="208">
        <v>2021</v>
      </c>
      <c r="C26" s="318">
        <v>289675</v>
      </c>
      <c r="D26" s="319">
        <v>25.128000259399414</v>
      </c>
      <c r="E26" s="320">
        <v>61390</v>
      </c>
      <c r="F26" s="321">
        <v>115021</v>
      </c>
      <c r="G26" s="322">
        <v>113264</v>
      </c>
    </row>
    <row r="27" spans="2:7" x14ac:dyDescent="0.25">
      <c r="B27" s="209">
        <v>2022</v>
      </c>
      <c r="C27" s="323">
        <v>295031</v>
      </c>
      <c r="D27" s="324">
        <v>25.583999633789063</v>
      </c>
      <c r="E27" s="325">
        <v>61660</v>
      </c>
      <c r="F27" s="326">
        <v>117520</v>
      </c>
      <c r="G27" s="327">
        <v>115851</v>
      </c>
    </row>
    <row r="28" spans="2:7" x14ac:dyDescent="0.25">
      <c r="B28" s="210">
        <v>2023</v>
      </c>
      <c r="C28" s="328">
        <v>299704</v>
      </c>
      <c r="D28" s="329">
        <v>26.036998748779297</v>
      </c>
      <c r="E28" s="330">
        <v>61502</v>
      </c>
      <c r="F28" s="331">
        <v>119460</v>
      </c>
      <c r="G28" s="332">
        <v>118742</v>
      </c>
    </row>
    <row r="29" spans="2:7" x14ac:dyDescent="0.25">
      <c r="B29" s="211">
        <v>2024</v>
      </c>
      <c r="C29" s="333">
        <v>304278</v>
      </c>
      <c r="D29" s="334">
        <v>26.488000869750977</v>
      </c>
      <c r="E29" s="335">
        <v>61478</v>
      </c>
      <c r="F29" s="336">
        <v>120906</v>
      </c>
      <c r="G29" s="337">
        <v>121894</v>
      </c>
    </row>
    <row r="30" spans="2:7" x14ac:dyDescent="0.25">
      <c r="B30" s="212">
        <v>2025</v>
      </c>
      <c r="C30" s="339">
        <v>305326</v>
      </c>
      <c r="D30" s="338">
        <v>26.934999465942383</v>
      </c>
      <c r="E30" s="340">
        <v>64340</v>
      </c>
      <c r="F30" s="341">
        <v>120661</v>
      </c>
      <c r="G30" s="342">
        <v>120324</v>
      </c>
    </row>
    <row r="31" spans="2:7" x14ac:dyDescent="0.25">
      <c r="B31" s="115">
        <v>2026</v>
      </c>
      <c r="C31" s="168"/>
      <c r="D31" s="169"/>
      <c r="E31" s="170"/>
      <c r="F31" s="171"/>
      <c r="G31" s="172"/>
    </row>
    <row r="32" spans="2:7" x14ac:dyDescent="0.25">
      <c r="B32" s="114">
        <v>2027</v>
      </c>
      <c r="C32" s="168"/>
      <c r="D32" s="169"/>
      <c r="E32" s="170"/>
      <c r="F32" s="171"/>
      <c r="G32" s="172"/>
    </row>
    <row r="33" spans="2:7" x14ac:dyDescent="0.25">
      <c r="B33" s="115">
        <v>2028</v>
      </c>
      <c r="C33" s="168"/>
      <c r="D33" s="169"/>
      <c r="E33" s="170"/>
      <c r="F33" s="171"/>
      <c r="G33" s="172"/>
    </row>
    <row r="34" spans="2:7" x14ac:dyDescent="0.25">
      <c r="B34" s="114">
        <v>2029</v>
      </c>
      <c r="C34" s="168"/>
      <c r="D34" s="169"/>
      <c r="E34" s="170"/>
      <c r="F34" s="171"/>
      <c r="G34" s="172"/>
    </row>
    <row r="35" spans="2:7" x14ac:dyDescent="0.25">
      <c r="B35" s="115">
        <v>2030</v>
      </c>
      <c r="C35" s="119"/>
      <c r="D35" s="116"/>
      <c r="E35" s="120"/>
      <c r="F35" s="117"/>
      <c r="G35" s="118"/>
    </row>
    <row r="36" spans="2:7" ht="15.6" x14ac:dyDescent="0.25">
      <c r="B36" s="648" t="str">
        <f>HLOOKUP(Introduction!$G$4,nametranslations,135,FALSE)</f>
        <v>(a) Calculated by summing pre-primary, primary and secondary school age populations</v>
      </c>
      <c r="G36" s="65"/>
    </row>
    <row r="37" spans="2:7" ht="15.6" x14ac:dyDescent="0.25">
      <c r="B37" s="648" t="str">
        <f>HLOOKUP(Introduction!$G$4,nametranslations,136,FALSE)</f>
        <v>(b) Percentage of population residing in urban areas, Source: UN Population Division (2018)</v>
      </c>
    </row>
    <row r="38" spans="2:7" ht="15.6" x14ac:dyDescent="0.25">
      <c r="B38" s="648" t="str">
        <f>HLOOKUP(Introduction!$G$4,nametranslations,137,FALSE)</f>
        <v>(c) Source: UNESCO Institute for Statistics (2025)</v>
      </c>
    </row>
    <row r="39" spans="2:7" x14ac:dyDescent="0.25">
      <c r="B39" s="649" t="str">
        <f>HLOOKUP(Introduction!$G$4,nametranslations,138,FALSE)</f>
        <v>Values in grey text are imputed based on linear regression</v>
      </c>
    </row>
    <row r="41" spans="2:7" x14ac:dyDescent="0.25">
      <c r="B41" s="66"/>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DF7F0-3938-4A48-97D3-244366567DDD}">
  <sheetPr codeName="Sheet1">
    <tabColor rgb="FFEAEAEA"/>
  </sheetPr>
  <dimension ref="B2:C15"/>
  <sheetViews>
    <sheetView showGridLines="0" zoomScaleNormal="100" workbookViewId="0"/>
  </sheetViews>
  <sheetFormatPr defaultRowHeight="15.6" x14ac:dyDescent="0.3"/>
  <cols>
    <col min="1" max="1" width="1.59765625" style="603" customWidth="1"/>
    <col min="2" max="2" width="15.59765625" style="603" customWidth="1"/>
    <col min="3" max="3" width="90.69921875" style="605" customWidth="1"/>
    <col min="4" max="16384" width="8.796875" style="603"/>
  </cols>
  <sheetData>
    <row r="2" spans="2:3" ht="48.75" customHeight="1" x14ac:dyDescent="0.3">
      <c r="B2" s="602"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602" t="str">
        <f ca="1">HLOOKUP([1]Introduction!$G$4,nametranslations,72,FALSE)</f>
        <v>Year</v>
      </c>
    </row>
    <row r="3" spans="2:3" ht="6" customHeight="1" x14ac:dyDescent="0.3">
      <c r="B3" s="604"/>
    </row>
    <row r="4" spans="2:3" ht="30" customHeight="1" x14ac:dyDescent="0.3">
      <c r="B4" s="606" t="s">
        <v>177</v>
      </c>
      <c r="C4" s="607" t="str">
        <f>HLOOKUP(Introduction!$G$4,nametranslations,141,FALSE)</f>
        <v>The Excel spreadsheet has a series of tabs but for ease of reference the front page includes links to the key tabs.</v>
      </c>
    </row>
    <row r="5" spans="2:3" ht="50.25" customHeight="1" x14ac:dyDescent="0.3">
      <c r="B5" s="606" t="s">
        <v>47</v>
      </c>
      <c r="C5" s="607"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606" t="s">
        <v>179</v>
      </c>
      <c r="C6" s="607"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606" t="s">
        <v>181</v>
      </c>
      <c r="C7" s="607"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606" t="s">
        <v>117</v>
      </c>
      <c r="C8" s="607"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606" t="s">
        <v>183</v>
      </c>
      <c r="C9" s="607"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606" t="s">
        <v>121</v>
      </c>
      <c r="C10" s="607" t="str">
        <f>HLOOKUP(Introduction!$G$4,nametranslations,147,FALSE)</f>
        <v>This tab provides estimates for school age population by school level from the UNESCO Institute for Statistics and the urban proportion of the total population from the UN Population Division.</v>
      </c>
    </row>
    <row r="11" spans="2:3" s="610" customFormat="1" ht="6.75" customHeight="1" x14ac:dyDescent="0.3">
      <c r="B11" s="608"/>
      <c r="C11" s="609"/>
    </row>
    <row r="12" spans="2:3" s="612" customFormat="1" ht="10.199999999999999" x14ac:dyDescent="0.2">
      <c r="B12" s="611" t="str">
        <f>HLOOKUP(Introduction!$G$4,nametranslations,148,FALSE)</f>
        <v xml:space="preserve">Country files are available for each country with data on the JMP website: https://washdata.org/data/downloads </v>
      </c>
    </row>
    <row r="13" spans="2:3" x14ac:dyDescent="0.3">
      <c r="B13" s="611" t="str">
        <f>HLOOKUP(Introduction!$G$4,nametranslations,149,FALSE)</f>
        <v>The JMP releases updated estimates every 2 years following consultations with national authorities: https://washdata.org/how-we-work/jmp-country-consultation</v>
      </c>
    </row>
    <row r="14" spans="2:3" x14ac:dyDescent="0.3">
      <c r="B14" s="613" t="str">
        <f>HLOOKUP(Introduction!$G$4,nametranslations,150,FALSE)</f>
        <v>Data flows in the country file</v>
      </c>
    </row>
    <row r="15" spans="2:3" ht="90.75" customHeight="1" x14ac:dyDescent="0.3">
      <c r="B15" s="614"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614"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85DAFCB8-8059-4BE8-9F09-0A1F643E96D0}"/>
    <hyperlink ref="B13" r:id="rId2" display="The JMP releases updated estimates every 2 years following consultations with national authorities: https://washdata.org/how-we-work/jmp-country-consultation" xr:uid="{44625225-699B-438F-A40F-F2213554E507}"/>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27</vt:i4>
      </vt:variant>
    </vt:vector>
  </HeadingPairs>
  <TitlesOfParts>
    <vt:vector size="40"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myrangeS0</vt:lpstr>
      <vt:lpstr>myrangeS1</vt:lpstr>
      <vt:lpstr>myrangeS2</vt:lpstr>
      <vt:lpstr>myrangeS3</vt:lpstr>
      <vt:lpstr>myrangeS4</vt:lpstr>
      <vt:lpstr>myrangeS5</vt:lpstr>
      <vt:lpstr>myrangeS6</vt:lpstr>
      <vt:lpstr>myrangeS7</vt:lpstr>
      <vt:lpstr>myrangeW0</vt:lpstr>
      <vt:lpstr>myrangeW1</vt:lpstr>
      <vt:lpstr>myrangeW2</vt:lpstr>
      <vt:lpstr>myrangeW3</vt:lpstr>
      <vt:lpstr>myrangeW4</vt:lpstr>
      <vt:lpstr>myrangeW5</vt:lpstr>
      <vt:lpstr>myrangeW6</vt:lpstr>
      <vt:lpstr>myrangeW7</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2026-09-10T09:13:50Z</dcterms:modified>
</cp:coreProperties>
</file>